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11280" windowWidth="20730" windowHeight="1170"/>
  </bookViews>
  <sheets>
    <sheet name="ZF Simulation Cuối" sheetId="6" r:id="rId1"/>
    <sheet name="Plan vendor" sheetId="4" r:id="rId2"/>
    <sheet name="Sheet1" sheetId="2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_______D1" localSheetId="1" hidden="1">#REF!</definedName>
    <definedName name="________D1" localSheetId="0" hidden="1">#REF!</definedName>
    <definedName name="________D1" hidden="1">#REF!</definedName>
    <definedName name="________D2" localSheetId="1" hidden="1">#REF!</definedName>
    <definedName name="________D2" localSheetId="0" hidden="1">#REF!</definedName>
    <definedName name="________D2" hidden="1">#REF!</definedName>
    <definedName name="________DDS01" localSheetId="1" hidden="1">#REF!</definedName>
    <definedName name="________DDS01" localSheetId="0" hidden="1">#REF!</definedName>
    <definedName name="________DDS01" hidden="1">#REF!</definedName>
    <definedName name="________DDS02" localSheetId="1" hidden="1">#REF!</definedName>
    <definedName name="________DDS02" localSheetId="0" hidden="1">#REF!</definedName>
    <definedName name="________DDS02" hidden="1">#REF!</definedName>
    <definedName name="________DDS2" localSheetId="1" hidden="1">#REF!</definedName>
    <definedName name="________DDS2" localSheetId="0" hidden="1">#REF!</definedName>
    <definedName name="________DDS2" hidden="1">#REF!</definedName>
    <definedName name="______D1" localSheetId="1" hidden="1">#REF!</definedName>
    <definedName name="______D1" localSheetId="0" hidden="1">#REF!</definedName>
    <definedName name="______D1" hidden="1">#REF!</definedName>
    <definedName name="______D2" localSheetId="1" hidden="1">#REF!</definedName>
    <definedName name="______D2" localSheetId="0" hidden="1">#REF!</definedName>
    <definedName name="______D2" hidden="1">#REF!</definedName>
    <definedName name="______DDS01" localSheetId="1" hidden="1">#REF!</definedName>
    <definedName name="______DDS01" localSheetId="0" hidden="1">#REF!</definedName>
    <definedName name="______DDS01" hidden="1">#REF!</definedName>
    <definedName name="______DDS02" localSheetId="1" hidden="1">#REF!</definedName>
    <definedName name="______DDS02" localSheetId="0" hidden="1">#REF!</definedName>
    <definedName name="______DDS02" hidden="1">#REF!</definedName>
    <definedName name="______DDS2" localSheetId="1" hidden="1">#REF!</definedName>
    <definedName name="______DDS2" localSheetId="0" hidden="1">#REF!</definedName>
    <definedName name="______DDS2" hidden="1">#REF!</definedName>
    <definedName name="_____D1" localSheetId="1" hidden="1">#REF!</definedName>
    <definedName name="_____D1" localSheetId="0" hidden="1">#REF!</definedName>
    <definedName name="_____D1" hidden="1">#REF!</definedName>
    <definedName name="_____D2" localSheetId="1" hidden="1">#REF!</definedName>
    <definedName name="_____D2" localSheetId="0" hidden="1">#REF!</definedName>
    <definedName name="_____D2" hidden="1">#REF!</definedName>
    <definedName name="_____DDS01" localSheetId="1" hidden="1">#REF!</definedName>
    <definedName name="_____DDS01" localSheetId="0" hidden="1">#REF!</definedName>
    <definedName name="_____DDS01" hidden="1">#REF!</definedName>
    <definedName name="_____DDS02" localSheetId="1" hidden="1">#REF!</definedName>
    <definedName name="_____DDS02" localSheetId="0" hidden="1">#REF!</definedName>
    <definedName name="_____DDS02" hidden="1">#REF!</definedName>
    <definedName name="_____DDS2" localSheetId="1" hidden="1">#REF!</definedName>
    <definedName name="_____DDS2" localSheetId="0" hidden="1">#REF!</definedName>
    <definedName name="_____DDS2" hidden="1">#REF!</definedName>
    <definedName name="____D1" localSheetId="1" hidden="1">#REF!</definedName>
    <definedName name="____D1" localSheetId="0" hidden="1">#REF!</definedName>
    <definedName name="____D1" hidden="1">#REF!</definedName>
    <definedName name="____D2" localSheetId="1" hidden="1">#REF!</definedName>
    <definedName name="____D2" localSheetId="0" hidden="1">#REF!</definedName>
    <definedName name="____D2" hidden="1">#REF!</definedName>
    <definedName name="____DDS01" localSheetId="1" hidden="1">#REF!</definedName>
    <definedName name="____DDS01" localSheetId="0" hidden="1">#REF!</definedName>
    <definedName name="____DDS01" hidden="1">#REF!</definedName>
    <definedName name="____DDS02" localSheetId="1" hidden="1">#REF!</definedName>
    <definedName name="____DDS02" localSheetId="0" hidden="1">#REF!</definedName>
    <definedName name="____DDS02" hidden="1">#REF!</definedName>
    <definedName name="____DDS2" localSheetId="1" hidden="1">#REF!</definedName>
    <definedName name="____DDS2" localSheetId="0" hidden="1">#REF!</definedName>
    <definedName name="____DDS2" hidden="1">#REF!</definedName>
    <definedName name="___D1" localSheetId="1" hidden="1">#REF!</definedName>
    <definedName name="___D1" localSheetId="0" hidden="1">#REF!</definedName>
    <definedName name="___D1" hidden="1">#REF!</definedName>
    <definedName name="___D2" localSheetId="1" hidden="1">#REF!</definedName>
    <definedName name="___D2" localSheetId="0" hidden="1">#REF!</definedName>
    <definedName name="___D2" hidden="1">#REF!</definedName>
    <definedName name="___DDS01" localSheetId="1" hidden="1">#REF!</definedName>
    <definedName name="___DDS01" localSheetId="0" hidden="1">#REF!</definedName>
    <definedName name="___DDS01" hidden="1">#REF!</definedName>
    <definedName name="___DDS02" localSheetId="1" hidden="1">#REF!</definedName>
    <definedName name="___DDS02" localSheetId="0" hidden="1">#REF!</definedName>
    <definedName name="___DDS02" hidden="1">#REF!</definedName>
    <definedName name="___DDS2" localSheetId="1" hidden="1">#REF!</definedName>
    <definedName name="___DDS2" localSheetId="0" hidden="1">#REF!</definedName>
    <definedName name="___DDS2" hidden="1">#REF!</definedName>
    <definedName name="___SDW1" localSheetId="1" hidden="1">#REF!</definedName>
    <definedName name="___SDW1" localSheetId="0" hidden="1">#REF!</definedName>
    <definedName name="___SDW1" hidden="1">#REF!</definedName>
    <definedName name="__D1" localSheetId="1" hidden="1">#REF!</definedName>
    <definedName name="__D1" localSheetId="0" hidden="1">#REF!</definedName>
    <definedName name="__D1" hidden="1">#REF!</definedName>
    <definedName name="__D2" localSheetId="1" hidden="1">#REF!</definedName>
    <definedName name="__D2" localSheetId="0" hidden="1">#REF!</definedName>
    <definedName name="__D2" hidden="1">#REF!</definedName>
    <definedName name="__DDS01" localSheetId="1" hidden="1">#REF!</definedName>
    <definedName name="__DDS01" localSheetId="0" hidden="1">#REF!</definedName>
    <definedName name="__DDS01" hidden="1">#REF!</definedName>
    <definedName name="__DDS02" localSheetId="1" hidden="1">#REF!</definedName>
    <definedName name="__DDS02" localSheetId="0" hidden="1">#REF!</definedName>
    <definedName name="__DDS02" hidden="1">#REF!</definedName>
    <definedName name="__dds022" localSheetId="1" hidden="1">#REF!</definedName>
    <definedName name="__dds022" localSheetId="0" hidden="1">#REF!</definedName>
    <definedName name="__dds022" hidden="1">#REF!</definedName>
    <definedName name="__DDS2" localSheetId="1" hidden="1">#REF!</definedName>
    <definedName name="__DDS2" localSheetId="0" hidden="1">#REF!</definedName>
    <definedName name="__DDS2" hidden="1">#REF!</definedName>
    <definedName name="__SDW1" localSheetId="1" hidden="1">#REF!</definedName>
    <definedName name="__SDW1" localSheetId="0" hidden="1">#REF!</definedName>
    <definedName name="__SDW1" hidden="1">#REF!</definedName>
    <definedName name="_123" localSheetId="1" hidden="1">#REF!</definedName>
    <definedName name="_123" localSheetId="0" hidden="1">#REF!</definedName>
    <definedName name="_123" hidden="1">#REF!</definedName>
    <definedName name="_1231" localSheetId="1" hidden="1">#REF!</definedName>
    <definedName name="_1231" localSheetId="0" hidden="1">#REF!</definedName>
    <definedName name="_1231" hidden="1">#REF!</definedName>
    <definedName name="_3____S" localSheetId="1" hidden="1">#REF!</definedName>
    <definedName name="_3____S" localSheetId="0" hidden="1">#REF!</definedName>
    <definedName name="_3____S" hidden="1">#REF!</definedName>
    <definedName name="_31__0_S" localSheetId="1" hidden="1">#REF!</definedName>
    <definedName name="_31__0_S" localSheetId="0" hidden="1">#REF!</definedName>
    <definedName name="_31__0_S" hidden="1">#REF!</definedName>
    <definedName name="_7____S" localSheetId="1" hidden="1">#REF!</definedName>
    <definedName name="_7____S" localSheetId="0" hidden="1">#REF!</definedName>
    <definedName name="_7____S" hidden="1">#REF!</definedName>
    <definedName name="_8__0_S" localSheetId="1" hidden="1">#REF!</definedName>
    <definedName name="_8__0_S" localSheetId="0" hidden="1">#REF!</definedName>
    <definedName name="_8__0_S" hidden="1">#REF!</definedName>
    <definedName name="_Dist_Bin" localSheetId="1" hidden="1">#REF!</definedName>
    <definedName name="_Dist_Bin" localSheetId="0" hidden="1">#REF!</definedName>
    <definedName name="_Dist_Bin" hidden="1">#REF!</definedName>
    <definedName name="_Dist_Values" localSheetId="1" hidden="1">#REF!</definedName>
    <definedName name="_Dist_Values" localSheetId="0" hidden="1">#REF!</definedName>
    <definedName name="_Dist_Values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hidden="1">[1]Actions!$B$2:$H$18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Parse_Out" localSheetId="1" hidden="1">#REF!</definedName>
    <definedName name="_Parse_Out" localSheetId="0" hidden="1">#REF!</definedName>
    <definedName name="_Parse_Out" hidden="1">#REF!</definedName>
    <definedName name="_SDW1" localSheetId="1" hidden="1">#REF!</definedName>
    <definedName name="_SDW1" localSheetId="0" hidden="1">#REF!</definedName>
    <definedName name="_SDW1" hidden="1">#REF!</definedName>
    <definedName name="_Sort" localSheetId="1" hidden="1">#REF!</definedName>
    <definedName name="_Sort" localSheetId="0" hidden="1">#REF!</definedName>
    <definedName name="_Sort" hidden="1">#REF!</definedName>
    <definedName name="_Sort2" localSheetId="1" hidden="1">#REF!</definedName>
    <definedName name="_Sort2" localSheetId="0" hidden="1">#REF!</definedName>
    <definedName name="_Sort2" hidden="1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Documents\SCD\업무연락안양식.mdb"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ual_Q_ty" localSheetId="0">#REF!</definedName>
    <definedName name="Actual_Q_ty">#REF!</definedName>
    <definedName name="adasa0r3" localSheetId="1" hidden="1">#REF!</definedName>
    <definedName name="adasa0r3" localSheetId="0" hidden="1">#REF!</definedName>
    <definedName name="adasa0r3" hidden="1">#REF!</definedName>
    <definedName name="anscount" hidden="1">4</definedName>
    <definedName name="ASAS" localSheetId="1" hidden="1">{"'KET'!$A$1:$E$2423"}</definedName>
    <definedName name="ASAS" localSheetId="0" hidden="1">{"'KET'!$A$1:$E$2423"}</definedName>
    <definedName name="ASAS" hidden="1">{"'KET'!$A$1:$E$2423"}</definedName>
    <definedName name="ASDFG" localSheetId="1" hidden="1">#REF!</definedName>
    <definedName name="ASDFG" localSheetId="0" hidden="1">#REF!</definedName>
    <definedName name="ASDFG" hidden="1">#REF!</definedName>
    <definedName name="ASFD" localSheetId="1" hidden="1">#REF!</definedName>
    <definedName name="ASFD" localSheetId="0" hidden="1">#REF!</definedName>
    <definedName name="ASFD" hidden="1">#REF!</definedName>
    <definedName name="Capabi" localSheetId="1" hidden="1">#REF!</definedName>
    <definedName name="Capabi" localSheetId="0" hidden="1">#REF!</definedName>
    <definedName name="Capabi" hidden="1">#REF!</definedName>
    <definedName name="Capability" localSheetId="1" hidden="1">#REF!</definedName>
    <definedName name="Capability" localSheetId="0" hidden="1">#REF!</definedName>
    <definedName name="Capability" hidden="1">#REF!</definedName>
    <definedName name="Capability02" localSheetId="1" hidden="1">#REF!</definedName>
    <definedName name="Capability02" localSheetId="0" hidden="1">#REF!</definedName>
    <definedName name="Capability02" hidden="1">#REF!</definedName>
    <definedName name="Capability03" localSheetId="1" hidden="1">#REF!</definedName>
    <definedName name="Capability03" localSheetId="0" hidden="1">#REF!</definedName>
    <definedName name="Capability03" hidden="1">#REF!</definedName>
    <definedName name="cccc" localSheetId="1" hidden="1">#REF!</definedName>
    <definedName name="cccc" localSheetId="0" hidden="1">#REF!</definedName>
    <definedName name="cccc" hidden="1">#REF!</definedName>
    <definedName name="cs" localSheetId="1" hidden="1">#REF!</definedName>
    <definedName name="cs" localSheetId="0" hidden="1">#REF!</definedName>
    <definedName name="cs" hidden="1">#REF!</definedName>
    <definedName name="DataArea">[2]Data!$B$4:$B$10</definedName>
    <definedName name="DataRemark">[3]Database!$B$2:$C$223</definedName>
    <definedName name="Date" localSheetId="0">[4]Inform!#REF!</definedName>
    <definedName name="Date">[4]Inform!#REF!</definedName>
    <definedName name="DeDate">[3]공정!$C$23:$C$271860</definedName>
    <definedName name="DeDefect">[3]공정!$L$23:$L$271860</definedName>
    <definedName name="DeInput">[3]공정!$J$23:$J$271860</definedName>
    <definedName name="Delivery_Date" localSheetId="0">#REF!</definedName>
    <definedName name="Delivery_Date">#REF!</definedName>
    <definedName name="DeMonth">[3]공정!$A$23:$A$271860</definedName>
    <definedName name="DeRemark">[3]공정!$G$23:$G$271860</definedName>
    <definedName name="DeShift">[3]공정!$D$23:$D$271860</definedName>
    <definedName name="DeStage">[3]공정!$E$23:$E$271860</definedName>
    <definedName name="DeType">[3]공정!$H$23:$H$271860</definedName>
    <definedName name="DeWeek">[3]공정!$B$23:$B$271860</definedName>
    <definedName name="EO계획" localSheetId="1" hidden="1">#REF!</definedName>
    <definedName name="EO계획" localSheetId="0" hidden="1">#REF!</definedName>
    <definedName name="EO계획" hidden="1">#REF!</definedName>
    <definedName name="FDGS" localSheetId="1" hidden="1">{"'KET'!$A$1:$E$2423"}</definedName>
    <definedName name="FDGS" localSheetId="0" hidden="1">{"'KET'!$A$1:$E$2423"}</definedName>
    <definedName name="FDGS" hidden="1">{"'KET'!$A$1:$E$2423"}</definedName>
    <definedName name="Halla.WM">'[5]ModelApply 27inchs'!$C$8:$C$22</definedName>
    <definedName name="HTML_CodePage" hidden="1">949</definedName>
    <definedName name="HTML_Control" localSheetId="1" hidden="1">{"'7-2지역별'!$A$1:$R$44"}</definedName>
    <definedName name="HTML_Control" localSheetId="0" hidden="1">{"'7-2지역별'!$A$1:$R$44"}</definedName>
    <definedName name="HTML_Control" hidden="1">{"'7-2지역별'!$A$1:$R$44"}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TRUE</definedName>
    <definedName name="HTML_OBDlg4" hidden="1">TRUE</definedName>
    <definedName name="HTML_OS" hidden="1">0</definedName>
    <definedName name="HTML_PathFile" hidden="1">"C:\My Documents\981151"</definedName>
    <definedName name="HTML_Title" hidden="1">"월보"</definedName>
    <definedName name="HTML1_1" hidden="1">"[CERTV4.XLS]CERTV2!$A$2:$AR$288"</definedName>
    <definedName name="HTML1_10" hidden="1">"french.roberts@epamail.epa.gov"</definedName>
    <definedName name="HTML1_11" hidden="1">1</definedName>
    <definedName name="HTML1_12" hidden="1">"C:\FRENCH\TP_STDS\MyHTML.htm"</definedName>
    <definedName name="HTML1_2" hidden="1">1</definedName>
    <definedName name="HTML1_3" hidden="1">"Federal and California Tailpipe Emission Standards"</definedName>
    <definedName name="HTML1_4" hidden="1">"Emission Standards"</definedName>
    <definedName name="HTML1_5" hidden="1">""</definedName>
    <definedName name="HTML1_6" hidden="1">-4146</definedName>
    <definedName name="HTML1_7" hidden="1">-4146</definedName>
    <definedName name="HTML1_8" hidden="1">"2/10/97"</definedName>
    <definedName name="HTML1_9" hidden="1">"Roberts French"</definedName>
    <definedName name="HTML2_1" hidden="1">"'[CERTV8.XLS]LDV &amp; LLDT FTP (2)'!$A$7:$Q$34"</definedName>
    <definedName name="HTML2_10" hidden="1">""</definedName>
    <definedName name="HTML2_11" hidden="1">-4146</definedName>
    <definedName name="HTML2_12" hidden="1">"C:\FRENCH\MyHTML.htm"</definedName>
    <definedName name="HTML2_2" hidden="1">1</definedName>
    <definedName name="HTML2_3" hidden="1">"Exhaust Emission Certification Standards"</definedName>
    <definedName name="HTML2_4" hidden="1">"Federal Test Procedure"</definedName>
    <definedName name="HTML2_5" hidden="1">"Federal and California ProgramsLight-Duty Vehicles (Passenger Cars) and Light-Duty Trucks 0 - 6000 lbs GVWR"</definedName>
    <definedName name="HTML2_6" hidden="1">-4146</definedName>
    <definedName name="HTML2_7" hidden="1">1</definedName>
    <definedName name="HTML2_8" hidden="1">"8/15/97"</definedName>
    <definedName name="HTML2_9" hidden="1">""</definedName>
    <definedName name="HTML3_1" hidden="1">"[CERTV8.XLS]Sheet1!$A$17:$C$45"</definedName>
    <definedName name="HTML3_10" hidden="1">""</definedName>
    <definedName name="HTML3_11" hidden="1">1</definedName>
    <definedName name="HTML3_12" hidden="1">"C:\FRENCH\TP_STDS\DEFS.HTM"</definedName>
    <definedName name="HTML3_2" hidden="1">1</definedName>
    <definedName name="HTML3_3" hidden="1">"CERTV8"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"8/15/97"</definedName>
    <definedName name="HTML3_9" hidden="1">"NVFEL"</definedName>
    <definedName name="HTML4_1" hidden="1">"'[CERTV8.XLS]LDV &amp; LLDT FTP (3)'!$A$1:$Q$32"</definedName>
    <definedName name="HTML4_10" hidden="1">""</definedName>
    <definedName name="HTML4_11" hidden="1">1</definedName>
    <definedName name="HTML4_12" hidden="1">"C:\FRENCH\TP_STDS\WEB\LDVLDT.HTM"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"'[CERTV8.XLS]HLDT &amp; MDV FTP (2)'!$A$1:$P$35"</definedName>
    <definedName name="HTML5_10" hidden="1">""</definedName>
    <definedName name="HTML5_11" hidden="1">1</definedName>
    <definedName name="HTML5_12" hidden="1">"C:\FRENCH\TP_STDS\WEB\hldt.htm"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"'[CERTV8.XLS]SFTP (3)'!$A$1:$O$25"</definedName>
    <definedName name="HTML6_10" hidden="1">""</definedName>
    <definedName name="HTML6_11" hidden="1">1</definedName>
    <definedName name="HTML6_12" hidden="1">"C:\FRENCH\TP_STDS\WEB\sftp.htm"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"'[CERTV8.XLS]Implementation (2)'!$A$1:$S$42"</definedName>
    <definedName name="HTML7_10" hidden="1">""</definedName>
    <definedName name="HTML7_11" hidden="1">1</definedName>
    <definedName name="HTML7_12" hidden="1">"C:\FRENCH\TP_STDS\WEB\implment.htm"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7</definedName>
    <definedName name="J" localSheetId="1" hidden="1">#REF!</definedName>
    <definedName name="J" localSheetId="0" hidden="1">#REF!</definedName>
    <definedName name="J" hidden="1">#REF!</definedName>
    <definedName name="KW" localSheetId="1" hidden="1">#REF!</definedName>
    <definedName name="KW" localSheetId="0" hidden="1">#REF!</definedName>
    <definedName name="KW" hidden="1">#REF!</definedName>
    <definedName name="LG.27inchs">'[5]ModelApply 27inchs'!$F$5:$JY$5</definedName>
    <definedName name="LUP" localSheetId="1" hidden="1">#REF!</definedName>
    <definedName name="LUP" localSheetId="0" hidden="1">#REF!</definedName>
    <definedName name="LUP" hidden="1">#REF!</definedName>
    <definedName name="micro" localSheetId="1" hidden="1">#REF!</definedName>
    <definedName name="micro" localSheetId="0" hidden="1">#REF!</definedName>
    <definedName name="micro" hidden="1">#REF!</definedName>
    <definedName name="micro2" localSheetId="1" hidden="1">#REF!</definedName>
    <definedName name="micro2" localSheetId="0" hidden="1">#REF!</definedName>
    <definedName name="micro2" hidden="1">#REF!</definedName>
    <definedName name="Month" localSheetId="0">[4]Inform!#REF!</definedName>
    <definedName name="Month">[4]Inform!#REF!</definedName>
    <definedName name="P._No." localSheetId="0">#REF!</definedName>
    <definedName name="P._No.">#REF!</definedName>
    <definedName name="P.F.D." localSheetId="1" hidden="1">#REF!</definedName>
    <definedName name="P.F.D." localSheetId="0" hidden="1">#REF!</definedName>
    <definedName name="P.F.D." hidden="1">#REF!</definedName>
    <definedName name="Plan_Q_ty" localSheetId="0">#REF!</definedName>
    <definedName name="Plan_Q_ty">#REF!</definedName>
    <definedName name="_xlnm.Print_Area" localSheetId="0">'ZF Simulation Cuối'!$B$1:$K$102</definedName>
    <definedName name="_xlnm.Print_Titles" localSheetId="0">'ZF Simulation Cuối'!$4:$5</definedName>
    <definedName name="proce" localSheetId="1" hidden="1">#REF!</definedName>
    <definedName name="proce" localSheetId="0" hidden="1">#REF!</definedName>
    <definedName name="proce" hidden="1">#REF!</definedName>
    <definedName name="qqq" localSheetId="1" hidden="1">#REF!</definedName>
    <definedName name="qqq" localSheetId="0" hidden="1">#REF!</definedName>
    <definedName name="qqq" hidden="1">#REF!</definedName>
    <definedName name="SES" localSheetId="1" hidden="1">#REF!</definedName>
    <definedName name="SES" localSheetId="0" hidden="1">#REF!</definedName>
    <definedName name="SES" hidden="1">#REF!</definedName>
    <definedName name="Shift">[3]Database!$G$3:$G$5</definedName>
    <definedName name="Type" localSheetId="0">#REF!</definedName>
    <definedName name="Type">#REF!</definedName>
    <definedName name="uDDS" localSheetId="1" hidden="1">#REF!</definedName>
    <definedName name="uDDS" localSheetId="0" hidden="1">#REF!</definedName>
    <definedName name="uDDS" hidden="1">#REF!</definedName>
    <definedName name="Year" localSheetId="0">[4]Inform!#REF!</definedName>
    <definedName name="Year">[4]Inform!#REF!</definedName>
    <definedName name="Z_030BCFA9_A76B_11D1_B759_08000E21FF8D_.wvu.Cols" localSheetId="1" hidden="1">#REF!,#REF!,#REF!</definedName>
    <definedName name="Z_030BCFA9_A76B_11D1_B759_08000E21FF8D_.wvu.Cols" localSheetId="0" hidden="1">#REF!,#REF!,#REF!</definedName>
    <definedName name="Z_030BCFA9_A76B_11D1_B759_08000E21FF8D_.wvu.Cols" hidden="1">#REF!,#REF!,#REF!</definedName>
    <definedName name="Z_030BCFA9_A76B_11D1_B759_08000E21FF8D_.wvu.FilterData" localSheetId="1" hidden="1">#REF!</definedName>
    <definedName name="Z_030BCFA9_A76B_11D1_B759_08000E21FF8D_.wvu.FilterData" localSheetId="0" hidden="1">#REF!</definedName>
    <definedName name="Z_030BCFA9_A76B_11D1_B759_08000E21FF8D_.wvu.FilterData" hidden="1">#REF!</definedName>
    <definedName name="Z_030BCFA9_A76B_11D1_B759_08000E21FF8D_.wvu.PrintArea" localSheetId="1" hidden="1">#REF!</definedName>
    <definedName name="Z_030BCFA9_A76B_11D1_B759_08000E21FF8D_.wvu.PrintArea" localSheetId="0" hidden="1">#REF!</definedName>
    <definedName name="Z_030BCFA9_A76B_11D1_B759_08000E21FF8D_.wvu.PrintArea" hidden="1">#REF!</definedName>
    <definedName name="Z_030BCFA9_A76B_11D1_B759_08000E21FF8D_.wvu.PrintTitles" localSheetId="1" hidden="1">#REF!</definedName>
    <definedName name="Z_030BCFA9_A76B_11D1_B759_08000E21FF8D_.wvu.PrintTitles" localSheetId="0" hidden="1">#REF!</definedName>
    <definedName name="Z_030BCFA9_A76B_11D1_B759_08000E21FF8D_.wvu.PrintTitles" hidden="1">#REF!</definedName>
    <definedName name="Z_21070AD0_205B_467D_A17A_01D92444A75C_.wvu.FilterData" localSheetId="0" hidden="1">#REF!</definedName>
    <definedName name="Z_21070AD0_205B_467D_A17A_01D92444A75C_.wvu.FilterData" hidden="1">#REF!</definedName>
    <definedName name="Z_21070AD0_205B_467D_A17A_01D92444A75C_.wvu.Rows" localSheetId="0" hidden="1">#REF!,#REF!,#REF!,#REF!,#REF!,#REF!</definedName>
    <definedName name="Z_21070AD0_205B_467D_A17A_01D92444A75C_.wvu.Rows" hidden="1">#REF!,#REF!,#REF!,#REF!,#REF!,#REF!</definedName>
    <definedName name="Z_ACCAA2C3_8C2E_11D1_9088_006097B543A9_.wvu.PrintArea" hidden="1">[1]RESN_SUM!$A$105:$AI$142</definedName>
    <definedName name="Z_ACCAA2C6_8C2E_11D1_9088_006097B543A9_.wvu.FilterData" hidden="1">[1]Actions!$B$2:$H$18</definedName>
    <definedName name="Z_ACCAA2C6_8C2E_11D1_9088_006097B543A9_.wvu.PrintArea" hidden="1">[1]RESN_SUM!$A$105:$AI$142</definedName>
    <definedName name="Z_B45E1651_CB55_11D3_90B1_CB8F4957D612_.wvu.PrintArea" localSheetId="1" hidden="1">#REF!</definedName>
    <definedName name="Z_B45E1651_CB55_11D3_90B1_CB8F4957D612_.wvu.PrintArea" localSheetId="0" hidden="1">#REF!</definedName>
    <definedName name="Z_B45E1651_CB55_11D3_90B1_CB8F4957D612_.wvu.PrintArea" hidden="1">#REF!</definedName>
    <definedName name="개발시험종합" localSheetId="1" hidden="1">#REF!</definedName>
    <definedName name="개발시험종합" localSheetId="0" hidden="1">#REF!</definedName>
    <definedName name="개발시험종합" hidden="1">#REF!</definedName>
    <definedName name="검협갑지" localSheetId="1" hidden="1">#REF!</definedName>
    <definedName name="검협갑지" localSheetId="0" hidden="1">#REF!</definedName>
    <definedName name="검협갑지" hidden="1">#REF!</definedName>
    <definedName name="계획" localSheetId="1" hidden="1">#REF!</definedName>
    <definedName name="계획" localSheetId="0" hidden="1">#REF!</definedName>
    <definedName name="계획" hidden="1">#REF!</definedName>
    <definedName name="공급자" localSheetId="1" hidden="1">#REF!</definedName>
    <definedName name="공급자" localSheetId="0" hidden="1">#REF!</definedName>
    <definedName name="공급자" hidden="1">#REF!</definedName>
    <definedName name="공정명">[4]!표3[공정명]</definedName>
    <definedName name="과거" localSheetId="1" hidden="1">#REF!</definedName>
    <definedName name="과거" localSheetId="0" hidden="1">#REF!</definedName>
    <definedName name="과거" hidden="1">#REF!</definedName>
    <definedName name="ㄴㅁㅇㅎㅇ롱로" localSheetId="1" hidden="1">#REF!</definedName>
    <definedName name="ㄴㅁㅇㅎㅇ롱로" localSheetId="0" hidden="1">#REF!</definedName>
    <definedName name="ㄴㅁㅇㅎㅇ롱로" hidden="1">#REF!</definedName>
    <definedName name="등급표" localSheetId="1" hidden="1">#REF!</definedName>
    <definedName name="등급표" localSheetId="0" hidden="1">#REF!</definedName>
    <definedName name="등급표" hidden="1">#REF!</definedName>
    <definedName name="ㅀㅇ" localSheetId="1" hidden="1">#REF!</definedName>
    <definedName name="ㅀㅇ" localSheetId="0" hidden="1">#REF!</definedName>
    <definedName name="ㅀㅇ" hidden="1">#REF!</definedName>
    <definedName name="ㅁㅈㅂㅈㅂ" localSheetId="1" hidden="1">#REF!</definedName>
    <definedName name="ㅁㅈㅂㅈㅂ" localSheetId="0" hidden="1">#REF!</definedName>
    <definedName name="ㅁㅈㅂㅈㅂ" hidden="1">#REF!</definedName>
    <definedName name="사" localSheetId="1" hidden="1">#REF!</definedName>
    <definedName name="사" localSheetId="0" hidden="1">#REF!</definedName>
    <definedName name="사" hidden="1">#REF!</definedName>
    <definedName name="상품성보고" localSheetId="1" hidden="1">#REF!</definedName>
    <definedName name="상품성보고" localSheetId="0" hidden="1">#REF!</definedName>
    <definedName name="상품성보고" hidden="1">#REF!</definedName>
    <definedName name="셀리카" localSheetId="1" hidden="1">#REF!</definedName>
    <definedName name="셀리카" localSheetId="0" hidden="1">#REF!</definedName>
    <definedName name="셀리카" hidden="1">#REF!</definedName>
    <definedName name="영업" localSheetId="1" hidden="1">#REF!</definedName>
    <definedName name="영업" localSheetId="0" hidden="1">#REF!</definedName>
    <definedName name="영업" hidden="1">#REF!</definedName>
    <definedName name="요약" localSheetId="1" hidden="1">#REF!</definedName>
    <definedName name="요약" localSheetId="0" hidden="1">#REF!</definedName>
    <definedName name="요약" hidden="1">#REF!</definedName>
    <definedName name="전제2" localSheetId="1" hidden="1">#REF!</definedName>
    <definedName name="전제2" localSheetId="0" hidden="1">#REF!</definedName>
    <definedName name="전제2" hidden="1">#REF!</definedName>
    <definedName name="호" localSheetId="1" hidden="1">#REF!</definedName>
    <definedName name="호" localSheetId="0" hidden="1">#REF!</definedName>
    <definedName name="호" hidden="1">#REF!</definedName>
    <definedName name="ㅗㅓㅏ" localSheetId="1" hidden="1">#REF!</definedName>
    <definedName name="ㅗㅓㅏ" localSheetId="0" hidden="1">#REF!</definedName>
    <definedName name="ㅗㅓㅏ" hidden="1">#REF!</definedName>
  </definedNames>
  <calcPr calcId="144525"/>
</workbook>
</file>

<file path=xl/calcChain.xml><?xml version="1.0" encoding="utf-8"?>
<calcChain xmlns="http://schemas.openxmlformats.org/spreadsheetml/2006/main">
  <c r="EF2" i="6" l="1"/>
  <c r="EG2" i="6"/>
  <c r="EH2" i="6"/>
  <c r="EI2" i="6"/>
  <c r="EJ2" i="6"/>
  <c r="EK2" i="6"/>
  <c r="EL2" i="6"/>
  <c r="EM2" i="6"/>
  <c r="EN2" i="6"/>
  <c r="EO2" i="6"/>
  <c r="EP2" i="6"/>
  <c r="EQ2" i="6"/>
  <c r="ER2" i="6"/>
  <c r="ES2" i="6"/>
  <c r="ET2" i="6"/>
  <c r="EU2" i="6"/>
  <c r="EV2" i="6"/>
  <c r="EW2" i="6"/>
  <c r="EX2" i="6"/>
  <c r="EY2" i="6"/>
  <c r="EZ2" i="6"/>
  <c r="FA2" i="6"/>
  <c r="FB2" i="6"/>
  <c r="FC2" i="6"/>
  <c r="FD2" i="6"/>
  <c r="FE2" i="6"/>
  <c r="FF2" i="6"/>
  <c r="FG2" i="6"/>
  <c r="FH2" i="6"/>
  <c r="FI2" i="6"/>
  <c r="FJ2" i="6"/>
  <c r="FK2" i="6"/>
  <c r="FL2" i="6"/>
  <c r="FM2" i="6"/>
  <c r="FN2" i="6"/>
  <c r="FO2" i="6"/>
  <c r="FP2" i="6"/>
  <c r="FQ2" i="6"/>
  <c r="FR2" i="6"/>
  <c r="FS2" i="6"/>
  <c r="FT2" i="6"/>
  <c r="FU2" i="6"/>
  <c r="FV2" i="6"/>
  <c r="FW2" i="6"/>
  <c r="FX2" i="6"/>
  <c r="FY2" i="6"/>
  <c r="FZ2" i="6"/>
  <c r="GA2" i="6"/>
  <c r="GB2" i="6"/>
  <c r="GC2" i="6"/>
  <c r="GD2" i="6"/>
  <c r="GE2" i="6"/>
  <c r="GF2" i="6"/>
  <c r="GG2" i="6"/>
  <c r="GH2" i="6"/>
  <c r="GI2" i="6"/>
  <c r="GJ2" i="6"/>
  <c r="EE2" i="6"/>
  <c r="PZ20" i="4" l="1"/>
  <c r="DP26" i="6" l="1"/>
  <c r="DS93" i="6" l="1"/>
  <c r="QA10" i="4"/>
  <c r="QB10" i="4" s="1"/>
  <c r="QC10" i="4" s="1"/>
  <c r="QD10" i="4" s="1"/>
  <c r="QE10" i="4" s="1"/>
  <c r="QF10" i="4" s="1"/>
  <c r="PZ10" i="4"/>
  <c r="EP58" i="6" l="1"/>
  <c r="FW99" i="6" l="1"/>
  <c r="DM93" i="6" l="1"/>
  <c r="PG20" i="4" l="1"/>
  <c r="H89" i="6" l="1"/>
  <c r="I89" i="6" s="1"/>
  <c r="H98" i="6"/>
  <c r="I98" i="6" s="1"/>
  <c r="PT10" i="4" l="1"/>
  <c r="PU10" i="4" s="1"/>
  <c r="PV10" i="4" s="1"/>
  <c r="PW10" i="4" s="1"/>
  <c r="PX10" i="4" s="1"/>
  <c r="PY10" i="4" s="1"/>
  <c r="PS10" i="4"/>
  <c r="PM10" i="4"/>
  <c r="PN10" i="4" s="1"/>
  <c r="PO10" i="4" s="1"/>
  <c r="PP10" i="4" s="1"/>
  <c r="PQ10" i="4" s="1"/>
  <c r="PR10" i="4" s="1"/>
  <c r="PL10" i="4"/>
  <c r="FF99" i="6" l="1"/>
  <c r="EI79" i="6" l="1"/>
  <c r="PE20" i="4" l="1"/>
  <c r="PF20" i="4" s="1"/>
  <c r="PH20" i="4" s="1"/>
  <c r="PI20" i="4" s="1"/>
  <c r="PJ20" i="4" s="1"/>
  <c r="PK20" i="4" s="1"/>
  <c r="PL20" i="4" s="1"/>
  <c r="PM20" i="4" s="1"/>
  <c r="PN20" i="4" s="1"/>
  <c r="PO20" i="4" s="1"/>
  <c r="PP20" i="4" s="1"/>
  <c r="PQ20" i="4" s="1"/>
  <c r="PR20" i="4" s="1"/>
  <c r="PS20" i="4" s="1"/>
  <c r="PT20" i="4" s="1"/>
  <c r="PU20" i="4" s="1"/>
  <c r="PV20" i="4" s="1"/>
  <c r="PW20" i="4" s="1"/>
  <c r="PX20" i="4" s="1"/>
  <c r="PY20" i="4" s="1"/>
  <c r="QA20" i="4" s="1"/>
  <c r="QB20" i="4" s="1"/>
  <c r="QC20" i="4" s="1"/>
  <c r="QD20" i="4" s="1"/>
  <c r="QE20" i="4" s="1"/>
  <c r="QF20" i="4" s="1"/>
  <c r="PF10" i="4"/>
  <c r="PG10" i="4" s="1"/>
  <c r="PH10" i="4" s="1"/>
  <c r="PI10" i="4" s="1"/>
  <c r="PJ10" i="4" s="1"/>
  <c r="PK10" i="4" s="1"/>
  <c r="PE10" i="4"/>
  <c r="DX35" i="6" l="1"/>
  <c r="OX20" i="4" l="1"/>
  <c r="OY20" i="4" s="1"/>
  <c r="OZ20" i="4" s="1"/>
  <c r="PA20" i="4" s="1"/>
  <c r="PB20" i="4" s="1"/>
  <c r="PC20" i="4" s="1"/>
  <c r="PD20" i="4" s="1"/>
  <c r="OY10" i="4"/>
  <c r="OZ10" i="4" s="1"/>
  <c r="PA10" i="4" s="1"/>
  <c r="PB10" i="4" s="1"/>
  <c r="PC10" i="4" s="1"/>
  <c r="PD10" i="4" s="1"/>
  <c r="OX10" i="4"/>
  <c r="OU16" i="4" l="1"/>
  <c r="OU20" i="4" l="1"/>
  <c r="OV20" i="4" s="1"/>
  <c r="OW20" i="4" s="1"/>
  <c r="OT20" i="4"/>
  <c r="OS20" i="4"/>
  <c r="OR20" i="4"/>
  <c r="OQ20" i="4"/>
  <c r="OP20" i="4"/>
  <c r="OO20" i="4"/>
  <c r="ON20" i="4"/>
  <c r="OM20" i="4"/>
  <c r="OL20" i="4"/>
  <c r="OK20" i="4"/>
  <c r="OJ20" i="4"/>
  <c r="OI20" i="4"/>
  <c r="OH20" i="4"/>
  <c r="OG20" i="4"/>
  <c r="OF20" i="4"/>
  <c r="OE20" i="4"/>
  <c r="OD20" i="4"/>
  <c r="OC20" i="4"/>
  <c r="OB20" i="4"/>
  <c r="OA20" i="4"/>
  <c r="NZ20" i="4"/>
  <c r="NY20" i="4"/>
  <c r="NX20" i="4"/>
  <c r="NW20" i="4"/>
  <c r="NV20" i="4"/>
  <c r="NU20" i="4"/>
  <c r="NT20" i="4"/>
  <c r="NS20" i="4"/>
  <c r="NR20" i="4"/>
  <c r="NQ20" i="4"/>
  <c r="NP20" i="4"/>
  <c r="NO20" i="4"/>
  <c r="NN20" i="4"/>
  <c r="NM20" i="4"/>
  <c r="NL20" i="4"/>
  <c r="NK20" i="4"/>
  <c r="NJ20" i="4"/>
  <c r="NI20" i="4"/>
  <c r="NH20" i="4"/>
  <c r="NG20" i="4"/>
  <c r="NF20" i="4"/>
  <c r="NE20" i="4"/>
  <c r="ND20" i="4"/>
  <c r="NC20" i="4"/>
  <c r="NB20" i="4"/>
  <c r="NA20" i="4"/>
  <c r="MZ20" i="4"/>
  <c r="MY20" i="4"/>
  <c r="MX20" i="4"/>
  <c r="MW20" i="4"/>
  <c r="MV20" i="4"/>
  <c r="MU20" i="4"/>
  <c r="MT20" i="4"/>
  <c r="MS20" i="4"/>
  <c r="MR20" i="4"/>
  <c r="MQ20" i="4"/>
  <c r="MP20" i="4"/>
  <c r="MO20" i="4"/>
  <c r="MN20" i="4"/>
  <c r="MM20" i="4"/>
  <c r="ML20" i="4"/>
  <c r="MK20" i="4"/>
  <c r="MJ20" i="4"/>
  <c r="MI20" i="4"/>
  <c r="MH20" i="4"/>
  <c r="MG20" i="4"/>
  <c r="MF20" i="4"/>
  <c r="ME20" i="4"/>
  <c r="MD20" i="4"/>
  <c r="MC20" i="4"/>
  <c r="MB20" i="4"/>
  <c r="MA20" i="4"/>
  <c r="LZ20" i="4"/>
  <c r="LY20" i="4"/>
  <c r="LX20" i="4"/>
  <c r="LW20" i="4"/>
  <c r="LV20" i="4"/>
  <c r="LU20" i="4"/>
  <c r="LT20" i="4"/>
  <c r="LS20" i="4"/>
  <c r="LR20" i="4"/>
  <c r="LQ20" i="4"/>
  <c r="LP20" i="4"/>
  <c r="LO20" i="4"/>
  <c r="LN20" i="4"/>
  <c r="LM20" i="4"/>
  <c r="LL20" i="4"/>
  <c r="LK20" i="4"/>
  <c r="LJ20" i="4"/>
  <c r="LI20" i="4"/>
  <c r="LH20" i="4"/>
  <c r="LG20" i="4"/>
  <c r="LF20" i="4"/>
  <c r="LE20" i="4"/>
  <c r="LD20" i="4"/>
  <c r="LC20" i="4"/>
  <c r="LB20" i="4"/>
  <c r="LA20" i="4"/>
  <c r="KZ20" i="4"/>
  <c r="KY20" i="4"/>
  <c r="KX20" i="4"/>
  <c r="KW20" i="4"/>
  <c r="KV20" i="4"/>
  <c r="KU20" i="4"/>
  <c r="KT20" i="4"/>
  <c r="KS20" i="4"/>
  <c r="KR20" i="4"/>
  <c r="KQ20" i="4"/>
  <c r="KP20" i="4"/>
  <c r="KO20" i="4"/>
  <c r="KN20" i="4"/>
  <c r="KM20" i="4"/>
  <c r="KL20" i="4"/>
  <c r="KK20" i="4"/>
  <c r="KJ20" i="4"/>
  <c r="KI20" i="4"/>
  <c r="KH20" i="4"/>
  <c r="KG20" i="4"/>
  <c r="KF20" i="4"/>
  <c r="KE20" i="4"/>
  <c r="KD20" i="4"/>
  <c r="KC20" i="4"/>
  <c r="KB20" i="4"/>
  <c r="KA20" i="4"/>
  <c r="JZ20" i="4"/>
  <c r="JY20" i="4"/>
  <c r="JX20" i="4"/>
  <c r="JW20" i="4"/>
  <c r="JV20" i="4"/>
  <c r="JU20" i="4"/>
  <c r="JT20" i="4"/>
  <c r="JS20" i="4"/>
  <c r="JR20" i="4"/>
  <c r="JQ20" i="4"/>
  <c r="JP20" i="4"/>
  <c r="JO20" i="4"/>
  <c r="JN20" i="4"/>
  <c r="JM20" i="4"/>
  <c r="JL20" i="4"/>
  <c r="JK20" i="4"/>
  <c r="JJ20" i="4"/>
  <c r="JI20" i="4"/>
  <c r="JH20" i="4"/>
  <c r="JG20" i="4"/>
  <c r="JF20" i="4"/>
  <c r="JE20" i="4"/>
  <c r="JD20" i="4"/>
  <c r="JC20" i="4"/>
  <c r="JB20" i="4"/>
  <c r="JA20" i="4"/>
  <c r="IZ20" i="4"/>
  <c r="IY20" i="4"/>
  <c r="IX20" i="4"/>
  <c r="IW20" i="4"/>
  <c r="IV20" i="4"/>
  <c r="IU20" i="4"/>
  <c r="IT20" i="4"/>
  <c r="IS20" i="4"/>
  <c r="IR20" i="4"/>
  <c r="IQ20" i="4"/>
  <c r="IP20" i="4"/>
  <c r="IO20" i="4"/>
  <c r="IN20" i="4"/>
  <c r="IM20" i="4"/>
  <c r="IL20" i="4"/>
  <c r="IK20" i="4"/>
  <c r="IJ20" i="4"/>
  <c r="II20" i="4"/>
  <c r="IH20" i="4"/>
  <c r="IG20" i="4"/>
  <c r="IF20" i="4"/>
  <c r="IE20" i="4"/>
  <c r="ID20" i="4"/>
  <c r="IC20" i="4"/>
  <c r="IB20" i="4"/>
  <c r="IA20" i="4"/>
  <c r="HZ20" i="4"/>
  <c r="HY20" i="4"/>
  <c r="HX20" i="4"/>
  <c r="HW20" i="4"/>
  <c r="HV20" i="4"/>
  <c r="HU20" i="4"/>
  <c r="HT20" i="4"/>
  <c r="HS20" i="4"/>
  <c r="HR20" i="4"/>
  <c r="HQ20" i="4"/>
  <c r="HP20" i="4"/>
  <c r="HO20" i="4"/>
  <c r="HN20" i="4"/>
  <c r="HM20" i="4"/>
  <c r="HL20" i="4"/>
  <c r="HK20" i="4"/>
  <c r="HJ20" i="4"/>
  <c r="HI20" i="4"/>
  <c r="HH20" i="4"/>
  <c r="HG20" i="4"/>
  <c r="HF20" i="4"/>
  <c r="HE20" i="4"/>
  <c r="HD20" i="4"/>
  <c r="HC20" i="4"/>
  <c r="HB20" i="4"/>
  <c r="HA20" i="4"/>
  <c r="GZ20" i="4"/>
  <c r="GY20" i="4"/>
  <c r="GX20" i="4"/>
  <c r="GW20" i="4"/>
  <c r="GV20" i="4"/>
  <c r="GU20" i="4"/>
  <c r="GT20" i="4"/>
  <c r="GS20" i="4"/>
  <c r="GR20" i="4"/>
  <c r="GQ20" i="4"/>
  <c r="GP20" i="4"/>
  <c r="GO20" i="4"/>
  <c r="GN20" i="4"/>
  <c r="GM20" i="4"/>
  <c r="GL20" i="4"/>
  <c r="GK20" i="4"/>
  <c r="GJ20" i="4"/>
  <c r="GI20" i="4"/>
  <c r="GH20" i="4"/>
  <c r="GG20" i="4"/>
  <c r="GF20" i="4"/>
  <c r="GE20" i="4"/>
  <c r="GD20" i="4"/>
  <c r="GC20" i="4"/>
  <c r="GB20" i="4"/>
  <c r="GA20" i="4"/>
  <c r="FZ20" i="4"/>
  <c r="FY20" i="4"/>
  <c r="FX20" i="4"/>
  <c r="FW20" i="4"/>
  <c r="FV20" i="4"/>
  <c r="FU20" i="4"/>
  <c r="FT20" i="4"/>
  <c r="FS20" i="4"/>
  <c r="FR20" i="4"/>
  <c r="FQ20" i="4"/>
  <c r="FP20" i="4"/>
  <c r="FO20" i="4"/>
  <c r="FN20" i="4"/>
  <c r="FM20" i="4"/>
  <c r="FL20" i="4"/>
  <c r="FK20" i="4"/>
  <c r="FJ20" i="4"/>
  <c r="FI20" i="4"/>
  <c r="FH20" i="4"/>
  <c r="FG20" i="4"/>
  <c r="FF20" i="4"/>
  <c r="FE20" i="4"/>
  <c r="FD20" i="4"/>
  <c r="FC20" i="4"/>
  <c r="FB20" i="4"/>
  <c r="FA20" i="4"/>
  <c r="EZ20" i="4"/>
  <c r="EY20" i="4"/>
  <c r="EX20" i="4"/>
  <c r="EW20" i="4"/>
  <c r="EV20" i="4"/>
  <c r="EU20" i="4"/>
  <c r="ET20" i="4"/>
  <c r="ES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F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S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MP19" i="4"/>
  <c r="HV19" i="4"/>
  <c r="GA19" i="4"/>
  <c r="NI18" i="4"/>
  <c r="NF18" i="4"/>
  <c r="NE18" i="4"/>
  <c r="ND18" i="4"/>
  <c r="MY18" i="4"/>
  <c r="MP18" i="4"/>
  <c r="MN18" i="4"/>
  <c r="MM18" i="4"/>
  <c r="MK18" i="4"/>
  <c r="MC18" i="4"/>
  <c r="MA18" i="4"/>
  <c r="LY18" i="4"/>
  <c r="LV18" i="4"/>
  <c r="LS18" i="4"/>
  <c r="LN18" i="4"/>
  <c r="LL18" i="4"/>
  <c r="LD18" i="4"/>
  <c r="LA18" i="4"/>
  <c r="KZ18" i="4"/>
  <c r="KY18" i="4"/>
  <c r="KX18" i="4"/>
  <c r="KW18" i="4"/>
  <c r="KU18" i="4"/>
  <c r="KS18" i="4"/>
  <c r="KP18" i="4"/>
  <c r="KN18" i="4"/>
  <c r="KC18" i="4"/>
  <c r="JY18" i="4"/>
  <c r="JV18" i="4"/>
  <c r="JR18" i="4"/>
  <c r="JP18" i="4"/>
  <c r="JO18" i="4"/>
  <c r="JK18" i="4"/>
  <c r="JJ18" i="4"/>
  <c r="JD18" i="4"/>
  <c r="JB18" i="4"/>
  <c r="IZ18" i="4"/>
  <c r="IX18" i="4"/>
  <c r="IV18" i="4"/>
  <c r="IU18" i="4"/>
  <c r="IT18" i="4"/>
  <c r="IS18" i="4"/>
  <c r="IQ18" i="4"/>
  <c r="IN18" i="4"/>
  <c r="IM18" i="4"/>
  <c r="IJ18" i="4"/>
  <c r="IG18" i="4"/>
  <c r="HS18" i="4"/>
  <c r="GY18" i="4"/>
  <c r="GO18" i="4"/>
  <c r="GB18" i="4"/>
  <c r="FV18" i="4"/>
  <c r="FT18" i="4"/>
  <c r="EP18" i="4"/>
  <c r="DJ18" i="4"/>
  <c r="CK18" i="4"/>
  <c r="X18" i="4"/>
  <c r="OS16" i="4"/>
  <c r="NF16" i="4"/>
  <c r="MR16" i="4"/>
  <c r="MK16" i="4"/>
  <c r="MJ16" i="4"/>
  <c r="MF16" i="4"/>
  <c r="LL16" i="4"/>
  <c r="LD16" i="4"/>
  <c r="LB16" i="4"/>
  <c r="LA16" i="4"/>
  <c r="KY16" i="4"/>
  <c r="KU16" i="4"/>
  <c r="KK16" i="4"/>
  <c r="KJ16" i="4"/>
  <c r="JZ16" i="4"/>
  <c r="JY16" i="4"/>
  <c r="JX16" i="4"/>
  <c r="JW16" i="4"/>
  <c r="JU16" i="4"/>
  <c r="JS16" i="4"/>
  <c r="JP16" i="4"/>
  <c r="JN16" i="4"/>
  <c r="JK16" i="4"/>
  <c r="IU16" i="4"/>
  <c r="IJ16" i="4"/>
  <c r="HH16" i="4"/>
  <c r="FW16" i="4"/>
  <c r="FR16" i="4"/>
  <c r="EP16" i="4"/>
  <c r="DJ16" i="4"/>
  <c r="CZ16" i="4"/>
  <c r="CK16" i="4"/>
  <c r="CG16" i="4"/>
  <c r="CC16" i="4"/>
  <c r="CB16" i="4"/>
  <c r="BA16" i="4"/>
  <c r="X16" i="4"/>
  <c r="IB14" i="4"/>
  <c r="IA14" i="4"/>
  <c r="HZ14" i="4"/>
  <c r="HY14" i="4"/>
  <c r="HX14" i="4"/>
  <c r="HW14" i="4"/>
  <c r="HV14" i="4"/>
  <c r="OW10" i="4"/>
  <c r="OV10" i="4"/>
  <c r="OU10" i="4"/>
  <c r="OT10" i="4"/>
  <c r="OS10" i="4"/>
  <c r="OR10" i="4"/>
  <c r="OQ10" i="4"/>
  <c r="OP10" i="4"/>
  <c r="OO10" i="4"/>
  <c r="ON10" i="4"/>
  <c r="OM10" i="4"/>
  <c r="OL10" i="4"/>
  <c r="OK10" i="4"/>
  <c r="OJ10" i="4"/>
  <c r="OI10" i="4"/>
  <c r="OH10" i="4"/>
  <c r="OG10" i="4"/>
  <c r="OF10" i="4"/>
  <c r="OE10" i="4"/>
  <c r="OD10" i="4"/>
  <c r="OC10" i="4"/>
  <c r="OB10" i="4"/>
  <c r="OA10" i="4"/>
  <c r="NZ10" i="4"/>
  <c r="NY10" i="4"/>
  <c r="NX10" i="4"/>
  <c r="NW10" i="4"/>
  <c r="NV10" i="4"/>
  <c r="NU10" i="4"/>
  <c r="NT10" i="4"/>
  <c r="NS10" i="4"/>
  <c r="NR10" i="4"/>
  <c r="NQ10" i="4"/>
  <c r="NP10" i="4"/>
  <c r="NO10" i="4"/>
  <c r="NN10" i="4"/>
  <c r="NM10" i="4"/>
  <c r="NL10" i="4"/>
  <c r="NK10" i="4"/>
  <c r="NJ10" i="4"/>
  <c r="NI10" i="4"/>
  <c r="NH10" i="4"/>
  <c r="NG10" i="4"/>
  <c r="NF10" i="4"/>
  <c r="NE10" i="4"/>
  <c r="ND10" i="4"/>
  <c r="NC10" i="4"/>
  <c r="NB10" i="4"/>
  <c r="NA10" i="4"/>
  <c r="MZ10" i="4"/>
  <c r="MY10" i="4"/>
  <c r="MX10" i="4"/>
  <c r="MW10" i="4"/>
  <c r="MV10" i="4"/>
  <c r="MU10" i="4"/>
  <c r="MT10" i="4"/>
  <c r="MS10" i="4"/>
  <c r="MR10" i="4"/>
  <c r="MQ10" i="4"/>
  <c r="MP10" i="4"/>
  <c r="MO10" i="4"/>
  <c r="MN10" i="4"/>
  <c r="MM10" i="4"/>
  <c r="ML10" i="4"/>
  <c r="MK10" i="4"/>
  <c r="MJ10" i="4"/>
  <c r="MI10" i="4"/>
  <c r="MH10" i="4"/>
  <c r="MG10" i="4"/>
  <c r="MF10" i="4"/>
  <c r="ME10" i="4"/>
  <c r="MD10" i="4"/>
  <c r="MC10" i="4"/>
  <c r="MB10" i="4"/>
  <c r="MA10" i="4"/>
  <c r="LZ10" i="4"/>
  <c r="LY10" i="4"/>
  <c r="LX10" i="4"/>
  <c r="LW10" i="4"/>
  <c r="LV10" i="4"/>
  <c r="LU10" i="4"/>
  <c r="LT10" i="4"/>
  <c r="LS10" i="4"/>
  <c r="LR10" i="4"/>
  <c r="LQ10" i="4"/>
  <c r="LP10" i="4"/>
  <c r="LO10" i="4"/>
  <c r="LN10" i="4"/>
  <c r="LM10" i="4"/>
  <c r="LL10" i="4"/>
  <c r="LK10" i="4"/>
  <c r="LJ10" i="4"/>
  <c r="LI10" i="4"/>
  <c r="LH10" i="4"/>
  <c r="LG10" i="4"/>
  <c r="LF10" i="4"/>
  <c r="LE10" i="4"/>
  <c r="LD10" i="4"/>
  <c r="LC10" i="4"/>
  <c r="LB10" i="4"/>
  <c r="LA10" i="4"/>
  <c r="KZ10" i="4"/>
  <c r="KY10" i="4"/>
  <c r="KX10" i="4"/>
  <c r="KW10" i="4"/>
  <c r="KV10" i="4"/>
  <c r="KU10" i="4"/>
  <c r="KT10" i="4"/>
  <c r="KS10" i="4"/>
  <c r="KR10" i="4"/>
  <c r="KQ10" i="4"/>
  <c r="KP10" i="4"/>
  <c r="KO10" i="4"/>
  <c r="KN10" i="4"/>
  <c r="KM10" i="4"/>
  <c r="KL10" i="4"/>
  <c r="KK10" i="4"/>
  <c r="KJ10" i="4"/>
  <c r="KI10" i="4"/>
  <c r="KH10" i="4"/>
  <c r="KG10" i="4"/>
  <c r="KF10" i="4"/>
  <c r="KE10" i="4"/>
  <c r="KD10" i="4"/>
  <c r="KC10" i="4"/>
  <c r="KB10" i="4"/>
  <c r="KA10" i="4"/>
  <c r="JZ10" i="4"/>
  <c r="JY10" i="4"/>
  <c r="JX10" i="4"/>
  <c r="JW10" i="4"/>
  <c r="JV10" i="4"/>
  <c r="JU10" i="4"/>
  <c r="JT10" i="4"/>
  <c r="JS10" i="4"/>
  <c r="JR10" i="4"/>
  <c r="JQ10" i="4"/>
  <c r="JP10" i="4"/>
  <c r="JO10" i="4"/>
  <c r="JN10" i="4"/>
  <c r="JM10" i="4"/>
  <c r="JL10" i="4"/>
  <c r="JK10" i="4"/>
  <c r="JJ10" i="4"/>
  <c r="JI10" i="4"/>
  <c r="JH10" i="4"/>
  <c r="JG10" i="4"/>
  <c r="JF10" i="4"/>
  <c r="JE10" i="4"/>
  <c r="JD10" i="4"/>
  <c r="JC10" i="4"/>
  <c r="JB10" i="4"/>
  <c r="JA10" i="4"/>
  <c r="IZ10" i="4"/>
  <c r="IY10" i="4"/>
  <c r="IX10" i="4"/>
  <c r="IW10" i="4"/>
  <c r="IV10" i="4"/>
  <c r="IU10" i="4"/>
  <c r="IT10" i="4"/>
  <c r="IS10" i="4"/>
  <c r="IR10" i="4"/>
  <c r="IQ10" i="4"/>
  <c r="IP10" i="4"/>
  <c r="IO10" i="4"/>
  <c r="IN10" i="4"/>
  <c r="IM10" i="4"/>
  <c r="IL10" i="4"/>
  <c r="IK10" i="4"/>
  <c r="IJ10" i="4"/>
  <c r="II10" i="4"/>
  <c r="IH10" i="4"/>
  <c r="IG10" i="4"/>
  <c r="IF10" i="4"/>
  <c r="IE10" i="4"/>
  <c r="ID10" i="4"/>
  <c r="IC10" i="4"/>
  <c r="IB10" i="4"/>
  <c r="IA10" i="4"/>
  <c r="HZ10" i="4"/>
  <c r="HY10" i="4"/>
  <c r="HX10" i="4"/>
  <c r="HW10" i="4"/>
  <c r="HV10" i="4"/>
  <c r="HU10" i="4"/>
  <c r="HT10" i="4"/>
  <c r="HS10" i="4"/>
  <c r="HR10" i="4"/>
  <c r="HQ10" i="4"/>
  <c r="HP10" i="4"/>
  <c r="HO10" i="4"/>
  <c r="HN10" i="4"/>
  <c r="HM10" i="4"/>
  <c r="HL10" i="4"/>
  <c r="HK10" i="4"/>
  <c r="HJ10" i="4"/>
  <c r="HI10" i="4"/>
  <c r="HH10" i="4"/>
  <c r="HG10" i="4"/>
  <c r="HF10" i="4"/>
  <c r="HE10" i="4"/>
  <c r="HD10" i="4"/>
  <c r="HC10" i="4"/>
  <c r="HB10" i="4"/>
  <c r="HA10" i="4"/>
  <c r="GZ10" i="4"/>
  <c r="GY10" i="4"/>
  <c r="GX10" i="4"/>
  <c r="GW10" i="4"/>
  <c r="GV10" i="4"/>
  <c r="GU10" i="4"/>
  <c r="GT10" i="4"/>
  <c r="GS10" i="4"/>
  <c r="GR10" i="4"/>
  <c r="GQ10" i="4"/>
  <c r="GP10" i="4"/>
  <c r="GO10" i="4"/>
  <c r="GN10" i="4"/>
  <c r="GM10" i="4"/>
  <c r="GL10" i="4"/>
  <c r="GK10" i="4"/>
  <c r="GJ10" i="4"/>
  <c r="GI10" i="4"/>
  <c r="GH10" i="4"/>
  <c r="GG10" i="4"/>
  <c r="GF10" i="4"/>
  <c r="GE10" i="4"/>
  <c r="GD10" i="4"/>
  <c r="GC10" i="4"/>
  <c r="GB10" i="4"/>
  <c r="GA10" i="4"/>
  <c r="FZ10" i="4"/>
  <c r="FY10" i="4"/>
  <c r="FW10" i="4"/>
  <c r="FV10" i="4"/>
  <c r="FU10" i="4"/>
  <c r="FT10" i="4"/>
  <c r="FS10" i="4"/>
  <c r="FR10" i="4"/>
  <c r="FQ10" i="4"/>
  <c r="FP10" i="4"/>
  <c r="FO10" i="4"/>
  <c r="FN10" i="4"/>
  <c r="FM10" i="4"/>
  <c r="FL10" i="4"/>
  <c r="FK10" i="4"/>
  <c r="FJ10" i="4"/>
  <c r="FI10" i="4"/>
  <c r="FH10" i="4"/>
  <c r="FG10" i="4"/>
  <c r="FF10" i="4"/>
  <c r="FE10" i="4"/>
  <c r="FD10" i="4"/>
  <c r="FC10" i="4"/>
  <c r="FB10" i="4"/>
  <c r="FA10" i="4"/>
  <c r="EZ10" i="4"/>
  <c r="EY10" i="4"/>
  <c r="EX10" i="4"/>
  <c r="EW10" i="4"/>
  <c r="EV10" i="4"/>
  <c r="EU10" i="4"/>
  <c r="ET10" i="4"/>
  <c r="ES10" i="4"/>
  <c r="ER10" i="4"/>
  <c r="EQ10" i="4"/>
  <c r="EP10" i="4"/>
  <c r="EO10" i="4"/>
  <c r="EN10" i="4"/>
  <c r="EM10" i="4"/>
  <c r="EL10" i="4"/>
  <c r="EK10" i="4"/>
  <c r="EJ10" i="4"/>
  <c r="EI10" i="4"/>
  <c r="EH10" i="4"/>
  <c r="EG10" i="4"/>
  <c r="EF10" i="4"/>
  <c r="EE10" i="4"/>
  <c r="ED10" i="4"/>
  <c r="EC10" i="4"/>
  <c r="EB10" i="4"/>
  <c r="EA10" i="4"/>
  <c r="DZ10" i="4"/>
  <c r="DY10" i="4"/>
  <c r="DX10" i="4"/>
  <c r="DW10" i="4"/>
  <c r="DV10" i="4"/>
  <c r="DU10" i="4"/>
  <c r="DT10" i="4"/>
  <c r="DS10" i="4"/>
  <c r="DR10" i="4"/>
  <c r="DQ10" i="4"/>
  <c r="DP10" i="4"/>
  <c r="DO10" i="4"/>
  <c r="DN10" i="4"/>
  <c r="DM10" i="4"/>
  <c r="DL10" i="4"/>
  <c r="DK10" i="4"/>
  <c r="DJ10" i="4"/>
  <c r="DI10" i="4"/>
  <c r="DH10" i="4"/>
  <c r="DG10" i="4"/>
  <c r="DF10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G10" i="4"/>
  <c r="CF10" i="4"/>
  <c r="CE10" i="4"/>
  <c r="CD10" i="4"/>
  <c r="CC10" i="4"/>
  <c r="CB10" i="4"/>
  <c r="CA10" i="4"/>
  <c r="BZ10" i="4"/>
  <c r="BY10" i="4"/>
  <c r="BX10" i="4"/>
  <c r="BW10" i="4"/>
  <c r="BV10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GP8" i="4"/>
  <c r="CS8" i="4"/>
  <c r="BW8" i="4"/>
  <c r="BQ8" i="4"/>
  <c r="AX8" i="4"/>
  <c r="W8" i="4"/>
  <c r="L8" i="4"/>
  <c r="K8" i="4"/>
  <c r="J8" i="4"/>
  <c r="I8" i="4"/>
  <c r="H8" i="4"/>
  <c r="G8" i="4"/>
  <c r="FH6" i="4"/>
  <c r="FB6" i="4"/>
  <c r="ET6" i="4"/>
  <c r="EB6" i="4"/>
  <c r="BX6" i="4"/>
  <c r="BS6" i="4"/>
  <c r="BQ6" i="4"/>
  <c r="BJ6" i="4"/>
  <c r="BB6" i="4"/>
  <c r="AZ6" i="4"/>
  <c r="AT6" i="4"/>
  <c r="AO6" i="4"/>
  <c r="AG6" i="4"/>
  <c r="L6" i="4"/>
  <c r="K6" i="4"/>
  <c r="J6" i="4"/>
  <c r="I6" i="4"/>
  <c r="G6" i="4"/>
  <c r="F6" i="4"/>
  <c r="GN99" i="6"/>
  <c r="GM99" i="6"/>
  <c r="GL99" i="6"/>
  <c r="GK99" i="6"/>
  <c r="GJ99" i="6"/>
  <c r="GI99" i="6"/>
  <c r="GH99" i="6"/>
  <c r="GG99" i="6"/>
  <c r="GF99" i="6"/>
  <c r="GE99" i="6"/>
  <c r="GD99" i="6"/>
  <c r="GC99" i="6"/>
  <c r="GB99" i="6"/>
  <c r="GA99" i="6"/>
  <c r="FZ99" i="6"/>
  <c r="FY99" i="6"/>
  <c r="FX99" i="6"/>
  <c r="FV99" i="6"/>
  <c r="FU99" i="6"/>
  <c r="FT99" i="6"/>
  <c r="FS99" i="6"/>
  <c r="FR99" i="6"/>
  <c r="FQ99" i="6"/>
  <c r="FP99" i="6"/>
  <c r="FO99" i="6"/>
  <c r="FN99" i="6"/>
  <c r="FM99" i="6"/>
  <c r="FL99" i="6"/>
  <c r="FK99" i="6"/>
  <c r="FJ99" i="6"/>
  <c r="FI99" i="6"/>
  <c r="FH99" i="6"/>
  <c r="FG99" i="6"/>
  <c r="FE99" i="6"/>
  <c r="FD99" i="6"/>
  <c r="FC99" i="6"/>
  <c r="FB99" i="6"/>
  <c r="FA99" i="6"/>
  <c r="EZ99" i="6"/>
  <c r="EY99" i="6"/>
  <c r="EX99" i="6"/>
  <c r="EW99" i="6"/>
  <c r="EV99" i="6"/>
  <c r="EU99" i="6"/>
  <c r="ET99" i="6"/>
  <c r="ES99" i="6"/>
  <c r="ER99" i="6"/>
  <c r="EQ99" i="6"/>
  <c r="EP99" i="6"/>
  <c r="EO99" i="6"/>
  <c r="EN99" i="6"/>
  <c r="EM99" i="6"/>
  <c r="EL99" i="6"/>
  <c r="EK99" i="6"/>
  <c r="EJ99" i="6"/>
  <c r="EI99" i="6"/>
  <c r="EH99" i="6"/>
  <c r="EG99" i="6"/>
  <c r="EF99" i="6"/>
  <c r="EE99" i="6"/>
  <c r="ED99" i="6"/>
  <c r="EC99" i="6"/>
  <c r="EB99" i="6"/>
  <c r="EA99" i="6"/>
  <c r="DZ99" i="6"/>
  <c r="DY99" i="6"/>
  <c r="DX99" i="6"/>
  <c r="DW99" i="6"/>
  <c r="DV99" i="6"/>
  <c r="DU99" i="6"/>
  <c r="DT99" i="6"/>
  <c r="DS99" i="6"/>
  <c r="DR99" i="6"/>
  <c r="DL99" i="6"/>
  <c r="DK99" i="6"/>
  <c r="DD99" i="6"/>
  <c r="DB99" i="6"/>
  <c r="CR99" i="6"/>
  <c r="CQ99" i="6"/>
  <c r="BZ99" i="6"/>
  <c r="BY99" i="6"/>
  <c r="BX99" i="6"/>
  <c r="BW99" i="6"/>
  <c r="BV99" i="6"/>
  <c r="BU99" i="6"/>
  <c r="BT99" i="6"/>
  <c r="BS99" i="6"/>
  <c r="BR99" i="6"/>
  <c r="BQ99" i="6"/>
  <c r="BP99" i="6"/>
  <c r="BO99" i="6"/>
  <c r="BN99" i="6"/>
  <c r="BM99" i="6"/>
  <c r="BL99" i="6"/>
  <c r="BK99" i="6"/>
  <c r="BJ99" i="6"/>
  <c r="BI99" i="6"/>
  <c r="BH99" i="6"/>
  <c r="BG99" i="6"/>
  <c r="BF99" i="6"/>
  <c r="BE99" i="6"/>
  <c r="BD99" i="6"/>
  <c r="BC99" i="6"/>
  <c r="BB99" i="6"/>
  <c r="BA99" i="6"/>
  <c r="AZ99" i="6"/>
  <c r="AY99" i="6"/>
  <c r="AX99" i="6"/>
  <c r="AW99" i="6"/>
  <c r="AV99" i="6"/>
  <c r="AU99" i="6"/>
  <c r="AT99" i="6"/>
  <c r="AS99" i="6"/>
  <c r="AR99" i="6"/>
  <c r="AQ99" i="6"/>
  <c r="AP99" i="6"/>
  <c r="AO99" i="6"/>
  <c r="AN99" i="6"/>
  <c r="AM99" i="6"/>
  <c r="AL99" i="6"/>
  <c r="AK99" i="6"/>
  <c r="AJ99" i="6"/>
  <c r="AI99" i="6"/>
  <c r="AH99" i="6"/>
  <c r="AG99" i="6"/>
  <c r="AF99" i="6"/>
  <c r="AE99" i="6"/>
  <c r="AD99" i="6"/>
  <c r="AC99" i="6"/>
  <c r="M99" i="6"/>
  <c r="BV93" i="6"/>
  <c r="GN90" i="6"/>
  <c r="GM90" i="6"/>
  <c r="GL90" i="6"/>
  <c r="GK90" i="6"/>
  <c r="GJ90" i="6"/>
  <c r="GI90" i="6"/>
  <c r="GH90" i="6"/>
  <c r="GG90" i="6"/>
  <c r="GF90" i="6"/>
  <c r="GE90" i="6"/>
  <c r="GD90" i="6"/>
  <c r="GC90" i="6"/>
  <c r="GB90" i="6"/>
  <c r="GA90" i="6"/>
  <c r="FZ90" i="6"/>
  <c r="FY90" i="6"/>
  <c r="FX90" i="6"/>
  <c r="FW90" i="6"/>
  <c r="FV90" i="6"/>
  <c r="FU90" i="6"/>
  <c r="FT90" i="6"/>
  <c r="FS90" i="6"/>
  <c r="FR90" i="6"/>
  <c r="FQ90" i="6"/>
  <c r="FP90" i="6"/>
  <c r="FO90" i="6"/>
  <c r="FN90" i="6"/>
  <c r="FM90" i="6"/>
  <c r="FL90" i="6"/>
  <c r="FK90" i="6"/>
  <c r="FJ90" i="6"/>
  <c r="FI90" i="6"/>
  <c r="FH90" i="6"/>
  <c r="FG90" i="6"/>
  <c r="FF90" i="6"/>
  <c r="FE90" i="6"/>
  <c r="FD90" i="6"/>
  <c r="FC90" i="6"/>
  <c r="FB90" i="6"/>
  <c r="FA90" i="6"/>
  <c r="EZ90" i="6"/>
  <c r="EY90" i="6"/>
  <c r="EX90" i="6"/>
  <c r="EW90" i="6"/>
  <c r="EV90" i="6"/>
  <c r="EU90" i="6"/>
  <c r="ET90" i="6"/>
  <c r="ES90" i="6"/>
  <c r="ER90" i="6"/>
  <c r="EQ90" i="6"/>
  <c r="EP90" i="6"/>
  <c r="EO90" i="6"/>
  <c r="EN90" i="6"/>
  <c r="EM90" i="6"/>
  <c r="EL90" i="6"/>
  <c r="EK90" i="6"/>
  <c r="EJ90" i="6"/>
  <c r="EI90" i="6"/>
  <c r="EH90" i="6"/>
  <c r="EG90" i="6"/>
  <c r="EF90" i="6"/>
  <c r="EE90" i="6"/>
  <c r="ED90" i="6"/>
  <c r="EC90" i="6"/>
  <c r="EB90" i="6"/>
  <c r="EA90" i="6"/>
  <c r="DZ90" i="6"/>
  <c r="DY90" i="6"/>
  <c r="DX90" i="6"/>
  <c r="DW90" i="6"/>
  <c r="DV90" i="6"/>
  <c r="DU90" i="6"/>
  <c r="DT90" i="6"/>
  <c r="CK90" i="6"/>
  <c r="BY90" i="6"/>
  <c r="BL90" i="6"/>
  <c r="BK90" i="6"/>
  <c r="BJ90" i="6"/>
  <c r="BI90" i="6"/>
  <c r="BH90" i="6"/>
  <c r="BG90" i="6"/>
  <c r="BF90" i="6"/>
  <c r="BE90" i="6"/>
  <c r="BD90" i="6"/>
  <c r="AH90" i="6"/>
  <c r="AG90" i="6"/>
  <c r="AF90" i="6"/>
  <c r="AE90" i="6"/>
  <c r="AD90" i="6"/>
  <c r="AC90" i="6"/>
  <c r="AB90" i="6"/>
  <c r="AA90" i="6"/>
  <c r="Z90" i="6"/>
  <c r="Y90" i="6"/>
  <c r="X90" i="6"/>
  <c r="W90" i="6"/>
  <c r="V90" i="6"/>
  <c r="U90" i="6"/>
  <c r="T90" i="6"/>
  <c r="S90" i="6"/>
  <c r="R90" i="6"/>
  <c r="M92" i="6"/>
  <c r="N92" i="6" s="1"/>
  <c r="O92" i="6" s="1"/>
  <c r="P92" i="6" s="1"/>
  <c r="Q92" i="6" s="1"/>
  <c r="GN79" i="6"/>
  <c r="GM79" i="6"/>
  <c r="GL79" i="6"/>
  <c r="GK79" i="6"/>
  <c r="GJ79" i="6"/>
  <c r="GI79" i="6"/>
  <c r="GH79" i="6"/>
  <c r="GG79" i="6"/>
  <c r="GF79" i="6"/>
  <c r="GE79" i="6"/>
  <c r="GD79" i="6"/>
  <c r="GC79" i="6"/>
  <c r="GB79" i="6"/>
  <c r="GA79" i="6"/>
  <c r="FZ79" i="6"/>
  <c r="FY79" i="6"/>
  <c r="FX79" i="6"/>
  <c r="FW79" i="6"/>
  <c r="FV79" i="6"/>
  <c r="FU79" i="6"/>
  <c r="FT79" i="6"/>
  <c r="FS79" i="6"/>
  <c r="FR79" i="6"/>
  <c r="FQ79" i="6"/>
  <c r="FP79" i="6"/>
  <c r="FO79" i="6"/>
  <c r="FN79" i="6"/>
  <c r="FM79" i="6"/>
  <c r="FL79" i="6"/>
  <c r="FK79" i="6"/>
  <c r="FJ79" i="6"/>
  <c r="FI79" i="6"/>
  <c r="FH79" i="6"/>
  <c r="FG79" i="6"/>
  <c r="FF79" i="6"/>
  <c r="FE79" i="6"/>
  <c r="FD79" i="6"/>
  <c r="FC79" i="6"/>
  <c r="FB79" i="6"/>
  <c r="FA79" i="6"/>
  <c r="EZ79" i="6"/>
  <c r="EY79" i="6"/>
  <c r="EX79" i="6"/>
  <c r="EW79" i="6"/>
  <c r="EV79" i="6"/>
  <c r="EU79" i="6"/>
  <c r="ET79" i="6"/>
  <c r="ES79" i="6"/>
  <c r="ER79" i="6"/>
  <c r="EQ79" i="6"/>
  <c r="EP79" i="6"/>
  <c r="EO79" i="6"/>
  <c r="EN79" i="6"/>
  <c r="EM79" i="6"/>
  <c r="EL79" i="6"/>
  <c r="EK79" i="6"/>
  <c r="EJ79" i="6"/>
  <c r="EH79" i="6"/>
  <c r="EG79" i="6"/>
  <c r="EF79" i="6"/>
  <c r="EE79" i="6"/>
  <c r="ED79" i="6"/>
  <c r="EC79" i="6"/>
  <c r="DZ79" i="6"/>
  <c r="DY79" i="6"/>
  <c r="DX79" i="6"/>
  <c r="DW79" i="6"/>
  <c r="DV79" i="6"/>
  <c r="DU79" i="6"/>
  <c r="DT79" i="6"/>
  <c r="DP79" i="6"/>
  <c r="DO79" i="6"/>
  <c r="DN79" i="6"/>
  <c r="DM79" i="6"/>
  <c r="DL79" i="6"/>
  <c r="DK79" i="6"/>
  <c r="DI79" i="6"/>
  <c r="DH79" i="6"/>
  <c r="DG79" i="6"/>
  <c r="DB79" i="6"/>
  <c r="BY79" i="6"/>
  <c r="BM79" i="6"/>
  <c r="BL79" i="6"/>
  <c r="BK79" i="6"/>
  <c r="BJ79" i="6"/>
  <c r="BI79" i="6"/>
  <c r="BH79" i="6"/>
  <c r="BG79" i="6"/>
  <c r="BF79" i="6"/>
  <c r="BE79" i="6"/>
  <c r="BD79" i="6"/>
  <c r="BC79" i="6"/>
  <c r="BB79" i="6"/>
  <c r="AD79" i="6"/>
  <c r="AA79" i="6"/>
  <c r="Z79" i="6"/>
  <c r="GN69" i="6"/>
  <c r="GM69" i="6"/>
  <c r="GL69" i="6"/>
  <c r="GK69" i="6"/>
  <c r="GJ69" i="6"/>
  <c r="GI69" i="6"/>
  <c r="GH69" i="6"/>
  <c r="GG69" i="6"/>
  <c r="GF69" i="6"/>
  <c r="GE69" i="6"/>
  <c r="GD69" i="6"/>
  <c r="GC69" i="6"/>
  <c r="GB69" i="6"/>
  <c r="GA69" i="6"/>
  <c r="FZ69" i="6"/>
  <c r="FY69" i="6"/>
  <c r="FX69" i="6"/>
  <c r="FW69" i="6"/>
  <c r="FV69" i="6"/>
  <c r="FU69" i="6"/>
  <c r="FT69" i="6"/>
  <c r="FS69" i="6"/>
  <c r="FR69" i="6"/>
  <c r="FQ69" i="6"/>
  <c r="FP69" i="6"/>
  <c r="FO69" i="6"/>
  <c r="FN69" i="6"/>
  <c r="FM69" i="6"/>
  <c r="FL69" i="6"/>
  <c r="FK69" i="6"/>
  <c r="FJ69" i="6"/>
  <c r="FI69" i="6"/>
  <c r="FH69" i="6"/>
  <c r="FG69" i="6"/>
  <c r="FF69" i="6"/>
  <c r="FE69" i="6"/>
  <c r="FD69" i="6"/>
  <c r="FC69" i="6"/>
  <c r="FB69" i="6"/>
  <c r="FA69" i="6"/>
  <c r="EZ69" i="6"/>
  <c r="EY69" i="6"/>
  <c r="EX69" i="6"/>
  <c r="EW69" i="6"/>
  <c r="EV69" i="6"/>
  <c r="EU69" i="6"/>
  <c r="ET69" i="6"/>
  <c r="ES69" i="6"/>
  <c r="ER69" i="6"/>
  <c r="EQ69" i="6"/>
  <c r="EP69" i="6"/>
  <c r="EO69" i="6"/>
  <c r="EN69" i="6"/>
  <c r="EM69" i="6"/>
  <c r="EL69" i="6"/>
  <c r="EK69" i="6"/>
  <c r="EJ69" i="6"/>
  <c r="EI69" i="6"/>
  <c r="EH69" i="6"/>
  <c r="EG69" i="6"/>
  <c r="EF69" i="6"/>
  <c r="EE69" i="6"/>
  <c r="ED69" i="6"/>
  <c r="EC69" i="6"/>
  <c r="DZ69" i="6"/>
  <c r="DY69" i="6"/>
  <c r="DX69" i="6"/>
  <c r="DW69" i="6"/>
  <c r="DV69" i="6"/>
  <c r="DU69" i="6"/>
  <c r="DT69" i="6"/>
  <c r="DP69" i="6"/>
  <c r="DI69" i="6"/>
  <c r="DB69" i="6"/>
  <c r="CZ69" i="6"/>
  <c r="CU69" i="6"/>
  <c r="CT69" i="6"/>
  <c r="CS69" i="6"/>
  <c r="BY69" i="6"/>
  <c r="BT69" i="6"/>
  <c r="BL69" i="6"/>
  <c r="BK69" i="6"/>
  <c r="BJ69" i="6"/>
  <c r="BI69" i="6"/>
  <c r="BH69" i="6"/>
  <c r="BG69" i="6"/>
  <c r="BF69" i="6"/>
  <c r="BE69" i="6"/>
  <c r="BD69" i="6"/>
  <c r="BC69" i="6"/>
  <c r="BB69" i="6"/>
  <c r="BA69" i="6"/>
  <c r="AX69" i="6"/>
  <c r="AK69" i="6"/>
  <c r="AE69" i="6"/>
  <c r="AC69" i="6"/>
  <c r="T69" i="6"/>
  <c r="S69" i="6"/>
  <c r="O69" i="6"/>
  <c r="CJ62" i="6"/>
  <c r="GN58" i="6"/>
  <c r="GM58" i="6"/>
  <c r="GL58" i="6"/>
  <c r="GK58" i="6"/>
  <c r="GJ58" i="6"/>
  <c r="GI58" i="6"/>
  <c r="GH58" i="6"/>
  <c r="GG58" i="6"/>
  <c r="GF58" i="6"/>
  <c r="GE58" i="6"/>
  <c r="GD58" i="6"/>
  <c r="GC58" i="6"/>
  <c r="GB58" i="6"/>
  <c r="GA58" i="6"/>
  <c r="FZ58" i="6"/>
  <c r="FY58" i="6"/>
  <c r="FX58" i="6"/>
  <c r="FW58" i="6"/>
  <c r="FV58" i="6"/>
  <c r="FU58" i="6"/>
  <c r="FT58" i="6"/>
  <c r="FS58" i="6"/>
  <c r="FR58" i="6"/>
  <c r="FQ58" i="6"/>
  <c r="FP58" i="6"/>
  <c r="FO58" i="6"/>
  <c r="FN58" i="6"/>
  <c r="FM58" i="6"/>
  <c r="FL58" i="6"/>
  <c r="FK58" i="6"/>
  <c r="FJ58" i="6"/>
  <c r="FI58" i="6"/>
  <c r="FH58" i="6"/>
  <c r="FG58" i="6"/>
  <c r="FF58" i="6"/>
  <c r="FE58" i="6"/>
  <c r="FD58" i="6"/>
  <c r="FC58" i="6"/>
  <c r="FB58" i="6"/>
  <c r="FA58" i="6"/>
  <c r="EZ58" i="6"/>
  <c r="EY58" i="6"/>
  <c r="EX58" i="6"/>
  <c r="EW58" i="6"/>
  <c r="EV58" i="6"/>
  <c r="EU58" i="6"/>
  <c r="ET58" i="6"/>
  <c r="ES58" i="6"/>
  <c r="ER58" i="6"/>
  <c r="EQ58" i="6"/>
  <c r="EO58" i="6"/>
  <c r="EN58" i="6"/>
  <c r="EM58" i="6"/>
  <c r="EL58" i="6"/>
  <c r="EK58" i="6"/>
  <c r="EJ58" i="6"/>
  <c r="EI58" i="6"/>
  <c r="EH58" i="6"/>
  <c r="EG58" i="6"/>
  <c r="EF58" i="6"/>
  <c r="EE58" i="6"/>
  <c r="ED58" i="6"/>
  <c r="EC58" i="6"/>
  <c r="EB58" i="6"/>
  <c r="EA58" i="6"/>
  <c r="DZ58" i="6"/>
  <c r="DY58" i="6"/>
  <c r="DX58" i="6"/>
  <c r="DW58" i="6"/>
  <c r="DV58" i="6"/>
  <c r="DU58" i="6"/>
  <c r="DT58" i="6"/>
  <c r="DQ58" i="6"/>
  <c r="DP58" i="6"/>
  <c r="DO58" i="6"/>
  <c r="DN58" i="6"/>
  <c r="DM58" i="6"/>
  <c r="DL58" i="6"/>
  <c r="DK58" i="6"/>
  <c r="DJ58" i="6"/>
  <c r="DI58" i="6"/>
  <c r="DH58" i="6"/>
  <c r="DG58" i="6"/>
  <c r="DB58" i="6"/>
  <c r="CY58" i="6"/>
  <c r="CK58" i="6"/>
  <c r="CJ58" i="6"/>
  <c r="CI58" i="6"/>
  <c r="CH58" i="6"/>
  <c r="CG58" i="6"/>
  <c r="CF58" i="6"/>
  <c r="CE58" i="6"/>
  <c r="BY58" i="6"/>
  <c r="BS58" i="6"/>
  <c r="BM58" i="6"/>
  <c r="BL58" i="6"/>
  <c r="BK58" i="6"/>
  <c r="BJ58" i="6"/>
  <c r="BI58" i="6"/>
  <c r="BH58" i="6"/>
  <c r="BG58" i="6"/>
  <c r="BF58" i="6"/>
  <c r="BE58" i="6"/>
  <c r="BD58" i="6"/>
  <c r="BC58" i="6"/>
  <c r="BB58" i="6"/>
  <c r="BA58" i="6"/>
  <c r="AX58" i="6"/>
  <c r="Q58" i="6"/>
  <c r="H58" i="6"/>
  <c r="I58" i="6" s="1"/>
  <c r="H57" i="6"/>
  <c r="I57" i="6" s="1"/>
  <c r="H56" i="6"/>
  <c r="I56" i="6" s="1"/>
  <c r="H55" i="6"/>
  <c r="I55" i="6" s="1"/>
  <c r="H54" i="6"/>
  <c r="I54" i="6" s="1"/>
  <c r="GN49" i="6"/>
  <c r="GM49" i="6"/>
  <c r="GL49" i="6"/>
  <c r="GK49" i="6"/>
  <c r="GJ49" i="6"/>
  <c r="GI49" i="6"/>
  <c r="GH49" i="6"/>
  <c r="GG49" i="6"/>
  <c r="GF49" i="6"/>
  <c r="GE49" i="6"/>
  <c r="GD49" i="6"/>
  <c r="GC49" i="6"/>
  <c r="GB49" i="6"/>
  <c r="GA49" i="6"/>
  <c r="FZ49" i="6"/>
  <c r="FY49" i="6"/>
  <c r="FX49" i="6"/>
  <c r="FW49" i="6"/>
  <c r="FV49" i="6"/>
  <c r="FU49" i="6"/>
  <c r="FT49" i="6"/>
  <c r="FS49" i="6"/>
  <c r="FR49" i="6"/>
  <c r="FQ49" i="6"/>
  <c r="FP49" i="6"/>
  <c r="FO49" i="6"/>
  <c r="FN49" i="6"/>
  <c r="FM49" i="6"/>
  <c r="FL49" i="6"/>
  <c r="FK49" i="6"/>
  <c r="FJ49" i="6"/>
  <c r="FI49" i="6"/>
  <c r="FH49" i="6"/>
  <c r="FG49" i="6"/>
  <c r="FF49" i="6"/>
  <c r="FE49" i="6"/>
  <c r="FD49" i="6"/>
  <c r="FC49" i="6"/>
  <c r="FB49" i="6"/>
  <c r="FA49" i="6"/>
  <c r="EZ49" i="6"/>
  <c r="EY49" i="6"/>
  <c r="EX49" i="6"/>
  <c r="EW49" i="6"/>
  <c r="EV49" i="6"/>
  <c r="EU49" i="6"/>
  <c r="ET49" i="6"/>
  <c r="ES49" i="6"/>
  <c r="ER49" i="6"/>
  <c r="EQ49" i="6"/>
  <c r="EP49" i="6"/>
  <c r="EO49" i="6"/>
  <c r="EN49" i="6"/>
  <c r="EM49" i="6"/>
  <c r="EL49" i="6"/>
  <c r="EK49" i="6"/>
  <c r="EJ49" i="6"/>
  <c r="EI49" i="6"/>
  <c r="EH49" i="6"/>
  <c r="EG49" i="6"/>
  <c r="EF49" i="6"/>
  <c r="EE49" i="6"/>
  <c r="ED49" i="6"/>
  <c r="EC49" i="6"/>
  <c r="DZ49" i="6"/>
  <c r="DY49" i="6"/>
  <c r="DX49" i="6"/>
  <c r="DW49" i="6"/>
  <c r="DV49" i="6"/>
  <c r="DU49" i="6"/>
  <c r="DT49" i="6"/>
  <c r="DP49" i="6"/>
  <c r="DL49" i="6"/>
  <c r="DK49" i="6"/>
  <c r="DI49" i="6"/>
  <c r="DG49" i="6"/>
  <c r="DF49" i="6"/>
  <c r="DE49" i="6"/>
  <c r="DD49" i="6"/>
  <c r="DC49" i="6"/>
  <c r="DB49" i="6"/>
  <c r="DA49" i="6"/>
  <c r="CN49" i="6"/>
  <c r="BY49" i="6"/>
  <c r="BL49" i="6"/>
  <c r="BK49" i="6"/>
  <c r="BJ49" i="6"/>
  <c r="BI49" i="6"/>
  <c r="BH49" i="6"/>
  <c r="BG49" i="6"/>
  <c r="BF49" i="6"/>
  <c r="BE49" i="6"/>
  <c r="BD49" i="6"/>
  <c r="BC49" i="6"/>
  <c r="H49" i="6"/>
  <c r="I49" i="6" s="1"/>
  <c r="H48" i="6"/>
  <c r="I48" i="6" s="1"/>
  <c r="H47" i="6"/>
  <c r="I47" i="6" s="1"/>
  <c r="H46" i="6"/>
  <c r="I46" i="6" s="1"/>
  <c r="H45" i="6"/>
  <c r="I45" i="6" s="1"/>
  <c r="H44" i="6"/>
  <c r="I44" i="6" s="1"/>
  <c r="H43" i="6"/>
  <c r="I43" i="6" s="1"/>
  <c r="H41" i="6"/>
  <c r="I41" i="6" s="1"/>
  <c r="H40" i="6"/>
  <c r="I40" i="6" s="1"/>
  <c r="GN35" i="6"/>
  <c r="GM35" i="6"/>
  <c r="GL35" i="6"/>
  <c r="GK35" i="6"/>
  <c r="GJ35" i="6"/>
  <c r="GI35" i="6"/>
  <c r="GH35" i="6"/>
  <c r="GG35" i="6"/>
  <c r="GF35" i="6"/>
  <c r="GE35" i="6"/>
  <c r="GD35" i="6"/>
  <c r="GC35" i="6"/>
  <c r="GB35" i="6"/>
  <c r="GA35" i="6"/>
  <c r="FZ35" i="6"/>
  <c r="FY35" i="6"/>
  <c r="FX35" i="6"/>
  <c r="FW35" i="6"/>
  <c r="FV35" i="6"/>
  <c r="FU35" i="6"/>
  <c r="FT35" i="6"/>
  <c r="FS35" i="6"/>
  <c r="FR35" i="6"/>
  <c r="FQ35" i="6"/>
  <c r="FP35" i="6"/>
  <c r="FO35" i="6"/>
  <c r="FN35" i="6"/>
  <c r="FM35" i="6"/>
  <c r="FL35" i="6"/>
  <c r="FK35" i="6"/>
  <c r="FJ35" i="6"/>
  <c r="FI35" i="6"/>
  <c r="FH35" i="6"/>
  <c r="FG35" i="6"/>
  <c r="FF35" i="6"/>
  <c r="FE35" i="6"/>
  <c r="FD35" i="6"/>
  <c r="FC35" i="6"/>
  <c r="FB35" i="6"/>
  <c r="FA35" i="6"/>
  <c r="EZ35" i="6"/>
  <c r="EY35" i="6"/>
  <c r="EX35" i="6"/>
  <c r="EW35" i="6"/>
  <c r="EV35" i="6"/>
  <c r="EU35" i="6"/>
  <c r="ET35" i="6"/>
  <c r="ES35" i="6"/>
  <c r="ER35" i="6"/>
  <c r="EQ35" i="6"/>
  <c r="EP35" i="6"/>
  <c r="EO35" i="6"/>
  <c r="EN35" i="6"/>
  <c r="EM35" i="6"/>
  <c r="EL35" i="6"/>
  <c r="EK35" i="6"/>
  <c r="EJ35" i="6"/>
  <c r="EI35" i="6"/>
  <c r="EH35" i="6"/>
  <c r="EG35" i="6"/>
  <c r="EF35" i="6"/>
  <c r="EE35" i="6"/>
  <c r="ED35" i="6"/>
  <c r="EC35" i="6"/>
  <c r="EB35" i="6"/>
  <c r="EA35" i="6"/>
  <c r="DZ35" i="6"/>
  <c r="DY35" i="6"/>
  <c r="DV35" i="6"/>
  <c r="DU35" i="6"/>
  <c r="DT35" i="6"/>
  <c r="BY35" i="6"/>
  <c r="BS35" i="6"/>
  <c r="BM35" i="6"/>
  <c r="BL35" i="6"/>
  <c r="BK35" i="6"/>
  <c r="BJ35" i="6"/>
  <c r="BI35" i="6"/>
  <c r="BH35" i="6"/>
  <c r="BG35" i="6"/>
  <c r="BF35" i="6"/>
  <c r="BE35" i="6"/>
  <c r="BD35" i="6"/>
  <c r="BC35" i="6"/>
  <c r="BB35" i="6"/>
  <c r="AQ35" i="6"/>
  <c r="AN35" i="6"/>
  <c r="AJ35" i="6"/>
  <c r="AC35" i="6"/>
  <c r="V35" i="6"/>
  <c r="O35" i="6"/>
  <c r="GN24" i="6"/>
  <c r="GM24" i="6"/>
  <c r="GL24" i="6"/>
  <c r="GK24" i="6"/>
  <c r="GJ24" i="6"/>
  <c r="GI24" i="6"/>
  <c r="GH24" i="6"/>
  <c r="GG24" i="6"/>
  <c r="GF24" i="6"/>
  <c r="GE24" i="6"/>
  <c r="GD24" i="6"/>
  <c r="GC24" i="6"/>
  <c r="GB24" i="6"/>
  <c r="GA24" i="6"/>
  <c r="FZ24" i="6"/>
  <c r="FY24" i="6"/>
  <c r="FX24" i="6"/>
  <c r="FW24" i="6"/>
  <c r="FV24" i="6"/>
  <c r="FU24" i="6"/>
  <c r="FT24" i="6"/>
  <c r="FS24" i="6"/>
  <c r="FR24" i="6"/>
  <c r="FQ24" i="6"/>
  <c r="FP24" i="6"/>
  <c r="FO24" i="6"/>
  <c r="FN24" i="6"/>
  <c r="FM24" i="6"/>
  <c r="FL24" i="6"/>
  <c r="FK24" i="6"/>
  <c r="FJ24" i="6"/>
  <c r="FI24" i="6"/>
  <c r="FH24" i="6"/>
  <c r="FG24" i="6"/>
  <c r="FF24" i="6"/>
  <c r="FE24" i="6"/>
  <c r="FD24" i="6"/>
  <c r="FC24" i="6"/>
  <c r="FB24" i="6"/>
  <c r="FA24" i="6"/>
  <c r="EZ24" i="6"/>
  <c r="EY24" i="6"/>
  <c r="EX24" i="6"/>
  <c r="EW24" i="6"/>
  <c r="EV24" i="6"/>
  <c r="EU24" i="6"/>
  <c r="ET24" i="6"/>
  <c r="ES24" i="6"/>
  <c r="ER24" i="6"/>
  <c r="EQ24" i="6"/>
  <c r="EP24" i="6"/>
  <c r="EO24" i="6"/>
  <c r="EN24" i="6"/>
  <c r="EM24" i="6"/>
  <c r="EL24" i="6"/>
  <c r="EK24" i="6"/>
  <c r="EJ24" i="6"/>
  <c r="EI24" i="6"/>
  <c r="EH24" i="6"/>
  <c r="EG24" i="6"/>
  <c r="EF24" i="6"/>
  <c r="EE24" i="6"/>
  <c r="DW24" i="6"/>
  <c r="DU24" i="6"/>
  <c r="DT24" i="6"/>
  <c r="DS24" i="6"/>
  <c r="DB24" i="6"/>
  <c r="CQ24" i="6"/>
  <c r="CN24" i="6"/>
  <c r="BZ24" i="6"/>
  <c r="BY24" i="6"/>
  <c r="BO24" i="6"/>
  <c r="BL24" i="6"/>
  <c r="BK24" i="6"/>
  <c r="BJ24" i="6"/>
  <c r="BI24" i="6"/>
  <c r="BH24" i="6"/>
  <c r="BG24" i="6"/>
  <c r="BF24" i="6"/>
  <c r="BE24" i="6"/>
  <c r="BD24" i="6"/>
  <c r="BC24" i="6"/>
  <c r="AB24" i="6"/>
  <c r="P24" i="6"/>
  <c r="CO19" i="6"/>
  <c r="GN13" i="6"/>
  <c r="GM13" i="6"/>
  <c r="GL13" i="6"/>
  <c r="GK13" i="6"/>
  <c r="GJ13" i="6"/>
  <c r="GI13" i="6"/>
  <c r="GH13" i="6"/>
  <c r="GG13" i="6"/>
  <c r="GF13" i="6"/>
  <c r="GE13" i="6"/>
  <c r="GD13" i="6"/>
  <c r="GC13" i="6"/>
  <c r="GB13" i="6"/>
  <c r="GA13" i="6"/>
  <c r="FZ13" i="6"/>
  <c r="FY13" i="6"/>
  <c r="FX13" i="6"/>
  <c r="FW13" i="6"/>
  <c r="FV13" i="6"/>
  <c r="FU13" i="6"/>
  <c r="FT13" i="6"/>
  <c r="FS13" i="6"/>
  <c r="FR13" i="6"/>
  <c r="FQ13" i="6"/>
  <c r="FP13" i="6"/>
  <c r="FO13" i="6"/>
  <c r="FN13" i="6"/>
  <c r="FM13" i="6"/>
  <c r="FL13" i="6"/>
  <c r="FK13" i="6"/>
  <c r="FJ13" i="6"/>
  <c r="FI13" i="6"/>
  <c r="FH13" i="6"/>
  <c r="FG13" i="6"/>
  <c r="FF13" i="6"/>
  <c r="FE13" i="6"/>
  <c r="FD13" i="6"/>
  <c r="FC13" i="6"/>
  <c r="FB13" i="6"/>
  <c r="FA13" i="6"/>
  <c r="EZ13" i="6"/>
  <c r="EY13" i="6"/>
  <c r="EX13" i="6"/>
  <c r="EW13" i="6"/>
  <c r="EV13" i="6"/>
  <c r="EU13" i="6"/>
  <c r="ET13" i="6"/>
  <c r="ES13" i="6"/>
  <c r="ER13" i="6"/>
  <c r="EQ13" i="6"/>
  <c r="EP13" i="6"/>
  <c r="EO13" i="6"/>
  <c r="EN13" i="6"/>
  <c r="EM13" i="6"/>
  <c r="EL13" i="6"/>
  <c r="EK13" i="6"/>
  <c r="EJ13" i="6"/>
  <c r="EI13" i="6"/>
  <c r="EH13" i="6"/>
  <c r="EG13" i="6"/>
  <c r="EF13" i="6"/>
  <c r="EE13" i="6"/>
  <c r="ED13" i="6"/>
  <c r="EC13" i="6"/>
  <c r="DZ13" i="6"/>
  <c r="DY13" i="6"/>
  <c r="DX13" i="6"/>
  <c r="DW13" i="6"/>
  <c r="DV13" i="6"/>
  <c r="DU13" i="6"/>
  <c r="DT13" i="6"/>
  <c r="BY13" i="6"/>
  <c r="BL13" i="6"/>
  <c r="BK13" i="6"/>
  <c r="BJ13" i="6"/>
  <c r="BI13" i="6"/>
  <c r="BH13" i="6"/>
  <c r="BG13" i="6"/>
  <c r="BF13" i="6"/>
  <c r="BE13" i="6"/>
  <c r="BD13" i="6"/>
  <c r="BC13" i="6"/>
  <c r="BB13" i="6"/>
  <c r="CM2" i="6"/>
  <c r="CL2" i="6"/>
  <c r="CK2" i="6"/>
  <c r="CJ2" i="6"/>
  <c r="CI2" i="6"/>
  <c r="CH2" i="6"/>
  <c r="CG2" i="6"/>
  <c r="CF2" i="6"/>
  <c r="CE2" i="6"/>
  <c r="CD2" i="6"/>
  <c r="CC2" i="6"/>
  <c r="CB2" i="6"/>
  <c r="CA2" i="6"/>
  <c r="BZ2" i="6"/>
  <c r="BY2" i="6"/>
  <c r="BX2" i="6"/>
  <c r="BW2" i="6"/>
  <c r="BV2" i="6"/>
  <c r="BU2" i="6"/>
  <c r="BT2" i="6"/>
  <c r="BS2" i="6"/>
  <c r="BR2" i="6"/>
  <c r="BQ2" i="6"/>
  <c r="BP2" i="6"/>
  <c r="BO2" i="6"/>
  <c r="BN2" i="6"/>
  <c r="BM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CM1" i="6"/>
  <c r="CL1" i="6"/>
  <c r="CK1" i="6"/>
  <c r="CJ1" i="6"/>
  <c r="CI1" i="6"/>
  <c r="CH1" i="6"/>
  <c r="CG1" i="6"/>
  <c r="CF1" i="6"/>
  <c r="CE1" i="6"/>
  <c r="CD1" i="6"/>
  <c r="CC1" i="6"/>
  <c r="CB1" i="6"/>
  <c r="CA1" i="6"/>
  <c r="BZ1" i="6"/>
  <c r="BY1" i="6"/>
  <c r="BX1" i="6"/>
  <c r="BW1" i="6"/>
  <c r="BV1" i="6"/>
  <c r="BU1" i="6"/>
  <c r="BT1" i="6"/>
  <c r="BS1" i="6"/>
  <c r="BR1" i="6"/>
  <c r="BQ1" i="6"/>
  <c r="BP1" i="6"/>
  <c r="BO1" i="6"/>
  <c r="BN1" i="6"/>
  <c r="BM1" i="6"/>
  <c r="BC1" i="6"/>
  <c r="BB1" i="6"/>
  <c r="BA1" i="6"/>
  <c r="AZ1" i="6"/>
  <c r="AY1" i="6"/>
  <c r="AX1" i="6"/>
  <c r="AW1" i="6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I1" i="6"/>
  <c r="AH1" i="6"/>
  <c r="R92" i="6" l="1"/>
  <c r="S92" i="6" s="1"/>
  <c r="T92" i="6" s="1"/>
  <c r="U92" i="6" s="1"/>
  <c r="V92" i="6" s="1"/>
  <c r="W92" i="6" s="1"/>
  <c r="X92" i="6" s="1"/>
  <c r="Y92" i="6" s="1"/>
  <c r="Z92" i="6" s="1"/>
  <c r="AA92" i="6" s="1"/>
  <c r="AB92" i="6" s="1"/>
  <c r="AC92" i="6" s="1"/>
  <c r="AD92" i="6" s="1"/>
  <c r="AE92" i="6" s="1"/>
  <c r="AF92" i="6" s="1"/>
  <c r="AG92" i="6" s="1"/>
  <c r="AH92" i="6" s="1"/>
  <c r="AI92" i="6" s="1"/>
  <c r="AJ92" i="6" s="1"/>
  <c r="AK92" i="6" s="1"/>
  <c r="AL92" i="6" s="1"/>
  <c r="AM92" i="6" s="1"/>
  <c r="AN92" i="6" s="1"/>
  <c r="AO92" i="6" s="1"/>
  <c r="AP92" i="6" s="1"/>
  <c r="AQ92" i="6" s="1"/>
  <c r="AR92" i="6" s="1"/>
  <c r="AS92" i="6" s="1"/>
  <c r="AT92" i="6" s="1"/>
  <c r="AU92" i="6" s="1"/>
  <c r="AV92" i="6" s="1"/>
  <c r="AW92" i="6" s="1"/>
  <c r="AX92" i="6" s="1"/>
  <c r="AY92" i="6" s="1"/>
  <c r="AZ92" i="6" s="1"/>
  <c r="BA92" i="6" s="1"/>
  <c r="BB92" i="6" s="1"/>
  <c r="BC92" i="6" s="1"/>
  <c r="BD92" i="6" s="1"/>
  <c r="BE92" i="6" s="1"/>
  <c r="BF92" i="6" s="1"/>
  <c r="BG92" i="6" s="1"/>
  <c r="BH92" i="6" s="1"/>
  <c r="BI92" i="6" s="1"/>
  <c r="BJ92" i="6" s="1"/>
  <c r="BK92" i="6" s="1"/>
  <c r="BL92" i="6" s="1"/>
  <c r="BM92" i="6" s="1"/>
  <c r="BN92" i="6" s="1"/>
  <c r="BO92" i="6" s="1"/>
  <c r="BP92" i="6" s="1"/>
  <c r="BQ92" i="6" s="1"/>
  <c r="BR92" i="6" s="1"/>
  <c r="BS92" i="6" s="1"/>
  <c r="BT92" i="6" s="1"/>
  <c r="BU92" i="6" s="1"/>
  <c r="BV92" i="6" s="1"/>
  <c r="BW92" i="6" s="1"/>
  <c r="BX92" i="6" s="1"/>
  <c r="BY92" i="6" s="1"/>
  <c r="BZ92" i="6" s="1"/>
  <c r="CA92" i="6" s="1"/>
  <c r="CB92" i="6" s="1"/>
  <c r="CC92" i="6" s="1"/>
  <c r="CD92" i="6" s="1"/>
  <c r="CE92" i="6" s="1"/>
  <c r="CF92" i="6" s="1"/>
  <c r="CG92" i="6" s="1"/>
  <c r="CH92" i="6" s="1"/>
  <c r="CI92" i="6" s="1"/>
  <c r="CJ92" i="6" s="1"/>
  <c r="CK92" i="6" s="1"/>
  <c r="CL92" i="6" s="1"/>
  <c r="CM92" i="6" s="1"/>
  <c r="M80" i="6"/>
  <c r="N80" i="6" s="1"/>
  <c r="O80" i="6" s="1"/>
  <c r="P80" i="6" s="1"/>
  <c r="Q80" i="6" s="1"/>
  <c r="R80" i="6" s="1"/>
  <c r="S80" i="6" s="1"/>
  <c r="T80" i="6" s="1"/>
  <c r="U80" i="6" s="1"/>
  <c r="V80" i="6" s="1"/>
  <c r="W80" i="6" s="1"/>
  <c r="X80" i="6" s="1"/>
  <c r="Y80" i="6" s="1"/>
  <c r="Z80" i="6" s="1"/>
  <c r="AA80" i="6" s="1"/>
  <c r="AB80" i="6" s="1"/>
  <c r="AC80" i="6" s="1"/>
  <c r="AD80" i="6" s="1"/>
  <c r="AE80" i="6" s="1"/>
  <c r="AF80" i="6" s="1"/>
  <c r="AG80" i="6" s="1"/>
  <c r="AH80" i="6" s="1"/>
  <c r="AI80" i="6" s="1"/>
  <c r="AJ80" i="6" s="1"/>
  <c r="AK80" i="6" s="1"/>
  <c r="AL80" i="6" s="1"/>
  <c r="AM80" i="6" s="1"/>
  <c r="AN80" i="6" s="1"/>
  <c r="AO80" i="6" s="1"/>
  <c r="AP80" i="6" s="1"/>
  <c r="AQ80" i="6" s="1"/>
  <c r="AR80" i="6" s="1"/>
  <c r="AS80" i="6" s="1"/>
  <c r="AT80" i="6" s="1"/>
  <c r="AU80" i="6" s="1"/>
  <c r="AV80" i="6" s="1"/>
  <c r="AW80" i="6" s="1"/>
  <c r="AX80" i="6" s="1"/>
  <c r="AY80" i="6" s="1"/>
  <c r="AZ80" i="6" s="1"/>
  <c r="BA80" i="6" s="1"/>
  <c r="BB80" i="6" s="1"/>
  <c r="BC80" i="6" s="1"/>
  <c r="BD80" i="6" s="1"/>
  <c r="BE80" i="6" s="1"/>
  <c r="BF80" i="6" s="1"/>
  <c r="BG80" i="6" s="1"/>
  <c r="BH80" i="6" s="1"/>
  <c r="BI80" i="6" s="1"/>
  <c r="BJ80" i="6" s="1"/>
  <c r="BK80" i="6" s="1"/>
  <c r="BL80" i="6" s="1"/>
  <c r="BM80" i="6" s="1"/>
  <c r="BN80" i="6" s="1"/>
  <c r="BO80" i="6" s="1"/>
  <c r="BP80" i="6" s="1"/>
  <c r="BQ80" i="6" s="1"/>
  <c r="BR80" i="6" s="1"/>
  <c r="BS80" i="6" s="1"/>
  <c r="BT80" i="6" s="1"/>
  <c r="BU80" i="6" s="1"/>
  <c r="BV80" i="6" s="1"/>
  <c r="BW80" i="6" s="1"/>
  <c r="BX80" i="6" s="1"/>
  <c r="BY80" i="6" s="1"/>
  <c r="BZ80" i="6" s="1"/>
  <c r="CA80" i="6" s="1"/>
  <c r="CB80" i="6" s="1"/>
  <c r="CC80" i="6" s="1"/>
  <c r="CD80" i="6" s="1"/>
  <c r="CE80" i="6" s="1"/>
  <c r="CF80" i="6" s="1"/>
  <c r="CG80" i="6" s="1"/>
  <c r="CH80" i="6" s="1"/>
  <c r="CI80" i="6" s="1"/>
  <c r="CJ80" i="6" s="1"/>
  <c r="CK80" i="6" s="1"/>
  <c r="CL80" i="6" s="1"/>
  <c r="CM80" i="6" s="1"/>
  <c r="M36" i="6"/>
  <c r="N36" i="6" s="1"/>
  <c r="O36" i="6" s="1"/>
  <c r="P36" i="6" s="1"/>
  <c r="Q36" i="6" s="1"/>
  <c r="R36" i="6" s="1"/>
  <c r="S36" i="6" s="1"/>
  <c r="T36" i="6" s="1"/>
  <c r="U36" i="6" s="1"/>
  <c r="V36" i="6" s="1"/>
  <c r="W36" i="6" s="1"/>
  <c r="X36" i="6" s="1"/>
  <c r="Y36" i="6" s="1"/>
  <c r="Z36" i="6" s="1"/>
  <c r="AA36" i="6" s="1"/>
  <c r="AB36" i="6" s="1"/>
  <c r="AC36" i="6" s="1"/>
  <c r="AD36" i="6" s="1"/>
  <c r="AE36" i="6" s="1"/>
  <c r="AF36" i="6" s="1"/>
  <c r="AG36" i="6" s="1"/>
  <c r="AH36" i="6" s="1"/>
  <c r="AI36" i="6" s="1"/>
  <c r="AJ36" i="6" s="1"/>
  <c r="AK36" i="6" s="1"/>
  <c r="AL36" i="6" s="1"/>
  <c r="AM36" i="6" s="1"/>
  <c r="AN36" i="6" s="1"/>
  <c r="AO36" i="6" s="1"/>
  <c r="AP36" i="6" s="1"/>
  <c r="AQ36" i="6" s="1"/>
  <c r="AR36" i="6" s="1"/>
  <c r="AS36" i="6" s="1"/>
  <c r="AT36" i="6" s="1"/>
  <c r="AU36" i="6" s="1"/>
  <c r="AV36" i="6" s="1"/>
  <c r="AW36" i="6" s="1"/>
  <c r="AX36" i="6" s="1"/>
  <c r="AY36" i="6" s="1"/>
  <c r="AZ36" i="6" s="1"/>
  <c r="BA36" i="6" s="1"/>
  <c r="BB36" i="6" s="1"/>
  <c r="BC36" i="6" s="1"/>
  <c r="BD36" i="6" s="1"/>
  <c r="BE36" i="6" s="1"/>
  <c r="BF36" i="6" s="1"/>
  <c r="BG36" i="6" s="1"/>
  <c r="BH36" i="6" s="1"/>
  <c r="BI36" i="6" s="1"/>
  <c r="BJ36" i="6" s="1"/>
  <c r="BK36" i="6" s="1"/>
  <c r="BL36" i="6" s="1"/>
  <c r="BM36" i="6" s="1"/>
  <c r="BN36" i="6" s="1"/>
  <c r="BO36" i="6" s="1"/>
  <c r="BP36" i="6" s="1"/>
  <c r="BQ36" i="6" s="1"/>
  <c r="BR36" i="6" s="1"/>
  <c r="BS36" i="6" s="1"/>
  <c r="BT36" i="6" s="1"/>
  <c r="BU36" i="6" s="1"/>
  <c r="BV36" i="6" s="1"/>
  <c r="BW36" i="6" s="1"/>
  <c r="BX36" i="6" s="1"/>
  <c r="BY36" i="6" s="1"/>
  <c r="BZ36" i="6" s="1"/>
  <c r="CA36" i="6" s="1"/>
  <c r="CB36" i="6" s="1"/>
  <c r="CC36" i="6" s="1"/>
  <c r="CD36" i="6" s="1"/>
  <c r="CE36" i="6" s="1"/>
  <c r="CF36" i="6" s="1"/>
  <c r="CG36" i="6" s="1"/>
  <c r="CH36" i="6" s="1"/>
  <c r="CI36" i="6" s="1"/>
  <c r="CJ36" i="6" s="1"/>
  <c r="CK36" i="6" s="1"/>
  <c r="CL36" i="6" s="1"/>
  <c r="CM36" i="6" s="1"/>
  <c r="CN36" i="6" s="1"/>
  <c r="CO36" i="6" s="1"/>
  <c r="CP36" i="6" s="1"/>
  <c r="CQ36" i="6" s="1"/>
  <c r="CR36" i="6" s="1"/>
  <c r="CS36" i="6" s="1"/>
  <c r="CT36" i="6" s="1"/>
  <c r="CU36" i="6" s="1"/>
  <c r="CV36" i="6" s="1"/>
  <c r="CW36" i="6" s="1"/>
  <c r="CX36" i="6" s="1"/>
  <c r="CY36" i="6" s="1"/>
  <c r="CZ36" i="6" s="1"/>
  <c r="DA36" i="6" s="1"/>
  <c r="M50" i="6"/>
  <c r="N50" i="6" s="1"/>
  <c r="O50" i="6" s="1"/>
  <c r="P50" i="6" s="1"/>
  <c r="Q50" i="6" s="1"/>
  <c r="R50" i="6" s="1"/>
  <c r="S50" i="6" s="1"/>
  <c r="T50" i="6" s="1"/>
  <c r="U50" i="6" s="1"/>
  <c r="V50" i="6" s="1"/>
  <c r="W50" i="6" s="1"/>
  <c r="X50" i="6" s="1"/>
  <c r="Y50" i="6" s="1"/>
  <c r="Z50" i="6" s="1"/>
  <c r="AA50" i="6" s="1"/>
  <c r="AB50" i="6" s="1"/>
  <c r="AC50" i="6" s="1"/>
  <c r="AD50" i="6" s="1"/>
  <c r="AE50" i="6" s="1"/>
  <c r="AF50" i="6" s="1"/>
  <c r="AG50" i="6" s="1"/>
  <c r="AH50" i="6" s="1"/>
  <c r="AI50" i="6" s="1"/>
  <c r="AJ50" i="6" s="1"/>
  <c r="AK50" i="6" s="1"/>
  <c r="AL50" i="6" s="1"/>
  <c r="AM50" i="6" s="1"/>
  <c r="AN50" i="6" s="1"/>
  <c r="AO50" i="6" s="1"/>
  <c r="AP50" i="6" s="1"/>
  <c r="AQ50" i="6" s="1"/>
  <c r="AR50" i="6" s="1"/>
  <c r="AS50" i="6" s="1"/>
  <c r="AT50" i="6" s="1"/>
  <c r="AU50" i="6" s="1"/>
  <c r="AV50" i="6" s="1"/>
  <c r="AW50" i="6" s="1"/>
  <c r="AX50" i="6" s="1"/>
  <c r="AY50" i="6" s="1"/>
  <c r="AZ50" i="6" s="1"/>
  <c r="BA50" i="6" s="1"/>
  <c r="BB50" i="6" s="1"/>
  <c r="BC50" i="6" s="1"/>
  <c r="BD50" i="6" s="1"/>
  <c r="BE50" i="6" s="1"/>
  <c r="BF50" i="6" s="1"/>
  <c r="BG50" i="6" s="1"/>
  <c r="BH50" i="6" s="1"/>
  <c r="BI50" i="6" s="1"/>
  <c r="BJ50" i="6" s="1"/>
  <c r="BK50" i="6" s="1"/>
  <c r="BL50" i="6" s="1"/>
  <c r="BM50" i="6" s="1"/>
  <c r="BN50" i="6" s="1"/>
  <c r="BO50" i="6" s="1"/>
  <c r="BP50" i="6" s="1"/>
  <c r="BQ50" i="6" s="1"/>
  <c r="BR50" i="6" s="1"/>
  <c r="BS50" i="6" s="1"/>
  <c r="BT50" i="6" s="1"/>
  <c r="BU50" i="6" s="1"/>
  <c r="BV50" i="6" s="1"/>
  <c r="BW50" i="6" s="1"/>
  <c r="BX50" i="6" s="1"/>
  <c r="BY50" i="6" s="1"/>
  <c r="BZ50" i="6" s="1"/>
  <c r="CA50" i="6" s="1"/>
  <c r="CB50" i="6" s="1"/>
  <c r="CC50" i="6" s="1"/>
  <c r="CD50" i="6" s="1"/>
  <c r="CE50" i="6" s="1"/>
  <c r="CF50" i="6" s="1"/>
  <c r="CG50" i="6" s="1"/>
  <c r="CH50" i="6" s="1"/>
  <c r="CI50" i="6" s="1"/>
  <c r="CJ50" i="6" s="1"/>
  <c r="CK50" i="6" s="1"/>
  <c r="CL50" i="6" s="1"/>
  <c r="CM50" i="6" s="1"/>
  <c r="CN50" i="6" s="1"/>
  <c r="CO50" i="6" s="1"/>
  <c r="CP50" i="6" s="1"/>
  <c r="CQ50" i="6" s="1"/>
  <c r="CR50" i="6" s="1"/>
  <c r="CS50" i="6" s="1"/>
  <c r="CT50" i="6" s="1"/>
  <c r="M71" i="6"/>
  <c r="N71" i="6" s="1"/>
  <c r="O71" i="6" s="1"/>
  <c r="P71" i="6" s="1"/>
  <c r="Q71" i="6" s="1"/>
  <c r="R71" i="6" s="1"/>
  <c r="S71" i="6" s="1"/>
  <c r="T71" i="6" s="1"/>
  <c r="U71" i="6" s="1"/>
  <c r="V71" i="6" s="1"/>
  <c r="W71" i="6" s="1"/>
  <c r="X71" i="6" s="1"/>
  <c r="Y71" i="6" s="1"/>
  <c r="Z71" i="6" s="1"/>
  <c r="AA71" i="6" s="1"/>
  <c r="AB71" i="6" s="1"/>
  <c r="AC71" i="6" s="1"/>
  <c r="AD71" i="6" s="1"/>
  <c r="AE71" i="6" s="1"/>
  <c r="AF71" i="6" s="1"/>
  <c r="AG71" i="6" s="1"/>
  <c r="AH71" i="6" s="1"/>
  <c r="AI71" i="6" s="1"/>
  <c r="AJ71" i="6" s="1"/>
  <c r="AK71" i="6" s="1"/>
  <c r="AL71" i="6" s="1"/>
  <c r="AM71" i="6" s="1"/>
  <c r="AN71" i="6" s="1"/>
  <c r="AO71" i="6" s="1"/>
  <c r="AP71" i="6" s="1"/>
  <c r="AQ71" i="6" s="1"/>
  <c r="AR71" i="6" s="1"/>
  <c r="AS71" i="6" s="1"/>
  <c r="AT71" i="6" s="1"/>
  <c r="AU71" i="6" s="1"/>
  <c r="AV71" i="6" s="1"/>
  <c r="AW71" i="6" s="1"/>
  <c r="AX71" i="6" s="1"/>
  <c r="AY71" i="6" s="1"/>
  <c r="AZ71" i="6" s="1"/>
  <c r="BA71" i="6" s="1"/>
  <c r="BB71" i="6" s="1"/>
  <c r="BC71" i="6" s="1"/>
  <c r="BD71" i="6" s="1"/>
  <c r="BE71" i="6" s="1"/>
  <c r="BF71" i="6" s="1"/>
  <c r="BG71" i="6" s="1"/>
  <c r="BH71" i="6" s="1"/>
  <c r="BI71" i="6" s="1"/>
  <c r="BJ71" i="6" s="1"/>
  <c r="BK71" i="6" s="1"/>
  <c r="BL71" i="6" s="1"/>
  <c r="BM71" i="6" s="1"/>
  <c r="BN71" i="6" s="1"/>
  <c r="BO71" i="6" s="1"/>
  <c r="BP71" i="6" s="1"/>
  <c r="BQ71" i="6" s="1"/>
  <c r="BR71" i="6" s="1"/>
  <c r="BS71" i="6" s="1"/>
  <c r="BT71" i="6" s="1"/>
  <c r="BU71" i="6" s="1"/>
  <c r="BV71" i="6" s="1"/>
  <c r="BW71" i="6" s="1"/>
  <c r="BX71" i="6" s="1"/>
  <c r="BY71" i="6" s="1"/>
  <c r="BZ71" i="6" s="1"/>
  <c r="CA71" i="6" s="1"/>
  <c r="CB71" i="6" s="1"/>
  <c r="CC71" i="6" s="1"/>
  <c r="CD71" i="6" s="1"/>
  <c r="CE71" i="6" s="1"/>
  <c r="CF71" i="6" s="1"/>
  <c r="CG71" i="6" s="1"/>
  <c r="CH71" i="6" s="1"/>
  <c r="CI71" i="6" s="1"/>
  <c r="CJ71" i="6" s="1"/>
  <c r="CK71" i="6" s="1"/>
  <c r="CL71" i="6" s="1"/>
  <c r="CM71" i="6" s="1"/>
  <c r="M101" i="6"/>
  <c r="N101" i="6" s="1"/>
  <c r="O101" i="6" s="1"/>
  <c r="P101" i="6" s="1"/>
  <c r="Q101" i="6" s="1"/>
  <c r="R101" i="6" s="1"/>
  <c r="S101" i="6" s="1"/>
  <c r="T101" i="6" s="1"/>
  <c r="U101" i="6" s="1"/>
  <c r="V101" i="6" s="1"/>
  <c r="W101" i="6" s="1"/>
  <c r="X101" i="6" s="1"/>
  <c r="Y101" i="6" s="1"/>
  <c r="Z101" i="6" s="1"/>
  <c r="AA101" i="6" s="1"/>
  <c r="AB101" i="6" s="1"/>
  <c r="AC101" i="6" s="1"/>
  <c r="AD101" i="6" s="1"/>
  <c r="AE101" i="6" s="1"/>
  <c r="AF101" i="6" s="1"/>
  <c r="AG101" i="6" s="1"/>
  <c r="AH101" i="6" s="1"/>
  <c r="AI101" i="6" s="1"/>
  <c r="AJ101" i="6" s="1"/>
  <c r="AK101" i="6" s="1"/>
  <c r="AL101" i="6" s="1"/>
  <c r="AM101" i="6" s="1"/>
  <c r="AN101" i="6" s="1"/>
  <c r="AO101" i="6" s="1"/>
  <c r="AP101" i="6" s="1"/>
  <c r="AQ101" i="6" s="1"/>
  <c r="AR101" i="6" s="1"/>
  <c r="AS101" i="6" s="1"/>
  <c r="AT101" i="6" s="1"/>
  <c r="AU101" i="6" s="1"/>
  <c r="AV101" i="6" s="1"/>
  <c r="AW101" i="6" s="1"/>
  <c r="AX101" i="6" s="1"/>
  <c r="AY101" i="6" s="1"/>
  <c r="AZ101" i="6" s="1"/>
  <c r="BA101" i="6" s="1"/>
  <c r="BB101" i="6" s="1"/>
  <c r="BC101" i="6" s="1"/>
  <c r="BD101" i="6" s="1"/>
  <c r="BE101" i="6" s="1"/>
  <c r="BF101" i="6" s="1"/>
  <c r="BG101" i="6" s="1"/>
  <c r="BH101" i="6" s="1"/>
  <c r="BI101" i="6" s="1"/>
  <c r="BJ101" i="6" s="1"/>
  <c r="BK101" i="6" s="1"/>
  <c r="BL101" i="6" s="1"/>
  <c r="BM101" i="6" s="1"/>
  <c r="BN101" i="6" s="1"/>
  <c r="BO101" i="6" s="1"/>
  <c r="BP101" i="6" s="1"/>
  <c r="BQ101" i="6" s="1"/>
  <c r="BR101" i="6" s="1"/>
  <c r="BS101" i="6" s="1"/>
  <c r="BT101" i="6" s="1"/>
  <c r="BU101" i="6" s="1"/>
  <c r="BV101" i="6" s="1"/>
  <c r="BW101" i="6" s="1"/>
  <c r="BX101" i="6" s="1"/>
  <c r="BY101" i="6" s="1"/>
  <c r="BZ101" i="6" s="1"/>
  <c r="CA101" i="6" s="1"/>
  <c r="CB101" i="6" s="1"/>
  <c r="CC101" i="6" s="1"/>
  <c r="CD101" i="6" s="1"/>
  <c r="CE101" i="6" s="1"/>
  <c r="CF101" i="6" s="1"/>
  <c r="CG101" i="6" s="1"/>
  <c r="CH101" i="6" s="1"/>
  <c r="CI101" i="6" s="1"/>
  <c r="CJ101" i="6" s="1"/>
  <c r="CK101" i="6" s="1"/>
  <c r="CL101" i="6" s="1"/>
  <c r="CM101" i="6" s="1"/>
  <c r="CN101" i="6" s="1"/>
  <c r="CO101" i="6" s="1"/>
  <c r="CP101" i="6" s="1"/>
  <c r="CQ101" i="6" s="1"/>
  <c r="CR101" i="6" s="1"/>
  <c r="CS101" i="6" s="1"/>
  <c r="CT101" i="6" s="1"/>
  <c r="M37" i="6"/>
  <c r="N37" i="6" s="1"/>
  <c r="O37" i="6" s="1"/>
  <c r="P37" i="6" s="1"/>
  <c r="Q37" i="6" s="1"/>
  <c r="R37" i="6" s="1"/>
  <c r="S37" i="6" s="1"/>
  <c r="T37" i="6" s="1"/>
  <c r="U37" i="6" s="1"/>
  <c r="V37" i="6" s="1"/>
  <c r="W37" i="6" s="1"/>
  <c r="X37" i="6" s="1"/>
  <c r="Y37" i="6" s="1"/>
  <c r="Z37" i="6" s="1"/>
  <c r="AA37" i="6" s="1"/>
  <c r="AB37" i="6" s="1"/>
  <c r="AC37" i="6" s="1"/>
  <c r="AD37" i="6" s="1"/>
  <c r="AE37" i="6" s="1"/>
  <c r="AF37" i="6" s="1"/>
  <c r="AG37" i="6" s="1"/>
  <c r="AH37" i="6" s="1"/>
  <c r="AI37" i="6" s="1"/>
  <c r="AJ37" i="6" s="1"/>
  <c r="AK37" i="6" s="1"/>
  <c r="AL37" i="6" s="1"/>
  <c r="AM37" i="6" s="1"/>
  <c r="AN37" i="6" s="1"/>
  <c r="AO37" i="6" s="1"/>
  <c r="AP37" i="6" s="1"/>
  <c r="AQ37" i="6" s="1"/>
  <c r="AR37" i="6" s="1"/>
  <c r="AS37" i="6" s="1"/>
  <c r="AT37" i="6" s="1"/>
  <c r="AU37" i="6" s="1"/>
  <c r="AV37" i="6" s="1"/>
  <c r="AW37" i="6" s="1"/>
  <c r="AX37" i="6" s="1"/>
  <c r="AY37" i="6" s="1"/>
  <c r="AZ37" i="6" s="1"/>
  <c r="BA37" i="6" s="1"/>
  <c r="BB37" i="6" s="1"/>
  <c r="BC37" i="6" s="1"/>
  <c r="BD37" i="6" s="1"/>
  <c r="BE37" i="6" s="1"/>
  <c r="BF37" i="6" s="1"/>
  <c r="BG37" i="6" s="1"/>
  <c r="BH37" i="6" s="1"/>
  <c r="BI37" i="6" s="1"/>
  <c r="BJ37" i="6" s="1"/>
  <c r="BK37" i="6" s="1"/>
  <c r="BL37" i="6" s="1"/>
  <c r="BM37" i="6" s="1"/>
  <c r="BN37" i="6" s="1"/>
  <c r="BO37" i="6" s="1"/>
  <c r="BP37" i="6" s="1"/>
  <c r="BQ37" i="6" s="1"/>
  <c r="BR37" i="6" s="1"/>
  <c r="BS37" i="6" s="1"/>
  <c r="BT37" i="6" s="1"/>
  <c r="BU37" i="6" s="1"/>
  <c r="BV37" i="6" s="1"/>
  <c r="BW37" i="6" s="1"/>
  <c r="BX37" i="6" s="1"/>
  <c r="BY37" i="6" s="1"/>
  <c r="BZ37" i="6" s="1"/>
  <c r="CA37" i="6" s="1"/>
  <c r="CB37" i="6" s="1"/>
  <c r="CC37" i="6" s="1"/>
  <c r="CD37" i="6" s="1"/>
  <c r="CE37" i="6" s="1"/>
  <c r="CF37" i="6" s="1"/>
  <c r="CG37" i="6" s="1"/>
  <c r="CH37" i="6" s="1"/>
  <c r="CI37" i="6" s="1"/>
  <c r="CJ37" i="6" s="1"/>
  <c r="CK37" i="6" s="1"/>
  <c r="CL37" i="6" s="1"/>
  <c r="CM37" i="6" s="1"/>
  <c r="CN37" i="6" s="1"/>
  <c r="CO37" i="6" s="1"/>
  <c r="CP37" i="6" s="1"/>
  <c r="CQ37" i="6" s="1"/>
  <c r="CR37" i="6" s="1"/>
  <c r="CS37" i="6" s="1"/>
  <c r="CT37" i="6" s="1"/>
  <c r="M60" i="6"/>
  <c r="N60" i="6" s="1"/>
  <c r="O60" i="6" s="1"/>
  <c r="P60" i="6" s="1"/>
  <c r="Q60" i="6" s="1"/>
  <c r="R60" i="6" s="1"/>
  <c r="S60" i="6" s="1"/>
  <c r="T60" i="6" s="1"/>
  <c r="U60" i="6" s="1"/>
  <c r="V60" i="6" s="1"/>
  <c r="W60" i="6" s="1"/>
  <c r="X60" i="6" s="1"/>
  <c r="Y60" i="6" s="1"/>
  <c r="Z60" i="6" s="1"/>
  <c r="AA60" i="6" s="1"/>
  <c r="AB60" i="6" s="1"/>
  <c r="AC60" i="6" s="1"/>
  <c r="AD60" i="6" s="1"/>
  <c r="AE60" i="6" s="1"/>
  <c r="AF60" i="6" s="1"/>
  <c r="AG60" i="6" s="1"/>
  <c r="AH60" i="6" s="1"/>
  <c r="AI60" i="6" s="1"/>
  <c r="AJ60" i="6" s="1"/>
  <c r="AK60" i="6" s="1"/>
  <c r="AL60" i="6" s="1"/>
  <c r="AM60" i="6" s="1"/>
  <c r="AN60" i="6" s="1"/>
  <c r="AO60" i="6" s="1"/>
  <c r="AP60" i="6" s="1"/>
  <c r="AQ60" i="6" s="1"/>
  <c r="AR60" i="6" s="1"/>
  <c r="AS60" i="6" s="1"/>
  <c r="AT60" i="6" s="1"/>
  <c r="AU60" i="6" s="1"/>
  <c r="AV60" i="6" s="1"/>
  <c r="AW60" i="6" s="1"/>
  <c r="AX60" i="6" s="1"/>
  <c r="AY60" i="6" s="1"/>
  <c r="AZ60" i="6" s="1"/>
  <c r="BA60" i="6" s="1"/>
  <c r="BB60" i="6" s="1"/>
  <c r="BC60" i="6" s="1"/>
  <c r="BD60" i="6" s="1"/>
  <c r="BE60" i="6" s="1"/>
  <c r="BF60" i="6" s="1"/>
  <c r="BG60" i="6" s="1"/>
  <c r="BH60" i="6" s="1"/>
  <c r="BI60" i="6" s="1"/>
  <c r="BJ60" i="6" s="1"/>
  <c r="BK60" i="6" s="1"/>
  <c r="BL60" i="6" s="1"/>
  <c r="BM60" i="6" s="1"/>
  <c r="BN60" i="6" s="1"/>
  <c r="BO60" i="6" s="1"/>
  <c r="BP60" i="6" s="1"/>
  <c r="BQ60" i="6" s="1"/>
  <c r="BR60" i="6" s="1"/>
  <c r="BS60" i="6" s="1"/>
  <c r="BT60" i="6" s="1"/>
  <c r="BU60" i="6" s="1"/>
  <c r="BV60" i="6" s="1"/>
  <c r="BW60" i="6" s="1"/>
  <c r="BX60" i="6" s="1"/>
  <c r="BY60" i="6" s="1"/>
  <c r="BZ60" i="6" s="1"/>
  <c r="CA60" i="6" s="1"/>
  <c r="CB60" i="6" s="1"/>
  <c r="CC60" i="6" s="1"/>
  <c r="CD60" i="6" s="1"/>
  <c r="CE60" i="6" s="1"/>
  <c r="CF60" i="6" s="1"/>
  <c r="CG60" i="6" s="1"/>
  <c r="CH60" i="6" s="1"/>
  <c r="CI60" i="6" s="1"/>
  <c r="CJ60" i="6" s="1"/>
  <c r="CK60" i="6" s="1"/>
  <c r="M70" i="6"/>
  <c r="N70" i="6" s="1"/>
  <c r="O70" i="6" s="1"/>
  <c r="P70" i="6" s="1"/>
  <c r="Q70" i="6" s="1"/>
  <c r="R70" i="6" s="1"/>
  <c r="S70" i="6" s="1"/>
  <c r="T70" i="6" s="1"/>
  <c r="U70" i="6" s="1"/>
  <c r="V70" i="6" s="1"/>
  <c r="W70" i="6" s="1"/>
  <c r="X70" i="6" s="1"/>
  <c r="Y70" i="6" s="1"/>
  <c r="Z70" i="6" s="1"/>
  <c r="AA70" i="6" s="1"/>
  <c r="AB70" i="6" s="1"/>
  <c r="AC70" i="6" s="1"/>
  <c r="AD70" i="6" s="1"/>
  <c r="AE70" i="6" s="1"/>
  <c r="AF70" i="6" s="1"/>
  <c r="AG70" i="6" s="1"/>
  <c r="AH70" i="6" s="1"/>
  <c r="AI70" i="6" s="1"/>
  <c r="AJ70" i="6" s="1"/>
  <c r="AK70" i="6" s="1"/>
  <c r="AL70" i="6" s="1"/>
  <c r="AM70" i="6" s="1"/>
  <c r="AN70" i="6" s="1"/>
  <c r="AO70" i="6" s="1"/>
  <c r="AP70" i="6" s="1"/>
  <c r="AQ70" i="6" s="1"/>
  <c r="AR70" i="6" s="1"/>
  <c r="AS70" i="6" s="1"/>
  <c r="AT70" i="6" s="1"/>
  <c r="AU70" i="6" s="1"/>
  <c r="AV70" i="6" s="1"/>
  <c r="AW70" i="6" s="1"/>
  <c r="AX70" i="6" s="1"/>
  <c r="AY70" i="6" s="1"/>
  <c r="AZ70" i="6" s="1"/>
  <c r="BA70" i="6" s="1"/>
  <c r="BB70" i="6" s="1"/>
  <c r="BC70" i="6" s="1"/>
  <c r="BD70" i="6" s="1"/>
  <c r="BE70" i="6" s="1"/>
  <c r="BF70" i="6" s="1"/>
  <c r="BG70" i="6" s="1"/>
  <c r="BH70" i="6" s="1"/>
  <c r="BI70" i="6" s="1"/>
  <c r="BJ70" i="6" s="1"/>
  <c r="BK70" i="6" s="1"/>
  <c r="BL70" i="6" s="1"/>
  <c r="BM70" i="6" s="1"/>
  <c r="BN70" i="6" s="1"/>
  <c r="BO70" i="6" s="1"/>
  <c r="BP70" i="6" s="1"/>
  <c r="BQ70" i="6" s="1"/>
  <c r="BR70" i="6" s="1"/>
  <c r="BS70" i="6" s="1"/>
  <c r="BT70" i="6" s="1"/>
  <c r="BU70" i="6" s="1"/>
  <c r="BV70" i="6" s="1"/>
  <c r="BW70" i="6" s="1"/>
  <c r="BX70" i="6" s="1"/>
  <c r="BY70" i="6" s="1"/>
  <c r="BZ70" i="6" s="1"/>
  <c r="CA70" i="6" s="1"/>
  <c r="CB70" i="6" s="1"/>
  <c r="CC70" i="6" s="1"/>
  <c r="CD70" i="6" s="1"/>
  <c r="CE70" i="6" s="1"/>
  <c r="CF70" i="6" s="1"/>
  <c r="CG70" i="6" s="1"/>
  <c r="CH70" i="6" s="1"/>
  <c r="CI70" i="6" s="1"/>
  <c r="CJ70" i="6" s="1"/>
  <c r="CK70" i="6" s="1"/>
  <c r="M100" i="6"/>
  <c r="N100" i="6" s="1"/>
  <c r="O100" i="6" s="1"/>
  <c r="P100" i="6" s="1"/>
  <c r="Q100" i="6" s="1"/>
  <c r="R100" i="6" s="1"/>
  <c r="S100" i="6" s="1"/>
  <c r="T100" i="6" s="1"/>
  <c r="U100" i="6" s="1"/>
  <c r="V100" i="6" s="1"/>
  <c r="W100" i="6" s="1"/>
  <c r="X100" i="6" s="1"/>
  <c r="Y100" i="6" s="1"/>
  <c r="Z100" i="6" s="1"/>
  <c r="AA100" i="6" s="1"/>
  <c r="AB100" i="6" s="1"/>
  <c r="AC100" i="6" s="1"/>
  <c r="AD100" i="6" s="1"/>
  <c r="AE100" i="6" s="1"/>
  <c r="AF100" i="6" s="1"/>
  <c r="AG100" i="6" s="1"/>
  <c r="AH100" i="6" s="1"/>
  <c r="AI100" i="6" s="1"/>
  <c r="AJ100" i="6" s="1"/>
  <c r="AK100" i="6" s="1"/>
  <c r="AL100" i="6" s="1"/>
  <c r="AM100" i="6" s="1"/>
  <c r="AN100" i="6" s="1"/>
  <c r="AO100" i="6" s="1"/>
  <c r="AP100" i="6" s="1"/>
  <c r="AQ100" i="6" s="1"/>
  <c r="AR100" i="6" s="1"/>
  <c r="AS100" i="6" s="1"/>
  <c r="AT100" i="6" s="1"/>
  <c r="AU100" i="6" s="1"/>
  <c r="AV100" i="6" s="1"/>
  <c r="AW100" i="6" s="1"/>
  <c r="AX100" i="6" s="1"/>
  <c r="AY100" i="6" s="1"/>
  <c r="AZ100" i="6" s="1"/>
  <c r="BA100" i="6" s="1"/>
  <c r="BB100" i="6" s="1"/>
  <c r="BC100" i="6" s="1"/>
  <c r="BD100" i="6" s="1"/>
  <c r="BE100" i="6" s="1"/>
  <c r="BF100" i="6" s="1"/>
  <c r="BG100" i="6" s="1"/>
  <c r="BH100" i="6" s="1"/>
  <c r="BI100" i="6" s="1"/>
  <c r="BJ100" i="6" s="1"/>
  <c r="BK100" i="6" s="1"/>
  <c r="BL100" i="6" s="1"/>
  <c r="BM100" i="6" s="1"/>
  <c r="BN100" i="6" s="1"/>
  <c r="BO100" i="6" s="1"/>
  <c r="BP100" i="6" s="1"/>
  <c r="BQ100" i="6" s="1"/>
  <c r="BR100" i="6" s="1"/>
  <c r="BS100" i="6" s="1"/>
  <c r="BT100" i="6" s="1"/>
  <c r="BU100" i="6" s="1"/>
  <c r="BV100" i="6" s="1"/>
  <c r="BW100" i="6" s="1"/>
  <c r="BX100" i="6" s="1"/>
  <c r="BY100" i="6" s="1"/>
  <c r="BZ100" i="6" s="1"/>
  <c r="CA100" i="6" s="1"/>
  <c r="CB100" i="6" s="1"/>
  <c r="CC100" i="6" s="1"/>
  <c r="CD100" i="6" s="1"/>
  <c r="CE100" i="6" s="1"/>
  <c r="CF100" i="6" s="1"/>
  <c r="CG100" i="6" s="1"/>
  <c r="CH100" i="6" s="1"/>
  <c r="CI100" i="6" s="1"/>
  <c r="CJ100" i="6" s="1"/>
  <c r="CK100" i="6" s="1"/>
  <c r="CL100" i="6" s="1"/>
  <c r="CM100" i="6" s="1"/>
  <c r="CN100" i="6" s="1"/>
  <c r="CO100" i="6" s="1"/>
  <c r="CP100" i="6" s="1"/>
  <c r="CQ100" i="6" s="1"/>
  <c r="CR100" i="6" s="1"/>
  <c r="CS100" i="6" s="1"/>
  <c r="CT100" i="6" s="1"/>
  <c r="M15" i="6"/>
  <c r="N15" i="6" s="1"/>
  <c r="O15" i="6" s="1"/>
  <c r="P15" i="6" s="1"/>
  <c r="Q15" i="6" s="1"/>
  <c r="R15" i="6" s="1"/>
  <c r="S15" i="6" s="1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AG15" i="6" s="1"/>
  <c r="AH15" i="6" s="1"/>
  <c r="AI15" i="6" s="1"/>
  <c r="AJ15" i="6" s="1"/>
  <c r="AK15" i="6" s="1"/>
  <c r="AL15" i="6" s="1"/>
  <c r="AM15" i="6" s="1"/>
  <c r="AN15" i="6" s="1"/>
  <c r="AO15" i="6" s="1"/>
  <c r="AP15" i="6" s="1"/>
  <c r="AQ15" i="6" s="1"/>
  <c r="AR15" i="6" s="1"/>
  <c r="AS15" i="6" s="1"/>
  <c r="AT15" i="6" s="1"/>
  <c r="AU15" i="6" s="1"/>
  <c r="AV15" i="6" s="1"/>
  <c r="AW15" i="6" s="1"/>
  <c r="AX15" i="6" s="1"/>
  <c r="AY15" i="6" s="1"/>
  <c r="AZ15" i="6" s="1"/>
  <c r="BA15" i="6" s="1"/>
  <c r="BB15" i="6" s="1"/>
  <c r="BC15" i="6" s="1"/>
  <c r="BD15" i="6" s="1"/>
  <c r="BE15" i="6" s="1"/>
  <c r="BF15" i="6" s="1"/>
  <c r="BG15" i="6" s="1"/>
  <c r="BH15" i="6" s="1"/>
  <c r="BI15" i="6" s="1"/>
  <c r="BJ15" i="6" s="1"/>
  <c r="BK15" i="6" s="1"/>
  <c r="BL15" i="6" s="1"/>
  <c r="BM15" i="6" s="1"/>
  <c r="BN15" i="6" s="1"/>
  <c r="BO15" i="6" s="1"/>
  <c r="BP15" i="6" s="1"/>
  <c r="BQ15" i="6" s="1"/>
  <c r="BR15" i="6" s="1"/>
  <c r="BS15" i="6" s="1"/>
  <c r="BT15" i="6" s="1"/>
  <c r="BU15" i="6" s="1"/>
  <c r="BV15" i="6" s="1"/>
  <c r="BW15" i="6" s="1"/>
  <c r="BX15" i="6" s="1"/>
  <c r="BY15" i="6" s="1"/>
  <c r="BZ15" i="6" s="1"/>
  <c r="CA15" i="6" s="1"/>
  <c r="CB15" i="6" s="1"/>
  <c r="CC15" i="6" s="1"/>
  <c r="CD15" i="6" s="1"/>
  <c r="CE15" i="6" s="1"/>
  <c r="CF15" i="6" s="1"/>
  <c r="CG15" i="6" s="1"/>
  <c r="CH15" i="6" s="1"/>
  <c r="CI15" i="6" s="1"/>
  <c r="CJ15" i="6" s="1"/>
  <c r="CK15" i="6" s="1"/>
  <c r="CL15" i="6" s="1"/>
  <c r="CM15" i="6" s="1"/>
  <c r="CN15" i="6" s="1"/>
  <c r="CO15" i="6" s="1"/>
  <c r="CP15" i="6" s="1"/>
  <c r="CQ15" i="6" s="1"/>
  <c r="CR15" i="6" s="1"/>
  <c r="CS15" i="6" s="1"/>
  <c r="CT15" i="6" s="1"/>
  <c r="CU15" i="6" s="1"/>
  <c r="M59" i="6"/>
  <c r="N59" i="6" s="1"/>
  <c r="O59" i="6" s="1"/>
  <c r="P59" i="6" s="1"/>
  <c r="Q59" i="6" s="1"/>
  <c r="R59" i="6" s="1"/>
  <c r="S59" i="6" s="1"/>
  <c r="T59" i="6" s="1"/>
  <c r="U59" i="6" s="1"/>
  <c r="V59" i="6" s="1"/>
  <c r="W59" i="6" s="1"/>
  <c r="X59" i="6" s="1"/>
  <c r="Y59" i="6" s="1"/>
  <c r="Z59" i="6" s="1"/>
  <c r="AA59" i="6" s="1"/>
  <c r="AB59" i="6" s="1"/>
  <c r="AC59" i="6" s="1"/>
  <c r="AD59" i="6" s="1"/>
  <c r="AE59" i="6" s="1"/>
  <c r="AF59" i="6" s="1"/>
  <c r="AG59" i="6" s="1"/>
  <c r="AH59" i="6" s="1"/>
  <c r="AI59" i="6" s="1"/>
  <c r="AJ59" i="6" s="1"/>
  <c r="AK59" i="6" s="1"/>
  <c r="AL59" i="6" s="1"/>
  <c r="AM59" i="6" s="1"/>
  <c r="AN59" i="6" s="1"/>
  <c r="AO59" i="6" s="1"/>
  <c r="AP59" i="6" s="1"/>
  <c r="AQ59" i="6" s="1"/>
  <c r="AR59" i="6" s="1"/>
  <c r="AS59" i="6" s="1"/>
  <c r="AT59" i="6" s="1"/>
  <c r="AU59" i="6" s="1"/>
  <c r="AV59" i="6" s="1"/>
  <c r="AW59" i="6" s="1"/>
  <c r="AX59" i="6" s="1"/>
  <c r="AY59" i="6" s="1"/>
  <c r="AZ59" i="6" s="1"/>
  <c r="BA59" i="6" s="1"/>
  <c r="BB59" i="6" s="1"/>
  <c r="BC59" i="6" s="1"/>
  <c r="BD59" i="6" s="1"/>
  <c r="BE59" i="6" s="1"/>
  <c r="BF59" i="6" s="1"/>
  <c r="BG59" i="6" s="1"/>
  <c r="BH59" i="6" s="1"/>
  <c r="BI59" i="6" s="1"/>
  <c r="BJ59" i="6" s="1"/>
  <c r="BK59" i="6" s="1"/>
  <c r="BL59" i="6" s="1"/>
  <c r="BM59" i="6" s="1"/>
  <c r="BN59" i="6" s="1"/>
  <c r="BO59" i="6" s="1"/>
  <c r="BP59" i="6" s="1"/>
  <c r="BQ59" i="6" s="1"/>
  <c r="BR59" i="6" s="1"/>
  <c r="BS59" i="6" s="1"/>
  <c r="BT59" i="6" s="1"/>
  <c r="BU59" i="6" s="1"/>
  <c r="BV59" i="6" s="1"/>
  <c r="BW59" i="6" s="1"/>
  <c r="BX59" i="6" s="1"/>
  <c r="BY59" i="6" s="1"/>
  <c r="BZ59" i="6" s="1"/>
  <c r="CA59" i="6" s="1"/>
  <c r="CB59" i="6" s="1"/>
  <c r="CC59" i="6" s="1"/>
  <c r="CD59" i="6" s="1"/>
  <c r="CE59" i="6" s="1"/>
  <c r="CF59" i="6" s="1"/>
  <c r="CG59" i="6" s="1"/>
  <c r="CH59" i="6" s="1"/>
  <c r="CI59" i="6" s="1"/>
  <c r="CJ59" i="6" s="1"/>
  <c r="CK59" i="6" s="1"/>
  <c r="CL59" i="6" s="1"/>
  <c r="CM59" i="6" s="1"/>
  <c r="CN59" i="6" s="1"/>
  <c r="CO59" i="6" s="1"/>
  <c r="CP59" i="6" s="1"/>
  <c r="CQ59" i="6" s="1"/>
  <c r="CR59" i="6" s="1"/>
  <c r="CS59" i="6" s="1"/>
  <c r="CT59" i="6" s="1"/>
  <c r="CU59" i="6" s="1"/>
  <c r="CV59" i="6" s="1"/>
  <c r="CW59" i="6" s="1"/>
  <c r="CX59" i="6" s="1"/>
  <c r="CY59" i="6" s="1"/>
  <c r="CZ59" i="6" s="1"/>
  <c r="DA59" i="6" s="1"/>
  <c r="M14" i="6"/>
  <c r="N14" i="6" s="1"/>
  <c r="O14" i="6" s="1"/>
  <c r="P14" i="6" s="1"/>
  <c r="Q14" i="6" s="1"/>
  <c r="R14" i="6" s="1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AG14" i="6" s="1"/>
  <c r="AH14" i="6" s="1"/>
  <c r="AI14" i="6" s="1"/>
  <c r="AJ14" i="6" s="1"/>
  <c r="AK14" i="6" s="1"/>
  <c r="AL14" i="6" s="1"/>
  <c r="AM14" i="6" s="1"/>
  <c r="AN14" i="6" s="1"/>
  <c r="AO14" i="6" s="1"/>
  <c r="AP14" i="6" s="1"/>
  <c r="AQ14" i="6" s="1"/>
  <c r="AR14" i="6" s="1"/>
  <c r="AS14" i="6" s="1"/>
  <c r="AT14" i="6" s="1"/>
  <c r="AU14" i="6" s="1"/>
  <c r="AV14" i="6" s="1"/>
  <c r="AW14" i="6" s="1"/>
  <c r="AX14" i="6" s="1"/>
  <c r="AY14" i="6" s="1"/>
  <c r="AZ14" i="6" s="1"/>
  <c r="BA14" i="6" s="1"/>
  <c r="BB14" i="6" s="1"/>
  <c r="BC14" i="6" s="1"/>
  <c r="BD14" i="6" s="1"/>
  <c r="BE14" i="6" s="1"/>
  <c r="BF14" i="6" s="1"/>
  <c r="BG14" i="6" s="1"/>
  <c r="BH14" i="6" s="1"/>
  <c r="BI14" i="6" s="1"/>
  <c r="BJ14" i="6" s="1"/>
  <c r="BK14" i="6" s="1"/>
  <c r="BL14" i="6" s="1"/>
  <c r="BM14" i="6" s="1"/>
  <c r="BN14" i="6" s="1"/>
  <c r="BO14" i="6" s="1"/>
  <c r="BP14" i="6" s="1"/>
  <c r="BQ14" i="6" s="1"/>
  <c r="BR14" i="6" s="1"/>
  <c r="BS14" i="6" s="1"/>
  <c r="BT14" i="6" s="1"/>
  <c r="BU14" i="6" s="1"/>
  <c r="BV14" i="6" s="1"/>
  <c r="BW14" i="6" s="1"/>
  <c r="BX14" i="6" s="1"/>
  <c r="BY14" i="6" s="1"/>
  <c r="BZ14" i="6" s="1"/>
  <c r="CA14" i="6" s="1"/>
  <c r="CB14" i="6" s="1"/>
  <c r="CC14" i="6" s="1"/>
  <c r="CD14" i="6" s="1"/>
  <c r="CE14" i="6" s="1"/>
  <c r="CF14" i="6" s="1"/>
  <c r="CG14" i="6" s="1"/>
  <c r="CH14" i="6" s="1"/>
  <c r="CI14" i="6" s="1"/>
  <c r="CJ14" i="6" s="1"/>
  <c r="CK14" i="6" s="1"/>
  <c r="CL14" i="6" s="1"/>
  <c r="CM14" i="6" s="1"/>
  <c r="CN14" i="6" s="1"/>
  <c r="CO14" i="6" s="1"/>
  <c r="CP14" i="6" s="1"/>
  <c r="CQ14" i="6" s="1"/>
  <c r="CR14" i="6" s="1"/>
  <c r="CS14" i="6" s="1"/>
  <c r="CT14" i="6" s="1"/>
  <c r="CU14" i="6" s="1"/>
  <c r="CV14" i="6" s="1"/>
  <c r="CW14" i="6" s="1"/>
  <c r="CX14" i="6" s="1"/>
  <c r="CY14" i="6" s="1"/>
  <c r="CZ14" i="6" s="1"/>
  <c r="DA14" i="6" s="1"/>
  <c r="DB14" i="6" s="1"/>
  <c r="DC14" i="6" s="1"/>
  <c r="DD14" i="6" s="1"/>
  <c r="DE14" i="6" s="1"/>
  <c r="DF14" i="6" s="1"/>
  <c r="DG14" i="6" s="1"/>
  <c r="DH14" i="6" s="1"/>
  <c r="DI14" i="6" s="1"/>
  <c r="DJ14" i="6" s="1"/>
  <c r="DK14" i="6" s="1"/>
  <c r="DL14" i="6" s="1"/>
  <c r="DM14" i="6" s="1"/>
  <c r="DN14" i="6" s="1"/>
  <c r="DO14" i="6" s="1"/>
  <c r="DP14" i="6" s="1"/>
  <c r="DQ14" i="6" s="1"/>
  <c r="DR14" i="6" s="1"/>
  <c r="DS14" i="6" s="1"/>
  <c r="DT14" i="6" s="1"/>
  <c r="DU14" i="6" s="1"/>
  <c r="DV14" i="6" s="1"/>
  <c r="DW14" i="6" s="1"/>
  <c r="DX14" i="6" s="1"/>
  <c r="DY14" i="6" s="1"/>
  <c r="DZ14" i="6" s="1"/>
  <c r="EA14" i="6" s="1"/>
  <c r="EB14" i="6" s="1"/>
  <c r="EC14" i="6" s="1"/>
  <c r="ED14" i="6" s="1"/>
  <c r="EE14" i="6" s="1"/>
  <c r="EF14" i="6" s="1"/>
  <c r="EG14" i="6" s="1"/>
  <c r="EH14" i="6" s="1"/>
  <c r="EI14" i="6" s="1"/>
  <c r="EJ14" i="6" s="1"/>
  <c r="EK14" i="6" s="1"/>
  <c r="EL14" i="6" s="1"/>
  <c r="EM14" i="6" s="1"/>
  <c r="EN14" i="6" s="1"/>
  <c r="EO14" i="6" s="1"/>
  <c r="EP14" i="6" s="1"/>
  <c r="EQ14" i="6" s="1"/>
  <c r="ER14" i="6" s="1"/>
  <c r="ES14" i="6" s="1"/>
  <c r="ET14" i="6" s="1"/>
  <c r="EU14" i="6" s="1"/>
  <c r="EV14" i="6" s="1"/>
  <c r="EW14" i="6" s="1"/>
  <c r="EX14" i="6" s="1"/>
  <c r="EY14" i="6" s="1"/>
  <c r="EZ14" i="6" s="1"/>
  <c r="FA14" i="6" s="1"/>
  <c r="FB14" i="6" s="1"/>
  <c r="FC14" i="6" s="1"/>
  <c r="FD14" i="6" s="1"/>
  <c r="FE14" i="6" s="1"/>
  <c r="FF14" i="6" s="1"/>
  <c r="FG14" i="6" s="1"/>
  <c r="FH14" i="6" s="1"/>
  <c r="FI14" i="6" s="1"/>
  <c r="FJ14" i="6" s="1"/>
  <c r="FK14" i="6" s="1"/>
  <c r="FL14" i="6" s="1"/>
  <c r="FM14" i="6" s="1"/>
  <c r="FN14" i="6" s="1"/>
  <c r="FO14" i="6" s="1"/>
  <c r="FP14" i="6" s="1"/>
  <c r="FQ14" i="6" s="1"/>
  <c r="FR14" i="6" s="1"/>
  <c r="FS14" i="6" s="1"/>
  <c r="FT14" i="6" s="1"/>
  <c r="FU14" i="6" s="1"/>
  <c r="FV14" i="6" s="1"/>
  <c r="FW14" i="6" s="1"/>
  <c r="FX14" i="6" s="1"/>
  <c r="FY14" i="6" s="1"/>
  <c r="FZ14" i="6" s="1"/>
  <c r="GA14" i="6" s="1"/>
  <c r="GB14" i="6" s="1"/>
  <c r="GC14" i="6" s="1"/>
  <c r="GD14" i="6" s="1"/>
  <c r="GE14" i="6" s="1"/>
  <c r="GF14" i="6" s="1"/>
  <c r="GG14" i="6" s="1"/>
  <c r="GH14" i="6" s="1"/>
  <c r="GI14" i="6" s="1"/>
  <c r="GJ14" i="6" s="1"/>
  <c r="GK14" i="6" s="1"/>
  <c r="GL14" i="6" s="1"/>
  <c r="GM14" i="6" s="1"/>
  <c r="GN14" i="6" s="1"/>
  <c r="M25" i="6"/>
  <c r="N25" i="6" s="1"/>
  <c r="O25" i="6" s="1"/>
  <c r="P25" i="6" s="1"/>
  <c r="Q25" i="6" s="1"/>
  <c r="R25" i="6" s="1"/>
  <c r="S25" i="6" s="1"/>
  <c r="T25" i="6" s="1"/>
  <c r="U25" i="6" s="1"/>
  <c r="V25" i="6" s="1"/>
  <c r="W25" i="6" s="1"/>
  <c r="X25" i="6" s="1"/>
  <c r="Y25" i="6" s="1"/>
  <c r="Z25" i="6" s="1"/>
  <c r="AA25" i="6" s="1"/>
  <c r="AB25" i="6" s="1"/>
  <c r="AC25" i="6" s="1"/>
  <c r="AD25" i="6" s="1"/>
  <c r="AE25" i="6" s="1"/>
  <c r="AF25" i="6" s="1"/>
  <c r="AG25" i="6" s="1"/>
  <c r="AH25" i="6" s="1"/>
  <c r="AI25" i="6" s="1"/>
  <c r="AJ25" i="6" s="1"/>
  <c r="AK25" i="6" s="1"/>
  <c r="AL25" i="6" s="1"/>
  <c r="AM25" i="6" s="1"/>
  <c r="AN25" i="6" s="1"/>
  <c r="AO25" i="6" s="1"/>
  <c r="AP25" i="6" s="1"/>
  <c r="AQ25" i="6" s="1"/>
  <c r="AR25" i="6" s="1"/>
  <c r="AS25" i="6" s="1"/>
  <c r="AT25" i="6" s="1"/>
  <c r="AU25" i="6" s="1"/>
  <c r="AV25" i="6" s="1"/>
  <c r="AW25" i="6" s="1"/>
  <c r="AX25" i="6" s="1"/>
  <c r="AY25" i="6" s="1"/>
  <c r="AZ25" i="6" s="1"/>
  <c r="BA25" i="6" s="1"/>
  <c r="BB25" i="6" s="1"/>
  <c r="BC25" i="6" s="1"/>
  <c r="BD25" i="6" s="1"/>
  <c r="BE25" i="6" s="1"/>
  <c r="BF25" i="6" s="1"/>
  <c r="BG25" i="6" s="1"/>
  <c r="BH25" i="6" s="1"/>
  <c r="BI25" i="6" s="1"/>
  <c r="BJ25" i="6" s="1"/>
  <c r="BK25" i="6" s="1"/>
  <c r="BL25" i="6" s="1"/>
  <c r="BM25" i="6" s="1"/>
  <c r="BN25" i="6" s="1"/>
  <c r="BO25" i="6" s="1"/>
  <c r="BP25" i="6" s="1"/>
  <c r="BQ25" i="6" s="1"/>
  <c r="BR25" i="6" s="1"/>
  <c r="BS25" i="6" s="1"/>
  <c r="BT25" i="6" s="1"/>
  <c r="BU25" i="6" s="1"/>
  <c r="BV25" i="6" s="1"/>
  <c r="BW25" i="6" s="1"/>
  <c r="BX25" i="6" s="1"/>
  <c r="BY25" i="6" s="1"/>
  <c r="BZ25" i="6" s="1"/>
  <c r="CA25" i="6" s="1"/>
  <c r="CB25" i="6" s="1"/>
  <c r="CC25" i="6" s="1"/>
  <c r="CD25" i="6" s="1"/>
  <c r="CE25" i="6" s="1"/>
  <c r="CF25" i="6" s="1"/>
  <c r="CG25" i="6" s="1"/>
  <c r="CH25" i="6" s="1"/>
  <c r="CI25" i="6" s="1"/>
  <c r="CJ25" i="6" s="1"/>
  <c r="CK25" i="6" s="1"/>
  <c r="CL25" i="6" s="1"/>
  <c r="CM25" i="6" s="1"/>
  <c r="CN25" i="6" s="1"/>
  <c r="CO25" i="6" s="1"/>
  <c r="CP25" i="6" s="1"/>
  <c r="CQ25" i="6" s="1"/>
  <c r="CR25" i="6" s="1"/>
  <c r="CS25" i="6" s="1"/>
  <c r="CT25" i="6" s="1"/>
  <c r="M51" i="6"/>
  <c r="N51" i="6" s="1"/>
  <c r="O51" i="6" s="1"/>
  <c r="P51" i="6" s="1"/>
  <c r="Q51" i="6" s="1"/>
  <c r="R51" i="6" s="1"/>
  <c r="S51" i="6" s="1"/>
  <c r="T51" i="6" s="1"/>
  <c r="U51" i="6" s="1"/>
  <c r="V51" i="6" s="1"/>
  <c r="W51" i="6" s="1"/>
  <c r="X51" i="6" s="1"/>
  <c r="Y51" i="6" s="1"/>
  <c r="Z51" i="6" s="1"/>
  <c r="AA51" i="6" s="1"/>
  <c r="AB51" i="6" s="1"/>
  <c r="AC51" i="6" s="1"/>
  <c r="AD51" i="6" s="1"/>
  <c r="AE51" i="6" s="1"/>
  <c r="AF51" i="6" s="1"/>
  <c r="AG51" i="6" s="1"/>
  <c r="AH51" i="6" s="1"/>
  <c r="AI51" i="6" s="1"/>
  <c r="AJ51" i="6" s="1"/>
  <c r="AK51" i="6" s="1"/>
  <c r="AL51" i="6" s="1"/>
  <c r="AM51" i="6" s="1"/>
  <c r="AN51" i="6" s="1"/>
  <c r="AO51" i="6" s="1"/>
  <c r="AP51" i="6" s="1"/>
  <c r="AQ51" i="6" s="1"/>
  <c r="AR51" i="6" s="1"/>
  <c r="AS51" i="6" s="1"/>
  <c r="AT51" i="6" s="1"/>
  <c r="AU51" i="6" s="1"/>
  <c r="AV51" i="6" s="1"/>
  <c r="AW51" i="6" s="1"/>
  <c r="AX51" i="6" s="1"/>
  <c r="AY51" i="6" s="1"/>
  <c r="AZ51" i="6" s="1"/>
  <c r="BA51" i="6" s="1"/>
  <c r="BB51" i="6" s="1"/>
  <c r="BC51" i="6" s="1"/>
  <c r="BD51" i="6" s="1"/>
  <c r="BE51" i="6" s="1"/>
  <c r="BF51" i="6" s="1"/>
  <c r="BG51" i="6" s="1"/>
  <c r="BH51" i="6" s="1"/>
  <c r="BI51" i="6" s="1"/>
  <c r="BJ51" i="6" s="1"/>
  <c r="BK51" i="6" s="1"/>
  <c r="BL51" i="6" s="1"/>
  <c r="BM51" i="6" s="1"/>
  <c r="BN51" i="6" s="1"/>
  <c r="BO51" i="6" s="1"/>
  <c r="BP51" i="6" s="1"/>
  <c r="BQ51" i="6" s="1"/>
  <c r="BR51" i="6" s="1"/>
  <c r="BS51" i="6" s="1"/>
  <c r="BT51" i="6" s="1"/>
  <c r="BU51" i="6" s="1"/>
  <c r="BV51" i="6" s="1"/>
  <c r="BW51" i="6" s="1"/>
  <c r="BX51" i="6" s="1"/>
  <c r="BY51" i="6" s="1"/>
  <c r="BZ51" i="6" s="1"/>
  <c r="CA51" i="6" s="1"/>
  <c r="CB51" i="6" s="1"/>
  <c r="CC51" i="6" s="1"/>
  <c r="CD51" i="6" s="1"/>
  <c r="CE51" i="6" s="1"/>
  <c r="CF51" i="6" s="1"/>
  <c r="CG51" i="6" s="1"/>
  <c r="CH51" i="6" s="1"/>
  <c r="CI51" i="6" s="1"/>
  <c r="CJ51" i="6" s="1"/>
  <c r="CK51" i="6" s="1"/>
  <c r="CL51" i="6" s="1"/>
  <c r="CM51" i="6" s="1"/>
  <c r="CN51" i="6" s="1"/>
  <c r="CO51" i="6" s="1"/>
  <c r="CP51" i="6" s="1"/>
  <c r="CQ51" i="6" s="1"/>
  <c r="CR51" i="6" s="1"/>
  <c r="M26" i="6"/>
  <c r="N26" i="6" s="1"/>
  <c r="O26" i="6" s="1"/>
  <c r="P26" i="6" s="1"/>
  <c r="Q26" i="6" s="1"/>
  <c r="R26" i="6" s="1"/>
  <c r="S26" i="6" s="1"/>
  <c r="T26" i="6" s="1"/>
  <c r="U26" i="6" s="1"/>
  <c r="V26" i="6" s="1"/>
  <c r="W26" i="6" s="1"/>
  <c r="X26" i="6" s="1"/>
  <c r="Y26" i="6" s="1"/>
  <c r="Z26" i="6" s="1"/>
  <c r="AA26" i="6" s="1"/>
  <c r="AB26" i="6" s="1"/>
  <c r="AC26" i="6" s="1"/>
  <c r="AD26" i="6" s="1"/>
  <c r="AE26" i="6" s="1"/>
  <c r="AF26" i="6" s="1"/>
  <c r="AG26" i="6" s="1"/>
  <c r="AH26" i="6" s="1"/>
  <c r="AI26" i="6" s="1"/>
  <c r="AJ26" i="6" s="1"/>
  <c r="AK26" i="6" s="1"/>
  <c r="AL26" i="6" s="1"/>
  <c r="AM26" i="6" s="1"/>
  <c r="AN26" i="6" s="1"/>
  <c r="AO26" i="6" s="1"/>
  <c r="AP26" i="6" s="1"/>
  <c r="AQ26" i="6" s="1"/>
  <c r="AR26" i="6" s="1"/>
  <c r="AS26" i="6" s="1"/>
  <c r="AT26" i="6" s="1"/>
  <c r="AU26" i="6" s="1"/>
  <c r="AV26" i="6" s="1"/>
  <c r="AW26" i="6" s="1"/>
  <c r="AX26" i="6" s="1"/>
  <c r="AY26" i="6" s="1"/>
  <c r="AZ26" i="6" s="1"/>
  <c r="BA26" i="6" s="1"/>
  <c r="BB26" i="6" s="1"/>
  <c r="BC26" i="6" s="1"/>
  <c r="BD26" i="6" s="1"/>
  <c r="BE26" i="6" s="1"/>
  <c r="BF26" i="6" s="1"/>
  <c r="BG26" i="6" s="1"/>
  <c r="BH26" i="6" s="1"/>
  <c r="BI26" i="6" s="1"/>
  <c r="BJ26" i="6" s="1"/>
  <c r="BK26" i="6" s="1"/>
  <c r="BL26" i="6" s="1"/>
  <c r="BM26" i="6" s="1"/>
  <c r="BN26" i="6" s="1"/>
  <c r="BO26" i="6" s="1"/>
  <c r="BP26" i="6" s="1"/>
  <c r="BQ26" i="6" s="1"/>
  <c r="BR26" i="6" s="1"/>
  <c r="BS26" i="6" s="1"/>
  <c r="BT26" i="6" s="1"/>
  <c r="BU26" i="6" s="1"/>
  <c r="BV26" i="6" s="1"/>
  <c r="BW26" i="6" s="1"/>
  <c r="BX26" i="6" s="1"/>
  <c r="BY26" i="6" s="1"/>
  <c r="BZ26" i="6" s="1"/>
  <c r="CA26" i="6" s="1"/>
  <c r="CB26" i="6" s="1"/>
  <c r="CC26" i="6" s="1"/>
  <c r="CD26" i="6" s="1"/>
  <c r="CE26" i="6" s="1"/>
  <c r="CF26" i="6" s="1"/>
  <c r="CG26" i="6" s="1"/>
  <c r="CH26" i="6" s="1"/>
  <c r="CI26" i="6" s="1"/>
  <c r="CJ26" i="6" s="1"/>
  <c r="CK26" i="6" s="1"/>
  <c r="M81" i="6"/>
  <c r="N81" i="6" s="1"/>
  <c r="O81" i="6" s="1"/>
  <c r="P81" i="6" s="1"/>
  <c r="Q81" i="6" s="1"/>
  <c r="R81" i="6" s="1"/>
  <c r="S81" i="6" s="1"/>
  <c r="T81" i="6" s="1"/>
  <c r="U81" i="6" s="1"/>
  <c r="V81" i="6" s="1"/>
  <c r="W81" i="6" s="1"/>
  <c r="X81" i="6" s="1"/>
  <c r="Y81" i="6" s="1"/>
  <c r="Z81" i="6" s="1"/>
  <c r="AA81" i="6" s="1"/>
  <c r="AB81" i="6" s="1"/>
  <c r="AC81" i="6" s="1"/>
  <c r="AD81" i="6" s="1"/>
  <c r="AE81" i="6" s="1"/>
  <c r="AF81" i="6" s="1"/>
  <c r="AG81" i="6" s="1"/>
  <c r="AH81" i="6" s="1"/>
  <c r="AI81" i="6" s="1"/>
  <c r="AJ81" i="6" s="1"/>
  <c r="AK81" i="6" s="1"/>
  <c r="AL81" i="6" s="1"/>
  <c r="AM81" i="6" s="1"/>
  <c r="AN81" i="6" s="1"/>
  <c r="AO81" i="6" s="1"/>
  <c r="AP81" i="6" s="1"/>
  <c r="AQ81" i="6" s="1"/>
  <c r="AR81" i="6" s="1"/>
  <c r="AS81" i="6" s="1"/>
  <c r="AT81" i="6" s="1"/>
  <c r="AU81" i="6" s="1"/>
  <c r="AV81" i="6" s="1"/>
  <c r="AW81" i="6" s="1"/>
  <c r="AX81" i="6" s="1"/>
  <c r="AY81" i="6" s="1"/>
  <c r="AZ81" i="6" s="1"/>
  <c r="BA81" i="6" s="1"/>
  <c r="BB81" i="6" s="1"/>
  <c r="BC81" i="6" s="1"/>
  <c r="BD81" i="6" s="1"/>
  <c r="BE81" i="6" s="1"/>
  <c r="BF81" i="6" s="1"/>
  <c r="BG81" i="6" s="1"/>
  <c r="BH81" i="6" s="1"/>
  <c r="BI81" i="6" s="1"/>
  <c r="BJ81" i="6" s="1"/>
  <c r="BK81" i="6" s="1"/>
  <c r="BL81" i="6" s="1"/>
  <c r="BM81" i="6" s="1"/>
  <c r="BN81" i="6" s="1"/>
  <c r="BO81" i="6" s="1"/>
  <c r="BP81" i="6" s="1"/>
  <c r="BQ81" i="6" s="1"/>
  <c r="BR81" i="6" s="1"/>
  <c r="BS81" i="6" s="1"/>
  <c r="BT81" i="6" s="1"/>
  <c r="BU81" i="6" s="1"/>
  <c r="BV81" i="6" s="1"/>
  <c r="BW81" i="6" s="1"/>
  <c r="BX81" i="6" s="1"/>
  <c r="BY81" i="6" s="1"/>
  <c r="BZ81" i="6" s="1"/>
  <c r="CA81" i="6" s="1"/>
  <c r="CB81" i="6" s="1"/>
  <c r="CC81" i="6" s="1"/>
  <c r="CD81" i="6" s="1"/>
  <c r="CE81" i="6" s="1"/>
  <c r="CF81" i="6" s="1"/>
  <c r="CG81" i="6" s="1"/>
  <c r="CH81" i="6" s="1"/>
  <c r="CI81" i="6" s="1"/>
  <c r="CJ81" i="6" s="1"/>
  <c r="CK81" i="6" s="1"/>
  <c r="CL81" i="6" s="1"/>
  <c r="CM81" i="6" s="1"/>
  <c r="M91" i="6"/>
  <c r="N91" i="6" s="1"/>
  <c r="O91" i="6" s="1"/>
  <c r="P91" i="6" s="1"/>
  <c r="Q91" i="6" s="1"/>
  <c r="R91" i="6" s="1"/>
  <c r="S91" i="6" s="1"/>
  <c r="T91" i="6" s="1"/>
  <c r="U91" i="6" s="1"/>
  <c r="V91" i="6" s="1"/>
  <c r="W91" i="6" s="1"/>
  <c r="X91" i="6" s="1"/>
  <c r="Y91" i="6" s="1"/>
  <c r="Z91" i="6" s="1"/>
  <c r="AA91" i="6" s="1"/>
  <c r="AB91" i="6" s="1"/>
  <c r="AC91" i="6" s="1"/>
  <c r="AD91" i="6" s="1"/>
  <c r="AE91" i="6" s="1"/>
  <c r="AF91" i="6" s="1"/>
  <c r="AG91" i="6" s="1"/>
  <c r="AH91" i="6" s="1"/>
  <c r="AI91" i="6" s="1"/>
  <c r="AJ91" i="6" s="1"/>
  <c r="AK91" i="6" s="1"/>
  <c r="AL91" i="6" s="1"/>
  <c r="AM91" i="6" s="1"/>
  <c r="AN91" i="6" s="1"/>
  <c r="AO91" i="6" s="1"/>
  <c r="AP91" i="6" s="1"/>
  <c r="AQ91" i="6" s="1"/>
  <c r="AR91" i="6" s="1"/>
  <c r="AS91" i="6" s="1"/>
  <c r="AT91" i="6" s="1"/>
  <c r="AU91" i="6" s="1"/>
  <c r="AV91" i="6" s="1"/>
  <c r="AW91" i="6" s="1"/>
  <c r="AX91" i="6" s="1"/>
  <c r="AY91" i="6" s="1"/>
  <c r="AZ91" i="6" s="1"/>
  <c r="BA91" i="6" s="1"/>
  <c r="BB91" i="6" s="1"/>
  <c r="BC91" i="6" s="1"/>
  <c r="BD91" i="6" s="1"/>
  <c r="BE91" i="6" s="1"/>
  <c r="BF91" i="6" s="1"/>
  <c r="BG91" i="6" s="1"/>
  <c r="BH91" i="6" s="1"/>
  <c r="BI91" i="6" s="1"/>
  <c r="BJ91" i="6" s="1"/>
  <c r="BK91" i="6" s="1"/>
  <c r="BL91" i="6" s="1"/>
  <c r="BM91" i="6" s="1"/>
  <c r="BN91" i="6" s="1"/>
  <c r="BO91" i="6" s="1"/>
  <c r="BP91" i="6" s="1"/>
  <c r="BQ91" i="6" s="1"/>
  <c r="BR91" i="6" s="1"/>
  <c r="BS91" i="6" s="1"/>
  <c r="BT91" i="6" s="1"/>
  <c r="BU91" i="6" s="1"/>
  <c r="BV91" i="6" s="1"/>
  <c r="BW91" i="6" s="1"/>
  <c r="BX91" i="6" s="1"/>
  <c r="BY91" i="6" s="1"/>
  <c r="BZ91" i="6" s="1"/>
  <c r="CA91" i="6" s="1"/>
  <c r="CB91" i="6" s="1"/>
  <c r="CC91" i="6" s="1"/>
  <c r="CD91" i="6" s="1"/>
  <c r="CE91" i="6" s="1"/>
  <c r="CF91" i="6" s="1"/>
  <c r="CG91" i="6" s="1"/>
  <c r="CH91" i="6" s="1"/>
  <c r="CI91" i="6" s="1"/>
  <c r="CJ91" i="6" s="1"/>
  <c r="CK91" i="6" s="1"/>
  <c r="CL91" i="6" s="1"/>
  <c r="CM91" i="6" s="1"/>
  <c r="CN91" i="6" s="1"/>
  <c r="CO91" i="6" s="1"/>
  <c r="CP91" i="6" s="1"/>
  <c r="CQ91" i="6" s="1"/>
  <c r="CR91" i="6" s="1"/>
  <c r="CS91" i="6" s="1"/>
  <c r="CT91" i="6" s="1"/>
  <c r="DC59" i="6" l="1"/>
  <c r="DD59" i="6" s="1"/>
  <c r="DE59" i="6" s="1"/>
  <c r="DF59" i="6" s="1"/>
  <c r="DG59" i="6" s="1"/>
  <c r="DH59" i="6" s="1"/>
  <c r="DI59" i="6" s="1"/>
  <c r="DJ59" i="6" s="1"/>
  <c r="DK59" i="6" s="1"/>
  <c r="DL59" i="6" s="1"/>
  <c r="DM59" i="6" s="1"/>
  <c r="DN59" i="6" s="1"/>
  <c r="DO59" i="6" s="1"/>
  <c r="DP59" i="6" s="1"/>
  <c r="DQ59" i="6" s="1"/>
  <c r="DR59" i="6" s="1"/>
  <c r="DS59" i="6" s="1"/>
  <c r="DT59" i="6" s="1"/>
  <c r="DU59" i="6" s="1"/>
  <c r="DV59" i="6" s="1"/>
  <c r="DW59" i="6" s="1"/>
  <c r="DX59" i="6" s="1"/>
  <c r="DY59" i="6" s="1"/>
  <c r="DZ59" i="6" s="1"/>
  <c r="EA59" i="6" s="1"/>
  <c r="EB59" i="6" s="1"/>
  <c r="EC59" i="6" s="1"/>
  <c r="ED59" i="6" s="1"/>
  <c r="EE59" i="6" s="1"/>
  <c r="EF59" i="6" s="1"/>
  <c r="EG59" i="6" s="1"/>
  <c r="EH59" i="6" s="1"/>
  <c r="EI59" i="6" s="1"/>
  <c r="EJ59" i="6" s="1"/>
  <c r="EK59" i="6" s="1"/>
  <c r="EL59" i="6" s="1"/>
  <c r="EM59" i="6" s="1"/>
  <c r="EN59" i="6" s="1"/>
  <c r="EO59" i="6" s="1"/>
  <c r="EP59" i="6" s="1"/>
  <c r="EQ59" i="6" s="1"/>
  <c r="ER59" i="6" s="1"/>
  <c r="ES59" i="6" s="1"/>
  <c r="ET59" i="6" s="1"/>
  <c r="EU59" i="6" s="1"/>
  <c r="EV59" i="6" s="1"/>
  <c r="EW59" i="6" s="1"/>
  <c r="EX59" i="6" s="1"/>
  <c r="EY59" i="6" s="1"/>
  <c r="EZ59" i="6" s="1"/>
  <c r="FA59" i="6" s="1"/>
  <c r="FB59" i="6" s="1"/>
  <c r="FC59" i="6" s="1"/>
  <c r="FD59" i="6" s="1"/>
  <c r="FE59" i="6" s="1"/>
  <c r="FF59" i="6" s="1"/>
  <c r="FG59" i="6" s="1"/>
  <c r="FH59" i="6" s="1"/>
  <c r="FI59" i="6" s="1"/>
  <c r="FJ59" i="6" s="1"/>
  <c r="FK59" i="6" s="1"/>
  <c r="FL59" i="6" s="1"/>
  <c r="FM59" i="6" s="1"/>
  <c r="FN59" i="6" s="1"/>
  <c r="FO59" i="6" s="1"/>
  <c r="FP59" i="6" s="1"/>
  <c r="FQ59" i="6" s="1"/>
  <c r="FR59" i="6" s="1"/>
  <c r="FS59" i="6" s="1"/>
  <c r="FT59" i="6" s="1"/>
  <c r="FU59" i="6" s="1"/>
  <c r="FV59" i="6" s="1"/>
  <c r="FW59" i="6" s="1"/>
  <c r="FX59" i="6" s="1"/>
  <c r="FY59" i="6" s="1"/>
  <c r="FZ59" i="6" s="1"/>
  <c r="GA59" i="6" s="1"/>
  <c r="GB59" i="6" s="1"/>
  <c r="GC59" i="6" s="1"/>
  <c r="GD59" i="6" s="1"/>
  <c r="GE59" i="6" s="1"/>
  <c r="GF59" i="6" s="1"/>
  <c r="GG59" i="6" s="1"/>
  <c r="GH59" i="6" s="1"/>
  <c r="GI59" i="6" s="1"/>
  <c r="GJ59" i="6" s="1"/>
  <c r="GK59" i="6" s="1"/>
  <c r="GL59" i="6" s="1"/>
  <c r="GM59" i="6" s="1"/>
  <c r="GN59" i="6" s="1"/>
  <c r="DB59" i="6"/>
  <c r="DB36" i="6"/>
  <c r="DC36" i="6" s="1"/>
  <c r="DD36" i="6" s="1"/>
  <c r="DE36" i="6" s="1"/>
  <c r="DF36" i="6" s="1"/>
  <c r="DG36" i="6" s="1"/>
  <c r="DH36" i="6" s="1"/>
  <c r="CN81" i="6"/>
  <c r="CO81" i="6" s="1"/>
  <c r="CP81" i="6" s="1"/>
  <c r="CQ81" i="6" s="1"/>
  <c r="CR81" i="6" s="1"/>
  <c r="CS81" i="6" s="1"/>
  <c r="CT81" i="6" s="1"/>
  <c r="CU81" i="6" s="1"/>
  <c r="CV81" i="6" s="1"/>
  <c r="CW81" i="6" s="1"/>
  <c r="CX81" i="6" s="1"/>
  <c r="CY81" i="6" s="1"/>
  <c r="CZ81" i="6" s="1"/>
  <c r="DA81" i="6" s="1"/>
  <c r="DB81" i="6" s="1"/>
  <c r="DC81" i="6" s="1"/>
  <c r="DD81" i="6" s="1"/>
  <c r="DE81" i="6" s="1"/>
  <c r="DF81" i="6" s="1"/>
  <c r="DG81" i="6" s="1"/>
  <c r="DH81" i="6" s="1"/>
  <c r="DI81" i="6" s="1"/>
  <c r="DJ81" i="6" s="1"/>
  <c r="DK81" i="6" s="1"/>
  <c r="DL81" i="6" s="1"/>
  <c r="DM81" i="6" s="1"/>
  <c r="DN81" i="6" s="1"/>
  <c r="DO81" i="6" s="1"/>
  <c r="CL70" i="6"/>
  <c r="CM70" i="6" s="1"/>
  <c r="CN71" i="6"/>
  <c r="CO71" i="6" s="1"/>
  <c r="CP71" i="6" s="1"/>
  <c r="CQ71" i="6" s="1"/>
  <c r="CR71" i="6" s="1"/>
  <c r="CS71" i="6" s="1"/>
  <c r="CT71" i="6" s="1"/>
  <c r="CN92" i="6"/>
  <c r="CO92" i="6" s="1"/>
  <c r="CP92" i="6" s="1"/>
  <c r="CQ92" i="6" s="1"/>
  <c r="CR92" i="6" s="1"/>
  <c r="CS92" i="6" s="1"/>
  <c r="CT92" i="6" s="1"/>
  <c r="CS51" i="6"/>
  <c r="CT51" i="6" s="1"/>
  <c r="CU51" i="6" s="1"/>
  <c r="CV51" i="6" s="1"/>
  <c r="CW51" i="6" s="1"/>
  <c r="CX51" i="6" s="1"/>
  <c r="CY51" i="6" s="1"/>
  <c r="CZ51" i="6" s="1"/>
  <c r="DA51" i="6" s="1"/>
  <c r="DB51" i="6" s="1"/>
  <c r="DC51" i="6" s="1"/>
  <c r="DD51" i="6" s="1"/>
  <c r="DE51" i="6" s="1"/>
  <c r="DF51" i="6" s="1"/>
  <c r="DG51" i="6" s="1"/>
  <c r="DH51" i="6" s="1"/>
  <c r="DI51" i="6" s="1"/>
  <c r="DJ51" i="6" s="1"/>
  <c r="DK51" i="6" s="1"/>
  <c r="DL51" i="6" s="1"/>
  <c r="DM51" i="6" s="1"/>
  <c r="DN51" i="6" s="1"/>
  <c r="DO51" i="6" s="1"/>
  <c r="DP51" i="6" s="1"/>
  <c r="DQ51" i="6" s="1"/>
  <c r="DR51" i="6" s="1"/>
  <c r="DS51" i="6" s="1"/>
  <c r="DT51" i="6" s="1"/>
  <c r="DU51" i="6" s="1"/>
  <c r="DV51" i="6" s="1"/>
  <c r="DW51" i="6" s="1"/>
  <c r="DX51" i="6" s="1"/>
  <c r="DY51" i="6" s="1"/>
  <c r="DZ51" i="6" s="1"/>
  <c r="EA51" i="6" s="1"/>
  <c r="EB51" i="6" s="1"/>
  <c r="EC51" i="6" s="1"/>
  <c r="ED51" i="6" s="1"/>
  <c r="EE51" i="6" s="1"/>
  <c r="EF51" i="6" s="1"/>
  <c r="EG51" i="6" s="1"/>
  <c r="EH51" i="6" s="1"/>
  <c r="EI51" i="6" s="1"/>
  <c r="EJ51" i="6" s="1"/>
  <c r="EK51" i="6" s="1"/>
  <c r="EL51" i="6" s="1"/>
  <c r="EM51" i="6" s="1"/>
  <c r="EN51" i="6" s="1"/>
  <c r="EO51" i="6" s="1"/>
  <c r="EP51" i="6" s="1"/>
  <c r="EQ51" i="6" s="1"/>
  <c r="ER51" i="6" s="1"/>
  <c r="ES51" i="6" s="1"/>
  <c r="ET51" i="6" s="1"/>
  <c r="EU51" i="6" s="1"/>
  <c r="EV51" i="6" s="1"/>
  <c r="EW51" i="6" s="1"/>
  <c r="EX51" i="6" s="1"/>
  <c r="EY51" i="6" s="1"/>
  <c r="EZ51" i="6" s="1"/>
  <c r="FA51" i="6" s="1"/>
  <c r="FB51" i="6" s="1"/>
  <c r="FC51" i="6" s="1"/>
  <c r="FD51" i="6" s="1"/>
  <c r="FE51" i="6" s="1"/>
  <c r="FF51" i="6" s="1"/>
  <c r="FG51" i="6" s="1"/>
  <c r="FH51" i="6" s="1"/>
  <c r="FI51" i="6" s="1"/>
  <c r="FJ51" i="6" s="1"/>
  <c r="FK51" i="6" s="1"/>
  <c r="FL51" i="6" s="1"/>
  <c r="FM51" i="6" s="1"/>
  <c r="FN51" i="6" s="1"/>
  <c r="FO51" i="6" s="1"/>
  <c r="FP51" i="6" s="1"/>
  <c r="FQ51" i="6" s="1"/>
  <c r="FR51" i="6" s="1"/>
  <c r="FS51" i="6" s="1"/>
  <c r="FT51" i="6" s="1"/>
  <c r="FU51" i="6" s="1"/>
  <c r="FV51" i="6" s="1"/>
  <c r="FW51" i="6" s="1"/>
  <c r="FX51" i="6" s="1"/>
  <c r="FY51" i="6" s="1"/>
  <c r="FZ51" i="6" s="1"/>
  <c r="GA51" i="6" s="1"/>
  <c r="GB51" i="6" s="1"/>
  <c r="GC51" i="6" s="1"/>
  <c r="GD51" i="6" s="1"/>
  <c r="GE51" i="6" s="1"/>
  <c r="GF51" i="6" s="1"/>
  <c r="GG51" i="6" s="1"/>
  <c r="GH51" i="6" s="1"/>
  <c r="GI51" i="6" s="1"/>
  <c r="GJ51" i="6" s="1"/>
  <c r="GK51" i="6" s="1"/>
  <c r="GL51" i="6" s="1"/>
  <c r="GM51" i="6" s="1"/>
  <c r="GN51" i="6" s="1"/>
  <c r="CU91" i="6"/>
  <c r="CV91" i="6" s="1"/>
  <c r="CW91" i="6" s="1"/>
  <c r="CX91" i="6" s="1"/>
  <c r="CY91" i="6" s="1"/>
  <c r="CZ91" i="6" s="1"/>
  <c r="DA91" i="6" s="1"/>
  <c r="DB91" i="6" s="1"/>
  <c r="DC91" i="6" s="1"/>
  <c r="DD91" i="6" s="1"/>
  <c r="DE91" i="6" s="1"/>
  <c r="DF91" i="6" s="1"/>
  <c r="DG91" i="6" s="1"/>
  <c r="DH91" i="6" s="1"/>
  <c r="DI91" i="6" s="1"/>
  <c r="DJ91" i="6" s="1"/>
  <c r="DK91" i="6" s="1"/>
  <c r="DL91" i="6" s="1"/>
  <c r="DM91" i="6" s="1"/>
  <c r="DN91" i="6" s="1"/>
  <c r="DO91" i="6" s="1"/>
  <c r="DP91" i="6" s="1"/>
  <c r="DQ91" i="6" s="1"/>
  <c r="DR91" i="6" s="1"/>
  <c r="DS91" i="6" s="1"/>
  <c r="DT91" i="6" s="1"/>
  <c r="DU91" i="6" s="1"/>
  <c r="DV91" i="6" s="1"/>
  <c r="DW91" i="6" s="1"/>
  <c r="DX91" i="6" s="1"/>
  <c r="DY91" i="6" s="1"/>
  <c r="DZ91" i="6" s="1"/>
  <c r="EA91" i="6" s="1"/>
  <c r="EB91" i="6" s="1"/>
  <c r="EC91" i="6" s="1"/>
  <c r="ED91" i="6" s="1"/>
  <c r="EE91" i="6" s="1"/>
  <c r="EF91" i="6" s="1"/>
  <c r="EG91" i="6" s="1"/>
  <c r="EH91" i="6" s="1"/>
  <c r="EI91" i="6" s="1"/>
  <c r="EJ91" i="6" s="1"/>
  <c r="EK91" i="6" s="1"/>
  <c r="EL91" i="6" s="1"/>
  <c r="EM91" i="6" s="1"/>
  <c r="EN91" i="6" s="1"/>
  <c r="EO91" i="6" s="1"/>
  <c r="EP91" i="6" s="1"/>
  <c r="EQ91" i="6" s="1"/>
  <c r="ER91" i="6" s="1"/>
  <c r="ES91" i="6" s="1"/>
  <c r="ET91" i="6" s="1"/>
  <c r="EU91" i="6" s="1"/>
  <c r="EV91" i="6" s="1"/>
  <c r="EW91" i="6" s="1"/>
  <c r="EX91" i="6" s="1"/>
  <c r="EY91" i="6" s="1"/>
  <c r="EZ91" i="6" s="1"/>
  <c r="FA91" i="6" s="1"/>
  <c r="FB91" i="6" s="1"/>
  <c r="FC91" i="6" s="1"/>
  <c r="FD91" i="6" s="1"/>
  <c r="FE91" i="6" s="1"/>
  <c r="FF91" i="6" s="1"/>
  <c r="FG91" i="6" s="1"/>
  <c r="FH91" i="6" s="1"/>
  <c r="FI91" i="6" s="1"/>
  <c r="FJ91" i="6" s="1"/>
  <c r="FK91" i="6" s="1"/>
  <c r="FL91" i="6" s="1"/>
  <c r="FM91" i="6" s="1"/>
  <c r="FN91" i="6" s="1"/>
  <c r="FO91" i="6" s="1"/>
  <c r="FP91" i="6" s="1"/>
  <c r="FQ91" i="6" s="1"/>
  <c r="FR91" i="6" s="1"/>
  <c r="FS91" i="6" s="1"/>
  <c r="FT91" i="6" s="1"/>
  <c r="FU91" i="6" s="1"/>
  <c r="FV91" i="6" s="1"/>
  <c r="FW91" i="6" s="1"/>
  <c r="FX91" i="6" s="1"/>
  <c r="FY91" i="6" s="1"/>
  <c r="FZ91" i="6" s="1"/>
  <c r="GA91" i="6" s="1"/>
  <c r="GB91" i="6" s="1"/>
  <c r="GC91" i="6" s="1"/>
  <c r="GD91" i="6" s="1"/>
  <c r="GE91" i="6" s="1"/>
  <c r="GF91" i="6" s="1"/>
  <c r="GG91" i="6" s="1"/>
  <c r="GH91" i="6" s="1"/>
  <c r="GI91" i="6" s="1"/>
  <c r="GJ91" i="6" s="1"/>
  <c r="GK91" i="6" s="1"/>
  <c r="GL91" i="6" s="1"/>
  <c r="GM91" i="6" s="1"/>
  <c r="GN91" i="6" s="1"/>
  <c r="CL26" i="6"/>
  <c r="CM26" i="6" s="1"/>
  <c r="CN26" i="6" s="1"/>
  <c r="CO26" i="6" s="1"/>
  <c r="CP26" i="6" s="1"/>
  <c r="CQ26" i="6" s="1"/>
  <c r="CR26" i="6" s="1"/>
  <c r="CS26" i="6" s="1"/>
  <c r="CT26" i="6" s="1"/>
  <c r="CU25" i="6"/>
  <c r="CV25" i="6" s="1"/>
  <c r="CW25" i="6" s="1"/>
  <c r="CX25" i="6" s="1"/>
  <c r="CY25" i="6" s="1"/>
  <c r="CZ25" i="6" s="1"/>
  <c r="DA25" i="6" s="1"/>
  <c r="CU100" i="6"/>
  <c r="CV100" i="6" s="1"/>
  <c r="CW100" i="6" s="1"/>
  <c r="CX100" i="6" s="1"/>
  <c r="CY100" i="6" s="1"/>
  <c r="CZ100" i="6" s="1"/>
  <c r="DA100" i="6" s="1"/>
  <c r="CL60" i="6"/>
  <c r="CM60" i="6" s="1"/>
  <c r="CN60" i="6" s="1"/>
  <c r="CO60" i="6" s="1"/>
  <c r="CP60" i="6" s="1"/>
  <c r="CQ60" i="6" s="1"/>
  <c r="CR60" i="6" s="1"/>
  <c r="CS60" i="6" s="1"/>
  <c r="CT60" i="6" s="1"/>
  <c r="CU101" i="6"/>
  <c r="CV101" i="6" s="1"/>
  <c r="CW101" i="6" s="1"/>
  <c r="CX101" i="6" s="1"/>
  <c r="CY101" i="6" s="1"/>
  <c r="CZ101" i="6" s="1"/>
  <c r="DA101" i="6" s="1"/>
  <c r="DB101" i="6" s="1"/>
  <c r="DC101" i="6" s="1"/>
  <c r="DD101" i="6" s="1"/>
  <c r="DE101" i="6" s="1"/>
  <c r="DF101" i="6" s="1"/>
  <c r="DG101" i="6" s="1"/>
  <c r="DH101" i="6" s="1"/>
  <c r="DI101" i="6" s="1"/>
  <c r="DJ101" i="6" s="1"/>
  <c r="DK101" i="6" s="1"/>
  <c r="DL101" i="6" s="1"/>
  <c r="DM101" i="6" s="1"/>
  <c r="DN101" i="6" s="1"/>
  <c r="DO101" i="6" s="1"/>
  <c r="DP101" i="6" s="1"/>
  <c r="DQ101" i="6" s="1"/>
  <c r="DR101" i="6" s="1"/>
  <c r="DS101" i="6" s="1"/>
  <c r="DT101" i="6" s="1"/>
  <c r="DU101" i="6" s="1"/>
  <c r="DV101" i="6" s="1"/>
  <c r="DW101" i="6" s="1"/>
  <c r="DX101" i="6" s="1"/>
  <c r="DY101" i="6" s="1"/>
  <c r="DZ101" i="6" s="1"/>
  <c r="EA101" i="6" s="1"/>
  <c r="EB101" i="6" s="1"/>
  <c r="EC101" i="6" s="1"/>
  <c r="ED101" i="6" s="1"/>
  <c r="EE101" i="6" s="1"/>
  <c r="EF101" i="6" s="1"/>
  <c r="EG101" i="6" s="1"/>
  <c r="EH101" i="6" s="1"/>
  <c r="EI101" i="6" s="1"/>
  <c r="EJ101" i="6" s="1"/>
  <c r="EK101" i="6" s="1"/>
  <c r="EL101" i="6" s="1"/>
  <c r="EM101" i="6" s="1"/>
  <c r="EN101" i="6" s="1"/>
  <c r="EO101" i="6" s="1"/>
  <c r="EP101" i="6" s="1"/>
  <c r="EQ101" i="6" s="1"/>
  <c r="ER101" i="6" s="1"/>
  <c r="ES101" i="6" s="1"/>
  <c r="ET101" i="6" s="1"/>
  <c r="EU101" i="6" s="1"/>
  <c r="EV101" i="6" s="1"/>
  <c r="EW101" i="6" s="1"/>
  <c r="EX101" i="6" s="1"/>
  <c r="EY101" i="6" s="1"/>
  <c r="EZ101" i="6" s="1"/>
  <c r="FA101" i="6" s="1"/>
  <c r="FB101" i="6" s="1"/>
  <c r="FC101" i="6" s="1"/>
  <c r="FD101" i="6" s="1"/>
  <c r="FE101" i="6" s="1"/>
  <c r="FF101" i="6" s="1"/>
  <c r="FG101" i="6" s="1"/>
  <c r="FH101" i="6" s="1"/>
  <c r="FI101" i="6" s="1"/>
  <c r="FJ101" i="6" s="1"/>
  <c r="FK101" i="6" s="1"/>
  <c r="FL101" i="6" s="1"/>
  <c r="FM101" i="6" s="1"/>
  <c r="FN101" i="6" s="1"/>
  <c r="FO101" i="6" s="1"/>
  <c r="FP101" i="6" s="1"/>
  <c r="FQ101" i="6" s="1"/>
  <c r="FR101" i="6" s="1"/>
  <c r="FS101" i="6" s="1"/>
  <c r="FT101" i="6" s="1"/>
  <c r="FU101" i="6" s="1"/>
  <c r="FV101" i="6" s="1"/>
  <c r="FW101" i="6" s="1"/>
  <c r="FX101" i="6" s="1"/>
  <c r="FY101" i="6" s="1"/>
  <c r="FZ101" i="6" s="1"/>
  <c r="GA101" i="6" s="1"/>
  <c r="GB101" i="6" s="1"/>
  <c r="GC101" i="6" s="1"/>
  <c r="GD101" i="6" s="1"/>
  <c r="GE101" i="6" s="1"/>
  <c r="GF101" i="6" s="1"/>
  <c r="GG101" i="6" s="1"/>
  <c r="GH101" i="6" s="1"/>
  <c r="GI101" i="6" s="1"/>
  <c r="GJ101" i="6" s="1"/>
  <c r="GK101" i="6" s="1"/>
  <c r="GL101" i="6" s="1"/>
  <c r="GM101" i="6" s="1"/>
  <c r="GN101" i="6" s="1"/>
  <c r="CU50" i="6"/>
  <c r="CV50" i="6" s="1"/>
  <c r="CW50" i="6" s="1"/>
  <c r="CX50" i="6" s="1"/>
  <c r="CY50" i="6" s="1"/>
  <c r="CZ50" i="6" s="1"/>
  <c r="DA50" i="6" s="1"/>
  <c r="DB50" i="6" s="1"/>
  <c r="DC50" i="6" s="1"/>
  <c r="DD50" i="6" s="1"/>
  <c r="DE50" i="6" s="1"/>
  <c r="DF50" i="6" s="1"/>
  <c r="DG50" i="6" s="1"/>
  <c r="DH50" i="6" s="1"/>
  <c r="DI50" i="6" s="1"/>
  <c r="DJ50" i="6" s="1"/>
  <c r="DK50" i="6" s="1"/>
  <c r="DL50" i="6" s="1"/>
  <c r="DM50" i="6" s="1"/>
  <c r="DN50" i="6" s="1"/>
  <c r="DO50" i="6" s="1"/>
  <c r="DP50" i="6" s="1"/>
  <c r="DQ50" i="6" s="1"/>
  <c r="DR50" i="6" s="1"/>
  <c r="DS50" i="6" s="1"/>
  <c r="DT50" i="6" s="1"/>
  <c r="DU50" i="6" s="1"/>
  <c r="DV50" i="6" s="1"/>
  <c r="DW50" i="6" s="1"/>
  <c r="DX50" i="6" s="1"/>
  <c r="DY50" i="6" s="1"/>
  <c r="DZ50" i="6" s="1"/>
  <c r="EA50" i="6" s="1"/>
  <c r="EB50" i="6" s="1"/>
  <c r="EC50" i="6" s="1"/>
  <c r="ED50" i="6" s="1"/>
  <c r="EE50" i="6" s="1"/>
  <c r="EF50" i="6" s="1"/>
  <c r="EG50" i="6" s="1"/>
  <c r="EH50" i="6" s="1"/>
  <c r="EI50" i="6" s="1"/>
  <c r="EJ50" i="6" s="1"/>
  <c r="EK50" i="6" s="1"/>
  <c r="EL50" i="6" s="1"/>
  <c r="EM50" i="6" s="1"/>
  <c r="EN50" i="6" s="1"/>
  <c r="EO50" i="6" s="1"/>
  <c r="EP50" i="6" s="1"/>
  <c r="EQ50" i="6" s="1"/>
  <c r="ER50" i="6" s="1"/>
  <c r="ES50" i="6" s="1"/>
  <c r="ET50" i="6" s="1"/>
  <c r="EU50" i="6" s="1"/>
  <c r="EV50" i="6" s="1"/>
  <c r="EW50" i="6" s="1"/>
  <c r="EX50" i="6" s="1"/>
  <c r="EY50" i="6" s="1"/>
  <c r="EZ50" i="6" s="1"/>
  <c r="FA50" i="6" s="1"/>
  <c r="FB50" i="6" s="1"/>
  <c r="FC50" i="6" s="1"/>
  <c r="FD50" i="6" s="1"/>
  <c r="FE50" i="6" s="1"/>
  <c r="FF50" i="6" s="1"/>
  <c r="FG50" i="6" s="1"/>
  <c r="FH50" i="6" s="1"/>
  <c r="FI50" i="6" s="1"/>
  <c r="FJ50" i="6" s="1"/>
  <c r="FK50" i="6" s="1"/>
  <c r="FL50" i="6" s="1"/>
  <c r="FM50" i="6" s="1"/>
  <c r="FN50" i="6" s="1"/>
  <c r="FO50" i="6" s="1"/>
  <c r="FP50" i="6" s="1"/>
  <c r="FQ50" i="6" s="1"/>
  <c r="FR50" i="6" s="1"/>
  <c r="FS50" i="6" s="1"/>
  <c r="FT50" i="6" s="1"/>
  <c r="FU50" i="6" s="1"/>
  <c r="FV50" i="6" s="1"/>
  <c r="FW50" i="6" s="1"/>
  <c r="FX50" i="6" s="1"/>
  <c r="FY50" i="6" s="1"/>
  <c r="FZ50" i="6" s="1"/>
  <c r="GA50" i="6" s="1"/>
  <c r="GB50" i="6" s="1"/>
  <c r="GC50" i="6" s="1"/>
  <c r="GD50" i="6" s="1"/>
  <c r="GE50" i="6" s="1"/>
  <c r="GF50" i="6" s="1"/>
  <c r="GG50" i="6" s="1"/>
  <c r="GH50" i="6" s="1"/>
  <c r="GI50" i="6" s="1"/>
  <c r="GJ50" i="6" s="1"/>
  <c r="GK50" i="6" s="1"/>
  <c r="GL50" i="6" s="1"/>
  <c r="GM50" i="6" s="1"/>
  <c r="GN50" i="6" s="1"/>
  <c r="CN80" i="6"/>
  <c r="CO80" i="6" s="1"/>
  <c r="CP80" i="6" s="1"/>
  <c r="CQ80" i="6" s="1"/>
  <c r="CR80" i="6" s="1"/>
  <c r="CS80" i="6" s="1"/>
  <c r="CT80" i="6" s="1"/>
  <c r="CU37" i="6"/>
  <c r="CV37" i="6" s="1"/>
  <c r="CW37" i="6" s="1"/>
  <c r="CX37" i="6" s="1"/>
  <c r="CY37" i="6" s="1"/>
  <c r="CZ37" i="6" s="1"/>
  <c r="DA37" i="6" s="1"/>
  <c r="DB37" i="6" s="1"/>
  <c r="DC37" i="6" s="1"/>
  <c r="DD37" i="6" s="1"/>
  <c r="DE37" i="6" s="1"/>
  <c r="DF37" i="6" s="1"/>
  <c r="DG37" i="6" s="1"/>
  <c r="DH37" i="6" s="1"/>
  <c r="CV15" i="6"/>
  <c r="CW15" i="6" s="1"/>
  <c r="CX15" i="6" s="1"/>
  <c r="CY15" i="6" s="1"/>
  <c r="CZ15" i="6" s="1"/>
  <c r="DA15" i="6" s="1"/>
  <c r="M5" i="6"/>
  <c r="DQ81" i="6" l="1"/>
  <c r="DR81" i="6" s="1"/>
  <c r="DS81" i="6" s="1"/>
  <c r="DT81" i="6" s="1"/>
  <c r="DU81" i="6" s="1"/>
  <c r="DV81" i="6" s="1"/>
  <c r="DW81" i="6" s="1"/>
  <c r="DX81" i="6" s="1"/>
  <c r="DY81" i="6" s="1"/>
  <c r="DZ81" i="6" s="1"/>
  <c r="EA81" i="6" s="1"/>
  <c r="EB81" i="6" s="1"/>
  <c r="EC81" i="6" s="1"/>
  <c r="ED81" i="6" s="1"/>
  <c r="EE81" i="6" s="1"/>
  <c r="EF81" i="6" s="1"/>
  <c r="EG81" i="6" s="1"/>
  <c r="EH81" i="6" s="1"/>
  <c r="EI81" i="6" s="1"/>
  <c r="EJ81" i="6" s="1"/>
  <c r="EK81" i="6" s="1"/>
  <c r="EL81" i="6" s="1"/>
  <c r="EM81" i="6" s="1"/>
  <c r="EN81" i="6" s="1"/>
  <c r="EO81" i="6" s="1"/>
  <c r="EP81" i="6" s="1"/>
  <c r="EQ81" i="6" s="1"/>
  <c r="ER81" i="6" s="1"/>
  <c r="ES81" i="6" s="1"/>
  <c r="ET81" i="6" s="1"/>
  <c r="EU81" i="6" s="1"/>
  <c r="EV81" i="6" s="1"/>
  <c r="EW81" i="6" s="1"/>
  <c r="EX81" i="6" s="1"/>
  <c r="EY81" i="6" s="1"/>
  <c r="EZ81" i="6" s="1"/>
  <c r="FA81" i="6" s="1"/>
  <c r="FB81" i="6" s="1"/>
  <c r="FC81" i="6" s="1"/>
  <c r="FD81" i="6" s="1"/>
  <c r="FE81" i="6" s="1"/>
  <c r="FF81" i="6" s="1"/>
  <c r="FG81" i="6" s="1"/>
  <c r="FH81" i="6" s="1"/>
  <c r="FI81" i="6" s="1"/>
  <c r="FJ81" i="6" s="1"/>
  <c r="FK81" i="6" s="1"/>
  <c r="FL81" i="6" s="1"/>
  <c r="FM81" i="6" s="1"/>
  <c r="FN81" i="6" s="1"/>
  <c r="FO81" i="6" s="1"/>
  <c r="FP81" i="6" s="1"/>
  <c r="FQ81" i="6" s="1"/>
  <c r="FR81" i="6" s="1"/>
  <c r="FS81" i="6" s="1"/>
  <c r="FT81" i="6" s="1"/>
  <c r="FU81" i="6" s="1"/>
  <c r="FV81" i="6" s="1"/>
  <c r="FW81" i="6" s="1"/>
  <c r="FX81" i="6" s="1"/>
  <c r="FY81" i="6" s="1"/>
  <c r="FZ81" i="6" s="1"/>
  <c r="GA81" i="6" s="1"/>
  <c r="GB81" i="6" s="1"/>
  <c r="GC81" i="6" s="1"/>
  <c r="GD81" i="6" s="1"/>
  <c r="GE81" i="6" s="1"/>
  <c r="GF81" i="6" s="1"/>
  <c r="GG81" i="6" s="1"/>
  <c r="GH81" i="6" s="1"/>
  <c r="GI81" i="6" s="1"/>
  <c r="GJ81" i="6" s="1"/>
  <c r="GK81" i="6" s="1"/>
  <c r="GL81" i="6" s="1"/>
  <c r="GM81" i="6" s="1"/>
  <c r="GN81" i="6" s="1"/>
  <c r="DP81" i="6"/>
  <c r="DC25" i="6"/>
  <c r="DB25" i="6"/>
  <c r="DB100" i="6"/>
  <c r="DC100" i="6" s="1"/>
  <c r="DD100" i="6" s="1"/>
  <c r="DE100" i="6" s="1"/>
  <c r="DF100" i="6" s="1"/>
  <c r="DG100" i="6" s="1"/>
  <c r="DI36" i="6"/>
  <c r="DJ36" i="6" s="1"/>
  <c r="DK36" i="6" s="1"/>
  <c r="DL36" i="6" s="1"/>
  <c r="DM36" i="6" s="1"/>
  <c r="DN36" i="6" s="1"/>
  <c r="DO36" i="6" s="1"/>
  <c r="DP36" i="6" s="1"/>
  <c r="DQ36" i="6" s="1"/>
  <c r="DR36" i="6" s="1"/>
  <c r="DS36" i="6" s="1"/>
  <c r="DT36" i="6" s="1"/>
  <c r="DU36" i="6" s="1"/>
  <c r="DV36" i="6" s="1"/>
  <c r="DW36" i="6" s="1"/>
  <c r="DX36" i="6" s="1"/>
  <c r="DY36" i="6" s="1"/>
  <c r="DZ36" i="6" s="1"/>
  <c r="EA36" i="6" s="1"/>
  <c r="EB36" i="6" s="1"/>
  <c r="EC36" i="6" s="1"/>
  <c r="ED36" i="6" s="1"/>
  <c r="EE36" i="6" s="1"/>
  <c r="EF36" i="6" s="1"/>
  <c r="EG36" i="6" s="1"/>
  <c r="EH36" i="6" s="1"/>
  <c r="EI36" i="6" s="1"/>
  <c r="EJ36" i="6" s="1"/>
  <c r="EK36" i="6" s="1"/>
  <c r="EL36" i="6" s="1"/>
  <c r="EM36" i="6" s="1"/>
  <c r="EN36" i="6" s="1"/>
  <c r="EO36" i="6" s="1"/>
  <c r="EP36" i="6" s="1"/>
  <c r="EQ36" i="6" s="1"/>
  <c r="ER36" i="6" s="1"/>
  <c r="ES36" i="6" s="1"/>
  <c r="ET36" i="6" s="1"/>
  <c r="EU36" i="6" s="1"/>
  <c r="EV36" i="6" s="1"/>
  <c r="EW36" i="6" s="1"/>
  <c r="EX36" i="6" s="1"/>
  <c r="EY36" i="6" s="1"/>
  <c r="EZ36" i="6" s="1"/>
  <c r="FA36" i="6" s="1"/>
  <c r="FB36" i="6" s="1"/>
  <c r="FC36" i="6" s="1"/>
  <c r="FD36" i="6" s="1"/>
  <c r="FE36" i="6" s="1"/>
  <c r="FF36" i="6" s="1"/>
  <c r="FG36" i="6" s="1"/>
  <c r="FH36" i="6" s="1"/>
  <c r="FI36" i="6" s="1"/>
  <c r="FJ36" i="6" s="1"/>
  <c r="FK36" i="6" s="1"/>
  <c r="FL36" i="6" s="1"/>
  <c r="FM36" i="6" s="1"/>
  <c r="FN36" i="6" s="1"/>
  <c r="FO36" i="6" s="1"/>
  <c r="FP36" i="6" s="1"/>
  <c r="FQ36" i="6" s="1"/>
  <c r="FR36" i="6" s="1"/>
  <c r="FS36" i="6" s="1"/>
  <c r="FT36" i="6" s="1"/>
  <c r="FU36" i="6" s="1"/>
  <c r="FV36" i="6" s="1"/>
  <c r="FW36" i="6" s="1"/>
  <c r="FX36" i="6" s="1"/>
  <c r="FY36" i="6" s="1"/>
  <c r="FZ36" i="6" s="1"/>
  <c r="GA36" i="6" s="1"/>
  <c r="GB36" i="6" s="1"/>
  <c r="GC36" i="6" s="1"/>
  <c r="GD36" i="6" s="1"/>
  <c r="GE36" i="6" s="1"/>
  <c r="GF36" i="6" s="1"/>
  <c r="GG36" i="6" s="1"/>
  <c r="GH36" i="6" s="1"/>
  <c r="GI36" i="6" s="1"/>
  <c r="GJ36" i="6" s="1"/>
  <c r="GK36" i="6" s="1"/>
  <c r="GL36" i="6" s="1"/>
  <c r="GM36" i="6" s="1"/>
  <c r="GN36" i="6" s="1"/>
  <c r="DI37" i="6"/>
  <c r="DJ37" i="6" s="1"/>
  <c r="DK37" i="6" s="1"/>
  <c r="DL37" i="6" s="1"/>
  <c r="DM37" i="6" s="1"/>
  <c r="DN37" i="6" s="1"/>
  <c r="DO37" i="6" s="1"/>
  <c r="DP37" i="6" s="1"/>
  <c r="DQ37" i="6" s="1"/>
  <c r="DR37" i="6" s="1"/>
  <c r="DS37" i="6" s="1"/>
  <c r="DT37" i="6" s="1"/>
  <c r="DU37" i="6" s="1"/>
  <c r="DV37" i="6" s="1"/>
  <c r="DW37" i="6" s="1"/>
  <c r="DX37" i="6" s="1"/>
  <c r="DY37" i="6" s="1"/>
  <c r="DZ37" i="6" s="1"/>
  <c r="EA37" i="6" s="1"/>
  <c r="EB37" i="6" s="1"/>
  <c r="EC37" i="6" s="1"/>
  <c r="ED37" i="6" s="1"/>
  <c r="EE37" i="6" s="1"/>
  <c r="EF37" i="6" s="1"/>
  <c r="EG37" i="6" s="1"/>
  <c r="EH37" i="6" s="1"/>
  <c r="EI37" i="6" s="1"/>
  <c r="EJ37" i="6" s="1"/>
  <c r="EK37" i="6" s="1"/>
  <c r="EL37" i="6" s="1"/>
  <c r="EM37" i="6" s="1"/>
  <c r="EN37" i="6" s="1"/>
  <c r="EO37" i="6" s="1"/>
  <c r="EP37" i="6" s="1"/>
  <c r="EQ37" i="6" s="1"/>
  <c r="ER37" i="6" s="1"/>
  <c r="ES37" i="6" s="1"/>
  <c r="ET37" i="6" s="1"/>
  <c r="EU37" i="6" s="1"/>
  <c r="EV37" i="6" s="1"/>
  <c r="EW37" i="6" s="1"/>
  <c r="EX37" i="6" s="1"/>
  <c r="EY37" i="6" s="1"/>
  <c r="EZ37" i="6" s="1"/>
  <c r="FA37" i="6" s="1"/>
  <c r="FB37" i="6" s="1"/>
  <c r="FC37" i="6" s="1"/>
  <c r="FD37" i="6" s="1"/>
  <c r="FE37" i="6" s="1"/>
  <c r="FF37" i="6" s="1"/>
  <c r="FG37" i="6" s="1"/>
  <c r="FH37" i="6" s="1"/>
  <c r="FI37" i="6" s="1"/>
  <c r="FJ37" i="6" s="1"/>
  <c r="FK37" i="6" s="1"/>
  <c r="FL37" i="6" s="1"/>
  <c r="FM37" i="6" s="1"/>
  <c r="FN37" i="6" s="1"/>
  <c r="FO37" i="6" s="1"/>
  <c r="FP37" i="6" s="1"/>
  <c r="FQ37" i="6" s="1"/>
  <c r="FR37" i="6" s="1"/>
  <c r="FS37" i="6" s="1"/>
  <c r="FT37" i="6" s="1"/>
  <c r="FU37" i="6" s="1"/>
  <c r="FV37" i="6" s="1"/>
  <c r="FW37" i="6" s="1"/>
  <c r="FX37" i="6" s="1"/>
  <c r="FY37" i="6" s="1"/>
  <c r="FZ37" i="6" s="1"/>
  <c r="GA37" i="6" s="1"/>
  <c r="GB37" i="6" s="1"/>
  <c r="GC37" i="6" s="1"/>
  <c r="GD37" i="6" s="1"/>
  <c r="GE37" i="6" s="1"/>
  <c r="GF37" i="6" s="1"/>
  <c r="GG37" i="6" s="1"/>
  <c r="GH37" i="6" s="1"/>
  <c r="GI37" i="6" s="1"/>
  <c r="GJ37" i="6" s="1"/>
  <c r="GK37" i="6" s="1"/>
  <c r="GL37" i="6" s="1"/>
  <c r="GM37" i="6" s="1"/>
  <c r="GN37" i="6" s="1"/>
  <c r="DB15" i="6"/>
  <c r="DC15" i="6" s="1"/>
  <c r="DD15" i="6" s="1"/>
  <c r="DE15" i="6" s="1"/>
  <c r="DF15" i="6" s="1"/>
  <c r="DG15" i="6" s="1"/>
  <c r="DH15" i="6" s="1"/>
  <c r="CU80" i="6"/>
  <c r="CV80" i="6" s="1"/>
  <c r="CW80" i="6" s="1"/>
  <c r="CX80" i="6" s="1"/>
  <c r="CY80" i="6" s="1"/>
  <c r="CZ80" i="6" s="1"/>
  <c r="DA80" i="6" s="1"/>
  <c r="CU26" i="6"/>
  <c r="CV26" i="6" s="1"/>
  <c r="CW26" i="6" s="1"/>
  <c r="CX26" i="6" s="1"/>
  <c r="CY26" i="6" s="1"/>
  <c r="CZ26" i="6" s="1"/>
  <c r="DA26" i="6" s="1"/>
  <c r="DB26" i="6" s="1"/>
  <c r="DC26" i="6" s="1"/>
  <c r="DD26" i="6" s="1"/>
  <c r="DE26" i="6" s="1"/>
  <c r="CU60" i="6"/>
  <c r="CV60" i="6" s="1"/>
  <c r="CW60" i="6" s="1"/>
  <c r="CX60" i="6" s="1"/>
  <c r="CY60" i="6" s="1"/>
  <c r="CZ60" i="6" s="1"/>
  <c r="DA60" i="6" s="1"/>
  <c r="DB60" i="6" s="1"/>
  <c r="DC60" i="6" s="1"/>
  <c r="DD60" i="6" s="1"/>
  <c r="DE60" i="6" s="1"/>
  <c r="DF60" i="6" s="1"/>
  <c r="DG60" i="6" s="1"/>
  <c r="DH60" i="6" s="1"/>
  <c r="DI60" i="6" s="1"/>
  <c r="DJ60" i="6" s="1"/>
  <c r="DK60" i="6" s="1"/>
  <c r="DL60" i="6" s="1"/>
  <c r="DM60" i="6" s="1"/>
  <c r="DN60" i="6" s="1"/>
  <c r="DO60" i="6" s="1"/>
  <c r="DP60" i="6" s="1"/>
  <c r="DQ60" i="6" s="1"/>
  <c r="DR60" i="6" s="1"/>
  <c r="DS60" i="6" s="1"/>
  <c r="DT60" i="6" s="1"/>
  <c r="DU60" i="6" s="1"/>
  <c r="DV60" i="6" s="1"/>
  <c r="DW60" i="6" s="1"/>
  <c r="DX60" i="6" s="1"/>
  <c r="DY60" i="6" s="1"/>
  <c r="DZ60" i="6" s="1"/>
  <c r="EA60" i="6" s="1"/>
  <c r="EB60" i="6" s="1"/>
  <c r="EC60" i="6" s="1"/>
  <c r="ED60" i="6" s="1"/>
  <c r="EE60" i="6" s="1"/>
  <c r="EF60" i="6" s="1"/>
  <c r="EG60" i="6" s="1"/>
  <c r="EH60" i="6" s="1"/>
  <c r="EI60" i="6" s="1"/>
  <c r="EJ60" i="6" s="1"/>
  <c r="EK60" i="6" s="1"/>
  <c r="EL60" i="6" s="1"/>
  <c r="EM60" i="6" s="1"/>
  <c r="EN60" i="6" s="1"/>
  <c r="EO60" i="6" s="1"/>
  <c r="EP60" i="6" s="1"/>
  <c r="EQ60" i="6" s="1"/>
  <c r="ER60" i="6" s="1"/>
  <c r="ES60" i="6" s="1"/>
  <c r="ET60" i="6" s="1"/>
  <c r="EU60" i="6" s="1"/>
  <c r="EV60" i="6" s="1"/>
  <c r="EW60" i="6" s="1"/>
  <c r="EX60" i="6" s="1"/>
  <c r="EY60" i="6" s="1"/>
  <c r="EZ60" i="6" s="1"/>
  <c r="FA60" i="6" s="1"/>
  <c r="FB60" i="6" s="1"/>
  <c r="FC60" i="6" s="1"/>
  <c r="FD60" i="6" s="1"/>
  <c r="FE60" i="6" s="1"/>
  <c r="FF60" i="6" s="1"/>
  <c r="FG60" i="6" s="1"/>
  <c r="FH60" i="6" s="1"/>
  <c r="FI60" i="6" s="1"/>
  <c r="FJ60" i="6" s="1"/>
  <c r="FK60" i="6" s="1"/>
  <c r="FL60" i="6" s="1"/>
  <c r="FM60" i="6" s="1"/>
  <c r="FN60" i="6" s="1"/>
  <c r="FO60" i="6" s="1"/>
  <c r="FP60" i="6" s="1"/>
  <c r="FQ60" i="6" s="1"/>
  <c r="FR60" i="6" s="1"/>
  <c r="FS60" i="6" s="1"/>
  <c r="FT60" i="6" s="1"/>
  <c r="FU60" i="6" s="1"/>
  <c r="FV60" i="6" s="1"/>
  <c r="FW60" i="6" s="1"/>
  <c r="FX60" i="6" s="1"/>
  <c r="FY60" i="6" s="1"/>
  <c r="FZ60" i="6" s="1"/>
  <c r="GA60" i="6" s="1"/>
  <c r="GB60" i="6" s="1"/>
  <c r="GC60" i="6" s="1"/>
  <c r="GD60" i="6" s="1"/>
  <c r="GE60" i="6" s="1"/>
  <c r="GF60" i="6" s="1"/>
  <c r="GG60" i="6" s="1"/>
  <c r="GH60" i="6" s="1"/>
  <c r="GI60" i="6" s="1"/>
  <c r="GJ60" i="6" s="1"/>
  <c r="GK60" i="6" s="1"/>
  <c r="GL60" i="6" s="1"/>
  <c r="GM60" i="6" s="1"/>
  <c r="GN60" i="6" s="1"/>
  <c r="CU92" i="6"/>
  <c r="CV92" i="6" s="1"/>
  <c r="CW92" i="6" s="1"/>
  <c r="CX92" i="6" s="1"/>
  <c r="CY92" i="6" s="1"/>
  <c r="CZ92" i="6" s="1"/>
  <c r="DA92" i="6" s="1"/>
  <c r="DB92" i="6" s="1"/>
  <c r="DC92" i="6" s="1"/>
  <c r="DD92" i="6" s="1"/>
  <c r="DE92" i="6" s="1"/>
  <c r="DF92" i="6" s="1"/>
  <c r="DG92" i="6" s="1"/>
  <c r="DH92" i="6" s="1"/>
  <c r="CN70" i="6"/>
  <c r="CO70" i="6" s="1"/>
  <c r="CP70" i="6" s="1"/>
  <c r="CQ70" i="6" s="1"/>
  <c r="CR70" i="6" s="1"/>
  <c r="CS70" i="6" s="1"/>
  <c r="CT70" i="6" s="1"/>
  <c r="CU70" i="6" s="1"/>
  <c r="CV70" i="6" s="1"/>
  <c r="CW70" i="6" s="1"/>
  <c r="CX70" i="6" s="1"/>
  <c r="CY70" i="6" s="1"/>
  <c r="CZ70" i="6" s="1"/>
  <c r="DA70" i="6" s="1"/>
  <c r="CU71" i="6"/>
  <c r="CV71" i="6" s="1"/>
  <c r="CW71" i="6" s="1"/>
  <c r="CX71" i="6" s="1"/>
  <c r="CY71" i="6" s="1"/>
  <c r="CZ71" i="6" s="1"/>
  <c r="DA71" i="6" s="1"/>
  <c r="DB71" i="6" s="1"/>
  <c r="DC71" i="6" s="1"/>
  <c r="DD71" i="6" s="1"/>
  <c r="DE71" i="6" s="1"/>
  <c r="DF71" i="6" s="1"/>
  <c r="DG71" i="6" s="1"/>
  <c r="DH71" i="6" s="1"/>
  <c r="M4" i="6"/>
  <c r="N5" i="6"/>
  <c r="DB80" i="6" l="1"/>
  <c r="DC80" i="6" s="1"/>
  <c r="DD80" i="6" s="1"/>
  <c r="DE80" i="6" s="1"/>
  <c r="DF80" i="6" s="1"/>
  <c r="DG80" i="6" s="1"/>
  <c r="DH80" i="6" s="1"/>
  <c r="DI80" i="6" s="1"/>
  <c r="DJ80" i="6" s="1"/>
  <c r="DK80" i="6" s="1"/>
  <c r="DL80" i="6" s="1"/>
  <c r="DM80" i="6" s="1"/>
  <c r="DN80" i="6" s="1"/>
  <c r="DO80" i="6" s="1"/>
  <c r="DP80" i="6" s="1"/>
  <c r="DQ80" i="6" s="1"/>
  <c r="DR80" i="6" s="1"/>
  <c r="DS80" i="6" s="1"/>
  <c r="DT80" i="6" s="1"/>
  <c r="DU80" i="6" s="1"/>
  <c r="DV80" i="6" s="1"/>
  <c r="DW80" i="6" s="1"/>
  <c r="DX80" i="6" s="1"/>
  <c r="DY80" i="6" s="1"/>
  <c r="DZ80" i="6" s="1"/>
  <c r="EA80" i="6" s="1"/>
  <c r="EB80" i="6" s="1"/>
  <c r="EC80" i="6" s="1"/>
  <c r="ED80" i="6" s="1"/>
  <c r="EE80" i="6" s="1"/>
  <c r="EF80" i="6" s="1"/>
  <c r="EG80" i="6" s="1"/>
  <c r="EH80" i="6" s="1"/>
  <c r="EI80" i="6" s="1"/>
  <c r="EJ80" i="6" s="1"/>
  <c r="EK80" i="6" s="1"/>
  <c r="EL80" i="6" s="1"/>
  <c r="EM80" i="6" s="1"/>
  <c r="EN80" i="6" s="1"/>
  <c r="EO80" i="6" s="1"/>
  <c r="EP80" i="6" s="1"/>
  <c r="EQ80" i="6" s="1"/>
  <c r="ER80" i="6" s="1"/>
  <c r="ES80" i="6" s="1"/>
  <c r="ET80" i="6" s="1"/>
  <c r="EU80" i="6" s="1"/>
  <c r="EV80" i="6" s="1"/>
  <c r="EW80" i="6" s="1"/>
  <c r="EX80" i="6" s="1"/>
  <c r="EY80" i="6" s="1"/>
  <c r="EZ80" i="6" s="1"/>
  <c r="FA80" i="6" s="1"/>
  <c r="FB80" i="6" s="1"/>
  <c r="FC80" i="6" s="1"/>
  <c r="FD80" i="6" s="1"/>
  <c r="FE80" i="6" s="1"/>
  <c r="FF80" i="6" s="1"/>
  <c r="FG80" i="6" s="1"/>
  <c r="FH80" i="6" s="1"/>
  <c r="FI80" i="6" s="1"/>
  <c r="FJ80" i="6" s="1"/>
  <c r="FK80" i="6" s="1"/>
  <c r="FL80" i="6" s="1"/>
  <c r="FM80" i="6" s="1"/>
  <c r="FN80" i="6" s="1"/>
  <c r="FO80" i="6" s="1"/>
  <c r="FP80" i="6" s="1"/>
  <c r="FQ80" i="6" s="1"/>
  <c r="FR80" i="6" s="1"/>
  <c r="FS80" i="6" s="1"/>
  <c r="FT80" i="6" s="1"/>
  <c r="FU80" i="6" s="1"/>
  <c r="FV80" i="6" s="1"/>
  <c r="FW80" i="6" s="1"/>
  <c r="FX80" i="6" s="1"/>
  <c r="FY80" i="6" s="1"/>
  <c r="FZ80" i="6" s="1"/>
  <c r="GA80" i="6" s="1"/>
  <c r="GB80" i="6" s="1"/>
  <c r="GC80" i="6" s="1"/>
  <c r="GD80" i="6" s="1"/>
  <c r="GE80" i="6" s="1"/>
  <c r="GF80" i="6" s="1"/>
  <c r="GG80" i="6" s="1"/>
  <c r="GH80" i="6" s="1"/>
  <c r="GI80" i="6" s="1"/>
  <c r="GJ80" i="6" s="1"/>
  <c r="GK80" i="6" s="1"/>
  <c r="GL80" i="6" s="1"/>
  <c r="GM80" i="6" s="1"/>
  <c r="GN80" i="6" s="1"/>
  <c r="DG25" i="6"/>
  <c r="DH25" i="6" s="1"/>
  <c r="DI25" i="6" s="1"/>
  <c r="DJ25" i="6" s="1"/>
  <c r="DK25" i="6" s="1"/>
  <c r="DL25" i="6" s="1"/>
  <c r="DM25" i="6" s="1"/>
  <c r="DN25" i="6" s="1"/>
  <c r="DO25" i="6" s="1"/>
  <c r="DP25" i="6" s="1"/>
  <c r="DQ25" i="6" s="1"/>
  <c r="DR25" i="6" s="1"/>
  <c r="DS25" i="6" s="1"/>
  <c r="DT25" i="6" s="1"/>
  <c r="DU25" i="6" s="1"/>
  <c r="DV25" i="6" s="1"/>
  <c r="DW25" i="6" s="1"/>
  <c r="DX25" i="6" s="1"/>
  <c r="DY25" i="6" s="1"/>
  <c r="DZ25" i="6" s="1"/>
  <c r="EA25" i="6" s="1"/>
  <c r="EB25" i="6" s="1"/>
  <c r="EC25" i="6" s="1"/>
  <c r="ED25" i="6" s="1"/>
  <c r="EE25" i="6" s="1"/>
  <c r="EF25" i="6" s="1"/>
  <c r="EG25" i="6" s="1"/>
  <c r="EH25" i="6" s="1"/>
  <c r="EI25" i="6" s="1"/>
  <c r="EJ25" i="6" s="1"/>
  <c r="EK25" i="6" s="1"/>
  <c r="EL25" i="6" s="1"/>
  <c r="EM25" i="6" s="1"/>
  <c r="EN25" i="6" s="1"/>
  <c r="EO25" i="6" s="1"/>
  <c r="EP25" i="6" s="1"/>
  <c r="EQ25" i="6" s="1"/>
  <c r="ER25" i="6" s="1"/>
  <c r="ES25" i="6" s="1"/>
  <c r="ET25" i="6" s="1"/>
  <c r="EU25" i="6" s="1"/>
  <c r="EV25" i="6" s="1"/>
  <c r="EW25" i="6" s="1"/>
  <c r="EX25" i="6" s="1"/>
  <c r="EY25" i="6" s="1"/>
  <c r="EZ25" i="6" s="1"/>
  <c r="FA25" i="6" s="1"/>
  <c r="FB25" i="6" s="1"/>
  <c r="FC25" i="6" s="1"/>
  <c r="FD25" i="6" s="1"/>
  <c r="FE25" i="6" s="1"/>
  <c r="FF25" i="6" s="1"/>
  <c r="FG25" i="6" s="1"/>
  <c r="FH25" i="6" s="1"/>
  <c r="FI25" i="6" s="1"/>
  <c r="FJ25" i="6" s="1"/>
  <c r="FK25" i="6" s="1"/>
  <c r="FL25" i="6" s="1"/>
  <c r="FM25" i="6" s="1"/>
  <c r="FN25" i="6" s="1"/>
  <c r="FO25" i="6" s="1"/>
  <c r="FP25" i="6" s="1"/>
  <c r="FQ25" i="6" s="1"/>
  <c r="FR25" i="6" s="1"/>
  <c r="FS25" i="6" s="1"/>
  <c r="FT25" i="6" s="1"/>
  <c r="FU25" i="6" s="1"/>
  <c r="FV25" i="6" s="1"/>
  <c r="FW25" i="6" s="1"/>
  <c r="FX25" i="6" s="1"/>
  <c r="FY25" i="6" s="1"/>
  <c r="FZ25" i="6" s="1"/>
  <c r="GA25" i="6" s="1"/>
  <c r="GB25" i="6" s="1"/>
  <c r="GC25" i="6" s="1"/>
  <c r="GD25" i="6" s="1"/>
  <c r="GE25" i="6" s="1"/>
  <c r="GF25" i="6" s="1"/>
  <c r="GG25" i="6" s="1"/>
  <c r="GH25" i="6" s="1"/>
  <c r="GI25" i="6" s="1"/>
  <c r="GJ25" i="6" s="1"/>
  <c r="GK25" i="6" s="1"/>
  <c r="GL25" i="6" s="1"/>
  <c r="GM25" i="6" s="1"/>
  <c r="GN25" i="6" s="1"/>
  <c r="DD25" i="6"/>
  <c r="DE25" i="6" s="1"/>
  <c r="DF25" i="6" s="1"/>
  <c r="DH100" i="6"/>
  <c r="DI100" i="6" s="1"/>
  <c r="DJ100" i="6" s="1"/>
  <c r="DK100" i="6" s="1"/>
  <c r="DL100" i="6" s="1"/>
  <c r="DM100" i="6" s="1"/>
  <c r="DN100" i="6" s="1"/>
  <c r="DO100" i="6" s="1"/>
  <c r="DP100" i="6" s="1"/>
  <c r="DQ100" i="6" s="1"/>
  <c r="DR100" i="6" s="1"/>
  <c r="DS100" i="6" s="1"/>
  <c r="DT100" i="6" s="1"/>
  <c r="DU100" i="6" s="1"/>
  <c r="DV100" i="6" s="1"/>
  <c r="DW100" i="6" s="1"/>
  <c r="DX100" i="6" s="1"/>
  <c r="DY100" i="6" s="1"/>
  <c r="DZ100" i="6" s="1"/>
  <c r="EA100" i="6" s="1"/>
  <c r="EB100" i="6" s="1"/>
  <c r="EC100" i="6" s="1"/>
  <c r="ED100" i="6" s="1"/>
  <c r="EE100" i="6" s="1"/>
  <c r="EF100" i="6" s="1"/>
  <c r="EG100" i="6" s="1"/>
  <c r="EH100" i="6" s="1"/>
  <c r="EI100" i="6" s="1"/>
  <c r="EJ100" i="6" s="1"/>
  <c r="EK100" i="6" s="1"/>
  <c r="EL100" i="6" s="1"/>
  <c r="EM100" i="6" s="1"/>
  <c r="EN100" i="6" s="1"/>
  <c r="EO100" i="6" s="1"/>
  <c r="EP100" i="6" s="1"/>
  <c r="EQ100" i="6" s="1"/>
  <c r="ER100" i="6" s="1"/>
  <c r="ES100" i="6" s="1"/>
  <c r="ET100" i="6" s="1"/>
  <c r="EU100" i="6" s="1"/>
  <c r="EV100" i="6" s="1"/>
  <c r="EW100" i="6" s="1"/>
  <c r="EX100" i="6" s="1"/>
  <c r="EY100" i="6" s="1"/>
  <c r="EZ100" i="6" s="1"/>
  <c r="FA100" i="6" s="1"/>
  <c r="FB100" i="6" s="1"/>
  <c r="FC100" i="6" s="1"/>
  <c r="FD100" i="6" s="1"/>
  <c r="FE100" i="6" s="1"/>
  <c r="FF100" i="6" s="1"/>
  <c r="FG100" i="6" s="1"/>
  <c r="FH100" i="6" s="1"/>
  <c r="FI100" i="6" s="1"/>
  <c r="FJ100" i="6" s="1"/>
  <c r="FK100" i="6" s="1"/>
  <c r="FL100" i="6" s="1"/>
  <c r="FM100" i="6" s="1"/>
  <c r="FN100" i="6" s="1"/>
  <c r="FO100" i="6" s="1"/>
  <c r="FP100" i="6" s="1"/>
  <c r="FQ100" i="6" s="1"/>
  <c r="FR100" i="6" s="1"/>
  <c r="FS100" i="6" s="1"/>
  <c r="FT100" i="6" s="1"/>
  <c r="FU100" i="6" s="1"/>
  <c r="FV100" i="6" s="1"/>
  <c r="FW100" i="6" s="1"/>
  <c r="FX100" i="6" s="1"/>
  <c r="FY100" i="6" s="1"/>
  <c r="FZ100" i="6" s="1"/>
  <c r="GA100" i="6" s="1"/>
  <c r="GB100" i="6" s="1"/>
  <c r="GC100" i="6" s="1"/>
  <c r="GD100" i="6" s="1"/>
  <c r="GE100" i="6" s="1"/>
  <c r="GF100" i="6" s="1"/>
  <c r="GG100" i="6" s="1"/>
  <c r="GH100" i="6" s="1"/>
  <c r="GI100" i="6" s="1"/>
  <c r="GJ100" i="6" s="1"/>
  <c r="GK100" i="6" s="1"/>
  <c r="GL100" i="6" s="1"/>
  <c r="GM100" i="6" s="1"/>
  <c r="GN100" i="6" s="1"/>
  <c r="DI92" i="6"/>
  <c r="DJ92" i="6" s="1"/>
  <c r="DK92" i="6" s="1"/>
  <c r="DL92" i="6" s="1"/>
  <c r="DM92" i="6" s="1"/>
  <c r="DN92" i="6" s="1"/>
  <c r="DO92" i="6" s="1"/>
  <c r="DB70" i="6"/>
  <c r="DC70" i="6" s="1"/>
  <c r="DI71" i="6"/>
  <c r="DJ71" i="6" s="1"/>
  <c r="DK71" i="6" s="1"/>
  <c r="DL71" i="6" s="1"/>
  <c r="DM71" i="6" s="1"/>
  <c r="DN71" i="6" s="1"/>
  <c r="DO71" i="6" s="1"/>
  <c r="DP71" i="6" s="1"/>
  <c r="DQ71" i="6" s="1"/>
  <c r="DI15" i="6"/>
  <c r="DJ15" i="6" s="1"/>
  <c r="DK15" i="6" s="1"/>
  <c r="DL15" i="6" s="1"/>
  <c r="DM15" i="6" s="1"/>
  <c r="DN15" i="6" s="1"/>
  <c r="DO15" i="6" s="1"/>
  <c r="DF26" i="6"/>
  <c r="DG26" i="6" s="1"/>
  <c r="DH26" i="6" s="1"/>
  <c r="O5" i="6"/>
  <c r="N4" i="6"/>
  <c r="DR71" i="6" l="1"/>
  <c r="DS71" i="6" s="1"/>
  <c r="DT71" i="6" s="1"/>
  <c r="DU71" i="6" s="1"/>
  <c r="DV71" i="6" s="1"/>
  <c r="DW71" i="6" s="1"/>
  <c r="DX71" i="6" s="1"/>
  <c r="DY71" i="6" s="1"/>
  <c r="DZ71" i="6" s="1"/>
  <c r="EA71" i="6" s="1"/>
  <c r="EB71" i="6" s="1"/>
  <c r="EC71" i="6" s="1"/>
  <c r="ED71" i="6" s="1"/>
  <c r="EE71" i="6" s="1"/>
  <c r="EF71" i="6" s="1"/>
  <c r="EG71" i="6" s="1"/>
  <c r="EH71" i="6" s="1"/>
  <c r="EI71" i="6" s="1"/>
  <c r="EJ71" i="6" s="1"/>
  <c r="EK71" i="6" s="1"/>
  <c r="EL71" i="6" s="1"/>
  <c r="EM71" i="6" s="1"/>
  <c r="EN71" i="6" s="1"/>
  <c r="EO71" i="6" s="1"/>
  <c r="EP71" i="6" s="1"/>
  <c r="EQ71" i="6" s="1"/>
  <c r="ER71" i="6" s="1"/>
  <c r="ES71" i="6" s="1"/>
  <c r="ET71" i="6" s="1"/>
  <c r="EU71" i="6" s="1"/>
  <c r="EV71" i="6" s="1"/>
  <c r="EW71" i="6" s="1"/>
  <c r="EX71" i="6" s="1"/>
  <c r="EY71" i="6" s="1"/>
  <c r="EZ71" i="6" s="1"/>
  <c r="FA71" i="6" s="1"/>
  <c r="FB71" i="6" s="1"/>
  <c r="FC71" i="6" s="1"/>
  <c r="FD71" i="6" s="1"/>
  <c r="FE71" i="6" s="1"/>
  <c r="FF71" i="6" s="1"/>
  <c r="FG71" i="6" s="1"/>
  <c r="FH71" i="6" s="1"/>
  <c r="FI71" i="6" s="1"/>
  <c r="FJ71" i="6" s="1"/>
  <c r="FK71" i="6" s="1"/>
  <c r="FL71" i="6" s="1"/>
  <c r="FM71" i="6" s="1"/>
  <c r="FN71" i="6" s="1"/>
  <c r="FO71" i="6" s="1"/>
  <c r="FP71" i="6" s="1"/>
  <c r="FQ71" i="6" s="1"/>
  <c r="FR71" i="6" s="1"/>
  <c r="FS71" i="6" s="1"/>
  <c r="FT71" i="6" s="1"/>
  <c r="FU71" i="6" s="1"/>
  <c r="FV71" i="6" s="1"/>
  <c r="FW71" i="6" s="1"/>
  <c r="FX71" i="6" s="1"/>
  <c r="FY71" i="6" s="1"/>
  <c r="FZ71" i="6" s="1"/>
  <c r="GA71" i="6" s="1"/>
  <c r="GB71" i="6" s="1"/>
  <c r="GC71" i="6" s="1"/>
  <c r="GD71" i="6" s="1"/>
  <c r="GE71" i="6" s="1"/>
  <c r="GF71" i="6" s="1"/>
  <c r="GG71" i="6" s="1"/>
  <c r="GH71" i="6" s="1"/>
  <c r="GI71" i="6" s="1"/>
  <c r="GJ71" i="6" s="1"/>
  <c r="GK71" i="6" s="1"/>
  <c r="GL71" i="6" s="1"/>
  <c r="GM71" i="6" s="1"/>
  <c r="GN71" i="6" s="1"/>
  <c r="DP92" i="6"/>
  <c r="DQ92" i="6" s="1"/>
  <c r="DR92" i="6" s="1"/>
  <c r="DS92" i="6" s="1"/>
  <c r="DT92" i="6" s="1"/>
  <c r="DU92" i="6" s="1"/>
  <c r="DV92" i="6" s="1"/>
  <c r="DW92" i="6" s="1"/>
  <c r="DX92" i="6" s="1"/>
  <c r="DY92" i="6" s="1"/>
  <c r="DZ92" i="6" s="1"/>
  <c r="EA92" i="6" s="1"/>
  <c r="EB92" i="6" s="1"/>
  <c r="EC92" i="6" s="1"/>
  <c r="ED92" i="6" s="1"/>
  <c r="EE92" i="6" s="1"/>
  <c r="EF92" i="6" s="1"/>
  <c r="EG92" i="6" s="1"/>
  <c r="EH92" i="6" s="1"/>
  <c r="EI92" i="6" s="1"/>
  <c r="EJ92" i="6" s="1"/>
  <c r="EK92" i="6" s="1"/>
  <c r="EL92" i="6" s="1"/>
  <c r="EM92" i="6" s="1"/>
  <c r="EN92" i="6" s="1"/>
  <c r="EO92" i="6" s="1"/>
  <c r="EP92" i="6" s="1"/>
  <c r="EQ92" i="6" s="1"/>
  <c r="ER92" i="6" s="1"/>
  <c r="ES92" i="6" s="1"/>
  <c r="ET92" i="6" s="1"/>
  <c r="EU92" i="6" s="1"/>
  <c r="EV92" i="6" s="1"/>
  <c r="EW92" i="6" s="1"/>
  <c r="EX92" i="6" s="1"/>
  <c r="EY92" i="6" s="1"/>
  <c r="EZ92" i="6" s="1"/>
  <c r="FA92" i="6" s="1"/>
  <c r="FB92" i="6" s="1"/>
  <c r="FC92" i="6" s="1"/>
  <c r="FD92" i="6" s="1"/>
  <c r="FE92" i="6" s="1"/>
  <c r="FF92" i="6" s="1"/>
  <c r="FG92" i="6" s="1"/>
  <c r="FH92" i="6" s="1"/>
  <c r="FI92" i="6" s="1"/>
  <c r="FJ92" i="6" s="1"/>
  <c r="FK92" i="6" s="1"/>
  <c r="FL92" i="6" s="1"/>
  <c r="FM92" i="6" s="1"/>
  <c r="FN92" i="6" s="1"/>
  <c r="FO92" i="6" s="1"/>
  <c r="FP92" i="6" s="1"/>
  <c r="FQ92" i="6" s="1"/>
  <c r="FR92" i="6" s="1"/>
  <c r="FS92" i="6" s="1"/>
  <c r="FT92" i="6" s="1"/>
  <c r="FU92" i="6" s="1"/>
  <c r="FV92" i="6" s="1"/>
  <c r="FW92" i="6" s="1"/>
  <c r="FX92" i="6" s="1"/>
  <c r="FY92" i="6" s="1"/>
  <c r="FZ92" i="6" s="1"/>
  <c r="GA92" i="6" s="1"/>
  <c r="GB92" i="6" s="1"/>
  <c r="GC92" i="6" s="1"/>
  <c r="GD92" i="6" s="1"/>
  <c r="GE92" i="6" s="1"/>
  <c r="GF92" i="6" s="1"/>
  <c r="GG92" i="6" s="1"/>
  <c r="GH92" i="6" s="1"/>
  <c r="GI92" i="6" s="1"/>
  <c r="GJ92" i="6" s="1"/>
  <c r="GK92" i="6" s="1"/>
  <c r="GL92" i="6" s="1"/>
  <c r="GM92" i="6" s="1"/>
  <c r="GN92" i="6" s="1"/>
  <c r="DP15" i="6"/>
  <c r="DQ15" i="6" s="1"/>
  <c r="DR15" i="6" s="1"/>
  <c r="DS15" i="6" s="1"/>
  <c r="DT15" i="6" s="1"/>
  <c r="DU15" i="6" s="1"/>
  <c r="DV15" i="6" s="1"/>
  <c r="DW15" i="6" s="1"/>
  <c r="DX15" i="6" s="1"/>
  <c r="DY15" i="6" s="1"/>
  <c r="DZ15" i="6" s="1"/>
  <c r="EA15" i="6" s="1"/>
  <c r="EB15" i="6" s="1"/>
  <c r="EC15" i="6" s="1"/>
  <c r="ED15" i="6" s="1"/>
  <c r="EE15" i="6" s="1"/>
  <c r="EF15" i="6" s="1"/>
  <c r="EG15" i="6" s="1"/>
  <c r="EH15" i="6" s="1"/>
  <c r="EI15" i="6" s="1"/>
  <c r="EJ15" i="6" s="1"/>
  <c r="EK15" i="6" s="1"/>
  <c r="EL15" i="6" s="1"/>
  <c r="EM15" i="6" s="1"/>
  <c r="EN15" i="6" s="1"/>
  <c r="EO15" i="6" s="1"/>
  <c r="EP15" i="6" s="1"/>
  <c r="EQ15" i="6" s="1"/>
  <c r="ER15" i="6" s="1"/>
  <c r="ES15" i="6" s="1"/>
  <c r="ET15" i="6" s="1"/>
  <c r="EU15" i="6" s="1"/>
  <c r="EV15" i="6" s="1"/>
  <c r="EW15" i="6" s="1"/>
  <c r="EX15" i="6" s="1"/>
  <c r="EY15" i="6" s="1"/>
  <c r="EZ15" i="6" s="1"/>
  <c r="FA15" i="6" s="1"/>
  <c r="FB15" i="6" s="1"/>
  <c r="FC15" i="6" s="1"/>
  <c r="FD15" i="6" s="1"/>
  <c r="FE15" i="6" s="1"/>
  <c r="FF15" i="6" s="1"/>
  <c r="FG15" i="6" s="1"/>
  <c r="FH15" i="6" s="1"/>
  <c r="FI15" i="6" s="1"/>
  <c r="FJ15" i="6" s="1"/>
  <c r="FK15" i="6" s="1"/>
  <c r="FL15" i="6" s="1"/>
  <c r="FM15" i="6" s="1"/>
  <c r="FN15" i="6" s="1"/>
  <c r="FO15" i="6" s="1"/>
  <c r="FP15" i="6" s="1"/>
  <c r="FQ15" i="6" s="1"/>
  <c r="FR15" i="6" s="1"/>
  <c r="FS15" i="6" s="1"/>
  <c r="FT15" i="6" s="1"/>
  <c r="FU15" i="6" s="1"/>
  <c r="FV15" i="6" s="1"/>
  <c r="FW15" i="6" s="1"/>
  <c r="FX15" i="6" s="1"/>
  <c r="FY15" i="6" s="1"/>
  <c r="FZ15" i="6" s="1"/>
  <c r="GA15" i="6" s="1"/>
  <c r="GB15" i="6" s="1"/>
  <c r="GC15" i="6" s="1"/>
  <c r="GD15" i="6" s="1"/>
  <c r="GE15" i="6" s="1"/>
  <c r="GF15" i="6" s="1"/>
  <c r="GG15" i="6" s="1"/>
  <c r="GH15" i="6" s="1"/>
  <c r="GI15" i="6" s="1"/>
  <c r="GJ15" i="6" s="1"/>
  <c r="GK15" i="6" s="1"/>
  <c r="GL15" i="6" s="1"/>
  <c r="GM15" i="6" s="1"/>
  <c r="GN15" i="6" s="1"/>
  <c r="DJ26" i="6"/>
  <c r="DK26" i="6" s="1"/>
  <c r="DL26" i="6" s="1"/>
  <c r="DM26" i="6" s="1"/>
  <c r="DN26" i="6" s="1"/>
  <c r="DO26" i="6" s="1"/>
  <c r="DQ26" i="6" s="1"/>
  <c r="DR26" i="6" s="1"/>
  <c r="DS26" i="6" s="1"/>
  <c r="DT26" i="6" s="1"/>
  <c r="DU26" i="6" s="1"/>
  <c r="DV26" i="6" s="1"/>
  <c r="DW26" i="6" s="1"/>
  <c r="DX26" i="6" s="1"/>
  <c r="DY26" i="6" s="1"/>
  <c r="DZ26" i="6" s="1"/>
  <c r="EA26" i="6" s="1"/>
  <c r="EB26" i="6" s="1"/>
  <c r="EC26" i="6" s="1"/>
  <c r="ED26" i="6" s="1"/>
  <c r="EE26" i="6" s="1"/>
  <c r="EF26" i="6" s="1"/>
  <c r="EG26" i="6" s="1"/>
  <c r="EH26" i="6" s="1"/>
  <c r="EI26" i="6" s="1"/>
  <c r="EJ26" i="6" s="1"/>
  <c r="EK26" i="6" s="1"/>
  <c r="EL26" i="6" s="1"/>
  <c r="EM26" i="6" s="1"/>
  <c r="EN26" i="6" s="1"/>
  <c r="EO26" i="6" s="1"/>
  <c r="EP26" i="6" s="1"/>
  <c r="EQ26" i="6" s="1"/>
  <c r="ER26" i="6" s="1"/>
  <c r="ES26" i="6" s="1"/>
  <c r="ET26" i="6" s="1"/>
  <c r="EU26" i="6" s="1"/>
  <c r="EV26" i="6" s="1"/>
  <c r="EW26" i="6" s="1"/>
  <c r="EX26" i="6" s="1"/>
  <c r="EY26" i="6" s="1"/>
  <c r="EZ26" i="6" s="1"/>
  <c r="FA26" i="6" s="1"/>
  <c r="FB26" i="6" s="1"/>
  <c r="FC26" i="6" s="1"/>
  <c r="FD26" i="6" s="1"/>
  <c r="FE26" i="6" s="1"/>
  <c r="FF26" i="6" s="1"/>
  <c r="FG26" i="6" s="1"/>
  <c r="FH26" i="6" s="1"/>
  <c r="FI26" i="6" s="1"/>
  <c r="FJ26" i="6" s="1"/>
  <c r="FK26" i="6" s="1"/>
  <c r="FL26" i="6" s="1"/>
  <c r="FM26" i="6" s="1"/>
  <c r="FN26" i="6" s="1"/>
  <c r="FO26" i="6" s="1"/>
  <c r="FP26" i="6" s="1"/>
  <c r="FQ26" i="6" s="1"/>
  <c r="FR26" i="6" s="1"/>
  <c r="FS26" i="6" s="1"/>
  <c r="FT26" i="6" s="1"/>
  <c r="FU26" i="6" s="1"/>
  <c r="FV26" i="6" s="1"/>
  <c r="FW26" i="6" s="1"/>
  <c r="FX26" i="6" s="1"/>
  <c r="FY26" i="6" s="1"/>
  <c r="FZ26" i="6" s="1"/>
  <c r="GA26" i="6" s="1"/>
  <c r="GB26" i="6" s="1"/>
  <c r="GC26" i="6" s="1"/>
  <c r="GD26" i="6" s="1"/>
  <c r="GE26" i="6" s="1"/>
  <c r="GF26" i="6" s="1"/>
  <c r="GG26" i="6" s="1"/>
  <c r="GH26" i="6" s="1"/>
  <c r="GI26" i="6" s="1"/>
  <c r="GJ26" i="6" s="1"/>
  <c r="GK26" i="6" s="1"/>
  <c r="GL26" i="6" s="1"/>
  <c r="GM26" i="6" s="1"/>
  <c r="GN26" i="6" s="1"/>
  <c r="DI26" i="6"/>
  <c r="DD70" i="6"/>
  <c r="DE70" i="6" s="1"/>
  <c r="DF70" i="6" s="1"/>
  <c r="DG70" i="6" s="1"/>
  <c r="DH70" i="6" s="1"/>
  <c r="DI70" i="6" s="1"/>
  <c r="DJ70" i="6" s="1"/>
  <c r="DK70" i="6" s="1"/>
  <c r="DL70" i="6" s="1"/>
  <c r="DM70" i="6" s="1"/>
  <c r="DN70" i="6" s="1"/>
  <c r="DO70" i="6" s="1"/>
  <c r="DP70" i="6" s="1"/>
  <c r="DQ70" i="6" s="1"/>
  <c r="DR70" i="6" s="1"/>
  <c r="DS70" i="6" s="1"/>
  <c r="DT70" i="6" s="1"/>
  <c r="DU70" i="6" s="1"/>
  <c r="DV70" i="6" s="1"/>
  <c r="DW70" i="6" s="1"/>
  <c r="DX70" i="6" s="1"/>
  <c r="DY70" i="6" s="1"/>
  <c r="DZ70" i="6" s="1"/>
  <c r="EA70" i="6" s="1"/>
  <c r="EB70" i="6" s="1"/>
  <c r="EC70" i="6" s="1"/>
  <c r="ED70" i="6" s="1"/>
  <c r="EE70" i="6" s="1"/>
  <c r="EF70" i="6" s="1"/>
  <c r="EG70" i="6" s="1"/>
  <c r="EH70" i="6" s="1"/>
  <c r="EI70" i="6" s="1"/>
  <c r="EJ70" i="6" s="1"/>
  <c r="EK70" i="6" s="1"/>
  <c r="EL70" i="6" s="1"/>
  <c r="EM70" i="6" s="1"/>
  <c r="EN70" i="6" s="1"/>
  <c r="EO70" i="6" s="1"/>
  <c r="EP70" i="6" s="1"/>
  <c r="EQ70" i="6" s="1"/>
  <c r="ER70" i="6" s="1"/>
  <c r="ES70" i="6" s="1"/>
  <c r="ET70" i="6" s="1"/>
  <c r="EU70" i="6" s="1"/>
  <c r="EV70" i="6" s="1"/>
  <c r="EW70" i="6" s="1"/>
  <c r="EX70" i="6" s="1"/>
  <c r="EY70" i="6" s="1"/>
  <c r="EZ70" i="6" s="1"/>
  <c r="FA70" i="6" s="1"/>
  <c r="FB70" i="6" s="1"/>
  <c r="FC70" i="6" s="1"/>
  <c r="FD70" i="6" s="1"/>
  <c r="FE70" i="6" s="1"/>
  <c r="FF70" i="6" s="1"/>
  <c r="FG70" i="6" s="1"/>
  <c r="FH70" i="6" s="1"/>
  <c r="FI70" i="6" s="1"/>
  <c r="FJ70" i="6" s="1"/>
  <c r="FK70" i="6" s="1"/>
  <c r="FL70" i="6" s="1"/>
  <c r="FM70" i="6" s="1"/>
  <c r="FN70" i="6" s="1"/>
  <c r="FO70" i="6" s="1"/>
  <c r="FP70" i="6" s="1"/>
  <c r="FQ70" i="6" s="1"/>
  <c r="FR70" i="6" s="1"/>
  <c r="FS70" i="6" s="1"/>
  <c r="FT70" i="6" s="1"/>
  <c r="FU70" i="6" s="1"/>
  <c r="FV70" i="6" s="1"/>
  <c r="FW70" i="6" s="1"/>
  <c r="FX70" i="6" s="1"/>
  <c r="FY70" i="6" s="1"/>
  <c r="FZ70" i="6" s="1"/>
  <c r="GA70" i="6" s="1"/>
  <c r="GB70" i="6" s="1"/>
  <c r="GC70" i="6" s="1"/>
  <c r="GD70" i="6" s="1"/>
  <c r="GE70" i="6" s="1"/>
  <c r="GF70" i="6" s="1"/>
  <c r="GG70" i="6" s="1"/>
  <c r="GH70" i="6" s="1"/>
  <c r="GI70" i="6" s="1"/>
  <c r="GJ70" i="6" s="1"/>
  <c r="GK70" i="6" s="1"/>
  <c r="GL70" i="6" s="1"/>
  <c r="GM70" i="6" s="1"/>
  <c r="GN70" i="6" s="1"/>
  <c r="O4" i="6"/>
  <c r="P5" i="6"/>
  <c r="Q5" i="6" l="1"/>
  <c r="P4" i="6"/>
  <c r="Q4" i="6" l="1"/>
  <c r="R5" i="6"/>
  <c r="S5" i="6" l="1"/>
  <c r="R4" i="6"/>
  <c r="S4" i="6" l="1"/>
  <c r="T5" i="6"/>
  <c r="U5" i="6" l="1"/>
  <c r="T4" i="6"/>
  <c r="U4" i="6" l="1"/>
  <c r="V5" i="6"/>
  <c r="W5" i="6" l="1"/>
  <c r="V4" i="6"/>
  <c r="W4" i="6" l="1"/>
  <c r="X5" i="6"/>
  <c r="Y5" i="6" l="1"/>
  <c r="X4" i="6"/>
  <c r="Y4" i="6" l="1"/>
  <c r="Z5" i="6"/>
  <c r="AA5" i="6" l="1"/>
  <c r="Z4" i="6"/>
  <c r="AA4" i="6" l="1"/>
  <c r="AB5" i="6"/>
  <c r="AC5" i="6" l="1"/>
  <c r="AB4" i="6"/>
  <c r="AD5" i="6" l="1"/>
  <c r="AC4" i="6"/>
  <c r="AE5" i="6" l="1"/>
  <c r="AD4" i="6"/>
  <c r="AE4" i="6" l="1"/>
  <c r="AF5" i="6"/>
  <c r="AG5" i="6" l="1"/>
  <c r="AF4" i="6"/>
  <c r="AH5" i="6" l="1"/>
  <c r="AG4" i="6"/>
  <c r="AI5" i="6" l="1"/>
  <c r="AH4" i="6"/>
  <c r="AI4" i="6" l="1"/>
  <c r="AJ5" i="6"/>
  <c r="AK5" i="6" l="1"/>
  <c r="AJ4" i="6"/>
  <c r="AL5" i="6" l="1"/>
  <c r="AK4" i="6"/>
  <c r="AM5" i="6" l="1"/>
  <c r="AL4" i="6"/>
  <c r="AM4" i="6" l="1"/>
  <c r="AN5" i="6"/>
  <c r="AO5" i="6" l="1"/>
  <c r="AN4" i="6"/>
  <c r="AO4" i="6" l="1"/>
  <c r="AP5" i="6"/>
  <c r="AQ5" i="6" l="1"/>
  <c r="AP4" i="6"/>
  <c r="AQ4" i="6" l="1"/>
  <c r="AR5" i="6"/>
  <c r="AS5" i="6" l="1"/>
  <c r="AR4" i="6"/>
  <c r="AT5" i="6" l="1"/>
  <c r="AS4" i="6"/>
  <c r="AU5" i="6" l="1"/>
  <c r="AT4" i="6"/>
  <c r="AU4" i="6" l="1"/>
  <c r="AV5" i="6"/>
  <c r="AW5" i="6" l="1"/>
  <c r="AV4" i="6"/>
  <c r="AW4" i="6" l="1"/>
  <c r="AX5" i="6"/>
  <c r="AY5" i="6" l="1"/>
  <c r="AX4" i="6"/>
  <c r="AY4" i="6" l="1"/>
  <c r="AZ5" i="6"/>
  <c r="BA5" i="6" l="1"/>
  <c r="AZ4" i="6"/>
  <c r="BB5" i="6" l="1"/>
  <c r="BA4" i="6"/>
  <c r="BC5" i="6" l="1"/>
  <c r="BB4" i="6"/>
  <c r="BC4" i="6" l="1"/>
  <c r="BD5" i="6"/>
  <c r="BE5" i="6" l="1"/>
  <c r="BD4" i="6"/>
  <c r="BE4" i="6" l="1"/>
  <c r="BF5" i="6"/>
  <c r="BG5" i="6" l="1"/>
  <c r="BF4" i="6"/>
  <c r="BH5" i="6" l="1"/>
  <c r="BG4" i="6"/>
  <c r="BI5" i="6" l="1"/>
  <c r="BH4" i="6"/>
  <c r="BI4" i="6" l="1"/>
  <c r="BJ5" i="6"/>
  <c r="BK5" i="6" l="1"/>
  <c r="BJ4" i="6"/>
  <c r="BL5" i="6" l="1"/>
  <c r="BK4" i="6"/>
  <c r="BM5" i="6" l="1"/>
  <c r="BL4" i="6"/>
  <c r="BM4" i="6" l="1"/>
  <c r="BN5" i="6"/>
  <c r="BO5" i="6" l="1"/>
  <c r="BN4" i="6"/>
  <c r="BO4" i="6" l="1"/>
  <c r="BP5" i="6"/>
  <c r="BQ5" i="6" l="1"/>
  <c r="BP4" i="6"/>
  <c r="BR5" i="6" l="1"/>
  <c r="BQ4" i="6"/>
  <c r="BS5" i="6" l="1"/>
  <c r="BR4" i="6"/>
  <c r="BS4" i="6" l="1"/>
  <c r="BT5" i="6"/>
  <c r="BU5" i="6" l="1"/>
  <c r="BT4" i="6"/>
  <c r="BU4" i="6" l="1"/>
  <c r="BV5" i="6"/>
  <c r="BW5" i="6" l="1"/>
  <c r="BV4" i="6"/>
  <c r="BX5" i="6" l="1"/>
  <c r="BW4" i="6"/>
  <c r="BY5" i="6" l="1"/>
  <c r="BX4" i="6"/>
  <c r="BY4" i="6" l="1"/>
  <c r="BZ5" i="6"/>
  <c r="CA5" i="6" l="1"/>
  <c r="BZ4" i="6"/>
  <c r="CA4" i="6" l="1"/>
  <c r="CB5" i="6"/>
  <c r="CC5" i="6" l="1"/>
  <c r="CB4" i="6"/>
  <c r="CC4" i="6" l="1"/>
  <c r="CD5" i="6"/>
  <c r="CE5" i="6" l="1"/>
  <c r="CD4" i="6"/>
  <c r="CE4" i="6" l="1"/>
  <c r="CF5" i="6"/>
  <c r="CG5" i="6" l="1"/>
  <c r="CF4" i="6"/>
  <c r="CH5" i="6" l="1"/>
  <c r="CG4" i="6"/>
  <c r="CI5" i="6" l="1"/>
  <c r="CH4" i="6"/>
  <c r="CI4" i="6" l="1"/>
  <c r="CJ5" i="6"/>
  <c r="CK5" i="6" l="1"/>
  <c r="CJ4" i="6"/>
  <c r="CK4" i="6" l="1"/>
  <c r="CL5" i="6"/>
  <c r="CM5" i="6" l="1"/>
  <c r="CL4" i="6"/>
  <c r="CN5" i="6" l="1"/>
  <c r="CM4" i="6"/>
  <c r="CO5" i="6" l="1"/>
  <c r="CN4" i="6"/>
  <c r="CO4" i="6" l="1"/>
  <c r="CP5" i="6"/>
  <c r="CQ5" i="6" l="1"/>
  <c r="CP4" i="6"/>
  <c r="CQ4" i="6" l="1"/>
  <c r="CR5" i="6"/>
  <c r="CS5" i="6" l="1"/>
  <c r="CR4" i="6"/>
  <c r="CT5" i="6" l="1"/>
  <c r="CS4" i="6"/>
  <c r="CU5" i="6" l="1"/>
  <c r="CT4" i="6"/>
  <c r="CU4" i="6" l="1"/>
  <c r="CV5" i="6"/>
  <c r="CW5" i="6" l="1"/>
  <c r="CV4" i="6"/>
  <c r="CW4" i="6" l="1"/>
  <c r="CX5" i="6"/>
  <c r="CY5" i="6" l="1"/>
  <c r="CX4" i="6"/>
  <c r="CY4" i="6" l="1"/>
  <c r="CZ5" i="6"/>
  <c r="DA5" i="6" l="1"/>
  <c r="CZ4" i="6"/>
  <c r="DA4" i="6" l="1"/>
  <c r="DB5" i="6"/>
  <c r="DC5" i="6" l="1"/>
  <c r="DB4" i="6"/>
  <c r="DC4" i="6" l="1"/>
  <c r="DD5" i="6"/>
  <c r="DE5" i="6" l="1"/>
  <c r="DD4" i="6"/>
  <c r="DE4" i="6" l="1"/>
  <c r="DF5" i="6"/>
  <c r="DG5" i="6" l="1"/>
  <c r="DF4" i="6"/>
  <c r="DH5" i="6" l="1"/>
  <c r="DG4" i="6"/>
  <c r="DI5" i="6" l="1"/>
  <c r="DH4" i="6"/>
  <c r="DI4" i="6" l="1"/>
  <c r="DJ5" i="6"/>
  <c r="DK5" i="6" l="1"/>
  <c r="DJ4" i="6"/>
  <c r="DK4" i="6" l="1"/>
  <c r="DL5" i="6"/>
  <c r="DM5" i="6" l="1"/>
  <c r="DL4" i="6"/>
  <c r="DN5" i="6" l="1"/>
  <c r="DM4" i="6"/>
  <c r="DO5" i="6" l="1"/>
  <c r="DN4" i="6"/>
  <c r="DO4" i="6" l="1"/>
  <c r="DP5" i="6"/>
  <c r="DQ5" i="6" l="1"/>
  <c r="DP4" i="6"/>
  <c r="DR5" i="6" l="1"/>
  <c r="DQ4" i="6"/>
  <c r="DS5" i="6" l="1"/>
  <c r="DR4" i="6"/>
  <c r="DS4" i="6" l="1"/>
  <c r="DT5" i="6"/>
  <c r="DU5" i="6" l="1"/>
  <c r="DT4" i="6"/>
  <c r="DU4" i="6" l="1"/>
  <c r="DV5" i="6"/>
  <c r="DW5" i="6" l="1"/>
  <c r="DV4" i="6"/>
  <c r="DW4" i="6" l="1"/>
  <c r="DX5" i="6"/>
  <c r="DY5" i="6" l="1"/>
  <c r="DX4" i="6"/>
  <c r="DY4" i="6" l="1"/>
  <c r="DZ5" i="6"/>
  <c r="EA5" i="6" l="1"/>
  <c r="DZ4" i="6"/>
  <c r="EA4" i="6" l="1"/>
  <c r="EB5" i="6"/>
  <c r="EC5" i="6" l="1"/>
  <c r="EB4" i="6"/>
  <c r="EC4" i="6" l="1"/>
  <c r="ED5" i="6"/>
  <c r="EE5" i="6" l="1"/>
  <c r="ED4" i="6"/>
  <c r="EE4" i="6" l="1"/>
  <c r="EF5" i="6"/>
  <c r="EG5" i="6" l="1"/>
  <c r="EF4" i="6"/>
  <c r="EG4" i="6" l="1"/>
  <c r="EH5" i="6"/>
  <c r="EI5" i="6" l="1"/>
  <c r="EH4" i="6"/>
  <c r="EI4" i="6" l="1"/>
  <c r="EJ5" i="6"/>
  <c r="EK5" i="6" l="1"/>
  <c r="EJ4" i="6"/>
  <c r="EK4" i="6" l="1"/>
  <c r="EL5" i="6"/>
  <c r="EM5" i="6" l="1"/>
  <c r="EL4" i="6"/>
  <c r="EM4" i="6" l="1"/>
  <c r="EN5" i="6"/>
  <c r="EO5" i="6" l="1"/>
  <c r="EN4" i="6"/>
  <c r="EO4" i="6" l="1"/>
  <c r="EP5" i="6"/>
  <c r="EQ5" i="6" l="1"/>
  <c r="EP4" i="6"/>
  <c r="EQ4" i="6" l="1"/>
  <c r="ER5" i="6"/>
  <c r="ES5" i="6" l="1"/>
  <c r="ER4" i="6"/>
  <c r="ES4" i="6" l="1"/>
  <c r="ET5" i="6"/>
  <c r="EU5" i="6" l="1"/>
  <c r="ET4" i="6"/>
  <c r="EU4" i="6" l="1"/>
  <c r="EV5" i="6"/>
  <c r="EW5" i="6" l="1"/>
  <c r="EV4" i="6"/>
  <c r="EW4" i="6" l="1"/>
  <c r="EX5" i="6"/>
  <c r="EY5" i="6" l="1"/>
  <c r="EX4" i="6"/>
  <c r="EY4" i="6" l="1"/>
  <c r="EZ5" i="6"/>
  <c r="FA5" i="6" l="1"/>
  <c r="EZ4" i="6"/>
  <c r="FB5" i="6" l="1"/>
  <c r="FA4" i="6"/>
  <c r="FC5" i="6" l="1"/>
  <c r="FB4" i="6"/>
  <c r="FC4" i="6" l="1"/>
  <c r="FD5" i="6"/>
  <c r="FE5" i="6" l="1"/>
  <c r="FD4" i="6"/>
  <c r="FF5" i="6" l="1"/>
  <c r="FE4" i="6"/>
  <c r="FG5" i="6" l="1"/>
  <c r="FF4" i="6"/>
  <c r="FG4" i="6" l="1"/>
  <c r="FH5" i="6"/>
  <c r="FI5" i="6" l="1"/>
  <c r="FH4" i="6"/>
  <c r="FJ5" i="6" l="1"/>
  <c r="FI4" i="6"/>
  <c r="FK5" i="6" l="1"/>
  <c r="FJ4" i="6"/>
  <c r="FK4" i="6" l="1"/>
  <c r="FL5" i="6"/>
  <c r="FM5" i="6" l="1"/>
  <c r="FL4" i="6"/>
  <c r="FM4" i="6" l="1"/>
  <c r="FN5" i="6"/>
  <c r="FO5" i="6" l="1"/>
  <c r="FN4" i="6"/>
  <c r="FO4" i="6" l="1"/>
  <c r="FP5" i="6"/>
  <c r="FQ5" i="6" l="1"/>
  <c r="FP4" i="6"/>
  <c r="FQ4" i="6" l="1"/>
  <c r="FR5" i="6"/>
  <c r="FS5" i="6" l="1"/>
  <c r="FR4" i="6"/>
  <c r="FS4" i="6" l="1"/>
  <c r="FT5" i="6"/>
  <c r="FU5" i="6" l="1"/>
  <c r="FT4" i="6"/>
  <c r="FV5" i="6" l="1"/>
  <c r="FU4" i="6"/>
  <c r="FW5" i="6" l="1"/>
  <c r="FV4" i="6"/>
  <c r="FW4" i="6" l="1"/>
  <c r="FX5" i="6"/>
  <c r="FY5" i="6" l="1"/>
  <c r="FX4" i="6"/>
  <c r="FY4" i="6" l="1"/>
  <c r="FZ5" i="6"/>
  <c r="GA5" i="6" l="1"/>
  <c r="FZ4" i="6"/>
  <c r="GB5" i="6" l="1"/>
  <c r="GA4" i="6"/>
  <c r="GC5" i="6" l="1"/>
  <c r="GB4" i="6"/>
  <c r="GC4" i="6" l="1"/>
  <c r="GD5" i="6"/>
  <c r="GE5" i="6" l="1"/>
  <c r="GD4" i="6"/>
  <c r="GE4" i="6" l="1"/>
  <c r="GF5" i="6"/>
  <c r="GG5" i="6" l="1"/>
  <c r="GF4" i="6"/>
  <c r="GG4" i="6" l="1"/>
  <c r="GH5" i="6"/>
  <c r="GI5" i="6" l="1"/>
  <c r="GH4" i="6"/>
  <c r="GI4" i="6" l="1"/>
  <c r="GJ5" i="6"/>
  <c r="GK5" i="6" l="1"/>
  <c r="GJ4" i="6"/>
  <c r="GK4" i="6" l="1"/>
  <c r="GL5" i="6"/>
  <c r="GM5" i="6" l="1"/>
  <c r="GL4" i="6"/>
  <c r="GM4" i="6" l="1"/>
  <c r="GN5" i="6"/>
  <c r="GN4" i="6" s="1"/>
</calcChain>
</file>

<file path=xl/comments1.xml><?xml version="1.0" encoding="utf-8"?>
<comments xmlns="http://schemas.openxmlformats.org/spreadsheetml/2006/main">
  <authors>
    <author>thuychi</author>
  </authors>
  <commentList>
    <comment ref="AK6" authorId="0">
      <text>
        <r>
          <rPr>
            <b/>
            <sz val="12"/>
            <color indexed="81"/>
            <rFont val="Tahoma"/>
            <family val="2"/>
          </rPr>
          <t>NG kích thước vấu</t>
        </r>
      </text>
    </comment>
    <comment ref="AR6" authorId="0">
      <text>
        <r>
          <rPr>
            <b/>
            <sz val="11"/>
            <color indexed="81"/>
            <rFont val="Tahoma"/>
            <family val="2"/>
          </rPr>
          <t>hàng NG thừa liệu liên tục hạ khuôn sửa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6" authorId="0">
      <text>
        <r>
          <rPr>
            <b/>
            <sz val="9"/>
            <color indexed="81"/>
            <rFont val="Tahoma"/>
            <family val="2"/>
          </rPr>
          <t>khuôn hạ sửa thừa liệu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6" authorId="0">
      <text>
        <r>
          <rPr>
            <b/>
            <sz val="9"/>
            <color indexed="81"/>
            <rFont val="Tahoma"/>
            <family val="2"/>
          </rPr>
          <t>Liên tục hạ khuôn sửa thừa liệu, lồi lõm, NG kích thước</t>
        </r>
      </text>
    </comment>
    <comment ref="AY6" authorId="0">
      <text>
        <r>
          <rPr>
            <sz val="12"/>
            <color indexed="81"/>
            <rFont val="Tahoma"/>
            <family val="2"/>
          </rPr>
          <t>khuôn sưa thừa liệu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7" authorId="0">
      <text>
        <r>
          <rPr>
            <b/>
            <sz val="9"/>
            <color indexed="81"/>
            <rFont val="Tahoma"/>
            <family val="2"/>
          </rPr>
          <t>khuôn dập NG mẻ sửa khuôn mất 1 ca ngày</t>
        </r>
      </text>
    </comment>
    <comment ref="AW9" authorId="0">
      <text>
        <r>
          <rPr>
            <b/>
            <sz val="9"/>
            <color indexed="81"/>
            <rFont val="Tahoma"/>
            <family val="2"/>
          </rPr>
          <t>ko đủ nhân lực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11" authorId="0">
      <text>
        <r>
          <rPr>
            <sz val="9"/>
            <color indexed="81"/>
            <rFont val="Tahoma"/>
            <family val="2"/>
          </rPr>
          <t xml:space="preserve">các công đoạn đẩy liệu muộn, ko kịp luân chuyển
</t>
        </r>
      </text>
    </comment>
    <comment ref="AY20" authorId="0">
      <text>
        <r>
          <rPr>
            <b/>
            <sz val="9"/>
            <color indexed="81"/>
            <rFont val="Tahoma"/>
            <family val="2"/>
          </rPr>
          <t>khuôn NG rạn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21" authorId="0">
      <text>
        <r>
          <rPr>
            <b/>
            <sz val="9"/>
            <color indexed="81"/>
            <rFont val="Tahoma"/>
            <family val="2"/>
          </rPr>
          <t>ko đủ nhân lực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21" authorId="0">
      <text>
        <r>
          <rPr>
            <b/>
            <sz val="9"/>
            <color indexed="81"/>
            <rFont val="Tahoma"/>
            <family val="2"/>
          </rPr>
          <t xml:space="preserve">không đủ nhân lực
</t>
        </r>
      </text>
    </comment>
    <comment ref="AN31" authorId="0">
      <text>
        <r>
          <rPr>
            <sz val="9"/>
            <color indexed="81"/>
            <rFont val="Tahoma"/>
            <family val="2"/>
          </rPr>
          <t xml:space="preserve">ko có nhân lực
</t>
        </r>
      </text>
    </comment>
    <comment ref="AO31" authorId="0">
      <text>
        <r>
          <rPr>
            <b/>
            <sz val="9"/>
            <color indexed="81"/>
            <rFont val="Tahoma"/>
            <family val="2"/>
          </rPr>
          <t>ko đủ nhân lực</t>
        </r>
      </text>
    </comment>
    <comment ref="AW31" authorId="0">
      <text>
        <r>
          <rPr>
            <b/>
            <sz val="9"/>
            <color indexed="81"/>
            <rFont val="Tahoma"/>
            <family val="2"/>
          </rPr>
          <t>ko đủ nhân lực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40" authorId="0">
      <text>
        <r>
          <rPr>
            <b/>
            <sz val="9"/>
            <color indexed="81"/>
            <rFont val="Tahoma"/>
            <family val="2"/>
          </rPr>
          <t>máy đúc hỏng, chiều mai mới có main,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40" authorId="0">
      <text>
        <r>
          <rPr>
            <b/>
            <sz val="9"/>
            <color indexed="81"/>
            <rFont val="Tahoma"/>
            <family val="2"/>
          </rPr>
          <t>hạ khuôn sửa thừa liệu, từ 15h đến 00h lên khuôn sx</t>
        </r>
      </text>
    </comment>
    <comment ref="AV40" authorId="0">
      <text>
        <r>
          <rPr>
            <b/>
            <sz val="9"/>
            <color indexed="81"/>
            <rFont val="Tahoma"/>
            <family val="2"/>
          </rPr>
          <t>Khuôn thừa liệu hạ sửa hết ca ngày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46" authorId="0">
      <text>
        <r>
          <rPr>
            <b/>
            <sz val="9"/>
            <color indexed="81"/>
            <rFont val="Tahoma"/>
            <family val="2"/>
          </rPr>
          <t>Jig CNC NG, dự kiến sửa mất 1 ngày hôm nay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47" authorId="0">
      <text>
        <r>
          <rPr>
            <b/>
            <sz val="9"/>
            <color indexed="81"/>
            <rFont val="Tahoma"/>
            <family val="2"/>
          </rPr>
          <t>HM hỏng bơm nước hôm nay giao đủ plan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49" authorId="0">
      <text>
        <r>
          <rPr>
            <b/>
            <sz val="9"/>
            <color indexed="81"/>
            <rFont val="Tahoma"/>
            <family val="2"/>
          </rPr>
          <t>tem label lại NG nhòe chờ xác nhận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49" authorId="0">
      <text>
        <r>
          <rPr>
            <b/>
            <sz val="9"/>
            <color indexed="81"/>
            <rFont val="Tahoma"/>
            <family val="2"/>
          </rPr>
          <t>tem label đã test dc nhà cc mới ok, tuy nhiên nhanh nhât chiều mai mới có</t>
        </r>
      </text>
    </comment>
    <comment ref="AY49" authorId="0">
      <text>
        <r>
          <rPr>
            <b/>
            <sz val="9"/>
            <color indexed="81"/>
            <rFont val="Tahoma"/>
            <family val="2"/>
          </rPr>
          <t>chờ tem label mới nay về</t>
        </r>
      </text>
    </comment>
    <comment ref="AK54" authorId="0">
      <text>
        <r>
          <rPr>
            <b/>
            <sz val="9"/>
            <color indexed="81"/>
            <rFont val="Tahoma"/>
            <family val="2"/>
          </rPr>
          <t>gãy pin hạ sửa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55" authorId="0">
      <text>
        <r>
          <rPr>
            <sz val="9"/>
            <color indexed="81"/>
            <rFont val="Tahoma"/>
            <family val="2"/>
          </rPr>
          <t xml:space="preserve">Trimming vết dập,
</t>
        </r>
      </text>
    </comment>
    <comment ref="AP55" authorId="0">
      <text>
        <r>
          <rPr>
            <b/>
            <sz val="9"/>
            <color indexed="81"/>
            <rFont val="Tahoma"/>
            <family val="2"/>
          </rPr>
          <t>casting NG khuôn dập liệu sang mài muộn</t>
        </r>
      </text>
    </comment>
    <comment ref="AK65" authorId="0">
      <text>
        <r>
          <rPr>
            <b/>
            <sz val="9"/>
            <color indexed="81"/>
            <rFont val="Tahoma"/>
            <family val="2"/>
          </rPr>
          <t>không đủ nhân lực</t>
        </r>
      </text>
    </comment>
    <comment ref="AM65" authorId="0">
      <text>
        <r>
          <rPr>
            <b/>
            <sz val="9"/>
            <color indexed="81"/>
            <rFont val="Tahoma"/>
            <family val="2"/>
          </rPr>
          <t>không đủ nhân lực</t>
        </r>
      </text>
    </comment>
    <comment ref="AN65" authorId="0">
      <text>
        <r>
          <rPr>
            <b/>
            <sz val="9"/>
            <color indexed="81"/>
            <rFont val="Tahoma"/>
            <family val="2"/>
          </rPr>
          <t>ko đủ nhân lực</t>
        </r>
      </text>
    </comment>
    <comment ref="AO65" authorId="0">
      <text>
        <r>
          <rPr>
            <b/>
            <sz val="9"/>
            <color indexed="81"/>
            <rFont val="Tahoma"/>
            <family val="2"/>
          </rPr>
          <t>ko đủ nhân lực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65" authorId="0">
      <text>
        <r>
          <rPr>
            <b/>
            <sz val="9"/>
            <color indexed="81"/>
            <rFont val="Tahoma"/>
            <family val="2"/>
          </rPr>
          <t>không đủ nhân lực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65" authorId="0">
      <text>
        <r>
          <rPr>
            <b/>
            <sz val="9"/>
            <color indexed="81"/>
            <rFont val="Tahoma"/>
            <family val="2"/>
          </rPr>
          <t>ko đủ nhân lực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65" authorId="0">
      <text>
        <r>
          <rPr>
            <b/>
            <sz val="9"/>
            <color indexed="81"/>
            <rFont val="Tahoma"/>
            <family val="2"/>
          </rPr>
          <t>ko đủ nhân lực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65" authorId="0">
      <text>
        <r>
          <rPr>
            <b/>
            <sz val="9"/>
            <color indexed="81"/>
            <rFont val="Tahoma"/>
            <family val="2"/>
          </rPr>
          <t>ko đủ nhân lực</t>
        </r>
      </text>
    </comment>
    <comment ref="AN69" authorId="0">
      <text>
        <r>
          <rPr>
            <b/>
            <sz val="9"/>
            <color indexed="81"/>
            <rFont val="Tahoma"/>
            <family val="2"/>
          </rPr>
          <t>chờ label về, dự kiến hôm nay, chưa có time chính xác</t>
        </r>
      </text>
    </comment>
    <comment ref="AM75" authorId="0">
      <text>
        <r>
          <rPr>
            <b/>
            <sz val="9"/>
            <color indexed="81"/>
            <rFont val="Tahoma"/>
            <family val="2"/>
          </rPr>
          <t>khuôn dập NGKT liên tục dừng máy sửa</t>
        </r>
      </text>
    </comment>
    <comment ref="AR75" authorId="0">
      <text>
        <r>
          <rPr>
            <sz val="12"/>
            <color indexed="81"/>
            <rFont val="Tahoma"/>
            <family val="2"/>
          </rPr>
          <t>NG kích thước hạ sửa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75" authorId="0">
      <text>
        <r>
          <rPr>
            <b/>
            <sz val="9"/>
            <color indexed="81"/>
            <rFont val="Tahoma"/>
            <family val="2"/>
          </rPr>
          <t>14-20h hỏng khuôn dập</t>
        </r>
      </text>
    </comment>
    <comment ref="AO76" authorId="0">
      <text>
        <r>
          <rPr>
            <b/>
            <sz val="9"/>
            <color indexed="81"/>
            <rFont val="Tahoma"/>
            <family val="2"/>
          </rPr>
          <t>ko đủ nhân lực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76" authorId="0">
      <text>
        <r>
          <rPr>
            <b/>
            <sz val="9"/>
            <color indexed="81"/>
            <rFont val="Tahoma"/>
            <family val="2"/>
          </rPr>
          <t xml:space="preserve">không đủ nhân lực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76" authorId="0">
      <text>
        <r>
          <rPr>
            <b/>
            <sz val="9"/>
            <color indexed="81"/>
            <rFont val="Tahoma"/>
            <family val="2"/>
          </rPr>
          <t>không đủ nhân lực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76" authorId="0">
      <text>
        <r>
          <rPr>
            <b/>
            <sz val="9"/>
            <color indexed="81"/>
            <rFont val="Tahoma"/>
            <family val="2"/>
          </rPr>
          <t>ko đủ nhân lực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79" authorId="0">
      <text>
        <r>
          <rPr>
            <sz val="9"/>
            <color indexed="81"/>
            <rFont val="Tahoma"/>
            <family val="2"/>
          </rPr>
          <t xml:space="preserve">máy in hỏng cả 3 máy, đang check pur lịch về
</t>
        </r>
      </text>
    </comment>
    <comment ref="BM85" authorId="0">
      <text>
        <r>
          <rPr>
            <b/>
            <sz val="9"/>
            <color indexed="81"/>
            <rFont val="Tahoma"/>
            <family val="2"/>
          </rPr>
          <t>sửa chân pin cao không sx được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88" authorId="0">
      <text>
        <r>
          <rPr>
            <b/>
            <sz val="9"/>
            <color indexed="81"/>
            <rFont val="Tahoma"/>
            <family val="2"/>
          </rPr>
          <t>ko có nhân lực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88" authorId="0">
      <text>
        <r>
          <rPr>
            <b/>
            <sz val="9"/>
            <color indexed="81"/>
            <rFont val="Tahoma"/>
            <family val="2"/>
          </rPr>
          <t>ko có nhân lực</t>
        </r>
      </text>
    </comment>
    <comment ref="AV90" authorId="0">
      <text>
        <r>
          <rPr>
            <b/>
            <sz val="9"/>
            <color indexed="81"/>
            <rFont val="Tahoma"/>
            <family val="2"/>
          </rPr>
          <t>hàng NG thừa liệu mài chưa xử lý</t>
        </r>
      </text>
    </comment>
  </commentList>
</comments>
</file>

<file path=xl/comments2.xml><?xml version="1.0" encoding="utf-8"?>
<comments xmlns="http://schemas.openxmlformats.org/spreadsheetml/2006/main">
  <authors>
    <author>thuychi</author>
  </authors>
  <commentList>
    <comment ref="AZ6" authorId="0">
      <text>
        <r>
          <rPr>
            <b/>
            <sz val="9"/>
            <color indexed="81"/>
            <rFont val="Tahoma"/>
            <family val="2"/>
          </rPr>
          <t>thuychi:</t>
        </r>
        <r>
          <rPr>
            <sz val="9"/>
            <color indexed="81"/>
            <rFont val="Tahoma"/>
            <family val="2"/>
          </rPr>
          <t xml:space="preserve">
6800ea hàng NG bẩn trả lại</t>
        </r>
      </text>
    </comment>
    <comment ref="BB6" authorId="0">
      <text>
        <r>
          <rPr>
            <b/>
            <sz val="9"/>
            <color indexed="81"/>
            <rFont val="Tahoma"/>
            <family val="2"/>
          </rPr>
          <t>thuychi:</t>
        </r>
        <r>
          <rPr>
            <sz val="9"/>
            <color indexed="81"/>
            <rFont val="Tahoma"/>
            <family val="2"/>
          </rPr>
          <t xml:space="preserve">
3300 hàng nG trả về</t>
        </r>
      </text>
    </comment>
    <comment ref="BJ6" authorId="0">
      <text>
        <r>
          <rPr>
            <b/>
            <sz val="9"/>
            <color indexed="81"/>
            <rFont val="Tahoma"/>
            <family val="2"/>
          </rPr>
          <t>thuychi:</t>
        </r>
        <r>
          <rPr>
            <sz val="9"/>
            <color indexed="81"/>
            <rFont val="Tahoma"/>
            <family val="2"/>
          </rPr>
          <t xml:space="preserve">
7200ea NG trả lại 
</t>
        </r>
      </text>
    </comment>
    <comment ref="BQ6" authorId="0">
      <text>
        <r>
          <rPr>
            <b/>
            <sz val="9"/>
            <color indexed="81"/>
            <rFont val="Tahoma"/>
            <family val="2"/>
          </rPr>
          <t>thuychi:</t>
        </r>
        <r>
          <rPr>
            <sz val="9"/>
            <color indexed="81"/>
            <rFont val="Tahoma"/>
            <family val="2"/>
          </rPr>
          <t xml:space="preserve">
3k hàng trả về</t>
        </r>
      </text>
    </comment>
    <comment ref="BW6" authorId="0">
      <text>
        <r>
          <rPr>
            <b/>
            <sz val="9"/>
            <color indexed="81"/>
            <rFont val="Tahoma"/>
            <family val="2"/>
          </rPr>
          <t>thuychi:</t>
        </r>
        <r>
          <rPr>
            <sz val="9"/>
            <color indexed="81"/>
            <rFont val="Tahoma"/>
            <family val="2"/>
          </rPr>
          <t xml:space="preserve">
hàng trả về</t>
        </r>
      </text>
    </comment>
    <comment ref="BX6" authorId="0">
      <text>
        <r>
          <rPr>
            <b/>
            <sz val="9"/>
            <color indexed="81"/>
            <rFont val="Tahoma"/>
            <family val="2"/>
          </rPr>
          <t>thuychi:</t>
        </r>
        <r>
          <rPr>
            <sz val="9"/>
            <color indexed="81"/>
            <rFont val="Tahoma"/>
            <family val="2"/>
          </rPr>
          <t xml:space="preserve">
2917ea hàng trả lại</t>
        </r>
      </text>
    </comment>
    <comment ref="EB6" authorId="0">
      <text>
        <r>
          <rPr>
            <b/>
            <sz val="9"/>
            <color indexed="81"/>
            <rFont val="Tahoma"/>
            <family val="2"/>
          </rPr>
          <t>thuychi:</t>
        </r>
        <r>
          <rPr>
            <sz val="9"/>
            <color indexed="81"/>
            <rFont val="Tahoma"/>
            <family val="2"/>
          </rPr>
          <t xml:space="preserve">
1600ea hàng đã mạ trả lại
</t>
        </r>
      </text>
    </comment>
    <comment ref="ET6" authorId="0">
      <text>
        <r>
          <rPr>
            <b/>
            <sz val="9"/>
            <color indexed="81"/>
            <rFont val="Tahoma"/>
            <family val="2"/>
          </rPr>
          <t>thuychi:</t>
        </r>
        <r>
          <rPr>
            <sz val="9"/>
            <color indexed="81"/>
            <rFont val="Tahoma"/>
            <family val="2"/>
          </rPr>
          <t xml:space="preserve">
2000ea đã mạ trả lại
</t>
        </r>
      </text>
    </comment>
    <comment ref="FB6" authorId="0">
      <text>
        <r>
          <rPr>
            <b/>
            <sz val="9"/>
            <color indexed="81"/>
            <rFont val="Tahoma"/>
            <family val="2"/>
          </rPr>
          <t>thuychi:</t>
        </r>
        <r>
          <rPr>
            <sz val="9"/>
            <color indexed="81"/>
            <rFont val="Tahoma"/>
            <family val="2"/>
          </rPr>
          <t xml:space="preserve">
3200ea hàng đã mạ</t>
        </r>
      </text>
    </comment>
    <comment ref="FH6" authorId="0">
      <text>
        <r>
          <rPr>
            <b/>
            <sz val="9"/>
            <color indexed="81"/>
            <rFont val="Tahoma"/>
            <family val="2"/>
          </rPr>
          <t>thuychi:</t>
        </r>
        <r>
          <rPr>
            <sz val="9"/>
            <color indexed="81"/>
            <rFont val="Tahoma"/>
            <family val="2"/>
          </rPr>
          <t xml:space="preserve">
3000 là hàng đã mạ NG</t>
        </r>
      </text>
    </comment>
    <comment ref="FO6" authorId="0">
      <text>
        <r>
          <rPr>
            <b/>
            <sz val="9"/>
            <color indexed="81"/>
            <rFont val="Tahoma"/>
            <family val="2"/>
          </rPr>
          <t>thuychi:</t>
        </r>
        <r>
          <rPr>
            <sz val="9"/>
            <color indexed="81"/>
            <rFont val="Tahoma"/>
            <family val="2"/>
          </rPr>
          <t xml:space="preserve">
3000 là hàng đã mạ NG</t>
        </r>
      </text>
    </comment>
    <comment ref="AX8" authorId="0">
      <text>
        <r>
          <rPr>
            <b/>
            <sz val="9"/>
            <color indexed="81"/>
            <rFont val="Tahoma"/>
            <family val="2"/>
          </rPr>
          <t>thuychi:</t>
        </r>
        <r>
          <rPr>
            <sz val="9"/>
            <color indexed="81"/>
            <rFont val="Tahoma"/>
            <family val="2"/>
          </rPr>
          <t xml:space="preserve">
có 1100ea hàng đã trả về trước đó nhận lại</t>
        </r>
      </text>
    </comment>
    <comment ref="HM10" authorId="0">
      <text>
        <r>
          <rPr>
            <b/>
            <sz val="9"/>
            <color indexed="81"/>
            <rFont val="Tahoma"/>
            <family val="2"/>
          </rPr>
          <t>thuychi:</t>
        </r>
        <r>
          <rPr>
            <sz val="9"/>
            <color indexed="81"/>
            <rFont val="Tahoma"/>
            <family val="2"/>
          </rPr>
          <t xml:space="preserve">
1160 NG chờ RW</t>
        </r>
      </text>
    </comment>
    <comment ref="BA16" authorId="0">
      <text>
        <r>
          <rPr>
            <b/>
            <sz val="9"/>
            <color indexed="81"/>
            <rFont val="Tahoma"/>
            <family val="2"/>
          </rPr>
          <t>thuychi:</t>
        </r>
        <r>
          <rPr>
            <sz val="9"/>
            <color indexed="81"/>
            <rFont val="Tahoma"/>
            <family val="2"/>
          </rPr>
          <t xml:space="preserve">
722ea là hàng NG trả lại
</t>
        </r>
      </text>
    </comment>
    <comment ref="CB16" authorId="0">
      <text>
        <r>
          <rPr>
            <b/>
            <sz val="9"/>
            <color indexed="81"/>
            <rFont val="Tahoma"/>
            <family val="2"/>
          </rPr>
          <t>thuychi:</t>
        </r>
        <r>
          <rPr>
            <sz val="9"/>
            <color indexed="81"/>
            <rFont val="Tahoma"/>
            <family val="2"/>
          </rPr>
          <t xml:space="preserve">
4000ea hàng trả về</t>
        </r>
      </text>
    </comment>
    <comment ref="CC16" authorId="0">
      <text>
        <r>
          <rPr>
            <b/>
            <sz val="9"/>
            <color indexed="81"/>
            <rFont val="Tahoma"/>
            <family val="2"/>
          </rPr>
          <t>thuychi:</t>
        </r>
        <r>
          <rPr>
            <sz val="9"/>
            <color indexed="81"/>
            <rFont val="Tahoma"/>
            <family val="2"/>
          </rPr>
          <t xml:space="preserve">
4400 hàng trả về</t>
        </r>
      </text>
    </comment>
    <comment ref="CG16" authorId="0">
      <text>
        <r>
          <rPr>
            <b/>
            <sz val="9"/>
            <color indexed="81"/>
            <rFont val="Tahoma"/>
            <family val="2"/>
          </rPr>
          <t>thuychi:</t>
        </r>
        <r>
          <rPr>
            <sz val="9"/>
            <color indexed="81"/>
            <rFont val="Tahoma"/>
            <family val="2"/>
          </rPr>
          <t xml:space="preserve">
3600 hàng trả về</t>
        </r>
      </text>
    </comment>
    <comment ref="KJ16" authorId="0">
      <text>
        <r>
          <rPr>
            <b/>
            <sz val="9"/>
            <color indexed="81"/>
            <rFont val="Tahoma"/>
            <family val="2"/>
          </rPr>
          <t>thuychi:</t>
        </r>
        <r>
          <rPr>
            <sz val="9"/>
            <color indexed="81"/>
            <rFont val="Tahoma"/>
            <family val="2"/>
          </rPr>
          <t xml:space="preserve">
4800 trả NG mạ
</t>
        </r>
      </text>
    </comment>
    <comment ref="MX19" authorId="0">
      <text>
        <r>
          <rPr>
            <b/>
            <sz val="9"/>
            <color indexed="81"/>
            <rFont val="Tahoma"/>
            <family val="2"/>
          </rPr>
          <t>thuychi:</t>
        </r>
        <r>
          <rPr>
            <sz val="9"/>
            <color indexed="81"/>
            <rFont val="Tahoma"/>
            <family val="2"/>
          </rPr>
          <t xml:space="preserve">
đã mạ
</t>
        </r>
      </text>
    </comment>
    <comment ref="HM20" authorId="0">
      <text>
        <r>
          <rPr>
            <b/>
            <sz val="9"/>
            <color indexed="81"/>
            <rFont val="Tahoma"/>
            <family val="2"/>
          </rPr>
          <t>thuychi:</t>
        </r>
        <r>
          <rPr>
            <sz val="9"/>
            <color indexed="81"/>
            <rFont val="Tahoma"/>
            <family val="2"/>
          </rPr>
          <t xml:space="preserve">
1579ea NG
</t>
        </r>
      </text>
    </comment>
    <comment ref="MQ20" authorId="0">
      <text>
        <r>
          <rPr>
            <b/>
            <sz val="9"/>
            <color indexed="81"/>
            <rFont val="Tahoma"/>
            <family val="2"/>
          </rPr>
          <t>thuychi:</t>
        </r>
        <r>
          <rPr>
            <sz val="9"/>
            <color indexed="81"/>
            <rFont val="Tahoma"/>
            <family val="2"/>
          </rPr>
          <t xml:space="preserve">
NG</t>
        </r>
      </text>
    </comment>
  </commentList>
</comments>
</file>

<file path=xl/sharedStrings.xml><?xml version="1.0" encoding="utf-8"?>
<sst xmlns="http://schemas.openxmlformats.org/spreadsheetml/2006/main" count="1110" uniqueCount="112">
  <si>
    <t>Model</t>
  </si>
  <si>
    <t>Description</t>
  </si>
  <si>
    <t>Capa/
date</t>
  </si>
  <si>
    <t>Production plan</t>
  </si>
  <si>
    <t>Casting</t>
  </si>
  <si>
    <t>125T</t>
  </si>
  <si>
    <t>Trimming</t>
  </si>
  <si>
    <t>S3Y</t>
  </si>
  <si>
    <t>Polishing</t>
  </si>
  <si>
    <t>CNC</t>
  </si>
  <si>
    <t>Barel</t>
  </si>
  <si>
    <t>Cleanning(Sơn)</t>
  </si>
  <si>
    <t>Soi Kính</t>
  </si>
  <si>
    <t>Stock</t>
  </si>
  <si>
    <t>Semi-finished</t>
  </si>
  <si>
    <t xml:space="preserve">Finished goods </t>
  </si>
  <si>
    <t>Shipment Anting china</t>
  </si>
  <si>
    <t>Shipment Peterlee UK</t>
  </si>
  <si>
    <t>Shipment Poland</t>
  </si>
  <si>
    <t>Dán tape</t>
  </si>
  <si>
    <t>350T</t>
  </si>
  <si>
    <t>CNC1</t>
  </si>
  <si>
    <t>Sanding</t>
  </si>
  <si>
    <t>CNC1.2</t>
  </si>
  <si>
    <t>Anodizing Hmal</t>
  </si>
  <si>
    <t>Lazer</t>
  </si>
  <si>
    <t>Shipment Marshall (US)</t>
  </si>
  <si>
    <t>CNC 1</t>
  </si>
  <si>
    <t>Shipment Monterrey (MX)</t>
  </si>
  <si>
    <t>ADC12</t>
  </si>
  <si>
    <t>Gasket (Sơn)</t>
  </si>
  <si>
    <t>Ass Tape Gasket (LẮp ráp)</t>
  </si>
  <si>
    <t xml:space="preserve">Bàn giao ZF </t>
  </si>
  <si>
    <t>Căn kế hoạch 2 tháng</t>
  </si>
  <si>
    <t>tổng có 4 jig 6 cav và 2 jig 4 cav</t>
  </si>
  <si>
    <t>chủ yếu check kế hoạch của ass dán tape</t>
  </si>
  <si>
    <t>kế hoạch gasket làm 1 trong 2</t>
  </si>
  <si>
    <t>housing capa gasket  900ea-1200ea</t>
  </si>
  <si>
    <t>base capa 400-600ea</t>
  </si>
  <si>
    <t>chú ý tape và gasket gối 2 tháng</t>
  </si>
  <si>
    <t>ipm housing và base</t>
  </si>
  <si>
    <t>1 khuôn</t>
  </si>
  <si>
    <t xml:space="preserve">acp housing </t>
  </si>
  <si>
    <t>1 jig</t>
  </si>
  <si>
    <t>6 jig</t>
  </si>
  <si>
    <t>8 jig</t>
  </si>
  <si>
    <t>fca housing</t>
  </si>
  <si>
    <t>đang chạy full chủ nhật</t>
  </si>
  <si>
    <t>Vendor ASAHI</t>
  </si>
  <si>
    <t>Out/In</t>
  </si>
  <si>
    <t>Tồn đầu</t>
  </si>
  <si>
    <t>Fri</t>
  </si>
  <si>
    <t>Sat</t>
  </si>
  <si>
    <t>Sun</t>
  </si>
  <si>
    <t>Mon</t>
  </si>
  <si>
    <t>Tue</t>
  </si>
  <si>
    <t>Wed</t>
  </si>
  <si>
    <t>Thu</t>
  </si>
  <si>
    <t>ACP 2 housing</t>
  </si>
  <si>
    <t>Plan out Asahi</t>
  </si>
  <si>
    <t>Output Asahi</t>
  </si>
  <si>
    <t>Plan Input MC OK</t>
  </si>
  <si>
    <t>Input MC OK</t>
  </si>
  <si>
    <t>Input MC NG</t>
  </si>
  <si>
    <t>Tồn cuối</t>
  </si>
  <si>
    <t>Vendor HM</t>
  </si>
  <si>
    <t>Plan out HM</t>
  </si>
  <si>
    <t>Act Output HM</t>
  </si>
  <si>
    <t>Act Input MC OK</t>
  </si>
  <si>
    <t>đang chạy cnc</t>
  </si>
  <si>
    <t>1 máy</t>
  </si>
  <si>
    <t>6 máy</t>
  </si>
  <si>
    <t>2 máy</t>
  </si>
  <si>
    <t>Gmt housing</t>
  </si>
  <si>
    <t>3 jig</t>
  </si>
  <si>
    <t>stop 2 máy</t>
  </si>
  <si>
    <t>tổng jig cnc</t>
  </si>
  <si>
    <t xml:space="preserve">tổng khuôn casting </t>
  </si>
  <si>
    <t>Cycle time</t>
  </si>
  <si>
    <t>Cav</t>
  </si>
  <si>
    <t>Time sản xuất</t>
  </si>
  <si>
    <t>UPD</t>
  </si>
  <si>
    <t>UPH</t>
  </si>
  <si>
    <t xml:space="preserve">Polishing </t>
  </si>
  <si>
    <t>Chromate</t>
  </si>
  <si>
    <t>ZF - IPM HSG 2.0 BASE (A014A871)#1 672ea/pallet</t>
  </si>
  <si>
    <t>IPM Housing (A010R190)#1 
576ea/pallet</t>
  </si>
  <si>
    <t>PLAN VENDOR ASAHI 2025</t>
  </si>
  <si>
    <t>Polishing Auto</t>
  </si>
  <si>
    <t>đang chạy 2 máy 125 ton</t>
  </si>
  <si>
    <t xml:space="preserve">acp cover  cố định, </t>
  </si>
  <si>
    <t>lenmount và gm cover, fca cover đổi cho nhau</t>
  </si>
  <si>
    <t>máy 350 ton chạy 2 máy</t>
  </si>
  <si>
    <t>acp housing full</t>
  </si>
  <si>
    <t>fca và gm housing ghép</t>
  </si>
  <si>
    <t>ZF- RN4.8 LENS MOUNT (336416-13 &amp;A011F352) #5
21504ea/pallet
672ea/box</t>
  </si>
  <si>
    <t>ZF- FCA 4.8 Housing(A010W096) #4
1920ea/pallet</t>
  </si>
  <si>
    <t>ZF - GM-ACP2 Housing_A020R331 (A0038A6898)#4#5
1920ea/pallet</t>
  </si>
  <si>
    <t>ZF- GM EU2L Housing (A021D074)#2
1920ea/pallet</t>
  </si>
  <si>
    <t>PLAN VENDOR HM 2026</t>
  </si>
  <si>
    <t>CV</t>
  </si>
  <si>
    <t>HS</t>
  </si>
  <si>
    <t>new jig cnc</t>
  </si>
  <si>
    <t>lenmount</t>
  </si>
  <si>
    <t>12cav có 3 set, 8cav có 1set, 6cav có 4set</t>
  </si>
  <si>
    <t>3cav có 2 set</t>
  </si>
  <si>
    <t>Shipment Brazil</t>
  </si>
  <si>
    <t>THU</t>
  </si>
  <si>
    <t xml:space="preserve"> Simulation for ZF
 (Planning production &amp; shipment)</t>
  </si>
  <si>
    <t>ZF- FCA 4.8 Cover (A012U602)- Khuôn Việt Nam #5
1920ea/pallet</t>
  </si>
  <si>
    <t>ZF - GM-ACP2_Cover_A020R329 (A0038A6435#5(4 cav #6) 
1920ea/pallet</t>
  </si>
  <si>
    <t>ZF-GM EU2L Cover (A021D075)#5
 1920ea/pallet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</si>
</sst>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&quot;/&quot;d;@"/>
    <numFmt numFmtId="165" formatCode="_-* #,##0_-;\-* #,##0_-;_-* &quot;-&quot;_-;_-@_-"/>
    <numFmt numFmtId="166" formatCode="_-[$€-2]* #,##0.00_-;\-[$€-2]* #,##0.00_-;_-[$€-2]* &quot;-&quot;??_-"/>
    <numFmt numFmtId="167" formatCode="\$#,##0_);[Red]\(\$#,##0\)"/>
    <numFmt numFmtId="168" formatCode="#,##0.00_ ;[Red]\-#,##0.00\ "/>
    <numFmt numFmtId="169" formatCode="_-* #,##0.0000_-;\-* #,##0.0000_-;_-* &quot;-&quot;??_-;_-@_-"/>
    <numFmt numFmtId="170" formatCode="[$$-409]#,##0;[Red][$$-409]#,##0"/>
    <numFmt numFmtId="171" formatCode="_([$€-2]* #,##0.00_);_([$€-2]* \(#,##0.00\);_([$€-2]* &quot;-&quot;??_)"/>
    <numFmt numFmtId="172" formatCode="_-&quot;₩&quot;* #,##0_-;\-&quot;₩&quot;* #,##0_-;_-&quot;₩&quot;* &quot;-&quot;_-;_-@_-"/>
    <numFmt numFmtId="173" formatCode="_-&quot;$&quot;* #,##0.00_-;\-&quot;$&quot;* #,##0.00_-;_-&quot;$&quot;* &quot;-&quot;??_-;_-@_-"/>
    <numFmt numFmtId="174" formatCode="[$€-2]\ #,##0.0000_);[Red]\([$€-2]\ #,##0.0000\)"/>
    <numFmt numFmtId="175" formatCode="[$-409]d\-mmm;@"/>
    <numFmt numFmtId="176" formatCode="[$-1010000]yyyy/mm/dd;@"/>
    <numFmt numFmtId="177" formatCode="_-&quot;₩&quot;* #,##0.00_-;\-&quot;₩&quot;* #,##0.00_-;_-&quot;₩&quot;* &quot;-&quot;??_-;_-@_-"/>
    <numFmt numFmtId="178" formatCode="&quot;₩&quot;#,##0;[Red]&quot;₩&quot;\-#,##0"/>
    <numFmt numFmtId="179" formatCode="[$-409]d/mmm/yy;@"/>
    <numFmt numFmtId="180" formatCode="[$-409]dd\-mmm\-yy;@"/>
    <numFmt numFmtId="181" formatCode="[$-1010000]d/m/yyyy;@"/>
    <numFmt numFmtId="182" formatCode="_(* #,##0.0_);_(* \(#,##0.0\);_(* &quot;-&quot;_);_(@_)"/>
    <numFmt numFmtId="183" formatCode="_ * #,##0_ ;_ * \-#,##0_ ;_ * &quot;-&quot;_ ;_ @_ "/>
    <numFmt numFmtId="184" formatCode="#,##0.00_ "/>
    <numFmt numFmtId="185" formatCode="_ &quot;₩&quot;* #,##0_ ;_ &quot;₩&quot;* \-#,##0_ ;_ &quot;₩&quot;* &quot;-&quot;_ ;_ @_ "/>
    <numFmt numFmtId="186" formatCode="_ &quot;₩&quot;* #,##0.00_ ;_ &quot;₩&quot;* \-#,##0.00_ ;_ &quot;₩&quot;* &quot;-&quot;??_ ;_ @_ "/>
    <numFmt numFmtId="187" formatCode="&quot;₩&quot;#,##0.00;[Red]&quot;₩&quot;\-#,##0.00"/>
    <numFmt numFmtId="188" formatCode="_(* #,##0.0000_);_(* \(#,##0.0000\);_(* &quot;-&quot;??_);_(@_)"/>
    <numFmt numFmtId="189" formatCode="&quot;$&quot;#,##0;\-&quot;$&quot;#,##0"/>
    <numFmt numFmtId="190" formatCode="\(\-0.0\)"/>
    <numFmt numFmtId="191" formatCode="&quot;?#,##0;[Red]\-&quot;&quot;?&quot;#,##0"/>
    <numFmt numFmtId="192" formatCode="###0_);[Red]\(###0\)"/>
    <numFmt numFmtId="193" formatCode=";;"/>
    <numFmt numFmtId="194" formatCode="#,##0.0_);\(#,##0.0\)"/>
    <numFmt numFmtId="195" formatCode="&quot;?#,##0;&quot;\&quot;&quot;₩&quot;&quot;₩&quot;&quot;₩&quot;\(&quot;?#,##0&quot;\&quot;&quot;₩&quot;&quot;₩&quot;&quot;₩&quot;\)"/>
    <numFmt numFmtId="196" formatCode="_-* #,##0_-;&quot;₩&quot;&quot;₩&quot;&quot;₩&quot;&quot;₩&quot;\-* #,##0_-;_-* &quot;-&quot;_-;_-@_-"/>
    <numFmt numFmtId="197" formatCode="0.0%;[Red]\(0.0%\)"/>
    <numFmt numFmtId="198" formatCode="_ &quot;₩&quot;* #,##0_ ;_ &quot;₩&quot;* &quot;₩&quot;&quot;₩&quot;&quot;₩&quot;\-#,##0_ ;_ &quot;₩&quot;* &quot;-&quot;_ ;_ @_ "/>
    <numFmt numFmtId="199" formatCode="\(0.0\)"/>
    <numFmt numFmtId="200" formatCode="_-&quot;?* #,##0.00_-;&quot;\&quot;&quot;₩&quot;&quot;₩&quot;&quot;₩&quot;\-&quot;?* #,##0.00_-;_-&quot;&quot;?&quot;* &quot;-&quot;??_-;_-@_-"/>
    <numFmt numFmtId="201" formatCode="0.0%;\(0.0%\)"/>
    <numFmt numFmtId="202" formatCode="&quot;$&quot;#,##0.00_);&quot;₩&quot;&quot;₩&quot;&quot;₩&quot;&quot;₩&quot;&quot;₩&quot;\(&quot;$&quot;#,##0.00&quot;₩&quot;&quot;₩&quot;&quot;₩&quot;&quot;₩&quot;&quot;₩&quot;\)"/>
    <numFmt numFmtId="203" formatCode="0.000_)"/>
    <numFmt numFmtId="204" formatCode="&quot;₩&quot;#,##0.00;[Red]\-&quot;₩&quot;#,##0.00"/>
    <numFmt numFmtId="205" formatCode="_-* #,##0\ _₫_-;\-* #,##0\ _₫_-;_-* &quot;-&quot;\ _₫_-;_-@_-"/>
    <numFmt numFmtId="206" formatCode="_-* #,##0.00\ _₫_-;\-* #,##0.00\ _₫_-;_-* &quot;-&quot;??\ _₫_-;_-@_-"/>
    <numFmt numFmtId="207" formatCode="_-* #,##0.00_-;\-* #,##0.00_-;_-* &quot;-&quot;??_-;_-@_-"/>
    <numFmt numFmtId="208" formatCode="&quot;₩&quot;#,##0.00;\-&quot;₩&quot;#,##0.00"/>
    <numFmt numFmtId="209" formatCode="_-* #,##0.00\ _€_-;\-* #,##0.00\ _€_-;_-* &quot;-&quot;??\ _€_-;_-@_-"/>
    <numFmt numFmtId="210" formatCode="_ * #,##0.00_ ;_ * \-#,##0.00_ ;_ * &quot;-&quot;??_ ;_ @_ "/>
    <numFmt numFmtId="211" formatCode="_-* #,##0.00_-;&quot;₩&quot;&quot;₩&quot;\!\!\-* #,##0.00_-;_-* &quot;-&quot;??_-;_-@_-"/>
    <numFmt numFmtId="212" formatCode="_(* #,##0.00_);_(* \(#,##0.00\);_(* \-??_);_(@_)"/>
    <numFmt numFmtId="213" formatCode="#,##0.00&quot; F&quot;_);[Red]\(#,##0.00&quot; F&quot;\)"/>
    <numFmt numFmtId="214" formatCode="&quot;$&quot;#,##0.0_);[Red]&quot;₩&quot;&quot;₩&quot;&quot;₩&quot;&quot;₩&quot;\(&quot;$&quot;#,##0.0&quot;₩&quot;&quot;₩&quot;&quot;₩&quot;&quot;₩&quot;\)"/>
    <numFmt numFmtId="215" formatCode="#,##0&quot;₩&quot;\ &quot;mk&quot;;[Red]&quot;₩&quot;\-#,##0&quot;₩&quot;\ &quot;mk&quot;"/>
    <numFmt numFmtId="216" formatCode="_-* #,##0.00\ &quot;₫&quot;_-;\-* #,##0.00\ &quot;₫&quot;_-;_-* &quot;-&quot;??\ &quot;₫&quot;_-;_-@_-"/>
    <numFmt numFmtId="217" formatCode="\$#&quot;,&quot;##0\ ;\(\$#&quot;,&quot;##0\)"/>
    <numFmt numFmtId="218" formatCode="\$#,##0\ ;\(\$#,##0\)"/>
    <numFmt numFmtId="219" formatCode="&quot;U$&quot;\ #,##0;\-&quot;U$&quot;\ #,##0"/>
    <numFmt numFmtId="220" formatCode="&quot;$&quot;#,##0_);&quot;₩&quot;&quot;₩&quot;&quot;₩&quot;&quot;₩&quot;&quot;₩&quot;\(&quot;$&quot;#,##0&quot;₩&quot;&quot;₩&quot;&quot;₩&quot;&quot;₩&quot;&quot;₩&quot;\)"/>
    <numFmt numFmtId="221" formatCode="_ * #,##0.00000000000_ ;_ * \-#,##0.00000000000_ ;_ * &quot;-&quot;_ ;_ @_ "/>
    <numFmt numFmtId="222" formatCode="&quot;U$&quot;\ #,##0.00;\-&quot;U$&quot;\ #,##0.00"/>
    <numFmt numFmtId="223" formatCode="_ * #,##0.00000000_ ;_ * \-#,##0.00000000_ ;_ * &quot;-&quot;_ ;_ @_ "/>
    <numFmt numFmtId="224" formatCode="_ * #,##0.0000000000_ ;_ * \-#,##0.0000000000_ ;_ * &quot;-&quot;_ ;_ @_ "/>
    <numFmt numFmtId="225" formatCode="#,##0.0;\-#,##0.0"/>
    <numFmt numFmtId="226" formatCode="yyyy&quot;년&quot;\ m&quot;월&quot;"/>
    <numFmt numFmtId="227" formatCode="\฿\t#,##0_);\(\฿\t#,##0\)"/>
    <numFmt numFmtId="228" formatCode="\฿\t#,##0_);[Red]\(\฿\t#,##0\)"/>
    <numFmt numFmtId="229" formatCode="#,##0.0;[Red]\-#,##0.0"/>
    <numFmt numFmtId="230" formatCode="yyyy\-mm\-dd\ hh:mm:ss\.ss"/>
    <numFmt numFmtId="231" formatCode="#,##0&quot;£&quot;_);\(#,##0&quot;&quot;&quot;£&quot;&quot;&quot;\)"/>
    <numFmt numFmtId="232" formatCode="#,##0.00&quot;£&quot;_);\(#,##0.00&quot;&quot;&quot;£&quot;&quot;&quot;\)"/>
    <numFmt numFmtId="233" formatCode="mmmm\-yy"/>
    <numFmt numFmtId="234" formatCode="#,##0.000_);\(#,##0.000\)"/>
    <numFmt numFmtId="235" formatCode="#,###.0000;\(#,###.0000\)"/>
    <numFmt numFmtId="236" formatCode="_(* #,##0,_);_(* \(#,\);_(* &quot;-&quot;??_);_(@_)"/>
    <numFmt numFmtId="237" formatCode="&quot;VND&quot;#,##0_);[Red]\(&quot;VND&quot;#,##0\)"/>
    <numFmt numFmtId="238" formatCode="0.00_)"/>
    <numFmt numFmtId="239" formatCode="#,##0.000;[Red]&quot;-&quot;#,##0.000"/>
    <numFmt numFmtId="240" formatCode="_-* #,##0.0_-;\-* #,##0.0_-;_-* &quot;-&quot;??_-;_-@_-"/>
    <numFmt numFmtId="241" formatCode="0.000000000"/>
    <numFmt numFmtId="242" formatCode="#,##0&quot;£&quot;_);[Red]\(#,##0&quot;£&quot;\)"/>
    <numFmt numFmtId="243" formatCode="_ * #,##0.00_ ;_ * \-#,##0.00_ ;_ * &quot;-&quot;_ ;_ @_ "/>
    <numFmt numFmtId="244" formatCode="_(&quot;ﾟ&quot;* #,##0_);_(&quot;ﾟ&quot;* \(#,##0\);_(&quot;ﾟ&quot;* &quot;-&quot;_);_(@_)"/>
    <numFmt numFmtId="245" formatCode="_-&quot;฿&quot;* #,##0_-;\-&quot;฿&quot;* #,##0_-;_-&quot;฿&quot;* &quot;-&quot;_-;_-@_-"/>
    <numFmt numFmtId="246" formatCode="_-&quot;฿&quot;* #,##0.00_-;\-&quot;฿&quot;* #,##0.00_-;_-&quot;฿&quot;* &quot;-&quot;??_-;_-@_-"/>
    <numFmt numFmtId="247" formatCode="[$-409]mmm/yy;@"/>
    <numFmt numFmtId="248" formatCode="#,##0&quot; &quot;;[Red]&quot;△&quot;#,##0&quot; &quot;"/>
    <numFmt numFmtId="249" formatCode="* #,##0&quot; &quot;;[Red]* &quot;△&quot;#,##0&quot; &quot;;* @"/>
    <numFmt numFmtId="250" formatCode="#,##0.####;[Red]&quot;△&quot;#,##0.####"/>
    <numFmt numFmtId="251" formatCode="#,##0.00##;[Red]&quot;△&quot;#,##0.00##"/>
    <numFmt numFmtId="252" formatCode="_-&quot;$&quot;* #,##0_-;\-&quot;$&quot;* #,##0_-;_-&quot;$&quot;* &quot;-&quot;_-;_-@_-"/>
    <numFmt numFmtId="253" formatCode="_ &quot;￥&quot;* #,##0.00_ ;_ &quot;￥&quot;* \-#,##0.00_ ;_ &quot;￥&quot;* &quot;-&quot;??_ ;_ @_ "/>
    <numFmt numFmtId="254" formatCode="_ &quot;¥&quot;* #,##0.00_ ;_ &quot;¥&quot;* \-#,##0.00_ ;_ &quot;¥&quot;* &quot;-&quot;??_ ;_ @_ "/>
    <numFmt numFmtId="255" formatCode="&quot;¥&quot;#,##0.00;[Red]&quot;¥&quot;\-#,##0.00"/>
    <numFmt numFmtId="256" formatCode="&quot;¥&quot;#,##0;[Red]&quot;¥&quot;\-#,##0"/>
    <numFmt numFmtId="257" formatCode="_(* #,##0_);_(* \(#,##0\);_(* &quot;-&quot;??_);_(@_)"/>
  </numFmts>
  <fonts count="26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sz val="11"/>
      <color indexed="8"/>
      <name val="宋体"/>
      <family val="3"/>
      <charset val="129"/>
    </font>
    <font>
      <sz val="12"/>
      <name val="바탕체"/>
      <family val="1"/>
      <charset val="129"/>
    </font>
    <font>
      <b/>
      <sz val="11"/>
      <color indexed="9"/>
      <name val="?? ??"/>
      <family val="3"/>
      <charset val="129"/>
    </font>
    <font>
      <b/>
      <sz val="11"/>
      <color indexed="63"/>
      <name val="?? ??"/>
      <family val="3"/>
      <charset val="129"/>
    </font>
    <font>
      <i/>
      <sz val="11"/>
      <color indexed="23"/>
      <name val="?? ??"/>
      <family val="3"/>
      <charset val="129"/>
    </font>
    <font>
      <b/>
      <sz val="15"/>
      <color indexed="56"/>
      <name val="?? ??"/>
      <family val="3"/>
      <charset val="129"/>
    </font>
    <font>
      <b/>
      <sz val="13"/>
      <color indexed="56"/>
      <name val="?? ??"/>
      <family val="3"/>
      <charset val="129"/>
    </font>
    <font>
      <b/>
      <sz val="11"/>
      <color indexed="56"/>
      <name val="?? ??"/>
      <family val="3"/>
      <charset val="129"/>
    </font>
    <font>
      <sz val="11"/>
      <color indexed="10"/>
      <name val="?? ??"/>
      <family val="3"/>
      <charset val="129"/>
    </font>
    <font>
      <sz val="11"/>
      <color indexed="52"/>
      <name val="?? ??"/>
      <family val="3"/>
      <charset val="129"/>
    </font>
    <font>
      <sz val="12"/>
      <name val="palatino"/>
      <family val="1"/>
    </font>
    <font>
      <sz val="12"/>
      <name val="Arial"/>
      <family val="2"/>
    </font>
    <font>
      <sz val="11"/>
      <color indexed="9"/>
      <name val="?? ??"/>
      <family val="3"/>
      <charset val="129"/>
    </font>
    <font>
      <sz val="12"/>
      <name val="宋体"/>
      <family val="3"/>
      <charset val="129"/>
    </font>
    <font>
      <sz val="12"/>
      <name val="官?眉"/>
      <family val="1"/>
      <charset val="129"/>
    </font>
    <font>
      <sz val="9"/>
      <name val="Geneva"/>
      <family val="2"/>
    </font>
    <font>
      <u/>
      <sz val="10"/>
      <color indexed="12"/>
      <name val="Arial"/>
      <family val="2"/>
    </font>
    <font>
      <sz val="12"/>
      <name val="____"/>
      <family val="1"/>
    </font>
    <font>
      <sz val="12"/>
      <name val="____"/>
      <family val="1"/>
      <charset val="136"/>
    </font>
    <font>
      <sz val="11"/>
      <name val="돋움"/>
      <family val="3"/>
      <charset val="129"/>
    </font>
    <font>
      <sz val="10"/>
      <name val="Helv"/>
      <family val="2"/>
    </font>
    <font>
      <sz val="10"/>
      <name val="굴림체"/>
      <family val="3"/>
      <charset val="129"/>
    </font>
    <font>
      <sz val="10"/>
      <name val="Geneva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2"/>
      <name val="Times New Roman"/>
      <family val="1"/>
    </font>
    <font>
      <sz val="12"/>
      <name val="宋体"/>
      <family val="3"/>
      <charset val="134"/>
    </font>
    <font>
      <sz val="12"/>
      <name val="¹UAAA¼"/>
      <family val="1"/>
      <charset val="129"/>
    </font>
    <font>
      <sz val="12"/>
      <name val=".VnTime"/>
      <family val="2"/>
    </font>
    <font>
      <sz val="11"/>
      <color indexed="8"/>
      <name val="?? ??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sz val="11"/>
      <color indexed="8"/>
      <name val="Calibri"/>
      <family val="2"/>
    </font>
    <font>
      <sz val="10"/>
      <color theme="1"/>
      <name val="돋움체"/>
      <family val="2"/>
      <charset val="129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EIIa"/>
      <family val="1"/>
    </font>
    <font>
      <sz val="11"/>
      <color theme="1"/>
      <name val="굴림체"/>
      <family val="2"/>
      <charset val="129"/>
    </font>
    <font>
      <sz val="11"/>
      <color indexed="9"/>
      <name val="맑은 고딕"/>
      <family val="3"/>
      <charset val="129"/>
    </font>
    <font>
      <sz val="11"/>
      <color theme="0"/>
      <name val="Calibri"/>
      <family val="3"/>
      <charset val="129"/>
      <scheme val="minor"/>
    </font>
    <font>
      <sz val="11"/>
      <color theme="0"/>
      <name val="宋体"/>
      <family val="3"/>
      <charset val="134"/>
    </font>
    <font>
      <sz val="11"/>
      <color indexed="9"/>
      <name val="Calibri"/>
      <family val="2"/>
    </font>
    <font>
      <sz val="11"/>
      <color theme="0"/>
      <name val="Calibri"/>
      <family val="2"/>
      <charset val="129"/>
      <scheme val="minor"/>
    </font>
    <font>
      <sz val="11"/>
      <color theme="0"/>
      <name val="굴림체"/>
      <family val="2"/>
      <charset val="129"/>
    </font>
    <font>
      <sz val="11"/>
      <color indexed="9"/>
      <name val="宋体"/>
      <family val="3"/>
      <charset val="134"/>
    </font>
    <font>
      <sz val="12"/>
      <color indexed="9"/>
      <name val="宋体"/>
      <family val="3"/>
      <charset val="134"/>
    </font>
    <font>
      <sz val="12"/>
      <name val="ⓒoUAAA¨u"/>
      <family val="3"/>
      <charset val="129"/>
    </font>
    <font>
      <sz val="11"/>
      <name val="￠RERERIi￠RERERE￠RERER¡ER￠R"/>
      <family val="3"/>
      <charset val="129"/>
    </font>
    <font>
      <sz val="12"/>
      <name val="宋体"/>
      <charset val="129"/>
    </font>
    <font>
      <sz val="11"/>
      <name val="Times New Roman"/>
      <family val="1"/>
    </font>
    <font>
      <sz val="11"/>
      <name val="μ¸¿o"/>
      <family val="1"/>
      <charset val="129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name val="μ¸¿o"/>
      <family val="3"/>
      <charset val="129"/>
    </font>
    <font>
      <sz val="12"/>
      <name val="宋体"/>
      <charset val="134"/>
    </font>
    <font>
      <sz val="8"/>
      <name val="Times New Roman"/>
      <family val="1"/>
    </font>
    <font>
      <sz val="12"/>
      <name val="¹UAAA¼"/>
      <family val="3"/>
    </font>
    <font>
      <sz val="11"/>
      <color indexed="20"/>
      <name val="맑은 고딕"/>
      <family val="3"/>
      <charset val="129"/>
    </font>
    <font>
      <sz val="11"/>
      <color indexed="14"/>
      <name val="Calibri"/>
      <family val="3"/>
      <charset val="129"/>
      <scheme val="minor"/>
    </font>
    <font>
      <sz val="11"/>
      <color rgb="FF9C0006"/>
      <name val="宋体"/>
      <family val="3"/>
      <charset val="134"/>
    </font>
    <font>
      <sz val="11"/>
      <color indexed="14"/>
      <name val="Calibri"/>
      <family val="2"/>
    </font>
    <font>
      <sz val="11"/>
      <color indexed="20"/>
      <name val="Calibri"/>
      <family val="2"/>
    </font>
    <font>
      <sz val="12"/>
      <name val="Tms Rmn"/>
      <family val="1"/>
    </font>
    <font>
      <b/>
      <sz val="10"/>
      <name val="MS Sans Serif"/>
      <family val="2"/>
    </font>
    <font>
      <sz val="11"/>
      <name val="µ¸¿ò"/>
      <family val="3"/>
      <charset val="129"/>
    </font>
    <font>
      <b/>
      <sz val="11"/>
      <color indexed="52"/>
      <name val="Calibri"/>
      <family val="2"/>
    </font>
    <font>
      <b/>
      <sz val="11"/>
      <color indexed="52"/>
      <name val="맑은 고딕"/>
      <family val="3"/>
      <charset val="129"/>
    </font>
    <font>
      <b/>
      <sz val="11"/>
      <color rgb="FFFA7D00"/>
      <name val="Calibri"/>
      <family val="3"/>
      <charset val="129"/>
      <scheme val="minor"/>
    </font>
    <font>
      <b/>
      <sz val="11"/>
      <color rgb="FFFA7D00"/>
      <name val="宋体"/>
      <family val="3"/>
      <charset val="134"/>
    </font>
    <font>
      <b/>
      <sz val="11"/>
      <color indexed="53"/>
      <name val="Calibri"/>
      <family val="2"/>
    </font>
    <font>
      <b/>
      <sz val="10"/>
      <name val="Helv"/>
      <family val="2"/>
    </font>
    <font>
      <b/>
      <sz val="11"/>
      <color indexed="9"/>
      <name val="맑은 고딕"/>
      <family val="3"/>
      <charset val="129"/>
    </font>
    <font>
      <b/>
      <sz val="11"/>
      <color theme="0"/>
      <name val="Calibri"/>
      <family val="3"/>
      <charset val="129"/>
      <scheme val="minor"/>
    </font>
    <font>
      <b/>
      <sz val="11"/>
      <color theme="0"/>
      <name val="宋体"/>
      <family val="3"/>
      <charset val="134"/>
    </font>
    <font>
      <b/>
      <sz val="11"/>
      <color indexed="9"/>
      <name val="Calibri"/>
      <family val="2"/>
    </font>
    <font>
      <sz val="11"/>
      <name val="Tms Rmn"/>
      <family val="1"/>
    </font>
    <font>
      <sz val="10"/>
      <name val=".VnTime"/>
      <family val="2"/>
    </font>
    <font>
      <sz val="11"/>
      <color theme="1"/>
      <name val="Calibri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2"/>
      <name val="新細明體"/>
      <family val="1"/>
      <charset val="136"/>
    </font>
    <font>
      <sz val="10"/>
      <color theme="1"/>
      <name val="Tahoma"/>
      <family val="2"/>
    </font>
    <font>
      <sz val="14"/>
      <name val=".VnTime"/>
      <family val="2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2"/>
    </font>
    <font>
      <sz val="10"/>
      <color indexed="0"/>
      <name val="MS Sans Serif"/>
      <family val="2"/>
    </font>
    <font>
      <sz val="10"/>
      <name val="MS Serif"/>
      <family val="1"/>
    </font>
    <font>
      <sz val="10"/>
      <name val="Courier"/>
      <family val="3"/>
    </font>
    <font>
      <sz val="8"/>
      <name val="MS Sans Serif"/>
      <family val="2"/>
    </font>
    <font>
      <b/>
      <sz val="11"/>
      <color indexed="8"/>
      <name val="Calibri"/>
      <family val="2"/>
    </font>
    <font>
      <sz val="10"/>
      <color indexed="16"/>
      <name val="MS Serif"/>
      <family val="1"/>
    </font>
    <font>
      <sz val="9"/>
      <name val="Times New Roman"/>
      <family val="1"/>
    </font>
    <font>
      <sz val="12"/>
      <name val="굴림체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Calibri"/>
      <family val="3"/>
      <charset val="129"/>
      <scheme val="minor"/>
    </font>
    <font>
      <i/>
      <sz val="11"/>
      <color rgb="FF7F7F7F"/>
      <name val="宋体"/>
      <family val="3"/>
      <charset val="134"/>
    </font>
    <font>
      <i/>
      <sz val="11"/>
      <color indexed="23"/>
      <name val="Calibri"/>
      <family val="2"/>
    </font>
    <font>
      <sz val="11"/>
      <color indexed="17"/>
      <name val="맑은 고딕"/>
      <family val="3"/>
      <charset val="129"/>
    </font>
    <font>
      <sz val="11"/>
      <color rgb="FF006100"/>
      <name val="Calibri"/>
      <family val="3"/>
      <charset val="129"/>
      <scheme val="minor"/>
    </font>
    <font>
      <sz val="11"/>
      <color rgb="FF006100"/>
      <name val="宋体"/>
      <family val="3"/>
      <charset val="134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56"/>
      <name val="맑은 고딕"/>
      <family val="3"/>
      <charset val="129"/>
    </font>
    <font>
      <b/>
      <sz val="15"/>
      <color indexed="62"/>
      <name val="Calibri"/>
      <family val="3"/>
      <charset val="129"/>
      <scheme val="minor"/>
    </font>
    <font>
      <b/>
      <sz val="15"/>
      <color theme="3"/>
      <name val="宋体"/>
      <family val="3"/>
      <charset val="134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맑은 고딕"/>
      <family val="3"/>
      <charset val="129"/>
    </font>
    <font>
      <b/>
      <sz val="13"/>
      <color indexed="62"/>
      <name val="Calibri"/>
      <family val="3"/>
      <charset val="129"/>
      <scheme val="minor"/>
    </font>
    <font>
      <b/>
      <sz val="13"/>
      <color theme="3"/>
      <name val="宋体"/>
      <family val="3"/>
      <charset val="134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맑은 고딕"/>
      <family val="3"/>
      <charset val="129"/>
    </font>
    <font>
      <b/>
      <sz val="11"/>
      <color indexed="62"/>
      <name val="Calibri"/>
      <family val="3"/>
      <charset val="129"/>
      <scheme val="minor"/>
    </font>
    <font>
      <b/>
      <sz val="11"/>
      <color theme="3"/>
      <name val="宋体"/>
      <family val="3"/>
      <charset val="134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8"/>
      <name val="MS Sans Serif"/>
      <family val="2"/>
    </font>
    <font>
      <sz val="11"/>
      <color indexed="62"/>
      <name val="Calibri"/>
      <family val="2"/>
    </font>
    <font>
      <sz val="11"/>
      <color indexed="62"/>
      <name val="맑은 고딕"/>
      <family val="3"/>
      <charset val="129"/>
    </font>
    <font>
      <sz val="11"/>
      <color rgb="FF3F3F76"/>
      <name val="Calibri"/>
      <family val="3"/>
      <charset val="129"/>
      <scheme val="minor"/>
    </font>
    <font>
      <sz val="11"/>
      <color rgb="FF3F3F76"/>
      <name val="宋体"/>
      <family val="3"/>
      <charset val="134"/>
    </font>
    <font>
      <sz val="12"/>
      <name val="Helv"/>
      <family val="2"/>
    </font>
    <font>
      <sz val="12"/>
      <name val="VNTime"/>
      <family val="2"/>
    </font>
    <font>
      <sz val="10"/>
      <name val="Times New Roman"/>
      <family val="1"/>
    </font>
    <font>
      <sz val="11"/>
      <color indexed="52"/>
      <name val="맑은 고딕"/>
      <family val="3"/>
      <charset val="129"/>
    </font>
    <font>
      <sz val="11"/>
      <color rgb="FFFA7D00"/>
      <name val="Calibri"/>
      <family val="3"/>
      <charset val="129"/>
      <scheme val="minor"/>
    </font>
    <font>
      <sz val="11"/>
      <color rgb="FFFA7D00"/>
      <name val="宋体"/>
      <family val="3"/>
      <charset val="134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1"/>
      <name val="Helv"/>
      <family val="2"/>
    </font>
    <font>
      <sz val="14"/>
      <name val="CordiaUPC"/>
      <family val="1"/>
    </font>
    <font>
      <sz val="11"/>
      <name val="ＭＳ Ｐゴシック"/>
      <family val="2"/>
    </font>
    <font>
      <sz val="11"/>
      <name val="ＭＳ Ｐゴシック"/>
      <charset val="128"/>
    </font>
    <font>
      <sz val="11"/>
      <color indexed="60"/>
      <name val="맑은 고딕"/>
      <family val="3"/>
      <charset val="129"/>
    </font>
    <font>
      <sz val="11"/>
      <color rgb="FF9C6500"/>
      <name val="Calibri"/>
      <family val="3"/>
      <charset val="129"/>
      <scheme val="minor"/>
    </font>
    <font>
      <sz val="11"/>
      <color rgb="FF9C6500"/>
      <name val="宋体"/>
      <family val="3"/>
      <charset val="134"/>
    </font>
    <font>
      <sz val="11"/>
      <color indexed="60"/>
      <name val="Calibri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10"/>
      <name val="VNtimes new roman"/>
      <family val="2"/>
    </font>
    <font>
      <b/>
      <i/>
      <sz val="16"/>
      <name val="Helv"/>
      <family val="2"/>
    </font>
    <font>
      <sz val="10"/>
      <name val="VNtimes new roman"/>
    </font>
    <font>
      <sz val="11"/>
      <color theme="1"/>
      <name val="Times New Roman"/>
      <family val="2"/>
    </font>
    <font>
      <sz val="11"/>
      <color indexed="8"/>
      <name val="宋体"/>
      <charset val="129"/>
    </font>
    <font>
      <sz val="11"/>
      <color indexed="63"/>
      <name val="Calibri"/>
      <family val="2"/>
    </font>
    <font>
      <sz val="14"/>
      <name val="Times New Roman"/>
      <family val="1"/>
    </font>
    <font>
      <sz val="11"/>
      <color theme="1"/>
      <name val="Calibri"/>
      <family val="3"/>
      <charset val="128"/>
      <scheme val="minor"/>
    </font>
    <font>
      <sz val="14"/>
      <name val="Arial"/>
      <family val="2"/>
    </font>
    <font>
      <b/>
      <sz val="11"/>
      <color indexed="63"/>
      <name val="Calibri"/>
      <family val="2"/>
    </font>
    <font>
      <b/>
      <sz val="11"/>
      <color indexed="63"/>
      <name val="맑은 고딕"/>
      <family val="3"/>
      <charset val="129"/>
    </font>
    <font>
      <b/>
      <sz val="11"/>
      <color rgb="FF3F3F3F"/>
      <name val="宋体"/>
      <family val="3"/>
      <charset val="134"/>
    </font>
    <font>
      <b/>
      <sz val="11"/>
      <color rgb="FF3F3F3F"/>
      <name val="Calibri"/>
      <family val="3"/>
      <charset val="129"/>
      <scheme val="minor"/>
    </font>
    <font>
      <sz val="12"/>
      <name val="宋体"/>
    </font>
    <font>
      <sz val="12"/>
      <color indexed="24"/>
      <name val="Arial"/>
      <family val="2"/>
    </font>
    <font>
      <sz val="9"/>
      <name val="Monaco"/>
      <family val="2"/>
    </font>
    <font>
      <sz val="8"/>
      <name val="Wingdings"/>
      <charset val="2"/>
    </font>
    <font>
      <sz val="8"/>
      <name val="Helv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sz val="11"/>
      <name val="ＭＳ Ｐゴシック"/>
      <family val="3"/>
      <charset val="128"/>
    </font>
    <font>
      <b/>
      <sz val="18"/>
      <color indexed="62"/>
      <name val="Cambria"/>
      <family val="1"/>
    </font>
    <font>
      <sz val="10"/>
      <color indexed="8"/>
      <name val="MS Sans Serif"/>
      <family val="2"/>
    </font>
    <font>
      <b/>
      <sz val="8"/>
      <color indexed="8"/>
      <name val="Helv"/>
      <family val="2"/>
    </font>
    <font>
      <b/>
      <sz val="18"/>
      <color indexed="56"/>
      <name val="맑은 고딕"/>
      <family val="3"/>
      <charset val="129"/>
    </font>
    <font>
      <b/>
      <sz val="18"/>
      <color indexed="62"/>
      <name val="Cambria"/>
      <family val="3"/>
      <charset val="129"/>
      <scheme val="major"/>
    </font>
    <font>
      <b/>
      <sz val="18"/>
      <color theme="3"/>
      <name val="宋体"/>
      <family val="3"/>
      <charset val="134"/>
    </font>
    <font>
      <b/>
      <sz val="11"/>
      <color indexed="8"/>
      <name val="맑은 고딕"/>
      <family val="3"/>
      <charset val="129"/>
    </font>
    <font>
      <b/>
      <sz val="11"/>
      <color theme="1"/>
      <name val="宋体"/>
      <family val="3"/>
      <charset val="134"/>
    </font>
    <font>
      <b/>
      <sz val="11"/>
      <color theme="1"/>
      <name val="Calibri"/>
      <family val="3"/>
      <charset val="129"/>
      <scheme val="minor"/>
    </font>
    <font>
      <sz val="11"/>
      <color indexed="10"/>
      <name val="맑은 고딕"/>
      <family val="3"/>
      <charset val="129"/>
    </font>
    <font>
      <sz val="11"/>
      <color rgb="FFFF0000"/>
      <name val="Calibri"/>
      <family val="3"/>
      <charset val="129"/>
      <scheme val="minor"/>
    </font>
    <font>
      <sz val="11"/>
      <color rgb="FFFF0000"/>
      <name val="宋体"/>
      <family val="3"/>
      <charset val="134"/>
    </font>
    <font>
      <sz val="11"/>
      <color indexed="10"/>
      <name val="Calibri"/>
      <family val="2"/>
    </font>
    <font>
      <sz val="14"/>
      <name val="Cordia New"/>
      <family val="2"/>
      <charset val="222"/>
    </font>
    <font>
      <sz val="10"/>
      <name val=" "/>
      <family val="1"/>
      <charset val="136"/>
    </font>
    <font>
      <sz val="12"/>
      <name val="夥鰻羹"/>
      <family val="1"/>
      <charset val="136"/>
    </font>
    <font>
      <b/>
      <sz val="11"/>
      <color indexed="17"/>
      <name val="Calibri"/>
      <family val="2"/>
    </font>
    <font>
      <sz val="10"/>
      <color theme="1"/>
      <name val="Arial"/>
      <family val="2"/>
      <charset val="129"/>
    </font>
    <font>
      <sz val="12"/>
      <color theme="1"/>
      <name val="Calibri"/>
      <family val="2"/>
      <charset val="129"/>
      <scheme val="minor"/>
    </font>
    <font>
      <sz val="10"/>
      <color theme="1"/>
      <name val="Arial"/>
      <family val="2"/>
    </font>
    <font>
      <sz val="11"/>
      <color rgb="FF9C0006"/>
      <name val="Calibri"/>
      <family val="3"/>
      <charset val="129"/>
      <scheme val="minor"/>
    </font>
    <font>
      <sz val="11"/>
      <color indexed="37"/>
      <name val="Calibri"/>
      <family val="2"/>
    </font>
    <font>
      <u/>
      <sz val="12"/>
      <color indexed="12"/>
      <name val="芥竟"/>
      <family val="1"/>
      <charset val="129"/>
    </font>
    <font>
      <u/>
      <sz val="7.5"/>
      <color indexed="36"/>
      <name val="Arial"/>
      <family val="2"/>
    </font>
    <font>
      <sz val="14"/>
      <name val="뼻뮝"/>
      <family val="3"/>
      <charset val="129"/>
    </font>
    <font>
      <sz val="11"/>
      <color theme="1"/>
      <name val="돋움"/>
      <family val="3"/>
      <charset val="129"/>
    </font>
    <font>
      <sz val="11"/>
      <color indexed="8"/>
      <name val="돋움"/>
      <family val="3"/>
      <charset val="129"/>
    </font>
    <font>
      <sz val="10"/>
      <color theme="1"/>
      <name val="Calibri"/>
      <family val="2"/>
      <charset val="129"/>
      <scheme val="minor"/>
    </font>
    <font>
      <sz val="9"/>
      <color theme="1"/>
      <name val="맑은 고딕"/>
      <family val="2"/>
      <charset val="129"/>
    </font>
    <font>
      <sz val="12"/>
      <name val="뼻뮝"/>
      <family val="3"/>
      <charset val="129"/>
    </font>
    <font>
      <u/>
      <sz val="12"/>
      <color indexed="36"/>
      <name val="芥竟"/>
      <family val="1"/>
      <charset val="129"/>
    </font>
    <font>
      <sz val="13"/>
      <name val="굴림체"/>
      <family val="3"/>
      <charset val="129"/>
    </font>
    <font>
      <sz val="11"/>
      <color indexed="48"/>
      <name val="Calibri"/>
      <family val="2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b/>
      <sz val="18"/>
      <color theme="3"/>
      <name val="Cambria"/>
      <family val="3"/>
      <charset val="129"/>
      <scheme val="major"/>
    </font>
    <font>
      <sz val="11"/>
      <color indexed="8"/>
      <name val="맑은 고딕"/>
      <family val="2"/>
    </font>
    <font>
      <sz val="9"/>
      <color theme="1"/>
      <name val="굴림체"/>
      <family val="3"/>
      <charset val="129"/>
    </font>
    <font>
      <sz val="11"/>
      <color indexed="8"/>
      <name val="굴림"/>
      <family val="3"/>
      <charset val="129"/>
    </font>
    <font>
      <sz val="11"/>
      <name val="돋움"/>
      <family val="2"/>
    </font>
    <font>
      <sz val="11"/>
      <name val="굴림체"/>
      <family val="3"/>
      <charset val="129"/>
    </font>
    <font>
      <sz val="12"/>
      <name val="芥竟"/>
      <family val="1"/>
      <charset val="129"/>
    </font>
    <font>
      <sz val="12"/>
      <name val="MS Sans Serif"/>
      <family val="2"/>
    </font>
    <font>
      <sz val="10"/>
      <name val="PragmaticaCTT"/>
      <family val="1"/>
    </font>
    <font>
      <sz val="11"/>
      <color indexed="17"/>
      <name val="宋体"/>
      <family val="3"/>
      <charset val="134"/>
    </font>
    <font>
      <sz val="11"/>
      <name val="宋体繁体"/>
      <charset val="134"/>
    </font>
    <font>
      <sz val="11"/>
      <color indexed="20"/>
      <name val="宋体"/>
      <family val="3"/>
      <charset val="134"/>
    </font>
    <font>
      <u/>
      <sz val="12"/>
      <color indexed="20"/>
      <name val="바탕체"/>
      <family val="1"/>
      <charset val="129"/>
    </font>
    <font>
      <sz val="11"/>
      <color theme="1"/>
      <name val="Calibri"/>
      <family val="3"/>
      <charset val="134"/>
      <scheme val="minor"/>
    </font>
    <font>
      <sz val="12"/>
      <color theme="1"/>
      <name val="幼圆"/>
      <family val="3"/>
      <charset val="134"/>
    </font>
    <font>
      <sz val="11"/>
      <color theme="1"/>
      <name val="맑은 고딕"/>
      <family val="3"/>
      <charset val="129"/>
    </font>
    <font>
      <sz val="12"/>
      <name val="官帕眉"/>
      <family val="3"/>
      <charset val="136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theme="1"/>
      <name val="Arial Unicode MS"/>
      <family val="3"/>
      <charset val="128"/>
    </font>
    <font>
      <b/>
      <sz val="11"/>
      <color indexed="9"/>
      <name val="宋体"/>
      <family val="3"/>
      <charset val="134"/>
    </font>
    <font>
      <sz val="11"/>
      <name val="ＭＳ Ｐゴシック"/>
      <family val="2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9"/>
      <name val="Arial"/>
      <family val="2"/>
    </font>
    <font>
      <sz val="12"/>
      <name val="Courier"/>
      <family val="3"/>
    </font>
    <font>
      <u/>
      <sz val="12"/>
      <color indexed="12"/>
      <name val="바탕체"/>
      <family val="1"/>
      <charset val="129"/>
    </font>
    <font>
      <u/>
      <sz val="10"/>
      <color theme="10"/>
      <name val="Arial"/>
      <family val="2"/>
    </font>
    <font>
      <u/>
      <sz val="12"/>
      <color indexed="12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5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Times New Roman"/>
      <family val="1"/>
    </font>
    <font>
      <b/>
      <sz val="12"/>
      <color indexed="81"/>
      <name val="Tahoma"/>
      <family val="2"/>
    </font>
    <font>
      <b/>
      <sz val="11"/>
      <color indexed="81"/>
      <name val="Tahoma"/>
      <family val="2"/>
    </font>
    <font>
      <sz val="12"/>
      <color indexed="81"/>
      <name val="Tahoma"/>
      <family val="2"/>
    </font>
    <font>
      <b/>
      <sz val="12"/>
      <color rgb="FFFF0000"/>
      <name val="Times New Roman"/>
      <family val="1"/>
    </font>
  </fonts>
  <fills count="1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9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35"/>
      </patternFill>
    </fill>
    <fill>
      <patternFill patternType="solid">
        <fgColor indexed="22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0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8"/>
        <bgColor indexed="5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11"/>
        <bgColor indexed="11"/>
      </patternFill>
    </fill>
    <fill>
      <patternFill patternType="solid">
        <fgColor indexed="6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rgb="FF000000"/>
      </patternFill>
    </fill>
  </fills>
  <borders count="9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hair">
        <color indexed="64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double">
        <color indexed="17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65084">
    <xf numFmtId="0" fontId="0" fillId="0" borderId="0"/>
    <xf numFmtId="0" fontId="2" fillId="0" borderId="0"/>
    <xf numFmtId="0" fontId="7" fillId="0" borderId="0">
      <alignment vertical="center"/>
    </xf>
    <xf numFmtId="165" fontId="2" fillId="0" borderId="0" applyFont="0" applyFill="0" applyBorder="0" applyAlignment="0" applyProtection="0"/>
    <xf numFmtId="0" fontId="12" fillId="0" borderId="0">
      <alignment vertical="center"/>
    </xf>
    <xf numFmtId="0" fontId="2" fillId="0" borderId="0"/>
    <xf numFmtId="166" fontId="13" fillId="0" borderId="0"/>
    <xf numFmtId="166" fontId="2" fillId="0" borderId="0"/>
    <xf numFmtId="167" fontId="2" fillId="0" borderId="0" applyFont="0" applyFill="0" applyBorder="0" applyAlignment="0" applyProtection="0"/>
    <xf numFmtId="168" fontId="2" fillId="0" borderId="0" applyNumberFormat="0" applyFont="0" applyFill="0" applyBorder="0" applyAlignment="0" applyProtection="0"/>
    <xf numFmtId="168" fontId="2" fillId="0" borderId="0" applyNumberFormat="0" applyFont="0" applyFill="0" applyBorder="0" applyAlignment="0" applyProtection="0"/>
    <xf numFmtId="168" fontId="14" fillId="0" borderId="0" applyNumberFormat="0" applyFont="0" applyFill="0" applyBorder="0" applyAlignment="0" applyProtection="0"/>
    <xf numFmtId="169" fontId="2" fillId="0" borderId="0" applyNumberFormat="0" applyFont="0" applyFill="0" applyBorder="0" applyAlignment="0" applyProtection="0"/>
    <xf numFmtId="0" fontId="15" fillId="0" borderId="31" applyFont="0" applyBorder="0">
      <alignment vertical="center"/>
    </xf>
    <xf numFmtId="17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0" fontId="16" fillId="38" borderId="32" applyNumberFormat="0" applyAlignment="0" applyProtection="0">
      <alignment vertical="center"/>
    </xf>
    <xf numFmtId="170" fontId="17" fillId="39" borderId="33" applyNumberFormat="0" applyAlignment="0" applyProtection="0">
      <alignment vertical="center"/>
    </xf>
    <xf numFmtId="170" fontId="18" fillId="0" borderId="0" applyNumberFormat="0" applyFill="0" applyBorder="0" applyAlignment="0" applyProtection="0">
      <alignment vertical="center"/>
    </xf>
    <xf numFmtId="170" fontId="19" fillId="0" borderId="34" applyNumberFormat="0" applyFill="0" applyAlignment="0" applyProtection="0">
      <alignment vertical="center"/>
    </xf>
    <xf numFmtId="170" fontId="20" fillId="0" borderId="35" applyNumberFormat="0" applyFill="0" applyAlignment="0" applyProtection="0">
      <alignment vertical="center"/>
    </xf>
    <xf numFmtId="170" fontId="21" fillId="0" borderId="36" applyNumberFormat="0" applyFill="0" applyAlignment="0" applyProtection="0">
      <alignment vertical="center"/>
    </xf>
    <xf numFmtId="170" fontId="21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1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2" fillId="0" borderId="0" applyNumberFormat="0" applyFill="0" applyBorder="0" applyAlignment="0" applyProtection="0">
      <alignment vertical="center"/>
    </xf>
    <xf numFmtId="170" fontId="23" fillId="0" borderId="37" applyNumberFormat="0" applyFill="0" applyAlignment="0" applyProtection="0">
      <alignment vertical="center"/>
    </xf>
    <xf numFmtId="170" fontId="24" fillId="0" borderId="0" applyNumberFormat="0" applyAlignment="0" applyProtection="0"/>
    <xf numFmtId="170" fontId="25" fillId="0" borderId="0"/>
    <xf numFmtId="170" fontId="25" fillId="0" borderId="0"/>
    <xf numFmtId="170" fontId="25" fillId="0" borderId="0"/>
    <xf numFmtId="170" fontId="25" fillId="0" borderId="0"/>
    <xf numFmtId="170" fontId="25" fillId="0" borderId="0"/>
    <xf numFmtId="170" fontId="24" fillId="0" borderId="0" applyNumberFormat="0" applyAlignment="0" applyProtection="0"/>
    <xf numFmtId="170" fontId="24" fillId="0" borderId="0" applyNumberFormat="0" applyAlignment="0" applyProtection="0"/>
    <xf numFmtId="170" fontId="25" fillId="0" borderId="0"/>
    <xf numFmtId="0" fontId="2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170" fontId="26" fillId="40" borderId="0" applyNumberFormat="0" applyBorder="0" applyAlignment="0" applyProtection="0">
      <alignment vertical="center"/>
    </xf>
    <xf numFmtId="170" fontId="26" fillId="41" borderId="0" applyNumberFormat="0" applyBorder="0" applyAlignment="0" applyProtection="0">
      <alignment vertical="center"/>
    </xf>
    <xf numFmtId="170" fontId="26" fillId="42" borderId="0" applyNumberFormat="0" applyBorder="0" applyAlignment="0" applyProtection="0">
      <alignment vertical="center"/>
    </xf>
    <xf numFmtId="170" fontId="26" fillId="43" borderId="0" applyNumberFormat="0" applyBorder="0" applyAlignment="0" applyProtection="0">
      <alignment vertical="center"/>
    </xf>
    <xf numFmtId="170" fontId="26" fillId="44" borderId="0" applyNumberFormat="0" applyBorder="0" applyAlignment="0" applyProtection="0">
      <alignment vertical="center"/>
    </xf>
    <xf numFmtId="170" fontId="26" fillId="45" borderId="0" applyNumberFormat="0" applyBorder="0" applyAlignment="0" applyProtection="0">
      <alignment vertical="center"/>
    </xf>
    <xf numFmtId="172" fontId="27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9" fontId="28" fillId="0" borderId="0" applyFont="0" applyFill="0" applyBorder="0" applyAlignment="0" applyProtection="0"/>
    <xf numFmtId="0" fontId="2" fillId="0" borderId="0"/>
    <xf numFmtId="0" fontId="15" fillId="0" borderId="31" applyFont="0" applyBorder="0">
      <alignment vertical="center"/>
    </xf>
    <xf numFmtId="0" fontId="2" fillId="0" borderId="0"/>
    <xf numFmtId="0" fontId="2" fillId="0" borderId="0" applyNumberFormat="0" applyFill="0" applyBorder="0" applyAlignment="0" applyProtection="0"/>
    <xf numFmtId="173" fontId="29" fillId="0" borderId="0" applyFont="0" applyFill="0" applyBorder="0" applyAlignment="0" applyProtection="0"/>
    <xf numFmtId="174" fontId="30" fillId="0" borderId="0" applyNumberFormat="0" applyFill="0" applyBorder="0" applyAlignment="0" applyProtection="0">
      <alignment vertical="top"/>
      <protection locked="0"/>
    </xf>
    <xf numFmtId="174" fontId="31" fillId="0" borderId="0"/>
    <xf numFmtId="174" fontId="31" fillId="0" borderId="0"/>
    <xf numFmtId="174" fontId="32" fillId="0" borderId="0"/>
    <xf numFmtId="174" fontId="31" fillId="0" borderId="0"/>
    <xf numFmtId="174" fontId="31" fillId="0" borderId="0"/>
    <xf numFmtId="174" fontId="31" fillId="0" borderId="0"/>
    <xf numFmtId="174" fontId="31" fillId="0" borderId="0"/>
    <xf numFmtId="174" fontId="31" fillId="0" borderId="0"/>
    <xf numFmtId="174" fontId="31" fillId="0" borderId="0"/>
    <xf numFmtId="174" fontId="31" fillId="0" borderId="0"/>
    <xf numFmtId="174" fontId="31" fillId="0" borderId="0"/>
    <xf numFmtId="174" fontId="31" fillId="0" borderId="0"/>
    <xf numFmtId="174" fontId="31" fillId="0" borderId="0"/>
    <xf numFmtId="174" fontId="31" fillId="0" borderId="0"/>
    <xf numFmtId="174" fontId="29" fillId="0" borderId="0"/>
    <xf numFmtId="174" fontId="29" fillId="0" borderId="0"/>
    <xf numFmtId="174" fontId="29" fillId="0" borderId="0"/>
    <xf numFmtId="174" fontId="13" fillId="0" borderId="0"/>
    <xf numFmtId="174" fontId="13" fillId="0" borderId="0"/>
    <xf numFmtId="174" fontId="32" fillId="0" borderId="0"/>
    <xf numFmtId="174" fontId="31" fillId="0" borderId="0"/>
    <xf numFmtId="174" fontId="31" fillId="0" borderId="0"/>
    <xf numFmtId="174" fontId="31" fillId="0" borderId="0"/>
    <xf numFmtId="174" fontId="31" fillId="0" borderId="0"/>
    <xf numFmtId="174" fontId="31" fillId="0" borderId="0"/>
    <xf numFmtId="174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6" borderId="0"/>
    <xf numFmtId="0" fontId="2" fillId="0" borderId="0"/>
    <xf numFmtId="0" fontId="2" fillId="0" borderId="0">
      <alignment horizontal="justify"/>
    </xf>
    <xf numFmtId="0" fontId="2" fillId="0" borderId="0"/>
    <xf numFmtId="0" fontId="2" fillId="0" borderId="0"/>
    <xf numFmtId="0" fontId="2" fillId="46" borderId="0"/>
    <xf numFmtId="0" fontId="2" fillId="0" borderId="0"/>
    <xf numFmtId="0" fontId="2" fillId="0" borderId="0">
      <alignment horizontal="justify"/>
    </xf>
    <xf numFmtId="0" fontId="2" fillId="0" borderId="0"/>
    <xf numFmtId="0" fontId="2" fillId="0" borderId="0"/>
    <xf numFmtId="0" fontId="2" fillId="0" borderId="0" applyFont="0" applyFill="0" applyBorder="0" applyAlignment="0" applyProtection="0"/>
    <xf numFmtId="0" fontId="13" fillId="0" borderId="0"/>
    <xf numFmtId="0" fontId="33" fillId="0" borderId="0" applyFont="0" applyFill="0" applyBorder="0" applyAlignment="0" applyProtection="0"/>
    <xf numFmtId="0" fontId="13" fillId="0" borderId="0"/>
    <xf numFmtId="0" fontId="2" fillId="0" borderId="0"/>
    <xf numFmtId="0" fontId="13" fillId="0" borderId="0"/>
    <xf numFmtId="0" fontId="34" fillId="0" borderId="0"/>
    <xf numFmtId="0" fontId="34" fillId="0" borderId="0"/>
    <xf numFmtId="0" fontId="33" fillId="0" borderId="0" applyFont="0" applyFill="0" applyBorder="0" applyAlignment="0" applyProtection="0"/>
    <xf numFmtId="0" fontId="2" fillId="0" borderId="0"/>
    <xf numFmtId="0" fontId="2" fillId="0" borderId="0"/>
    <xf numFmtId="0" fontId="13" fillId="0" borderId="0"/>
    <xf numFmtId="0" fontId="13" fillId="0" borderId="0"/>
    <xf numFmtId="0" fontId="33" fillId="0" borderId="0" applyFont="0" applyFill="0" applyBorder="0" applyAlignment="0" applyProtection="0"/>
    <xf numFmtId="0" fontId="13" fillId="0" borderId="0"/>
    <xf numFmtId="0" fontId="33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0" fontId="13" fillId="0" borderId="0"/>
    <xf numFmtId="0" fontId="13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3" fillId="0" borderId="0"/>
    <xf numFmtId="0" fontId="33" fillId="0" borderId="0" applyFont="0" applyFill="0" applyBorder="0" applyAlignment="0" applyProtection="0"/>
    <xf numFmtId="0" fontId="13" fillId="0" borderId="0"/>
    <xf numFmtId="0" fontId="13" fillId="0" borderId="0"/>
    <xf numFmtId="0" fontId="33" fillId="0" borderId="0" applyFont="0" applyFill="0" applyBorder="0" applyAlignment="0" applyProtection="0"/>
    <xf numFmtId="0" fontId="13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3" fillId="0" borderId="0"/>
    <xf numFmtId="0" fontId="33" fillId="0" borderId="0" applyFont="0" applyFill="0" applyBorder="0" applyAlignment="0" applyProtection="0"/>
    <xf numFmtId="0" fontId="13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3" fillId="0" borderId="0"/>
    <xf numFmtId="0" fontId="13" fillId="0" borderId="0"/>
    <xf numFmtId="0" fontId="3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3" fillId="0" borderId="0" applyFont="0" applyFill="0" applyBorder="0" applyAlignment="0" applyProtection="0"/>
    <xf numFmtId="0" fontId="13" fillId="0" borderId="0"/>
    <xf numFmtId="0" fontId="33" fillId="0" borderId="0" applyFont="0" applyFill="0" applyBorder="0" applyAlignment="0" applyProtection="0"/>
    <xf numFmtId="0" fontId="2" fillId="0" borderId="0"/>
    <xf numFmtId="0" fontId="13" fillId="0" borderId="0"/>
    <xf numFmtId="0" fontId="13" fillId="0" borderId="0"/>
    <xf numFmtId="0" fontId="13" fillId="0" borderId="0"/>
    <xf numFmtId="0" fontId="33" fillId="0" borderId="0" applyFont="0" applyFill="0" applyBorder="0" applyAlignment="0" applyProtection="0"/>
    <xf numFmtId="0" fontId="13" fillId="0" borderId="0"/>
    <xf numFmtId="0" fontId="2" fillId="0" borderId="0"/>
    <xf numFmtId="0" fontId="33" fillId="0" borderId="0" applyFont="0" applyFill="0" applyBorder="0" applyAlignment="0" applyProtection="0"/>
    <xf numFmtId="0" fontId="13" fillId="0" borderId="0"/>
    <xf numFmtId="0" fontId="33" fillId="0" borderId="0" applyFont="0" applyFill="0" applyBorder="0" applyAlignment="0" applyProtection="0"/>
    <xf numFmtId="0" fontId="13" fillId="0" borderId="0"/>
    <xf numFmtId="0" fontId="34" fillId="0" borderId="0"/>
    <xf numFmtId="0" fontId="33" fillId="0" borderId="0" applyFont="0" applyFill="0" applyBorder="0" applyAlignment="0" applyProtection="0"/>
    <xf numFmtId="0" fontId="13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3" fillId="0" borderId="0"/>
    <xf numFmtId="0" fontId="3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13" fillId="0" borderId="0"/>
    <xf numFmtId="0" fontId="13" fillId="0" borderId="0"/>
    <xf numFmtId="0" fontId="34" fillId="0" borderId="0"/>
    <xf numFmtId="0" fontId="2" fillId="0" borderId="0"/>
    <xf numFmtId="0" fontId="13" fillId="0" borderId="0"/>
    <xf numFmtId="0" fontId="2" fillId="0" borderId="0"/>
    <xf numFmtId="0" fontId="34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/>
    <xf numFmtId="0" fontId="2" fillId="0" borderId="0"/>
    <xf numFmtId="171" fontId="35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34" fillId="0" borderId="0"/>
    <xf numFmtId="0" fontId="2" fillId="0" borderId="0"/>
    <xf numFmtId="0" fontId="13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6" borderId="0"/>
    <xf numFmtId="0" fontId="2" fillId="0" borderId="0"/>
    <xf numFmtId="0" fontId="2" fillId="0" borderId="0">
      <alignment horizontal="justify"/>
    </xf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34" fillId="0" borderId="0"/>
    <xf numFmtId="0" fontId="2" fillId="0" borderId="0"/>
    <xf numFmtId="0" fontId="36" fillId="0" borderId="0"/>
    <xf numFmtId="0" fontId="13" fillId="0" borderId="0"/>
    <xf numFmtId="0" fontId="34" fillId="0" borderId="0"/>
    <xf numFmtId="0" fontId="13" fillId="0" borderId="0" applyNumberFormat="0" applyFill="0" applyBorder="0" applyAlignment="0" applyProtection="0"/>
    <xf numFmtId="0" fontId="2" fillId="0" borderId="0"/>
    <xf numFmtId="0" fontId="3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 applyNumberFormat="0" applyFill="0" applyBorder="0" applyAlignment="0" applyProtection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6" borderId="0"/>
    <xf numFmtId="0" fontId="34" fillId="0" borderId="0"/>
    <xf numFmtId="0" fontId="34" fillId="0" borderId="0"/>
    <xf numFmtId="0" fontId="2" fillId="0" borderId="0"/>
    <xf numFmtId="0" fontId="2" fillId="0" borderId="0"/>
    <xf numFmtId="0" fontId="2" fillId="0" borderId="0">
      <alignment horizontal="justify"/>
    </xf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horizontal="justify"/>
    </xf>
    <xf numFmtId="0" fontId="2" fillId="46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horizontal="justify"/>
    </xf>
    <xf numFmtId="0" fontId="2" fillId="0" borderId="0"/>
    <xf numFmtId="0" fontId="2" fillId="0" borderId="0"/>
    <xf numFmtId="0" fontId="2" fillId="46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17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174" fontId="13" fillId="0" borderId="0"/>
    <xf numFmtId="0" fontId="3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4" fontId="13" fillId="0" borderId="0"/>
    <xf numFmtId="174" fontId="13" fillId="0" borderId="0"/>
    <xf numFmtId="0" fontId="37" fillId="0" borderId="0"/>
    <xf numFmtId="175" fontId="37" fillId="0" borderId="0"/>
    <xf numFmtId="0" fontId="37" fillId="0" borderId="0"/>
    <xf numFmtId="0" fontId="2" fillId="0" borderId="0"/>
    <xf numFmtId="0" fontId="34" fillId="0" borderId="0"/>
    <xf numFmtId="174" fontId="3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36" fillId="0" borderId="0"/>
    <xf numFmtId="174" fontId="13" fillId="0" borderId="0"/>
    <xf numFmtId="174" fontId="13" fillId="0" borderId="0"/>
    <xf numFmtId="174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4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175" fontId="37" fillId="0" borderId="0"/>
    <xf numFmtId="0" fontId="37" fillId="0" borderId="0"/>
    <xf numFmtId="0" fontId="37" fillId="0" borderId="0"/>
    <xf numFmtId="175" fontId="37" fillId="0" borderId="0"/>
    <xf numFmtId="0" fontId="37" fillId="0" borderId="0"/>
    <xf numFmtId="0" fontId="2" fillId="0" borderId="0"/>
    <xf numFmtId="170" fontId="24" fillId="0" borderId="0" applyNumberFormat="0" applyAlignment="0" applyProtection="0"/>
    <xf numFmtId="170" fontId="24" fillId="0" borderId="0" applyNumberFormat="0" applyAlignment="0" applyProtection="0"/>
    <xf numFmtId="170" fontId="24" fillId="0" borderId="0" applyNumberFormat="0" applyAlignment="0" applyProtection="0"/>
    <xf numFmtId="170" fontId="24" fillId="0" borderId="0" applyNumberFormat="0" applyAlignment="0" applyProtection="0"/>
    <xf numFmtId="170" fontId="24" fillId="0" borderId="0" applyNumberFormat="0" applyAlignment="0" applyProtection="0"/>
    <xf numFmtId="170" fontId="24" fillId="0" borderId="0" applyNumberFormat="0" applyAlignment="0" applyProtection="0"/>
    <xf numFmtId="170" fontId="24" fillId="0" borderId="0" applyNumberFormat="0" applyAlignment="0" applyProtection="0"/>
    <xf numFmtId="170" fontId="24" fillId="0" borderId="0" applyNumberFormat="0" applyAlignment="0" applyProtection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4" fontId="13" fillId="0" borderId="0"/>
    <xf numFmtId="174" fontId="13" fillId="0" borderId="0"/>
    <xf numFmtId="171" fontId="34" fillId="0" borderId="0"/>
    <xf numFmtId="171" fontId="34" fillId="0" borderId="0"/>
    <xf numFmtId="0" fontId="34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4" fontId="13" fillId="0" borderId="0"/>
    <xf numFmtId="174" fontId="13" fillId="0" borderId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34" fillId="0" borderId="0"/>
    <xf numFmtId="0" fontId="39" fillId="0" borderId="0"/>
    <xf numFmtId="0" fontId="2" fillId="0" borderId="0"/>
    <xf numFmtId="174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176" fontId="33" fillId="0" borderId="0"/>
    <xf numFmtId="176" fontId="33" fillId="0" borderId="0"/>
    <xf numFmtId="176" fontId="33" fillId="0" borderId="0"/>
    <xf numFmtId="176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34" fillId="0" borderId="0"/>
    <xf numFmtId="0" fontId="34" fillId="0" borderId="0"/>
    <xf numFmtId="0" fontId="34" fillId="0" borderId="0"/>
    <xf numFmtId="0" fontId="2" fillId="0" borderId="0"/>
    <xf numFmtId="0" fontId="34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13" fillId="0" borderId="0"/>
    <xf numFmtId="0" fontId="2" fillId="0" borderId="0"/>
    <xf numFmtId="0" fontId="34" fillId="0" borderId="0"/>
    <xf numFmtId="0" fontId="2" fillId="0" borderId="0"/>
    <xf numFmtId="0" fontId="34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46" borderId="0"/>
    <xf numFmtId="0" fontId="2" fillId="0" borderId="0"/>
    <xf numFmtId="0" fontId="2" fillId="0" borderId="0">
      <alignment horizontal="justify"/>
    </xf>
    <xf numFmtId="0" fontId="34" fillId="0" borderId="0"/>
    <xf numFmtId="0" fontId="36" fillId="0" borderId="0"/>
    <xf numFmtId="0" fontId="2" fillId="0" borderId="0"/>
    <xf numFmtId="0" fontId="13" fillId="0" borderId="0"/>
    <xf numFmtId="171" fontId="13" fillId="0" borderId="0" applyBorder="0"/>
    <xf numFmtId="0" fontId="2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171" fontId="34" fillId="0" borderId="0"/>
    <xf numFmtId="179" fontId="13" fillId="0" borderId="0" applyFill="0"/>
    <xf numFmtId="179" fontId="13" fillId="0" borderId="0" applyFill="0"/>
    <xf numFmtId="0" fontId="34" fillId="0" borderId="0"/>
    <xf numFmtId="0" fontId="34" fillId="0" borderId="0"/>
    <xf numFmtId="0" fontId="2" fillId="0" borderId="0"/>
    <xf numFmtId="17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 applyNumberFormat="0" applyFill="0" applyBorder="0" applyAlignment="0" applyProtection="0"/>
    <xf numFmtId="0" fontId="13" fillId="0" borderId="0"/>
    <xf numFmtId="0" fontId="34" fillId="0" borderId="0"/>
    <xf numFmtId="0" fontId="2" fillId="0" borderId="0"/>
    <xf numFmtId="0" fontId="2" fillId="0" borderId="0"/>
    <xf numFmtId="0" fontId="34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3" fillId="0" borderId="0" applyFont="0" applyFill="0" applyBorder="0" applyAlignment="0" applyProtection="0"/>
    <xf numFmtId="0" fontId="13" fillId="0" borderId="0"/>
    <xf numFmtId="0" fontId="2" fillId="0" borderId="0"/>
    <xf numFmtId="0" fontId="2" fillId="0" borderId="0"/>
    <xf numFmtId="0" fontId="34" fillId="0" borderId="0"/>
    <xf numFmtId="0" fontId="34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13" fillId="0" borderId="0"/>
    <xf numFmtId="0" fontId="2" fillId="0" borderId="0"/>
    <xf numFmtId="0" fontId="2" fillId="0" borderId="0"/>
    <xf numFmtId="0" fontId="2" fillId="0" borderId="0"/>
    <xf numFmtId="176" fontId="33" fillId="0" borderId="0"/>
    <xf numFmtId="171" fontId="35" fillId="0" borderId="0"/>
    <xf numFmtId="0" fontId="13" fillId="0" borderId="0"/>
    <xf numFmtId="0" fontId="13" fillId="0" borderId="0"/>
    <xf numFmtId="0" fontId="13" fillId="0" borderId="0" applyNumberFormat="0" applyFill="0" applyBorder="0" applyAlignment="0" applyProtection="0"/>
    <xf numFmtId="0" fontId="13" fillId="0" borderId="0"/>
    <xf numFmtId="0" fontId="33" fillId="0" borderId="0" applyFont="0" applyFill="0" applyBorder="0" applyAlignment="0" applyProtection="0"/>
    <xf numFmtId="0" fontId="13" fillId="0" borderId="0"/>
    <xf numFmtId="0" fontId="13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34" fillId="0" borderId="0"/>
    <xf numFmtId="0" fontId="2" fillId="0" borderId="0"/>
    <xf numFmtId="0" fontId="13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171" fontId="34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2" fillId="0" borderId="0"/>
    <xf numFmtId="0" fontId="34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34" fillId="0" borderId="0"/>
    <xf numFmtId="0" fontId="2" fillId="0" borderId="0"/>
    <xf numFmtId="0" fontId="34" fillId="0" borderId="0"/>
    <xf numFmtId="0" fontId="2" fillId="0" borderId="0"/>
    <xf numFmtId="0" fontId="34" fillId="0" borderId="0"/>
    <xf numFmtId="0" fontId="2" fillId="0" borderId="0"/>
    <xf numFmtId="0" fontId="2" fillId="0" borderId="0"/>
    <xf numFmtId="176" fontId="33" fillId="0" borderId="0"/>
    <xf numFmtId="0" fontId="34" fillId="0" borderId="0"/>
    <xf numFmtId="0" fontId="13" fillId="0" borderId="0"/>
    <xf numFmtId="0" fontId="13" fillId="0" borderId="0"/>
    <xf numFmtId="0" fontId="13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" fillId="46" borderId="0"/>
    <xf numFmtId="0" fontId="2" fillId="0" borderId="0"/>
    <xf numFmtId="0" fontId="2" fillId="0" borderId="0"/>
    <xf numFmtId="0" fontId="2" fillId="0" borderId="0"/>
    <xf numFmtId="0" fontId="2" fillId="0" borderId="0">
      <alignment horizontal="justify"/>
    </xf>
    <xf numFmtId="0" fontId="2" fillId="0" borderId="0"/>
    <xf numFmtId="0" fontId="33" fillId="0" borderId="0" applyFont="0" applyFill="0" applyBorder="0" applyAlignment="0" applyProtection="0"/>
    <xf numFmtId="0" fontId="13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 applyBorder="0"/>
    <xf numFmtId="0" fontId="2" fillId="0" borderId="0"/>
    <xf numFmtId="0" fontId="33" fillId="0" borderId="0" applyFont="0" applyFill="0" applyBorder="0" applyAlignment="0" applyProtection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34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horizontal="justify"/>
    </xf>
    <xf numFmtId="0" fontId="2" fillId="46" borderId="0"/>
    <xf numFmtId="0" fontId="2" fillId="0" borderId="0"/>
    <xf numFmtId="0" fontId="2" fillId="0" borderId="0"/>
    <xf numFmtId="0" fontId="2" fillId="0" borderId="0"/>
    <xf numFmtId="0" fontId="2" fillId="0" borderId="0">
      <alignment horizontal="justify"/>
    </xf>
    <xf numFmtId="0" fontId="2" fillId="0" borderId="0"/>
    <xf numFmtId="0" fontId="2" fillId="0" borderId="0"/>
    <xf numFmtId="0" fontId="2" fillId="0" borderId="0">
      <alignment horizontal="justify"/>
    </xf>
    <xf numFmtId="0" fontId="2" fillId="0" borderId="0"/>
    <xf numFmtId="0" fontId="2" fillId="0" borderId="0"/>
    <xf numFmtId="0" fontId="2" fillId="46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34" fillId="0" borderId="0"/>
    <xf numFmtId="171" fontId="35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13" fillId="0" borderId="0"/>
    <xf numFmtId="0" fontId="34" fillId="0" borderId="0"/>
    <xf numFmtId="174" fontId="40" fillId="0" borderId="0"/>
    <xf numFmtId="174" fontId="13" fillId="0" borderId="0"/>
    <xf numFmtId="0" fontId="13" fillId="0" borderId="0"/>
    <xf numFmtId="0" fontId="2" fillId="0" borderId="0"/>
    <xf numFmtId="0" fontId="34" fillId="0" borderId="0"/>
    <xf numFmtId="0" fontId="36" fillId="0" borderId="0"/>
    <xf numFmtId="0" fontId="13" fillId="0" borderId="0"/>
    <xf numFmtId="174" fontId="29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175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/>
    <xf numFmtId="0" fontId="2" fillId="0" borderId="0"/>
    <xf numFmtId="180" fontId="13" fillId="0" borderId="0"/>
    <xf numFmtId="181" fontId="13" fillId="0" borderId="0"/>
    <xf numFmtId="0" fontId="28" fillId="0" borderId="38" applyAlignment="0"/>
    <xf numFmtId="0" fontId="2" fillId="0" borderId="0" applyNumberFormat="0" applyFill="0" applyBorder="0" applyAlignment="0" applyProtection="0"/>
    <xf numFmtId="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80" fontId="42" fillId="0" borderId="0"/>
    <xf numFmtId="180" fontId="42" fillId="0" borderId="0"/>
    <xf numFmtId="181" fontId="42" fillId="0" borderId="0"/>
    <xf numFmtId="180" fontId="42" fillId="0" borderId="0"/>
    <xf numFmtId="181" fontId="42" fillId="0" borderId="0"/>
    <xf numFmtId="181" fontId="42" fillId="0" borderId="0"/>
    <xf numFmtId="170" fontId="43" fillId="47" borderId="0" applyNumberFormat="0" applyBorder="0" applyAlignment="0" applyProtection="0">
      <alignment vertical="center"/>
    </xf>
    <xf numFmtId="170" fontId="43" fillId="48" borderId="0" applyNumberFormat="0" applyBorder="0" applyAlignment="0" applyProtection="0">
      <alignment vertical="center"/>
    </xf>
    <xf numFmtId="170" fontId="43" fillId="49" borderId="0" applyNumberFormat="0" applyBorder="0" applyAlignment="0" applyProtection="0">
      <alignment vertical="center"/>
    </xf>
    <xf numFmtId="170" fontId="43" fillId="50" borderId="0" applyNumberFormat="0" applyBorder="0" applyAlignment="0" applyProtection="0">
      <alignment vertical="center"/>
    </xf>
    <xf numFmtId="170" fontId="43" fillId="51" borderId="0" applyNumberFormat="0" applyBorder="0" applyAlignment="0" applyProtection="0">
      <alignment vertical="center"/>
    </xf>
    <xf numFmtId="170" fontId="43" fillId="39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179" fontId="45" fillId="52" borderId="0" applyNumberFormat="0" applyBorder="0" applyAlignment="0" applyProtection="0"/>
    <xf numFmtId="179" fontId="45" fillId="52" borderId="0" applyNumberFormat="0" applyBorder="0" applyAlignment="0" applyProtection="0"/>
    <xf numFmtId="179" fontId="45" fillId="52" borderId="0" applyNumberFormat="0" applyBorder="0" applyAlignment="0" applyProtection="0"/>
    <xf numFmtId="179" fontId="45" fillId="52" borderId="0" applyNumberFormat="0" applyBorder="0" applyAlignment="0" applyProtection="0"/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179" fontId="45" fillId="52" borderId="0" applyNumberFormat="0" applyBorder="0" applyAlignment="0" applyProtection="0"/>
    <xf numFmtId="179" fontId="45" fillId="52" borderId="0" applyNumberFormat="0" applyBorder="0" applyAlignment="0" applyProtection="0"/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179" fontId="45" fillId="52" borderId="0" applyNumberFormat="0" applyBorder="0" applyAlignment="0" applyProtection="0"/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179" fontId="45" fillId="52" borderId="0" applyNumberFormat="0" applyBorder="0" applyAlignment="0" applyProtection="0"/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/>
    <xf numFmtId="0" fontId="7" fillId="10" borderId="0" applyNumberFormat="0" applyBorder="0" applyAlignment="0" applyProtection="0"/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7" fillId="10" borderId="0" applyNumberFormat="0" applyBorder="0" applyAlignment="0" applyProtection="0"/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179" fontId="46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/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/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179" fontId="45" fillId="53" borderId="0" applyNumberFormat="0" applyBorder="0" applyAlignment="0" applyProtection="0"/>
    <xf numFmtId="179" fontId="45" fillId="53" borderId="0" applyNumberFormat="0" applyBorder="0" applyAlignment="0" applyProtection="0"/>
    <xf numFmtId="179" fontId="45" fillId="53" borderId="0" applyNumberFormat="0" applyBorder="0" applyAlignment="0" applyProtection="0"/>
    <xf numFmtId="179" fontId="45" fillId="53" borderId="0" applyNumberFormat="0" applyBorder="0" applyAlignment="0" applyProtection="0"/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179" fontId="45" fillId="53" borderId="0" applyNumberFormat="0" applyBorder="0" applyAlignment="0" applyProtection="0"/>
    <xf numFmtId="179" fontId="45" fillId="53" borderId="0" applyNumberFormat="0" applyBorder="0" applyAlignment="0" applyProtection="0"/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179" fontId="45" fillId="53" borderId="0" applyNumberFormat="0" applyBorder="0" applyAlignment="0" applyProtection="0"/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179" fontId="45" fillId="53" borderId="0" applyNumberFormat="0" applyBorder="0" applyAlignment="0" applyProtection="0"/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/>
    <xf numFmtId="0" fontId="7" fillId="14" borderId="0" applyNumberFormat="0" applyBorder="0" applyAlignment="0" applyProtection="0"/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7" fillId="14" borderId="0" applyNumberFormat="0" applyBorder="0" applyAlignment="0" applyProtection="0"/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179" fontId="46" fillId="53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/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179" fontId="45" fillId="53" borderId="0" applyNumberFormat="0" applyBorder="0" applyAlignment="0" applyProtection="0"/>
    <xf numFmtId="179" fontId="45" fillId="53" borderId="0" applyNumberFormat="0" applyBorder="0" applyAlignment="0" applyProtection="0"/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179" fontId="45" fillId="53" borderId="0" applyNumberFormat="0" applyBorder="0" applyAlignment="0" applyProtection="0"/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179" fontId="45" fillId="53" borderId="0" applyNumberFormat="0" applyBorder="0" applyAlignment="0" applyProtection="0"/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/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179" fontId="45" fillId="54" borderId="0" applyNumberFormat="0" applyBorder="0" applyAlignment="0" applyProtection="0"/>
    <xf numFmtId="179" fontId="45" fillId="54" borderId="0" applyNumberFormat="0" applyBorder="0" applyAlignment="0" applyProtection="0"/>
    <xf numFmtId="179" fontId="45" fillId="54" borderId="0" applyNumberFormat="0" applyBorder="0" applyAlignment="0" applyProtection="0"/>
    <xf numFmtId="179" fontId="45" fillId="54" borderId="0" applyNumberFormat="0" applyBorder="0" applyAlignment="0" applyProtection="0"/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179" fontId="45" fillId="54" borderId="0" applyNumberFormat="0" applyBorder="0" applyAlignment="0" applyProtection="0"/>
    <xf numFmtId="179" fontId="45" fillId="54" borderId="0" applyNumberFormat="0" applyBorder="0" applyAlignment="0" applyProtection="0"/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179" fontId="45" fillId="54" borderId="0" applyNumberFormat="0" applyBorder="0" applyAlignment="0" applyProtection="0"/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179" fontId="45" fillId="54" borderId="0" applyNumberFormat="0" applyBorder="0" applyAlignment="0" applyProtection="0"/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/>
    <xf numFmtId="0" fontId="7" fillId="18" borderId="0" applyNumberFormat="0" applyBorder="0" applyAlignment="0" applyProtection="0"/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7" fillId="18" borderId="0" applyNumberFormat="0" applyBorder="0" applyAlignment="0" applyProtection="0"/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179" fontId="46" fillId="54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/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/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179" fontId="45" fillId="52" borderId="0" applyNumberFormat="0" applyBorder="0" applyAlignment="0" applyProtection="0"/>
    <xf numFmtId="179" fontId="45" fillId="52" borderId="0" applyNumberFormat="0" applyBorder="0" applyAlignment="0" applyProtection="0"/>
    <xf numFmtId="179" fontId="45" fillId="52" borderId="0" applyNumberFormat="0" applyBorder="0" applyAlignment="0" applyProtection="0"/>
    <xf numFmtId="179" fontId="45" fillId="52" borderId="0" applyNumberFormat="0" applyBorder="0" applyAlignment="0" applyProtection="0"/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179" fontId="45" fillId="52" borderId="0" applyNumberFormat="0" applyBorder="0" applyAlignment="0" applyProtection="0"/>
    <xf numFmtId="179" fontId="45" fillId="52" borderId="0" applyNumberFormat="0" applyBorder="0" applyAlignment="0" applyProtection="0"/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179" fontId="45" fillId="52" borderId="0" applyNumberFormat="0" applyBorder="0" applyAlignment="0" applyProtection="0"/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179" fontId="45" fillId="52" borderId="0" applyNumberFormat="0" applyBorder="0" applyAlignment="0" applyProtection="0"/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/>
    <xf numFmtId="0" fontId="7" fillId="22" borderId="0" applyNumberFormat="0" applyBorder="0" applyAlignment="0" applyProtection="0"/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7" fillId="22" borderId="0" applyNumberFormat="0" applyBorder="0" applyAlignment="0" applyProtection="0"/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179" fontId="46" fillId="52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/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179" fontId="45" fillId="52" borderId="0" applyNumberFormat="0" applyBorder="0" applyAlignment="0" applyProtection="0"/>
    <xf numFmtId="179" fontId="45" fillId="52" borderId="0" applyNumberFormat="0" applyBorder="0" applyAlignment="0" applyProtection="0"/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179" fontId="45" fillId="52" borderId="0" applyNumberFormat="0" applyBorder="0" applyAlignment="0" applyProtection="0"/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179" fontId="45" fillId="52" borderId="0" applyNumberFormat="0" applyBorder="0" applyAlignment="0" applyProtection="0"/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/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179" fontId="45" fillId="26" borderId="0" applyNumberFormat="0" applyBorder="0" applyAlignment="0" applyProtection="0"/>
    <xf numFmtId="179" fontId="45" fillId="26" borderId="0" applyNumberFormat="0" applyBorder="0" applyAlignment="0" applyProtection="0"/>
    <xf numFmtId="179" fontId="45" fillId="26" borderId="0" applyNumberFormat="0" applyBorder="0" applyAlignment="0" applyProtection="0"/>
    <xf numFmtId="179" fontId="45" fillId="26" borderId="0" applyNumberFormat="0" applyBorder="0" applyAlignment="0" applyProtection="0"/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179" fontId="45" fillId="26" borderId="0" applyNumberFormat="0" applyBorder="0" applyAlignment="0" applyProtection="0"/>
    <xf numFmtId="179" fontId="45" fillId="26" borderId="0" applyNumberFormat="0" applyBorder="0" applyAlignment="0" applyProtection="0"/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179" fontId="45" fillId="26" borderId="0" applyNumberFormat="0" applyBorder="0" applyAlignment="0" applyProtection="0"/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179" fontId="45" fillId="26" borderId="0" applyNumberFormat="0" applyBorder="0" applyAlignment="0" applyProtection="0"/>
    <xf numFmtId="0" fontId="44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/>
    <xf numFmtId="0" fontId="7" fillId="26" borderId="0" applyNumberFormat="0" applyBorder="0" applyAlignment="0" applyProtection="0"/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7" fillId="26" borderId="0" applyNumberFormat="0" applyBorder="0" applyAlignment="0" applyProtection="0"/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179" fontId="46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/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/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179" fontId="45" fillId="30" borderId="0" applyNumberFormat="0" applyBorder="0" applyAlignment="0" applyProtection="0"/>
    <xf numFmtId="179" fontId="45" fillId="30" borderId="0" applyNumberFormat="0" applyBorder="0" applyAlignment="0" applyProtection="0"/>
    <xf numFmtId="179" fontId="45" fillId="30" borderId="0" applyNumberFormat="0" applyBorder="0" applyAlignment="0" applyProtection="0"/>
    <xf numFmtId="179" fontId="45" fillId="30" borderId="0" applyNumberFormat="0" applyBorder="0" applyAlignment="0" applyProtection="0"/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179" fontId="45" fillId="30" borderId="0" applyNumberFormat="0" applyBorder="0" applyAlignment="0" applyProtection="0"/>
    <xf numFmtId="179" fontId="45" fillId="30" borderId="0" applyNumberFormat="0" applyBorder="0" applyAlignment="0" applyProtection="0"/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179" fontId="45" fillId="30" borderId="0" applyNumberFormat="0" applyBorder="0" applyAlignment="0" applyProtection="0"/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179" fontId="45" fillId="30" borderId="0" applyNumberFormat="0" applyBorder="0" applyAlignment="0" applyProtection="0"/>
    <xf numFmtId="0" fontId="44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/>
    <xf numFmtId="0" fontId="7" fillId="30" borderId="0" applyNumberFormat="0" applyBorder="0" applyAlignment="0" applyProtection="0"/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7" fillId="30" borderId="0" applyNumberFormat="0" applyBorder="0" applyAlignment="0" applyProtection="0"/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179" fontId="46" fillId="53" borderId="0" applyNumberFormat="0" applyBorder="0" applyAlignment="0" applyProtection="0"/>
    <xf numFmtId="0" fontId="2" fillId="53" borderId="0" applyNumberFormat="0" applyBorder="0" applyAlignment="0" applyProtection="0"/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/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/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0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5" fillId="26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1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5" fillId="30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3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50" fillId="0" borderId="0"/>
    <xf numFmtId="0" fontId="2" fillId="0" borderId="0" applyBorder="0"/>
    <xf numFmtId="171" fontId="34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179" fontId="45" fillId="39" borderId="0" applyNumberFormat="0" applyBorder="0" applyAlignment="0" applyProtection="0"/>
    <xf numFmtId="179" fontId="45" fillId="39" borderId="0" applyNumberFormat="0" applyBorder="0" applyAlignment="0" applyProtection="0"/>
    <xf numFmtId="179" fontId="45" fillId="39" borderId="0" applyNumberFormat="0" applyBorder="0" applyAlignment="0" applyProtection="0"/>
    <xf numFmtId="179" fontId="45" fillId="39" borderId="0" applyNumberFormat="0" applyBorder="0" applyAlignment="0" applyProtection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179" fontId="45" fillId="39" borderId="0" applyNumberFormat="0" applyBorder="0" applyAlignment="0" applyProtection="0"/>
    <xf numFmtId="179" fontId="45" fillId="39" borderId="0" applyNumberFormat="0" applyBorder="0" applyAlignment="0" applyProtection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179" fontId="45" fillId="39" borderId="0" applyNumberFormat="0" applyBorder="0" applyAlignment="0" applyProtection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179" fontId="45" fillId="39" borderId="0" applyNumberFormat="0" applyBorder="0" applyAlignment="0" applyProtection="0"/>
    <xf numFmtId="0" fontId="44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/>
    <xf numFmtId="0" fontId="7" fillId="11" borderId="0" applyNumberFormat="0" applyBorder="0" applyAlignment="0" applyProtection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7" fillId="11" borderId="0" applyNumberFormat="0" applyBorder="0" applyAlignment="0" applyProtection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179" fontId="46" fillId="39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/>
    <xf numFmtId="0" fontId="2" fillId="56" borderId="0" applyNumberFormat="0" applyBorder="0" applyAlignment="0" applyProtection="0"/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179" fontId="45" fillId="15" borderId="0" applyNumberFormat="0" applyBorder="0" applyAlignment="0" applyProtection="0"/>
    <xf numFmtId="179" fontId="45" fillId="15" borderId="0" applyNumberFormat="0" applyBorder="0" applyAlignment="0" applyProtection="0"/>
    <xf numFmtId="179" fontId="45" fillId="15" borderId="0" applyNumberFormat="0" applyBorder="0" applyAlignment="0" applyProtection="0"/>
    <xf numFmtId="179" fontId="45" fillId="15" borderId="0" applyNumberFormat="0" applyBorder="0" applyAlignment="0" applyProtection="0"/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179" fontId="45" fillId="15" borderId="0" applyNumberFormat="0" applyBorder="0" applyAlignment="0" applyProtection="0"/>
    <xf numFmtId="179" fontId="45" fillId="15" borderId="0" applyNumberFormat="0" applyBorder="0" applyAlignment="0" applyProtection="0"/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179" fontId="45" fillId="15" borderId="0" applyNumberFormat="0" applyBorder="0" applyAlignment="0" applyProtection="0"/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179" fontId="45" fillId="15" borderId="0" applyNumberFormat="0" applyBorder="0" applyAlignment="0" applyProtection="0"/>
    <xf numFmtId="0" fontId="44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/>
    <xf numFmtId="0" fontId="7" fillId="15" borderId="0" applyNumberFormat="0" applyBorder="0" applyAlignment="0" applyProtection="0"/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7" fillId="15" borderId="0" applyNumberFormat="0" applyBorder="0" applyAlignment="0" applyProtection="0"/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179" fontId="46" fillId="56" borderId="0" applyNumberFormat="0" applyBorder="0" applyAlignment="0" applyProtection="0"/>
    <xf numFmtId="0" fontId="2" fillId="56" borderId="0" applyNumberFormat="0" applyBorder="0" applyAlignment="0" applyProtection="0"/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/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/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/>
    <xf numFmtId="0" fontId="2" fillId="57" borderId="0" applyNumberFormat="0" applyBorder="0" applyAlignment="0" applyProtection="0"/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179" fontId="45" fillId="58" borderId="0" applyNumberFormat="0" applyBorder="0" applyAlignment="0" applyProtection="0"/>
    <xf numFmtId="179" fontId="45" fillId="58" borderId="0" applyNumberFormat="0" applyBorder="0" applyAlignment="0" applyProtection="0"/>
    <xf numFmtId="179" fontId="45" fillId="58" borderId="0" applyNumberFormat="0" applyBorder="0" applyAlignment="0" applyProtection="0"/>
    <xf numFmtId="179" fontId="45" fillId="58" borderId="0" applyNumberFormat="0" applyBorder="0" applyAlignment="0" applyProtection="0"/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179" fontId="45" fillId="58" borderId="0" applyNumberFormat="0" applyBorder="0" applyAlignment="0" applyProtection="0"/>
    <xf numFmtId="179" fontId="45" fillId="58" borderId="0" applyNumberFormat="0" applyBorder="0" applyAlignment="0" applyProtection="0"/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179" fontId="45" fillId="58" borderId="0" applyNumberFormat="0" applyBorder="0" applyAlignment="0" applyProtection="0"/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179" fontId="45" fillId="58" borderId="0" applyNumberFormat="0" applyBorder="0" applyAlignment="0" applyProtection="0"/>
    <xf numFmtId="0" fontId="44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/>
    <xf numFmtId="0" fontId="7" fillId="19" borderId="0" applyNumberFormat="0" applyBorder="0" applyAlignment="0" applyProtection="0"/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7" fillId="19" borderId="0" applyNumberFormat="0" applyBorder="0" applyAlignment="0" applyProtection="0"/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179" fontId="46" fillId="58" borderId="0" applyNumberFormat="0" applyBorder="0" applyAlignment="0" applyProtection="0"/>
    <xf numFmtId="0" fontId="2" fillId="57" borderId="0" applyNumberFormat="0" applyBorder="0" applyAlignment="0" applyProtection="0"/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/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/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179" fontId="45" fillId="39" borderId="0" applyNumberFormat="0" applyBorder="0" applyAlignment="0" applyProtection="0"/>
    <xf numFmtId="179" fontId="45" fillId="39" borderId="0" applyNumberFormat="0" applyBorder="0" applyAlignment="0" applyProtection="0"/>
    <xf numFmtId="179" fontId="45" fillId="39" borderId="0" applyNumberFormat="0" applyBorder="0" applyAlignment="0" applyProtection="0"/>
    <xf numFmtId="179" fontId="45" fillId="39" borderId="0" applyNumberFormat="0" applyBorder="0" applyAlignment="0" applyProtection="0"/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179" fontId="45" fillId="39" borderId="0" applyNumberFormat="0" applyBorder="0" applyAlignment="0" applyProtection="0"/>
    <xf numFmtId="179" fontId="45" fillId="39" borderId="0" applyNumberFormat="0" applyBorder="0" applyAlignment="0" applyProtection="0"/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179" fontId="45" fillId="39" borderId="0" applyNumberFormat="0" applyBorder="0" applyAlignment="0" applyProtection="0"/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179" fontId="45" fillId="39" borderId="0" applyNumberFormat="0" applyBorder="0" applyAlignment="0" applyProtection="0"/>
    <xf numFmtId="0" fontId="44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/>
    <xf numFmtId="0" fontId="7" fillId="23" borderId="0" applyNumberFormat="0" applyBorder="0" applyAlignment="0" applyProtection="0"/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7" fillId="23" borderId="0" applyNumberFormat="0" applyBorder="0" applyAlignment="0" applyProtection="0"/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179" fontId="46" fillId="39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/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/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179" fontId="45" fillId="27" borderId="0" applyNumberFormat="0" applyBorder="0" applyAlignment="0" applyProtection="0"/>
    <xf numFmtId="179" fontId="45" fillId="27" borderId="0" applyNumberFormat="0" applyBorder="0" applyAlignment="0" applyProtection="0"/>
    <xf numFmtId="179" fontId="45" fillId="27" borderId="0" applyNumberFormat="0" applyBorder="0" applyAlignment="0" applyProtection="0"/>
    <xf numFmtId="179" fontId="45" fillId="27" borderId="0" applyNumberFormat="0" applyBorder="0" applyAlignment="0" applyProtection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179" fontId="45" fillId="27" borderId="0" applyNumberFormat="0" applyBorder="0" applyAlignment="0" applyProtection="0"/>
    <xf numFmtId="179" fontId="45" fillId="27" borderId="0" applyNumberFormat="0" applyBorder="0" applyAlignment="0" applyProtection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179" fontId="45" fillId="27" borderId="0" applyNumberFormat="0" applyBorder="0" applyAlignment="0" applyProtection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179" fontId="45" fillId="27" borderId="0" applyNumberFormat="0" applyBorder="0" applyAlignment="0" applyProtection="0"/>
    <xf numFmtId="0" fontId="44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/>
    <xf numFmtId="0" fontId="7" fillId="27" borderId="0" applyNumberFormat="0" applyBorder="0" applyAlignment="0" applyProtection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7" fillId="27" borderId="0" applyNumberFormat="0" applyBorder="0" applyAlignment="0" applyProtection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179" fontId="46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/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5" borderId="0" applyNumberFormat="0" applyBorder="0" applyAlignment="0" applyProtection="0"/>
    <xf numFmtId="0" fontId="44" fillId="59" borderId="0" applyNumberFormat="0" applyBorder="0" applyAlignment="0" applyProtection="0">
      <alignment vertical="center"/>
    </xf>
    <xf numFmtId="179" fontId="45" fillId="53" borderId="0" applyNumberFormat="0" applyBorder="0" applyAlignment="0" applyProtection="0"/>
    <xf numFmtId="179" fontId="45" fillId="53" borderId="0" applyNumberFormat="0" applyBorder="0" applyAlignment="0" applyProtection="0"/>
    <xf numFmtId="179" fontId="45" fillId="53" borderId="0" applyNumberFormat="0" applyBorder="0" applyAlignment="0" applyProtection="0"/>
    <xf numFmtId="179" fontId="45" fillId="53" borderId="0" applyNumberFormat="0" applyBorder="0" applyAlignment="0" applyProtection="0"/>
    <xf numFmtId="179" fontId="45" fillId="53" borderId="0" applyNumberFormat="0" applyBorder="0" applyAlignment="0" applyProtection="0"/>
    <xf numFmtId="179" fontId="45" fillId="53" borderId="0" applyNumberFormat="0" applyBorder="0" applyAlignment="0" applyProtection="0"/>
    <xf numFmtId="179" fontId="45" fillId="53" borderId="0" applyNumberFormat="0" applyBorder="0" applyAlignment="0" applyProtection="0"/>
    <xf numFmtId="0" fontId="44" fillId="59" borderId="0" applyNumberFormat="0" applyBorder="0" applyAlignment="0" applyProtection="0">
      <alignment vertical="center"/>
    </xf>
    <xf numFmtId="179" fontId="45" fillId="53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179" fontId="46" fillId="53" borderId="0" applyNumberFormat="0" applyBorder="0" applyAlignment="0" applyProtection="0"/>
    <xf numFmtId="0" fontId="46" fillId="59" borderId="0" applyNumberFormat="0" applyBorder="0" applyAlignment="0" applyProtection="0"/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9" fillId="55" borderId="0" applyNumberFormat="0" applyBorder="0" applyAlignment="0" applyProtection="0">
      <alignment vertical="center"/>
    </xf>
    <xf numFmtId="0" fontId="49" fillId="55" borderId="0" applyNumberFormat="0" applyBorder="0" applyAlignment="0" applyProtection="0">
      <alignment vertical="center"/>
    </xf>
    <xf numFmtId="0" fontId="49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9" fillId="55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9" fillId="55" borderId="0" applyNumberFormat="0" applyBorder="0" applyAlignment="0" applyProtection="0">
      <alignment vertical="center"/>
    </xf>
    <xf numFmtId="0" fontId="49" fillId="55" borderId="0" applyNumberFormat="0" applyBorder="0" applyAlignment="0" applyProtection="0">
      <alignment vertical="center"/>
    </xf>
    <xf numFmtId="0" fontId="49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9" fillId="55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9" fillId="59" borderId="0" applyNumberFormat="0" applyBorder="0" applyAlignment="0" applyProtection="0">
      <alignment vertical="center"/>
    </xf>
    <xf numFmtId="0" fontId="49" fillId="59" borderId="0" applyNumberFormat="0" applyBorder="0" applyAlignment="0" applyProtection="0">
      <alignment vertical="center"/>
    </xf>
    <xf numFmtId="0" fontId="49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9" fillId="59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179" fontId="53" fillId="44" borderId="0" applyNumberFormat="0" applyBorder="0" applyAlignment="0" applyProtection="0"/>
    <xf numFmtId="0" fontId="52" fillId="60" borderId="0" applyNumberFormat="0" applyBorder="0" applyAlignment="0" applyProtection="0">
      <alignment vertical="center"/>
    </xf>
    <xf numFmtId="179" fontId="53" fillId="44" borderId="0" applyNumberFormat="0" applyBorder="0" applyAlignment="0" applyProtection="0"/>
    <xf numFmtId="0" fontId="54" fillId="12" borderId="0" applyNumberFormat="0" applyBorder="0" applyAlignment="0" applyProtection="0"/>
    <xf numFmtId="179" fontId="55" fillId="44" borderId="0" applyNumberFormat="0" applyBorder="0" applyAlignment="0" applyProtection="0"/>
    <xf numFmtId="0" fontId="55" fillId="60" borderId="0" applyNumberFormat="0" applyBorder="0" applyAlignment="0" applyProtection="0"/>
    <xf numFmtId="0" fontId="52" fillId="56" borderId="0" applyNumberFormat="0" applyBorder="0" applyAlignment="0" applyProtection="0">
      <alignment vertical="center"/>
    </xf>
    <xf numFmtId="179" fontId="53" fillId="16" borderId="0" applyNumberFormat="0" applyBorder="0" applyAlignment="0" applyProtection="0"/>
    <xf numFmtId="0" fontId="52" fillId="56" borderId="0" applyNumberFormat="0" applyBorder="0" applyAlignment="0" applyProtection="0">
      <alignment vertical="center"/>
    </xf>
    <xf numFmtId="179" fontId="53" fillId="16" borderId="0" applyNumberFormat="0" applyBorder="0" applyAlignment="0" applyProtection="0"/>
    <xf numFmtId="0" fontId="54" fillId="16" borderId="0" applyNumberFormat="0" applyBorder="0" applyAlignment="0" applyProtection="0"/>
    <xf numFmtId="179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2" fillId="57" borderId="0" applyNumberFormat="0" applyBorder="0" applyAlignment="0" applyProtection="0">
      <alignment vertical="center"/>
    </xf>
    <xf numFmtId="179" fontId="53" fillId="58" borderId="0" applyNumberFormat="0" applyBorder="0" applyAlignment="0" applyProtection="0"/>
    <xf numFmtId="0" fontId="52" fillId="57" borderId="0" applyNumberFormat="0" applyBorder="0" applyAlignment="0" applyProtection="0">
      <alignment vertical="center"/>
    </xf>
    <xf numFmtId="179" fontId="53" fillId="58" borderId="0" applyNumberFormat="0" applyBorder="0" applyAlignment="0" applyProtection="0"/>
    <xf numFmtId="0" fontId="54" fillId="20" borderId="0" applyNumberFormat="0" applyBorder="0" applyAlignment="0" applyProtection="0"/>
    <xf numFmtId="179" fontId="55" fillId="58" borderId="0" applyNumberFormat="0" applyBorder="0" applyAlignment="0" applyProtection="0"/>
    <xf numFmtId="0" fontId="55" fillId="57" borderId="0" applyNumberFormat="0" applyBorder="0" applyAlignment="0" applyProtection="0"/>
    <xf numFmtId="0" fontId="52" fillId="43" borderId="0" applyNumberFormat="0" applyBorder="0" applyAlignment="0" applyProtection="0">
      <alignment vertical="center"/>
    </xf>
    <xf numFmtId="179" fontId="53" fillId="39" borderId="0" applyNumberFormat="0" applyBorder="0" applyAlignment="0" applyProtection="0"/>
    <xf numFmtId="0" fontId="52" fillId="43" borderId="0" applyNumberFormat="0" applyBorder="0" applyAlignment="0" applyProtection="0">
      <alignment vertical="center"/>
    </xf>
    <xf numFmtId="179" fontId="53" fillId="39" borderId="0" applyNumberFormat="0" applyBorder="0" applyAlignment="0" applyProtection="0"/>
    <xf numFmtId="0" fontId="54" fillId="24" borderId="0" applyNumberFormat="0" applyBorder="0" applyAlignment="0" applyProtection="0"/>
    <xf numFmtId="179" fontId="55" fillId="39" borderId="0" applyNumberFormat="0" applyBorder="0" applyAlignment="0" applyProtection="0"/>
    <xf numFmtId="0" fontId="55" fillId="43" borderId="0" applyNumberFormat="0" applyBorder="0" applyAlignment="0" applyProtection="0"/>
    <xf numFmtId="0" fontId="52" fillId="44" borderId="0" applyNumberFormat="0" applyBorder="0" applyAlignment="0" applyProtection="0">
      <alignment vertical="center"/>
    </xf>
    <xf numFmtId="179" fontId="53" fillId="28" borderId="0" applyNumberFormat="0" applyBorder="0" applyAlignment="0" applyProtection="0"/>
    <xf numFmtId="0" fontId="52" fillId="44" borderId="0" applyNumberFormat="0" applyBorder="0" applyAlignment="0" applyProtection="0">
      <alignment vertical="center"/>
    </xf>
    <xf numFmtId="179" fontId="53" fillId="28" borderId="0" applyNumberFormat="0" applyBorder="0" applyAlignment="0" applyProtection="0"/>
    <xf numFmtId="0" fontId="54" fillId="28" borderId="0" applyNumberFormat="0" applyBorder="0" applyAlignment="0" applyProtection="0"/>
    <xf numFmtId="179" fontId="55" fillId="44" borderId="0" applyNumberFormat="0" applyBorder="0" applyAlignment="0" applyProtection="0"/>
    <xf numFmtId="0" fontId="55" fillId="44" borderId="0" applyNumberFormat="0" applyBorder="0" applyAlignment="0" applyProtection="0"/>
    <xf numFmtId="0" fontId="52" fillId="61" borderId="0" applyNumberFormat="0" applyBorder="0" applyAlignment="0" applyProtection="0">
      <alignment vertical="center"/>
    </xf>
    <xf numFmtId="179" fontId="53" fillId="53" borderId="0" applyNumberFormat="0" applyBorder="0" applyAlignment="0" applyProtection="0"/>
    <xf numFmtId="0" fontId="52" fillId="61" borderId="0" applyNumberFormat="0" applyBorder="0" applyAlignment="0" applyProtection="0">
      <alignment vertical="center"/>
    </xf>
    <xf numFmtId="179" fontId="53" fillId="53" borderId="0" applyNumberFormat="0" applyBorder="0" applyAlignment="0" applyProtection="0"/>
    <xf numFmtId="0" fontId="54" fillId="32" borderId="0" applyNumberFormat="0" applyBorder="0" applyAlignment="0" applyProtection="0"/>
    <xf numFmtId="179" fontId="55" fillId="53" borderId="0" applyNumberFormat="0" applyBorder="0" applyAlignment="0" applyProtection="0"/>
    <xf numFmtId="0" fontId="55" fillId="61" borderId="0" applyNumberFormat="0" applyBorder="0" applyAlignment="0" applyProtection="0"/>
    <xf numFmtId="0" fontId="53" fillId="12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2" fillId="60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2" fillId="56" borderId="0" applyNumberFormat="0" applyBorder="0" applyAlignment="0" applyProtection="0">
      <alignment vertical="center"/>
    </xf>
    <xf numFmtId="0" fontId="52" fillId="5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2" fillId="56" borderId="0" applyNumberFormat="0" applyBorder="0" applyAlignment="0" applyProtection="0">
      <alignment vertical="center"/>
    </xf>
    <xf numFmtId="0" fontId="52" fillId="5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2" fillId="5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2" fillId="6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9" fillId="60" borderId="0" applyNumberFormat="0" applyBorder="0" applyAlignment="0" applyProtection="0">
      <alignment vertical="center"/>
    </xf>
    <xf numFmtId="0" fontId="59" fillId="60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61" borderId="0" applyNumberFormat="0" applyBorder="0" applyAlignment="0" applyProtection="0">
      <alignment vertical="center"/>
    </xf>
    <xf numFmtId="0" fontId="58" fillId="61" borderId="0" applyNumberFormat="0" applyBorder="0" applyAlignment="0" applyProtection="0">
      <alignment vertical="center"/>
    </xf>
    <xf numFmtId="0" fontId="58" fillId="61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8" fillId="61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" fillId="0" borderId="0"/>
    <xf numFmtId="0" fontId="33" fillId="0" borderId="0"/>
    <xf numFmtId="0" fontId="33" fillId="0" borderId="0"/>
    <xf numFmtId="0" fontId="1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" fillId="0" borderId="0"/>
    <xf numFmtId="0" fontId="1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5" fillId="0" borderId="0"/>
    <xf numFmtId="0" fontId="15" fillId="0" borderId="0"/>
    <xf numFmtId="18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3" fontId="60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4" fontId="62" fillId="0" borderId="0"/>
    <xf numFmtId="0" fontId="46" fillId="62" borderId="0" applyNumberFormat="0" applyBorder="0" applyAlignment="0" applyProtection="0"/>
    <xf numFmtId="0" fontId="46" fillId="63" borderId="0" applyNumberFormat="0" applyBorder="0" applyAlignment="0" applyProtection="0"/>
    <xf numFmtId="0" fontId="55" fillId="64" borderId="0" applyNumberFormat="0" applyBorder="0" applyAlignment="0" applyProtection="0"/>
    <xf numFmtId="0" fontId="52" fillId="40" borderId="0" applyNumberFormat="0" applyBorder="0" applyAlignment="0" applyProtection="0">
      <alignment vertical="center"/>
    </xf>
    <xf numFmtId="179" fontId="53" fillId="44" borderId="0" applyNumberFormat="0" applyBorder="0" applyAlignment="0" applyProtection="0"/>
    <xf numFmtId="0" fontId="52" fillId="40" borderId="0" applyNumberFormat="0" applyBorder="0" applyAlignment="0" applyProtection="0">
      <alignment vertical="center"/>
    </xf>
    <xf numFmtId="179" fontId="53" fillId="44" borderId="0" applyNumberFormat="0" applyBorder="0" applyAlignment="0" applyProtection="0"/>
    <xf numFmtId="0" fontId="54" fillId="9" borderId="0" applyNumberFormat="0" applyBorder="0" applyAlignment="0" applyProtection="0"/>
    <xf numFmtId="179" fontId="55" fillId="44" borderId="0" applyNumberFormat="0" applyBorder="0" applyAlignment="0" applyProtection="0"/>
    <xf numFmtId="0" fontId="55" fillId="40" borderId="0" applyNumberFormat="0" applyBorder="0" applyAlignment="0" applyProtection="0"/>
    <xf numFmtId="0" fontId="46" fillId="65" borderId="0" applyNumberFormat="0" applyBorder="0" applyAlignment="0" applyProtection="0"/>
    <xf numFmtId="0" fontId="46" fillId="66" borderId="0" applyNumberFormat="0" applyBorder="0" applyAlignment="0" applyProtection="0"/>
    <xf numFmtId="0" fontId="55" fillId="67" borderId="0" applyNumberFormat="0" applyBorder="0" applyAlignment="0" applyProtection="0"/>
    <xf numFmtId="0" fontId="52" fillId="41" borderId="0" applyNumberFormat="0" applyBorder="0" applyAlignment="0" applyProtection="0">
      <alignment vertical="center"/>
    </xf>
    <xf numFmtId="179" fontId="53" fillId="68" borderId="0" applyNumberFormat="0" applyBorder="0" applyAlignment="0" applyProtection="0"/>
    <xf numFmtId="0" fontId="52" fillId="41" borderId="0" applyNumberFormat="0" applyBorder="0" applyAlignment="0" applyProtection="0">
      <alignment vertical="center"/>
    </xf>
    <xf numFmtId="179" fontId="53" fillId="68" borderId="0" applyNumberFormat="0" applyBorder="0" applyAlignment="0" applyProtection="0"/>
    <xf numFmtId="0" fontId="54" fillId="13" borderId="0" applyNumberFormat="0" applyBorder="0" applyAlignment="0" applyProtection="0"/>
    <xf numFmtId="179" fontId="55" fillId="68" borderId="0" applyNumberFormat="0" applyBorder="0" applyAlignment="0" applyProtection="0"/>
    <xf numFmtId="0" fontId="55" fillId="41" borderId="0" applyNumberFormat="0" applyBorder="0" applyAlignment="0" applyProtection="0"/>
    <xf numFmtId="0" fontId="46" fillId="69" borderId="0" applyNumberFormat="0" applyBorder="0" applyAlignment="0" applyProtection="0"/>
    <xf numFmtId="0" fontId="46" fillId="70" borderId="0" applyNumberFormat="0" applyBorder="0" applyAlignment="0" applyProtection="0"/>
    <xf numFmtId="0" fontId="55" fillId="71" borderId="0" applyNumberFormat="0" applyBorder="0" applyAlignment="0" applyProtection="0"/>
    <xf numFmtId="0" fontId="52" fillId="42" borderId="0" applyNumberFormat="0" applyBorder="0" applyAlignment="0" applyProtection="0">
      <alignment vertical="center"/>
    </xf>
    <xf numFmtId="179" fontId="53" fillId="68" borderId="0" applyNumberFormat="0" applyBorder="0" applyAlignment="0" applyProtection="0"/>
    <xf numFmtId="0" fontId="52" fillId="42" borderId="0" applyNumberFormat="0" applyBorder="0" applyAlignment="0" applyProtection="0">
      <alignment vertical="center"/>
    </xf>
    <xf numFmtId="179" fontId="53" fillId="68" borderId="0" applyNumberFormat="0" applyBorder="0" applyAlignment="0" applyProtection="0"/>
    <xf numFmtId="0" fontId="54" fillId="17" borderId="0" applyNumberFormat="0" applyBorder="0" applyAlignment="0" applyProtection="0"/>
    <xf numFmtId="179" fontId="55" fillId="68" borderId="0" applyNumberFormat="0" applyBorder="0" applyAlignment="0" applyProtection="0"/>
    <xf numFmtId="0" fontId="55" fillId="42" borderId="0" applyNumberFormat="0" applyBorder="0" applyAlignment="0" applyProtection="0"/>
    <xf numFmtId="0" fontId="46" fillId="70" borderId="0" applyNumberFormat="0" applyBorder="0" applyAlignment="0" applyProtection="0"/>
    <xf numFmtId="0" fontId="46" fillId="71" borderId="0" applyNumberFormat="0" applyBorder="0" applyAlignment="0" applyProtection="0"/>
    <xf numFmtId="0" fontId="55" fillId="71" borderId="0" applyNumberFormat="0" applyBorder="0" applyAlignment="0" applyProtection="0"/>
    <xf numFmtId="0" fontId="52" fillId="43" borderId="0" applyNumberFormat="0" applyBorder="0" applyAlignment="0" applyProtection="0">
      <alignment vertical="center"/>
    </xf>
    <xf numFmtId="179" fontId="53" fillId="72" borderId="0" applyNumberFormat="0" applyBorder="0" applyAlignment="0" applyProtection="0"/>
    <xf numFmtId="0" fontId="52" fillId="43" borderId="0" applyNumberFormat="0" applyBorder="0" applyAlignment="0" applyProtection="0">
      <alignment vertical="center"/>
    </xf>
    <xf numFmtId="179" fontId="53" fillId="72" borderId="0" applyNumberFormat="0" applyBorder="0" applyAlignment="0" applyProtection="0"/>
    <xf numFmtId="0" fontId="54" fillId="21" borderId="0" applyNumberFormat="0" applyBorder="0" applyAlignment="0" applyProtection="0"/>
    <xf numFmtId="179" fontId="55" fillId="72" borderId="0" applyNumberFormat="0" applyBorder="0" applyAlignment="0" applyProtection="0"/>
    <xf numFmtId="0" fontId="55" fillId="43" borderId="0" applyNumberFormat="0" applyBorder="0" applyAlignment="0" applyProtection="0"/>
    <xf numFmtId="0" fontId="46" fillId="62" borderId="0" applyNumberFormat="0" applyBorder="0" applyAlignment="0" applyProtection="0"/>
    <xf numFmtId="0" fontId="46" fillId="63" borderId="0" applyNumberFormat="0" applyBorder="0" applyAlignment="0" applyProtection="0"/>
    <xf numFmtId="0" fontId="55" fillId="63" borderId="0" applyNumberFormat="0" applyBorder="0" applyAlignment="0" applyProtection="0"/>
    <xf numFmtId="0" fontId="52" fillId="44" borderId="0" applyNumberFormat="0" applyBorder="0" applyAlignment="0" applyProtection="0">
      <alignment vertical="center"/>
    </xf>
    <xf numFmtId="179" fontId="53" fillId="25" borderId="0" applyNumberFormat="0" applyBorder="0" applyAlignment="0" applyProtection="0"/>
    <xf numFmtId="0" fontId="52" fillId="44" borderId="0" applyNumberFormat="0" applyBorder="0" applyAlignment="0" applyProtection="0">
      <alignment vertical="center"/>
    </xf>
    <xf numFmtId="179" fontId="53" fillId="25" borderId="0" applyNumberFormat="0" applyBorder="0" applyAlignment="0" applyProtection="0"/>
    <xf numFmtId="0" fontId="54" fillId="25" borderId="0" applyNumberFormat="0" applyBorder="0" applyAlignment="0" applyProtection="0"/>
    <xf numFmtId="179" fontId="55" fillId="44" borderId="0" applyNumberFormat="0" applyBorder="0" applyAlignment="0" applyProtection="0"/>
    <xf numFmtId="0" fontId="55" fillId="44" borderId="0" applyNumberFormat="0" applyBorder="0" applyAlignment="0" applyProtection="0"/>
    <xf numFmtId="0" fontId="46" fillId="73" borderId="0" applyNumberFormat="0" applyBorder="0" applyAlignment="0" applyProtection="0"/>
    <xf numFmtId="0" fontId="46" fillId="66" borderId="0" applyNumberFormat="0" applyBorder="0" applyAlignment="0" applyProtection="0"/>
    <xf numFmtId="0" fontId="55" fillId="74" borderId="0" applyNumberFormat="0" applyBorder="0" applyAlignment="0" applyProtection="0"/>
    <xf numFmtId="0" fontId="52" fillId="45" borderId="0" applyNumberFormat="0" applyBorder="0" applyAlignment="0" applyProtection="0">
      <alignment vertical="center"/>
    </xf>
    <xf numFmtId="179" fontId="53" fillId="29" borderId="0" applyNumberFormat="0" applyBorder="0" applyAlignment="0" applyProtection="0"/>
    <xf numFmtId="0" fontId="52" fillId="45" borderId="0" applyNumberFormat="0" applyBorder="0" applyAlignment="0" applyProtection="0">
      <alignment vertical="center"/>
    </xf>
    <xf numFmtId="179" fontId="53" fillId="29" borderId="0" applyNumberFormat="0" applyBorder="0" applyAlignment="0" applyProtection="0"/>
    <xf numFmtId="0" fontId="54" fillId="29" borderId="0" applyNumberFormat="0" applyBorder="0" applyAlignment="0" applyProtection="0"/>
    <xf numFmtId="179" fontId="55" fillId="45" borderId="0" applyNumberFormat="0" applyBorder="0" applyAlignment="0" applyProtection="0"/>
    <xf numFmtId="0" fontId="55" fillId="45" borderId="0" applyNumberFormat="0" applyBorder="0" applyAlignment="0" applyProtection="0"/>
    <xf numFmtId="41" fontId="63" fillId="0" borderId="0"/>
    <xf numFmtId="0" fontId="41" fillId="0" borderId="0" applyFont="0" applyFill="0" applyBorder="0" applyAlignment="0" applyProtection="0"/>
    <xf numFmtId="0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5" fontId="41" fillId="0" borderId="0" applyFont="0" applyFill="0" applyBorder="0" applyAlignment="0" applyProtection="0"/>
    <xf numFmtId="0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5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5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6" fontId="41" fillId="0" borderId="0" applyFont="0" applyFill="0" applyBorder="0" applyAlignment="0" applyProtection="0"/>
    <xf numFmtId="0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6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86" fontId="66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6" fontId="68" fillId="0" borderId="0"/>
    <xf numFmtId="176" fontId="68" fillId="0" borderId="0"/>
    <xf numFmtId="176" fontId="68" fillId="0" borderId="0"/>
    <xf numFmtId="176" fontId="68" fillId="0" borderId="0"/>
    <xf numFmtId="176" fontId="68" fillId="0" borderId="0"/>
    <xf numFmtId="176" fontId="68" fillId="0" borderId="0"/>
    <xf numFmtId="176" fontId="68" fillId="0" borderId="0"/>
    <xf numFmtId="0" fontId="37" fillId="0" borderId="0"/>
    <xf numFmtId="0" fontId="69" fillId="0" borderId="0">
      <alignment horizontal="center" wrapText="1"/>
      <protection locked="0"/>
    </xf>
    <xf numFmtId="180" fontId="69" fillId="0" borderId="0">
      <alignment horizontal="center" wrapText="1"/>
      <protection locked="0"/>
    </xf>
    <xf numFmtId="181" fontId="69" fillId="0" borderId="0">
      <alignment horizontal="center" wrapText="1"/>
      <protection locked="0"/>
    </xf>
    <xf numFmtId="0" fontId="41" fillId="0" borderId="0" applyFont="0" applyFill="0" applyBorder="0" applyAlignment="0" applyProtection="0"/>
    <xf numFmtId="0" fontId="2" fillId="0" borderId="0" applyFont="0" applyFill="0" applyBorder="0" applyAlignment="0" applyProtection="0"/>
    <xf numFmtId="174" fontId="7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2" fillId="0" borderId="0" applyFont="0" applyFill="0" applyBorder="0" applyAlignment="0" applyProtection="0"/>
    <xf numFmtId="174" fontId="70" fillId="0" borderId="0" applyFont="0" applyFill="0" applyBorder="0" applyAlignment="0" applyProtection="0"/>
    <xf numFmtId="0" fontId="71" fillId="48" borderId="0" applyNumberFormat="0" applyBorder="0" applyAlignment="0" applyProtection="0">
      <alignment vertical="center"/>
    </xf>
    <xf numFmtId="179" fontId="72" fillId="3" borderId="0" applyNumberFormat="0" applyBorder="0" applyAlignment="0" applyProtection="0"/>
    <xf numFmtId="0" fontId="71" fillId="48" borderId="0" applyNumberFormat="0" applyBorder="0" applyAlignment="0" applyProtection="0">
      <alignment vertical="center"/>
    </xf>
    <xf numFmtId="179" fontId="72" fillId="3" borderId="0" applyNumberFormat="0" applyBorder="0" applyAlignment="0" applyProtection="0"/>
    <xf numFmtId="0" fontId="73" fillId="3" borderId="0" applyNumberFormat="0" applyBorder="0" applyAlignment="0" applyProtection="0"/>
    <xf numFmtId="179" fontId="74" fillId="48" borderId="0" applyNumberFormat="0" applyBorder="0" applyAlignment="0" applyProtection="0"/>
    <xf numFmtId="0" fontId="75" fillId="48" borderId="0" applyNumberFormat="0" applyBorder="0" applyAlignment="0" applyProtection="0"/>
    <xf numFmtId="0" fontId="76" fillId="0" borderId="0" applyNumberFormat="0" applyFill="0" applyBorder="0" applyAlignment="0" applyProtection="0"/>
    <xf numFmtId="171" fontId="76" fillId="0" borderId="0" applyNumberFormat="0" applyFill="0" applyBorder="0" applyAlignment="0" applyProtection="0"/>
    <xf numFmtId="180" fontId="76" fillId="0" borderId="0" applyNumberFormat="0" applyFill="0" applyBorder="0" applyAlignment="0" applyProtection="0"/>
    <xf numFmtId="181" fontId="76" fillId="0" borderId="0" applyNumberFormat="0" applyFill="0" applyBorder="0" applyAlignment="0" applyProtection="0"/>
    <xf numFmtId="189" fontId="77" fillId="0" borderId="39" applyAlignment="0" applyProtection="0"/>
    <xf numFmtId="189" fontId="77" fillId="0" borderId="39" applyAlignment="0" applyProtection="0"/>
    <xf numFmtId="174" fontId="70" fillId="0" borderId="0"/>
    <xf numFmtId="0" fontId="61" fillId="0" borderId="0"/>
    <xf numFmtId="0" fontId="2" fillId="0" borderId="0"/>
    <xf numFmtId="0" fontId="2" fillId="0" borderId="0"/>
    <xf numFmtId="0" fontId="2" fillId="0" borderId="0"/>
    <xf numFmtId="176" fontId="60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4" fillId="0" borderId="0"/>
    <xf numFmtId="0" fontId="78" fillId="0" borderId="0"/>
    <xf numFmtId="190" fontId="33" fillId="0" borderId="0" applyFill="0" applyBorder="0" applyAlignment="0"/>
    <xf numFmtId="191" fontId="15" fillId="0" borderId="0" applyFill="0" applyBorder="0" applyAlignment="0"/>
    <xf numFmtId="192" fontId="13" fillId="0" borderId="0" applyFill="0" applyBorder="0" applyAlignment="0"/>
    <xf numFmtId="193" fontId="37" fillId="0" borderId="0" applyFill="0" applyBorder="0" applyAlignment="0"/>
    <xf numFmtId="192" fontId="13" fillId="0" borderId="0" applyFill="0" applyBorder="0" applyAlignment="0"/>
    <xf numFmtId="194" fontId="34" fillId="0" borderId="0" applyFill="0" applyBorder="0" applyAlignment="0"/>
    <xf numFmtId="195" fontId="39" fillId="0" borderId="0" applyFill="0" applyBorder="0" applyAlignment="0"/>
    <xf numFmtId="188" fontId="34" fillId="0" borderId="0" applyFill="0" applyBorder="0" applyAlignment="0"/>
    <xf numFmtId="196" fontId="39" fillId="0" borderId="0" applyFill="0" applyBorder="0" applyAlignment="0"/>
    <xf numFmtId="197" fontId="34" fillId="0" borderId="0" applyFill="0" applyBorder="0" applyAlignment="0"/>
    <xf numFmtId="198" fontId="39" fillId="0" borderId="0" applyFill="0" applyBorder="0" applyAlignment="0"/>
    <xf numFmtId="199" fontId="33" fillId="0" borderId="0" applyFill="0" applyBorder="0" applyAlignment="0"/>
    <xf numFmtId="200" fontId="39" fillId="0" borderId="0" applyFill="0" applyBorder="0" applyAlignment="0"/>
    <xf numFmtId="44" fontId="34" fillId="0" borderId="0" applyFill="0" applyBorder="0" applyAlignment="0"/>
    <xf numFmtId="195" fontId="39" fillId="0" borderId="0" applyFill="0" applyBorder="0" applyAlignment="0"/>
    <xf numFmtId="201" fontId="34" fillId="0" borderId="0" applyFill="0" applyBorder="0" applyAlignment="0"/>
    <xf numFmtId="202" fontId="39" fillId="0" borderId="0" applyFill="0" applyBorder="0" applyAlignment="0"/>
    <xf numFmtId="194" fontId="34" fillId="0" borderId="0" applyFill="0" applyBorder="0" applyAlignment="0"/>
    <xf numFmtId="195" fontId="39" fillId="0" borderId="0" applyFill="0" applyBorder="0" applyAlignment="0"/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179" fontId="81" fillId="52" borderId="4" applyNumberFormat="0" applyAlignment="0" applyProtection="0"/>
    <xf numFmtId="0" fontId="80" fillId="39" borderId="40" applyNumberFormat="0" applyAlignment="0" applyProtection="0">
      <alignment vertical="center"/>
    </xf>
    <xf numFmtId="0" fontId="79" fillId="39" borderId="40" applyNumberFormat="0" applyAlignment="0" applyProtection="0"/>
    <xf numFmtId="0" fontId="82" fillId="6" borderId="4" applyNumberFormat="0" applyAlignment="0" applyProtection="0"/>
    <xf numFmtId="0" fontId="79" fillId="39" borderId="40" applyNumberFormat="0" applyAlignment="0" applyProtection="0">
      <alignment vertical="center"/>
    </xf>
    <xf numFmtId="179" fontId="81" fillId="52" borderId="4" applyNumberFormat="0" applyAlignment="0" applyProtection="0"/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79" fillId="39" borderId="40" applyNumberFormat="0" applyAlignment="0" applyProtection="0">
      <alignment vertical="center"/>
    </xf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79" fillId="39" borderId="40" applyNumberFormat="0" applyAlignment="0" applyProtection="0">
      <alignment vertical="center"/>
    </xf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79" fillId="39" borderId="40" applyNumberFormat="0" applyAlignment="0" applyProtection="0">
      <alignment vertical="center"/>
    </xf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83" fillId="75" borderId="40" applyNumberFormat="0" applyAlignment="0" applyProtection="0"/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79" fillId="39" borderId="40" applyNumberFormat="0" applyAlignment="0" applyProtection="0">
      <alignment vertical="center"/>
    </xf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179" fontId="79" fillId="52" borderId="40" applyNumberFormat="0" applyAlignment="0" applyProtection="0"/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83" fillId="75" borderId="40" applyNumberFormat="0" applyAlignment="0" applyProtection="0"/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79" fillId="39" borderId="40" applyNumberFormat="0" applyAlignment="0" applyProtection="0">
      <alignment vertical="center"/>
    </xf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83" fillId="75" borderId="40" applyNumberFormat="0" applyAlignment="0" applyProtection="0"/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83" fillId="75" borderId="40" applyNumberFormat="0" applyAlignment="0" applyProtection="0"/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83" fillId="75" borderId="40" applyNumberFormat="0" applyAlignment="0" applyProtection="0"/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/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79" fillId="39" borderId="40" applyNumberFormat="0" applyAlignment="0" applyProtection="0">
      <alignment vertical="center"/>
    </xf>
    <xf numFmtId="0" fontId="84" fillId="0" borderId="0"/>
    <xf numFmtId="0" fontId="85" fillId="38" borderId="32" applyNumberFormat="0" applyAlignment="0" applyProtection="0">
      <alignment vertical="center"/>
    </xf>
    <xf numFmtId="179" fontId="86" fillId="7" borderId="7" applyNumberFormat="0" applyAlignment="0" applyProtection="0"/>
    <xf numFmtId="0" fontId="85" fillId="38" borderId="32" applyNumberFormat="0" applyAlignment="0" applyProtection="0">
      <alignment vertical="center"/>
    </xf>
    <xf numFmtId="179" fontId="86" fillId="7" borderId="7" applyNumberFormat="0" applyAlignment="0" applyProtection="0"/>
    <xf numFmtId="0" fontId="87" fillId="7" borderId="7" applyNumberFormat="0" applyAlignment="0" applyProtection="0"/>
    <xf numFmtId="179" fontId="88" fillId="38" borderId="32" applyNumberFormat="0" applyAlignment="0" applyProtection="0"/>
    <xf numFmtId="0" fontId="88" fillId="38" borderId="32" applyNumberFormat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10" fontId="2" fillId="0" borderId="0" applyFont="0" applyFill="0" applyBorder="0" applyAlignment="0" applyProtection="0"/>
    <xf numFmtId="203" fontId="89" fillId="0" borderId="0"/>
    <xf numFmtId="203" fontId="89" fillId="0" borderId="0"/>
    <xf numFmtId="203" fontId="89" fillId="0" borderId="0"/>
    <xf numFmtId="203" fontId="89" fillId="0" borderId="0"/>
    <xf numFmtId="203" fontId="89" fillId="0" borderId="0"/>
    <xf numFmtId="203" fontId="89" fillId="0" borderId="0"/>
    <xf numFmtId="203" fontId="89" fillId="0" borderId="0"/>
    <xf numFmtId="203" fontId="89" fillId="0" borderId="0"/>
    <xf numFmtId="165" fontId="45" fillId="0" borderId="0" applyFont="0" applyFill="0" applyBorder="0" applyAlignment="0" applyProtection="0">
      <alignment vertical="center"/>
    </xf>
    <xf numFmtId="204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205" fontId="9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45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/>
    <xf numFmtId="165" fontId="2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205" fontId="91" fillId="0" borderId="0" applyFont="0" applyFill="0" applyBorder="0" applyAlignment="0" applyProtection="0"/>
    <xf numFmtId="165" fontId="12" fillId="0" borderId="0" applyFont="0" applyFill="0" applyBorder="0" applyAlignment="0" applyProtection="0">
      <alignment vertical="center"/>
    </xf>
    <xf numFmtId="165" fontId="92" fillId="0" borderId="0" applyFont="0" applyFill="0" applyBorder="0" applyAlignment="0" applyProtection="0"/>
    <xf numFmtId="205" fontId="93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/>
    <xf numFmtId="195" fontId="39" fillId="0" borderId="0" applyFont="0" applyFill="0" applyBorder="0" applyAlignment="0" applyProtection="0"/>
    <xf numFmtId="206" fontId="13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44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44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3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206" fontId="13" fillId="0" borderId="0" applyFont="0" applyFill="0" applyBorder="0" applyAlignment="0" applyProtection="0"/>
    <xf numFmtId="207" fontId="94" fillId="0" borderId="0" applyFont="0" applyFill="0" applyBorder="0" applyAlignment="0" applyProtection="0"/>
    <xf numFmtId="208" fontId="33" fillId="0" borderId="0" applyFont="0" applyFill="0" applyBorder="0" applyAlignment="0" applyProtection="0"/>
    <xf numFmtId="206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09" fontId="13" fillId="0" borderId="0" applyFont="0" applyFill="0" applyBorder="0" applyAlignment="0" applyProtection="0"/>
    <xf numFmtId="208" fontId="33" fillId="0" borderId="0" applyFont="0" applyFill="0" applyBorder="0" applyAlignment="0" applyProtection="0"/>
    <xf numFmtId="206" fontId="95" fillId="0" borderId="0" applyFont="0" applyFill="0" applyBorder="0" applyAlignment="0" applyProtection="0"/>
    <xf numFmtId="207" fontId="13" fillId="0" borderId="0" applyFont="0" applyFill="0" applyBorder="0" applyAlignment="0" applyProtection="0"/>
    <xf numFmtId="210" fontId="12" fillId="0" borderId="0" applyFont="0" applyFill="0" applyBorder="0" applyAlignment="0" applyProtection="0">
      <alignment vertical="center"/>
    </xf>
    <xf numFmtId="206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2" fillId="0" borderId="0" applyFont="0" applyFill="0" applyBorder="0" applyAlignment="0" applyProtection="0"/>
    <xf numFmtId="206" fontId="90" fillId="0" borderId="0" applyFont="0" applyFill="0" applyBorder="0" applyAlignment="0" applyProtection="0"/>
    <xf numFmtId="207" fontId="44" fillId="0" borderId="0" applyFont="0" applyFill="0" applyBorder="0" applyAlignment="0" applyProtection="0">
      <alignment vertical="center"/>
    </xf>
    <xf numFmtId="206" fontId="13" fillId="0" borderId="0" applyFont="0" applyFill="0" applyBorder="0" applyAlignment="0" applyProtection="0"/>
    <xf numFmtId="211" fontId="33" fillId="0" borderId="0" applyFont="0" applyFill="0" applyBorder="0" applyAlignment="0" applyProtection="0"/>
    <xf numFmtId="206" fontId="90" fillId="0" borderId="0" applyFont="0" applyFill="0" applyBorder="0" applyAlignment="0" applyProtection="0"/>
    <xf numFmtId="212" fontId="13" fillId="0" borderId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12" fillId="0" borderId="0" applyFont="0" applyFill="0" applyBorder="0" applyAlignment="0" applyProtection="0"/>
    <xf numFmtId="206" fontId="91" fillId="0" borderId="0" applyFont="0" applyFill="0" applyBorder="0" applyAlignment="0" applyProtection="0"/>
    <xf numFmtId="207" fontId="33" fillId="0" borderId="0" applyFont="0" applyFill="0" applyBorder="0" applyAlignment="0" applyProtection="0">
      <alignment vertical="center"/>
    </xf>
    <xf numFmtId="206" fontId="13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44" fillId="0" borderId="0" applyFont="0" applyFill="0" applyBorder="0" applyAlignment="0" applyProtection="0"/>
    <xf numFmtId="206" fontId="91" fillId="0" borderId="0" applyFont="0" applyFill="0" applyBorder="0" applyAlignment="0" applyProtection="0"/>
    <xf numFmtId="43" fontId="93" fillId="0" borderId="0" applyFont="0" applyFill="0" applyBorder="0" applyAlignment="0" applyProtection="0">
      <alignment vertical="center"/>
    </xf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44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93" fillId="0" borderId="0" applyFont="0" applyFill="0" applyBorder="0" applyAlignment="0" applyProtection="0">
      <alignment vertical="center"/>
    </xf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44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44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44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63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2" fillId="0" borderId="0" applyFont="0" applyFill="0" applyBorder="0" applyAlignment="0" applyProtection="0">
      <alignment vertical="center"/>
    </xf>
    <xf numFmtId="206" fontId="1" fillId="0" borderId="0" applyFont="0" applyFill="0" applyBorder="0" applyAlignment="0" applyProtection="0"/>
    <xf numFmtId="206" fontId="9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7" fillId="0" borderId="0" applyFont="0" applyFill="0" applyBorder="0" applyAlignment="0" applyProtection="0"/>
    <xf numFmtId="213" fontId="33" fillId="0" borderId="0"/>
    <xf numFmtId="214" fontId="39" fillId="0" borderId="0"/>
    <xf numFmtId="3" fontId="13" fillId="0" borderId="0" applyFont="0" applyFill="0" applyBorder="0" applyAlignment="0" applyProtection="0"/>
    <xf numFmtId="174" fontId="98" fillId="0" borderId="0" applyNumberFormat="0" applyFill="0" applyBorder="0" applyAlignment="0" applyProtection="0"/>
    <xf numFmtId="0" fontId="2" fillId="0" borderId="0" applyFont="0" applyFill="0" applyBorder="0" applyAlignment="0" applyProtection="0"/>
    <xf numFmtId="0" fontId="99" fillId="0" borderId="0" applyNumberFormat="0" applyAlignment="0">
      <alignment horizontal="left"/>
    </xf>
    <xf numFmtId="180" fontId="99" fillId="0" borderId="0" applyNumberFormat="0" applyAlignment="0">
      <alignment horizontal="left"/>
    </xf>
    <xf numFmtId="181" fontId="99" fillId="0" borderId="0" applyNumberFormat="0" applyAlignment="0">
      <alignment horizontal="left"/>
    </xf>
    <xf numFmtId="180" fontId="99" fillId="0" borderId="0" applyNumberFormat="0" applyAlignment="0">
      <alignment horizontal="left"/>
    </xf>
    <xf numFmtId="181" fontId="99" fillId="0" borderId="0" applyNumberFormat="0" applyAlignment="0">
      <alignment horizontal="left"/>
    </xf>
    <xf numFmtId="180" fontId="99" fillId="0" borderId="0" applyNumberFormat="0" applyAlignment="0">
      <alignment horizontal="left"/>
    </xf>
    <xf numFmtId="181" fontId="99" fillId="0" borderId="0" applyNumberFormat="0" applyAlignment="0">
      <alignment horizontal="left"/>
    </xf>
    <xf numFmtId="0" fontId="100" fillId="0" borderId="0" applyNumberFormat="0" applyAlignment="0"/>
    <xf numFmtId="0" fontId="13" fillId="0" borderId="0" applyFont="0" applyFill="0" applyBorder="0" applyAlignment="0" applyProtection="0"/>
    <xf numFmtId="215" fontId="2" fillId="0" borderId="0" applyFont="0" applyFill="0" applyBorder="0" applyAlignment="0" applyProtection="0"/>
    <xf numFmtId="194" fontId="34" fillId="0" borderId="0" applyFont="0" applyFill="0" applyBorder="0" applyAlignment="0" applyProtection="0"/>
    <xf numFmtId="195" fontId="39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93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16" fontId="96" fillId="0" borderId="0" applyFont="0" applyFill="0" applyBorder="0" applyAlignment="0" applyProtection="0"/>
    <xf numFmtId="44" fontId="97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44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217" fontId="13" fillId="0" borderId="0" applyFont="0" applyFill="0" applyBorder="0" applyAlignment="0" applyProtection="0"/>
    <xf numFmtId="217" fontId="13" fillId="0" borderId="0" applyFont="0" applyFill="0" applyBorder="0" applyAlignment="0" applyProtection="0"/>
    <xf numFmtId="218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219" fontId="2" fillId="0" borderId="0"/>
    <xf numFmtId="220" fontId="39" fillId="0" borderId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0" fontId="35" fillId="76" borderId="0" applyFont="0" applyBorder="0"/>
    <xf numFmtId="3" fontId="101" fillId="0" borderId="0"/>
    <xf numFmtId="221" fontId="33" fillId="0" borderId="0">
      <protection locked="0"/>
    </xf>
    <xf numFmtId="180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4" fontId="38" fillId="0" borderId="0" applyFill="0" applyBorder="0" applyAlignment="0"/>
    <xf numFmtId="174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222" fontId="33" fillId="0" borderId="0"/>
    <xf numFmtId="202" fontId="39" fillId="0" borderId="0"/>
    <xf numFmtId="0" fontId="102" fillId="77" borderId="0" applyNumberFormat="0" applyBorder="0" applyAlignment="0" applyProtection="0"/>
    <xf numFmtId="0" fontId="102" fillId="78" borderId="0" applyNumberFormat="0" applyBorder="0" applyAlignment="0" applyProtection="0"/>
    <xf numFmtId="0" fontId="102" fillId="79" borderId="0" applyNumberFormat="0" applyBorder="0" applyAlignment="0" applyProtection="0"/>
    <xf numFmtId="44" fontId="34" fillId="0" borderId="0" applyFill="0" applyBorder="0" applyAlignment="0"/>
    <xf numFmtId="195" fontId="39" fillId="0" borderId="0" applyFill="0" applyBorder="0" applyAlignment="0"/>
    <xf numFmtId="194" fontId="34" fillId="0" borderId="0" applyFill="0" applyBorder="0" applyAlignment="0"/>
    <xf numFmtId="195" fontId="39" fillId="0" borderId="0" applyFill="0" applyBorder="0" applyAlignment="0"/>
    <xf numFmtId="44" fontId="34" fillId="0" borderId="0" applyFill="0" applyBorder="0" applyAlignment="0"/>
    <xf numFmtId="195" fontId="39" fillId="0" borderId="0" applyFill="0" applyBorder="0" applyAlignment="0"/>
    <xf numFmtId="201" fontId="34" fillId="0" borderId="0" applyFill="0" applyBorder="0" applyAlignment="0"/>
    <xf numFmtId="202" fontId="39" fillId="0" borderId="0" applyFill="0" applyBorder="0" applyAlignment="0"/>
    <xf numFmtId="194" fontId="34" fillId="0" borderId="0" applyFill="0" applyBorder="0" applyAlignment="0"/>
    <xf numFmtId="195" fontId="39" fillId="0" borderId="0" applyFill="0" applyBorder="0" applyAlignment="0"/>
    <xf numFmtId="0" fontId="103" fillId="0" borderId="0" applyNumberFormat="0" applyAlignment="0">
      <alignment horizontal="left"/>
    </xf>
    <xf numFmtId="180" fontId="103" fillId="0" borderId="0" applyNumberFormat="0" applyAlignment="0">
      <alignment horizontal="left"/>
    </xf>
    <xf numFmtId="181" fontId="103" fillId="0" borderId="0" applyNumberFormat="0" applyAlignment="0">
      <alignment horizontal="left"/>
    </xf>
    <xf numFmtId="180" fontId="103" fillId="0" borderId="0" applyNumberFormat="0" applyAlignment="0">
      <alignment horizontal="left"/>
    </xf>
    <xf numFmtId="181" fontId="103" fillId="0" borderId="0" applyNumberFormat="0" applyAlignment="0">
      <alignment horizontal="left"/>
    </xf>
    <xf numFmtId="180" fontId="103" fillId="0" borderId="0" applyNumberFormat="0" applyAlignment="0">
      <alignment horizontal="left"/>
    </xf>
    <xf numFmtId="181" fontId="103" fillId="0" borderId="0" applyNumberFormat="0" applyAlignment="0">
      <alignment horizontal="left"/>
    </xf>
    <xf numFmtId="0" fontId="104" fillId="0" borderId="0">
      <alignment horizontal="left"/>
    </xf>
    <xf numFmtId="166" fontId="105" fillId="0" borderId="0" applyFont="0" applyFill="0" applyBorder="0" applyAlignment="0" applyProtection="0"/>
    <xf numFmtId="180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179" fontId="107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179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223" fontId="33" fillId="0" borderId="0">
      <protection locked="0"/>
    </xf>
    <xf numFmtId="2" fontId="13" fillId="0" borderId="0" applyFont="0" applyFill="0" applyBorder="0" applyAlignment="0" applyProtection="0"/>
    <xf numFmtId="0" fontId="110" fillId="49" borderId="0" applyNumberFormat="0" applyBorder="0" applyAlignment="0" applyProtection="0">
      <alignment vertical="center"/>
    </xf>
    <xf numFmtId="179" fontId="111" fillId="2" borderId="0" applyNumberFormat="0" applyBorder="0" applyAlignment="0" applyProtection="0"/>
    <xf numFmtId="0" fontId="110" fillId="49" borderId="0" applyNumberFormat="0" applyBorder="0" applyAlignment="0" applyProtection="0">
      <alignment vertical="center"/>
    </xf>
    <xf numFmtId="179" fontId="111" fillId="2" borderId="0" applyNumberFormat="0" applyBorder="0" applyAlignment="0" applyProtection="0"/>
    <xf numFmtId="0" fontId="112" fillId="2" borderId="0" applyNumberFormat="0" applyBorder="0" applyAlignment="0" applyProtection="0"/>
    <xf numFmtId="179" fontId="113" fillId="49" borderId="0" applyNumberFormat="0" applyBorder="0" applyAlignment="0" applyProtection="0"/>
    <xf numFmtId="0" fontId="113" fillId="49" borderId="0" applyNumberFormat="0" applyBorder="0" applyAlignment="0" applyProtection="0"/>
    <xf numFmtId="38" fontId="114" fillId="46" borderId="0" applyNumberFormat="0" applyBorder="0" applyAlignment="0" applyProtection="0"/>
    <xf numFmtId="38" fontId="114" fillId="76" borderId="0" applyNumberFormat="0" applyBorder="0" applyAlignment="0" applyProtection="0"/>
    <xf numFmtId="180" fontId="115" fillId="80" borderId="0"/>
    <xf numFmtId="181" fontId="115" fillId="80" borderId="0"/>
    <xf numFmtId="0" fontId="116" fillId="0" borderId="0">
      <alignment horizontal="left"/>
    </xf>
    <xf numFmtId="0" fontId="117" fillId="0" borderId="41" applyNumberFormat="0" applyAlignment="0" applyProtection="0">
      <alignment horizontal="left" vertical="center"/>
    </xf>
    <xf numFmtId="171" fontId="117" fillId="0" borderId="41" applyNumberFormat="0" applyAlignment="0" applyProtection="0">
      <alignment horizontal="left" vertical="center"/>
    </xf>
    <xf numFmtId="180" fontId="117" fillId="0" borderId="41" applyNumberFormat="0" applyAlignment="0" applyProtection="0">
      <alignment horizontal="left" vertical="center"/>
    </xf>
    <xf numFmtId="181" fontId="117" fillId="0" borderId="41" applyNumberFormat="0" applyAlignment="0" applyProtection="0">
      <alignment horizontal="left" vertical="center"/>
    </xf>
    <xf numFmtId="181" fontId="117" fillId="0" borderId="41" applyNumberFormat="0" applyAlignment="0" applyProtection="0">
      <alignment horizontal="left" vertical="center"/>
    </xf>
    <xf numFmtId="171" fontId="117" fillId="0" borderId="41" applyNumberFormat="0" applyAlignment="0" applyProtection="0">
      <alignment horizontal="left" vertical="center"/>
    </xf>
    <xf numFmtId="180" fontId="117" fillId="0" borderId="41" applyNumberFormat="0" applyAlignment="0" applyProtection="0">
      <alignment horizontal="left" vertical="center"/>
    </xf>
    <xf numFmtId="181" fontId="117" fillId="0" borderId="41" applyNumberFormat="0" applyAlignment="0" applyProtection="0">
      <alignment horizontal="left" vertical="center"/>
    </xf>
    <xf numFmtId="181" fontId="117" fillId="0" borderId="41" applyNumberFormat="0" applyAlignment="0" applyProtection="0">
      <alignment horizontal="left" vertical="center"/>
    </xf>
    <xf numFmtId="180" fontId="117" fillId="0" borderId="41" applyNumberFormat="0" applyAlignment="0" applyProtection="0">
      <alignment horizontal="left" vertical="center"/>
    </xf>
    <xf numFmtId="181" fontId="117" fillId="0" borderId="41" applyNumberFormat="0" applyAlignment="0" applyProtection="0">
      <alignment horizontal="left" vertical="center"/>
    </xf>
    <xf numFmtId="181" fontId="117" fillId="0" borderId="41" applyNumberFormat="0" applyAlignment="0" applyProtection="0">
      <alignment horizontal="left" vertical="center"/>
    </xf>
    <xf numFmtId="0" fontId="117" fillId="0" borderId="42">
      <alignment horizontal="left" vertical="center"/>
    </xf>
    <xf numFmtId="171" fontId="117" fillId="0" borderId="42">
      <alignment horizontal="left" vertical="center"/>
    </xf>
    <xf numFmtId="180" fontId="117" fillId="0" borderId="42">
      <alignment horizontal="left" vertical="center"/>
    </xf>
    <xf numFmtId="181" fontId="117" fillId="0" borderId="42">
      <alignment horizontal="left" vertical="center"/>
    </xf>
    <xf numFmtId="181" fontId="117" fillId="0" borderId="42">
      <alignment horizontal="left" vertical="center"/>
    </xf>
    <xf numFmtId="0" fontId="117" fillId="0" borderId="42">
      <alignment horizontal="left" vertical="center"/>
    </xf>
    <xf numFmtId="181" fontId="117" fillId="0" borderId="42">
      <alignment horizontal="left" vertical="center"/>
    </xf>
    <xf numFmtId="181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171" fontId="117" fillId="0" borderId="42">
      <alignment horizontal="left" vertical="center"/>
    </xf>
    <xf numFmtId="180" fontId="117" fillId="0" borderId="42">
      <alignment horizontal="left" vertical="center"/>
    </xf>
    <xf numFmtId="0" fontId="117" fillId="0" borderId="42">
      <alignment horizontal="left" vertical="center"/>
    </xf>
    <xf numFmtId="181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180" fontId="117" fillId="0" borderId="42">
      <alignment horizontal="left" vertical="center"/>
    </xf>
    <xf numFmtId="181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7" fillId="0" borderId="42">
      <alignment horizontal="left" vertical="center"/>
    </xf>
    <xf numFmtId="0" fontId="118" fillId="0" borderId="34" applyNumberFormat="0" applyFill="0" applyAlignment="0" applyProtection="0">
      <alignment vertical="center"/>
    </xf>
    <xf numFmtId="179" fontId="119" fillId="0" borderId="43" applyNumberFormat="0" applyFill="0" applyAlignment="0" applyProtection="0"/>
    <xf numFmtId="0" fontId="118" fillId="0" borderId="34" applyNumberFormat="0" applyFill="0" applyAlignment="0" applyProtection="0">
      <alignment vertical="center"/>
    </xf>
    <xf numFmtId="179" fontId="119" fillId="0" borderId="43" applyNumberFormat="0" applyFill="0" applyAlignment="0" applyProtection="0"/>
    <xf numFmtId="0" fontId="120" fillId="0" borderId="1" applyNumberFormat="0" applyFill="0" applyAlignment="0" applyProtection="0"/>
    <xf numFmtId="179" fontId="121" fillId="0" borderId="43" applyNumberFormat="0" applyFill="0" applyAlignment="0" applyProtection="0"/>
    <xf numFmtId="0" fontId="122" fillId="0" borderId="34" applyNumberFormat="0" applyFill="0" applyAlignment="0" applyProtection="0"/>
    <xf numFmtId="0" fontId="123" fillId="0" borderId="35" applyNumberFormat="0" applyFill="0" applyAlignment="0" applyProtection="0">
      <alignment vertical="center"/>
    </xf>
    <xf numFmtId="179" fontId="124" fillId="0" borderId="2" applyNumberFormat="0" applyFill="0" applyAlignment="0" applyProtection="0"/>
    <xf numFmtId="0" fontId="123" fillId="0" borderId="35" applyNumberFormat="0" applyFill="0" applyAlignment="0" applyProtection="0">
      <alignment vertical="center"/>
    </xf>
    <xf numFmtId="179" fontId="124" fillId="0" borderId="2" applyNumberFormat="0" applyFill="0" applyAlignment="0" applyProtection="0"/>
    <xf numFmtId="0" fontId="125" fillId="0" borderId="2" applyNumberFormat="0" applyFill="0" applyAlignment="0" applyProtection="0"/>
    <xf numFmtId="179" fontId="126" fillId="0" borderId="35" applyNumberFormat="0" applyFill="0" applyAlignment="0" applyProtection="0"/>
    <xf numFmtId="0" fontId="127" fillId="0" borderId="35" applyNumberFormat="0" applyFill="0" applyAlignment="0" applyProtection="0"/>
    <xf numFmtId="0" fontId="128" fillId="0" borderId="36" applyNumberFormat="0" applyFill="0" applyAlignment="0" applyProtection="0">
      <alignment vertical="center"/>
    </xf>
    <xf numFmtId="179" fontId="129" fillId="0" borderId="44" applyNumberFormat="0" applyFill="0" applyAlignment="0" applyProtection="0"/>
    <xf numFmtId="0" fontId="128" fillId="0" borderId="36" applyNumberFormat="0" applyFill="0" applyAlignment="0" applyProtection="0">
      <alignment vertical="center"/>
    </xf>
    <xf numFmtId="179" fontId="129" fillId="0" borderId="44" applyNumberFormat="0" applyFill="0" applyAlignment="0" applyProtection="0"/>
    <xf numFmtId="0" fontId="130" fillId="0" borderId="3" applyNumberFormat="0" applyFill="0" applyAlignment="0" applyProtection="0"/>
    <xf numFmtId="179" fontId="131" fillId="0" borderId="44" applyNumberFormat="0" applyFill="0" applyAlignment="0" applyProtection="0"/>
    <xf numFmtId="0" fontId="132" fillId="0" borderId="36" applyNumberFormat="0" applyFill="0" applyAlignment="0" applyProtection="0"/>
    <xf numFmtId="0" fontId="128" fillId="0" borderId="0" applyNumberFormat="0" applyFill="0" applyBorder="0" applyAlignment="0" applyProtection="0">
      <alignment vertical="center"/>
    </xf>
    <xf numFmtId="179" fontId="129" fillId="0" borderId="0" applyNumberFormat="0" applyFill="0" applyBorder="0" applyAlignment="0" applyProtection="0"/>
    <xf numFmtId="0" fontId="128" fillId="0" borderId="0" applyNumberFormat="0" applyFill="0" applyBorder="0" applyAlignment="0" applyProtection="0">
      <alignment vertical="center"/>
    </xf>
    <xf numFmtId="179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179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224" fontId="33" fillId="0" borderId="0">
      <protection locked="0"/>
    </xf>
    <xf numFmtId="224" fontId="33" fillId="0" borderId="0">
      <protection locked="0"/>
    </xf>
    <xf numFmtId="180" fontId="133" fillId="0" borderId="10">
      <alignment horizontal="center"/>
    </xf>
    <xf numFmtId="181" fontId="133" fillId="0" borderId="10">
      <alignment horizontal="center"/>
    </xf>
    <xf numFmtId="180" fontId="133" fillId="0" borderId="10">
      <alignment horizontal="center"/>
    </xf>
    <xf numFmtId="180" fontId="133" fillId="0" borderId="0">
      <alignment horizontal="center"/>
    </xf>
    <xf numFmtId="181" fontId="133" fillId="0" borderId="0">
      <alignment horizontal="center"/>
    </xf>
    <xf numFmtId="179" fontId="30" fillId="0" borderId="0" applyNumberFormat="0" applyFill="0" applyBorder="0" applyAlignment="0" applyProtection="0">
      <alignment vertical="top"/>
      <protection locked="0"/>
    </xf>
    <xf numFmtId="0" fontId="2" fillId="0" borderId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81" borderId="23" applyNumberFormat="0" applyBorder="0" applyAlignment="0" applyProtection="0"/>
    <xf numFmtId="10" fontId="114" fillId="81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10" fontId="114" fillId="46" borderId="23" applyNumberFormat="0" applyBorder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179" fontId="136" fillId="5" borderId="4" applyNumberFormat="0" applyAlignment="0" applyProtection="0"/>
    <xf numFmtId="0" fontId="135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7" fillId="5" borderId="4" applyNumberFormat="0" applyAlignment="0" applyProtection="0"/>
    <xf numFmtId="0" fontId="134" fillId="53" borderId="40" applyNumberFormat="0" applyAlignment="0" applyProtection="0">
      <alignment vertical="center"/>
    </xf>
    <xf numFmtId="179" fontId="136" fillId="5" borderId="4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179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/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0" fontId="134" fillId="53" borderId="40" applyNumberFormat="0" applyAlignment="0" applyProtection="0">
      <alignment vertical="center"/>
    </xf>
    <xf numFmtId="194" fontId="138" fillId="82" borderId="0"/>
    <xf numFmtId="180" fontId="139" fillId="0" borderId="0"/>
    <xf numFmtId="180" fontId="139" fillId="0" borderId="0"/>
    <xf numFmtId="181" fontId="139" fillId="0" borderId="0"/>
    <xf numFmtId="180" fontId="139" fillId="0" borderId="0"/>
    <xf numFmtId="181" fontId="139" fillId="0" borderId="0"/>
    <xf numFmtId="181" fontId="139" fillId="0" borderId="0"/>
    <xf numFmtId="171" fontId="13" fillId="0" borderId="0"/>
    <xf numFmtId="171" fontId="13" fillId="0" borderId="0"/>
    <xf numFmtId="180" fontId="140" fillId="0" borderId="0" applyNumberFormat="0" applyFont="0" applyFill="0" applyBorder="0" applyProtection="0">
      <alignment horizontal="left" vertical="center"/>
    </xf>
    <xf numFmtId="180" fontId="140" fillId="0" borderId="0" applyNumberFormat="0" applyFont="0" applyFill="0" applyBorder="0" applyProtection="0">
      <alignment horizontal="left" vertical="center"/>
    </xf>
    <xf numFmtId="181" fontId="140" fillId="0" borderId="0" applyNumberFormat="0" applyFont="0" applyFill="0" applyBorder="0" applyProtection="0">
      <alignment horizontal="left" vertical="center"/>
    </xf>
    <xf numFmtId="180" fontId="140" fillId="0" borderId="0" applyNumberFormat="0" applyFont="0" applyFill="0" applyBorder="0" applyProtection="0">
      <alignment horizontal="left" vertical="center"/>
    </xf>
    <xf numFmtId="181" fontId="140" fillId="0" borderId="0" applyNumberFormat="0" applyFont="0" applyFill="0" applyBorder="0" applyProtection="0">
      <alignment horizontal="left" vertical="center"/>
    </xf>
    <xf numFmtId="181" fontId="140" fillId="0" borderId="0" applyNumberFormat="0" applyFont="0" applyFill="0" applyBorder="0" applyProtection="0">
      <alignment horizontal="left" vertical="center"/>
    </xf>
    <xf numFmtId="44" fontId="34" fillId="0" borderId="0" applyFill="0" applyBorder="0" applyAlignment="0"/>
    <xf numFmtId="195" fontId="39" fillId="0" borderId="0" applyFill="0" applyBorder="0" applyAlignment="0"/>
    <xf numFmtId="194" fontId="34" fillId="0" borderId="0" applyFill="0" applyBorder="0" applyAlignment="0"/>
    <xf numFmtId="195" fontId="39" fillId="0" borderId="0" applyFill="0" applyBorder="0" applyAlignment="0"/>
    <xf numFmtId="44" fontId="34" fillId="0" borderId="0" applyFill="0" applyBorder="0" applyAlignment="0"/>
    <xf numFmtId="195" fontId="39" fillId="0" borderId="0" applyFill="0" applyBorder="0" applyAlignment="0"/>
    <xf numFmtId="201" fontId="34" fillId="0" borderId="0" applyFill="0" applyBorder="0" applyAlignment="0"/>
    <xf numFmtId="202" fontId="39" fillId="0" borderId="0" applyFill="0" applyBorder="0" applyAlignment="0"/>
    <xf numFmtId="194" fontId="34" fillId="0" borderId="0" applyFill="0" applyBorder="0" applyAlignment="0"/>
    <xf numFmtId="195" fontId="39" fillId="0" borderId="0" applyFill="0" applyBorder="0" applyAlignment="0"/>
    <xf numFmtId="0" fontId="141" fillId="0" borderId="37" applyNumberFormat="0" applyFill="0" applyAlignment="0" applyProtection="0">
      <alignment vertical="center"/>
    </xf>
    <xf numFmtId="179" fontId="142" fillId="0" borderId="6" applyNumberFormat="0" applyFill="0" applyAlignment="0" applyProtection="0"/>
    <xf numFmtId="0" fontId="141" fillId="0" borderId="37" applyNumberFormat="0" applyFill="0" applyAlignment="0" applyProtection="0">
      <alignment vertical="center"/>
    </xf>
    <xf numFmtId="179" fontId="142" fillId="0" borderId="6" applyNumberFormat="0" applyFill="0" applyAlignment="0" applyProtection="0"/>
    <xf numFmtId="0" fontId="143" fillId="0" borderId="6" applyNumberFormat="0" applyFill="0" applyAlignment="0" applyProtection="0"/>
    <xf numFmtId="179" fontId="144" fillId="0" borderId="37" applyNumberFormat="0" applyFill="0" applyAlignment="0" applyProtection="0"/>
    <xf numFmtId="0" fontId="144" fillId="0" borderId="37" applyNumberFormat="0" applyFill="0" applyAlignment="0" applyProtection="0"/>
    <xf numFmtId="194" fontId="145" fillId="83" borderId="0"/>
    <xf numFmtId="165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225" fontId="33" fillId="0" borderId="0" applyFont="0" applyFill="0" applyBorder="0" applyAlignment="0" applyProtection="0"/>
    <xf numFmtId="226" fontId="33" fillId="0" borderId="0" applyFont="0" applyFill="0" applyBorder="0" applyAlignment="0" applyProtection="0"/>
    <xf numFmtId="0" fontId="146" fillId="0" borderId="45"/>
    <xf numFmtId="227" fontId="147" fillId="0" borderId="0" applyFont="0" applyFill="0" applyBorder="0" applyAlignment="0" applyProtection="0"/>
    <xf numFmtId="228" fontId="147" fillId="0" borderId="0" applyFont="0" applyFill="0" applyBorder="0" applyAlignment="0" applyProtection="0"/>
    <xf numFmtId="229" fontId="33" fillId="0" borderId="0" applyFont="0" applyFill="0" applyBorder="0" applyAlignment="0" applyProtection="0"/>
    <xf numFmtId="230" fontId="33" fillId="0" borderId="0" applyFont="0" applyFill="0" applyBorder="0" applyAlignment="0" applyProtection="0"/>
    <xf numFmtId="231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3" fontId="33" fillId="0" borderId="0" applyFont="0" applyFill="0" applyBorder="0" applyAlignment="0" applyProtection="0"/>
    <xf numFmtId="234" fontId="33" fillId="0" borderId="0" applyFont="0" applyFill="0" applyBorder="0" applyAlignment="0" applyProtection="0"/>
    <xf numFmtId="235" fontId="13" fillId="0" borderId="0" applyFont="0" applyFill="0" applyBorder="0" applyAlignment="0" applyProtection="0"/>
    <xf numFmtId="236" fontId="13" fillId="0" borderId="0" applyFont="0" applyFill="0" applyBorder="0" applyAlignment="0" applyProtection="0"/>
    <xf numFmtId="235" fontId="13" fillId="0" borderId="0" applyFont="0" applyFill="0" applyBorder="0" applyAlignment="0" applyProtection="0"/>
    <xf numFmtId="236" fontId="13" fillId="0" borderId="0" applyFont="0" applyFill="0" applyBorder="0" applyAlignment="0" applyProtection="0"/>
    <xf numFmtId="180" fontId="148" fillId="0" borderId="0"/>
    <xf numFmtId="181" fontId="148" fillId="0" borderId="0"/>
    <xf numFmtId="180" fontId="148" fillId="0" borderId="0"/>
    <xf numFmtId="180" fontId="148" fillId="0" borderId="0"/>
    <xf numFmtId="180" fontId="149" fillId="0" borderId="0"/>
    <xf numFmtId="180" fontId="25" fillId="0" borderId="0" applyNumberFormat="0" applyFont="0" applyFill="0" applyAlignment="0"/>
    <xf numFmtId="180" fontId="25" fillId="0" borderId="0" applyNumberFormat="0" applyFont="0" applyFill="0" applyAlignment="0"/>
    <xf numFmtId="181" fontId="25" fillId="0" borderId="0" applyNumberFormat="0" applyFont="0" applyFill="0" applyAlignment="0"/>
    <xf numFmtId="180" fontId="25" fillId="0" borderId="0" applyNumberFormat="0" applyFont="0" applyFill="0" applyAlignment="0"/>
    <xf numFmtId="181" fontId="25" fillId="0" borderId="0" applyNumberFormat="0" applyFont="0" applyFill="0" applyAlignment="0"/>
    <xf numFmtId="181" fontId="25" fillId="0" borderId="0" applyNumberFormat="0" applyFont="0" applyFill="0" applyAlignment="0"/>
    <xf numFmtId="0" fontId="150" fillId="58" borderId="0" applyNumberFormat="0" applyBorder="0" applyAlignment="0" applyProtection="0">
      <alignment vertical="center"/>
    </xf>
    <xf numFmtId="179" fontId="151" fillId="4" borderId="0" applyNumberFormat="0" applyBorder="0" applyAlignment="0" applyProtection="0"/>
    <xf numFmtId="0" fontId="150" fillId="58" borderId="0" applyNumberFormat="0" applyBorder="0" applyAlignment="0" applyProtection="0">
      <alignment vertical="center"/>
    </xf>
    <xf numFmtId="179" fontId="151" fillId="4" borderId="0" applyNumberFormat="0" applyBorder="0" applyAlignment="0" applyProtection="0"/>
    <xf numFmtId="0" fontId="152" fillId="4" borderId="0" applyNumberFormat="0" applyBorder="0" applyAlignment="0" applyProtection="0"/>
    <xf numFmtId="179" fontId="153" fillId="58" borderId="0" applyNumberFormat="0" applyBorder="0" applyAlignment="0" applyProtection="0"/>
    <xf numFmtId="0" fontId="153" fillId="58" borderId="0" applyNumberFormat="0" applyBorder="0" applyAlignment="0" applyProtection="0"/>
    <xf numFmtId="174" fontId="140" fillId="0" borderId="0"/>
    <xf numFmtId="37" fontId="154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37" fontId="35" fillId="0" borderId="0"/>
    <xf numFmtId="0" fontId="155" fillId="0" borderId="0"/>
    <xf numFmtId="176" fontId="155" fillId="0" borderId="0"/>
    <xf numFmtId="0" fontId="155" fillId="0" borderId="0"/>
    <xf numFmtId="0" fontId="93" fillId="0" borderId="0"/>
    <xf numFmtId="175" fontId="93" fillId="0" borderId="0"/>
    <xf numFmtId="0" fontId="9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237" fontId="15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238" fontId="15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237" fontId="15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239" fontId="15" fillId="0" borderId="0"/>
    <xf numFmtId="239" fontId="15" fillId="0" borderId="0"/>
    <xf numFmtId="239" fontId="15" fillId="0" borderId="0"/>
    <xf numFmtId="237" fontId="156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80" fontId="159" fillId="0" borderId="0"/>
    <xf numFmtId="181" fontId="159" fillId="0" borderId="0"/>
    <xf numFmtId="179" fontId="45" fillId="0" borderId="0"/>
    <xf numFmtId="179" fontId="45" fillId="0" borderId="0"/>
    <xf numFmtId="180" fontId="159" fillId="0" borderId="0"/>
    <xf numFmtId="181" fontId="159" fillId="0" borderId="0"/>
    <xf numFmtId="179" fontId="45" fillId="0" borderId="0"/>
    <xf numFmtId="171" fontId="13" fillId="0" borderId="0" applyNumberFormat="0" applyFont="0" applyFill="0" applyBorder="0" applyAlignment="0" applyProtection="0"/>
    <xf numFmtId="180" fontId="159" fillId="0" borderId="0"/>
    <xf numFmtId="181" fontId="159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63" fillId="0" borderId="0"/>
    <xf numFmtId="180" fontId="63" fillId="0" borderId="0"/>
    <xf numFmtId="181" fontId="63" fillId="0" borderId="0"/>
    <xf numFmtId="180" fontId="63" fillId="0" borderId="0"/>
    <xf numFmtId="180" fontId="63" fillId="0" borderId="0"/>
    <xf numFmtId="181" fontId="63" fillId="0" borderId="0"/>
    <xf numFmtId="180" fontId="1" fillId="0" borderId="0"/>
    <xf numFmtId="180" fontId="1" fillId="0" borderId="0"/>
    <xf numFmtId="180" fontId="1" fillId="0" borderId="0"/>
    <xf numFmtId="0" fontId="33" fillId="0" borderId="0"/>
    <xf numFmtId="179" fontId="13" fillId="0" borderId="0"/>
    <xf numFmtId="180" fontId="13" fillId="0" borderId="0"/>
    <xf numFmtId="181" fontId="13" fillId="0" borderId="0"/>
    <xf numFmtId="171" fontId="13" fillId="0" borderId="0" applyNumberFormat="0" applyFont="0" applyFill="0" applyBorder="0" applyAlignment="0" applyProtection="0"/>
    <xf numFmtId="180" fontId="159" fillId="0" borderId="0"/>
    <xf numFmtId="181" fontId="159" fillId="0" borderId="0"/>
    <xf numFmtId="180" fontId="13" fillId="0" borderId="0" applyNumberFormat="0" applyFont="0" applyFill="0" applyBorder="0" applyAlignment="0" applyProtection="0"/>
    <xf numFmtId="181" fontId="13" fillId="0" borderId="0" applyNumberFormat="0" applyFont="0" applyFill="0" applyBorder="0" applyAlignment="0" applyProtection="0"/>
    <xf numFmtId="180" fontId="13" fillId="0" borderId="0"/>
    <xf numFmtId="181" fontId="13" fillId="0" borderId="0"/>
    <xf numFmtId="181" fontId="1" fillId="0" borderId="0"/>
    <xf numFmtId="181" fontId="1" fillId="0" borderId="0"/>
    <xf numFmtId="181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79" fontId="13" fillId="0" borderId="0"/>
    <xf numFmtId="171" fontId="13" fillId="0" borderId="0" applyNumberFormat="0" applyFont="0" applyFill="0" applyBorder="0" applyAlignment="0" applyProtection="0"/>
    <xf numFmtId="180" fontId="13" fillId="0" borderId="0"/>
    <xf numFmtId="181" fontId="13" fillId="0" borderId="0"/>
    <xf numFmtId="180" fontId="159" fillId="0" borderId="0"/>
    <xf numFmtId="181" fontId="159" fillId="0" borderId="0"/>
    <xf numFmtId="180" fontId="13" fillId="0" borderId="0"/>
    <xf numFmtId="181" fontId="13" fillId="0" borderId="0"/>
    <xf numFmtId="180" fontId="1" fillId="0" borderId="0"/>
    <xf numFmtId="0" fontId="93" fillId="0" borderId="0">
      <alignment vertical="center"/>
    </xf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80" fontId="159" fillId="0" borderId="0"/>
    <xf numFmtId="181" fontId="159" fillId="0" borderId="0"/>
    <xf numFmtId="179" fontId="45" fillId="0" borderId="0"/>
    <xf numFmtId="179" fontId="45" fillId="0" borderId="0"/>
    <xf numFmtId="180" fontId="91" fillId="0" borderId="0"/>
    <xf numFmtId="181" fontId="91" fillId="0" borderId="0"/>
    <xf numFmtId="179" fontId="45" fillId="0" borderId="0"/>
    <xf numFmtId="180" fontId="159" fillId="0" borderId="0"/>
    <xf numFmtId="181" fontId="159" fillId="0" borderId="0"/>
    <xf numFmtId="171" fontId="33" fillId="0" borderId="0">
      <alignment vertical="center"/>
    </xf>
    <xf numFmtId="180" fontId="159" fillId="0" borderId="0"/>
    <xf numFmtId="181" fontId="1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44" fillId="0" borderId="0">
      <alignment vertical="center"/>
    </xf>
    <xf numFmtId="179" fontId="13" fillId="0" borderId="0"/>
    <xf numFmtId="180" fontId="159" fillId="0" borderId="0"/>
    <xf numFmtId="181" fontId="159" fillId="0" borderId="0"/>
    <xf numFmtId="179" fontId="13" fillId="0" borderId="0"/>
    <xf numFmtId="180" fontId="159" fillId="0" borderId="0"/>
    <xf numFmtId="181" fontId="159" fillId="0" borderId="0"/>
    <xf numFmtId="180" fontId="159" fillId="0" borderId="0"/>
    <xf numFmtId="181" fontId="1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6" fillId="0" borderId="0"/>
    <xf numFmtId="0" fontId="1" fillId="0" borderId="0"/>
    <xf numFmtId="176" fontId="1" fillId="0" borderId="0"/>
    <xf numFmtId="0" fontId="1" fillId="0" borderId="0"/>
    <xf numFmtId="179" fontId="38" fillId="0" borderId="0"/>
    <xf numFmtId="180" fontId="159" fillId="0" borderId="0"/>
    <xf numFmtId="181" fontId="159" fillId="0" borderId="0"/>
    <xf numFmtId="180" fontId="159" fillId="0" borderId="0"/>
    <xf numFmtId="181" fontId="159" fillId="0" borderId="0"/>
    <xf numFmtId="180" fontId="159" fillId="0" borderId="0"/>
    <xf numFmtId="181" fontId="159" fillId="0" borderId="0"/>
    <xf numFmtId="176" fontId="1" fillId="0" borderId="0"/>
    <xf numFmtId="0" fontId="1" fillId="0" borderId="0"/>
    <xf numFmtId="0" fontId="97" fillId="0" borderId="0"/>
    <xf numFmtId="0" fontId="1" fillId="0" borderId="0"/>
    <xf numFmtId="179" fontId="45" fillId="0" borderId="0"/>
    <xf numFmtId="179" fontId="45" fillId="0" borderId="0"/>
    <xf numFmtId="179" fontId="45" fillId="0" borderId="0"/>
    <xf numFmtId="180" fontId="13" fillId="0" borderId="0"/>
    <xf numFmtId="181" fontId="13" fillId="0" borderId="0"/>
    <xf numFmtId="179" fontId="13" fillId="0" borderId="0"/>
    <xf numFmtId="180" fontId="159" fillId="0" borderId="0"/>
    <xf numFmtId="181" fontId="159" fillId="0" borderId="0"/>
    <xf numFmtId="179" fontId="45" fillId="0" borderId="0"/>
    <xf numFmtId="180" fontId="13" fillId="0" borderId="0"/>
    <xf numFmtId="181" fontId="13" fillId="0" borderId="0"/>
    <xf numFmtId="179" fontId="45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79" fontId="45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79" fontId="45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79" fontId="45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79" fontId="45" fillId="0" borderId="0"/>
    <xf numFmtId="179" fontId="45" fillId="0" borderId="0"/>
    <xf numFmtId="179" fontId="45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79" fontId="45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0" fontId="45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45" fillId="0" borderId="0"/>
    <xf numFmtId="179" fontId="13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0" fontId="45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45" fillId="0" borderId="0"/>
    <xf numFmtId="179" fontId="13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33" fillId="0" borderId="0">
      <alignment horizontal="center" vertical="center"/>
    </xf>
    <xf numFmtId="181" fontId="33" fillId="0" borderId="0">
      <alignment horizontal="center" vertical="center"/>
    </xf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95" fillId="0" borderId="0"/>
    <xf numFmtId="181" fontId="95" fillId="0" borderId="0"/>
    <xf numFmtId="0" fontId="160" fillId="0" borderId="0"/>
    <xf numFmtId="181" fontId="96" fillId="0" borderId="0"/>
    <xf numFmtId="0" fontId="46" fillId="0" borderId="0"/>
    <xf numFmtId="0" fontId="12" fillId="0" borderId="0">
      <alignment vertical="center"/>
    </xf>
    <xf numFmtId="0" fontId="2" fillId="0" borderId="0">
      <alignment vertical="center"/>
    </xf>
    <xf numFmtId="176" fontId="96" fillId="0" borderId="0"/>
    <xf numFmtId="181" fontId="96" fillId="0" borderId="0"/>
    <xf numFmtId="179" fontId="13" fillId="0" borderId="0"/>
    <xf numFmtId="180" fontId="161" fillId="0" borderId="0"/>
    <xf numFmtId="180" fontId="33" fillId="0" borderId="0">
      <alignment horizontal="center" vertical="center"/>
    </xf>
    <xf numFmtId="181" fontId="33" fillId="0" borderId="0">
      <alignment horizontal="center" vertical="center"/>
    </xf>
    <xf numFmtId="181" fontId="161" fillId="0" borderId="0"/>
    <xf numFmtId="179" fontId="13" fillId="0" borderId="0"/>
    <xf numFmtId="180" fontId="161" fillId="0" borderId="0"/>
    <xf numFmtId="181" fontId="161" fillId="0" borderId="0"/>
    <xf numFmtId="180" fontId="13" fillId="0" borderId="0"/>
    <xf numFmtId="181" fontId="13" fillId="0" borderId="0"/>
    <xf numFmtId="180" fontId="161" fillId="0" borderId="0"/>
    <xf numFmtId="181" fontId="161" fillId="0" borderId="0"/>
    <xf numFmtId="0" fontId="13" fillId="0" borderId="0"/>
    <xf numFmtId="0" fontId="13" fillId="0" borderId="0"/>
    <xf numFmtId="179" fontId="13" fillId="0" borderId="0"/>
    <xf numFmtId="180" fontId="13" fillId="0" borderId="0" applyNumberFormat="0" applyFill="0" applyBorder="0" applyAlignment="0" applyProtection="0"/>
    <xf numFmtId="181" fontId="13" fillId="0" borderId="0" applyNumberFormat="0" applyFill="0" applyBorder="0" applyAlignment="0" applyProtection="0"/>
    <xf numFmtId="0" fontId="13" fillId="0" borderId="0"/>
    <xf numFmtId="179" fontId="45" fillId="0" borderId="0">
      <alignment vertical="center"/>
    </xf>
    <xf numFmtId="180" fontId="13" fillId="0" borderId="0"/>
    <xf numFmtId="181" fontId="13" fillId="0" borderId="0"/>
    <xf numFmtId="179" fontId="45" fillId="0" borderId="0">
      <alignment vertical="center"/>
    </xf>
    <xf numFmtId="180" fontId="95" fillId="0" borderId="0"/>
    <xf numFmtId="181" fontId="95" fillId="0" borderId="0"/>
    <xf numFmtId="171" fontId="94" fillId="0" borderId="0"/>
    <xf numFmtId="180" fontId="95" fillId="0" borderId="0"/>
    <xf numFmtId="181" fontId="95" fillId="0" borderId="0"/>
    <xf numFmtId="180" fontId="13" fillId="0" borderId="0"/>
    <xf numFmtId="180" fontId="91" fillId="0" borderId="0"/>
    <xf numFmtId="181" fontId="91" fillId="0" borderId="0"/>
    <xf numFmtId="180" fontId="13" fillId="0" borderId="0"/>
    <xf numFmtId="181" fontId="13" fillId="0" borderId="0"/>
    <xf numFmtId="181" fontId="13" fillId="0" borderId="0"/>
    <xf numFmtId="180" fontId="13" fillId="0" borderId="0"/>
    <xf numFmtId="180" fontId="13" fillId="0" borderId="0"/>
    <xf numFmtId="181" fontId="13" fillId="0" borderId="0"/>
    <xf numFmtId="180" fontId="91" fillId="0" borderId="0"/>
    <xf numFmtId="181" fontId="91" fillId="0" borderId="0"/>
    <xf numFmtId="181" fontId="13" fillId="0" borderId="0"/>
    <xf numFmtId="180" fontId="91" fillId="0" borderId="0"/>
    <xf numFmtId="181" fontId="91" fillId="0" borderId="0"/>
    <xf numFmtId="0" fontId="45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45" fillId="0" borderId="0"/>
    <xf numFmtId="179" fontId="45" fillId="0" borderId="0"/>
    <xf numFmtId="179" fontId="45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0" fontId="12" fillId="0" borderId="0">
      <alignment vertical="center"/>
    </xf>
    <xf numFmtId="180" fontId="13" fillId="0" borderId="0"/>
    <xf numFmtId="181" fontId="13" fillId="0" borderId="0"/>
    <xf numFmtId="0" fontId="13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0" fontId="13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79" fontId="45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79" fontId="45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79" fontId="45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79" fontId="45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79" fontId="45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79" fontId="45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3" fillId="0" borderId="0"/>
    <xf numFmtId="181" fontId="13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171" fontId="1" fillId="0" borderId="0"/>
    <xf numFmtId="180" fontId="90" fillId="0" borderId="0"/>
    <xf numFmtId="181" fontId="90" fillId="0" borderId="0"/>
    <xf numFmtId="0" fontId="45" fillId="0" borderId="0">
      <alignment vertical="center"/>
    </xf>
    <xf numFmtId="179" fontId="45" fillId="0" borderId="0"/>
    <xf numFmtId="0" fontId="2" fillId="0" borderId="0">
      <alignment vertical="center"/>
    </xf>
    <xf numFmtId="181" fontId="1" fillId="0" borderId="0"/>
    <xf numFmtId="0" fontId="45" fillId="0" borderId="0">
      <alignment vertical="center"/>
    </xf>
    <xf numFmtId="181" fontId="162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1" fontId="13" fillId="0" borderId="0"/>
    <xf numFmtId="180" fontId="162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80" fontId="90" fillId="0" borderId="0"/>
    <xf numFmtId="181" fontId="90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80" fontId="90" fillId="0" borderId="0"/>
    <xf numFmtId="181" fontId="90" fillId="0" borderId="0"/>
    <xf numFmtId="179" fontId="13" fillId="0" borderId="0"/>
    <xf numFmtId="180" fontId="13" fillId="0" borderId="0"/>
    <xf numFmtId="181" fontId="13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80" fontId="33" fillId="0" borderId="0"/>
    <xf numFmtId="181" fontId="33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1" fontId="1" fillId="0" borderId="0"/>
    <xf numFmtId="180" fontId="91" fillId="0" borderId="0">
      <alignment vertical="center"/>
    </xf>
    <xf numFmtId="181" fontId="91" fillId="0" borderId="0">
      <alignment vertical="center"/>
    </xf>
    <xf numFmtId="180" fontId="91" fillId="0" borderId="0">
      <alignment vertical="center"/>
    </xf>
    <xf numFmtId="181" fontId="91" fillId="0" borderId="0">
      <alignment vertical="center"/>
    </xf>
    <xf numFmtId="180" fontId="13" fillId="0" borderId="0" applyNumberFormat="0" applyFill="0" applyBorder="0" applyAlignment="0" applyProtection="0"/>
    <xf numFmtId="181" fontId="13" fillId="0" borderId="0" applyNumberFormat="0" applyFill="0" applyBorder="0" applyAlignment="0" applyProtection="0"/>
    <xf numFmtId="180" fontId="91" fillId="0" borderId="0">
      <alignment vertical="center"/>
    </xf>
    <xf numFmtId="181" fontId="91" fillId="0" borderId="0">
      <alignment vertical="center"/>
    </xf>
    <xf numFmtId="179" fontId="13" fillId="0" borderId="0"/>
    <xf numFmtId="0" fontId="12" fillId="0" borderId="0">
      <alignment vertical="center"/>
    </xf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171" fontId="1" fillId="0" borderId="0"/>
    <xf numFmtId="180" fontId="91" fillId="0" borderId="0">
      <alignment vertical="center"/>
    </xf>
    <xf numFmtId="181" fontId="91" fillId="0" borderId="0">
      <alignment vertical="center"/>
    </xf>
    <xf numFmtId="180" fontId="91" fillId="0" borderId="0">
      <alignment vertical="center"/>
    </xf>
    <xf numFmtId="181" fontId="91" fillId="0" borderId="0">
      <alignment vertical="center"/>
    </xf>
    <xf numFmtId="0" fontId="1" fillId="0" borderId="0"/>
    <xf numFmtId="180" fontId="13" fillId="0" borderId="0"/>
    <xf numFmtId="181" fontId="13" fillId="0" borderId="0"/>
    <xf numFmtId="180" fontId="38" fillId="0" borderId="0">
      <alignment vertical="top"/>
    </xf>
    <xf numFmtId="181" fontId="38" fillId="0" borderId="0">
      <alignment vertical="top"/>
    </xf>
    <xf numFmtId="180" fontId="91" fillId="0" borderId="0">
      <alignment vertical="center"/>
    </xf>
    <xf numFmtId="181" fontId="91" fillId="0" borderId="0">
      <alignment vertical="center"/>
    </xf>
    <xf numFmtId="179" fontId="13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63" fillId="0" borderId="0"/>
    <xf numFmtId="181" fontId="63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63" fillId="0" borderId="0"/>
    <xf numFmtId="181" fontId="63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63" fillId="0" borderId="0"/>
    <xf numFmtId="181" fontId="63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63" fillId="0" borderId="0"/>
    <xf numFmtId="181" fontId="63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63" fillId="0" borderId="0"/>
    <xf numFmtId="181" fontId="63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63" fillId="0" borderId="0"/>
    <xf numFmtId="181" fontId="63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63" fillId="0" borderId="0"/>
    <xf numFmtId="181" fontId="63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79" fontId="45" fillId="0" borderId="0"/>
    <xf numFmtId="0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80" fontId="159" fillId="0" borderId="0"/>
    <xf numFmtId="181" fontId="159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79" fontId="45" fillId="0" borderId="0"/>
    <xf numFmtId="180" fontId="159" fillId="0" borderId="0"/>
    <xf numFmtId="181" fontId="159" fillId="0" borderId="0"/>
    <xf numFmtId="179" fontId="45" fillId="0" borderId="0"/>
    <xf numFmtId="179" fontId="45" fillId="0" borderId="0"/>
    <xf numFmtId="179" fontId="45" fillId="0" borderId="0"/>
    <xf numFmtId="171" fontId="1" fillId="0" borderId="0"/>
    <xf numFmtId="180" fontId="159" fillId="0" borderId="0"/>
    <xf numFmtId="181" fontId="159" fillId="0" borderId="0"/>
    <xf numFmtId="0" fontId="45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63" fillId="0" borderId="0"/>
    <xf numFmtId="180" fontId="63" fillId="0" borderId="0"/>
    <xf numFmtId="181" fontId="63" fillId="0" borderId="0"/>
    <xf numFmtId="181" fontId="63" fillId="0" borderId="0"/>
    <xf numFmtId="180" fontId="63" fillId="0" borderId="0"/>
    <xf numFmtId="180" fontId="63" fillId="0" borderId="0"/>
    <xf numFmtId="181" fontId="63" fillId="0" borderId="0"/>
    <xf numFmtId="181" fontId="63" fillId="0" borderId="0"/>
    <xf numFmtId="180" fontId="163" fillId="0" borderId="0">
      <alignment vertical="center"/>
    </xf>
    <xf numFmtId="181" fontId="163" fillId="0" borderId="0">
      <alignment vertical="center"/>
    </xf>
    <xf numFmtId="180" fontId="163" fillId="0" borderId="0">
      <alignment vertical="center"/>
    </xf>
    <xf numFmtId="181" fontId="163" fillId="0" borderId="0">
      <alignment vertical="center"/>
    </xf>
    <xf numFmtId="180" fontId="63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63" fillId="0" borderId="0"/>
    <xf numFmtId="181" fontId="63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63" fillId="0" borderId="0"/>
    <xf numFmtId="180" fontId="63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63" fillId="0" borderId="0"/>
    <xf numFmtId="181" fontId="63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63" fillId="0" borderId="0"/>
    <xf numFmtId="180" fontId="63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63" fillId="0" borderId="0"/>
    <xf numFmtId="181" fontId="63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63" fillId="0" borderId="0"/>
    <xf numFmtId="180" fontId="163" fillId="0" borderId="0">
      <alignment vertical="center"/>
    </xf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63" fillId="0" borderId="0">
      <alignment vertical="center"/>
    </xf>
    <xf numFmtId="180" fontId="163" fillId="0" borderId="0">
      <alignment vertical="center"/>
    </xf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63" fillId="0" borderId="0">
      <alignment vertical="center"/>
    </xf>
    <xf numFmtId="179" fontId="13" fillId="0" borderId="0"/>
    <xf numFmtId="171" fontId="1" fillId="0" borderId="0"/>
    <xf numFmtId="180" fontId="159" fillId="0" borderId="0"/>
    <xf numFmtId="181" fontId="159" fillId="0" borderId="0"/>
    <xf numFmtId="180" fontId="159" fillId="0" borderId="0"/>
    <xf numFmtId="181" fontId="159" fillId="0" borderId="0"/>
    <xf numFmtId="180" fontId="159" fillId="0" borderId="0"/>
    <xf numFmtId="181" fontId="159" fillId="0" borderId="0"/>
    <xf numFmtId="180" fontId="63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63" fillId="0" borderId="0"/>
    <xf numFmtId="180" fontId="63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63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79" fontId="13" fillId="0" borderId="0"/>
    <xf numFmtId="171" fontId="1" fillId="0" borderId="0"/>
    <xf numFmtId="180" fontId="159" fillId="0" borderId="0"/>
    <xf numFmtId="181" fontId="159" fillId="0" borderId="0"/>
    <xf numFmtId="180" fontId="159" fillId="0" borderId="0"/>
    <xf numFmtId="181" fontId="159" fillId="0" borderId="0"/>
    <xf numFmtId="180" fontId="159" fillId="0" borderId="0"/>
    <xf numFmtId="181" fontId="159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96" fillId="0" borderId="0"/>
    <xf numFmtId="181" fontId="96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79" fontId="13" fillId="0" borderId="0"/>
    <xf numFmtId="171" fontId="1" fillId="0" borderId="0"/>
    <xf numFmtId="180" fontId="159" fillId="0" borderId="0"/>
    <xf numFmtId="181" fontId="159" fillId="0" borderId="0"/>
    <xf numFmtId="180" fontId="159" fillId="0" borderId="0"/>
    <xf numFmtId="181" fontId="159" fillId="0" borderId="0"/>
    <xf numFmtId="180" fontId="159" fillId="0" borderId="0"/>
    <xf numFmtId="181" fontId="159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63" fillId="0" borderId="0"/>
    <xf numFmtId="181" fontId="63" fillId="0" borderId="0"/>
    <xf numFmtId="180" fontId="63" fillId="0" borderId="0"/>
    <xf numFmtId="181" fontId="63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40" fillId="0" borderId="0"/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179" fontId="46" fillId="8" borderId="8" applyNumberFormat="0" applyFont="0" applyAlignment="0" applyProtection="0"/>
    <xf numFmtId="0" fontId="46" fillId="54" borderId="46" applyNumberFormat="0" applyFont="0" applyAlignment="0" applyProtection="0"/>
    <xf numFmtId="0" fontId="7" fillId="8" borderId="8" applyNumberFormat="0" applyFont="0" applyAlignment="0" applyProtection="0"/>
    <xf numFmtId="0" fontId="44" fillId="54" borderId="46" applyNumberFormat="0" applyFont="0" applyAlignment="0" applyProtection="0">
      <alignment vertical="center"/>
    </xf>
    <xf numFmtId="179" fontId="46" fillId="8" borderId="8" applyNumberFormat="0" applyFont="0" applyAlignment="0" applyProtection="0"/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44" fillId="54" borderId="46" applyNumberFormat="0" applyFont="0" applyAlignment="0" applyProtection="0">
      <alignment vertical="center"/>
    </xf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179" fontId="46" fillId="8" borderId="8" applyNumberFormat="0" applyFont="0" applyAlignment="0" applyProtection="0"/>
    <xf numFmtId="0" fontId="44" fillId="54" borderId="46" applyNumberFormat="0" applyFont="0" applyAlignment="0" applyProtection="0">
      <alignment vertical="center"/>
    </xf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44" fillId="54" borderId="46" applyNumberFormat="0" applyFont="0" applyAlignment="0" applyProtection="0">
      <alignment vertical="center"/>
    </xf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13" fillId="54" borderId="40" applyNumberFormat="0" applyFont="0" applyAlignment="0" applyProtection="0"/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44" fillId="54" borderId="46" applyNumberFormat="0" applyFont="0" applyAlignment="0" applyProtection="0">
      <alignment vertical="center"/>
    </xf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179" fontId="46" fillId="8" borderId="8" applyNumberFormat="0" applyFont="0" applyAlignment="0" applyProtection="0"/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7" fillId="8" borderId="8" applyNumberFormat="0" applyFont="0" applyAlignment="0" applyProtection="0"/>
    <xf numFmtId="179" fontId="13" fillId="54" borderId="46" applyNumberFormat="0" applyFont="0" applyAlignment="0" applyProtection="0"/>
    <xf numFmtId="0" fontId="46" fillId="54" borderId="46" applyNumberFormat="0" applyFont="0" applyAlignment="0" applyProtection="0"/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13" fillId="54" borderId="40" applyNumberFormat="0" applyFont="0" applyAlignment="0" applyProtection="0"/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44" fillId="54" borderId="46" applyNumberFormat="0" applyFont="0" applyAlignment="0" applyProtection="0">
      <alignment vertical="center"/>
    </xf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13" fillId="54" borderId="40" applyNumberFormat="0" applyFont="0" applyAlignment="0" applyProtection="0"/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13" fillId="54" borderId="40" applyNumberFormat="0" applyFont="0" applyAlignment="0" applyProtection="0"/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13" fillId="54" borderId="40" applyNumberFormat="0" applyFont="0" applyAlignment="0" applyProtection="0"/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6" fillId="54" borderId="46" applyNumberFormat="0" applyFont="0" applyAlignment="0" applyProtection="0"/>
    <xf numFmtId="0" fontId="46" fillId="54" borderId="46" applyNumberFormat="0" applyFont="0" applyAlignment="0" applyProtection="0"/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64" fillId="0" borderId="0">
      <alignment vertical="top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>
      <alignment vertical="center"/>
    </xf>
    <xf numFmtId="0" fontId="165" fillId="39" borderId="47" applyNumberFormat="0" applyAlignment="0" applyProtection="0"/>
    <xf numFmtId="0" fontId="166" fillId="39" borderId="47" applyNumberFormat="0" applyAlignment="0" applyProtection="0">
      <alignment vertical="center"/>
    </xf>
    <xf numFmtId="0" fontId="165" fillId="75" borderId="47" applyNumberFormat="0" applyAlignment="0" applyProtection="0"/>
    <xf numFmtId="0" fontId="167" fillId="6" borderId="5" applyNumberFormat="0" applyAlignment="0" applyProtection="0"/>
    <xf numFmtId="0" fontId="165" fillId="75" borderId="47" applyNumberFormat="0" applyAlignment="0" applyProtection="0"/>
    <xf numFmtId="179" fontId="168" fillId="52" borderId="5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179" fontId="168" fillId="52" borderId="5" applyNumberFormat="0" applyAlignment="0" applyProtection="0"/>
    <xf numFmtId="0" fontId="166" fillId="39" borderId="47" applyNumberFormat="0" applyAlignment="0" applyProtection="0">
      <alignment vertical="center"/>
    </xf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179" fontId="165" fillId="52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0" fontId="165" fillId="75" borderId="47" applyNumberFormat="0" applyAlignment="0" applyProtection="0"/>
    <xf numFmtId="14" fontId="69" fillId="0" borderId="0">
      <alignment horizontal="center" wrapText="1"/>
      <protection locked="0"/>
    </xf>
    <xf numFmtId="174" fontId="29" fillId="0" borderId="0" applyFont="0" applyFill="0" applyBorder="0" applyAlignment="0" applyProtection="0"/>
    <xf numFmtId="24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9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169" fillId="0" borderId="0" applyFont="0" applyFill="0" applyBorder="0" applyAlignment="0" applyProtection="0">
      <alignment vertical="center"/>
    </xf>
    <xf numFmtId="9" fontId="16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0" fontId="170" fillId="0" borderId="0" applyFont="0" applyFill="0" applyBorder="0" applyAlignment="0" applyProtection="0"/>
    <xf numFmtId="241" fontId="171" fillId="0" borderId="0" applyFill="0" applyBorder="0" applyAlignment="0"/>
    <xf numFmtId="174" fontId="29" fillId="0" borderId="0" applyFill="0" applyBorder="0" applyAlignment="0"/>
    <xf numFmtId="241" fontId="171" fillId="0" borderId="0" applyFill="0" applyBorder="0" applyAlignment="0"/>
    <xf numFmtId="241" fontId="29" fillId="0" borderId="0" applyFill="0" applyBorder="0" applyAlignment="0"/>
    <xf numFmtId="174" fontId="29" fillId="0" borderId="0" applyFill="0" applyBorder="0" applyAlignment="0"/>
    <xf numFmtId="174" fontId="25" fillId="0" borderId="0"/>
    <xf numFmtId="180" fontId="172" fillId="84" borderId="0" applyNumberFormat="0" applyFont="0" applyBorder="0" applyAlignment="0">
      <alignment horizontal="center"/>
    </xf>
    <xf numFmtId="181" fontId="172" fillId="84" borderId="0" applyNumberFormat="0" applyFont="0" applyBorder="0" applyAlignment="0">
      <alignment horizontal="center"/>
    </xf>
    <xf numFmtId="14" fontId="173" fillId="0" borderId="0" applyNumberFormat="0" applyFill="0" applyBorder="0" applyAlignment="0" applyProtection="0">
      <alignment horizontal="left"/>
    </xf>
    <xf numFmtId="242" fontId="13" fillId="0" borderId="0" applyNumberFormat="0" applyFill="0" applyBorder="0" applyAlignment="0" applyProtection="0">
      <alignment horizontal="left"/>
    </xf>
    <xf numFmtId="14" fontId="173" fillId="0" borderId="0" applyNumberFormat="0" applyFill="0" applyBorder="0" applyAlignment="0" applyProtection="0">
      <alignment horizontal="left"/>
    </xf>
    <xf numFmtId="242" fontId="13" fillId="0" borderId="0" applyNumberFormat="0" applyFill="0" applyBorder="0" applyAlignment="0" applyProtection="0">
      <alignment horizontal="left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38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174" fillId="85" borderId="47" applyNumberFormat="0" applyProtection="0">
      <alignment vertical="center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4" fontId="38" fillId="85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7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8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89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0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1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2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3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4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38" fillId="95" borderId="47" applyNumberFormat="0" applyProtection="0">
      <alignment horizontal="right" vertical="center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175" fillId="96" borderId="47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38" fillId="97" borderId="48" applyNumberFormat="0" applyProtection="0">
      <alignment horizontal="left" vertical="center" indent="1"/>
    </xf>
    <xf numFmtId="4" fontId="176" fillId="98" borderId="0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7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4" fontId="38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99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100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7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14" fillId="52" borderId="49" applyNumberFormat="0">
      <protection locked="0"/>
    </xf>
    <xf numFmtId="0" fontId="114" fillId="52" borderId="49" applyNumberFormat="0">
      <protection locked="0"/>
    </xf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0" fontId="177" fillId="72" borderId="50" applyBorder="0"/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38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174" fillId="81" borderId="47" applyNumberFormat="0" applyProtection="0">
      <alignment vertical="center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81" borderId="47" applyNumberFormat="0" applyProtection="0">
      <alignment horizontal="left" vertical="center" indent="1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38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4" fontId="174" fillId="97" borderId="47" applyNumberFormat="0" applyProtection="0">
      <alignment horizontal="right" vertical="center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3" fillId="86" borderId="47" applyNumberFormat="0" applyProtection="0">
      <alignment horizontal="left" vertical="center" indent="1"/>
    </xf>
    <xf numFmtId="0" fontId="178" fillId="0" borderId="0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0" fontId="114" fillId="101" borderId="51"/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4" fontId="179" fillId="97" borderId="47" applyNumberFormat="0" applyProtection="0">
      <alignment horizontal="right" vertical="center"/>
    </xf>
    <xf numFmtId="38" fontId="180" fillId="0" borderId="0" applyFont="0" applyFill="0" applyBorder="0" applyAlignment="0" applyProtection="0"/>
    <xf numFmtId="40" fontId="180" fillId="0" borderId="0" applyFont="0" applyFill="0" applyBorder="0" applyAlignment="0" applyProtection="0"/>
    <xf numFmtId="180" fontId="172" fillId="1" borderId="42" applyNumberFormat="0" applyFont="0" applyAlignment="0">
      <alignment horizontal="center"/>
    </xf>
    <xf numFmtId="181" fontId="172" fillId="1" borderId="42" applyNumberFormat="0" applyFont="0" applyAlignment="0">
      <alignment horizontal="center"/>
    </xf>
    <xf numFmtId="181" fontId="172" fillId="1" borderId="42" applyNumberFormat="0" applyFont="0" applyAlignment="0">
      <alignment horizontal="center"/>
    </xf>
    <xf numFmtId="0" fontId="181" fillId="0" borderId="0" applyNumberFormat="0" applyFill="0" applyBorder="0" applyAlignment="0" applyProtection="0"/>
    <xf numFmtId="180" fontId="101" fillId="0" borderId="0" applyNumberFormat="0" applyFill="0" applyBorder="0" applyAlignment="0">
      <alignment horizontal="center"/>
    </xf>
    <xf numFmtId="181" fontId="101" fillId="0" borderId="0" applyNumberFormat="0" applyFill="0" applyBorder="0" applyAlignment="0">
      <alignment horizontal="center"/>
    </xf>
    <xf numFmtId="243" fontId="13" fillId="0" borderId="0"/>
    <xf numFmtId="0" fontId="13" fillId="0" borderId="0"/>
    <xf numFmtId="181" fontId="13" fillId="0" borderId="0" applyNumberFormat="0" applyFill="0" applyBorder="0" applyAlignment="0" applyProtection="0"/>
    <xf numFmtId="0" fontId="182" fillId="0" borderId="0"/>
    <xf numFmtId="180" fontId="13" fillId="0" borderId="0" applyNumberFormat="0" applyFill="0" applyBorder="0" applyAlignment="0" applyProtection="0"/>
    <xf numFmtId="0" fontId="146" fillId="0" borderId="0"/>
    <xf numFmtId="40" fontId="183" fillId="0" borderId="0" applyBorder="0">
      <alignment horizontal="right"/>
    </xf>
    <xf numFmtId="49" fontId="38" fillId="0" borderId="0" applyFill="0" applyBorder="0" applyAlignment="0"/>
    <xf numFmtId="174" fontId="29" fillId="0" borderId="0" applyFill="0" applyBorder="0" applyAlignment="0"/>
    <xf numFmtId="241" fontId="171" fillId="0" borderId="0" applyFill="0" applyBorder="0" applyAlignment="0"/>
    <xf numFmtId="0" fontId="41" fillId="0" borderId="0"/>
    <xf numFmtId="0" fontId="41" fillId="0" borderId="0"/>
    <xf numFmtId="0" fontId="184" fillId="0" borderId="0" applyNumberFormat="0" applyFill="0" applyBorder="0" applyAlignment="0" applyProtection="0">
      <alignment vertical="center"/>
    </xf>
    <xf numFmtId="179" fontId="185" fillId="0" borderId="0" applyNumberFormat="0" applyFill="0" applyBorder="0" applyAlignment="0" applyProtection="0"/>
    <xf numFmtId="0" fontId="184" fillId="0" borderId="0" applyNumberFormat="0" applyFill="0" applyBorder="0" applyAlignment="0" applyProtection="0">
      <alignment vertical="center"/>
    </xf>
    <xf numFmtId="179" fontId="185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179" fontId="181" fillId="0" borderId="0" applyNumberFormat="0" applyFill="0" applyBorder="0" applyAlignment="0" applyProtection="0"/>
    <xf numFmtId="179" fontId="181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02" fillId="0" borderId="52" applyNumberFormat="0" applyFill="0" applyAlignment="0" applyProtection="0"/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02" fillId="0" borderId="52" applyNumberFormat="0" applyFill="0" applyAlignment="0" applyProtection="0"/>
    <xf numFmtId="0" fontId="188" fillId="0" borderId="9" applyNumberFormat="0" applyFill="0" applyAlignment="0" applyProtection="0"/>
    <xf numFmtId="0" fontId="102" fillId="0" borderId="52" applyNumberFormat="0" applyFill="0" applyAlignment="0" applyProtection="0"/>
    <xf numFmtId="179" fontId="189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179" fontId="189" fillId="0" borderId="52" applyNumberFormat="0" applyFill="0" applyAlignment="0" applyProtection="0"/>
    <xf numFmtId="0" fontId="102" fillId="0" borderId="52" applyNumberFormat="0" applyFill="0" applyAlignment="0" applyProtection="0"/>
    <xf numFmtId="179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0" fontId="102" fillId="0" borderId="52" applyNumberFormat="0" applyFill="0" applyAlignment="0" applyProtection="0"/>
    <xf numFmtId="244" fontId="13" fillId="0" borderId="0">
      <alignment vertical="top"/>
    </xf>
    <xf numFmtId="0" fontId="190" fillId="0" borderId="0" applyNumberFormat="0" applyFill="0" applyBorder="0" applyAlignment="0" applyProtection="0">
      <alignment vertical="center"/>
    </xf>
    <xf numFmtId="179" fontId="191" fillId="0" borderId="0" applyNumberFormat="0" applyFill="0" applyBorder="0" applyAlignment="0" applyProtection="0"/>
    <xf numFmtId="0" fontId="190" fillId="0" borderId="0" applyNumberFormat="0" applyFill="0" applyBorder="0" applyAlignment="0" applyProtection="0">
      <alignment vertical="center"/>
    </xf>
    <xf numFmtId="179" fontId="191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179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180" fontId="36" fillId="0" borderId="0" applyNumberFormat="0" applyFont="0" applyFill="0" applyBorder="0" applyProtection="0">
      <alignment horizontal="center" vertical="center" wrapText="1"/>
    </xf>
    <xf numFmtId="180" fontId="36" fillId="0" borderId="0" applyNumberFormat="0" applyFont="0" applyFill="0" applyBorder="0" applyProtection="0">
      <alignment horizontal="center" vertical="center" wrapText="1"/>
    </xf>
    <xf numFmtId="181" fontId="36" fillId="0" borderId="0" applyNumberFormat="0" applyFont="0" applyFill="0" applyBorder="0" applyProtection="0">
      <alignment horizontal="center" vertical="center" wrapText="1"/>
    </xf>
    <xf numFmtId="180" fontId="36" fillId="0" borderId="0" applyNumberFormat="0" applyFont="0" applyFill="0" applyBorder="0" applyProtection="0">
      <alignment horizontal="center" vertical="center" wrapText="1"/>
    </xf>
    <xf numFmtId="181" fontId="36" fillId="0" borderId="0" applyNumberFormat="0" applyFont="0" applyFill="0" applyBorder="0" applyProtection="0">
      <alignment horizontal="center" vertical="center" wrapText="1"/>
    </xf>
    <xf numFmtId="181" fontId="36" fillId="0" borderId="0" applyNumberFormat="0" applyFont="0" applyFill="0" applyBorder="0" applyProtection="0">
      <alignment horizontal="center" vertical="center" wrapText="1"/>
    </xf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194" fillId="0" borderId="0" applyFont="0" applyFill="0" applyBorder="0" applyAlignment="0" applyProtection="0"/>
    <xf numFmtId="207" fontId="194" fillId="0" borderId="0" applyFont="0" applyFill="0" applyBorder="0" applyAlignment="0" applyProtection="0"/>
    <xf numFmtId="245" fontId="194" fillId="0" borderId="0" applyFont="0" applyFill="0" applyBorder="0" applyAlignment="0" applyProtection="0"/>
    <xf numFmtId="246" fontId="194" fillId="0" borderId="0" applyFont="0" applyFill="0" applyBorder="0" applyAlignment="0" applyProtection="0"/>
    <xf numFmtId="180" fontId="194" fillId="0" borderId="0"/>
    <xf numFmtId="180" fontId="195" fillId="0" borderId="0" applyFont="0" applyFill="0" applyBorder="0" applyAlignment="0" applyProtection="0"/>
    <xf numFmtId="180" fontId="195" fillId="0" borderId="0" applyFont="0" applyFill="0" applyBorder="0" applyAlignment="0" applyProtection="0"/>
    <xf numFmtId="180" fontId="39" fillId="0" borderId="0">
      <alignment vertical="center"/>
    </xf>
    <xf numFmtId="0" fontId="196" fillId="0" borderId="0"/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5" fillId="102" borderId="0" applyNumberFormat="0" applyBorder="0" applyAlignment="0" applyProtection="0"/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5" fillId="103" borderId="0" applyNumberFormat="0" applyBorder="0" applyAlignment="0" applyProtection="0"/>
    <xf numFmtId="0" fontId="53" fillId="17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5" fillId="104" borderId="0" applyNumberFormat="0" applyBorder="0" applyAlignment="0" applyProtection="0"/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5" fillId="105" borderId="0" applyNumberFormat="0" applyBorder="0" applyAlignment="0" applyProtection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5" fillId="106" borderId="0" applyNumberFormat="0" applyBorder="0" applyAlignment="0" applyProtection="0"/>
    <xf numFmtId="0" fontId="53" fillId="29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5" fillId="107" borderId="0" applyNumberFormat="0" applyBorder="0" applyAlignment="0" applyProtection="0"/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/>
    <xf numFmtId="0" fontId="81" fillId="6" borderId="4" applyNumberFormat="0" applyAlignment="0" applyProtection="0">
      <alignment vertical="center"/>
    </xf>
    <xf numFmtId="0" fontId="197" fillId="108" borderId="54" applyNumberFormat="0" applyAlignment="0" applyProtection="0"/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80" fillId="39" borderId="40" applyNumberFormat="0" applyAlignment="0" applyProtection="0">
      <alignment vertical="center"/>
    </xf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197" fillId="108" borderId="54" applyNumberFormat="0" applyAlignment="0" applyProtection="0"/>
    <xf numFmtId="0" fontId="81" fillId="6" borderId="4" applyNumberFormat="0" applyAlignment="0" applyProtection="0">
      <alignment vertical="center"/>
    </xf>
    <xf numFmtId="247" fontId="198" fillId="0" borderId="0">
      <alignment vertical="center"/>
    </xf>
    <xf numFmtId="0" fontId="199" fillId="0" borderId="0"/>
    <xf numFmtId="247" fontId="200" fillId="0" borderId="0">
      <alignment vertical="center"/>
    </xf>
    <xf numFmtId="0" fontId="39" fillId="0" borderId="0"/>
    <xf numFmtId="0" fontId="201" fillId="3" borderId="0" applyNumberFormat="0" applyBorder="0" applyAlignment="0" applyProtection="0">
      <alignment vertical="center"/>
    </xf>
    <xf numFmtId="0" fontId="201" fillId="3" borderId="0" applyNumberFormat="0" applyBorder="0" applyAlignment="0" applyProtection="0">
      <alignment vertical="center"/>
    </xf>
    <xf numFmtId="0" fontId="202" fillId="73" borderId="0" applyNumberFormat="0" applyBorder="0" applyAlignment="0" applyProtection="0"/>
    <xf numFmtId="0" fontId="203" fillId="0" borderId="0" applyNumberFormat="0" applyFill="0" applyBorder="0" applyAlignment="0" applyProtection="0">
      <alignment vertical="top"/>
      <protection locked="0"/>
    </xf>
    <xf numFmtId="0" fontId="204" fillId="0" borderId="0" applyNumberFormat="0" applyFill="0" applyBorder="0" applyAlignment="0" applyProtection="0">
      <alignment vertical="top"/>
      <protection locked="0"/>
    </xf>
    <xf numFmtId="40" fontId="205" fillId="0" borderId="0" applyFont="0" applyFill="0" applyBorder="0" applyAlignment="0" applyProtection="0"/>
    <xf numFmtId="38" fontId="205" fillId="0" borderId="0" applyFont="0" applyFill="0" applyBorder="0" applyAlignment="0" applyProtection="0"/>
    <xf numFmtId="0" fontId="45" fillId="8" borderId="8" applyNumberFormat="0" applyFont="0" applyAlignment="0" applyProtection="0">
      <alignment vertical="center"/>
    </xf>
    <xf numFmtId="0" fontId="114" fillId="73" borderId="54" applyNumberFormat="0" applyFont="0" applyAlignment="0" applyProtection="0"/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44" fillId="54" borderId="46" applyNumberFormat="0" applyFont="0" applyAlignment="0" applyProtection="0">
      <alignment vertical="center"/>
    </xf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114" fillId="73" borderId="54" applyNumberFormat="0" applyFont="0" applyAlignment="0" applyProtection="0"/>
    <xf numFmtId="0" fontId="45" fillId="8" borderId="8" applyNumberFormat="0" applyFont="0" applyAlignment="0" applyProtection="0">
      <alignment vertical="center"/>
    </xf>
    <xf numFmtId="0" fontId="114" fillId="73" borderId="54" applyNumberFormat="0" applyFont="0" applyAlignment="0" applyProtection="0"/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05" fillId="0" borderId="0" applyFont="0" applyFill="0" applyBorder="0" applyAlignment="0" applyProtection="0"/>
    <xf numFmtId="0" fontId="205" fillId="0" borderId="0" applyFont="0" applyFill="0" applyBorder="0" applyAlignment="0" applyProtection="0"/>
    <xf numFmtId="9" fontId="4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199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06" fillId="0" borderId="0" applyFont="0" applyFill="0" applyBorder="0" applyAlignment="0" applyProtection="0">
      <alignment vertical="center"/>
    </xf>
    <xf numFmtId="9" fontId="207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206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206" fillId="0" borderId="0" applyFont="0" applyFill="0" applyBorder="0" applyAlignment="0" applyProtection="0">
      <alignment vertical="center"/>
    </xf>
    <xf numFmtId="9" fontId="208" fillId="0" borderId="0" applyFont="0" applyFill="0" applyBorder="0" applyAlignment="0" applyProtection="0">
      <alignment vertical="center"/>
    </xf>
    <xf numFmtId="9" fontId="208" fillId="0" borderId="0" applyFont="0" applyFill="0" applyBorder="0" applyAlignment="0" applyProtection="0">
      <alignment vertical="center"/>
    </xf>
    <xf numFmtId="9" fontId="208" fillId="0" borderId="0" applyFont="0" applyFill="0" applyBorder="0" applyAlignment="0" applyProtection="0">
      <alignment vertical="center"/>
    </xf>
    <xf numFmtId="9" fontId="208" fillId="0" borderId="0" applyFont="0" applyFill="0" applyBorder="0" applyAlignment="0" applyProtection="0">
      <alignment vertical="center"/>
    </xf>
    <xf numFmtId="9" fontId="208" fillId="0" borderId="0" applyFont="0" applyFill="0" applyBorder="0" applyAlignment="0" applyProtection="0">
      <alignment vertical="center"/>
    </xf>
    <xf numFmtId="9" fontId="208" fillId="0" borderId="0" applyFont="0" applyFill="0" applyBorder="0" applyAlignment="0" applyProtection="0">
      <alignment vertical="center"/>
    </xf>
    <xf numFmtId="9" fontId="208" fillId="0" borderId="0" applyFont="0" applyFill="0" applyBorder="0" applyAlignment="0" applyProtection="0">
      <alignment vertical="center"/>
    </xf>
    <xf numFmtId="9" fontId="208" fillId="0" borderId="0" applyFont="0" applyFill="0" applyBorder="0" applyAlignment="0" applyProtection="0">
      <alignment vertical="center"/>
    </xf>
    <xf numFmtId="9" fontId="209" fillId="0" borderId="0" applyFont="0" applyFill="0" applyBorder="0" applyAlignment="0" applyProtection="0">
      <alignment vertical="center"/>
    </xf>
    <xf numFmtId="0" fontId="151" fillId="4" borderId="0" applyNumberFormat="0" applyBorder="0" applyAlignment="0" applyProtection="0">
      <alignment vertical="center"/>
    </xf>
    <xf numFmtId="0" fontId="151" fillId="4" borderId="0" applyNumberFormat="0" applyBorder="0" applyAlignment="0" applyProtection="0">
      <alignment vertical="center"/>
    </xf>
    <xf numFmtId="0" fontId="113" fillId="74" borderId="0" applyNumberFormat="0" applyBorder="0" applyAlignment="0" applyProtection="0"/>
    <xf numFmtId="0" fontId="210" fillId="0" borderId="0"/>
    <xf numFmtId="0" fontId="211" fillId="0" borderId="0" applyNumberFormat="0" applyFill="0" applyBorder="0" applyAlignment="0" applyProtection="0">
      <alignment vertical="top"/>
      <protection locked="0"/>
    </xf>
    <xf numFmtId="42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86" fillId="7" borderId="7" applyNumberFormat="0" applyAlignment="0" applyProtection="0">
      <alignment vertical="center"/>
    </xf>
    <xf numFmtId="0" fontId="86" fillId="7" borderId="7" applyNumberFormat="0" applyAlignment="0" applyProtection="0">
      <alignment vertical="center"/>
    </xf>
    <xf numFmtId="0" fontId="88" fillId="105" borderId="32" applyNumberFormat="0" applyAlignment="0" applyProtection="0"/>
    <xf numFmtId="165" fontId="2" fillId="0" borderId="0" applyFont="0" applyFill="0" applyBorder="0" applyAlignment="0" applyProtection="0">
      <alignment vertical="center"/>
    </xf>
    <xf numFmtId="165" fontId="33" fillId="0" borderId="0" applyFont="0" applyFill="0" applyBorder="0" applyAlignment="0" applyProtection="0">
      <alignment vertical="center"/>
    </xf>
    <xf numFmtId="165" fontId="33" fillId="0" borderId="0" applyFont="0" applyFill="0" applyBorder="0" applyAlignment="0" applyProtection="0">
      <alignment vertical="center"/>
    </xf>
    <xf numFmtId="165" fontId="33" fillId="0" borderId="0" applyFont="0" applyFill="0" applyBorder="0" applyAlignment="0" applyProtection="0"/>
    <xf numFmtId="165" fontId="45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165" fontId="45" fillId="0" borderId="0" applyFont="0" applyFill="0" applyBorder="0" applyAlignment="0" applyProtection="0">
      <alignment vertical="center"/>
    </xf>
    <xf numFmtId="165" fontId="208" fillId="0" borderId="0" applyFont="0" applyFill="0" applyBorder="0" applyAlignment="0" applyProtection="0">
      <alignment vertical="center"/>
    </xf>
    <xf numFmtId="165" fontId="208" fillId="0" borderId="0" applyFont="0" applyFill="0" applyBorder="0" applyAlignment="0" applyProtection="0">
      <alignment vertical="center"/>
    </xf>
    <xf numFmtId="165" fontId="208" fillId="0" borderId="0" applyFont="0" applyFill="0" applyBorder="0" applyAlignment="0" applyProtection="0">
      <alignment vertical="center"/>
    </xf>
    <xf numFmtId="165" fontId="208" fillId="0" borderId="0" applyFont="0" applyFill="0" applyBorder="0" applyAlignment="0" applyProtection="0">
      <alignment vertical="center"/>
    </xf>
    <xf numFmtId="165" fontId="208" fillId="0" borderId="0" applyFont="0" applyFill="0" applyBorder="0" applyAlignment="0" applyProtection="0">
      <alignment vertical="center"/>
    </xf>
    <xf numFmtId="165" fontId="208" fillId="0" borderId="0" applyFont="0" applyFill="0" applyBorder="0" applyAlignment="0" applyProtection="0">
      <alignment vertical="center"/>
    </xf>
    <xf numFmtId="165" fontId="208" fillId="0" borderId="0" applyFont="0" applyFill="0" applyBorder="0" applyAlignment="0" applyProtection="0">
      <alignment vertical="center"/>
    </xf>
    <xf numFmtId="165" fontId="208" fillId="0" borderId="0" applyFont="0" applyFill="0" applyBorder="0" applyAlignment="0" applyProtection="0">
      <alignment vertical="center"/>
    </xf>
    <xf numFmtId="165" fontId="208" fillId="0" borderId="0" applyFont="0" applyFill="0" applyBorder="0" applyAlignment="0" applyProtection="0">
      <alignment vertical="center"/>
    </xf>
    <xf numFmtId="165" fontId="208" fillId="0" borderId="0" applyFont="0" applyFill="0" applyBorder="0" applyAlignment="0" applyProtection="0">
      <alignment vertical="center"/>
    </xf>
    <xf numFmtId="165" fontId="208" fillId="0" borderId="0" applyFont="0" applyFill="0" applyBorder="0" applyAlignment="0" applyProtection="0">
      <alignment vertical="center"/>
    </xf>
    <xf numFmtId="165" fontId="45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165" fontId="33" fillId="0" borderId="0" applyFont="0" applyFill="0" applyBorder="0" applyAlignment="0" applyProtection="0">
      <alignment vertical="center"/>
    </xf>
    <xf numFmtId="165" fontId="208" fillId="0" borderId="0" applyFont="0" applyFill="0" applyBorder="0" applyAlignment="0" applyProtection="0">
      <alignment vertical="center"/>
    </xf>
    <xf numFmtId="165" fontId="208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165" fontId="12" fillId="0" borderId="0" applyFont="0" applyFill="0" applyBorder="0" applyAlignment="0" applyProtection="0">
      <alignment vertical="center"/>
    </xf>
    <xf numFmtId="165" fontId="45" fillId="0" borderId="0" applyFont="0" applyFill="0" applyBorder="0" applyAlignment="0" applyProtection="0">
      <alignment vertical="center"/>
    </xf>
    <xf numFmtId="206" fontId="45" fillId="0" borderId="0" applyFont="0" applyFill="0" applyBorder="0" applyAlignment="0" applyProtection="0"/>
    <xf numFmtId="206" fontId="45" fillId="0" borderId="0" applyFont="0" applyFill="0" applyBorder="0" applyAlignment="0" applyProtection="0"/>
    <xf numFmtId="206" fontId="2" fillId="0" borderId="0" applyFont="0" applyFill="0" applyBorder="0" applyAlignment="0" applyProtection="0"/>
    <xf numFmtId="206" fontId="45" fillId="0" borderId="0" applyFont="0" applyFill="0" applyBorder="0" applyAlignment="0" applyProtection="0"/>
    <xf numFmtId="207" fontId="2" fillId="0" borderId="0" applyFont="0" applyFill="0" applyBorder="0" applyAlignment="0" applyProtection="0"/>
    <xf numFmtId="206" fontId="12" fillId="0" borderId="0" applyFont="0" applyFill="0" applyBorder="0" applyAlignment="0" applyProtection="0"/>
    <xf numFmtId="206" fontId="45" fillId="0" borderId="0" applyFont="0" applyFill="0" applyBorder="0" applyAlignment="0" applyProtection="0"/>
    <xf numFmtId="210" fontId="12" fillId="0" borderId="0" applyFont="0" applyFill="0" applyBorder="0" applyAlignment="0" applyProtection="0">
      <alignment vertical="center"/>
    </xf>
    <xf numFmtId="207" fontId="45" fillId="0" borderId="0" applyFont="0" applyFill="0" applyBorder="0" applyAlignment="0" applyProtection="0">
      <alignment vertical="center"/>
    </xf>
    <xf numFmtId="205" fontId="199" fillId="0" borderId="0" applyFont="0" applyFill="0" applyBorder="0" applyAlignment="0" applyProtection="0"/>
    <xf numFmtId="0" fontId="34" fillId="0" borderId="0"/>
    <xf numFmtId="0" fontId="34" fillId="0" borderId="0"/>
    <xf numFmtId="0" fontId="13" fillId="0" borderId="0"/>
    <xf numFmtId="171" fontId="13" fillId="0" borderId="0" applyBorder="0"/>
    <xf numFmtId="180" fontId="33" fillId="0" borderId="0"/>
    <xf numFmtId="181" fontId="33" fillId="0" borderId="0"/>
    <xf numFmtId="0" fontId="33" fillId="0" borderId="0" applyFont="0" applyFill="0" applyBorder="0" applyAlignment="0" applyProtection="0"/>
    <xf numFmtId="171" fontId="15" fillId="0" borderId="0"/>
    <xf numFmtId="0" fontId="21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42" fillId="0" borderId="6" applyNumberFormat="0" applyFill="0" applyAlignment="0" applyProtection="0">
      <alignment vertical="center"/>
    </xf>
    <xf numFmtId="0" fontId="142" fillId="0" borderId="6" applyNumberFormat="0" applyFill="0" applyAlignment="0" applyProtection="0">
      <alignment vertical="center"/>
    </xf>
    <xf numFmtId="0" fontId="113" fillId="0" borderId="55" applyNumberFormat="0" applyFill="0" applyAlignment="0" applyProtection="0"/>
    <xf numFmtId="0" fontId="189" fillId="0" borderId="9" applyNumberFormat="0" applyFill="0" applyAlignment="0" applyProtection="0">
      <alignment vertical="center"/>
    </xf>
    <xf numFmtId="0" fontId="102" fillId="0" borderId="56" applyNumberFormat="0" applyFill="0" applyAlignment="0" applyProtection="0"/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87" fillId="0" borderId="53" applyNumberFormat="0" applyFill="0" applyAlignment="0" applyProtection="0">
      <alignment vertical="center"/>
    </xf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02" fillId="0" borderId="56" applyNumberFormat="0" applyFill="0" applyAlignment="0" applyProtection="0"/>
    <xf numFmtId="0" fontId="189" fillId="0" borderId="9" applyNumberFormat="0" applyFill="0" applyAlignment="0" applyProtection="0">
      <alignment vertical="center"/>
    </xf>
    <xf numFmtId="0" fontId="136" fillId="5" borderId="4" applyNumberFormat="0" applyAlignment="0" applyProtection="0">
      <alignment vertical="center"/>
    </xf>
    <xf numFmtId="0" fontId="213" fillId="74" borderId="54" applyNumberFormat="0" applyAlignment="0" applyProtection="0"/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135" fillId="53" borderId="40" applyNumberFormat="0" applyAlignment="0" applyProtection="0">
      <alignment vertical="center"/>
    </xf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213" fillId="74" borderId="54" applyNumberFormat="0" applyAlignment="0" applyProtection="0"/>
    <xf numFmtId="0" fontId="136" fillId="5" borderId="4" applyNumberFormat="0" applyAlignment="0" applyProtection="0">
      <alignment vertical="center"/>
    </xf>
    <xf numFmtId="0" fontId="214" fillId="0" borderId="1" applyNumberFormat="0" applyFill="0" applyAlignment="0" applyProtection="0">
      <alignment vertical="center"/>
    </xf>
    <xf numFmtId="0" fontId="214" fillId="0" borderId="1" applyNumberFormat="0" applyFill="0" applyAlignment="0" applyProtection="0">
      <alignment vertical="center"/>
    </xf>
    <xf numFmtId="0" fontId="121" fillId="0" borderId="57" applyNumberFormat="0" applyFill="0" applyAlignment="0" applyProtection="0"/>
    <xf numFmtId="0" fontId="215" fillId="0" borderId="2" applyNumberFormat="0" applyFill="0" applyAlignment="0" applyProtection="0">
      <alignment vertical="center"/>
    </xf>
    <xf numFmtId="0" fontId="215" fillId="0" borderId="2" applyNumberFormat="0" applyFill="0" applyAlignment="0" applyProtection="0">
      <alignment vertical="center"/>
    </xf>
    <xf numFmtId="0" fontId="126" fillId="0" borderId="58" applyNumberFormat="0" applyFill="0" applyAlignment="0" applyProtection="0"/>
    <xf numFmtId="0" fontId="216" fillId="0" borderId="3" applyNumberFormat="0" applyFill="0" applyAlignment="0" applyProtection="0">
      <alignment vertical="center"/>
    </xf>
    <xf numFmtId="0" fontId="216" fillId="0" borderId="3" applyNumberFormat="0" applyFill="0" applyAlignment="0" applyProtection="0">
      <alignment vertical="center"/>
    </xf>
    <xf numFmtId="0" fontId="131" fillId="0" borderId="59" applyNumberFormat="0" applyFill="0" applyAlignment="0" applyProtection="0"/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11" fillId="2" borderId="0" applyNumberFormat="0" applyBorder="0" applyAlignment="0" applyProtection="0">
      <alignment vertical="center"/>
    </xf>
    <xf numFmtId="0" fontId="111" fillId="2" borderId="0" applyNumberFormat="0" applyBorder="0" applyAlignment="0" applyProtection="0">
      <alignment vertical="center"/>
    </xf>
    <xf numFmtId="0" fontId="46" fillId="109" borderId="0" applyNumberFormat="0" applyBorder="0" applyAlignment="0" applyProtection="0"/>
    <xf numFmtId="0" fontId="15" fillId="0" borderId="0"/>
    <xf numFmtId="0" fontId="168" fillId="6" borderId="5" applyNumberFormat="0" applyAlignment="0" applyProtection="0">
      <alignment vertical="center"/>
    </xf>
    <xf numFmtId="0" fontId="165" fillId="108" borderId="47" applyNumberFormat="0" applyAlignment="0" applyProtection="0"/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6" fillId="39" borderId="47" applyNumberFormat="0" applyAlignment="0" applyProtection="0">
      <alignment vertical="center"/>
    </xf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5" fillId="108" borderId="47" applyNumberFormat="0" applyAlignment="0" applyProtection="0"/>
    <xf numFmtId="0" fontId="168" fillId="6" borderId="5" applyNumberFormat="0" applyAlignment="0" applyProtection="0">
      <alignment vertical="center"/>
    </xf>
    <xf numFmtId="0" fontId="15" fillId="0" borderId="0" applyFont="0" applyFill="0" applyBorder="0" applyAlignment="0" applyProtection="0"/>
    <xf numFmtId="248" fontId="37" fillId="0" borderId="0" applyFont="0" applyFill="0" applyBorder="0" applyAlignment="0" applyProtection="0"/>
    <xf numFmtId="249" fontId="37" fillId="0" borderId="0" applyFont="0" applyFill="0" applyBorder="0" applyAlignment="0" applyProtection="0"/>
    <xf numFmtId="250" fontId="37" fillId="0" borderId="0" applyFont="0" applyFill="0" applyBorder="0" applyAlignment="0" applyProtection="0"/>
    <xf numFmtId="251" fontId="37" fillId="0" borderId="0" applyFont="0" applyFill="0" applyBorder="0" applyAlignment="0" applyProtection="0"/>
    <xf numFmtId="0" fontId="15" fillId="0" borderId="0" applyFont="0" applyFill="0" applyBorder="0" applyAlignment="0" applyProtection="0"/>
    <xf numFmtId="172" fontId="218" fillId="0" borderId="0" applyFont="0" applyFill="0" applyBorder="0" applyAlignment="0" applyProtection="0">
      <alignment vertical="center"/>
    </xf>
    <xf numFmtId="172" fontId="33" fillId="0" borderId="0" applyFont="0" applyFill="0" applyBorder="0" applyAlignment="0" applyProtection="0">
      <alignment vertical="center"/>
    </xf>
    <xf numFmtId="172" fontId="33" fillId="0" borderId="0" applyFont="0" applyFill="0" applyBorder="0" applyAlignment="0" applyProtection="0"/>
    <xf numFmtId="44" fontId="45" fillId="0" borderId="0" applyFont="0" applyFill="0" applyBorder="0" applyAlignment="0" applyProtection="0"/>
    <xf numFmtId="44" fontId="45" fillId="0" borderId="0" applyFont="0" applyFill="0" applyBorder="0" applyAlignment="0" applyProtection="0"/>
    <xf numFmtId="0" fontId="2" fillId="0" borderId="0"/>
    <xf numFmtId="0" fontId="45" fillId="0" borderId="0">
      <alignment vertical="center"/>
    </xf>
    <xf numFmtId="0" fontId="219" fillId="0" borderId="0">
      <alignment vertical="center"/>
    </xf>
    <xf numFmtId="0" fontId="45" fillId="0" borderId="0">
      <alignment vertical="center"/>
    </xf>
    <xf numFmtId="0" fontId="206" fillId="0" borderId="0">
      <alignment vertical="center"/>
    </xf>
    <xf numFmtId="0" fontId="3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" fillId="0" borderId="0">
      <alignment vertical="center"/>
    </xf>
    <xf numFmtId="0" fontId="206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20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33" fillId="0" borderId="0"/>
    <xf numFmtId="0" fontId="12" fillId="0" borderId="0">
      <alignment vertical="center"/>
    </xf>
    <xf numFmtId="0" fontId="33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171" fontId="33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171" fontId="33" fillId="0" borderId="0">
      <alignment vertical="center"/>
    </xf>
    <xf numFmtId="180" fontId="93" fillId="0" borderId="0">
      <alignment vertical="center"/>
    </xf>
    <xf numFmtId="181" fontId="93" fillId="0" borderId="0">
      <alignment vertical="center"/>
    </xf>
    <xf numFmtId="0" fontId="44" fillId="0" borderId="0">
      <alignment vertical="center"/>
    </xf>
    <xf numFmtId="0" fontId="13" fillId="0" borderId="0"/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1" fontId="45" fillId="0" borderId="0">
      <alignment vertical="center"/>
    </xf>
    <xf numFmtId="171" fontId="33" fillId="0" borderId="0">
      <alignment vertical="center"/>
    </xf>
    <xf numFmtId="0" fontId="222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206" fillId="0" borderId="0">
      <alignment vertical="center"/>
    </xf>
    <xf numFmtId="0" fontId="114" fillId="110" borderId="0"/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" fillId="0" borderId="0">
      <alignment vertical="center"/>
    </xf>
    <xf numFmtId="179" fontId="45" fillId="0" borderId="0">
      <alignment vertical="center"/>
    </xf>
    <xf numFmtId="0" fontId="4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/>
    <xf numFmtId="0" fontId="206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33" fillId="0" borderId="0"/>
    <xf numFmtId="179" fontId="45" fillId="0" borderId="0">
      <alignment vertical="center"/>
    </xf>
    <xf numFmtId="0" fontId="45" fillId="0" borderId="0"/>
    <xf numFmtId="0" fontId="2" fillId="0" borderId="0">
      <alignment vertical="center"/>
    </xf>
    <xf numFmtId="0" fontId="20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1" fillId="0" borderId="0"/>
    <xf numFmtId="0" fontId="206" fillId="0" borderId="0">
      <alignment vertical="center"/>
    </xf>
    <xf numFmtId="0" fontId="2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205" fontId="140" fillId="0" borderId="0" applyFont="0" applyFill="0" applyBorder="0" applyAlignment="0" applyProtection="0"/>
    <xf numFmtId="206" fontId="140" fillId="0" borderId="0" applyFont="0" applyFill="0" applyBorder="0" applyAlignment="0" applyProtection="0"/>
    <xf numFmtId="165" fontId="223" fillId="0" borderId="0" applyFont="0" applyFill="0" applyBorder="0" applyAlignment="0" applyProtection="0"/>
    <xf numFmtId="207" fontId="223" fillId="0" borderId="0" applyFont="0" applyFill="0" applyBorder="0" applyAlignment="0" applyProtection="0"/>
    <xf numFmtId="180" fontId="25" fillId="0" borderId="0"/>
    <xf numFmtId="37" fontId="13" fillId="0" borderId="0" applyFont="0" applyFill="0" applyBorder="0" applyAlignment="0" applyProtection="0"/>
    <xf numFmtId="39" fontId="13" fillId="0" borderId="0" applyFont="0" applyFill="0" applyBorder="0" applyAlignment="0" applyProtection="0"/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49" fillId="0" borderId="0" applyFont="0" applyFill="0" applyBorder="0" applyAlignment="0" applyProtection="0">
      <alignment vertical="center"/>
    </xf>
    <xf numFmtId="210" fontId="12" fillId="0" borderId="0" applyFont="0" applyFill="0" applyBorder="0" applyAlignment="0" applyProtection="0">
      <alignment vertical="center"/>
    </xf>
    <xf numFmtId="210" fontId="12" fillId="0" borderId="0" applyFont="0" applyFill="0" applyBorder="0" applyAlignment="0" applyProtection="0">
      <alignment vertical="center"/>
    </xf>
    <xf numFmtId="210" fontId="12" fillId="0" borderId="0" applyFont="0" applyFill="0" applyBorder="0" applyAlignment="0" applyProtection="0">
      <alignment vertical="center"/>
    </xf>
    <xf numFmtId="210" fontId="12" fillId="0" borderId="0" applyFont="0" applyFill="0" applyBorder="0" applyAlignment="0" applyProtection="0">
      <alignment vertical="center"/>
    </xf>
    <xf numFmtId="210" fontId="49" fillId="0" borderId="0" applyFont="0" applyFill="0" applyBorder="0" applyAlignment="0" applyProtection="0">
      <alignment vertical="center"/>
    </xf>
    <xf numFmtId="210" fontId="49" fillId="0" borderId="0" applyFont="0" applyFill="0" applyBorder="0" applyAlignment="0" applyProtection="0">
      <alignment vertical="center"/>
    </xf>
    <xf numFmtId="207" fontId="7" fillId="0" borderId="0" applyFont="0" applyFill="0" applyBorder="0" applyAlignment="0" applyProtection="0">
      <alignment vertical="center"/>
    </xf>
    <xf numFmtId="207" fontId="7" fillId="0" borderId="0" applyFont="0" applyFill="0" applyBorder="0" applyAlignment="0" applyProtection="0">
      <alignment vertical="center"/>
    </xf>
    <xf numFmtId="210" fontId="45" fillId="0" borderId="0" applyFont="0" applyFill="0" applyBorder="0" applyAlignment="0" applyProtection="0">
      <alignment vertical="center"/>
    </xf>
    <xf numFmtId="207" fontId="7" fillId="0" borderId="0" applyFont="0" applyFill="0" applyBorder="0" applyAlignment="0" applyProtection="0">
      <alignment vertical="center"/>
    </xf>
    <xf numFmtId="207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44" fillId="0" borderId="0" applyFont="0" applyFill="0" applyBorder="0" applyAlignment="0" applyProtection="0">
      <alignment vertical="center"/>
    </xf>
    <xf numFmtId="210" fontId="49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165" fontId="49" fillId="0" borderId="0" applyFont="0" applyFill="0" applyBorder="0" applyAlignment="0" applyProtection="0">
      <alignment vertical="center"/>
    </xf>
    <xf numFmtId="165" fontId="49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>
      <alignment vertical="center"/>
    </xf>
    <xf numFmtId="183" fontId="7" fillId="0" borderId="0" applyFont="0" applyFill="0" applyBorder="0" applyAlignment="0" applyProtection="0">
      <alignment vertical="center"/>
    </xf>
    <xf numFmtId="183" fontId="7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>
      <alignment vertical="center"/>
    </xf>
    <xf numFmtId="165" fontId="49" fillId="0" borderId="0" applyFont="0" applyFill="0" applyBorder="0" applyAlignment="0" applyProtection="0">
      <alignment vertical="center"/>
    </xf>
    <xf numFmtId="172" fontId="2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>
      <alignment vertical="center"/>
    </xf>
    <xf numFmtId="165" fontId="49" fillId="0" borderId="0" applyFont="0" applyFill="0" applyBorder="0" applyAlignment="0" applyProtection="0">
      <alignment vertical="center"/>
    </xf>
    <xf numFmtId="165" fontId="49" fillId="0" borderId="0" applyFont="0" applyFill="0" applyBorder="0" applyAlignment="0" applyProtection="0">
      <alignment vertical="center"/>
    </xf>
    <xf numFmtId="205" fontId="224" fillId="0" borderId="0" applyFont="0" applyFill="0" applyBorder="0" applyAlignment="0" applyProtection="0"/>
    <xf numFmtId="210" fontId="140" fillId="0" borderId="0" applyFont="0" applyFill="0" applyBorder="0" applyAlignment="0" applyProtection="0"/>
    <xf numFmtId="0" fontId="225" fillId="0" borderId="0"/>
    <xf numFmtId="0" fontId="226" fillId="49" borderId="0" applyNumberFormat="0" applyBorder="0" applyAlignment="0" applyProtection="0">
      <alignment vertical="center"/>
    </xf>
    <xf numFmtId="174" fontId="227" fillId="0" borderId="0"/>
    <xf numFmtId="9" fontId="196" fillId="0" borderId="0" applyFont="0" applyFill="0" applyBorder="0" applyAlignment="0" applyProtection="0"/>
    <xf numFmtId="183" fontId="196" fillId="0" borderId="0" applyFont="0" applyFill="0" applyBorder="0" applyAlignment="0" applyProtection="0"/>
    <xf numFmtId="210" fontId="196" fillId="0" borderId="0" applyFont="0" applyFill="0" applyBorder="0" applyAlignment="0" applyProtection="0"/>
    <xf numFmtId="0" fontId="228" fillId="48" borderId="0" applyNumberFormat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top"/>
      <protection locked="0"/>
    </xf>
    <xf numFmtId="0" fontId="39" fillId="0" borderId="0"/>
    <xf numFmtId="0" fontId="7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2" fillId="0" borderId="0"/>
    <xf numFmtId="0" fontId="7" fillId="0" borderId="0">
      <alignment vertical="center"/>
    </xf>
    <xf numFmtId="0" fontId="7" fillId="0" borderId="0">
      <alignment vertical="center"/>
    </xf>
    <xf numFmtId="0" fontId="231" fillId="0" borderId="0">
      <alignment vertical="center"/>
    </xf>
    <xf numFmtId="0" fontId="62" fillId="0" borderId="0"/>
    <xf numFmtId="0" fontId="7" fillId="0" borderId="0">
      <alignment vertical="center"/>
    </xf>
    <xf numFmtId="0" fontId="4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9" fontId="45" fillId="0" borderId="0">
      <alignment vertical="center"/>
    </xf>
    <xf numFmtId="247" fontId="232" fillId="0" borderId="0">
      <alignment vertical="center"/>
    </xf>
    <xf numFmtId="0" fontId="232" fillId="0" borderId="0">
      <alignment vertical="center"/>
    </xf>
    <xf numFmtId="181" fontId="232" fillId="0" borderId="0">
      <alignment vertical="center"/>
    </xf>
    <xf numFmtId="0" fontId="4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9" fontId="45" fillId="0" borderId="0">
      <alignment vertical="center"/>
    </xf>
    <xf numFmtId="179" fontId="45" fillId="0" borderId="0">
      <alignment vertical="center"/>
    </xf>
    <xf numFmtId="179" fontId="45" fillId="0" borderId="0">
      <alignment vertical="center"/>
    </xf>
    <xf numFmtId="176" fontId="68" fillId="0" borderId="0">
      <alignment vertical="center"/>
    </xf>
    <xf numFmtId="0" fontId="2" fillId="0" borderId="0">
      <alignment vertical="center"/>
    </xf>
    <xf numFmtId="176" fontId="68" fillId="0" borderId="0">
      <alignment vertical="center"/>
    </xf>
    <xf numFmtId="176" fontId="33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 applyNumberFormat="0" applyFont="0" applyFill="0" applyBorder="0" applyAlignment="0" applyProtection="0"/>
    <xf numFmtId="0" fontId="7" fillId="0" borderId="0">
      <alignment vertical="center"/>
    </xf>
    <xf numFmtId="0" fontId="1" fillId="0" borderId="0"/>
    <xf numFmtId="207" fontId="12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184" fontId="62" fillId="0" borderId="0"/>
    <xf numFmtId="0" fontId="7" fillId="0" borderId="0">
      <alignment vertical="center"/>
    </xf>
    <xf numFmtId="184" fontId="62" fillId="0" borderId="0"/>
    <xf numFmtId="0" fontId="12" fillId="0" borderId="0">
      <alignment vertical="center"/>
    </xf>
    <xf numFmtId="184" fontId="62" fillId="0" borderId="0"/>
    <xf numFmtId="0" fontId="7" fillId="0" borderId="0">
      <alignment vertical="center"/>
    </xf>
    <xf numFmtId="184" fontId="62" fillId="0" borderId="0"/>
    <xf numFmtId="0" fontId="4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2" fillId="0" borderId="0">
      <alignment vertical="center"/>
    </xf>
    <xf numFmtId="184" fontId="62" fillId="0" borderId="0"/>
    <xf numFmtId="0" fontId="12" fillId="0" borderId="0">
      <alignment vertical="center"/>
    </xf>
    <xf numFmtId="184" fontId="62" fillId="0" borderId="0"/>
    <xf numFmtId="0" fontId="12" fillId="0" borderId="0">
      <alignment vertical="center"/>
    </xf>
    <xf numFmtId="184" fontId="62" fillId="0" borderId="0"/>
    <xf numFmtId="0" fontId="12" fillId="0" borderId="0">
      <alignment vertical="center"/>
    </xf>
    <xf numFmtId="184" fontId="6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2" fillId="0" borderId="0"/>
    <xf numFmtId="0" fontId="6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0" fillId="0" borderId="0"/>
    <xf numFmtId="0" fontId="58" fillId="40" borderId="0" applyNumberFormat="0" applyBorder="0" applyAlignment="0" applyProtection="0">
      <alignment vertical="center"/>
    </xf>
    <xf numFmtId="0" fontId="58" fillId="41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9" fontId="233" fillId="0" borderId="0" applyFont="0" applyFill="0" applyBorder="0" applyAlignment="0" applyProtection="0"/>
    <xf numFmtId="0" fontId="39" fillId="0" borderId="0"/>
    <xf numFmtId="0" fontId="234" fillId="0" borderId="34" applyNumberFormat="0" applyFill="0" applyAlignment="0" applyProtection="0">
      <alignment vertical="center"/>
    </xf>
    <xf numFmtId="0" fontId="235" fillId="0" borderId="35" applyNumberFormat="0" applyFill="0" applyAlignment="0" applyProtection="0">
      <alignment vertical="center"/>
    </xf>
    <xf numFmtId="0" fontId="236" fillId="0" borderId="36" applyNumberFormat="0" applyFill="0" applyAlignment="0" applyProtection="0">
      <alignment vertical="center"/>
    </xf>
    <xf numFmtId="0" fontId="236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176" fontId="33" fillId="0" borderId="0"/>
    <xf numFmtId="210" fontId="39" fillId="0" borderId="0" applyFont="0" applyFill="0" applyBorder="0" applyAlignment="0" applyProtection="0"/>
    <xf numFmtId="38" fontId="238" fillId="0" borderId="0" applyFont="0" applyFill="0" applyBorder="0" applyAlignment="0" applyProtection="0">
      <alignment vertical="center"/>
    </xf>
    <xf numFmtId="183" fontId="39" fillId="0" borderId="0" applyFont="0" applyFill="0" applyBorder="0" applyAlignment="0" applyProtection="0"/>
    <xf numFmtId="0" fontId="239" fillId="38" borderId="32" applyNumberFormat="0" applyAlignment="0" applyProtection="0">
      <alignment vertical="center"/>
    </xf>
    <xf numFmtId="180" fontId="180" fillId="0" borderId="0">
      <alignment vertical="center"/>
    </xf>
    <xf numFmtId="181" fontId="180" fillId="0" borderId="0">
      <alignment vertical="center"/>
    </xf>
    <xf numFmtId="180" fontId="238" fillId="0" borderId="0">
      <alignment vertical="center"/>
    </xf>
    <xf numFmtId="180" fontId="238" fillId="0" borderId="0">
      <alignment vertical="center"/>
    </xf>
    <xf numFmtId="181" fontId="238" fillId="0" borderId="0">
      <alignment vertical="center"/>
    </xf>
    <xf numFmtId="180" fontId="238" fillId="0" borderId="0">
      <alignment vertical="center"/>
    </xf>
    <xf numFmtId="181" fontId="238" fillId="0" borderId="0">
      <alignment vertical="center"/>
    </xf>
    <xf numFmtId="181" fontId="238" fillId="0" borderId="0">
      <alignment vertical="center"/>
    </xf>
    <xf numFmtId="174" fontId="240" fillId="0" borderId="0">
      <alignment vertical="center"/>
    </xf>
    <xf numFmtId="0" fontId="182" fillId="0" borderId="0"/>
    <xf numFmtId="0" fontId="241" fillId="0" borderId="53" applyNumberFormat="0" applyFill="0" applyAlignment="0" applyProtection="0">
      <alignment vertical="center"/>
    </xf>
    <xf numFmtId="0" fontId="241" fillId="0" borderId="53" applyNumberFormat="0" applyFill="0" applyAlignment="0" applyProtection="0">
      <alignment vertical="center"/>
    </xf>
    <xf numFmtId="0" fontId="40" fillId="54" borderId="46" applyNumberFormat="0" applyFont="0" applyAlignment="0" applyProtection="0">
      <alignment vertical="center"/>
    </xf>
    <xf numFmtId="0" fontId="40" fillId="54" borderId="46" applyNumberFormat="0" applyFont="0" applyAlignment="0" applyProtection="0">
      <alignment vertical="center"/>
    </xf>
    <xf numFmtId="18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44" fillId="39" borderId="40" applyNumberFormat="0" applyAlignment="0" applyProtection="0">
      <alignment vertical="center"/>
    </xf>
    <xf numFmtId="0" fontId="244" fillId="39" borderId="40" applyNumberFormat="0" applyAlignment="0" applyProtection="0">
      <alignment vertical="center"/>
    </xf>
    <xf numFmtId="252" fontId="245" fillId="0" borderId="0" applyFont="0" applyFill="0" applyBorder="0" applyAlignment="0" applyProtection="0"/>
    <xf numFmtId="6" fontId="246" fillId="0" borderId="0" applyFont="0" applyFill="0" applyBorder="0" applyAlignment="0" applyProtection="0"/>
    <xf numFmtId="173" fontId="245" fillId="0" borderId="0" applyFont="0" applyFill="0" applyBorder="0" applyAlignment="0" applyProtection="0"/>
    <xf numFmtId="253" fontId="7" fillId="0" borderId="0" applyFont="0" applyFill="0" applyBorder="0" applyAlignment="0" applyProtection="0">
      <alignment vertical="center"/>
    </xf>
    <xf numFmtId="253" fontId="7" fillId="0" borderId="0" applyFont="0" applyFill="0" applyBorder="0" applyAlignment="0" applyProtection="0">
      <alignment vertical="center"/>
    </xf>
    <xf numFmtId="254" fontId="45" fillId="0" borderId="0" applyFont="0" applyFill="0" applyBorder="0" applyAlignment="0" applyProtection="0">
      <alignment vertical="center"/>
    </xf>
    <xf numFmtId="0" fontId="247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248" fillId="0" borderId="0" applyNumberFormat="0" applyFill="0" applyBorder="0" applyAlignment="0" applyProtection="0">
      <alignment vertical="top"/>
      <protection locked="0"/>
    </xf>
    <xf numFmtId="0" fontId="249" fillId="0" borderId="0" applyNumberFormat="0" applyFill="0" applyBorder="0" applyAlignment="0" applyProtection="0">
      <alignment vertical="top"/>
      <protection locked="0"/>
    </xf>
    <xf numFmtId="0" fontId="250" fillId="53" borderId="40" applyNumberFormat="0" applyAlignment="0" applyProtection="0">
      <alignment vertical="center"/>
    </xf>
    <xf numFmtId="0" fontId="250" fillId="53" borderId="40" applyNumberFormat="0" applyAlignment="0" applyProtection="0">
      <alignment vertical="center"/>
    </xf>
    <xf numFmtId="0" fontId="251" fillId="39" borderId="47" applyNumberFormat="0" applyAlignment="0" applyProtection="0">
      <alignment vertical="center"/>
    </xf>
    <xf numFmtId="0" fontId="251" fillId="39" borderId="47" applyNumberFormat="0" applyAlignment="0" applyProtection="0">
      <alignment vertical="center"/>
    </xf>
    <xf numFmtId="0" fontId="252" fillId="58" borderId="0" applyNumberFormat="0" applyBorder="0" applyAlignment="0" applyProtection="0">
      <alignment vertical="center"/>
    </xf>
    <xf numFmtId="255" fontId="180" fillId="0" borderId="0" applyFont="0" applyFill="0" applyBorder="0" applyAlignment="0" applyProtection="0"/>
    <xf numFmtId="256" fontId="180" fillId="0" borderId="0" applyFont="0" applyFill="0" applyBorder="0" applyAlignment="0" applyProtection="0"/>
    <xf numFmtId="0" fontId="2" fillId="0" borderId="0"/>
    <xf numFmtId="0" fontId="253" fillId="0" borderId="37" applyNumberFormat="0" applyFill="0" applyAlignment="0" applyProtection="0">
      <alignment vertical="center"/>
    </xf>
    <xf numFmtId="18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5" fontId="196" fillId="0" borderId="0" applyFont="0" applyFill="0" applyBorder="0" applyAlignment="0" applyProtection="0"/>
    <xf numFmtId="186" fontId="196" fillId="0" borderId="0" applyFont="0" applyFill="0" applyBorder="0" applyAlignment="0" applyProtection="0"/>
    <xf numFmtId="0" fontId="2" fillId="0" borderId="0"/>
    <xf numFmtId="0" fontId="1" fillId="0" borderId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3">
    <xf numFmtId="0" fontId="0" fillId="0" borderId="0" xfId="0"/>
    <xf numFmtId="0" fontId="3" fillId="33" borderId="0" xfId="1" applyFont="1" applyFill="1" applyAlignment="1">
      <alignment vertical="center"/>
    </xf>
    <xf numFmtId="0" fontId="3" fillId="33" borderId="0" xfId="1" applyFont="1" applyFill="1" applyAlignment="1">
      <alignment horizontal="center" vertical="center"/>
    </xf>
    <xf numFmtId="0" fontId="4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8" fillId="0" borderId="12" xfId="2" applyFont="1" applyBorder="1" applyAlignment="1">
      <alignment horizontal="center" vertical="center"/>
    </xf>
    <xf numFmtId="0" fontId="8" fillId="35" borderId="12" xfId="2" applyFont="1" applyFill="1" applyBorder="1" applyAlignment="1">
      <alignment horizontal="center" vertical="center"/>
    </xf>
    <xf numFmtId="164" fontId="3" fillId="33" borderId="0" xfId="1" applyNumberFormat="1" applyFont="1" applyFill="1" applyAlignment="1">
      <alignment vertical="center"/>
    </xf>
    <xf numFmtId="164" fontId="3" fillId="0" borderId="0" xfId="1" applyNumberFormat="1" applyFont="1" applyAlignment="1">
      <alignment vertical="center"/>
    </xf>
    <xf numFmtId="0" fontId="6" fillId="33" borderId="17" xfId="1" applyFont="1" applyFill="1" applyBorder="1" applyAlignment="1">
      <alignment horizontal="center" vertical="center"/>
    </xf>
    <xf numFmtId="165" fontId="9" fillId="0" borderId="18" xfId="3" applyFont="1" applyFill="1" applyBorder="1" applyAlignment="1">
      <alignment vertical="center"/>
    </xf>
    <xf numFmtId="165" fontId="10" fillId="0" borderId="17" xfId="3" applyFont="1" applyFill="1" applyBorder="1" applyAlignment="1">
      <alignment vertical="center"/>
    </xf>
    <xf numFmtId="165" fontId="3" fillId="0" borderId="17" xfId="3" applyFont="1" applyFill="1" applyBorder="1" applyAlignment="1">
      <alignment vertical="center"/>
    </xf>
    <xf numFmtId="165" fontId="3" fillId="35" borderId="17" xfId="3" applyFont="1" applyFill="1" applyBorder="1" applyAlignment="1">
      <alignment vertical="center"/>
    </xf>
    <xf numFmtId="165" fontId="9" fillId="0" borderId="22" xfId="3" applyFont="1" applyFill="1" applyBorder="1" applyAlignment="1">
      <alignment vertical="center"/>
    </xf>
    <xf numFmtId="165" fontId="10" fillId="0" borderId="21" xfId="3" applyFont="1" applyFill="1" applyBorder="1" applyAlignment="1">
      <alignment vertical="center"/>
    </xf>
    <xf numFmtId="165" fontId="3" fillId="0" borderId="21" xfId="3" applyFont="1" applyFill="1" applyBorder="1" applyAlignment="1">
      <alignment vertical="center"/>
    </xf>
    <xf numFmtId="165" fontId="3" fillId="35" borderId="21" xfId="3" applyFont="1" applyFill="1" applyBorder="1" applyAlignment="1">
      <alignment vertical="center"/>
    </xf>
    <xf numFmtId="0" fontId="6" fillId="33" borderId="24" xfId="1" applyFont="1" applyFill="1" applyBorder="1" applyAlignment="1">
      <alignment horizontal="center" vertical="center"/>
    </xf>
    <xf numFmtId="165" fontId="9" fillId="0" borderId="25" xfId="3" applyFont="1" applyFill="1" applyBorder="1" applyAlignment="1">
      <alignment vertical="center"/>
    </xf>
    <xf numFmtId="165" fontId="3" fillId="0" borderId="24" xfId="3" applyFont="1" applyFill="1" applyBorder="1" applyAlignment="1">
      <alignment vertical="center"/>
    </xf>
    <xf numFmtId="165" fontId="3" fillId="35" borderId="24" xfId="3" applyFont="1" applyFill="1" applyBorder="1" applyAlignment="1">
      <alignment vertical="center"/>
    </xf>
    <xf numFmtId="0" fontId="6" fillId="33" borderId="0" xfId="1" applyFont="1" applyFill="1" applyAlignment="1">
      <alignment vertical="center"/>
    </xf>
    <xf numFmtId="165" fontId="6" fillId="0" borderId="21" xfId="3" applyFont="1" applyFill="1" applyBorder="1" applyAlignment="1">
      <alignment vertical="center"/>
    </xf>
    <xf numFmtId="165" fontId="6" fillId="35" borderId="21" xfId="3" applyFont="1" applyFill="1" applyBorder="1" applyAlignment="1">
      <alignment vertical="center"/>
    </xf>
    <xf numFmtId="165" fontId="9" fillId="0" borderId="28" xfId="3" applyFont="1" applyFill="1" applyBorder="1" applyAlignment="1">
      <alignment vertical="center"/>
    </xf>
    <xf numFmtId="165" fontId="6" fillId="0" borderId="27" xfId="3" applyFont="1" applyFill="1" applyBorder="1" applyAlignment="1">
      <alignment vertical="center"/>
    </xf>
    <xf numFmtId="165" fontId="11" fillId="0" borderId="27" xfId="3" applyFont="1" applyFill="1" applyBorder="1" applyAlignment="1">
      <alignment vertical="center"/>
    </xf>
    <xf numFmtId="165" fontId="6" fillId="35" borderId="27" xfId="3" applyFont="1" applyFill="1" applyBorder="1" applyAlignment="1">
      <alignment vertical="center"/>
    </xf>
    <xf numFmtId="165" fontId="9" fillId="0" borderId="14" xfId="3" applyFont="1" applyFill="1" applyBorder="1" applyAlignment="1">
      <alignment vertical="center"/>
    </xf>
    <xf numFmtId="0" fontId="6" fillId="0" borderId="21" xfId="1" applyFont="1" applyBorder="1" applyAlignment="1">
      <alignment horizontal="center" vertical="center"/>
    </xf>
    <xf numFmtId="165" fontId="9" fillId="0" borderId="27" xfId="3" applyFont="1" applyFill="1" applyBorder="1" applyAlignment="1">
      <alignment vertical="center"/>
    </xf>
    <xf numFmtId="165" fontId="6" fillId="0" borderId="29" xfId="3" applyFont="1" applyFill="1" applyBorder="1" applyAlignment="1">
      <alignment vertical="center"/>
    </xf>
    <xf numFmtId="165" fontId="6" fillId="35" borderId="29" xfId="3" applyFont="1" applyFill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0" fillId="0" borderId="0" xfId="0" applyAlignment="1">
      <alignment horizontal="left"/>
    </xf>
    <xf numFmtId="164" fontId="8" fillId="0" borderId="61" xfId="2" applyNumberFormat="1" applyFont="1" applyBorder="1" applyAlignment="1">
      <alignment horizontal="center" vertical="center"/>
    </xf>
    <xf numFmtId="0" fontId="6" fillId="33" borderId="63" xfId="1" applyFont="1" applyFill="1" applyBorder="1" applyAlignment="1">
      <alignment horizontal="center" vertical="center"/>
    </xf>
    <xf numFmtId="165" fontId="9" fillId="0" borderId="64" xfId="3" applyFont="1" applyFill="1" applyBorder="1" applyAlignment="1">
      <alignment vertical="center"/>
    </xf>
    <xf numFmtId="165" fontId="3" fillId="0" borderId="63" xfId="3" applyFont="1" applyFill="1" applyBorder="1" applyAlignment="1">
      <alignment vertical="center"/>
    </xf>
    <xf numFmtId="165" fontId="6" fillId="0" borderId="63" xfId="3" applyFont="1" applyFill="1" applyBorder="1" applyAlignment="1">
      <alignment vertical="center"/>
    </xf>
    <xf numFmtId="165" fontId="9" fillId="0" borderId="63" xfId="3" applyFont="1" applyFill="1" applyBorder="1" applyAlignment="1">
      <alignment vertical="center"/>
    </xf>
    <xf numFmtId="165" fontId="6" fillId="114" borderId="27" xfId="3" applyFont="1" applyFill="1" applyBorder="1" applyAlignment="1">
      <alignment vertical="center"/>
    </xf>
    <xf numFmtId="165" fontId="6" fillId="117" borderId="27" xfId="3" applyFont="1" applyFill="1" applyBorder="1" applyAlignment="1">
      <alignment vertical="center"/>
    </xf>
    <xf numFmtId="165" fontId="6" fillId="112" borderId="21" xfId="3" applyFont="1" applyFill="1" applyBorder="1" applyAlignment="1">
      <alignment vertical="center"/>
    </xf>
    <xf numFmtId="165" fontId="6" fillId="112" borderId="29" xfId="3" applyFont="1" applyFill="1" applyBorder="1" applyAlignment="1">
      <alignment vertical="center"/>
    </xf>
    <xf numFmtId="165" fontId="6" fillId="113" borderId="29" xfId="3" applyFont="1" applyFill="1" applyBorder="1" applyAlignment="1">
      <alignment vertical="center"/>
    </xf>
    <xf numFmtId="0" fontId="3" fillId="0" borderId="0" xfId="1" applyFont="1"/>
    <xf numFmtId="16" fontId="256" fillId="119" borderId="67" xfId="2" applyNumberFormat="1" applyFont="1" applyFill="1" applyBorder="1" applyAlignment="1">
      <alignment horizontal="center" vertical="center"/>
    </xf>
    <xf numFmtId="16" fontId="257" fillId="119" borderId="67" xfId="2" applyNumberFormat="1" applyFont="1" applyFill="1" applyBorder="1" applyAlignment="1">
      <alignment horizontal="center" vertical="center"/>
    </xf>
    <xf numFmtId="16" fontId="258" fillId="113" borderId="24" xfId="65081" applyNumberFormat="1" applyFont="1" applyFill="1" applyBorder="1" applyAlignment="1">
      <alignment horizontal="center" vertical="center"/>
    </xf>
    <xf numFmtId="16" fontId="258" fillId="113" borderId="21" xfId="65081" applyNumberFormat="1" applyFont="1" applyFill="1" applyBorder="1" applyAlignment="1">
      <alignment horizontal="center" vertical="center"/>
    </xf>
    <xf numFmtId="0" fontId="140" fillId="120" borderId="30" xfId="65080" applyFont="1" applyFill="1" applyBorder="1" applyAlignment="1">
      <alignment horizontal="center" vertical="center" wrapText="1"/>
    </xf>
    <xf numFmtId="165" fontId="259" fillId="120" borderId="30" xfId="65082" applyFont="1" applyFill="1" applyBorder="1" applyAlignment="1">
      <alignment horizontal="center" vertical="center"/>
    </xf>
    <xf numFmtId="165" fontId="259" fillId="118" borderId="21" xfId="65082" applyFont="1" applyFill="1" applyBorder="1" applyAlignment="1">
      <alignment horizontal="center" vertical="center"/>
    </xf>
    <xf numFmtId="0" fontId="140" fillId="118" borderId="21" xfId="65080" applyFont="1" applyFill="1" applyBorder="1" applyAlignment="1">
      <alignment horizontal="center" vertical="center" wrapText="1"/>
    </xf>
    <xf numFmtId="0" fontId="140" fillId="120" borderId="21" xfId="65080" applyFont="1" applyFill="1" applyBorder="1" applyAlignment="1">
      <alignment horizontal="center" vertical="center" wrapText="1"/>
    </xf>
    <xf numFmtId="165" fontId="259" fillId="120" borderId="21" xfId="65082" applyFont="1" applyFill="1" applyBorder="1" applyAlignment="1">
      <alignment horizontal="center" vertical="center"/>
    </xf>
    <xf numFmtId="0" fontId="260" fillId="118" borderId="21" xfId="65080" applyFont="1" applyFill="1" applyBorder="1" applyAlignment="1">
      <alignment horizontal="center" vertical="center" wrapText="1"/>
    </xf>
    <xf numFmtId="0" fontId="140" fillId="118" borderId="68" xfId="65080" applyFont="1" applyFill="1" applyBorder="1" applyAlignment="1">
      <alignment horizontal="center" vertical="center" wrapText="1"/>
    </xf>
    <xf numFmtId="165" fontId="260" fillId="118" borderId="21" xfId="65082" applyFont="1" applyFill="1" applyBorder="1" applyAlignment="1">
      <alignment horizontal="center" vertical="center"/>
    </xf>
    <xf numFmtId="0" fontId="140" fillId="118" borderId="71" xfId="65080" applyFont="1" applyFill="1" applyBorder="1" applyAlignment="1">
      <alignment horizontal="center" vertical="center" wrapText="1"/>
    </xf>
    <xf numFmtId="0" fontId="3" fillId="0" borderId="71" xfId="1" applyFont="1" applyBorder="1"/>
    <xf numFmtId="165" fontId="259" fillId="118" borderId="71" xfId="65082" applyFont="1" applyFill="1" applyBorder="1" applyAlignment="1">
      <alignment horizontal="center" vertical="center"/>
    </xf>
    <xf numFmtId="165" fontId="10" fillId="36" borderId="21" xfId="3" applyFont="1" applyFill="1" applyBorder="1" applyAlignment="1">
      <alignment vertical="center"/>
    </xf>
    <xf numFmtId="165" fontId="9" fillId="115" borderId="18" xfId="3" applyFont="1" applyFill="1" applyBorder="1" applyAlignment="1">
      <alignment vertical="center"/>
    </xf>
    <xf numFmtId="165" fontId="9" fillId="121" borderId="18" xfId="3" applyFont="1" applyFill="1" applyBorder="1" applyAlignment="1">
      <alignment vertical="center"/>
    </xf>
    <xf numFmtId="165" fontId="9" fillId="122" borderId="18" xfId="3" applyFont="1" applyFill="1" applyBorder="1" applyAlignment="1">
      <alignment vertical="center"/>
    </xf>
    <xf numFmtId="165" fontId="10" fillId="36" borderId="17" xfId="3" applyFont="1" applyFill="1" applyBorder="1" applyAlignment="1">
      <alignment vertical="center"/>
    </xf>
    <xf numFmtId="165" fontId="261" fillId="0" borderId="27" xfId="3" applyFont="1" applyFill="1" applyBorder="1" applyAlignment="1">
      <alignment vertical="center"/>
    </xf>
    <xf numFmtId="0" fontId="6" fillId="34" borderId="72" xfId="1" applyFont="1" applyFill="1" applyBorder="1" applyAlignment="1">
      <alignment horizontal="center" vertical="center"/>
    </xf>
    <xf numFmtId="0" fontId="6" fillId="34" borderId="73" xfId="1" applyFont="1" applyFill="1" applyBorder="1" applyAlignment="1">
      <alignment horizontal="center" vertical="center"/>
    </xf>
    <xf numFmtId="0" fontId="6" fillId="33" borderId="74" xfId="1" applyFont="1" applyFill="1" applyBorder="1" applyAlignment="1">
      <alignment horizontal="center" vertical="center"/>
    </xf>
    <xf numFmtId="0" fontId="6" fillId="33" borderId="75" xfId="1" applyFont="1" applyFill="1" applyBorder="1" applyAlignment="1">
      <alignment horizontal="center" vertical="center"/>
    </xf>
    <xf numFmtId="0" fontId="6" fillId="33" borderId="76" xfId="1" applyFont="1" applyFill="1" applyBorder="1" applyAlignment="1">
      <alignment horizontal="center" vertical="center"/>
    </xf>
    <xf numFmtId="0" fontId="6" fillId="33" borderId="77" xfId="1" applyFont="1" applyFill="1" applyBorder="1" applyAlignment="1">
      <alignment horizontal="center" vertical="center"/>
    </xf>
    <xf numFmtId="0" fontId="6" fillId="33" borderId="78" xfId="1" applyFont="1" applyFill="1" applyBorder="1" applyAlignment="1">
      <alignment horizontal="center" vertical="center"/>
    </xf>
    <xf numFmtId="0" fontId="6" fillId="35" borderId="77" xfId="1" applyFont="1" applyFill="1" applyBorder="1" applyAlignment="1">
      <alignment horizontal="center" vertical="center"/>
    </xf>
    <xf numFmtId="0" fontId="6" fillId="112" borderId="75" xfId="1" applyFont="1" applyFill="1" applyBorder="1" applyAlignment="1">
      <alignment horizontal="center" vertical="center"/>
    </xf>
    <xf numFmtId="0" fontId="6" fillId="116" borderId="79" xfId="1" applyFont="1" applyFill="1" applyBorder="1" applyAlignment="1">
      <alignment horizontal="center" vertical="center"/>
    </xf>
    <xf numFmtId="0" fontId="6" fillId="117" borderId="73" xfId="1" applyFont="1" applyFill="1" applyBorder="1" applyAlignment="1">
      <alignment horizontal="center" vertical="center"/>
    </xf>
    <xf numFmtId="0" fontId="6" fillId="0" borderId="75" xfId="1" applyFont="1" applyBorder="1" applyAlignment="1">
      <alignment horizontal="center" vertical="center"/>
    </xf>
    <xf numFmtId="0" fontId="6" fillId="111" borderId="79" xfId="1" applyFont="1" applyFill="1" applyBorder="1" applyAlignment="1">
      <alignment horizontal="center" vertical="center"/>
    </xf>
    <xf numFmtId="0" fontId="6" fillId="114" borderId="79" xfId="1" applyFont="1" applyFill="1" applyBorder="1" applyAlignment="1">
      <alignment horizontal="center" vertical="center"/>
    </xf>
    <xf numFmtId="0" fontId="6" fillId="112" borderId="73" xfId="1" applyFont="1" applyFill="1" applyBorder="1" applyAlignment="1">
      <alignment horizontal="center" vertical="center"/>
    </xf>
    <xf numFmtId="1" fontId="6" fillId="33" borderId="74" xfId="1" applyNumberFormat="1" applyFont="1" applyFill="1" applyBorder="1" applyAlignment="1">
      <alignment horizontal="center" vertical="center"/>
    </xf>
    <xf numFmtId="1" fontId="6" fillId="33" borderId="75" xfId="1" applyNumberFormat="1" applyFont="1" applyFill="1" applyBorder="1" applyAlignment="1">
      <alignment horizontal="center" vertical="center"/>
    </xf>
    <xf numFmtId="1" fontId="6" fillId="0" borderId="75" xfId="1" applyNumberFormat="1" applyFont="1" applyBorder="1" applyAlignment="1">
      <alignment horizontal="center" vertical="center"/>
    </xf>
    <xf numFmtId="1" fontId="6" fillId="33" borderId="76" xfId="1" applyNumberFormat="1" applyFont="1" applyFill="1" applyBorder="1" applyAlignment="1">
      <alignment horizontal="center" vertical="center"/>
    </xf>
    <xf numFmtId="1" fontId="6" fillId="33" borderId="77" xfId="1" applyNumberFormat="1" applyFont="1" applyFill="1" applyBorder="1" applyAlignment="1">
      <alignment horizontal="center" vertical="center"/>
    </xf>
    <xf numFmtId="1" fontId="6" fillId="33" borderId="78" xfId="1" applyNumberFormat="1" applyFont="1" applyFill="1" applyBorder="1" applyAlignment="1">
      <alignment horizontal="center" vertical="center"/>
    </xf>
    <xf numFmtId="165" fontId="261" fillId="115" borderId="27" xfId="3" applyFont="1" applyFill="1" applyBorder="1" applyAlignment="1">
      <alignment vertical="center"/>
    </xf>
    <xf numFmtId="0" fontId="3" fillId="0" borderId="0" xfId="1" applyFont="1" applyAlignment="1"/>
    <xf numFmtId="165" fontId="261" fillId="114" borderId="27" xfId="3" applyFont="1" applyFill="1" applyBorder="1" applyAlignment="1">
      <alignment vertical="center"/>
    </xf>
    <xf numFmtId="16" fontId="258" fillId="119" borderId="67" xfId="2" applyNumberFormat="1" applyFont="1" applyFill="1" applyBorder="1" applyAlignment="1">
      <alignment horizontal="center" vertical="center"/>
    </xf>
    <xf numFmtId="165" fontId="11" fillId="0" borderId="29" xfId="3" applyFont="1" applyFill="1" applyBorder="1" applyAlignment="1">
      <alignment vertical="center"/>
    </xf>
    <xf numFmtId="16" fontId="3" fillId="0" borderId="0" xfId="1" applyNumberFormat="1" applyFont="1"/>
    <xf numFmtId="165" fontId="259" fillId="0" borderId="30" xfId="65082" applyFont="1" applyFill="1" applyBorder="1" applyAlignment="1">
      <alignment horizontal="center" vertical="center"/>
    </xf>
    <xf numFmtId="165" fontId="3" fillId="0" borderId="0" xfId="1" applyNumberFormat="1" applyFont="1"/>
    <xf numFmtId="16" fontId="257" fillId="113" borderId="21" xfId="65081" applyNumberFormat="1" applyFont="1" applyFill="1" applyBorder="1" applyAlignment="1">
      <alignment horizontal="center" vertical="center"/>
    </xf>
    <xf numFmtId="165" fontId="261" fillId="117" borderId="27" xfId="3" applyFont="1" applyFill="1" applyBorder="1" applyAlignment="1">
      <alignment vertical="center"/>
    </xf>
    <xf numFmtId="165" fontId="10" fillId="0" borderId="30" xfId="3" applyFont="1" applyFill="1" applyBorder="1" applyAlignment="1">
      <alignment vertical="center"/>
    </xf>
    <xf numFmtId="165" fontId="3" fillId="0" borderId="30" xfId="3" applyFont="1" applyFill="1" applyBorder="1" applyAlignment="1">
      <alignment vertical="center"/>
    </xf>
    <xf numFmtId="165" fontId="9" fillId="0" borderId="82" xfId="3" applyFont="1" applyFill="1" applyBorder="1" applyAlignment="1">
      <alignment vertical="center"/>
    </xf>
    <xf numFmtId="0" fontId="3" fillId="0" borderId="0" xfId="1" applyFont="1" applyFill="1"/>
    <xf numFmtId="165" fontId="140" fillId="118" borderId="21" xfId="65082" applyFont="1" applyFill="1" applyBorder="1" applyAlignment="1">
      <alignment horizontal="center" vertical="center"/>
    </xf>
    <xf numFmtId="164" fontId="8" fillId="35" borderId="61" xfId="2" applyNumberFormat="1" applyFont="1" applyFill="1" applyBorder="1" applyAlignment="1">
      <alignment horizontal="center" vertical="center"/>
    </xf>
    <xf numFmtId="165" fontId="3" fillId="35" borderId="63" xfId="3" applyFont="1" applyFill="1" applyBorder="1" applyAlignment="1">
      <alignment vertical="center"/>
    </xf>
    <xf numFmtId="165" fontId="6" fillId="35" borderId="63" xfId="3" applyFont="1" applyFill="1" applyBorder="1" applyAlignment="1">
      <alignment vertical="center"/>
    </xf>
    <xf numFmtId="165" fontId="3" fillId="35" borderId="30" xfId="3" applyFont="1" applyFill="1" applyBorder="1" applyAlignment="1">
      <alignment vertical="center"/>
    </xf>
    <xf numFmtId="165" fontId="10" fillId="36" borderId="30" xfId="3" applyFont="1" applyFill="1" applyBorder="1" applyAlignment="1">
      <alignment vertical="center"/>
    </xf>
    <xf numFmtId="165" fontId="259" fillId="123" borderId="21" xfId="65082" applyFont="1" applyFill="1" applyBorder="1" applyAlignment="1">
      <alignment horizontal="center" vertical="center"/>
    </xf>
    <xf numFmtId="165" fontId="11" fillId="112" borderId="29" xfId="3" applyFont="1" applyFill="1" applyBorder="1" applyAlignment="1">
      <alignment vertical="center"/>
    </xf>
    <xf numFmtId="165" fontId="11" fillId="113" borderId="29" xfId="3" applyFont="1" applyFill="1" applyBorder="1" applyAlignment="1">
      <alignment vertical="center"/>
    </xf>
    <xf numFmtId="165" fontId="261" fillId="116" borderId="27" xfId="3" applyFont="1" applyFill="1" applyBorder="1" applyAlignment="1">
      <alignment vertical="center"/>
    </xf>
    <xf numFmtId="165" fontId="6" fillId="113" borderId="21" xfId="3" applyFont="1" applyFill="1" applyBorder="1" applyAlignment="1">
      <alignment vertical="center"/>
    </xf>
    <xf numFmtId="165" fontId="11" fillId="0" borderId="21" xfId="3" applyFont="1" applyFill="1" applyBorder="1" applyAlignment="1">
      <alignment vertical="center"/>
    </xf>
    <xf numFmtId="165" fontId="261" fillId="112" borderId="21" xfId="3" applyFont="1" applyFill="1" applyBorder="1" applyAlignment="1">
      <alignment vertical="center"/>
    </xf>
    <xf numFmtId="165" fontId="261" fillId="0" borderId="21" xfId="3" applyFont="1" applyFill="1" applyBorder="1" applyAlignment="1">
      <alignment vertical="center"/>
    </xf>
    <xf numFmtId="165" fontId="259" fillId="123" borderId="71" xfId="65082" applyFont="1" applyFill="1" applyBorder="1" applyAlignment="1">
      <alignment horizontal="center" vertical="center"/>
    </xf>
    <xf numFmtId="165" fontId="6" fillId="115" borderId="27" xfId="3" applyFont="1" applyFill="1" applyBorder="1" applyAlignment="1">
      <alignment vertical="center"/>
    </xf>
    <xf numFmtId="165" fontId="6" fillId="116" borderId="27" xfId="3" applyFont="1" applyFill="1" applyBorder="1" applyAlignment="1">
      <alignment vertical="center"/>
    </xf>
    <xf numFmtId="165" fontId="3" fillId="0" borderId="21" xfId="3" applyFont="1" applyFill="1" applyBorder="1" applyAlignment="1">
      <alignment horizontal="left" vertical="center" indent="1"/>
    </xf>
    <xf numFmtId="165" fontId="11" fillId="116" borderId="27" xfId="3" applyFont="1" applyFill="1" applyBorder="1" applyAlignment="1">
      <alignment vertical="center"/>
    </xf>
    <xf numFmtId="165" fontId="10" fillId="0" borderId="21" xfId="3" applyFont="1" applyFill="1" applyBorder="1" applyAlignment="1">
      <alignment horizontal="left" vertical="center" indent="1"/>
    </xf>
    <xf numFmtId="165" fontId="3" fillId="0" borderId="0" xfId="1" applyNumberFormat="1" applyFont="1" applyAlignment="1">
      <alignment vertical="center"/>
    </xf>
    <xf numFmtId="0" fontId="6" fillId="33" borderId="21" xfId="1" applyFont="1" applyFill="1" applyBorder="1" applyAlignment="1">
      <alignment horizontal="center" vertical="center"/>
    </xf>
    <xf numFmtId="0" fontId="6" fillId="35" borderId="63" xfId="1" applyFont="1" applyFill="1" applyBorder="1" applyAlignment="1">
      <alignment horizontal="center" vertical="center"/>
    </xf>
    <xf numFmtId="0" fontId="6" fillId="111" borderId="27" xfId="1" applyFont="1" applyFill="1" applyBorder="1" applyAlignment="1">
      <alignment horizontal="center" vertical="center"/>
    </xf>
    <xf numFmtId="165" fontId="63" fillId="33" borderId="0" xfId="1" applyNumberFormat="1" applyFont="1" applyFill="1" applyAlignment="1">
      <alignment vertical="center"/>
    </xf>
    <xf numFmtId="165" fontId="264" fillId="33" borderId="0" xfId="1" applyNumberFormat="1" applyFont="1" applyFill="1" applyAlignment="1">
      <alignment vertical="center"/>
    </xf>
    <xf numFmtId="165" fontId="261" fillId="111" borderId="27" xfId="3" applyFont="1" applyFill="1" applyBorder="1" applyAlignment="1">
      <alignment vertical="center"/>
    </xf>
    <xf numFmtId="165" fontId="260" fillId="124" borderId="21" xfId="65082" applyFont="1" applyFill="1" applyBorder="1" applyAlignment="1">
      <alignment horizontal="center" vertical="center"/>
    </xf>
    <xf numFmtId="165" fontId="260" fillId="0" borderId="21" xfId="65082" applyFont="1" applyFill="1" applyBorder="1" applyAlignment="1">
      <alignment horizontal="center" vertical="center"/>
    </xf>
    <xf numFmtId="257" fontId="3" fillId="0" borderId="0" xfId="65083" applyNumberFormat="1" applyFont="1" applyAlignment="1">
      <alignment vertical="center"/>
    </xf>
    <xf numFmtId="0" fontId="8" fillId="0" borderId="12" xfId="2" applyFont="1" applyFill="1" applyBorder="1" applyAlignment="1">
      <alignment horizontal="center" vertical="center"/>
    </xf>
    <xf numFmtId="164" fontId="8" fillId="0" borderId="61" xfId="2" applyNumberFormat="1" applyFont="1" applyFill="1" applyBorder="1" applyAlignment="1">
      <alignment horizontal="center" vertical="center"/>
    </xf>
    <xf numFmtId="0" fontId="3" fillId="36" borderId="0" xfId="1" applyFont="1" applyFill="1" applyAlignment="1">
      <alignment vertical="center"/>
    </xf>
    <xf numFmtId="16" fontId="258" fillId="125" borderId="67" xfId="2" applyNumberFormat="1" applyFont="1" applyFill="1" applyBorder="1" applyAlignment="1">
      <alignment horizontal="center" vertical="center"/>
    </xf>
    <xf numFmtId="16" fontId="257" fillId="125" borderId="67" xfId="2" applyNumberFormat="1" applyFont="1" applyFill="1" applyBorder="1" applyAlignment="1">
      <alignment horizontal="center" vertical="center"/>
    </xf>
    <xf numFmtId="16" fontId="258" fillId="126" borderId="21" xfId="65081" applyNumberFormat="1" applyFont="1" applyFill="1" applyBorder="1" applyAlignment="1">
      <alignment horizontal="center" vertical="center"/>
    </xf>
    <xf numFmtId="0" fontId="63" fillId="122" borderId="12" xfId="2" applyFont="1" applyFill="1" applyBorder="1" applyAlignment="1">
      <alignment horizontal="center" vertical="center"/>
    </xf>
    <xf numFmtId="164" fontId="63" fillId="122" borderId="61" xfId="2" applyNumberFormat="1" applyFont="1" applyFill="1" applyBorder="1" applyAlignment="1">
      <alignment horizontal="center" vertical="center"/>
    </xf>
    <xf numFmtId="0" fontId="63" fillId="0" borderId="12" xfId="2" applyFont="1" applyFill="1" applyBorder="1" applyAlignment="1">
      <alignment horizontal="center" vertical="center"/>
    </xf>
    <xf numFmtId="164" fontId="63" fillId="0" borderId="61" xfId="2" applyNumberFormat="1" applyFont="1" applyFill="1" applyBorder="1" applyAlignment="1">
      <alignment horizontal="center" vertical="center"/>
    </xf>
    <xf numFmtId="165" fontId="10" fillId="122" borderId="21" xfId="3" applyFont="1" applyFill="1" applyBorder="1" applyAlignment="1">
      <alignment vertical="center"/>
    </xf>
    <xf numFmtId="165" fontId="264" fillId="0" borderId="0" xfId="1" applyNumberFormat="1" applyFont="1" applyFill="1" applyAlignment="1">
      <alignment vertical="center"/>
    </xf>
    <xf numFmtId="165" fontId="6" fillId="0" borderId="63" xfId="3" applyFont="1" applyFill="1" applyBorder="1" applyAlignment="1">
      <alignment horizontal="left" vertical="center" indent="1"/>
    </xf>
    <xf numFmtId="165" fontId="11" fillId="33" borderId="27" xfId="3" applyFont="1" applyFill="1" applyBorder="1" applyAlignment="1">
      <alignment vertical="center"/>
    </xf>
    <xf numFmtId="164" fontId="8" fillId="37" borderId="61" xfId="2" applyNumberFormat="1" applyFont="1" applyFill="1" applyBorder="1" applyAlignment="1">
      <alignment horizontal="center" vertical="center"/>
    </xf>
    <xf numFmtId="0" fontId="6" fillId="114" borderId="73" xfId="1" applyFont="1" applyFill="1" applyBorder="1" applyAlignment="1">
      <alignment horizontal="center" vertical="center"/>
    </xf>
    <xf numFmtId="165" fontId="9" fillId="0" borderId="84" xfId="3" applyFont="1" applyFill="1" applyBorder="1" applyAlignment="1">
      <alignment vertical="center"/>
    </xf>
    <xf numFmtId="165" fontId="6" fillId="0" borderId="81" xfId="3" applyFont="1" applyFill="1" applyBorder="1" applyAlignment="1">
      <alignment vertical="center"/>
    </xf>
    <xf numFmtId="165" fontId="6" fillId="114" borderId="81" xfId="3" applyFont="1" applyFill="1" applyBorder="1" applyAlignment="1">
      <alignment vertical="center"/>
    </xf>
    <xf numFmtId="165" fontId="11" fillId="0" borderId="81" xfId="3" applyFont="1" applyFill="1" applyBorder="1" applyAlignment="1">
      <alignment vertical="center"/>
    </xf>
    <xf numFmtId="165" fontId="6" fillId="35" borderId="81" xfId="3" applyFont="1" applyFill="1" applyBorder="1" applyAlignment="1">
      <alignment vertical="center"/>
    </xf>
    <xf numFmtId="165" fontId="11" fillId="33" borderId="81" xfId="3" applyFont="1" applyFill="1" applyBorder="1" applyAlignment="1">
      <alignment vertical="center"/>
    </xf>
    <xf numFmtId="0" fontId="6" fillId="35" borderId="85" xfId="1" applyFont="1" applyFill="1" applyBorder="1" applyAlignment="1">
      <alignment horizontal="center" vertical="center"/>
    </xf>
    <xf numFmtId="165" fontId="9" fillId="0" borderId="86" xfId="3" applyFont="1" applyFill="1" applyBorder="1" applyAlignment="1">
      <alignment vertical="center"/>
    </xf>
    <xf numFmtId="165" fontId="6" fillId="0" borderId="83" xfId="3" applyFont="1" applyFill="1" applyBorder="1" applyAlignment="1">
      <alignment vertical="center"/>
    </xf>
    <xf numFmtId="165" fontId="6" fillId="35" borderId="83" xfId="3" applyFont="1" applyFill="1" applyBorder="1" applyAlignment="1">
      <alignment vertical="center"/>
    </xf>
    <xf numFmtId="0" fontId="6" fillId="111" borderId="21" xfId="1" applyFont="1" applyFill="1" applyBorder="1" applyAlignment="1">
      <alignment horizontal="center" vertical="center"/>
    </xf>
    <xf numFmtId="165" fontId="9" fillId="0" borderId="21" xfId="3" applyFont="1" applyFill="1" applyBorder="1" applyAlignment="1">
      <alignment vertical="center"/>
    </xf>
    <xf numFmtId="165" fontId="261" fillId="115" borderId="21" xfId="3" applyFont="1" applyFill="1" applyBorder="1" applyAlignment="1">
      <alignment vertical="center"/>
    </xf>
    <xf numFmtId="165" fontId="6" fillId="115" borderId="21" xfId="3" applyFont="1" applyFill="1" applyBorder="1" applyAlignment="1">
      <alignment vertical="center"/>
    </xf>
    <xf numFmtId="165" fontId="63" fillId="0" borderId="24" xfId="3" applyFont="1" applyFill="1" applyBorder="1" applyAlignment="1">
      <alignment vertical="center"/>
    </xf>
    <xf numFmtId="165" fontId="3" fillId="127" borderId="17" xfId="3" applyFont="1" applyFill="1" applyBorder="1" applyAlignment="1">
      <alignment vertical="center"/>
    </xf>
    <xf numFmtId="165" fontId="3" fillId="128" borderId="17" xfId="3" applyFont="1" applyFill="1" applyBorder="1" applyAlignment="1">
      <alignment vertical="center"/>
    </xf>
    <xf numFmtId="164" fontId="8" fillId="36" borderId="61" xfId="2" applyNumberFormat="1" applyFont="1" applyFill="1" applyBorder="1" applyAlignment="1">
      <alignment horizontal="center" vertical="center"/>
    </xf>
    <xf numFmtId="43" fontId="3" fillId="0" borderId="0" xfId="65083" applyFont="1" applyAlignment="1">
      <alignment vertical="center"/>
    </xf>
    <xf numFmtId="165" fontId="11" fillId="111" borderId="27" xfId="3" applyFont="1" applyFill="1" applyBorder="1" applyAlignment="1">
      <alignment vertical="center"/>
    </xf>
    <xf numFmtId="165" fontId="9" fillId="0" borderId="88" xfId="3" applyFont="1" applyFill="1" applyBorder="1" applyAlignment="1">
      <alignment vertical="center"/>
    </xf>
    <xf numFmtId="165" fontId="3" fillId="0" borderId="68" xfId="3" applyFont="1" applyFill="1" applyBorder="1" applyAlignment="1">
      <alignment vertical="center"/>
    </xf>
    <xf numFmtId="165" fontId="3" fillId="35" borderId="68" xfId="3" applyFont="1" applyFill="1" applyBorder="1" applyAlignment="1">
      <alignment vertical="center"/>
    </xf>
    <xf numFmtId="0" fontId="6" fillId="37" borderId="87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6" fillId="0" borderId="75" xfId="1" applyFont="1" applyFill="1" applyBorder="1" applyAlignment="1">
      <alignment horizontal="center" vertical="center"/>
    </xf>
    <xf numFmtId="1" fontId="6" fillId="0" borderId="75" xfId="1" applyNumberFormat="1" applyFont="1" applyFill="1" applyBorder="1" applyAlignment="1">
      <alignment horizontal="center" vertical="center"/>
    </xf>
    <xf numFmtId="165" fontId="6" fillId="35" borderId="30" xfId="3" applyFont="1" applyFill="1" applyBorder="1" applyAlignment="1">
      <alignment vertical="center"/>
    </xf>
    <xf numFmtId="165" fontId="6" fillId="0" borderId="30" xfId="3" applyFont="1" applyFill="1" applyBorder="1" applyAlignment="1">
      <alignment vertical="center"/>
    </xf>
    <xf numFmtId="165" fontId="6" fillId="0" borderId="30" xfId="3" applyFont="1" applyFill="1" applyBorder="1" applyAlignment="1">
      <alignment horizontal="left" vertical="center" indent="1"/>
    </xf>
    <xf numFmtId="165" fontId="6" fillId="37" borderId="30" xfId="3" applyFont="1" applyFill="1" applyBorder="1" applyAlignment="1">
      <alignment vertical="center"/>
    </xf>
    <xf numFmtId="165" fontId="6" fillId="122" borderId="81" xfId="3" applyFont="1" applyFill="1" applyBorder="1" applyAlignment="1">
      <alignment vertical="center"/>
    </xf>
    <xf numFmtId="165" fontId="6" fillId="122" borderId="27" xfId="3" applyFont="1" applyFill="1" applyBorder="1" applyAlignment="1">
      <alignment vertical="center"/>
    </xf>
    <xf numFmtId="165" fontId="11" fillId="114" borderId="27" xfId="3" applyFont="1" applyFill="1" applyBorder="1" applyAlignment="1">
      <alignment vertical="center"/>
    </xf>
    <xf numFmtId="0" fontId="8" fillId="129" borderId="12" xfId="2" applyFont="1" applyFill="1" applyBorder="1" applyAlignment="1">
      <alignment horizontal="center" vertical="center"/>
    </xf>
    <xf numFmtId="164" fontId="8" fillId="129" borderId="61" xfId="2" applyNumberFormat="1" applyFont="1" applyFill="1" applyBorder="1" applyAlignment="1">
      <alignment horizontal="center" vertical="center"/>
    </xf>
    <xf numFmtId="165" fontId="3" fillId="129" borderId="17" xfId="3" applyFont="1" applyFill="1" applyBorder="1" applyAlignment="1">
      <alignment vertical="center"/>
    </xf>
    <xf numFmtId="165" fontId="3" fillId="129" borderId="21" xfId="3" applyFont="1" applyFill="1" applyBorder="1" applyAlignment="1">
      <alignment vertical="center"/>
    </xf>
    <xf numFmtId="165" fontId="3" fillId="129" borderId="63" xfId="3" applyFont="1" applyFill="1" applyBorder="1" applyAlignment="1">
      <alignment vertical="center"/>
    </xf>
    <xf numFmtId="165" fontId="3" fillId="129" borderId="24" xfId="3" applyFont="1" applyFill="1" applyBorder="1" applyAlignment="1">
      <alignment vertical="center"/>
    </xf>
    <xf numFmtId="165" fontId="6" fillId="129" borderId="63" xfId="3" applyFont="1" applyFill="1" applyBorder="1" applyAlignment="1">
      <alignment vertical="center"/>
    </xf>
    <xf numFmtId="165" fontId="6" fillId="129" borderId="30" xfId="3" applyFont="1" applyFill="1" applyBorder="1" applyAlignment="1">
      <alignment vertical="center"/>
    </xf>
    <xf numFmtId="165" fontId="6" fillId="129" borderId="21" xfId="3" applyFont="1" applyFill="1" applyBorder="1" applyAlignment="1">
      <alignment vertical="center"/>
    </xf>
    <xf numFmtId="165" fontId="6" fillId="129" borderId="27" xfId="3" applyFont="1" applyFill="1" applyBorder="1" applyAlignment="1">
      <alignment vertical="center"/>
    </xf>
    <xf numFmtId="165" fontId="3" fillId="129" borderId="68" xfId="3" applyFont="1" applyFill="1" applyBorder="1" applyAlignment="1">
      <alignment vertical="center"/>
    </xf>
    <xf numFmtId="165" fontId="3" fillId="129" borderId="30" xfId="3" applyFont="1" applyFill="1" applyBorder="1" applyAlignment="1">
      <alignment vertical="center"/>
    </xf>
    <xf numFmtId="165" fontId="6" fillId="129" borderId="83" xfId="3" applyFont="1" applyFill="1" applyBorder="1" applyAlignment="1">
      <alignment vertical="center"/>
    </xf>
    <xf numFmtId="165" fontId="6" fillId="129" borderId="81" xfId="3" applyFont="1" applyFill="1" applyBorder="1" applyAlignment="1">
      <alignment vertical="center"/>
    </xf>
    <xf numFmtId="165" fontId="6" fillId="129" borderId="29" xfId="3" applyFont="1" applyFill="1" applyBorder="1" applyAlignment="1">
      <alignment vertical="center"/>
    </xf>
    <xf numFmtId="165" fontId="11" fillId="117" borderId="27" xfId="3" applyFont="1" applyFill="1" applyBorder="1" applyAlignment="1">
      <alignment vertical="center"/>
    </xf>
    <xf numFmtId="165" fontId="3" fillId="0" borderId="63" xfId="3" applyFont="1" applyFill="1" applyBorder="1" applyAlignment="1">
      <alignment horizontal="left" vertical="center" indent="1"/>
    </xf>
    <xf numFmtId="165" fontId="11" fillId="115" borderId="27" xfId="3" applyFont="1" applyFill="1" applyBorder="1" applyAlignment="1">
      <alignment vertical="center"/>
    </xf>
    <xf numFmtId="165" fontId="3" fillId="0" borderId="17" xfId="3" applyFont="1" applyFill="1" applyBorder="1" applyAlignment="1">
      <alignment horizontal="left" vertical="center" indent="1"/>
    </xf>
    <xf numFmtId="165" fontId="3" fillId="130" borderId="17" xfId="3" applyFont="1" applyFill="1" applyBorder="1" applyAlignment="1">
      <alignment vertical="center"/>
    </xf>
    <xf numFmtId="165" fontId="261" fillId="113" borderId="29" xfId="3" applyFont="1" applyFill="1" applyBorder="1" applyAlignment="1">
      <alignment vertical="center"/>
    </xf>
    <xf numFmtId="165" fontId="261" fillId="0" borderId="29" xfId="3" applyFont="1" applyFill="1" applyBorder="1" applyAlignment="1">
      <alignment vertical="center"/>
    </xf>
    <xf numFmtId="165" fontId="6" fillId="33" borderId="30" xfId="3" applyFont="1" applyFill="1" applyBorder="1" applyAlignment="1">
      <alignment vertical="center"/>
    </xf>
    <xf numFmtId="165" fontId="140" fillId="131" borderId="21" xfId="65082" applyFont="1" applyFill="1" applyBorder="1" applyAlignment="1">
      <alignment horizontal="center" vertical="center"/>
    </xf>
    <xf numFmtId="165" fontId="10" fillId="127" borderId="17" xfId="3" applyFont="1" applyFill="1" applyBorder="1" applyAlignment="1">
      <alignment vertical="center"/>
    </xf>
    <xf numFmtId="165" fontId="261" fillId="112" borderId="29" xfId="3" applyFont="1" applyFill="1" applyBorder="1" applyAlignment="1">
      <alignment vertical="center"/>
    </xf>
    <xf numFmtId="165" fontId="10" fillId="33" borderId="17" xfId="3" applyFont="1" applyFill="1" applyBorder="1" applyAlignment="1">
      <alignment vertical="center"/>
    </xf>
    <xf numFmtId="0" fontId="5" fillId="33" borderId="0" xfId="1" applyFont="1" applyFill="1" applyAlignment="1">
      <alignment horizontal="center" vertical="center" wrapText="1"/>
    </xf>
    <xf numFmtId="0" fontId="5" fillId="33" borderId="10" xfId="1" applyFont="1" applyFill="1" applyBorder="1" applyAlignment="1">
      <alignment horizontal="center" vertical="center" wrapText="1"/>
    </xf>
    <xf numFmtId="0" fontId="5" fillId="33" borderId="45" xfId="1" applyFont="1" applyFill="1" applyBorder="1" applyAlignment="1">
      <alignment horizontal="center" vertical="center" wrapText="1"/>
    </xf>
    <xf numFmtId="0" fontId="6" fillId="34" borderId="11" xfId="1" applyFont="1" applyFill="1" applyBorder="1" applyAlignment="1">
      <alignment horizontal="center" vertical="center"/>
    </xf>
    <xf numFmtId="0" fontId="6" fillId="34" borderId="60" xfId="1" applyFont="1" applyFill="1" applyBorder="1" applyAlignment="1">
      <alignment horizontal="center" vertical="center"/>
    </xf>
    <xf numFmtId="0" fontId="6" fillId="34" borderId="12" xfId="1" applyFont="1" applyFill="1" applyBorder="1" applyAlignment="1">
      <alignment horizontal="center" vertical="center"/>
    </xf>
    <xf numFmtId="0" fontId="6" fillId="34" borderId="61" xfId="1" applyFont="1" applyFill="1" applyBorder="1" applyAlignment="1">
      <alignment horizontal="center" vertical="center"/>
    </xf>
    <xf numFmtId="0" fontId="6" fillId="34" borderId="80" xfId="1" applyFont="1" applyFill="1" applyBorder="1" applyAlignment="1">
      <alignment horizontal="center" vertical="center"/>
    </xf>
    <xf numFmtId="0" fontId="6" fillId="34" borderId="81" xfId="1" applyFont="1" applyFill="1" applyBorder="1" applyAlignment="1">
      <alignment horizontal="center" vertical="center"/>
    </xf>
    <xf numFmtId="0" fontId="6" fillId="34" borderId="80" xfId="1" applyFont="1" applyFill="1" applyBorder="1" applyAlignment="1">
      <alignment horizontal="center" vertical="center" wrapText="1"/>
    </xf>
    <xf numFmtId="0" fontId="6" fillId="34" borderId="81" xfId="1" applyFont="1" applyFill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0" fontId="268" fillId="36" borderId="15" xfId="1" applyFont="1" applyFill="1" applyBorder="1" applyAlignment="1">
      <alignment horizontal="center" vertical="center" wrapText="1"/>
    </xf>
    <xf numFmtId="0" fontId="268" fillId="36" borderId="19" xfId="1" applyFont="1" applyFill="1" applyBorder="1" applyAlignment="1">
      <alignment horizontal="center" vertical="center" wrapText="1"/>
    </xf>
    <xf numFmtId="0" fontId="268" fillId="36" borderId="26" xfId="1" applyFont="1" applyFill="1" applyBorder="1" applyAlignment="1">
      <alignment horizontal="center" vertical="center" wrapText="1"/>
    </xf>
    <xf numFmtId="0" fontId="6" fillId="33" borderId="16" xfId="1" applyFont="1" applyFill="1" applyBorder="1" applyAlignment="1">
      <alignment horizontal="center" vertical="center"/>
    </xf>
    <xf numFmtId="0" fontId="6" fillId="33" borderId="20" xfId="1" applyFont="1" applyFill="1" applyBorder="1" applyAlignment="1">
      <alignment horizontal="center" vertical="center"/>
    </xf>
    <xf numFmtId="0" fontId="6" fillId="33" borderId="62" xfId="1" applyFont="1" applyFill="1" applyBorder="1" applyAlignment="1">
      <alignment horizontal="center" vertical="center"/>
    </xf>
    <xf numFmtId="0" fontId="6" fillId="35" borderId="63" xfId="1" applyFont="1" applyFill="1" applyBorder="1" applyAlignment="1">
      <alignment horizontal="center" vertical="center"/>
    </xf>
    <xf numFmtId="0" fontId="6" fillId="112" borderId="21" xfId="1" applyFont="1" applyFill="1" applyBorder="1" applyAlignment="1">
      <alignment horizontal="center" vertical="center"/>
    </xf>
    <xf numFmtId="0" fontId="6" fillId="116" borderId="27" xfId="1" applyFont="1" applyFill="1" applyBorder="1" applyAlignment="1">
      <alignment horizontal="center" vertical="center"/>
    </xf>
    <xf numFmtId="0" fontId="6" fillId="37" borderId="89" xfId="1" applyFont="1" applyFill="1" applyBorder="1" applyAlignment="1">
      <alignment horizontal="center" vertical="center"/>
    </xf>
    <xf numFmtId="0" fontId="6" fillId="37" borderId="90" xfId="1" applyFont="1" applyFill="1" applyBorder="1" applyAlignment="1">
      <alignment horizontal="center" vertical="center"/>
    </xf>
    <xf numFmtId="0" fontId="6" fillId="117" borderId="61" xfId="1" applyFont="1" applyFill="1" applyBorder="1" applyAlignment="1">
      <alignment horizontal="center" vertical="center"/>
    </xf>
    <xf numFmtId="0" fontId="9" fillId="0" borderId="26" xfId="1" applyFont="1" applyFill="1" applyBorder="1" applyAlignment="1">
      <alignment horizontal="center" vertical="center" wrapText="1"/>
    </xf>
    <xf numFmtId="0" fontId="9" fillId="0" borderId="19" xfId="1" applyFont="1" applyFill="1" applyBorder="1" applyAlignment="1">
      <alignment horizontal="center" vertical="center" wrapText="1"/>
    </xf>
    <xf numFmtId="0" fontId="6" fillId="111" borderId="27" xfId="1" applyFont="1" applyFill="1" applyBorder="1" applyAlignment="1">
      <alignment horizontal="center" vertical="center"/>
    </xf>
    <xf numFmtId="0" fontId="9" fillId="0" borderId="15" xfId="1" applyFont="1" applyFill="1" applyBorder="1" applyAlignment="1">
      <alignment horizontal="center" vertical="center" wrapText="1"/>
    </xf>
    <xf numFmtId="0" fontId="6" fillId="114" borderId="27" xfId="1" applyFont="1" applyFill="1" applyBorder="1" applyAlignment="1">
      <alignment horizontal="center" vertical="center"/>
    </xf>
    <xf numFmtId="0" fontId="6" fillId="111" borderId="21" xfId="1" applyFont="1" applyFill="1" applyBorder="1" applyAlignment="1">
      <alignment horizontal="center" vertical="center"/>
    </xf>
    <xf numFmtId="0" fontId="4" fillId="0" borderId="15" xfId="1" applyFont="1" applyFill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26" xfId="1" applyFont="1" applyFill="1" applyBorder="1" applyAlignment="1">
      <alignment horizontal="center" vertical="center" wrapText="1"/>
    </xf>
    <xf numFmtId="0" fontId="6" fillId="35" borderId="83" xfId="1" applyFont="1" applyFill="1" applyBorder="1" applyAlignment="1">
      <alignment horizontal="center" vertical="center"/>
    </xf>
    <xf numFmtId="0" fontId="6" fillId="114" borderId="81" xfId="1" applyFont="1" applyFill="1" applyBorder="1" applyAlignment="1">
      <alignment horizontal="center" vertical="center"/>
    </xf>
    <xf numFmtId="0" fontId="6" fillId="112" borderId="61" xfId="1" applyFont="1" applyFill="1" applyBorder="1" applyAlignment="1">
      <alignment horizontal="center" vertical="center"/>
    </xf>
    <xf numFmtId="0" fontId="254" fillId="0" borderId="65" xfId="1" applyFont="1" applyBorder="1" applyAlignment="1">
      <alignment horizontal="center" vertical="center"/>
    </xf>
    <xf numFmtId="0" fontId="254" fillId="0" borderId="41" xfId="1" applyFont="1" applyBorder="1" applyAlignment="1">
      <alignment horizontal="center" vertical="center"/>
    </xf>
    <xf numFmtId="0" fontId="255" fillId="118" borderId="66" xfId="65080" applyFont="1" applyFill="1" applyBorder="1" applyAlignment="1">
      <alignment horizontal="center" vertical="center" wrapText="1"/>
    </xf>
    <xf numFmtId="0" fontId="255" fillId="118" borderId="19" xfId="65080" applyFont="1" applyFill="1" applyBorder="1" applyAlignment="1">
      <alignment horizontal="center" vertical="center" wrapText="1"/>
    </xf>
    <xf numFmtId="0" fontId="255" fillId="118" borderId="69" xfId="65080" applyFont="1" applyFill="1" applyBorder="1" applyAlignment="1">
      <alignment horizontal="center" vertical="center" wrapText="1"/>
    </xf>
    <xf numFmtId="0" fontId="4" fillId="33" borderId="67" xfId="65080" applyFont="1" applyFill="1" applyBorder="1" applyAlignment="1">
      <alignment horizontal="center" vertical="center"/>
    </xf>
    <xf numFmtId="0" fontId="4" fillId="33" borderId="24" xfId="65080" applyFont="1" applyFill="1" applyBorder="1" applyAlignment="1">
      <alignment horizontal="center" vertical="center"/>
    </xf>
    <xf numFmtId="0" fontId="255" fillId="118" borderId="67" xfId="65080" applyFont="1" applyFill="1" applyBorder="1" applyAlignment="1">
      <alignment horizontal="center" vertical="center"/>
    </xf>
    <xf numFmtId="0" fontId="255" fillId="118" borderId="24" xfId="65080" applyFont="1" applyFill="1" applyBorder="1" applyAlignment="1">
      <alignment horizontal="center" vertical="center"/>
    </xf>
    <xf numFmtId="0" fontId="4" fillId="0" borderId="38" xfId="65080" applyFont="1" applyBorder="1" applyAlignment="1">
      <alignment horizontal="center" vertical="center"/>
    </xf>
    <xf numFmtId="0" fontId="4" fillId="0" borderId="70" xfId="65080" applyFont="1" applyBorder="1" applyAlignment="1">
      <alignment horizontal="center" vertical="center"/>
    </xf>
    <xf numFmtId="0" fontId="140" fillId="118" borderId="38" xfId="65080" applyFont="1" applyFill="1" applyBorder="1" applyAlignment="1">
      <alignment horizontal="center" vertical="center" wrapText="1"/>
    </xf>
    <xf numFmtId="0" fontId="140" fillId="118" borderId="30" xfId="65080" applyFont="1" applyFill="1" applyBorder="1" applyAlignment="1">
      <alignment horizontal="center" vertical="center" wrapText="1"/>
    </xf>
  </cellXfs>
  <cellStyles count="65084">
    <cellStyle name=" 1" xfId="5"/>
    <cellStyle name=" 1 2" xfId="6"/>
    <cellStyle name=" 1 3" xfId="7"/>
    <cellStyle name="$" xfId="8"/>
    <cellStyle name="$_db진흥" xfId="9"/>
    <cellStyle name="$_견적2" xfId="10"/>
    <cellStyle name="$_견적2 2" xfId="11"/>
    <cellStyle name="$_기아" xfId="12"/>
    <cellStyle name="$0.0" xfId="13"/>
    <cellStyle name="%" xfId="14"/>
    <cellStyle name="_x0002_._x0011__x0002_._x001b__x0002_ _x0015_%_x0018__x0001_" xfId="15"/>
    <cellStyle name="_x0002_._x0011__x0002_._x001b__x0002_ _x0015_%_x0018__x0001_ 2" xfId="16"/>
    <cellStyle name="_x0002_._x0011__x0002_._x001b__x0002_ _x0015_%_x0018__x0001_ 2 2" xfId="17"/>
    <cellStyle name="_x0002_._x0011__x0002_._x001b__x0002_ _x0015_%_x0018__x0001_ 2_30주차" xfId="18"/>
    <cellStyle name="_x0002_._x0011__x0002_._x001b__x0002_ _x0015_%_x0018__x0001_ 3" xfId="19"/>
    <cellStyle name="_x0002_._x0011__x0002_._x001b__x0002_ _x0015_%_x0018__x0001__27주차" xfId="20"/>
    <cellStyle name="?_x0001_" xfId="2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22"/>
    <cellStyle name="? ??" xfId="23"/>
    <cellStyle name="??" xfId="24"/>
    <cellStyle name="?? ???" xfId="25"/>
    <cellStyle name="?? 1" xfId="26"/>
    <cellStyle name="?? 2" xfId="27"/>
    <cellStyle name="?? 3" xfId="28"/>
    <cellStyle name="?? 4" xfId="29"/>
    <cellStyle name="??_x000c_돥?_x000d_|?_x0001_??_x0007__x0001__x0001_" xfId="30"/>
    <cellStyle name="??_x000c_둄_x001b__x000d_|?_x0001_??_x0007__x0001__x0001_" xfId="31"/>
    <cellStyle name="??&amp;_x0012_?&amp;_x000b_?_x0008_*_x0007_?_x0007__x0001__x0001_" xfId="32"/>
    <cellStyle name="??&amp;O?&amp;H?_x0008__x000f__x0007_?_x0007__x0001__x0001_" xfId="33"/>
    <cellStyle name="??&amp;O?&amp;H?_x0008__x000f__x0007_?_x0007__x0001__x0001_ 10" xfId="34"/>
    <cellStyle name="??&amp;O?&amp;H?_x0008__x000f__x0007_?_x0007__x0001__x0001_ 11" xfId="35"/>
    <cellStyle name="??&amp;O?&amp;H?_x0008__x000f__x0007_?_x0007__x0001__x0001_ 12" xfId="36"/>
    <cellStyle name="??&amp;O?&amp;H?_x0008__x000f__x0007_?_x0007__x0001__x0001_ 13" xfId="37"/>
    <cellStyle name="??&amp;O?&amp;H?_x0008__x000f__x0007_?_x0007__x0001__x0001_ 14" xfId="38"/>
    <cellStyle name="??&amp;O?&amp;H?_x0008__x000f__x0007_?_x0007__x0001__x0001_ 15" xfId="39"/>
    <cellStyle name="??&amp;O?&amp;H?_x0008__x000f__x0007_?_x0007__x0001__x0001_ 16" xfId="40"/>
    <cellStyle name="??&amp;O?&amp;H?_x0008__x000f__x0007_?_x0007__x0001__x0001_ 17" xfId="41"/>
    <cellStyle name="??&amp;O?&amp;H?_x0008__x000f__x0007_?_x0007__x0001__x0001_ 18" xfId="42"/>
    <cellStyle name="??&amp;O?&amp;H?_x0008__x000f__x0007_?_x0007__x0001__x0001_ 19" xfId="43"/>
    <cellStyle name="??&amp;O?&amp;H?_x0008__x000f__x0007_?_x0007__x0001__x0001_ 2" xfId="44"/>
    <cellStyle name="??&amp;O?&amp;H?_x0008__x000f__x0007_?_x0007__x0001__x0001_ 20" xfId="45"/>
    <cellStyle name="??&amp;O?&amp;H?_x0008__x000f__x0007_?_x0007__x0001__x0001_ 21" xfId="46"/>
    <cellStyle name="??&amp;O?&amp;H?_x0008__x000f__x0007_?_x0007__x0001__x0001_ 22" xfId="47"/>
    <cellStyle name="??&amp;O?&amp;H?_x0008__x000f__x0007_?_x0007__x0001__x0001_ 23" xfId="48"/>
    <cellStyle name="??&amp;O?&amp;H?_x0008__x000f__x0007_?_x0007__x0001__x0001_ 24" xfId="49"/>
    <cellStyle name="??&amp;O?&amp;H?_x0008__x000f__x0007_?_x0007__x0001__x0001_ 25" xfId="50"/>
    <cellStyle name="??&amp;O?&amp;H?_x0008__x000f__x0007_?_x0007__x0001__x0001_ 26" xfId="51"/>
    <cellStyle name="??&amp;O?&amp;H?_x0008__x000f__x0007_?_x0007__x0001__x0001_ 27" xfId="52"/>
    <cellStyle name="??&amp;O?&amp;H?_x0008__x000f__x0007_?_x0007__x0001__x0001_ 28" xfId="53"/>
    <cellStyle name="??&amp;O?&amp;H?_x0008__x000f__x0007_?_x0007__x0001__x0001_ 29" xfId="54"/>
    <cellStyle name="??&amp;O?&amp;H?_x0008__x000f__x0007_?_x0007__x0001__x0001_ 3" xfId="55"/>
    <cellStyle name="??&amp;O?&amp;H?_x0008__x000f__x0007_?_x0007__x0001__x0001_ 30" xfId="56"/>
    <cellStyle name="??&amp;O?&amp;H?_x0008__x000f__x0007_?_x0007__x0001__x0001_ 31" xfId="57"/>
    <cellStyle name="??&amp;O?&amp;H?_x0008__x000f__x0007_?_x0007__x0001__x0001_ 32" xfId="58"/>
    <cellStyle name="??&amp;O?&amp;H?_x0008__x000f__x0007_?_x0007__x0001__x0001_ 33" xfId="59"/>
    <cellStyle name="??&amp;O?&amp;H?_x0008__x000f__x0007_?_x0007__x0001__x0001_ 34" xfId="60"/>
    <cellStyle name="??&amp;O?&amp;H?_x0008__x000f__x0007_?_x0007__x0001__x0001_ 35" xfId="61"/>
    <cellStyle name="??&amp;O?&amp;H?_x0008__x000f__x0007_?_x0007__x0001__x0001_ 36" xfId="62"/>
    <cellStyle name="??&amp;O?&amp;H?_x0008__x000f__x0007_?_x0007__x0001__x0001_ 37" xfId="63"/>
    <cellStyle name="??&amp;O?&amp;H?_x0008__x000f__x0007_?_x0007__x0001__x0001_ 38" xfId="64"/>
    <cellStyle name="??&amp;O?&amp;H?_x0008__x000f__x0007_?_x0007__x0001__x0001_ 39" xfId="65"/>
    <cellStyle name="??&amp;O?&amp;H?_x0008__x000f__x0007_?_x0007__x0001__x0001_ 4" xfId="66"/>
    <cellStyle name="??&amp;O?&amp;H?_x0008__x000f__x0007_?_x0007__x0001__x0001_ 40" xfId="67"/>
    <cellStyle name="??&amp;O?&amp;H?_x0008__x000f__x0007_?_x0007__x0001__x0001_ 41" xfId="68"/>
    <cellStyle name="??&amp;O?&amp;H?_x0008__x000f__x0007_?_x0007__x0001__x0001_ 42" xfId="69"/>
    <cellStyle name="??&amp;O?&amp;H?_x0008__x000f__x0007_?_x0007__x0001__x0001_ 43" xfId="70"/>
    <cellStyle name="??&amp;O?&amp;H?_x0008__x000f__x0007_?_x0007__x0001__x0001_ 44" xfId="71"/>
    <cellStyle name="??&amp;O?&amp;H?_x0008__x000f__x0007_?_x0007__x0001__x0001_ 45" xfId="72"/>
    <cellStyle name="??&amp;O?&amp;H?_x0008__x000f__x0007_?_x0007__x0001__x0001_ 46" xfId="73"/>
    <cellStyle name="??&amp;O?&amp;H?_x0008__x000f__x0007_?_x0007__x0001__x0001_ 47" xfId="74"/>
    <cellStyle name="??&amp;O?&amp;H?_x0008__x000f__x0007_?_x0007__x0001__x0001_ 48" xfId="75"/>
    <cellStyle name="??&amp;O?&amp;H?_x0008__x000f__x0007_?_x0007__x0001__x0001_ 49" xfId="76"/>
    <cellStyle name="??&amp;O?&amp;H?_x0008__x000f__x0007_?_x0007__x0001__x0001_ 5" xfId="77"/>
    <cellStyle name="??&amp;O?&amp;H?_x0008__x000f__x0007_?_x0007__x0001__x0001_ 50" xfId="78"/>
    <cellStyle name="??&amp;O?&amp;H?_x0008__x000f__x0007_?_x0007__x0001__x0001_ 51" xfId="79"/>
    <cellStyle name="??&amp;O?&amp;H?_x0008__x000f__x0007_?_x0007__x0001__x0001_ 52" xfId="80"/>
    <cellStyle name="??&amp;O?&amp;H?_x0008__x000f__x0007_?_x0007__x0001__x0001_ 53" xfId="81"/>
    <cellStyle name="??&amp;O?&amp;H?_x0008__x000f__x0007_?_x0007__x0001__x0001_ 54" xfId="82"/>
    <cellStyle name="??&amp;O?&amp;H?_x0008__x000f__x0007_?_x0007__x0001__x0001_ 55" xfId="83"/>
    <cellStyle name="??&amp;O?&amp;H?_x0008__x000f__x0007_?_x0007__x0001__x0001_ 56" xfId="84"/>
    <cellStyle name="??&amp;O?&amp;H?_x0008__x000f__x0007_?_x0007__x0001__x0001_ 57" xfId="85"/>
    <cellStyle name="??&amp;O?&amp;H?_x0008__x000f__x0007_?_x0007__x0001__x0001_ 58" xfId="86"/>
    <cellStyle name="??&amp;O?&amp;H?_x0008__x000f__x0007_?_x0007__x0001__x0001_ 59" xfId="87"/>
    <cellStyle name="??&amp;O?&amp;H?_x0008__x000f__x0007_?_x0007__x0001__x0001_ 6" xfId="88"/>
    <cellStyle name="??&amp;O?&amp;H?_x0008__x000f__x0007_?_x0007__x0001__x0001_ 60" xfId="89"/>
    <cellStyle name="??&amp;O?&amp;H?_x0008__x000f__x0007_?_x0007__x0001__x0001_ 61" xfId="90"/>
    <cellStyle name="??&amp;O?&amp;H?_x0008__x000f__x0007_?_x0007__x0001__x0001_ 62" xfId="91"/>
    <cellStyle name="??&amp;O?&amp;H?_x0008__x000f__x0007_?_x0007__x0001__x0001_ 63" xfId="92"/>
    <cellStyle name="??&amp;O?&amp;H?_x0008__x000f__x0007_?_x0007__x0001__x0001_ 64" xfId="93"/>
    <cellStyle name="??&amp;O?&amp;H?_x0008__x000f__x0007_?_x0007__x0001__x0001_ 65" xfId="94"/>
    <cellStyle name="??&amp;O?&amp;H?_x0008__x000f__x0007_?_x0007__x0001__x0001_ 66" xfId="95"/>
    <cellStyle name="??&amp;O?&amp;H?_x0008__x000f__x0007_?_x0007__x0001__x0001_ 67" xfId="96"/>
    <cellStyle name="??&amp;O?&amp;H?_x0008__x000f__x0007_?_x0007__x0001__x0001_ 68" xfId="97"/>
    <cellStyle name="??&amp;O?&amp;H?_x0008__x000f__x0007_?_x0007__x0001__x0001_ 69" xfId="98"/>
    <cellStyle name="??&amp;O?&amp;H?_x0008__x000f__x0007_?_x0007__x0001__x0001_ 7" xfId="99"/>
    <cellStyle name="??&amp;O?&amp;H?_x0008__x000f__x0007_?_x0007__x0001__x0001_ 70" xfId="100"/>
    <cellStyle name="??&amp;O?&amp;H?_x0008__x000f__x0007_?_x0007__x0001__x0001_ 71" xfId="101"/>
    <cellStyle name="??&amp;O?&amp;H?_x0008__x000f__x0007_?_x0007__x0001__x0001_ 72" xfId="102"/>
    <cellStyle name="??&amp;O?&amp;H?_x0008__x000f__x0007_?_x0007__x0001__x0001_ 73" xfId="103"/>
    <cellStyle name="??&amp;O?&amp;H?_x0008__x000f__x0007_?_x0007__x0001__x0001_ 74" xfId="104"/>
    <cellStyle name="??&amp;O?&amp;H?_x0008__x000f__x0007_?_x0007__x0001__x0001_ 75" xfId="105"/>
    <cellStyle name="??&amp;O?&amp;H?_x0008__x000f__x0007_?_x0007__x0001__x0001_ 76" xfId="106"/>
    <cellStyle name="??&amp;O?&amp;H?_x0008__x000f__x0007_?_x0007__x0001__x0001_ 77" xfId="107"/>
    <cellStyle name="??&amp;O?&amp;H?_x0008__x000f__x0007_?_x0007__x0001__x0001_ 78" xfId="108"/>
    <cellStyle name="??&amp;O?&amp;H?_x0008__x000f__x0007_?_x0007__x0001__x0001_ 79" xfId="109"/>
    <cellStyle name="??&amp;O?&amp;H?_x0008__x000f__x0007_?_x0007__x0001__x0001_ 8" xfId="110"/>
    <cellStyle name="??&amp;O?&amp;H?_x0008__x000f__x0007_?_x0007__x0001__x0001_ 80" xfId="111"/>
    <cellStyle name="??&amp;O?&amp;H?_x0008__x000f__x0007_?_x0007__x0001__x0001_ 81" xfId="112"/>
    <cellStyle name="??&amp;O?&amp;H?_x0008__x000f__x0007_?_x0007__x0001__x0001_ 82" xfId="113"/>
    <cellStyle name="??&amp;O?&amp;H?_x0008__x000f__x0007_?_x0007__x0001__x0001_ 83" xfId="114"/>
    <cellStyle name="??&amp;O?&amp;H?_x0008__x000f__x0007_?_x0007__x0001__x0001_ 84" xfId="115"/>
    <cellStyle name="??&amp;O?&amp;H?_x0008__x000f__x0007_?_x0007__x0001__x0001_ 85" xfId="116"/>
    <cellStyle name="??&amp;O?&amp;H?_x0008__x000f__x0007_?_x0007__x0001__x0001_ 86" xfId="117"/>
    <cellStyle name="??&amp;O?&amp;H?_x0008__x000f__x0007_?_x0007__x0001__x0001_ 87" xfId="118"/>
    <cellStyle name="??&amp;O?&amp;H?_x0008__x000f__x0007_?_x0007__x0001__x0001_ 88" xfId="119"/>
    <cellStyle name="??&amp;O?&amp;H?_x0008__x000f__x0007_?_x0007__x0001__x0001_ 89" xfId="120"/>
    <cellStyle name="??&amp;O?&amp;H?_x0008__x000f__x0007_?_x0007__x0001__x0001_ 9" xfId="121"/>
    <cellStyle name="??&amp;O?&amp;H?_x0008__x000f__x0007_?_x0007__x0001__x0001_ 90" xfId="122"/>
    <cellStyle name="??&amp;O?&amp;H?_x0008__x000f__x0007_?_x0007__x0001__x0001_ 91" xfId="123"/>
    <cellStyle name="??&amp;O?&amp;H?_x0008__x000f__x0007_?_x0007__x0001__x0001_ 92" xfId="124"/>
    <cellStyle name="??&amp;O?&amp;H?_x0008__x000f__x0007_?_x0007__x0001__x0001_ 93" xfId="125"/>
    <cellStyle name="??&amp;O?&amp;H?_x0008__x000f__x0007_?_x0007__x0001__x0001_ 94" xfId="126"/>
    <cellStyle name="??&amp;O?&amp;H?_x0008_??_x0007__x0001__x0001_" xfId="127"/>
    <cellStyle name="??&amp;O?&amp;H?_x0008_??_x0007__x0001__x0001_ 10" xfId="128"/>
    <cellStyle name="??&amp;O?&amp;H?_x0008_??_x0007__x0001__x0001_ 11" xfId="129"/>
    <cellStyle name="??&amp;O?&amp;H?_x0008_??_x0007__x0001__x0001_ 12" xfId="130"/>
    <cellStyle name="??&amp;O?&amp;H?_x0008_??_x0007__x0001__x0001_ 13" xfId="131"/>
    <cellStyle name="??&amp;O?&amp;H?_x0008_??_x0007__x0001__x0001_ 14" xfId="132"/>
    <cellStyle name="??&amp;O?&amp;H?_x0008_??_x0007__x0001__x0001_ 15" xfId="133"/>
    <cellStyle name="??&amp;O?&amp;H?_x0008_??_x0007__x0001__x0001_ 16" xfId="134"/>
    <cellStyle name="??&amp;O?&amp;H?_x0008_??_x0007__x0001__x0001_ 17" xfId="135"/>
    <cellStyle name="??&amp;O?&amp;H?_x0008_??_x0007__x0001__x0001_ 18" xfId="136"/>
    <cellStyle name="??&amp;O?&amp;H?_x0008_??_x0007__x0001__x0001_ 19" xfId="137"/>
    <cellStyle name="??&amp;O?&amp;H?_x0008_??_x0007__x0001__x0001_ 2" xfId="138"/>
    <cellStyle name="??&amp;O?&amp;H?_x0008_??_x0007__x0001__x0001_ 20" xfId="139"/>
    <cellStyle name="??&amp;O?&amp;H?_x0008_??_x0007__x0001__x0001_ 21" xfId="140"/>
    <cellStyle name="??&amp;O?&amp;H?_x0008_??_x0007__x0001__x0001_ 22" xfId="141"/>
    <cellStyle name="??&amp;O?&amp;H?_x0008_??_x0007__x0001__x0001_ 23" xfId="142"/>
    <cellStyle name="??&amp;O?&amp;H?_x0008_??_x0007__x0001__x0001_ 24" xfId="143"/>
    <cellStyle name="??&amp;O?&amp;H?_x0008_??_x0007__x0001__x0001_ 25" xfId="144"/>
    <cellStyle name="??&amp;O?&amp;H?_x0008_??_x0007__x0001__x0001_ 26" xfId="145"/>
    <cellStyle name="??&amp;O?&amp;H?_x0008_??_x0007__x0001__x0001_ 27" xfId="146"/>
    <cellStyle name="??&amp;O?&amp;H?_x0008_??_x0007__x0001__x0001_ 28" xfId="147"/>
    <cellStyle name="??&amp;O?&amp;H?_x0008_??_x0007__x0001__x0001_ 29" xfId="148"/>
    <cellStyle name="??&amp;O?&amp;H?_x0008_??_x0007__x0001__x0001_ 3" xfId="149"/>
    <cellStyle name="??&amp;O?&amp;H?_x0008_??_x0007__x0001__x0001_ 30" xfId="150"/>
    <cellStyle name="??&amp;O?&amp;H?_x0008_??_x0007__x0001__x0001_ 31" xfId="151"/>
    <cellStyle name="??&amp;O?&amp;H?_x0008_??_x0007__x0001__x0001_ 32" xfId="152"/>
    <cellStyle name="??&amp;O?&amp;H?_x0008_??_x0007__x0001__x0001_ 33" xfId="153"/>
    <cellStyle name="??&amp;O?&amp;H?_x0008_??_x0007__x0001__x0001_ 34" xfId="154"/>
    <cellStyle name="??&amp;O?&amp;H?_x0008_??_x0007__x0001__x0001_ 35" xfId="155"/>
    <cellStyle name="??&amp;O?&amp;H?_x0008_??_x0007__x0001__x0001_ 36" xfId="156"/>
    <cellStyle name="??&amp;O?&amp;H?_x0008_??_x0007__x0001__x0001_ 37" xfId="157"/>
    <cellStyle name="??&amp;O?&amp;H?_x0008_??_x0007__x0001__x0001_ 38" xfId="158"/>
    <cellStyle name="??&amp;O?&amp;H?_x0008_??_x0007__x0001__x0001_ 39" xfId="159"/>
    <cellStyle name="??&amp;O?&amp;H?_x0008_??_x0007__x0001__x0001_ 4" xfId="160"/>
    <cellStyle name="??&amp;O?&amp;H?_x0008_??_x0007__x0001__x0001_ 40" xfId="161"/>
    <cellStyle name="??&amp;O?&amp;H?_x0008_??_x0007__x0001__x0001_ 41" xfId="162"/>
    <cellStyle name="??&amp;O?&amp;H?_x0008_??_x0007__x0001__x0001_ 42" xfId="163"/>
    <cellStyle name="??&amp;O?&amp;H?_x0008_??_x0007__x0001__x0001_ 43" xfId="164"/>
    <cellStyle name="??&amp;O?&amp;H?_x0008_??_x0007__x0001__x0001_ 44" xfId="165"/>
    <cellStyle name="??&amp;O?&amp;H?_x0008_??_x0007__x0001__x0001_ 45" xfId="166"/>
    <cellStyle name="??&amp;O?&amp;H?_x0008_??_x0007__x0001__x0001_ 46" xfId="167"/>
    <cellStyle name="??&amp;O?&amp;H?_x0008_??_x0007__x0001__x0001_ 47" xfId="168"/>
    <cellStyle name="??&amp;O?&amp;H?_x0008_??_x0007__x0001__x0001_ 48" xfId="169"/>
    <cellStyle name="??&amp;O?&amp;H?_x0008_??_x0007__x0001__x0001_ 49" xfId="170"/>
    <cellStyle name="??&amp;O?&amp;H?_x0008_??_x0007__x0001__x0001_ 5" xfId="171"/>
    <cellStyle name="??&amp;O?&amp;H?_x0008_??_x0007__x0001__x0001_ 50" xfId="172"/>
    <cellStyle name="??&amp;O?&amp;H?_x0008_??_x0007__x0001__x0001_ 51" xfId="173"/>
    <cellStyle name="??&amp;O?&amp;H?_x0008_??_x0007__x0001__x0001_ 52" xfId="174"/>
    <cellStyle name="??&amp;O?&amp;H?_x0008_??_x0007__x0001__x0001_ 53" xfId="175"/>
    <cellStyle name="??&amp;O?&amp;H?_x0008_??_x0007__x0001__x0001_ 54" xfId="176"/>
    <cellStyle name="??&amp;O?&amp;H?_x0008_??_x0007__x0001__x0001_ 55" xfId="177"/>
    <cellStyle name="??&amp;O?&amp;H?_x0008_??_x0007__x0001__x0001_ 56" xfId="178"/>
    <cellStyle name="??&amp;O?&amp;H?_x0008_??_x0007__x0001__x0001_ 57" xfId="179"/>
    <cellStyle name="??&amp;O?&amp;H?_x0008_??_x0007__x0001__x0001_ 58" xfId="180"/>
    <cellStyle name="??&amp;O?&amp;H?_x0008_??_x0007__x0001__x0001_ 59" xfId="181"/>
    <cellStyle name="??&amp;O?&amp;H?_x0008_??_x0007__x0001__x0001_ 6" xfId="182"/>
    <cellStyle name="??&amp;O?&amp;H?_x0008_??_x0007__x0001__x0001_ 60" xfId="183"/>
    <cellStyle name="??&amp;O?&amp;H?_x0008_??_x0007__x0001__x0001_ 61" xfId="184"/>
    <cellStyle name="??&amp;O?&amp;H?_x0008_??_x0007__x0001__x0001_ 62" xfId="185"/>
    <cellStyle name="??&amp;O?&amp;H?_x0008_??_x0007__x0001__x0001_ 63" xfId="186"/>
    <cellStyle name="??&amp;O?&amp;H?_x0008_??_x0007__x0001__x0001_ 64" xfId="187"/>
    <cellStyle name="??&amp;O?&amp;H?_x0008_??_x0007__x0001__x0001_ 65" xfId="188"/>
    <cellStyle name="??&amp;O?&amp;H?_x0008_??_x0007__x0001__x0001_ 66" xfId="189"/>
    <cellStyle name="??&amp;O?&amp;H?_x0008_??_x0007__x0001__x0001_ 67" xfId="190"/>
    <cellStyle name="??&amp;O?&amp;H?_x0008_??_x0007__x0001__x0001_ 68" xfId="191"/>
    <cellStyle name="??&amp;O?&amp;H?_x0008_??_x0007__x0001__x0001_ 69" xfId="192"/>
    <cellStyle name="??&amp;O?&amp;H?_x0008_??_x0007__x0001__x0001_ 7" xfId="193"/>
    <cellStyle name="??&amp;O?&amp;H?_x0008_??_x0007__x0001__x0001_ 70" xfId="194"/>
    <cellStyle name="??&amp;O?&amp;H?_x0008_??_x0007__x0001__x0001_ 71" xfId="195"/>
    <cellStyle name="??&amp;O?&amp;H?_x0008_??_x0007__x0001__x0001_ 72" xfId="196"/>
    <cellStyle name="??&amp;O?&amp;H?_x0008_??_x0007__x0001__x0001_ 73" xfId="197"/>
    <cellStyle name="??&amp;O?&amp;H?_x0008_??_x0007__x0001__x0001_ 74" xfId="198"/>
    <cellStyle name="??&amp;O?&amp;H?_x0008_??_x0007__x0001__x0001_ 75" xfId="199"/>
    <cellStyle name="??&amp;O?&amp;H?_x0008_??_x0007__x0001__x0001_ 76" xfId="200"/>
    <cellStyle name="??&amp;O?&amp;H?_x0008_??_x0007__x0001__x0001_ 77" xfId="201"/>
    <cellStyle name="??&amp;O?&amp;H?_x0008_??_x0007__x0001__x0001_ 78" xfId="202"/>
    <cellStyle name="??&amp;O?&amp;H?_x0008_??_x0007__x0001__x0001_ 79" xfId="203"/>
    <cellStyle name="??&amp;O?&amp;H?_x0008_??_x0007__x0001__x0001_ 8" xfId="204"/>
    <cellStyle name="??&amp;O?&amp;H?_x0008_??_x0007__x0001__x0001_ 80" xfId="205"/>
    <cellStyle name="??&amp;O?&amp;H?_x0008_??_x0007__x0001__x0001_ 81" xfId="206"/>
    <cellStyle name="??&amp;O?&amp;H?_x0008_??_x0007__x0001__x0001_ 82" xfId="207"/>
    <cellStyle name="??&amp;O?&amp;H?_x0008_??_x0007__x0001__x0001_ 83" xfId="208"/>
    <cellStyle name="??&amp;O?&amp;H?_x0008_??_x0007__x0001__x0001_ 84" xfId="209"/>
    <cellStyle name="??&amp;O?&amp;H?_x0008_??_x0007__x0001__x0001_ 85" xfId="210"/>
    <cellStyle name="??&amp;O?&amp;H?_x0008_??_x0007__x0001__x0001_ 86" xfId="211"/>
    <cellStyle name="??&amp;O?&amp;H?_x0008_??_x0007__x0001__x0001_ 87" xfId="212"/>
    <cellStyle name="??&amp;O?&amp;H?_x0008_??_x0007__x0001__x0001_ 88" xfId="213"/>
    <cellStyle name="??&amp;O?&amp;H?_x0008_??_x0007__x0001__x0001_ 89" xfId="214"/>
    <cellStyle name="??&amp;O?&amp;H?_x0008_??_x0007__x0001__x0001_ 9" xfId="215"/>
    <cellStyle name="??&amp;O?&amp;H?_x0008_??_x0007__x0001__x0001_ 90" xfId="216"/>
    <cellStyle name="??&amp;O?&amp;H?_x0008_??_x0007__x0001__x0001_ 91" xfId="217"/>
    <cellStyle name="??&amp;O?&amp;H?_x0008_??_x0007__x0001__x0001_ 92" xfId="218"/>
    <cellStyle name="??&amp;O?&amp;H?_x0008_??_x0007__x0001__x0001_ 93" xfId="219"/>
    <cellStyle name="??&amp;O龡&amp;H?_x0008__x000f__x0007_?_x0007__x0001__x0001_" xfId="220"/>
    <cellStyle name="???" xfId="221"/>
    <cellStyle name="??? ?" xfId="222"/>
    <cellStyle name="??? 1" xfId="223"/>
    <cellStyle name="??? 2" xfId="224"/>
    <cellStyle name="??? 3" xfId="225"/>
    <cellStyle name="??? 4" xfId="226"/>
    <cellStyle name="??? 5" xfId="227"/>
    <cellStyle name="??? 6" xfId="228"/>
    <cellStyle name="??? 7" xfId="229"/>
    <cellStyle name="??? 8" xfId="230"/>
    <cellStyle name="??? 9" xfId="231"/>
    <cellStyle name="???????o? (2)" xfId="232"/>
    <cellStyle name="?????_??3" xfId="233"/>
    <cellStyle name="???1" xfId="234"/>
    <cellStyle name="???2" xfId="235"/>
    <cellStyle name="???3" xfId="236"/>
    <cellStyle name="???4" xfId="237"/>
    <cellStyle name="???5" xfId="238"/>
    <cellStyle name="???6" xfId="239"/>
    <cellStyle name="??[0]_BOOK1" xfId="240"/>
    <cellStyle name="??_  ?  ?  " xfId="241"/>
    <cellStyle name="??欺傅?" xfId="242"/>
    <cellStyle name="?W?_laroux" xfId="243"/>
    <cellStyle name="?핺_CASH FLOW " xfId="244"/>
    <cellStyle name="?盒?_??" xfId="245"/>
    <cellStyle name="?霖_   " xfId="246"/>
    <cellStyle name="\0" xfId="247"/>
    <cellStyle name="]_^[꺞_x0008_?" xfId="248"/>
    <cellStyle name="_(070910)HP part 모델리스트" xfId="249"/>
    <cellStyle name="__" xfId="250"/>
    <cellStyle name="____P62 LH meeting minutes on 4-1 R1" xfId="251"/>
    <cellStyle name="___Czech P62 Capacity Plan V1" xfId="252"/>
    <cellStyle name="___LH P62 AM Multiplex Line Document(UPH100)Rev.E 1-30 for DVT all" xfId="253"/>
    <cellStyle name="___LH P62 AM Unique Line Document Rev-D 1-18" xfId="254"/>
    <cellStyle name="___LH P62 AM Unique Line Document Rev-D 1-18_P62A capacity wkbk2" xfId="255"/>
    <cellStyle name="___LH P62 AM Unique Line Document Rev-D 1-18_P62A Equiplistv1.6(OEM)6-6" xfId="256"/>
    <cellStyle name="___LH P62 AM Unique Line Document Rev-D 1-18_P62A Invesmt-PlanVsAct(Rev7)_1031,02" xfId="257"/>
    <cellStyle name="___LH P62 AM Unique Line Document Rev-D 1-18_P62A Investmest -Plv8)_1106,02" xfId="258"/>
    <cellStyle name="___LH P62 AM Unique Line Document Rev-D 1-18_P62A Unique Line Document Rev-31  9-27" xfId="259"/>
    <cellStyle name="___LH P62 AM Unique Line Document Rev-D 1-18_P62A Unique Line Document Rev-31 9-27" xfId="260"/>
    <cellStyle name="___LH P62 AM Unique Line Document Rev-D 1-18_P86 AMA-200uph-permV1-1" xfId="261"/>
    <cellStyle name="___LH P62 FATP Document Rev-08 12--28" xfId="262"/>
    <cellStyle name="___LH P62 FATP Document RI-8-T12 Rev_16 02-21" xfId="263"/>
    <cellStyle name="___LH P62 FATP Lead Time Check List Rev_10 1-9" xfId="264"/>
    <cellStyle name="___P62 AM leadtime  2-22" xfId="265"/>
    <cellStyle name="___P62 AM setup check list 1-23" xfId="266"/>
    <cellStyle name="___P62-100engv(OEM)6-3-7" xfId="267"/>
    <cellStyle name="___P62-100LH(OEM-Sub)6-3-5" xfId="268"/>
    <cellStyle name="___P62A Unique Line Document Rev-F 2-27 With 2-2-6-2" xfId="269"/>
    <cellStyle name="___P62A Unique Line Document Rev-F 2-27 With 2-2-6-2_P62A Unique Line Document Rev-29  8-14" xfId="270"/>
    <cellStyle name="___P62A_Process_Flow(4.3)" xfId="271"/>
    <cellStyle name="___P62A_Process_Flow(4.3)_P62A capacity wkbk2" xfId="272"/>
    <cellStyle name="___P62A_Process_Flow(4.3)_P62A Invesmt-PlanVsAct(Rev7)_1031,02" xfId="273"/>
    <cellStyle name="___P62A_Process_Flow(4.3)_P62A Investmest -Plv8)_1106,02" xfId="274"/>
    <cellStyle name="___P62A_Process_Flow(4.3)_P62A Unique Line Document Rev-31  9-27" xfId="275"/>
    <cellStyle name="___P62A_Process_Flow(4.3)_P62A Unique Line Document Rev-31 9-27" xfId="276"/>
    <cellStyle name="___P62A_Process_Flow(4.3)_P86 AMA-200uph-permV1-1" xfId="277"/>
    <cellStyle name="_`01계수목표" xfId="278"/>
    <cellStyle name="_`01계수목표(안병기)" xfId="279"/>
    <cellStyle name="_★2006년_계획vs실적-상무님자료★" xfId="280"/>
    <cellStyle name="_★SMD 0901-0904_090115" xfId="281"/>
    <cellStyle name="_★SMD 0901-0904_090121" xfId="282"/>
    <cellStyle name="_★SMD 0901-0904_090121_63342" xfId="283"/>
    <cellStyle name="_★SMD 2009 수정 경영계획_081216" xfId="284"/>
    <cellStyle name="_★SMD 2009 수정 경영계획_081216_63342" xfId="285"/>
    <cellStyle name="_★합작사 2009 수정 경영계획_081216" xfId="286"/>
    <cellStyle name="_★합작사 2009 수정 경영계획_081216 (보완)" xfId="287"/>
    <cellStyle name="_0.실행계획(540)_0318" xfId="288"/>
    <cellStyle name="_0012실적(SAP)" xfId="289"/>
    <cellStyle name="_004.인력08" xfId="290"/>
    <cellStyle name="_00경비" xfId="291"/>
    <cellStyle name="_00년 반기지분법" xfId="292"/>
    <cellStyle name="_00년1월재공분석  (2)" xfId="293"/>
    <cellStyle name="_00년1월재공분석 (2)" xfId="294"/>
    <cellStyle name="_00년계수목표(경비)" xfId="295"/>
    <cellStyle name="_01.10월교류회11" xfId="296"/>
    <cellStyle name="_0101실적분석新" xfId="297"/>
    <cellStyle name="_0102실적분석新" xfId="298"/>
    <cellStyle name="_0102월출하" xfId="299"/>
    <cellStyle name="_0102월출하_1" xfId="300"/>
    <cellStyle name="_0102월출하_2" xfId="301"/>
    <cellStyle name="_0102월출하_3" xfId="302"/>
    <cellStyle name="_0102월출하_4" xfId="303"/>
    <cellStyle name="_0102월출하_5" xfId="304"/>
    <cellStyle name="_0103월출하" xfId="305"/>
    <cellStyle name="_0103월출하_1" xfId="306"/>
    <cellStyle name="_0103월출하_2" xfId="307"/>
    <cellStyle name="_0103월출하_3" xfId="308"/>
    <cellStyle name="_0103월출하_4" xfId="309"/>
    <cellStyle name="_0128추정(1~2月)" xfId="310"/>
    <cellStyle name="_01-4속보" xfId="311"/>
    <cellStyle name="_01경영종합보고" xfId="312"/>
    <cellStyle name="_01경영종합보고(안성희)" xfId="313"/>
    <cellStyle name="_01경영종합보고(안성희)_1" xfId="314"/>
    <cellStyle name="_01경영종합보고_1" xfId="315"/>
    <cellStyle name="_'01년계수목표(조정후)" xfId="316"/>
    <cellStyle name="_01년이전투자및CAPA(최종확정)" xfId="317"/>
    <cellStyle name="_01년해외지표" xfId="318"/>
    <cellStyle name="_01년해외지표(01월조정후)" xfId="319"/>
    <cellStyle name="_'01용도별확정및'02계획(매출손익)" xfId="320"/>
    <cellStyle name="_020429전략회의(비용_인력)" xfId="321"/>
    <cellStyle name="_0207실적_0802" xfId="322"/>
    <cellStyle name="_02경영계획CAPA" xfId="323"/>
    <cellStyle name="_02경영종합" xfId="324"/>
    <cellStyle name="_02경영종합(관리)" xfId="325"/>
    <cellStyle name="_02경영종합(관리)_1" xfId="326"/>
    <cellStyle name="_02경영종합(안)" xfId="327"/>
    <cellStyle name="_02경영종합보고" xfId="328"/>
    <cellStyle name="_02경영종합보고(진짜내부)" xfId="329"/>
    <cellStyle name="_02경영종합보고_'01용도별확정및'02계획(매출손익)" xfId="330"/>
    <cellStyle name="_02경영종합보고_02경영종합지표(실적반영)" xfId="331"/>
    <cellStyle name="_02경영종합보고_02년BACK02" xfId="332"/>
    <cellStyle name="_02경영종합보고_02년기지별 CAPA" xfId="333"/>
    <cellStyle name="_02경영종합보고_02제품별매출손익(03.5월)" xfId="334"/>
    <cellStyle name="_02경영종합보고_02제품별매출손익(경영위원회)_12978" xfId="335"/>
    <cellStyle name="_02경영종합보고_03경영종합" xfId="336"/>
    <cellStyle name="_02경영종합보고_03경영종합(양식)" xfId="337"/>
    <cellStyle name="_02경영종합보고_03년 계획지표01" xfId="338"/>
    <cellStyle name="_02경영종합보고_'03년 제품별 매출손익(KUJ)" xfId="339"/>
    <cellStyle name="_02경영종합보고_'03년 환포지션현황" xfId="340"/>
    <cellStyle name="_02경영종합보고_03년경영BACK" xfId="341"/>
    <cellStyle name="_02경영종합보고_03년경영BACK(구조본제출full)1" xfId="342"/>
    <cellStyle name="_02경영종합보고_03년경영BACK(조직수정)_11478" xfId="343"/>
    <cellStyle name="_02경영종합보고_1" xfId="344"/>
    <cellStyle name="_02경영종합보고_1_1" xfId="345"/>
    <cellStyle name="_02경영종합보고_11월경영속보_재무팀송부" xfId="346"/>
    <cellStyle name="_02경영종합보고_capa" xfId="347"/>
    <cellStyle name="_02경영종합보고_JY보고(11.14)" xfId="348"/>
    <cellStyle name="_02경영종합보고_경영계획지표_12415" xfId="349"/>
    <cellStyle name="_02경영종합보고_경영계획지표_52081" xfId="350"/>
    <cellStyle name="_02경영종합보고_내부보고" xfId="351"/>
    <cellStyle name="_02경영종합보고_대표이사(수정)" xfId="352"/>
    <cellStyle name="_02경영종합보고_매출손익" xfId="353"/>
    <cellStyle name="_02경영종합보고_매출손익 최종수정('02년 '03년)" xfId="354"/>
    <cellStyle name="_02경영종합보고_매출손익 최종수정('02년 '03년)_41184" xfId="355"/>
    <cellStyle name="_02경영종합보고_매출손익_23856" xfId="356"/>
    <cellStyle name="_02경영종합보고_비목별 경비계획" xfId="357"/>
    <cellStyle name="_02경영종합보고_사업계획(0609)" xfId="358"/>
    <cellStyle name="_02경영종합보고_연구개발현황" xfId="359"/>
    <cellStyle name="_02경영종합보고_인건비 ,경비 현황" xfId="360"/>
    <cellStyle name="_02경영종합보고_인건비경비자료(내부)" xfId="361"/>
    <cellStyle name="_02경영종합보고_인건비경비자료1" xfId="362"/>
    <cellStyle name="_02경영종합보고_인력현황(인사)_34972" xfId="363"/>
    <cellStyle name="_02경영종합보고_자금자료(관리)" xfId="364"/>
    <cellStyle name="_02경영종합보고_재무팀 인사자료-2" xfId="365"/>
    <cellStyle name="_02경영종합보고_재무팀 인사자료-2수정" xfId="366"/>
    <cellStyle name="_02경영종합보고_제품별매출및이익(구조본포함)" xfId="367"/>
    <cellStyle name="_02경영종합보고_집계표(수정2)" xfId="368"/>
    <cellStyle name="_02경영종합보고_집계표(수정4)" xfId="369"/>
    <cellStyle name="_02경영종합보고_총경비 계획" xfId="370"/>
    <cellStyle name="_02경영종합보고_해외법인_매출손익" xfId="371"/>
    <cellStyle name="_02경영종합지표(실적반영)" xfId="372"/>
    <cellStyle name="_02내부03" xfId="373"/>
    <cellStyle name="_02년BACK02" xfId="374"/>
    <cellStyle name="_02년기지별 CAPA" xfId="375"/>
    <cellStyle name="_02손익관련" xfId="376"/>
    <cellStyle name="_02손익관련2" xfId="377"/>
    <cellStyle name="_02손익관련2_1" xfId="378"/>
    <cellStyle name="_02월 계획" xfId="379"/>
    <cellStyle name="_02제품별매출손익(03.5월)" xfId="380"/>
    <cellStyle name="_02제품별매출손익(경영위원회)_12978" xfId="381"/>
    <cellStyle name="_02투자계획" xfId="382"/>
    <cellStyle name="_02투자계획_1" xfId="383"/>
    <cellStyle name="_0302 소재BM(구룡)" xfId="384"/>
    <cellStyle name="_03경영종합" xfId="385"/>
    <cellStyle name="_03경영종합(양식)" xfId="386"/>
    <cellStyle name="_03경영종합(양식)_1" xfId="387"/>
    <cellStyle name="_03경영종합_1" xfId="388"/>
    <cellStyle name="_03년 계획지표01" xfId="389"/>
    <cellStyle name="_'03년 제품별 매출손익(KUJ)" xfId="390"/>
    <cellStyle name="_'03년 환포지션현황" xfId="391"/>
    <cellStyle name="_03년5월 제품별 매출손익" xfId="392"/>
    <cellStyle name="_03년경영BACK" xfId="393"/>
    <cellStyle name="_03년경영BACK(조직수정)_11478" xfId="394"/>
    <cellStyle name="_04_4월 자재 차질" xfId="395"/>
    <cellStyle name="_04년 2사분기 팀WS" xfId="396"/>
    <cellStyle name="_04년02월SITE별 생산계획-1(0216)NEW" xfId="397"/>
    <cellStyle name="_04년03월SITE별 생산계획(0322)" xfId="398"/>
    <cellStyle name="_04년04월MODULE생산계획REV03" xfId="399"/>
    <cellStyle name="_04년05월MODULE생산계획REV03" xfId="400"/>
    <cellStyle name="_04년기종별경영_05년07년" xfId="401"/>
    <cellStyle name="_04월생산" xfId="402"/>
    <cellStyle name="_05년 전자ISM 매출점검_0506" xfId="403"/>
    <cellStyle name="_05년TN향HDI 매출추이" xfId="404"/>
    <cellStyle name="_05도전_(5P9)경비집계표_0315" xfId="405"/>
    <cellStyle name="_05월생산" xfId="406"/>
    <cellStyle name="_060203_Swift_Kestrel 진행협의" xfId="407"/>
    <cellStyle name="_0608화동출장보고서" xfId="408"/>
    <cellStyle name="_06년경영_set trend" xfId="409"/>
    <cellStyle name="_06년경영계획" xfId="410"/>
    <cellStyle name="_070425 Vapor -  기구재검토 대환" xfId="411"/>
    <cellStyle name="_070917_AM경영명품추가_41184" xfId="412"/>
    <cellStyle name="_0711월 EVEN 세부실적_v1102_1" xfId="413"/>
    <cellStyle name="_071218_AMLCD진행상황" xfId="414"/>
    <cellStyle name="_07년 경영계획" xfId="415"/>
    <cellStyle name="_07년 모듈매출_061221_41184" xfId="416"/>
    <cellStyle name="_07년 모듈매출예상_060829_생관통보" xfId="417"/>
    <cellStyle name="_07년 모듈매출정리_060908" xfId="418"/>
    <cellStyle name="_'08.1Q2Q BTWLAN 견적제출_080109" xfId="419"/>
    <cellStyle name="_0802월New라인운영(0325)" xfId="420"/>
    <cellStyle name="_08-10) imk-TSTC향2차(MRO)-07,08,16" xfId="421"/>
    <cellStyle name="_08월21일(재고자산)" xfId="422"/>
    <cellStyle name="_08월MOD생산계획-(0813)_" xfId="423"/>
    <cellStyle name="_'09년 수정경영계획 최종(월별 도전 수율 포함)_수율 (version 1)" xfId="424"/>
    <cellStyle name="_09년 실행계획(0114)수정" xfId="425"/>
    <cellStyle name="_09년 실행계획초안(0113)" xfId="426"/>
    <cellStyle name="_09월MOD생산계획-(0831)_" xfId="427"/>
    <cellStyle name="_1" xfId="428"/>
    <cellStyle name="_1.05경영_경비집계표(0913)" xfId="429"/>
    <cellStyle name="_1.MD_3월실적보고서_0407" xfId="430"/>
    <cellStyle name="_10월 계획" xfId="431"/>
    <cellStyle name="_10월 계획 2" xfId="432"/>
    <cellStyle name="_10월 속보 및 1112월 실행계획(최최종041019)" xfId="433"/>
    <cellStyle name="_10월MOD생산계획-(0900)" xfId="434"/>
    <cellStyle name="_10월MOD생산계획-(1003_1)" xfId="435"/>
    <cellStyle name="_10월계획(안)_1007" xfId="436"/>
    <cellStyle name="_10월계획(안)_1007 2" xfId="437"/>
    <cellStyle name="_1102시뮬9997(2P판)" xfId="438"/>
    <cellStyle name="_1109시뮬003(2U판)" xfId="439"/>
    <cellStyle name="_111" xfId="440"/>
    <cellStyle name="_1111시뮬004(2V판)" xfId="441"/>
    <cellStyle name="_1123시뮬001(3D판)" xfId="442"/>
    <cellStyle name="_11월 계획" xfId="443"/>
    <cellStyle name="_11월 일일출하내역" xfId="444"/>
    <cellStyle name="_11월 중소형 생산 출하 현황 (1102)_1006" xfId="445"/>
    <cellStyle name="_11월MOD생산계획-(1105)" xfId="446"/>
    <cellStyle name="_11월New라인운영(1102)" xfId="447"/>
    <cellStyle name="_11월New라인운영(1107)" xfId="448"/>
    <cellStyle name="_11월New라인운영(1109)" xfId="449"/>
    <cellStyle name="_11월New라인운영(1109-A)" xfId="450"/>
    <cellStyle name="_11월New라인운영(1111)" xfId="451"/>
    <cellStyle name="_11월New라인운영(1112)" xfId="452"/>
    <cellStyle name="_11월New라인운영(1112A)" xfId="453"/>
    <cellStyle name="_11월New라인운영(1114)" xfId="454"/>
    <cellStyle name="_11월New라인운영(1115)" xfId="455"/>
    <cellStyle name="_11월New라인운영(1116A)" xfId="456"/>
    <cellStyle name="_11월New라인운영(1122)" xfId="457"/>
    <cellStyle name="_11월New라인운영(1122-A)" xfId="458"/>
    <cellStyle name="_12yue 1 ban 1212" xfId="459"/>
    <cellStyle name="_12yue 2 ban" xfId="460"/>
    <cellStyle name="_12월 생산일보20031222" xfId="461"/>
    <cellStyle name="_12월 일일출하내역" xfId="462"/>
    <cellStyle name="_12월 일일출하내역_41184" xfId="463"/>
    <cellStyle name="_12월chip계획" xfId="464"/>
    <cellStyle name="_12월MOD생산계획-(1205)" xfId="465"/>
    <cellStyle name="_14_01년월별실적" xfId="466"/>
    <cellStyle name="_150실행" xfId="467"/>
    <cellStyle name="_18_법인별PL비교표" xfId="468"/>
    <cellStyle name="_1D-3A SIM(1031)" xfId="469"/>
    <cellStyle name="_1경영(인원)" xfId="470"/>
    <cellStyle name="_1월 분석방안 (2)" xfId="471"/>
    <cellStyle name="_1월 일일출하내역" xfId="472"/>
    <cellStyle name="_1월 판매 현황(0122)예상작업_19169" xfId="473"/>
    <cellStyle name="_1월 판매 현황(0122)예상작업_41184" xfId="474"/>
    <cellStyle name="_1월 판매 현황(0128)가마감" xfId="475"/>
    <cellStyle name="_1월 판매 현황(0128)가마감_41184" xfId="476"/>
    <cellStyle name="_1월 판매 현황(0129)가마감_안D 최종" xfId="477"/>
    <cellStyle name="_1월 판매 현황(0131)가마감_안D" xfId="478"/>
    <cellStyle name="_1월chip계획" xfId="479"/>
    <cellStyle name="_1월중소형종합현황" xfId="480"/>
    <cellStyle name="_2. 재료비파일 2Q 3Q 포멧-지연 단가 입력" xfId="481"/>
    <cellStyle name="_2002년해외법인경영계획보고" xfId="482"/>
    <cellStyle name="_2004.이월수주" xfId="483"/>
    <cellStyle name="_2004.차질" xfId="484"/>
    <cellStyle name="_2005 경영환율조정(최종)" xfId="485"/>
    <cellStyle name="_2005년 경비 경영계획 취합(04.10.06)" xfId="486"/>
    <cellStyle name="_2005년 경비 경영계획 취합(04.10.08)" xfId="487"/>
    <cellStyle name="_2005년 경비 경영계획(04.10.13)" xfId="488"/>
    <cellStyle name="_2006년 PO BLANCE" xfId="489"/>
    <cellStyle name="_2006년 생산량 및 Glass투입수량_capa분석" xfId="490"/>
    <cellStyle name="_2006년간매출현황(060405)V3" xfId="491"/>
    <cellStyle name="_2007 PANFRY_060705_기준data" xfId="492"/>
    <cellStyle name="_20070618_년전망 물량 최종" xfId="493"/>
    <cellStyle name="_20070618_년전망 수율 작업" xfId="494"/>
    <cellStyle name="_20070618_년전망 수율_goc 송부" xfId="495"/>
    <cellStyle name="_2008 PANFRY_080619-1 (6월)" xfId="496"/>
    <cellStyle name="_2008년11월2판" xfId="497"/>
    <cellStyle name="_2008년12월1판" xfId="498"/>
    <cellStyle name="_2009 PANFRY_080514_AM" xfId="499"/>
    <cellStyle name="_2009 PANFRY_080514_AM Capa 전망" xfId="500"/>
    <cellStyle name="_2009 PANFRY_080613 (6월)" xfId="501"/>
    <cellStyle name="_2009년1월1판" xfId="502"/>
    <cellStyle name="_2Q 실행계획 송부" xfId="503"/>
    <cellStyle name="_2사분기" xfId="504"/>
    <cellStyle name="_2월" xfId="505"/>
    <cellStyle name="_2월_1" xfId="506"/>
    <cellStyle name="_2월_2" xfId="507"/>
    <cellStyle name="_2월_3" xfId="508"/>
    <cellStyle name="_2월_4" xfId="509"/>
    <cellStyle name="_2월1차생판자료" xfId="510"/>
    <cellStyle name="_2월1차생판자료 2" xfId="511"/>
    <cellStyle name="_2월가동율현황" xfId="512"/>
    <cellStyle name="_2천종합" xfId="513"/>
    <cellStyle name="_3-1차 환율조정후 SAP Down(0918) 전자 NW" xfId="514"/>
    <cellStyle name="_34A월별재료비" xfId="515"/>
    <cellStyle name="_35W TSTC SHIPMENT 현황" xfId="516"/>
    <cellStyle name="_36W TSTC Shipment 정리" xfId="517"/>
    <cellStyle name="_39주차-HHP(9.28)" xfId="518"/>
    <cellStyle name="_3Q4Q 가격 인하안_070717_41184" xfId="519"/>
    <cellStyle name="_3W_SOP" xfId="520"/>
    <cellStyle name="_3월 BT공급실적0314" xfId="521"/>
    <cellStyle name="_3월 생산계획 예상" xfId="522"/>
    <cellStyle name="_3월 생산계획 예상-최종" xfId="523"/>
    <cellStyle name="_3월~9월DATA" xfId="524"/>
    <cellStyle name="_3월매출점검0315" xfId="525"/>
    <cellStyle name="_41주차 예상차질" xfId="526"/>
    <cellStyle name="_4그룹 품목별 거래 현황(070319)" xfId="527"/>
    <cellStyle name="_4월 출고" xfId="528"/>
    <cellStyle name="_4월속보 외주사구분" xfId="529"/>
    <cellStyle name="_4월일정" xfId="530"/>
    <cellStyle name="_50W_SHIPMENT" xfId="531"/>
    <cellStyle name="_590_실행0819(8월실적본)" xfId="532"/>
    <cellStyle name="_5월 20W 제약현황 정리_090514_41184" xfId="533"/>
    <cellStyle name="_5월생산계획_0509" xfId="534"/>
    <cellStyle name="_5월생산계획_0509 2" xfId="535"/>
    <cellStyle name="_5월생산계획_0526" xfId="536"/>
    <cellStyle name="_5월생산계획_0526 2" xfId="537"/>
    <cellStyle name="_5월실적보고서_4(인력경비)" xfId="538"/>
    <cellStyle name="_5월월례회의" xfId="539"/>
    <cellStyle name="_5월일별계획" xfId="540"/>
    <cellStyle name="_5월일별계획 2" xfId="541"/>
    <cellStyle name="_5월일별계획(안)" xfId="542"/>
    <cellStyle name="_5월일별계획(안) 2" xfId="543"/>
    <cellStyle name="_678실행신모델문의PM_법인(0516)" xfId="544"/>
    <cellStyle name="_6P0_최종집계표" xfId="545"/>
    <cellStyle name="_6P0_최종집계표_3" xfId="546"/>
    <cellStyle name="_6월" xfId="547"/>
    <cellStyle name="_6월 경영속보(BACK DATA)" xfId="548"/>
    <cellStyle name="_6월 경영위원회(BACK DATA)" xfId="549"/>
    <cellStyle name="_6월_1" xfId="550"/>
    <cellStyle name="_6월_2" xfId="551"/>
    <cellStyle name="_6월_3" xfId="552"/>
    <cellStyle name="_6월_4" xfId="553"/>
    <cellStyle name="_6월_5" xfId="554"/>
    <cellStyle name="_6월MOD생산계획-(06_14)" xfId="555"/>
    <cellStyle name="_6월계획실행比" xfId="556"/>
    <cellStyle name="_6월속보MS_41184" xfId="557"/>
    <cellStyle name="_6월실적보고서_4(인력경비)" xfId="558"/>
    <cellStyle name="_7월" xfId="559"/>
    <cellStyle name="_7월 속보(0724)수정(GOC)" xfId="560"/>
    <cellStyle name="_7월_1" xfId="561"/>
    <cellStyle name="_7월_2" xfId="562"/>
    <cellStyle name="_7월_3" xfId="563"/>
    <cellStyle name="_7월_4" xfId="564"/>
    <cellStyle name="_7월MOD생산계획-(07_02)" xfId="565"/>
    <cellStyle name="_7월RP 삭제용_080714" xfId="566"/>
    <cellStyle name="_7월실적보고서_4(인력경비)" xfId="567"/>
    <cellStyle name="_80728 AM 물량 전망_종합" xfId="568"/>
    <cellStyle name="_8월" xfId="569"/>
    <cellStyle name="_8월_1" xfId="570"/>
    <cellStyle name="_8월_2" xfId="571"/>
    <cellStyle name="_8월_3" xfId="572"/>
    <cellStyle name="_8월_4" xfId="573"/>
    <cellStyle name="_8월_5" xfId="574"/>
    <cellStyle name="_9~12월 실행계획외주Allo_0820" xfId="575"/>
    <cellStyle name="_9903현지" xfId="576"/>
    <cellStyle name="_9904VPM" xfId="577"/>
    <cellStyle name="_9905본사" xfId="578"/>
    <cellStyle name="_9905표준양식" xfId="579"/>
    <cellStyle name="_999단가" xfId="580"/>
    <cellStyle name="_99IVT,RF (2)" xfId="581"/>
    <cellStyle name="_99년11월재공분석 (2)" xfId="582"/>
    <cellStyle name="_99년12월재공분석  (2)" xfId="583"/>
    <cellStyle name="_99년2부TTL  (2)" xfId="584"/>
    <cellStyle name="_99년7월재공분석 (2)" xfId="585"/>
    <cellStyle name="_99년8월재공분석 (2)" xfId="586"/>
    <cellStyle name="_99년9월재공분석 (2)" xfId="587"/>
    <cellStyle name="_9월 생산일보" xfId="588"/>
    <cellStyle name="_9월MOD생산계획-(0910)" xfId="589"/>
    <cellStyle name="_9月 速报 -0822" xfId="590"/>
    <cellStyle name="_All_Line" xfId="591"/>
    <cellStyle name="_All_Line_1" xfId="592"/>
    <cellStyle name="_AP--Pre-GB &amp; BB List" xfId="593"/>
    <cellStyle name="_August.Daily.Produciton Plan Cycle 08-10_AM" xfId="594"/>
    <cellStyle name="_August.Daily.Produciton Plan Cycle 08-11_AM" xfId="595"/>
    <cellStyle name="_August.Daily.Produciton Plan Cycle 08-11_PM（NEW1）" xfId="596"/>
    <cellStyle name="_August.Daily.Produciton Plan Cycle 08-12_PM" xfId="597"/>
    <cellStyle name="_August.Daily.Produciton Plan Cycle 08-14_AM" xfId="598"/>
    <cellStyle name="_August.Daily.Produciton Plan Cycle 08-14_PM" xfId="599"/>
    <cellStyle name="_August.Daily.Produciton Plan Cycle 08-16_AM" xfId="600"/>
    <cellStyle name="_August.Daily.Produciton Plan Cycle 08-17_AM" xfId="601"/>
    <cellStyle name="_August.Daily.Produciton Plan Cycle 08-18_PM" xfId="602"/>
    <cellStyle name="_August.Daily.Produciton Plan Cycle 08-19_AM" xfId="603"/>
    <cellStyle name="_August.Daily.Produciton Plan Cycle 08-20_AM" xfId="604"/>
    <cellStyle name="_August.Daily.Produciton Plan Cycle 08-3_AM" xfId="605"/>
    <cellStyle name="_August.Daily.Produciton Plan Cycle 08-5_AM" xfId="606"/>
    <cellStyle name="_August.Daily.Produciton Plan Cycle 08-7_PM（NEW）" xfId="607"/>
    <cellStyle name="_August.Daily.Produciton Plan Cycle 08-8_PM_NEW_1" xfId="608"/>
    <cellStyle name="_B5800_Partlist_060316" xfId="609"/>
    <cellStyle name="_BenQ Siemens_생산대응 문제점 및 방안 협의_060209" xfId="610"/>
    <cellStyle name="_BenQ Siemens_생산대응 문제점 및 방안 협의_060210" xfId="611"/>
    <cellStyle name="_Bloc_040605" xfId="612"/>
    <cellStyle name="_Book1" xfId="613"/>
    <cellStyle name="_Book1_◆MD_1월실적보고서_0207" xfId="614"/>
    <cellStyle name="_Book1_1" xfId="615"/>
    <cellStyle name="_Book1_NRE(06년)_0127" xfId="616"/>
    <cellStyle name="_Book2" xfId="617"/>
    <cellStyle name="_Book3" xfId="618"/>
    <cellStyle name="_Book4" xfId="619"/>
    <cellStyle name="_Book4 2" xfId="620"/>
    <cellStyle name="_Book4111111" xfId="621"/>
    <cellStyle name="_Book4111111 2" xfId="622"/>
    <cellStyle name="_Book5" xfId="623"/>
    <cellStyle name="_BT판가인하검토_0622_관리" xfId="624"/>
    <cellStyle name="_CABLE--Pre-GB &amp; BB List" xfId="625"/>
    <cellStyle name="_capa" xfId="626"/>
    <cellStyle name="_CAPA보고" xfId="627"/>
    <cellStyle name="_CASE LNB1" xfId="628"/>
    <cellStyle name="_Ch9J0n4azuB8EbQUdOykbVn2H" xfId="629"/>
    <cellStyle name="_CID--Pre-GB &amp; BB List" xfId="630"/>
    <cellStyle name="_CID--綠帶種子及黑帶名單" xfId="631"/>
    <cellStyle name="_Control balance PO &amp; DO 070721" xfId="632"/>
    <cellStyle name="_Control balance PO &amp; DO 070721 2" xfId="633"/>
    <cellStyle name="_Control balance PO &amp; DO 070721 3" xfId="634"/>
    <cellStyle name="_Copy of 2007 2H business drive - Korea1" xfId="635"/>
    <cellStyle name="_Copy of Samsung Q4 shipment_1108" xfId="636"/>
    <cellStyle name="_Cost reduction Sheets-Total" xfId="637"/>
    <cellStyle name="_Demand 없는 제품재고(w36)_0906" xfId="638"/>
    <cellStyle name="_DIC" xfId="639"/>
    <cellStyle name="_dimon" xfId="640"/>
    <cellStyle name="_DM GUIDE 0108(2W)최종" xfId="641"/>
    <cellStyle name="_DM GUIDE 0121(4W)초안_조정" xfId="642"/>
    <cellStyle name="_DM GUIDE 0202(6W)초안" xfId="643"/>
    <cellStyle name="_DMPSGC34A" xfId="644"/>
    <cellStyle name="_DM영업(G)_060220" xfId="645"/>
    <cellStyle name="_DM입력현황_41184" xfId="646"/>
    <cellStyle name="_DP 없는 재고 (50W)_생산법인1" xfId="647"/>
    <cellStyle name="_DS--Pre-GB &amp; BB List" xfId="648"/>
    <cellStyle name="_DS華南0--Pre-GB &amp; BB List" xfId="649"/>
    <cellStyle name="_DS華南--Pre-GB &amp; BB List" xfId="650"/>
    <cellStyle name="_DW08S_재료비_040902" xfId="651"/>
    <cellStyle name="_E. OLED 10월IC일정_0921" xfId="652"/>
    <cellStyle name="_E350...WIP Status" xfId="653"/>
    <cellStyle name="_E780 Z400(M) Z560 생산계획" xfId="654"/>
    <cellStyle name="_EM--Pre-GB &amp; BB List" xfId="655"/>
    <cellStyle name="_FlataC(SCH-W619) 070205 BOM up" xfId="656"/>
    <cellStyle name="_FlataC(SCH-W619) 070525 Bom up" xfId="657"/>
    <cellStyle name="_Flipper(SPH-M620) 061031" xfId="658"/>
    <cellStyle name="_F-ROM  과부족 현황표_0216" xfId="659"/>
    <cellStyle name="_FR소요량" xfId="660"/>
    <cellStyle name="_Full Run _김기훈" xfId="661"/>
    <cellStyle name="_GD08월16" xfId="662"/>
    <cellStyle name="_GG from 18 to 22-Aug-2008" xfId="663"/>
    <cellStyle name="_GG from 18 to 22-Aug-2008 2" xfId="664"/>
    <cellStyle name="_GG from 18 to 22-Aug-2008 3" xfId="665"/>
    <cellStyle name="_GG from 7 to 12 Jul 2008" xfId="666"/>
    <cellStyle name="_GG from 7 to 12 Jul 2008 2" xfId="667"/>
    <cellStyle name="_GG from 7 to 12 Jul 2008 3" xfId="668"/>
    <cellStyle name="_Global Forecast_081128" xfId="669"/>
    <cellStyle name="_Global_Handset_Models_Oct_2008" xfId="670"/>
    <cellStyle name="_Global_Handset_Models_Oct_2008_Touchscreen_Phones_Final_WDS_Oct_2008" xfId="671"/>
    <cellStyle name="_Global_Handset_Models_Oct_2008_Touchscreen_Phones_Final_WDS_Oct_2008_11.Central&amp;Latin America" xfId="672"/>
    <cellStyle name="_Global_Handset_Models_Oct_2008_Touchscreen_Phones_Final_WDS_Oct_2008_QCOM Table" xfId="673"/>
    <cellStyle name="_Global_Handset_Models_Oct_2008_Touchscreen_Phones_Final_WDS_Oct_2008_Smartphone_Revenues_ASPs_Price_Tiers_Forecast_Draft_v2" xfId="674"/>
    <cellStyle name="_Global_Handset_Models_Oct_2008_Touchscreen_Phones_Final_WDS_Oct_2008_Smartphones_Global_Sales_Forecast_OS_Jun_2009" xfId="675"/>
    <cellStyle name="_Global_Handset_Models_Oct_2008_Touchscreen_Phones_Final_WDS_Oct_2008_Smartphones_Global_Sales_Forecast_OS_Nov_208(FIN)" xfId="676"/>
    <cellStyle name="_Global_Handset_Models_Oct_2008_Touchscreen_Phones_Final_WDS_Oct_2008_Smartphones_Price_tier_forecast(working)" xfId="677"/>
    <cellStyle name="_GPM(LCD)" xfId="678"/>
    <cellStyle name="_GPM목표" xfId="679"/>
    <cellStyle name="_GSM신규" xfId="680"/>
    <cellStyle name="_GSM신규_41184" xfId="681"/>
    <cellStyle name="_HHP전망(2Q QBR관련)" xfId="682"/>
    <cellStyle name="_HHP전망(2Q QBR관련) (3) (2)" xfId="683"/>
    <cellStyle name="_HHP전망(2Q QBR관련) (4)" xfId="684"/>
    <cellStyle name="_HY0--Pre-GB &amp; BB List" xfId="685"/>
    <cellStyle name="_HY--Pre-GB &amp; BB List" xfId="686"/>
    <cellStyle name="_IMKH0708-46_CIP" xfId="687"/>
    <cellStyle name="_IMKT0902-03(VES)" xfId="688"/>
    <cellStyle name="_ISM신모델" xfId="689"/>
    <cellStyle name="_ISM전년대비" xfId="690"/>
    <cellStyle name="_ISM전년대비_050809" xfId="691"/>
    <cellStyle name="_IT + DVD REC 재료비 041110" xfId="692"/>
    <cellStyle name="_July.Daily.Produciton Plan Cycle 06-30" xfId="693"/>
    <cellStyle name="_July.Daily.Produciton Plan Cycle 07-03" xfId="694"/>
    <cellStyle name="_July.Daily.Produciton Plan Cycle 07-03_41184" xfId="695"/>
    <cellStyle name="_July.Daily.Produciton Plan Cycle 07-04" xfId="696"/>
    <cellStyle name="_July.Daily.Produciton Plan Cycle 07-04_41184" xfId="697"/>
    <cellStyle name="_July.Daily.Produciton Plan Cycle 07-05" xfId="698"/>
    <cellStyle name="_July.Daily.Produciton Plan Cycle 07-10" xfId="699"/>
    <cellStyle name="_July.Daily.Produciton Plan Cycle 07-11" xfId="700"/>
    <cellStyle name="_June.Daily.Produciton Plan Cycle 06-28" xfId="701"/>
    <cellStyle name="_June.Daily.Produciton Plan Cycle 06-28_41184" xfId="702"/>
    <cellStyle name="_June.Daily.Produciton Plan Cycle 06-28_63342" xfId="703"/>
    <cellStyle name="_June.Daily.Produciton Plan Cycle 06-29" xfId="704"/>
    <cellStyle name="_JY보고(11.14)" xfId="705"/>
    <cellStyle name="_KNT21 (A600)" xfId="706"/>
    <cellStyle name="_LED 수급표 0605 (wk23DM기준)" xfId="707"/>
    <cellStyle name="_LG 비딩 (혜주)(1)" xfId="708"/>
    <cellStyle name="_LG 비딩 (혜주)(1)_PT ESH" xfId="709"/>
    <cellStyle name="_LG 비딩 (혜주)(1)_단가인하 관련 품의 양식(내부)" xfId="710"/>
    <cellStyle name="_LG 비딩 (혜주)(1)_보고용 0612271" xfId="711"/>
    <cellStyle name="_Line-up" xfId="712"/>
    <cellStyle name="_Lover" xfId="713"/>
    <cellStyle name="_Lucid(SGH-U800)_080710" xfId="714"/>
    <cellStyle name="_Lucid(SGH-U800)_080710_05-(기구사출파트)재검토 Marcel(GT-S3500)-081114" xfId="715"/>
    <cellStyle name="_Lucid(SGH-U800)_080710_Ely(GT-S5230)_Wedge(SCH-U350)_취합" xfId="716"/>
    <cellStyle name="_Lucid(SGH-U800)_080710_Fedora(SGH-i688)_080930" xfId="717"/>
    <cellStyle name="_Lucid(SGH-U800)_080710_Marcel(GT-S3500) 090211_41184" xfId="718"/>
    <cellStyle name="_Lucid(SGH-U800)_080710_Preston(GT-S5600)_090206" xfId="719"/>
    <cellStyle name="_Lucid(SGH-U800)_080710_Tailor(SGH-L878E)_080930" xfId="720"/>
    <cellStyle name="_Lucid(SGH-U800)_080710_기" xfId="721"/>
    <cellStyle name="_Lucid(SGH-U800)_080710_재료비_기본_수출" xfId="722"/>
    <cellStyle name="_M300" xfId="723"/>
    <cellStyle name="_Main" xfId="724"/>
    <cellStyle name="_Main_1" xfId="725"/>
    <cellStyle name="_Main_2" xfId="726"/>
    <cellStyle name="_MD_10월실적경비" xfId="727"/>
    <cellStyle name="_MD_10월실적보고서_1103" xfId="728"/>
    <cellStyle name="_MD_9월실적보고서_1004" xfId="729"/>
    <cellStyle name="_MH0--Pre-GB &amp; BB List" xfId="730"/>
    <cellStyle name="_MH--Pre-GB &amp; BB List" xfId="731"/>
    <cellStyle name="_Module Line 운영계획_0801128" xfId="732"/>
    <cellStyle name="_Module Line 운영계획_080227" xfId="733"/>
    <cellStyle name="_Module Line 운영계획_080303_41184" xfId="734"/>
    <cellStyle name="_Module Line 운영계획_080305" xfId="735"/>
    <cellStyle name="_Module Line 운영계획_080310" xfId="736"/>
    <cellStyle name="_monci" xfId="737"/>
    <cellStyle name="_Motor현황보고-0303" xfId="738"/>
    <cellStyle name="_MySPEC(Crystal&amp;Optic)" xfId="739"/>
    <cellStyle name="_NB--Pre-GB &amp; BB List" xfId="740"/>
    <cellStyle name="_NW_TU 신모델_ACTIVITY_매출현황_0512(최종)" xfId="741"/>
    <cellStyle name="_OLED0611_2판" xfId="742"/>
    <cellStyle name="_One_Line" xfId="743"/>
    <cellStyle name="_Onhand (MF)" xfId="744"/>
    <cellStyle name="_Onhand (MF) (2)" xfId="745"/>
    <cellStyle name="_Onhand (MF) (3)" xfId="746"/>
    <cellStyle name="_Onhand (MF) (3)_1" xfId="747"/>
    <cellStyle name="_OperationIssue-모터" xfId="748"/>
    <cellStyle name="_pc 품의용(1)" xfId="749"/>
    <cellStyle name="_pc 품의용(1)_PT ESH" xfId="750"/>
    <cellStyle name="_pc 품의용(1)_단가인하 관련 품의 양식(내부)" xfId="751"/>
    <cellStyle name="_pc 품의용(1)_보고용 0612271" xfId="752"/>
    <cellStyle name="_PCCAMERA" xfId="753"/>
    <cellStyle name="_PCCAMERA(Dixon)" xfId="754"/>
    <cellStyle name="_PCCAMERA(M121)" xfId="755"/>
    <cellStyle name="_PCCAMERA(M90)" xfId="756"/>
    <cellStyle name="_PP_汇总" xfId="757"/>
    <cellStyle name="_PP-REPORT(2)" xfId="758"/>
    <cellStyle name="_PPSI_1102_AM(new)" xfId="759"/>
    <cellStyle name="_PPSI_1105_AM" xfId="760"/>
    <cellStyle name="_Production_Plan_17_03_Rev_02" xfId="761"/>
    <cellStyle name="_QBR Activity_41184 (2)" xfId="762"/>
    <cellStyle name="_QBR매출보고_050424_41184" xfId="763"/>
    <cellStyle name="_Qualomm_0523" xfId="764"/>
    <cellStyle name="_Qualomm_0523 2" xfId="765"/>
    <cellStyle name="_REMAIN" xfId="766"/>
    <cellStyle name="_RESULTS" xfId="767"/>
    <cellStyle name="_RESULTS_(속보2002)MAIN" xfId="768"/>
    <cellStyle name="_RESULTS_1" xfId="769"/>
    <cellStyle name="_RESULTS_2" xfId="770"/>
    <cellStyle name="_RESULTS_30212030" xfId="771"/>
    <cellStyle name="_RESULTS_31124856" xfId="772"/>
    <cellStyle name="_Risk매출 (2)" xfId="773"/>
    <cellStyle name="_Sales FCST_071207" xfId="774"/>
    <cellStyle name="_Samsung Q4 shipment tracking" xfId="775"/>
    <cellStyle name="_SCM" xfId="776"/>
    <cellStyle name="_SCM&amp;CKD_JUL(27W)" xfId="777"/>
    <cellStyle name="_SCM&amp;CKD_JUL(28W)" xfId="778"/>
    <cellStyle name="_SCM&amp;CKD_JUL(29W)" xfId="779"/>
    <cellStyle name="_SDI PART 입고LIST_1월" xfId="780"/>
    <cellStyle name="_SDI PART 입고LIST_1월_1" xfId="781"/>
    <cellStyle name="_SDI PART 입고LIST_1월_2" xfId="782"/>
    <cellStyle name="_SDI PART 입고LIST_1월_3" xfId="783"/>
    <cellStyle name="_SDI PART 입고LIST_1월_4" xfId="784"/>
    <cellStyle name="_SDI PART 입고LIST_1월_5" xfId="785"/>
    <cellStyle name="_SEC PO 및 공급실적" xfId="786"/>
    <cellStyle name="_Semco Capacity Review 0811 2006" xfId="787"/>
    <cellStyle name="_Sensor Item list" xfId="788"/>
    <cellStyle name="_SET(0526)" xfId="789"/>
    <cellStyle name="_SEV 40만대 Packing List_SMD" xfId="790"/>
    <cellStyle name="_Sheet1" xfId="791"/>
    <cellStyle name="_Sheet1_1" xfId="792"/>
    <cellStyle name="_Sheet1_선적차질양식변경_1006" xfId="793"/>
    <cellStyle name="_Sheet2" xfId="794"/>
    <cellStyle name="_Sheet4" xfId="795"/>
    <cellStyle name="_Shipment차질분석" xfId="796"/>
    <cellStyle name="_sku" xfId="797"/>
    <cellStyle name="_sku 2" xfId="798"/>
    <cellStyle name="_sku_plan" xfId="799"/>
    <cellStyle name="_sku_plan 2" xfId="800"/>
    <cellStyle name="_sku_plan1" xfId="801"/>
    <cellStyle name="_SLIM COMBO OASIS " xfId="802"/>
    <cellStyle name="_SMD 개발모델 List" xfId="803"/>
    <cellStyle name="_SMPS분석" xfId="804"/>
    <cellStyle name="_SSKMT W46 SOP對 Shipment 차질예상 1116" xfId="805"/>
    <cellStyle name="_SSKMT W49 SOP對 Shipment 차질예상 1130" xfId="806"/>
    <cellStyle name="_STI SMD  공정별 구성품_070503" xfId="807"/>
    <cellStyle name="_Table2_Out" xfId="808"/>
    <cellStyle name="_Table2_Out 2" xfId="809"/>
    <cellStyle name="_Taping 0615" xfId="810"/>
    <cellStyle name="_Taping 초안(040726)" xfId="811"/>
    <cellStyle name="_TFT in 실적" xfId="812"/>
    <cellStyle name="_TPE--Pre-GB &amp; BB List" xfId="813"/>
    <cellStyle name="_TSTC 46W 선적 예상" xfId="814"/>
    <cellStyle name="_TSTC 48W SHIPMENT예상" xfId="815"/>
    <cellStyle name="_TSTC 50W 예상" xfId="816"/>
    <cellStyle name="_TSTC 50W 예상_41184" xfId="817"/>
    <cellStyle name="_Twist(GT-M2710)" xfId="818"/>
    <cellStyle name="_W03M_BCD취합_TSTC_090112" xfId="819"/>
    <cellStyle name="_W29_8월본사_0717" xfId="820"/>
    <cellStyle name="_W619 중국 678실행 920환율" xfId="821"/>
    <cellStyle name="_WC_Capa_090921" xfId="822"/>
    <cellStyle name="_Weekly Check" xfId="823"/>
    <cellStyle name="_x680자재이원화" xfId="824"/>
    <cellStyle name="_Y2K_FORM" xfId="825"/>
    <cellStyle name="_zmzm" xfId="826"/>
    <cellStyle name="_가공품 청구" xfId="827"/>
    <cellStyle name="_가공품 청구 2" xfId="828"/>
    <cellStyle name="_간부회의(매출부진보고회,060311)의 워크시트" xfId="829"/>
    <cellStyle name="_경비양식" xfId="830"/>
    <cellStyle name="_경영 MS" xfId="831"/>
    <cellStyle name="_경영계획지표" xfId="832"/>
    <cellStyle name="_경영계획지표_12415" xfId="833"/>
    <cellStyle name="_경영계획지표_52081" xfId="834"/>
    <cellStyle name="_경영계획지표2" xfId="835"/>
    <cellStyle name="_경영실적12" xfId="836"/>
    <cellStyle name="_경영위-4월 BACK DATA" xfId="837"/>
    <cellStyle name="_경영종합보고" xfId="838"/>
    <cellStyle name="_경영종합보고_02손익관련2" xfId="839"/>
    <cellStyle name="_계획" xfId="840"/>
    <cellStyle name="_계획_1" xfId="841"/>
    <cellStyle name="_계획0713" xfId="842"/>
    <cellStyle name="_계획0713_2" xfId="843"/>
    <cellStyle name="_계획0719" xfId="844"/>
    <cellStyle name="_고정성수수료_기흥" xfId="845"/>
    <cellStyle name="_광픽업_전체기종모델재료비_041006(정리)" xfId="846"/>
    <cellStyle name="_국판신모델_0304" xfId="847"/>
    <cellStyle name="_국판신모델_0304 2" xfId="848"/>
    <cellStyle name="_기종별구매인하2001" xfId="849"/>
    <cellStyle name="_기준물량 및 인원(광우)" xfId="850"/>
    <cellStyle name="_기준물량 및 인원(길천)" xfId="851"/>
    <cellStyle name="_기준물량 및 인원(대덕)" xfId="852"/>
    <cellStyle name="_기준물량 및 인원(상신수원)" xfId="853"/>
    <cellStyle name="_내부보고" xfId="854"/>
    <cellStyle name="_년간매출510" xfId="855"/>
    <cellStyle name="_년도별본부capa" xfId="856"/>
    <cellStyle name="_년전망_0713" xfId="857"/>
    <cellStyle name="_년전망_0923" xfId="858"/>
    <cellStyle name="_단가인하 관련 품의 양식(내부)" xfId="859"/>
    <cellStyle name="_단가표" xfId="860"/>
    <cellStyle name="_단기050428(나1)" xfId="861"/>
    <cellStyle name="_단기050505(신모델)" xfId="862"/>
    <cellStyle name="_당사 및 경쟁사 가격비교(060718)" xfId="863"/>
    <cellStyle name="_대우BP~1" xfId="864"/>
    <cellStyle name="_대표이사(수정)" xfId="865"/>
    <cellStyle name="_마감현황" xfId="866"/>
    <cellStyle name="_매출보고자료050530" xfId="867"/>
    <cellStyle name="_매출손익" xfId="868"/>
    <cellStyle name="_매출손익 최종수정('02년 '03년)" xfId="869"/>
    <cellStyle name="_매출손익 최종수정('02년 '03년)_41184" xfId="870"/>
    <cellStyle name="_매출손익_23856" xfId="871"/>
    <cellStyle name="_메모리업체 연락처" xfId="872"/>
    <cellStyle name="_무선 제품 명칭 정리" xfId="873"/>
    <cellStyle name="_무선사 가격검토_071010" xfId="874"/>
    <cellStyle name="_물량회의 자료(0820)_Ver01" xfId="875"/>
    <cellStyle name="_법률용역비-소송비(3월)" xfId="876"/>
    <cellStyle name="_법인종합지표" xfId="877"/>
    <cellStyle name="_법인현황 소개" xfId="878"/>
    <cellStyle name="_보고서_050307" xfId="879"/>
    <cellStyle name="_복사본 1Q2Q 가격인하안_061222" xfId="880"/>
    <cellStyle name="_복합단말기_0302" xfId="881"/>
    <cellStyle name="_복합단말기_0302 2" xfId="882"/>
    <cellStyle name="_본사비비교분석(2월)" xfId="883"/>
    <cellStyle name="_부서별계획(재무자료)" xfId="884"/>
    <cellStyle name="_부품순" xfId="885"/>
    <cellStyle name="_북미" xfId="886"/>
    <cellStyle name="_분석방안 (2)" xfId="887"/>
    <cellStyle name="_비목별 경비계획" xfId="888"/>
    <cellStyle name="_생사출하 계획 대비 실적(12월)_41184" xfId="889"/>
    <cellStyle name="_생산자재실적(20060213)_보고용" xfId="890"/>
    <cellStyle name="_선적 INVOICE" xfId="891"/>
    <cellStyle name="_선적차질(SEHZ)" xfId="892"/>
    <cellStyle name="_선적차질양식변경_1006" xfId="893"/>
    <cellStyle name="_소요량-0703" xfId="894"/>
    <cellStyle name="_소코드1" xfId="895"/>
    <cellStyle name="_손익차이" xfId="896"/>
    <cellStyle name="_수원_05년 재료비 이정표_041105" xfId="897"/>
    <cellStyle name="_신규 DIC 주보 월보_W01_검토" xfId="898"/>
    <cellStyle name="_신규 DIC 주보 월보_W03_41184" xfId="899"/>
    <cellStyle name="_신규진행 자료" xfId="900"/>
    <cellStyle name="_신모델 계획_전자1팀(M-RF)" xfId="901"/>
    <cellStyle name="_신모델 계획_전자1팀(M-RF)_41184" xfId="902"/>
    <cellStyle name="_신모델 계획_전자1팀(M-RF)_63342" xfId="903"/>
    <cellStyle name="_신모델 계획_전자1팀GMCS_19169" xfId="904"/>
    <cellStyle name="_신모델 계획_전자1팀GMCS_63342" xfId="905"/>
    <cellStyle name="_실적" xfId="906"/>
    <cellStyle name="_실적_0303월" xfId="907"/>
    <cellStyle name="_실적관련(05.05.12)" xfId="908"/>
    <cellStyle name="_실행계획 3~6월 (0215) MIDAS" xfId="909"/>
    <cellStyle name="_실행계획 3~6월 (0220) MIDAS 최종수정" xfId="910"/>
    <cellStyle name="_실행계획 8~12월 (0711)MIDASb 수정a" xfId="911"/>
    <cellStyle name="_실행계획 송부" xfId="912"/>
    <cellStyle name="_실행계획(4B0)_1026" xfId="913"/>
    <cellStyle name="_실행계획(4B0)_1027" xfId="914"/>
    <cellStyle name="_안보고19" xfId="915"/>
    <cellStyle name="_연구개발현황" xfId="916"/>
    <cellStyle name="_영문 customer master" xfId="917"/>
    <cellStyle name="_영업외수지(경영위원회)" xfId="918"/>
    <cellStyle name="_예상실행050516_v2.3" xfId="919"/>
    <cellStyle name="_예외생산계획" xfId="920"/>
    <cellStyle name="_예외생산계획 2" xfId="921"/>
    <cellStyle name="_오아시스 Target재료비" xfId="922"/>
    <cellStyle name="_오전출하" xfId="923"/>
    <cellStyle name="_오후" xfId="924"/>
    <cellStyle name="_오후출하" xfId="925"/>
    <cellStyle name="_외주allo 정리" xfId="926"/>
    <cellStyle name="_용도별0212" xfId="927"/>
    <cellStyle name="_워크샵0110" xfId="928"/>
    <cellStyle name="_월별실적" xfId="929"/>
    <cellStyle name="_유일정보(MELCO)" xfId="930"/>
    <cellStyle name="_유일정보통신" xfId="931"/>
    <cellStyle name="_은행 변경 관련 인감증명서 협조문 20061109" xfId="932"/>
    <cellStyle name="_이준형K(사업팀별)" xfId="933"/>
    <cellStyle name="_이통0112" xfId="934"/>
    <cellStyle name="_이통2부01월재공금액" xfId="935"/>
    <cellStyle name="_인건비 ,경비 현황" xfId="936"/>
    <cellStyle name="_인건비경비자료(내부)" xfId="937"/>
    <cellStyle name="_인건비경비자료1" xfId="938"/>
    <cellStyle name="_인력(04가)" xfId="939"/>
    <cellStyle name="_인력(05가)" xfId="940"/>
    <cellStyle name="_인력(09가)" xfId="941"/>
    <cellStyle name="_인력(10실적)" xfId="942"/>
    <cellStyle name="_인력01(실적)" xfId="943"/>
    <cellStyle name="_인력02" xfId="944"/>
    <cellStyle name="_인력03" xfId="945"/>
    <cellStyle name="_인력04" xfId="946"/>
    <cellStyle name="_인력04(가)" xfId="947"/>
    <cellStyle name="_인력05" xfId="948"/>
    <cellStyle name="_인력06" xfId="949"/>
    <cellStyle name="_인력06(가)" xfId="950"/>
    <cellStyle name="_인력06가" xfId="951"/>
    <cellStyle name="_인력07(가)" xfId="952"/>
    <cellStyle name="_인력07(실적)" xfId="953"/>
    <cellStyle name="_인력07REV4" xfId="954"/>
    <cellStyle name="_인력08REV4" xfId="955"/>
    <cellStyle name="_인력09" xfId="956"/>
    <cellStyle name="_인력09(실적)" xfId="957"/>
    <cellStyle name="_인력09REV4(가)" xfId="958"/>
    <cellStyle name="_인력10" xfId="959"/>
    <cellStyle name="_인력11" xfId="960"/>
    <cellStyle name="_인력11REV" xfId="961"/>
    <cellStyle name="_인력12(실적)" xfId="962"/>
    <cellStyle name="_인력현황(인사)_34972" xfId="963"/>
    <cellStyle name="_일GSM01" xfId="964"/>
    <cellStyle name="_일GSM05" xfId="965"/>
    <cellStyle name="_일GSM05 2" xfId="966"/>
    <cellStyle name="_일GSM07" xfId="967"/>
    <cellStyle name="_일GSM07 2" xfId="968"/>
    <cellStyle name="_일정" xfId="969"/>
    <cellStyle name="_임원Workshop_판매계획050525" xfId="970"/>
    <cellStyle name="_임원Workshop_판매계획050525 (2)" xfId="971"/>
    <cellStyle name="_임원Workshop_판매계획050606(공지)" xfId="972"/>
    <cellStyle name="_임원보고(6월)" xfId="973"/>
    <cellStyle name="_입고LIST" xfId="974"/>
    <cellStyle name="_입고LIST_1" xfId="975"/>
    <cellStyle name="_입고LIST_2" xfId="976"/>
    <cellStyle name="_입고LIST_3" xfId="977"/>
    <cellStyle name="_입고LIST_4" xfId="978"/>
    <cellStyle name="_입고LIST_5" xfId="979"/>
    <cellStyle name="_자금자료(관리)" xfId="980"/>
    <cellStyle name="_자료" xfId="981"/>
    <cellStyle name="_재무팀 인사자료-2" xfId="982"/>
    <cellStyle name="_재무팀 인사자료-2수정" xfId="983"/>
    <cellStyle name="_전기LED" xfId="984"/>
    <cellStyle name="_절감대책_MD" xfId="985"/>
    <cellStyle name="_정관모듈" xfId="986"/>
    <cellStyle name="_정규인력2" xfId="987"/>
    <cellStyle name="_제품별매출및이익(구조본포함)" xfId="988"/>
    <cellStyle name="_종합보고" xfId="989"/>
    <cellStyle name="_종합지표(1010)" xfId="990"/>
    <cellStyle name="_중국" xfId="991"/>
    <cellStyle name="_중장기판매계획(Line인수)_061106" xfId="992"/>
    <cellStyle name="_지분법3사" xfId="993"/>
    <cellStyle name="_지분법분석3Q" xfId="994"/>
    <cellStyle name="_지분법양식" xfId="995"/>
    <cellStyle name="_지분법최종" xfId="996"/>
    <cellStyle name="_지우기ㅏ" xfId="997"/>
    <cellStyle name="_집계표(수정2)" xfId="998"/>
    <cellStyle name="_집계표(수정4)" xfId="999"/>
    <cellStyle name="_차질분석" xfId="1000"/>
    <cellStyle name="_천진영상" xfId="1001"/>
    <cellStyle name="_초안보고_송부" xfId="1002"/>
    <cellStyle name="_총경비 계획" xfId="1003"/>
    <cellStyle name="_추가 확판 계획 진행 현황 0704" xfId="1004"/>
    <cellStyle name="_출고의뢰" xfId="1005"/>
    <cellStyle name="_출하관리" xfId="1006"/>
    <cellStyle name="_출하관리_1" xfId="1007"/>
    <cellStyle name="_출하관리_2" xfId="1008"/>
    <cellStyle name="_출하관리_3" xfId="1009"/>
    <cellStyle name="_출하관리_4" xfId="1010"/>
    <cellStyle name="_출하관리_4월" xfId="1011"/>
    <cellStyle name="_출하관리_4월_1" xfId="1012"/>
    <cellStyle name="_출하관리_4월_2" xfId="1013"/>
    <cellStyle name="_출하관리_4월_3" xfId="1014"/>
    <cellStyle name="_출하관리_4월_4" xfId="1015"/>
    <cellStyle name="_출하관리_5" xfId="1016"/>
    <cellStyle name="_출하관리_6월" xfId="1017"/>
    <cellStyle name="_출하관리_6월_1" xfId="1018"/>
    <cellStyle name="_출하관리_6월_2" xfId="1019"/>
    <cellStyle name="_출하관리_6월_3" xfId="1020"/>
    <cellStyle name="_출하관리_6월_4" xfId="1021"/>
    <cellStyle name="_출하품질" xfId="1022"/>
    <cellStyle name="_출하품질 2" xfId="1023"/>
    <cellStyle name="_투입대기" xfId="1024"/>
    <cellStyle name="_투자자산03" xfId="1025"/>
    <cellStyle name="_팀징회의0112(재고자산)" xfId="1026"/>
    <cellStyle name="_판가" xfId="1027"/>
    <cellStyle name="_판가재료비현황" xfId="1028"/>
    <cellStyle name="_판가추이" xfId="1029"/>
    <cellStyle name="_판생회의LM국내0328" xfId="1030"/>
    <cellStyle name="_팩킹" xfId="1031"/>
    <cellStyle name="_프로모션 MS" xfId="1032"/>
    <cellStyle name="_하반기_이익극대화_판매계획(0412)_12일_17시" xfId="1033"/>
    <cellStyle name="_해성산업사" xfId="1034"/>
    <cellStyle name="_해성산업사(M400)" xfId="1035"/>
    <cellStyle name="_해성산업사(nokia)" xfId="1036"/>
    <cellStyle name="_해외법인월급여비교(해외지원)11" xfId="1037"/>
    <cellStyle name="_혁신_TROY 재료비_040903_1" xfId="1038"/>
    <cellStyle name="_현지 이원화 가격 비교" xfId="1039"/>
    <cellStyle name="_확정생판회의 결과보고 04.5월 홍현표" xfId="1040"/>
    <cellStyle name="_副本Shipment Fcst-2008-red" xfId="1041"/>
    <cellStyle name="_寶源廠區--Pre-GB &amp; BB List" xfId="1042"/>
    <cellStyle name="_当周Shipment" xfId="1043"/>
    <cellStyle name="_春節預計進貨-CHIPBOND" xfId="1044"/>
    <cellStyle name="_机种别去来先" xfId="1045"/>
    <cellStyle name="_汇总" xfId="1046"/>
    <cellStyle name="_生贩计划" xfId="1047"/>
    <cellStyle name="_质量损失0812" xfId="1048"/>
    <cellStyle name="¡ERIiU¡ERE?¡ERER ¡ERE?A¡ERE¡ERIA CIAI¡ER￠R¡¿￠RERU¡ERE¡ER¨I¡ⓒ¡ERIiA¡ER￠R¡¿I" xfId="1049"/>
    <cellStyle name="’E‰Y [0.00]_laroux" xfId="1050"/>
    <cellStyle name="’E‰Y_laroux" xfId="1051"/>
    <cellStyle name="￠R¡×Ioe¡ER￠R¡¿¡ER¨I¡ⓒ¡ER￠R¡¿¡EREA￠R¡×I¡ERA_AIAIC￠RER￠R¡×¡ERAuCoE￠R¡×I¡ERA " xfId="1052"/>
    <cellStyle name="¤@?e_laroux" xfId="1053"/>
    <cellStyle name="¤d¤A|i[0]_laroux" xfId="1054"/>
    <cellStyle name="¤d¤A|i_laroux" xfId="1055"/>
    <cellStyle name="=C:\WINDOWS\SYSTEM32\COMMAND.COM" xfId="1056"/>
    <cellStyle name="=C:\WINDOWS\SYSTEM32\COMMAND.COM 2" xfId="1057"/>
    <cellStyle name="=C:\WINDOWS\SYSTEM32\COMMAND.COM 3" xfId="1058"/>
    <cellStyle name="≫o±O[0]_≫a×U " xfId="1059"/>
    <cellStyle name="≫o±O_≫a×U " xfId="1060"/>
    <cellStyle name="0,0_x000d__x000a_NA_x000d__x000a_" xfId="1061"/>
    <cellStyle name="0,0_x000d__x000a_NA_x000d__x000a_ 2" xfId="1062"/>
    <cellStyle name="0,0_x000d__x000a_NA_x000d__x000a_ 2 2" xfId="1063"/>
    <cellStyle name="0,0_x000d__x000a_NA_x000d__x000a_ 2 3" xfId="1064"/>
    <cellStyle name="16" xfId="1065"/>
    <cellStyle name="19990216" xfId="1066"/>
    <cellStyle name="¹eºÐA²_±aA¸" xfId="1067"/>
    <cellStyle name="¹éºÐÀ²_ÀÏÀÏÇ°ÁúÇöÈ² " xfId="1068"/>
    <cellStyle name="20" xfId="1069"/>
    <cellStyle name="20 2" xfId="1070"/>
    <cellStyle name="20 2 2" xfId="1071"/>
    <cellStyle name="20 3" xfId="1072"/>
    <cellStyle name="20 3 2" xfId="1073"/>
    <cellStyle name="20 4" xfId="1074"/>
    <cellStyle name="20% - ???1" xfId="1075"/>
    <cellStyle name="20% - ???2" xfId="1076"/>
    <cellStyle name="20% - ???3" xfId="1077"/>
    <cellStyle name="20% - ???4" xfId="1078"/>
    <cellStyle name="20% - ???5" xfId="1079"/>
    <cellStyle name="20% - ???6" xfId="1080"/>
    <cellStyle name="20% - Accent1 10" xfId="1081"/>
    <cellStyle name="20% - Accent1 10 2" xfId="1082"/>
    <cellStyle name="20% - Accent1 100" xfId="1083"/>
    <cellStyle name="20% - Accent1 101" xfId="1084"/>
    <cellStyle name="20% - Accent1 102" xfId="1085"/>
    <cellStyle name="20% - Accent1 11" xfId="1086"/>
    <cellStyle name="20% - Accent1 11 2" xfId="1087"/>
    <cellStyle name="20% - Accent1 12" xfId="1088"/>
    <cellStyle name="20% - Accent1 12 2" xfId="1089"/>
    <cellStyle name="20% - Accent1 13" xfId="1090"/>
    <cellStyle name="20% - Accent1 13 2" xfId="1091"/>
    <cellStyle name="20% - Accent1 14" xfId="1092"/>
    <cellStyle name="20% - Accent1 14 2" xfId="1093"/>
    <cellStyle name="20% - Accent1 15" xfId="1094"/>
    <cellStyle name="20% - Accent1 15 2" xfId="1095"/>
    <cellStyle name="20% - Accent1 16" xfId="1096"/>
    <cellStyle name="20% - Accent1 16 2" xfId="1097"/>
    <cellStyle name="20% - Accent1 17" xfId="1098"/>
    <cellStyle name="20% - Accent1 17 2" xfId="1099"/>
    <cellStyle name="20% - Accent1 18" xfId="1100"/>
    <cellStyle name="20% - Accent1 18 2" xfId="1101"/>
    <cellStyle name="20% - Accent1 19" xfId="1102"/>
    <cellStyle name="20% - Accent1 19 2" xfId="1103"/>
    <cellStyle name="20% - Accent1 2" xfId="1104"/>
    <cellStyle name="20% - Accent1 2 10" xfId="1105"/>
    <cellStyle name="20% - Accent1 2 11" xfId="1106"/>
    <cellStyle name="20% - Accent1 2 12" xfId="1107"/>
    <cellStyle name="20% - Accent1 2 13" xfId="1108"/>
    <cellStyle name="20% - Accent1 2 14" xfId="1109"/>
    <cellStyle name="20% - Accent1 2 15" xfId="1110"/>
    <cellStyle name="20% - Accent1 2 16" xfId="1111"/>
    <cellStyle name="20% - Accent1 2 17" xfId="1112"/>
    <cellStyle name="20% - Accent1 2 18" xfId="1113"/>
    <cellStyle name="20% - Accent1 2 19" xfId="1114"/>
    <cellStyle name="20% - Accent1 2 2" xfId="1115"/>
    <cellStyle name="20% - Accent1 2 2 2" xfId="1116"/>
    <cellStyle name="20% - Accent1 2 2 2 2" xfId="1117"/>
    <cellStyle name="20% - Accent1 2 2 3" xfId="1118"/>
    <cellStyle name="20% - Accent1 2 2 4" xfId="1119"/>
    <cellStyle name="20% - Accent1 2 20" xfId="1120"/>
    <cellStyle name="20% - Accent1 2 21" xfId="1121"/>
    <cellStyle name="20% - Accent1 2 22" xfId="1122"/>
    <cellStyle name="20% - Accent1 2 23" xfId="1123"/>
    <cellStyle name="20% - Accent1 2 24" xfId="1124"/>
    <cellStyle name="20% - Accent1 2 25" xfId="1125"/>
    <cellStyle name="20% - Accent1 2 26" xfId="1126"/>
    <cellStyle name="20% - Accent1 2 27" xfId="1127"/>
    <cellStyle name="20% - Accent1 2 28" xfId="1128"/>
    <cellStyle name="20% - Accent1 2 29" xfId="1129"/>
    <cellStyle name="20% - Accent1 2 3" xfId="1130"/>
    <cellStyle name="20% - Accent1 2 3 2" xfId="1131"/>
    <cellStyle name="20% - Accent1 2 3 3" xfId="1132"/>
    <cellStyle name="20% - Accent1 2 30" xfId="1133"/>
    <cellStyle name="20% - Accent1 2 31" xfId="1134"/>
    <cellStyle name="20% - Accent1 2 32" xfId="1135"/>
    <cellStyle name="20% - Accent1 2 33" xfId="1136"/>
    <cellStyle name="20% - Accent1 2 34" xfId="1137"/>
    <cellStyle name="20% - Accent1 2 35" xfId="1138"/>
    <cellStyle name="20% - Accent1 2 36" xfId="1139"/>
    <cellStyle name="20% - Accent1 2 37" xfId="1140"/>
    <cellStyle name="20% - Accent1 2 38" xfId="1141"/>
    <cellStyle name="20% - Accent1 2 39" xfId="1142"/>
    <cellStyle name="20% - Accent1 2 4" xfId="1143"/>
    <cellStyle name="20% - Accent1 2 4 2" xfId="1144"/>
    <cellStyle name="20% - Accent1 2 40" xfId="1145"/>
    <cellStyle name="20% - Accent1 2 41" xfId="1146"/>
    <cellStyle name="20% - Accent1 2 42" xfId="1147"/>
    <cellStyle name="20% - Accent1 2 43" xfId="1148"/>
    <cellStyle name="20% - Accent1 2 44" xfId="1149"/>
    <cellStyle name="20% - Accent1 2 45" xfId="1150"/>
    <cellStyle name="20% - Accent1 2 46" xfId="1151"/>
    <cellStyle name="20% - Accent1 2 47" xfId="1152"/>
    <cellStyle name="20% - Accent1 2 48" xfId="1153"/>
    <cellStyle name="20% - Accent1 2 49" xfId="1154"/>
    <cellStyle name="20% - Accent1 2 5" xfId="1155"/>
    <cellStyle name="20% - Accent1 2 50" xfId="1156"/>
    <cellStyle name="20% - Accent1 2 51" xfId="1157"/>
    <cellStyle name="20% - Accent1 2 52" xfId="1158"/>
    <cellStyle name="20% - Accent1 2 53" xfId="1159"/>
    <cellStyle name="20% - Accent1 2 54" xfId="1160"/>
    <cellStyle name="20% - Accent1 2 55" xfId="1161"/>
    <cellStyle name="20% - Accent1 2 56" xfId="1162"/>
    <cellStyle name="20% - Accent1 2 57" xfId="1163"/>
    <cellStyle name="20% - Accent1 2 58" xfId="1164"/>
    <cellStyle name="20% - Accent1 2 59" xfId="1165"/>
    <cellStyle name="20% - Accent1 2 6" xfId="1166"/>
    <cellStyle name="20% - Accent1 2 60" xfId="1167"/>
    <cellStyle name="20% - Accent1 2 61" xfId="1168"/>
    <cellStyle name="20% - Accent1 2 62" xfId="1169"/>
    <cellStyle name="20% - Accent1 2 63" xfId="1170"/>
    <cellStyle name="20% - Accent1 2 64" xfId="1171"/>
    <cellStyle name="20% - Accent1 2 65" xfId="1172"/>
    <cellStyle name="20% - Accent1 2 66" xfId="1173"/>
    <cellStyle name="20% - Accent1 2 67" xfId="1174"/>
    <cellStyle name="20% - Accent1 2 68" xfId="1175"/>
    <cellStyle name="20% - Accent1 2 69" xfId="1176"/>
    <cellStyle name="20% - Accent1 2 7" xfId="1177"/>
    <cellStyle name="20% - Accent1 2 70" xfId="1178"/>
    <cellStyle name="20% - Accent1 2 71" xfId="1179"/>
    <cellStyle name="20% - Accent1 2 72" xfId="1180"/>
    <cellStyle name="20% - Accent1 2 73" xfId="1181"/>
    <cellStyle name="20% - Accent1 2 74" xfId="1182"/>
    <cellStyle name="20% - Accent1 2 75" xfId="1183"/>
    <cellStyle name="20% - Accent1 2 76" xfId="1184"/>
    <cellStyle name="20% - Accent1 2 77" xfId="1185"/>
    <cellStyle name="20% - Accent1 2 78" xfId="1186"/>
    <cellStyle name="20% - Accent1 2 79" xfId="1187"/>
    <cellStyle name="20% - Accent1 2 8" xfId="1188"/>
    <cellStyle name="20% - Accent1 2 80" xfId="1189"/>
    <cellStyle name="20% - Accent1 2 81" xfId="1190"/>
    <cellStyle name="20% - Accent1 2 82" xfId="1191"/>
    <cellStyle name="20% - Accent1 2 83" xfId="1192"/>
    <cellStyle name="20% - Accent1 2 84" xfId="1193"/>
    <cellStyle name="20% - Accent1 2 85" xfId="1194"/>
    <cellStyle name="20% - Accent1 2 86" xfId="1195"/>
    <cellStyle name="20% - Accent1 2 9" xfId="1196"/>
    <cellStyle name="20% - Accent1 20" xfId="1197"/>
    <cellStyle name="20% - Accent1 20 2" xfId="1198"/>
    <cellStyle name="20% - Accent1 21" xfId="1199"/>
    <cellStyle name="20% - Accent1 21 2" xfId="1200"/>
    <cellStyle name="20% - Accent1 22" xfId="1201"/>
    <cellStyle name="20% - Accent1 22 2" xfId="1202"/>
    <cellStyle name="20% - Accent1 23" xfId="1203"/>
    <cellStyle name="20% - Accent1 24" xfId="1204"/>
    <cellStyle name="20% - Accent1 25" xfId="1205"/>
    <cellStyle name="20% - Accent1 26" xfId="1206"/>
    <cellStyle name="20% - Accent1 27" xfId="1207"/>
    <cellStyle name="20% - Accent1 28" xfId="1208"/>
    <cellStyle name="20% - Accent1 29" xfId="1209"/>
    <cellStyle name="20% - Accent1 3" xfId="1210"/>
    <cellStyle name="20% - Accent1 3 10" xfId="1211"/>
    <cellStyle name="20% - Accent1 3 11" xfId="1212"/>
    <cellStyle name="20% - Accent1 3 12" xfId="1213"/>
    <cellStyle name="20% - Accent1 3 13" xfId="1214"/>
    <cellStyle name="20% - Accent1 3 14" xfId="1215"/>
    <cellStyle name="20% - Accent1 3 15" xfId="1216"/>
    <cellStyle name="20% - Accent1 3 16" xfId="1217"/>
    <cellStyle name="20% - Accent1 3 17" xfId="1218"/>
    <cellStyle name="20% - Accent1 3 18" xfId="1219"/>
    <cellStyle name="20% - Accent1 3 19" xfId="1220"/>
    <cellStyle name="20% - Accent1 3 2" xfId="1221"/>
    <cellStyle name="20% - Accent1 3 20" xfId="1222"/>
    <cellStyle name="20% - Accent1 3 21" xfId="1223"/>
    <cellStyle name="20% - Accent1 3 22" xfId="1224"/>
    <cellStyle name="20% - Accent1 3 23" xfId="1225"/>
    <cellStyle name="20% - Accent1 3 24" xfId="1226"/>
    <cellStyle name="20% - Accent1 3 25" xfId="1227"/>
    <cellStyle name="20% - Accent1 3 26" xfId="1228"/>
    <cellStyle name="20% - Accent1 3 27" xfId="1229"/>
    <cellStyle name="20% - Accent1 3 28" xfId="1230"/>
    <cellStyle name="20% - Accent1 3 29" xfId="1231"/>
    <cellStyle name="20% - Accent1 3 3" xfId="1232"/>
    <cellStyle name="20% - Accent1 3 30" xfId="1233"/>
    <cellStyle name="20% - Accent1 3 31" xfId="1234"/>
    <cellStyle name="20% - Accent1 3 32" xfId="1235"/>
    <cellStyle name="20% - Accent1 3 33" xfId="1236"/>
    <cellStyle name="20% - Accent1 3 34" xfId="1237"/>
    <cellStyle name="20% - Accent1 3 35" xfId="1238"/>
    <cellStyle name="20% - Accent1 3 36" xfId="1239"/>
    <cellStyle name="20% - Accent1 3 37" xfId="1240"/>
    <cellStyle name="20% - Accent1 3 38" xfId="1241"/>
    <cellStyle name="20% - Accent1 3 39" xfId="1242"/>
    <cellStyle name="20% - Accent1 3 4" xfId="1243"/>
    <cellStyle name="20% - Accent1 3 40" xfId="1244"/>
    <cellStyle name="20% - Accent1 3 41" xfId="1245"/>
    <cellStyle name="20% - Accent1 3 42" xfId="1246"/>
    <cellStyle name="20% - Accent1 3 43" xfId="1247"/>
    <cellStyle name="20% - Accent1 3 44" xfId="1248"/>
    <cellStyle name="20% - Accent1 3 45" xfId="1249"/>
    <cellStyle name="20% - Accent1 3 46" xfId="1250"/>
    <cellStyle name="20% - Accent1 3 47" xfId="1251"/>
    <cellStyle name="20% - Accent1 3 48" xfId="1252"/>
    <cellStyle name="20% - Accent1 3 49" xfId="1253"/>
    <cellStyle name="20% - Accent1 3 5" xfId="1254"/>
    <cellStyle name="20% - Accent1 3 50" xfId="1255"/>
    <cellStyle name="20% - Accent1 3 51" xfId="1256"/>
    <cellStyle name="20% - Accent1 3 52" xfId="1257"/>
    <cellStyle name="20% - Accent1 3 53" xfId="1258"/>
    <cellStyle name="20% - Accent1 3 54" xfId="1259"/>
    <cellStyle name="20% - Accent1 3 55" xfId="1260"/>
    <cellStyle name="20% - Accent1 3 56" xfId="1261"/>
    <cellStyle name="20% - Accent1 3 57" xfId="1262"/>
    <cellStyle name="20% - Accent1 3 58" xfId="1263"/>
    <cellStyle name="20% - Accent1 3 59" xfId="1264"/>
    <cellStyle name="20% - Accent1 3 6" xfId="1265"/>
    <cellStyle name="20% - Accent1 3 60" xfId="1266"/>
    <cellStyle name="20% - Accent1 3 61" xfId="1267"/>
    <cellStyle name="20% - Accent1 3 62" xfId="1268"/>
    <cellStyle name="20% - Accent1 3 63" xfId="1269"/>
    <cellStyle name="20% - Accent1 3 64" xfId="1270"/>
    <cellStyle name="20% - Accent1 3 65" xfId="1271"/>
    <cellStyle name="20% - Accent1 3 66" xfId="1272"/>
    <cellStyle name="20% - Accent1 3 67" xfId="1273"/>
    <cellStyle name="20% - Accent1 3 68" xfId="1274"/>
    <cellStyle name="20% - Accent1 3 69" xfId="1275"/>
    <cellStyle name="20% - Accent1 3 7" xfId="1276"/>
    <cellStyle name="20% - Accent1 3 70" xfId="1277"/>
    <cellStyle name="20% - Accent1 3 71" xfId="1278"/>
    <cellStyle name="20% - Accent1 3 72" xfId="1279"/>
    <cellStyle name="20% - Accent1 3 73" xfId="1280"/>
    <cellStyle name="20% - Accent1 3 74" xfId="1281"/>
    <cellStyle name="20% - Accent1 3 75" xfId="1282"/>
    <cellStyle name="20% - Accent1 3 76" xfId="1283"/>
    <cellStyle name="20% - Accent1 3 77" xfId="1284"/>
    <cellStyle name="20% - Accent1 3 78" xfId="1285"/>
    <cellStyle name="20% - Accent1 3 79" xfId="1286"/>
    <cellStyle name="20% - Accent1 3 8" xfId="1287"/>
    <cellStyle name="20% - Accent1 3 80" xfId="1288"/>
    <cellStyle name="20% - Accent1 3 81" xfId="1289"/>
    <cellStyle name="20% - Accent1 3 82" xfId="1290"/>
    <cellStyle name="20% - Accent1 3 9" xfId="1291"/>
    <cellStyle name="20% - Accent1 30" xfId="1292"/>
    <cellStyle name="20% - Accent1 31" xfId="1293"/>
    <cellStyle name="20% - Accent1 32" xfId="1294"/>
    <cellStyle name="20% - Accent1 33" xfId="1295"/>
    <cellStyle name="20% - Accent1 34" xfId="1296"/>
    <cellStyle name="20% - Accent1 35" xfId="1297"/>
    <cellStyle name="20% - Accent1 36" xfId="1298"/>
    <cellStyle name="20% - Accent1 37" xfId="1299"/>
    <cellStyle name="20% - Accent1 38" xfId="1300"/>
    <cellStyle name="20% - Accent1 39" xfId="1301"/>
    <cellStyle name="20% - Accent1 4" xfId="1302"/>
    <cellStyle name="20% - Accent1 4 10" xfId="1303"/>
    <cellStyle name="20% - Accent1 4 11" xfId="1304"/>
    <cellStyle name="20% - Accent1 4 12" xfId="1305"/>
    <cellStyle name="20% - Accent1 4 13" xfId="1306"/>
    <cellStyle name="20% - Accent1 4 14" xfId="1307"/>
    <cellStyle name="20% - Accent1 4 15" xfId="1308"/>
    <cellStyle name="20% - Accent1 4 16" xfId="1309"/>
    <cellStyle name="20% - Accent1 4 17" xfId="1310"/>
    <cellStyle name="20% - Accent1 4 18" xfId="1311"/>
    <cellStyle name="20% - Accent1 4 19" xfId="1312"/>
    <cellStyle name="20% - Accent1 4 2" xfId="1313"/>
    <cellStyle name="20% - Accent1 4 20" xfId="1314"/>
    <cellStyle name="20% - Accent1 4 21" xfId="1315"/>
    <cellStyle name="20% - Accent1 4 22" xfId="1316"/>
    <cellStyle name="20% - Accent1 4 23" xfId="1317"/>
    <cellStyle name="20% - Accent1 4 24" xfId="1318"/>
    <cellStyle name="20% - Accent1 4 25" xfId="1319"/>
    <cellStyle name="20% - Accent1 4 26" xfId="1320"/>
    <cellStyle name="20% - Accent1 4 27" xfId="1321"/>
    <cellStyle name="20% - Accent1 4 28" xfId="1322"/>
    <cellStyle name="20% - Accent1 4 29" xfId="1323"/>
    <cellStyle name="20% - Accent1 4 3" xfId="1324"/>
    <cellStyle name="20% - Accent1 4 30" xfId="1325"/>
    <cellStyle name="20% - Accent1 4 31" xfId="1326"/>
    <cellStyle name="20% - Accent1 4 32" xfId="1327"/>
    <cellStyle name="20% - Accent1 4 33" xfId="1328"/>
    <cellStyle name="20% - Accent1 4 34" xfId="1329"/>
    <cellStyle name="20% - Accent1 4 35" xfId="1330"/>
    <cellStyle name="20% - Accent1 4 36" xfId="1331"/>
    <cellStyle name="20% - Accent1 4 37" xfId="1332"/>
    <cellStyle name="20% - Accent1 4 38" xfId="1333"/>
    <cellStyle name="20% - Accent1 4 39" xfId="1334"/>
    <cellStyle name="20% - Accent1 4 4" xfId="1335"/>
    <cellStyle name="20% - Accent1 4 40" xfId="1336"/>
    <cellStyle name="20% - Accent1 4 41" xfId="1337"/>
    <cellStyle name="20% - Accent1 4 42" xfId="1338"/>
    <cellStyle name="20% - Accent1 4 43" xfId="1339"/>
    <cellStyle name="20% - Accent1 4 44" xfId="1340"/>
    <cellStyle name="20% - Accent1 4 45" xfId="1341"/>
    <cellStyle name="20% - Accent1 4 46" xfId="1342"/>
    <cellStyle name="20% - Accent1 4 47" xfId="1343"/>
    <cellStyle name="20% - Accent1 4 48" xfId="1344"/>
    <cellStyle name="20% - Accent1 4 49" xfId="1345"/>
    <cellStyle name="20% - Accent1 4 5" xfId="1346"/>
    <cellStyle name="20% - Accent1 4 50" xfId="1347"/>
    <cellStyle name="20% - Accent1 4 51" xfId="1348"/>
    <cellStyle name="20% - Accent1 4 52" xfId="1349"/>
    <cellStyle name="20% - Accent1 4 53" xfId="1350"/>
    <cellStyle name="20% - Accent1 4 54" xfId="1351"/>
    <cellStyle name="20% - Accent1 4 55" xfId="1352"/>
    <cellStyle name="20% - Accent1 4 56" xfId="1353"/>
    <cellStyle name="20% - Accent1 4 57" xfId="1354"/>
    <cellStyle name="20% - Accent1 4 58" xfId="1355"/>
    <cellStyle name="20% - Accent1 4 59" xfId="1356"/>
    <cellStyle name="20% - Accent1 4 6" xfId="1357"/>
    <cellStyle name="20% - Accent1 4 60" xfId="1358"/>
    <cellStyle name="20% - Accent1 4 61" xfId="1359"/>
    <cellStyle name="20% - Accent1 4 62" xfId="1360"/>
    <cellStyle name="20% - Accent1 4 63" xfId="1361"/>
    <cellStyle name="20% - Accent1 4 64" xfId="1362"/>
    <cellStyle name="20% - Accent1 4 65" xfId="1363"/>
    <cellStyle name="20% - Accent1 4 66" xfId="1364"/>
    <cellStyle name="20% - Accent1 4 67" xfId="1365"/>
    <cellStyle name="20% - Accent1 4 68" xfId="1366"/>
    <cellStyle name="20% - Accent1 4 69" xfId="1367"/>
    <cellStyle name="20% - Accent1 4 7" xfId="1368"/>
    <cellStyle name="20% - Accent1 4 70" xfId="1369"/>
    <cellStyle name="20% - Accent1 4 71" xfId="1370"/>
    <cellStyle name="20% - Accent1 4 72" xfId="1371"/>
    <cellStyle name="20% - Accent1 4 73" xfId="1372"/>
    <cellStyle name="20% - Accent1 4 74" xfId="1373"/>
    <cellStyle name="20% - Accent1 4 75" xfId="1374"/>
    <cellStyle name="20% - Accent1 4 76" xfId="1375"/>
    <cellStyle name="20% - Accent1 4 77" xfId="1376"/>
    <cellStyle name="20% - Accent1 4 78" xfId="1377"/>
    <cellStyle name="20% - Accent1 4 79" xfId="1378"/>
    <cellStyle name="20% - Accent1 4 8" xfId="1379"/>
    <cellStyle name="20% - Accent1 4 9" xfId="1380"/>
    <cellStyle name="20% - Accent1 40" xfId="1381"/>
    <cellStyle name="20% - Accent1 41" xfId="1382"/>
    <cellStyle name="20% - Accent1 42" xfId="1383"/>
    <cellStyle name="20% - Accent1 43" xfId="1384"/>
    <cellStyle name="20% - Accent1 44" xfId="1385"/>
    <cellStyle name="20% - Accent1 45" xfId="1386"/>
    <cellStyle name="20% - Accent1 46" xfId="1387"/>
    <cellStyle name="20% - Accent1 47" xfId="1388"/>
    <cellStyle name="20% - Accent1 48" xfId="1389"/>
    <cellStyle name="20% - Accent1 49" xfId="1390"/>
    <cellStyle name="20% - Accent1 5" xfId="1391"/>
    <cellStyle name="20% - Accent1 5 10" xfId="1392"/>
    <cellStyle name="20% - Accent1 5 11" xfId="1393"/>
    <cellStyle name="20% - Accent1 5 12" xfId="1394"/>
    <cellStyle name="20% - Accent1 5 13" xfId="1395"/>
    <cellStyle name="20% - Accent1 5 14" xfId="1396"/>
    <cellStyle name="20% - Accent1 5 15" xfId="1397"/>
    <cellStyle name="20% - Accent1 5 16" xfId="1398"/>
    <cellStyle name="20% - Accent1 5 17" xfId="1399"/>
    <cellStyle name="20% - Accent1 5 18" xfId="1400"/>
    <cellStyle name="20% - Accent1 5 19" xfId="1401"/>
    <cellStyle name="20% - Accent1 5 2" xfId="1402"/>
    <cellStyle name="20% - Accent1 5 20" xfId="1403"/>
    <cellStyle name="20% - Accent1 5 21" xfId="1404"/>
    <cellStyle name="20% - Accent1 5 22" xfId="1405"/>
    <cellStyle name="20% - Accent1 5 23" xfId="1406"/>
    <cellStyle name="20% - Accent1 5 24" xfId="1407"/>
    <cellStyle name="20% - Accent1 5 25" xfId="1408"/>
    <cellStyle name="20% - Accent1 5 26" xfId="1409"/>
    <cellStyle name="20% - Accent1 5 27" xfId="1410"/>
    <cellStyle name="20% - Accent1 5 28" xfId="1411"/>
    <cellStyle name="20% - Accent1 5 29" xfId="1412"/>
    <cellStyle name="20% - Accent1 5 3" xfId="1413"/>
    <cellStyle name="20% - Accent1 5 30" xfId="1414"/>
    <cellStyle name="20% - Accent1 5 31" xfId="1415"/>
    <cellStyle name="20% - Accent1 5 32" xfId="1416"/>
    <cellStyle name="20% - Accent1 5 33" xfId="1417"/>
    <cellStyle name="20% - Accent1 5 34" xfId="1418"/>
    <cellStyle name="20% - Accent1 5 35" xfId="1419"/>
    <cellStyle name="20% - Accent1 5 36" xfId="1420"/>
    <cellStyle name="20% - Accent1 5 37" xfId="1421"/>
    <cellStyle name="20% - Accent1 5 38" xfId="1422"/>
    <cellStyle name="20% - Accent1 5 39" xfId="1423"/>
    <cellStyle name="20% - Accent1 5 4" xfId="1424"/>
    <cellStyle name="20% - Accent1 5 40" xfId="1425"/>
    <cellStyle name="20% - Accent1 5 41" xfId="1426"/>
    <cellStyle name="20% - Accent1 5 42" xfId="1427"/>
    <cellStyle name="20% - Accent1 5 43" xfId="1428"/>
    <cellStyle name="20% - Accent1 5 44" xfId="1429"/>
    <cellStyle name="20% - Accent1 5 45" xfId="1430"/>
    <cellStyle name="20% - Accent1 5 46" xfId="1431"/>
    <cellStyle name="20% - Accent1 5 47" xfId="1432"/>
    <cellStyle name="20% - Accent1 5 48" xfId="1433"/>
    <cellStyle name="20% - Accent1 5 49" xfId="1434"/>
    <cellStyle name="20% - Accent1 5 5" xfId="1435"/>
    <cellStyle name="20% - Accent1 5 50" xfId="1436"/>
    <cellStyle name="20% - Accent1 5 51" xfId="1437"/>
    <cellStyle name="20% - Accent1 5 52" xfId="1438"/>
    <cellStyle name="20% - Accent1 5 53" xfId="1439"/>
    <cellStyle name="20% - Accent1 5 54" xfId="1440"/>
    <cellStyle name="20% - Accent1 5 55" xfId="1441"/>
    <cellStyle name="20% - Accent1 5 56" xfId="1442"/>
    <cellStyle name="20% - Accent1 5 57" xfId="1443"/>
    <cellStyle name="20% - Accent1 5 58" xfId="1444"/>
    <cellStyle name="20% - Accent1 5 59" xfId="1445"/>
    <cellStyle name="20% - Accent1 5 6" xfId="1446"/>
    <cellStyle name="20% - Accent1 5 60" xfId="1447"/>
    <cellStyle name="20% - Accent1 5 61" xfId="1448"/>
    <cellStyle name="20% - Accent1 5 62" xfId="1449"/>
    <cellStyle name="20% - Accent1 5 63" xfId="1450"/>
    <cellStyle name="20% - Accent1 5 64" xfId="1451"/>
    <cellStyle name="20% - Accent1 5 65" xfId="1452"/>
    <cellStyle name="20% - Accent1 5 66" xfId="1453"/>
    <cellStyle name="20% - Accent1 5 67" xfId="1454"/>
    <cellStyle name="20% - Accent1 5 68" xfId="1455"/>
    <cellStyle name="20% - Accent1 5 69" xfId="1456"/>
    <cellStyle name="20% - Accent1 5 7" xfId="1457"/>
    <cellStyle name="20% - Accent1 5 70" xfId="1458"/>
    <cellStyle name="20% - Accent1 5 71" xfId="1459"/>
    <cellStyle name="20% - Accent1 5 72" xfId="1460"/>
    <cellStyle name="20% - Accent1 5 73" xfId="1461"/>
    <cellStyle name="20% - Accent1 5 74" xfId="1462"/>
    <cellStyle name="20% - Accent1 5 75" xfId="1463"/>
    <cellStyle name="20% - Accent1 5 76" xfId="1464"/>
    <cellStyle name="20% - Accent1 5 77" xfId="1465"/>
    <cellStyle name="20% - Accent1 5 78" xfId="1466"/>
    <cellStyle name="20% - Accent1 5 79" xfId="1467"/>
    <cellStyle name="20% - Accent1 5 8" xfId="1468"/>
    <cellStyle name="20% - Accent1 5 9" xfId="1469"/>
    <cellStyle name="20% - Accent1 50" xfId="1470"/>
    <cellStyle name="20% - Accent1 51" xfId="1471"/>
    <cellStyle name="20% - Accent1 52" xfId="1472"/>
    <cellStyle name="20% - Accent1 53" xfId="1473"/>
    <cellStyle name="20% - Accent1 54" xfId="1474"/>
    <cellStyle name="20% - Accent1 55" xfId="1475"/>
    <cellStyle name="20% - Accent1 56" xfId="1476"/>
    <cellStyle name="20% - Accent1 57" xfId="1477"/>
    <cellStyle name="20% - Accent1 58" xfId="1478"/>
    <cellStyle name="20% - Accent1 59" xfId="1479"/>
    <cellStyle name="20% - Accent1 6" xfId="1480"/>
    <cellStyle name="20% - Accent1 6 10" xfId="1481"/>
    <cellStyle name="20% - Accent1 6 11" xfId="1482"/>
    <cellStyle name="20% - Accent1 6 12" xfId="1483"/>
    <cellStyle name="20% - Accent1 6 13" xfId="1484"/>
    <cellStyle name="20% - Accent1 6 14" xfId="1485"/>
    <cellStyle name="20% - Accent1 6 15" xfId="1486"/>
    <cellStyle name="20% - Accent1 6 16" xfId="1487"/>
    <cellStyle name="20% - Accent1 6 17" xfId="1488"/>
    <cellStyle name="20% - Accent1 6 18" xfId="1489"/>
    <cellStyle name="20% - Accent1 6 19" xfId="1490"/>
    <cellStyle name="20% - Accent1 6 2" xfId="1491"/>
    <cellStyle name="20% - Accent1 6 20" xfId="1492"/>
    <cellStyle name="20% - Accent1 6 21" xfId="1493"/>
    <cellStyle name="20% - Accent1 6 22" xfId="1494"/>
    <cellStyle name="20% - Accent1 6 23" xfId="1495"/>
    <cellStyle name="20% - Accent1 6 24" xfId="1496"/>
    <cellStyle name="20% - Accent1 6 25" xfId="1497"/>
    <cellStyle name="20% - Accent1 6 26" xfId="1498"/>
    <cellStyle name="20% - Accent1 6 27" xfId="1499"/>
    <cellStyle name="20% - Accent1 6 28" xfId="1500"/>
    <cellStyle name="20% - Accent1 6 29" xfId="1501"/>
    <cellStyle name="20% - Accent1 6 3" xfId="1502"/>
    <cellStyle name="20% - Accent1 6 30" xfId="1503"/>
    <cellStyle name="20% - Accent1 6 31" xfId="1504"/>
    <cellStyle name="20% - Accent1 6 32" xfId="1505"/>
    <cellStyle name="20% - Accent1 6 33" xfId="1506"/>
    <cellStyle name="20% - Accent1 6 34" xfId="1507"/>
    <cellStyle name="20% - Accent1 6 35" xfId="1508"/>
    <cellStyle name="20% - Accent1 6 36" xfId="1509"/>
    <cellStyle name="20% - Accent1 6 37" xfId="1510"/>
    <cellStyle name="20% - Accent1 6 38" xfId="1511"/>
    <cellStyle name="20% - Accent1 6 39" xfId="1512"/>
    <cellStyle name="20% - Accent1 6 4" xfId="1513"/>
    <cellStyle name="20% - Accent1 6 40" xfId="1514"/>
    <cellStyle name="20% - Accent1 6 41" xfId="1515"/>
    <cellStyle name="20% - Accent1 6 42" xfId="1516"/>
    <cellStyle name="20% - Accent1 6 43" xfId="1517"/>
    <cellStyle name="20% - Accent1 6 44" xfId="1518"/>
    <cellStyle name="20% - Accent1 6 45" xfId="1519"/>
    <cellStyle name="20% - Accent1 6 46" xfId="1520"/>
    <cellStyle name="20% - Accent1 6 47" xfId="1521"/>
    <cellStyle name="20% - Accent1 6 48" xfId="1522"/>
    <cellStyle name="20% - Accent1 6 49" xfId="1523"/>
    <cellStyle name="20% - Accent1 6 5" xfId="1524"/>
    <cellStyle name="20% - Accent1 6 50" xfId="1525"/>
    <cellStyle name="20% - Accent1 6 51" xfId="1526"/>
    <cellStyle name="20% - Accent1 6 52" xfId="1527"/>
    <cellStyle name="20% - Accent1 6 53" xfId="1528"/>
    <cellStyle name="20% - Accent1 6 54" xfId="1529"/>
    <cellStyle name="20% - Accent1 6 55" xfId="1530"/>
    <cellStyle name="20% - Accent1 6 56" xfId="1531"/>
    <cellStyle name="20% - Accent1 6 57" xfId="1532"/>
    <cellStyle name="20% - Accent1 6 58" xfId="1533"/>
    <cellStyle name="20% - Accent1 6 59" xfId="1534"/>
    <cellStyle name="20% - Accent1 6 6" xfId="1535"/>
    <cellStyle name="20% - Accent1 6 60" xfId="1536"/>
    <cellStyle name="20% - Accent1 6 61" xfId="1537"/>
    <cellStyle name="20% - Accent1 6 62" xfId="1538"/>
    <cellStyle name="20% - Accent1 6 63" xfId="1539"/>
    <cellStyle name="20% - Accent1 6 64" xfId="1540"/>
    <cellStyle name="20% - Accent1 6 65" xfId="1541"/>
    <cellStyle name="20% - Accent1 6 66" xfId="1542"/>
    <cellStyle name="20% - Accent1 6 67" xfId="1543"/>
    <cellStyle name="20% - Accent1 6 68" xfId="1544"/>
    <cellStyle name="20% - Accent1 6 69" xfId="1545"/>
    <cellStyle name="20% - Accent1 6 7" xfId="1546"/>
    <cellStyle name="20% - Accent1 6 70" xfId="1547"/>
    <cellStyle name="20% - Accent1 6 71" xfId="1548"/>
    <cellStyle name="20% - Accent1 6 72" xfId="1549"/>
    <cellStyle name="20% - Accent1 6 73" xfId="1550"/>
    <cellStyle name="20% - Accent1 6 74" xfId="1551"/>
    <cellStyle name="20% - Accent1 6 75" xfId="1552"/>
    <cellStyle name="20% - Accent1 6 8" xfId="1553"/>
    <cellStyle name="20% - Accent1 6 9" xfId="1554"/>
    <cellStyle name="20% - Accent1 60" xfId="1555"/>
    <cellStyle name="20% - Accent1 61" xfId="1556"/>
    <cellStyle name="20% - Accent1 62" xfId="1557"/>
    <cellStyle name="20% - Accent1 63" xfId="1558"/>
    <cellStyle name="20% - Accent1 64" xfId="1559"/>
    <cellStyle name="20% - Accent1 65" xfId="1560"/>
    <cellStyle name="20% - Accent1 66" xfId="1561"/>
    <cellStyle name="20% - Accent1 67" xfId="1562"/>
    <cellStyle name="20% - Accent1 68" xfId="1563"/>
    <cellStyle name="20% - Accent1 69" xfId="1564"/>
    <cellStyle name="20% - Accent1 7" xfId="1565"/>
    <cellStyle name="20% - Accent1 7 2" xfId="1566"/>
    <cellStyle name="20% - Accent1 70" xfId="1567"/>
    <cellStyle name="20% - Accent1 71" xfId="1568"/>
    <cellStyle name="20% - Accent1 72" xfId="1569"/>
    <cellStyle name="20% - Accent1 73" xfId="1570"/>
    <cellStyle name="20% - Accent1 74" xfId="1571"/>
    <cellStyle name="20% - Accent1 75" xfId="1572"/>
    <cellStyle name="20% - Accent1 76" xfId="1573"/>
    <cellStyle name="20% - Accent1 77" xfId="1574"/>
    <cellStyle name="20% - Accent1 78" xfId="1575"/>
    <cellStyle name="20% - Accent1 79" xfId="1576"/>
    <cellStyle name="20% - Accent1 8" xfId="1577"/>
    <cellStyle name="20% - Accent1 8 2" xfId="1578"/>
    <cellStyle name="20% - Accent1 80" xfId="1579"/>
    <cellStyle name="20% - Accent1 81" xfId="1580"/>
    <cellStyle name="20% - Accent1 82" xfId="1581"/>
    <cellStyle name="20% - Accent1 83" xfId="1582"/>
    <cellStyle name="20% - Accent1 84" xfId="1583"/>
    <cellStyle name="20% - Accent1 85" xfId="1584"/>
    <cellStyle name="20% - Accent1 86" xfId="1585"/>
    <cellStyle name="20% - Accent1 87" xfId="1586"/>
    <cellStyle name="20% - Accent1 88" xfId="1587"/>
    <cellStyle name="20% - Accent1 89" xfId="1588"/>
    <cellStyle name="20% - Accent1 9" xfId="1589"/>
    <cellStyle name="20% - Accent1 9 2" xfId="1590"/>
    <cellStyle name="20% - Accent1 90" xfId="1591"/>
    <cellStyle name="20% - Accent1 91" xfId="1592"/>
    <cellStyle name="20% - Accent1 92" xfId="1593"/>
    <cellStyle name="20% - Accent1 93" xfId="1594"/>
    <cellStyle name="20% - Accent1 94" xfId="1595"/>
    <cellStyle name="20% - Accent1 95" xfId="1596"/>
    <cellStyle name="20% - Accent1 96" xfId="1597"/>
    <cellStyle name="20% - Accent1 97" xfId="1598"/>
    <cellStyle name="20% - Accent1 98" xfId="1599"/>
    <cellStyle name="20% - Accent1 99" xfId="1600"/>
    <cellStyle name="20% - Accent2 10" xfId="1601"/>
    <cellStyle name="20% - Accent2 10 2" xfId="1602"/>
    <cellStyle name="20% - Accent2 100" xfId="1603"/>
    <cellStyle name="20% - Accent2 101" xfId="1604"/>
    <cellStyle name="20% - Accent2 102" xfId="1605"/>
    <cellStyle name="20% - Accent2 11" xfId="1606"/>
    <cellStyle name="20% - Accent2 11 2" xfId="1607"/>
    <cellStyle name="20% - Accent2 12" xfId="1608"/>
    <cellStyle name="20% - Accent2 12 2" xfId="1609"/>
    <cellStyle name="20% - Accent2 13" xfId="1610"/>
    <cellStyle name="20% - Accent2 13 2" xfId="1611"/>
    <cellStyle name="20% - Accent2 14" xfId="1612"/>
    <cellStyle name="20% - Accent2 14 2" xfId="1613"/>
    <cellStyle name="20% - Accent2 15" xfId="1614"/>
    <cellStyle name="20% - Accent2 15 2" xfId="1615"/>
    <cellStyle name="20% - Accent2 16" xfId="1616"/>
    <cellStyle name="20% - Accent2 16 2" xfId="1617"/>
    <cellStyle name="20% - Accent2 17" xfId="1618"/>
    <cellStyle name="20% - Accent2 17 2" xfId="1619"/>
    <cellStyle name="20% - Accent2 18" xfId="1620"/>
    <cellStyle name="20% - Accent2 18 2" xfId="1621"/>
    <cellStyle name="20% - Accent2 19" xfId="1622"/>
    <cellStyle name="20% - Accent2 19 2" xfId="1623"/>
    <cellStyle name="20% - Accent2 2" xfId="1624"/>
    <cellStyle name="20% - Accent2 2 10" xfId="1625"/>
    <cellStyle name="20% - Accent2 2 11" xfId="1626"/>
    <cellStyle name="20% - Accent2 2 12" xfId="1627"/>
    <cellStyle name="20% - Accent2 2 13" xfId="1628"/>
    <cellStyle name="20% - Accent2 2 14" xfId="1629"/>
    <cellStyle name="20% - Accent2 2 15" xfId="1630"/>
    <cellStyle name="20% - Accent2 2 16" xfId="1631"/>
    <cellStyle name="20% - Accent2 2 17" xfId="1632"/>
    <cellStyle name="20% - Accent2 2 18" xfId="1633"/>
    <cellStyle name="20% - Accent2 2 19" xfId="1634"/>
    <cellStyle name="20% - Accent2 2 2" xfId="1635"/>
    <cellStyle name="20% - Accent2 2 2 2" xfId="1636"/>
    <cellStyle name="20% - Accent2 2 2 2 2" xfId="1637"/>
    <cellStyle name="20% - Accent2 2 2 3" xfId="1638"/>
    <cellStyle name="20% - Accent2 2 2 4" xfId="1639"/>
    <cellStyle name="20% - Accent2 2 20" xfId="1640"/>
    <cellStyle name="20% - Accent2 2 21" xfId="1641"/>
    <cellStyle name="20% - Accent2 2 22" xfId="1642"/>
    <cellStyle name="20% - Accent2 2 23" xfId="1643"/>
    <cellStyle name="20% - Accent2 2 24" xfId="1644"/>
    <cellStyle name="20% - Accent2 2 25" xfId="1645"/>
    <cellStyle name="20% - Accent2 2 26" xfId="1646"/>
    <cellStyle name="20% - Accent2 2 27" xfId="1647"/>
    <cellStyle name="20% - Accent2 2 28" xfId="1648"/>
    <cellStyle name="20% - Accent2 2 29" xfId="1649"/>
    <cellStyle name="20% - Accent2 2 3" xfId="1650"/>
    <cellStyle name="20% - Accent2 2 3 2" xfId="1651"/>
    <cellStyle name="20% - Accent2 2 3 3" xfId="1652"/>
    <cellStyle name="20% - Accent2 2 30" xfId="1653"/>
    <cellStyle name="20% - Accent2 2 31" xfId="1654"/>
    <cellStyle name="20% - Accent2 2 32" xfId="1655"/>
    <cellStyle name="20% - Accent2 2 33" xfId="1656"/>
    <cellStyle name="20% - Accent2 2 34" xfId="1657"/>
    <cellStyle name="20% - Accent2 2 35" xfId="1658"/>
    <cellStyle name="20% - Accent2 2 36" xfId="1659"/>
    <cellStyle name="20% - Accent2 2 37" xfId="1660"/>
    <cellStyle name="20% - Accent2 2 38" xfId="1661"/>
    <cellStyle name="20% - Accent2 2 39" xfId="1662"/>
    <cellStyle name="20% - Accent2 2 4" xfId="1663"/>
    <cellStyle name="20% - Accent2 2 4 2" xfId="1664"/>
    <cellStyle name="20% - Accent2 2 40" xfId="1665"/>
    <cellStyle name="20% - Accent2 2 41" xfId="1666"/>
    <cellStyle name="20% - Accent2 2 42" xfId="1667"/>
    <cellStyle name="20% - Accent2 2 43" xfId="1668"/>
    <cellStyle name="20% - Accent2 2 44" xfId="1669"/>
    <cellStyle name="20% - Accent2 2 45" xfId="1670"/>
    <cellStyle name="20% - Accent2 2 46" xfId="1671"/>
    <cellStyle name="20% - Accent2 2 47" xfId="1672"/>
    <cellStyle name="20% - Accent2 2 48" xfId="1673"/>
    <cellStyle name="20% - Accent2 2 49" xfId="1674"/>
    <cellStyle name="20% - Accent2 2 5" xfId="1675"/>
    <cellStyle name="20% - Accent2 2 50" xfId="1676"/>
    <cellStyle name="20% - Accent2 2 51" xfId="1677"/>
    <cellStyle name="20% - Accent2 2 52" xfId="1678"/>
    <cellStyle name="20% - Accent2 2 53" xfId="1679"/>
    <cellStyle name="20% - Accent2 2 54" xfId="1680"/>
    <cellStyle name="20% - Accent2 2 55" xfId="1681"/>
    <cellStyle name="20% - Accent2 2 56" xfId="1682"/>
    <cellStyle name="20% - Accent2 2 57" xfId="1683"/>
    <cellStyle name="20% - Accent2 2 58" xfId="1684"/>
    <cellStyle name="20% - Accent2 2 59" xfId="1685"/>
    <cellStyle name="20% - Accent2 2 6" xfId="1686"/>
    <cellStyle name="20% - Accent2 2 60" xfId="1687"/>
    <cellStyle name="20% - Accent2 2 61" xfId="1688"/>
    <cellStyle name="20% - Accent2 2 62" xfId="1689"/>
    <cellStyle name="20% - Accent2 2 63" xfId="1690"/>
    <cellStyle name="20% - Accent2 2 64" xfId="1691"/>
    <cellStyle name="20% - Accent2 2 65" xfId="1692"/>
    <cellStyle name="20% - Accent2 2 66" xfId="1693"/>
    <cellStyle name="20% - Accent2 2 67" xfId="1694"/>
    <cellStyle name="20% - Accent2 2 68" xfId="1695"/>
    <cellStyle name="20% - Accent2 2 69" xfId="1696"/>
    <cellStyle name="20% - Accent2 2 7" xfId="1697"/>
    <cellStyle name="20% - Accent2 2 70" xfId="1698"/>
    <cellStyle name="20% - Accent2 2 71" xfId="1699"/>
    <cellStyle name="20% - Accent2 2 72" xfId="1700"/>
    <cellStyle name="20% - Accent2 2 73" xfId="1701"/>
    <cellStyle name="20% - Accent2 2 74" xfId="1702"/>
    <cellStyle name="20% - Accent2 2 75" xfId="1703"/>
    <cellStyle name="20% - Accent2 2 76" xfId="1704"/>
    <cellStyle name="20% - Accent2 2 77" xfId="1705"/>
    <cellStyle name="20% - Accent2 2 78" xfId="1706"/>
    <cellStyle name="20% - Accent2 2 79" xfId="1707"/>
    <cellStyle name="20% - Accent2 2 8" xfId="1708"/>
    <cellStyle name="20% - Accent2 2 80" xfId="1709"/>
    <cellStyle name="20% - Accent2 2 81" xfId="1710"/>
    <cellStyle name="20% - Accent2 2 82" xfId="1711"/>
    <cellStyle name="20% - Accent2 2 83" xfId="1712"/>
    <cellStyle name="20% - Accent2 2 84" xfId="1713"/>
    <cellStyle name="20% - Accent2 2 85" xfId="1714"/>
    <cellStyle name="20% - Accent2 2 86" xfId="1715"/>
    <cellStyle name="20% - Accent2 2 9" xfId="1716"/>
    <cellStyle name="20% - Accent2 20" xfId="1717"/>
    <cellStyle name="20% - Accent2 20 2" xfId="1718"/>
    <cellStyle name="20% - Accent2 21" xfId="1719"/>
    <cellStyle name="20% - Accent2 21 2" xfId="1720"/>
    <cellStyle name="20% - Accent2 22" xfId="1721"/>
    <cellStyle name="20% - Accent2 22 2" xfId="1722"/>
    <cellStyle name="20% - Accent2 23" xfId="1723"/>
    <cellStyle name="20% - Accent2 24" xfId="1724"/>
    <cellStyle name="20% - Accent2 25" xfId="1725"/>
    <cellStyle name="20% - Accent2 26" xfId="1726"/>
    <cellStyle name="20% - Accent2 27" xfId="1727"/>
    <cellStyle name="20% - Accent2 28" xfId="1728"/>
    <cellStyle name="20% - Accent2 29" xfId="1729"/>
    <cellStyle name="20% - Accent2 3" xfId="1730"/>
    <cellStyle name="20% - Accent2 3 10" xfId="1731"/>
    <cellStyle name="20% - Accent2 3 11" xfId="1732"/>
    <cellStyle name="20% - Accent2 3 12" xfId="1733"/>
    <cellStyle name="20% - Accent2 3 13" xfId="1734"/>
    <cellStyle name="20% - Accent2 3 14" xfId="1735"/>
    <cellStyle name="20% - Accent2 3 15" xfId="1736"/>
    <cellStyle name="20% - Accent2 3 16" xfId="1737"/>
    <cellStyle name="20% - Accent2 3 17" xfId="1738"/>
    <cellStyle name="20% - Accent2 3 18" xfId="1739"/>
    <cellStyle name="20% - Accent2 3 19" xfId="1740"/>
    <cellStyle name="20% - Accent2 3 2" xfId="1741"/>
    <cellStyle name="20% - Accent2 3 20" xfId="1742"/>
    <cellStyle name="20% - Accent2 3 21" xfId="1743"/>
    <cellStyle name="20% - Accent2 3 22" xfId="1744"/>
    <cellStyle name="20% - Accent2 3 23" xfId="1745"/>
    <cellStyle name="20% - Accent2 3 24" xfId="1746"/>
    <cellStyle name="20% - Accent2 3 25" xfId="1747"/>
    <cellStyle name="20% - Accent2 3 26" xfId="1748"/>
    <cellStyle name="20% - Accent2 3 27" xfId="1749"/>
    <cellStyle name="20% - Accent2 3 28" xfId="1750"/>
    <cellStyle name="20% - Accent2 3 29" xfId="1751"/>
    <cellStyle name="20% - Accent2 3 3" xfId="1752"/>
    <cellStyle name="20% - Accent2 3 30" xfId="1753"/>
    <cellStyle name="20% - Accent2 3 31" xfId="1754"/>
    <cellStyle name="20% - Accent2 3 32" xfId="1755"/>
    <cellStyle name="20% - Accent2 3 33" xfId="1756"/>
    <cellStyle name="20% - Accent2 3 34" xfId="1757"/>
    <cellStyle name="20% - Accent2 3 35" xfId="1758"/>
    <cellStyle name="20% - Accent2 3 36" xfId="1759"/>
    <cellStyle name="20% - Accent2 3 37" xfId="1760"/>
    <cellStyle name="20% - Accent2 3 38" xfId="1761"/>
    <cellStyle name="20% - Accent2 3 39" xfId="1762"/>
    <cellStyle name="20% - Accent2 3 4" xfId="1763"/>
    <cellStyle name="20% - Accent2 3 40" xfId="1764"/>
    <cellStyle name="20% - Accent2 3 41" xfId="1765"/>
    <cellStyle name="20% - Accent2 3 42" xfId="1766"/>
    <cellStyle name="20% - Accent2 3 43" xfId="1767"/>
    <cellStyle name="20% - Accent2 3 44" xfId="1768"/>
    <cellStyle name="20% - Accent2 3 45" xfId="1769"/>
    <cellStyle name="20% - Accent2 3 46" xfId="1770"/>
    <cellStyle name="20% - Accent2 3 47" xfId="1771"/>
    <cellStyle name="20% - Accent2 3 48" xfId="1772"/>
    <cellStyle name="20% - Accent2 3 49" xfId="1773"/>
    <cellStyle name="20% - Accent2 3 5" xfId="1774"/>
    <cellStyle name="20% - Accent2 3 50" xfId="1775"/>
    <cellStyle name="20% - Accent2 3 51" xfId="1776"/>
    <cellStyle name="20% - Accent2 3 52" xfId="1777"/>
    <cellStyle name="20% - Accent2 3 53" xfId="1778"/>
    <cellStyle name="20% - Accent2 3 54" xfId="1779"/>
    <cellStyle name="20% - Accent2 3 55" xfId="1780"/>
    <cellStyle name="20% - Accent2 3 56" xfId="1781"/>
    <cellStyle name="20% - Accent2 3 57" xfId="1782"/>
    <cellStyle name="20% - Accent2 3 58" xfId="1783"/>
    <cellStyle name="20% - Accent2 3 59" xfId="1784"/>
    <cellStyle name="20% - Accent2 3 6" xfId="1785"/>
    <cellStyle name="20% - Accent2 3 60" xfId="1786"/>
    <cellStyle name="20% - Accent2 3 61" xfId="1787"/>
    <cellStyle name="20% - Accent2 3 62" xfId="1788"/>
    <cellStyle name="20% - Accent2 3 63" xfId="1789"/>
    <cellStyle name="20% - Accent2 3 64" xfId="1790"/>
    <cellStyle name="20% - Accent2 3 65" xfId="1791"/>
    <cellStyle name="20% - Accent2 3 66" xfId="1792"/>
    <cellStyle name="20% - Accent2 3 67" xfId="1793"/>
    <cellStyle name="20% - Accent2 3 68" xfId="1794"/>
    <cellStyle name="20% - Accent2 3 69" xfId="1795"/>
    <cellStyle name="20% - Accent2 3 7" xfId="1796"/>
    <cellStyle name="20% - Accent2 3 70" xfId="1797"/>
    <cellStyle name="20% - Accent2 3 71" xfId="1798"/>
    <cellStyle name="20% - Accent2 3 72" xfId="1799"/>
    <cellStyle name="20% - Accent2 3 73" xfId="1800"/>
    <cellStyle name="20% - Accent2 3 74" xfId="1801"/>
    <cellStyle name="20% - Accent2 3 75" xfId="1802"/>
    <cellStyle name="20% - Accent2 3 76" xfId="1803"/>
    <cellStyle name="20% - Accent2 3 77" xfId="1804"/>
    <cellStyle name="20% - Accent2 3 78" xfId="1805"/>
    <cellStyle name="20% - Accent2 3 79" xfId="1806"/>
    <cellStyle name="20% - Accent2 3 8" xfId="1807"/>
    <cellStyle name="20% - Accent2 3 80" xfId="1808"/>
    <cellStyle name="20% - Accent2 3 81" xfId="1809"/>
    <cellStyle name="20% - Accent2 3 82" xfId="1810"/>
    <cellStyle name="20% - Accent2 3 9" xfId="1811"/>
    <cellStyle name="20% - Accent2 30" xfId="1812"/>
    <cellStyle name="20% - Accent2 31" xfId="1813"/>
    <cellStyle name="20% - Accent2 32" xfId="1814"/>
    <cellStyle name="20% - Accent2 33" xfId="1815"/>
    <cellStyle name="20% - Accent2 34" xfId="1816"/>
    <cellStyle name="20% - Accent2 35" xfId="1817"/>
    <cellStyle name="20% - Accent2 36" xfId="1818"/>
    <cellStyle name="20% - Accent2 37" xfId="1819"/>
    <cellStyle name="20% - Accent2 38" xfId="1820"/>
    <cellStyle name="20% - Accent2 39" xfId="1821"/>
    <cellStyle name="20% - Accent2 4" xfId="1822"/>
    <cellStyle name="20% - Accent2 4 10" xfId="1823"/>
    <cellStyle name="20% - Accent2 4 11" xfId="1824"/>
    <cellStyle name="20% - Accent2 4 12" xfId="1825"/>
    <cellStyle name="20% - Accent2 4 13" xfId="1826"/>
    <cellStyle name="20% - Accent2 4 14" xfId="1827"/>
    <cellStyle name="20% - Accent2 4 15" xfId="1828"/>
    <cellStyle name="20% - Accent2 4 16" xfId="1829"/>
    <cellStyle name="20% - Accent2 4 17" xfId="1830"/>
    <cellStyle name="20% - Accent2 4 18" xfId="1831"/>
    <cellStyle name="20% - Accent2 4 19" xfId="1832"/>
    <cellStyle name="20% - Accent2 4 2" xfId="1833"/>
    <cellStyle name="20% - Accent2 4 2 2" xfId="1834"/>
    <cellStyle name="20% - Accent2 4 2 3" xfId="1835"/>
    <cellStyle name="20% - Accent2 4 20" xfId="1836"/>
    <cellStyle name="20% - Accent2 4 21" xfId="1837"/>
    <cellStyle name="20% - Accent2 4 22" xfId="1838"/>
    <cellStyle name="20% - Accent2 4 23" xfId="1839"/>
    <cellStyle name="20% - Accent2 4 24" xfId="1840"/>
    <cellStyle name="20% - Accent2 4 25" xfId="1841"/>
    <cellStyle name="20% - Accent2 4 26" xfId="1842"/>
    <cellStyle name="20% - Accent2 4 27" xfId="1843"/>
    <cellStyle name="20% - Accent2 4 28" xfId="1844"/>
    <cellStyle name="20% - Accent2 4 29" xfId="1845"/>
    <cellStyle name="20% - Accent2 4 3" xfId="1846"/>
    <cellStyle name="20% - Accent2 4 3 2" xfId="1847"/>
    <cellStyle name="20% - Accent2 4 30" xfId="1848"/>
    <cellStyle name="20% - Accent2 4 31" xfId="1849"/>
    <cellStyle name="20% - Accent2 4 32" xfId="1850"/>
    <cellStyle name="20% - Accent2 4 33" xfId="1851"/>
    <cellStyle name="20% - Accent2 4 34" xfId="1852"/>
    <cellStyle name="20% - Accent2 4 35" xfId="1853"/>
    <cellStyle name="20% - Accent2 4 36" xfId="1854"/>
    <cellStyle name="20% - Accent2 4 37" xfId="1855"/>
    <cellStyle name="20% - Accent2 4 38" xfId="1856"/>
    <cellStyle name="20% - Accent2 4 39" xfId="1857"/>
    <cellStyle name="20% - Accent2 4 4" xfId="1858"/>
    <cellStyle name="20% - Accent2 4 40" xfId="1859"/>
    <cellStyle name="20% - Accent2 4 41" xfId="1860"/>
    <cellStyle name="20% - Accent2 4 42" xfId="1861"/>
    <cellStyle name="20% - Accent2 4 43" xfId="1862"/>
    <cellStyle name="20% - Accent2 4 44" xfId="1863"/>
    <cellStyle name="20% - Accent2 4 45" xfId="1864"/>
    <cellStyle name="20% - Accent2 4 46" xfId="1865"/>
    <cellStyle name="20% - Accent2 4 47" xfId="1866"/>
    <cellStyle name="20% - Accent2 4 48" xfId="1867"/>
    <cellStyle name="20% - Accent2 4 49" xfId="1868"/>
    <cellStyle name="20% - Accent2 4 5" xfId="1869"/>
    <cellStyle name="20% - Accent2 4 50" xfId="1870"/>
    <cellStyle name="20% - Accent2 4 51" xfId="1871"/>
    <cellStyle name="20% - Accent2 4 52" xfId="1872"/>
    <cellStyle name="20% - Accent2 4 53" xfId="1873"/>
    <cellStyle name="20% - Accent2 4 54" xfId="1874"/>
    <cellStyle name="20% - Accent2 4 55" xfId="1875"/>
    <cellStyle name="20% - Accent2 4 56" xfId="1876"/>
    <cellStyle name="20% - Accent2 4 57" xfId="1877"/>
    <cellStyle name="20% - Accent2 4 58" xfId="1878"/>
    <cellStyle name="20% - Accent2 4 59" xfId="1879"/>
    <cellStyle name="20% - Accent2 4 6" xfId="1880"/>
    <cellStyle name="20% - Accent2 4 60" xfId="1881"/>
    <cellStyle name="20% - Accent2 4 61" xfId="1882"/>
    <cellStyle name="20% - Accent2 4 62" xfId="1883"/>
    <cellStyle name="20% - Accent2 4 63" xfId="1884"/>
    <cellStyle name="20% - Accent2 4 64" xfId="1885"/>
    <cellStyle name="20% - Accent2 4 65" xfId="1886"/>
    <cellStyle name="20% - Accent2 4 66" xfId="1887"/>
    <cellStyle name="20% - Accent2 4 67" xfId="1888"/>
    <cellStyle name="20% - Accent2 4 68" xfId="1889"/>
    <cellStyle name="20% - Accent2 4 69" xfId="1890"/>
    <cellStyle name="20% - Accent2 4 7" xfId="1891"/>
    <cellStyle name="20% - Accent2 4 70" xfId="1892"/>
    <cellStyle name="20% - Accent2 4 71" xfId="1893"/>
    <cellStyle name="20% - Accent2 4 72" xfId="1894"/>
    <cellStyle name="20% - Accent2 4 73" xfId="1895"/>
    <cellStyle name="20% - Accent2 4 74" xfId="1896"/>
    <cellStyle name="20% - Accent2 4 75" xfId="1897"/>
    <cellStyle name="20% - Accent2 4 76" xfId="1898"/>
    <cellStyle name="20% - Accent2 4 77" xfId="1899"/>
    <cellStyle name="20% - Accent2 4 78" xfId="1900"/>
    <cellStyle name="20% - Accent2 4 79" xfId="1901"/>
    <cellStyle name="20% - Accent2 4 8" xfId="1902"/>
    <cellStyle name="20% - Accent2 4 80" xfId="1903"/>
    <cellStyle name="20% - Accent2 4 9" xfId="1904"/>
    <cellStyle name="20% - Accent2 40" xfId="1905"/>
    <cellStyle name="20% - Accent2 41" xfId="1906"/>
    <cellStyle name="20% - Accent2 42" xfId="1907"/>
    <cellStyle name="20% - Accent2 43" xfId="1908"/>
    <cellStyle name="20% - Accent2 44" xfId="1909"/>
    <cellStyle name="20% - Accent2 45" xfId="1910"/>
    <cellStyle name="20% - Accent2 46" xfId="1911"/>
    <cellStyle name="20% - Accent2 47" xfId="1912"/>
    <cellStyle name="20% - Accent2 48" xfId="1913"/>
    <cellStyle name="20% - Accent2 49" xfId="1914"/>
    <cellStyle name="20% - Accent2 5" xfId="1915"/>
    <cellStyle name="20% - Accent2 5 10" xfId="1916"/>
    <cellStyle name="20% - Accent2 5 11" xfId="1917"/>
    <cellStyle name="20% - Accent2 5 12" xfId="1918"/>
    <cellStyle name="20% - Accent2 5 13" xfId="1919"/>
    <cellStyle name="20% - Accent2 5 14" xfId="1920"/>
    <cellStyle name="20% - Accent2 5 15" xfId="1921"/>
    <cellStyle name="20% - Accent2 5 16" xfId="1922"/>
    <cellStyle name="20% - Accent2 5 17" xfId="1923"/>
    <cellStyle name="20% - Accent2 5 18" xfId="1924"/>
    <cellStyle name="20% - Accent2 5 19" xfId="1925"/>
    <cellStyle name="20% - Accent2 5 2" xfId="1926"/>
    <cellStyle name="20% - Accent2 5 20" xfId="1927"/>
    <cellStyle name="20% - Accent2 5 21" xfId="1928"/>
    <cellStyle name="20% - Accent2 5 22" xfId="1929"/>
    <cellStyle name="20% - Accent2 5 23" xfId="1930"/>
    <cellStyle name="20% - Accent2 5 24" xfId="1931"/>
    <cellStyle name="20% - Accent2 5 25" xfId="1932"/>
    <cellStyle name="20% - Accent2 5 26" xfId="1933"/>
    <cellStyle name="20% - Accent2 5 27" xfId="1934"/>
    <cellStyle name="20% - Accent2 5 28" xfId="1935"/>
    <cellStyle name="20% - Accent2 5 29" xfId="1936"/>
    <cellStyle name="20% - Accent2 5 3" xfId="1937"/>
    <cellStyle name="20% - Accent2 5 30" xfId="1938"/>
    <cellStyle name="20% - Accent2 5 31" xfId="1939"/>
    <cellStyle name="20% - Accent2 5 32" xfId="1940"/>
    <cellStyle name="20% - Accent2 5 33" xfId="1941"/>
    <cellStyle name="20% - Accent2 5 34" xfId="1942"/>
    <cellStyle name="20% - Accent2 5 35" xfId="1943"/>
    <cellStyle name="20% - Accent2 5 36" xfId="1944"/>
    <cellStyle name="20% - Accent2 5 37" xfId="1945"/>
    <cellStyle name="20% - Accent2 5 38" xfId="1946"/>
    <cellStyle name="20% - Accent2 5 39" xfId="1947"/>
    <cellStyle name="20% - Accent2 5 4" xfId="1948"/>
    <cellStyle name="20% - Accent2 5 40" xfId="1949"/>
    <cellStyle name="20% - Accent2 5 41" xfId="1950"/>
    <cellStyle name="20% - Accent2 5 42" xfId="1951"/>
    <cellStyle name="20% - Accent2 5 43" xfId="1952"/>
    <cellStyle name="20% - Accent2 5 44" xfId="1953"/>
    <cellStyle name="20% - Accent2 5 45" xfId="1954"/>
    <cellStyle name="20% - Accent2 5 46" xfId="1955"/>
    <cellStyle name="20% - Accent2 5 47" xfId="1956"/>
    <cellStyle name="20% - Accent2 5 48" xfId="1957"/>
    <cellStyle name="20% - Accent2 5 49" xfId="1958"/>
    <cellStyle name="20% - Accent2 5 5" xfId="1959"/>
    <cellStyle name="20% - Accent2 5 50" xfId="1960"/>
    <cellStyle name="20% - Accent2 5 51" xfId="1961"/>
    <cellStyle name="20% - Accent2 5 52" xfId="1962"/>
    <cellStyle name="20% - Accent2 5 53" xfId="1963"/>
    <cellStyle name="20% - Accent2 5 54" xfId="1964"/>
    <cellStyle name="20% - Accent2 5 55" xfId="1965"/>
    <cellStyle name="20% - Accent2 5 56" xfId="1966"/>
    <cellStyle name="20% - Accent2 5 57" xfId="1967"/>
    <cellStyle name="20% - Accent2 5 58" xfId="1968"/>
    <cellStyle name="20% - Accent2 5 59" xfId="1969"/>
    <cellStyle name="20% - Accent2 5 6" xfId="1970"/>
    <cellStyle name="20% - Accent2 5 60" xfId="1971"/>
    <cellStyle name="20% - Accent2 5 61" xfId="1972"/>
    <cellStyle name="20% - Accent2 5 62" xfId="1973"/>
    <cellStyle name="20% - Accent2 5 63" xfId="1974"/>
    <cellStyle name="20% - Accent2 5 64" xfId="1975"/>
    <cellStyle name="20% - Accent2 5 65" xfId="1976"/>
    <cellStyle name="20% - Accent2 5 66" xfId="1977"/>
    <cellStyle name="20% - Accent2 5 67" xfId="1978"/>
    <cellStyle name="20% - Accent2 5 68" xfId="1979"/>
    <cellStyle name="20% - Accent2 5 69" xfId="1980"/>
    <cellStyle name="20% - Accent2 5 7" xfId="1981"/>
    <cellStyle name="20% - Accent2 5 70" xfId="1982"/>
    <cellStyle name="20% - Accent2 5 71" xfId="1983"/>
    <cellStyle name="20% - Accent2 5 72" xfId="1984"/>
    <cellStyle name="20% - Accent2 5 73" xfId="1985"/>
    <cellStyle name="20% - Accent2 5 74" xfId="1986"/>
    <cellStyle name="20% - Accent2 5 75" xfId="1987"/>
    <cellStyle name="20% - Accent2 5 76" xfId="1988"/>
    <cellStyle name="20% - Accent2 5 77" xfId="1989"/>
    <cellStyle name="20% - Accent2 5 78" xfId="1990"/>
    <cellStyle name="20% - Accent2 5 79" xfId="1991"/>
    <cellStyle name="20% - Accent2 5 8" xfId="1992"/>
    <cellStyle name="20% - Accent2 5 9" xfId="1993"/>
    <cellStyle name="20% - Accent2 50" xfId="1994"/>
    <cellStyle name="20% - Accent2 51" xfId="1995"/>
    <cellStyle name="20% - Accent2 52" xfId="1996"/>
    <cellStyle name="20% - Accent2 53" xfId="1997"/>
    <cellStyle name="20% - Accent2 54" xfId="1998"/>
    <cellStyle name="20% - Accent2 55" xfId="1999"/>
    <cellStyle name="20% - Accent2 56" xfId="2000"/>
    <cellStyle name="20% - Accent2 57" xfId="2001"/>
    <cellStyle name="20% - Accent2 58" xfId="2002"/>
    <cellStyle name="20% - Accent2 59" xfId="2003"/>
    <cellStyle name="20% - Accent2 6" xfId="2004"/>
    <cellStyle name="20% - Accent2 6 10" xfId="2005"/>
    <cellStyle name="20% - Accent2 6 11" xfId="2006"/>
    <cellStyle name="20% - Accent2 6 12" xfId="2007"/>
    <cellStyle name="20% - Accent2 6 13" xfId="2008"/>
    <cellStyle name="20% - Accent2 6 14" xfId="2009"/>
    <cellStyle name="20% - Accent2 6 15" xfId="2010"/>
    <cellStyle name="20% - Accent2 6 16" xfId="2011"/>
    <cellStyle name="20% - Accent2 6 17" xfId="2012"/>
    <cellStyle name="20% - Accent2 6 18" xfId="2013"/>
    <cellStyle name="20% - Accent2 6 19" xfId="2014"/>
    <cellStyle name="20% - Accent2 6 2" xfId="2015"/>
    <cellStyle name="20% - Accent2 6 20" xfId="2016"/>
    <cellStyle name="20% - Accent2 6 21" xfId="2017"/>
    <cellStyle name="20% - Accent2 6 22" xfId="2018"/>
    <cellStyle name="20% - Accent2 6 23" xfId="2019"/>
    <cellStyle name="20% - Accent2 6 24" xfId="2020"/>
    <cellStyle name="20% - Accent2 6 25" xfId="2021"/>
    <cellStyle name="20% - Accent2 6 26" xfId="2022"/>
    <cellStyle name="20% - Accent2 6 27" xfId="2023"/>
    <cellStyle name="20% - Accent2 6 28" xfId="2024"/>
    <cellStyle name="20% - Accent2 6 29" xfId="2025"/>
    <cellStyle name="20% - Accent2 6 3" xfId="2026"/>
    <cellStyle name="20% - Accent2 6 30" xfId="2027"/>
    <cellStyle name="20% - Accent2 6 31" xfId="2028"/>
    <cellStyle name="20% - Accent2 6 32" xfId="2029"/>
    <cellStyle name="20% - Accent2 6 33" xfId="2030"/>
    <cellStyle name="20% - Accent2 6 34" xfId="2031"/>
    <cellStyle name="20% - Accent2 6 35" xfId="2032"/>
    <cellStyle name="20% - Accent2 6 36" xfId="2033"/>
    <cellStyle name="20% - Accent2 6 37" xfId="2034"/>
    <cellStyle name="20% - Accent2 6 38" xfId="2035"/>
    <cellStyle name="20% - Accent2 6 39" xfId="2036"/>
    <cellStyle name="20% - Accent2 6 4" xfId="2037"/>
    <cellStyle name="20% - Accent2 6 40" xfId="2038"/>
    <cellStyle name="20% - Accent2 6 41" xfId="2039"/>
    <cellStyle name="20% - Accent2 6 42" xfId="2040"/>
    <cellStyle name="20% - Accent2 6 43" xfId="2041"/>
    <cellStyle name="20% - Accent2 6 44" xfId="2042"/>
    <cellStyle name="20% - Accent2 6 45" xfId="2043"/>
    <cellStyle name="20% - Accent2 6 46" xfId="2044"/>
    <cellStyle name="20% - Accent2 6 47" xfId="2045"/>
    <cellStyle name="20% - Accent2 6 48" xfId="2046"/>
    <cellStyle name="20% - Accent2 6 49" xfId="2047"/>
    <cellStyle name="20% - Accent2 6 5" xfId="2048"/>
    <cellStyle name="20% - Accent2 6 50" xfId="2049"/>
    <cellStyle name="20% - Accent2 6 51" xfId="2050"/>
    <cellStyle name="20% - Accent2 6 52" xfId="2051"/>
    <cellStyle name="20% - Accent2 6 53" xfId="2052"/>
    <cellStyle name="20% - Accent2 6 54" xfId="2053"/>
    <cellStyle name="20% - Accent2 6 55" xfId="2054"/>
    <cellStyle name="20% - Accent2 6 56" xfId="2055"/>
    <cellStyle name="20% - Accent2 6 57" xfId="2056"/>
    <cellStyle name="20% - Accent2 6 58" xfId="2057"/>
    <cellStyle name="20% - Accent2 6 59" xfId="2058"/>
    <cellStyle name="20% - Accent2 6 6" xfId="2059"/>
    <cellStyle name="20% - Accent2 6 60" xfId="2060"/>
    <cellStyle name="20% - Accent2 6 61" xfId="2061"/>
    <cellStyle name="20% - Accent2 6 62" xfId="2062"/>
    <cellStyle name="20% - Accent2 6 63" xfId="2063"/>
    <cellStyle name="20% - Accent2 6 64" xfId="2064"/>
    <cellStyle name="20% - Accent2 6 65" xfId="2065"/>
    <cellStyle name="20% - Accent2 6 66" xfId="2066"/>
    <cellStyle name="20% - Accent2 6 67" xfId="2067"/>
    <cellStyle name="20% - Accent2 6 68" xfId="2068"/>
    <cellStyle name="20% - Accent2 6 69" xfId="2069"/>
    <cellStyle name="20% - Accent2 6 7" xfId="2070"/>
    <cellStyle name="20% - Accent2 6 70" xfId="2071"/>
    <cellStyle name="20% - Accent2 6 71" xfId="2072"/>
    <cellStyle name="20% - Accent2 6 72" xfId="2073"/>
    <cellStyle name="20% - Accent2 6 73" xfId="2074"/>
    <cellStyle name="20% - Accent2 6 74" xfId="2075"/>
    <cellStyle name="20% - Accent2 6 75" xfId="2076"/>
    <cellStyle name="20% - Accent2 6 8" xfId="2077"/>
    <cellStyle name="20% - Accent2 6 9" xfId="2078"/>
    <cellStyle name="20% - Accent2 60" xfId="2079"/>
    <cellStyle name="20% - Accent2 61" xfId="2080"/>
    <cellStyle name="20% - Accent2 62" xfId="2081"/>
    <cellStyle name="20% - Accent2 63" xfId="2082"/>
    <cellStyle name="20% - Accent2 64" xfId="2083"/>
    <cellStyle name="20% - Accent2 65" xfId="2084"/>
    <cellStyle name="20% - Accent2 66" xfId="2085"/>
    <cellStyle name="20% - Accent2 67" xfId="2086"/>
    <cellStyle name="20% - Accent2 68" xfId="2087"/>
    <cellStyle name="20% - Accent2 69" xfId="2088"/>
    <cellStyle name="20% - Accent2 7" xfId="2089"/>
    <cellStyle name="20% - Accent2 7 2" xfId="2090"/>
    <cellStyle name="20% - Accent2 70" xfId="2091"/>
    <cellStyle name="20% - Accent2 71" xfId="2092"/>
    <cellStyle name="20% - Accent2 72" xfId="2093"/>
    <cellStyle name="20% - Accent2 73" xfId="2094"/>
    <cellStyle name="20% - Accent2 74" xfId="2095"/>
    <cellStyle name="20% - Accent2 75" xfId="2096"/>
    <cellStyle name="20% - Accent2 76" xfId="2097"/>
    <cellStyle name="20% - Accent2 77" xfId="2098"/>
    <cellStyle name="20% - Accent2 78" xfId="2099"/>
    <cellStyle name="20% - Accent2 79" xfId="2100"/>
    <cellStyle name="20% - Accent2 8" xfId="2101"/>
    <cellStyle name="20% - Accent2 8 2" xfId="2102"/>
    <cellStyle name="20% - Accent2 80" xfId="2103"/>
    <cellStyle name="20% - Accent2 81" xfId="2104"/>
    <cellStyle name="20% - Accent2 82" xfId="2105"/>
    <cellStyle name="20% - Accent2 83" xfId="2106"/>
    <cellStyle name="20% - Accent2 84" xfId="2107"/>
    <cellStyle name="20% - Accent2 85" xfId="2108"/>
    <cellStyle name="20% - Accent2 86" xfId="2109"/>
    <cellStyle name="20% - Accent2 87" xfId="2110"/>
    <cellStyle name="20% - Accent2 88" xfId="2111"/>
    <cellStyle name="20% - Accent2 89" xfId="2112"/>
    <cellStyle name="20% - Accent2 9" xfId="2113"/>
    <cellStyle name="20% - Accent2 9 2" xfId="2114"/>
    <cellStyle name="20% - Accent2 90" xfId="2115"/>
    <cellStyle name="20% - Accent2 91" xfId="2116"/>
    <cellStyle name="20% - Accent2 92" xfId="2117"/>
    <cellStyle name="20% - Accent2 93" xfId="2118"/>
    <cellStyle name="20% - Accent2 94" xfId="2119"/>
    <cellStyle name="20% - Accent2 95" xfId="2120"/>
    <cellStyle name="20% - Accent2 96" xfId="2121"/>
    <cellStyle name="20% - Accent2 97" xfId="2122"/>
    <cellStyle name="20% - Accent2 98" xfId="2123"/>
    <cellStyle name="20% - Accent2 99" xfId="2124"/>
    <cellStyle name="20% - Accent3 10" xfId="2125"/>
    <cellStyle name="20% - Accent3 10 2" xfId="2126"/>
    <cellStyle name="20% - Accent3 100" xfId="2127"/>
    <cellStyle name="20% - Accent3 101" xfId="2128"/>
    <cellStyle name="20% - Accent3 102" xfId="2129"/>
    <cellStyle name="20% - Accent3 11" xfId="2130"/>
    <cellStyle name="20% - Accent3 11 2" xfId="2131"/>
    <cellStyle name="20% - Accent3 12" xfId="2132"/>
    <cellStyle name="20% - Accent3 12 2" xfId="2133"/>
    <cellStyle name="20% - Accent3 13" xfId="2134"/>
    <cellStyle name="20% - Accent3 13 2" xfId="2135"/>
    <cellStyle name="20% - Accent3 14" xfId="2136"/>
    <cellStyle name="20% - Accent3 14 2" xfId="2137"/>
    <cellStyle name="20% - Accent3 15" xfId="2138"/>
    <cellStyle name="20% - Accent3 15 2" xfId="2139"/>
    <cellStyle name="20% - Accent3 16" xfId="2140"/>
    <cellStyle name="20% - Accent3 16 2" xfId="2141"/>
    <cellStyle name="20% - Accent3 17" xfId="2142"/>
    <cellStyle name="20% - Accent3 17 2" xfId="2143"/>
    <cellStyle name="20% - Accent3 18" xfId="2144"/>
    <cellStyle name="20% - Accent3 18 2" xfId="2145"/>
    <cellStyle name="20% - Accent3 19" xfId="2146"/>
    <cellStyle name="20% - Accent3 19 2" xfId="2147"/>
    <cellStyle name="20% - Accent3 2" xfId="2148"/>
    <cellStyle name="20% - Accent3 2 10" xfId="2149"/>
    <cellStyle name="20% - Accent3 2 11" xfId="2150"/>
    <cellStyle name="20% - Accent3 2 12" xfId="2151"/>
    <cellStyle name="20% - Accent3 2 13" xfId="2152"/>
    <cellStyle name="20% - Accent3 2 14" xfId="2153"/>
    <cellStyle name="20% - Accent3 2 15" xfId="2154"/>
    <cellStyle name="20% - Accent3 2 16" xfId="2155"/>
    <cellStyle name="20% - Accent3 2 17" xfId="2156"/>
    <cellStyle name="20% - Accent3 2 18" xfId="2157"/>
    <cellStyle name="20% - Accent3 2 19" xfId="2158"/>
    <cellStyle name="20% - Accent3 2 2" xfId="2159"/>
    <cellStyle name="20% - Accent3 2 2 2" xfId="2160"/>
    <cellStyle name="20% - Accent3 2 2 2 2" xfId="2161"/>
    <cellStyle name="20% - Accent3 2 2 3" xfId="2162"/>
    <cellStyle name="20% - Accent3 2 2 4" xfId="2163"/>
    <cellStyle name="20% - Accent3 2 20" xfId="2164"/>
    <cellStyle name="20% - Accent3 2 21" xfId="2165"/>
    <cellStyle name="20% - Accent3 2 22" xfId="2166"/>
    <cellStyle name="20% - Accent3 2 23" xfId="2167"/>
    <cellStyle name="20% - Accent3 2 24" xfId="2168"/>
    <cellStyle name="20% - Accent3 2 25" xfId="2169"/>
    <cellStyle name="20% - Accent3 2 26" xfId="2170"/>
    <cellStyle name="20% - Accent3 2 27" xfId="2171"/>
    <cellStyle name="20% - Accent3 2 28" xfId="2172"/>
    <cellStyle name="20% - Accent3 2 29" xfId="2173"/>
    <cellStyle name="20% - Accent3 2 3" xfId="2174"/>
    <cellStyle name="20% - Accent3 2 3 2" xfId="2175"/>
    <cellStyle name="20% - Accent3 2 3 3" xfId="2176"/>
    <cellStyle name="20% - Accent3 2 30" xfId="2177"/>
    <cellStyle name="20% - Accent3 2 31" xfId="2178"/>
    <cellStyle name="20% - Accent3 2 32" xfId="2179"/>
    <cellStyle name="20% - Accent3 2 33" xfId="2180"/>
    <cellStyle name="20% - Accent3 2 34" xfId="2181"/>
    <cellStyle name="20% - Accent3 2 35" xfId="2182"/>
    <cellStyle name="20% - Accent3 2 36" xfId="2183"/>
    <cellStyle name="20% - Accent3 2 37" xfId="2184"/>
    <cellStyle name="20% - Accent3 2 38" xfId="2185"/>
    <cellStyle name="20% - Accent3 2 39" xfId="2186"/>
    <cellStyle name="20% - Accent3 2 4" xfId="2187"/>
    <cellStyle name="20% - Accent3 2 4 2" xfId="2188"/>
    <cellStyle name="20% - Accent3 2 40" xfId="2189"/>
    <cellStyle name="20% - Accent3 2 41" xfId="2190"/>
    <cellStyle name="20% - Accent3 2 42" xfId="2191"/>
    <cellStyle name="20% - Accent3 2 43" xfId="2192"/>
    <cellStyle name="20% - Accent3 2 44" xfId="2193"/>
    <cellStyle name="20% - Accent3 2 45" xfId="2194"/>
    <cellStyle name="20% - Accent3 2 46" xfId="2195"/>
    <cellStyle name="20% - Accent3 2 47" xfId="2196"/>
    <cellStyle name="20% - Accent3 2 48" xfId="2197"/>
    <cellStyle name="20% - Accent3 2 49" xfId="2198"/>
    <cellStyle name="20% - Accent3 2 5" xfId="2199"/>
    <cellStyle name="20% - Accent3 2 50" xfId="2200"/>
    <cellStyle name="20% - Accent3 2 51" xfId="2201"/>
    <cellStyle name="20% - Accent3 2 52" xfId="2202"/>
    <cellStyle name="20% - Accent3 2 53" xfId="2203"/>
    <cellStyle name="20% - Accent3 2 54" xfId="2204"/>
    <cellStyle name="20% - Accent3 2 55" xfId="2205"/>
    <cellStyle name="20% - Accent3 2 56" xfId="2206"/>
    <cellStyle name="20% - Accent3 2 57" xfId="2207"/>
    <cellStyle name="20% - Accent3 2 58" xfId="2208"/>
    <cellStyle name="20% - Accent3 2 59" xfId="2209"/>
    <cellStyle name="20% - Accent3 2 6" xfId="2210"/>
    <cellStyle name="20% - Accent3 2 60" xfId="2211"/>
    <cellStyle name="20% - Accent3 2 61" xfId="2212"/>
    <cellStyle name="20% - Accent3 2 62" xfId="2213"/>
    <cellStyle name="20% - Accent3 2 63" xfId="2214"/>
    <cellStyle name="20% - Accent3 2 64" xfId="2215"/>
    <cellStyle name="20% - Accent3 2 65" xfId="2216"/>
    <cellStyle name="20% - Accent3 2 66" xfId="2217"/>
    <cellStyle name="20% - Accent3 2 67" xfId="2218"/>
    <cellStyle name="20% - Accent3 2 68" xfId="2219"/>
    <cellStyle name="20% - Accent3 2 69" xfId="2220"/>
    <cellStyle name="20% - Accent3 2 7" xfId="2221"/>
    <cellStyle name="20% - Accent3 2 70" xfId="2222"/>
    <cellStyle name="20% - Accent3 2 71" xfId="2223"/>
    <cellStyle name="20% - Accent3 2 72" xfId="2224"/>
    <cellStyle name="20% - Accent3 2 73" xfId="2225"/>
    <cellStyle name="20% - Accent3 2 74" xfId="2226"/>
    <cellStyle name="20% - Accent3 2 75" xfId="2227"/>
    <cellStyle name="20% - Accent3 2 76" xfId="2228"/>
    <cellStyle name="20% - Accent3 2 77" xfId="2229"/>
    <cellStyle name="20% - Accent3 2 78" xfId="2230"/>
    <cellStyle name="20% - Accent3 2 79" xfId="2231"/>
    <cellStyle name="20% - Accent3 2 8" xfId="2232"/>
    <cellStyle name="20% - Accent3 2 80" xfId="2233"/>
    <cellStyle name="20% - Accent3 2 81" xfId="2234"/>
    <cellStyle name="20% - Accent3 2 82" xfId="2235"/>
    <cellStyle name="20% - Accent3 2 83" xfId="2236"/>
    <cellStyle name="20% - Accent3 2 84" xfId="2237"/>
    <cellStyle name="20% - Accent3 2 85" xfId="2238"/>
    <cellStyle name="20% - Accent3 2 86" xfId="2239"/>
    <cellStyle name="20% - Accent3 2 9" xfId="2240"/>
    <cellStyle name="20% - Accent3 20" xfId="2241"/>
    <cellStyle name="20% - Accent3 20 2" xfId="2242"/>
    <cellStyle name="20% - Accent3 21" xfId="2243"/>
    <cellStyle name="20% - Accent3 21 2" xfId="2244"/>
    <cellStyle name="20% - Accent3 22" xfId="2245"/>
    <cellStyle name="20% - Accent3 22 2" xfId="2246"/>
    <cellStyle name="20% - Accent3 23" xfId="2247"/>
    <cellStyle name="20% - Accent3 24" xfId="2248"/>
    <cellStyle name="20% - Accent3 25" xfId="2249"/>
    <cellStyle name="20% - Accent3 26" xfId="2250"/>
    <cellStyle name="20% - Accent3 27" xfId="2251"/>
    <cellStyle name="20% - Accent3 28" xfId="2252"/>
    <cellStyle name="20% - Accent3 29" xfId="2253"/>
    <cellStyle name="20% - Accent3 3" xfId="2254"/>
    <cellStyle name="20% - Accent3 3 10" xfId="2255"/>
    <cellStyle name="20% - Accent3 3 11" xfId="2256"/>
    <cellStyle name="20% - Accent3 3 12" xfId="2257"/>
    <cellStyle name="20% - Accent3 3 13" xfId="2258"/>
    <cellStyle name="20% - Accent3 3 14" xfId="2259"/>
    <cellStyle name="20% - Accent3 3 15" xfId="2260"/>
    <cellStyle name="20% - Accent3 3 16" xfId="2261"/>
    <cellStyle name="20% - Accent3 3 17" xfId="2262"/>
    <cellStyle name="20% - Accent3 3 18" xfId="2263"/>
    <cellStyle name="20% - Accent3 3 19" xfId="2264"/>
    <cellStyle name="20% - Accent3 3 2" xfId="2265"/>
    <cellStyle name="20% - Accent3 3 20" xfId="2266"/>
    <cellStyle name="20% - Accent3 3 21" xfId="2267"/>
    <cellStyle name="20% - Accent3 3 22" xfId="2268"/>
    <cellStyle name="20% - Accent3 3 23" xfId="2269"/>
    <cellStyle name="20% - Accent3 3 24" xfId="2270"/>
    <cellStyle name="20% - Accent3 3 25" xfId="2271"/>
    <cellStyle name="20% - Accent3 3 26" xfId="2272"/>
    <cellStyle name="20% - Accent3 3 27" xfId="2273"/>
    <cellStyle name="20% - Accent3 3 28" xfId="2274"/>
    <cellStyle name="20% - Accent3 3 29" xfId="2275"/>
    <cellStyle name="20% - Accent3 3 3" xfId="2276"/>
    <cellStyle name="20% - Accent3 3 30" xfId="2277"/>
    <cellStyle name="20% - Accent3 3 31" xfId="2278"/>
    <cellStyle name="20% - Accent3 3 32" xfId="2279"/>
    <cellStyle name="20% - Accent3 3 33" xfId="2280"/>
    <cellStyle name="20% - Accent3 3 34" xfId="2281"/>
    <cellStyle name="20% - Accent3 3 35" xfId="2282"/>
    <cellStyle name="20% - Accent3 3 36" xfId="2283"/>
    <cellStyle name="20% - Accent3 3 37" xfId="2284"/>
    <cellStyle name="20% - Accent3 3 38" xfId="2285"/>
    <cellStyle name="20% - Accent3 3 39" xfId="2286"/>
    <cellStyle name="20% - Accent3 3 4" xfId="2287"/>
    <cellStyle name="20% - Accent3 3 40" xfId="2288"/>
    <cellStyle name="20% - Accent3 3 41" xfId="2289"/>
    <cellStyle name="20% - Accent3 3 42" xfId="2290"/>
    <cellStyle name="20% - Accent3 3 43" xfId="2291"/>
    <cellStyle name="20% - Accent3 3 44" xfId="2292"/>
    <cellStyle name="20% - Accent3 3 45" xfId="2293"/>
    <cellStyle name="20% - Accent3 3 46" xfId="2294"/>
    <cellStyle name="20% - Accent3 3 47" xfId="2295"/>
    <cellStyle name="20% - Accent3 3 48" xfId="2296"/>
    <cellStyle name="20% - Accent3 3 49" xfId="2297"/>
    <cellStyle name="20% - Accent3 3 5" xfId="2298"/>
    <cellStyle name="20% - Accent3 3 50" xfId="2299"/>
    <cellStyle name="20% - Accent3 3 51" xfId="2300"/>
    <cellStyle name="20% - Accent3 3 52" xfId="2301"/>
    <cellStyle name="20% - Accent3 3 53" xfId="2302"/>
    <cellStyle name="20% - Accent3 3 54" xfId="2303"/>
    <cellStyle name="20% - Accent3 3 55" xfId="2304"/>
    <cellStyle name="20% - Accent3 3 56" xfId="2305"/>
    <cellStyle name="20% - Accent3 3 57" xfId="2306"/>
    <cellStyle name="20% - Accent3 3 58" xfId="2307"/>
    <cellStyle name="20% - Accent3 3 59" xfId="2308"/>
    <cellStyle name="20% - Accent3 3 6" xfId="2309"/>
    <cellStyle name="20% - Accent3 3 60" xfId="2310"/>
    <cellStyle name="20% - Accent3 3 61" xfId="2311"/>
    <cellStyle name="20% - Accent3 3 62" xfId="2312"/>
    <cellStyle name="20% - Accent3 3 63" xfId="2313"/>
    <cellStyle name="20% - Accent3 3 64" xfId="2314"/>
    <cellStyle name="20% - Accent3 3 65" xfId="2315"/>
    <cellStyle name="20% - Accent3 3 66" xfId="2316"/>
    <cellStyle name="20% - Accent3 3 67" xfId="2317"/>
    <cellStyle name="20% - Accent3 3 68" xfId="2318"/>
    <cellStyle name="20% - Accent3 3 69" xfId="2319"/>
    <cellStyle name="20% - Accent3 3 7" xfId="2320"/>
    <cellStyle name="20% - Accent3 3 70" xfId="2321"/>
    <cellStyle name="20% - Accent3 3 71" xfId="2322"/>
    <cellStyle name="20% - Accent3 3 72" xfId="2323"/>
    <cellStyle name="20% - Accent3 3 73" xfId="2324"/>
    <cellStyle name="20% - Accent3 3 74" xfId="2325"/>
    <cellStyle name="20% - Accent3 3 75" xfId="2326"/>
    <cellStyle name="20% - Accent3 3 76" xfId="2327"/>
    <cellStyle name="20% - Accent3 3 77" xfId="2328"/>
    <cellStyle name="20% - Accent3 3 78" xfId="2329"/>
    <cellStyle name="20% - Accent3 3 79" xfId="2330"/>
    <cellStyle name="20% - Accent3 3 8" xfId="2331"/>
    <cellStyle name="20% - Accent3 3 80" xfId="2332"/>
    <cellStyle name="20% - Accent3 3 81" xfId="2333"/>
    <cellStyle name="20% - Accent3 3 82" xfId="2334"/>
    <cellStyle name="20% - Accent3 3 9" xfId="2335"/>
    <cellStyle name="20% - Accent3 30" xfId="2336"/>
    <cellStyle name="20% - Accent3 31" xfId="2337"/>
    <cellStyle name="20% - Accent3 32" xfId="2338"/>
    <cellStyle name="20% - Accent3 33" xfId="2339"/>
    <cellStyle name="20% - Accent3 34" xfId="2340"/>
    <cellStyle name="20% - Accent3 35" xfId="2341"/>
    <cellStyle name="20% - Accent3 36" xfId="2342"/>
    <cellStyle name="20% - Accent3 37" xfId="2343"/>
    <cellStyle name="20% - Accent3 38" xfId="2344"/>
    <cellStyle name="20% - Accent3 39" xfId="2345"/>
    <cellStyle name="20% - Accent3 4" xfId="2346"/>
    <cellStyle name="20% - Accent3 4 10" xfId="2347"/>
    <cellStyle name="20% - Accent3 4 11" xfId="2348"/>
    <cellStyle name="20% - Accent3 4 12" xfId="2349"/>
    <cellStyle name="20% - Accent3 4 13" xfId="2350"/>
    <cellStyle name="20% - Accent3 4 14" xfId="2351"/>
    <cellStyle name="20% - Accent3 4 15" xfId="2352"/>
    <cellStyle name="20% - Accent3 4 16" xfId="2353"/>
    <cellStyle name="20% - Accent3 4 17" xfId="2354"/>
    <cellStyle name="20% - Accent3 4 18" xfId="2355"/>
    <cellStyle name="20% - Accent3 4 19" xfId="2356"/>
    <cellStyle name="20% - Accent3 4 2" xfId="2357"/>
    <cellStyle name="20% - Accent3 4 20" xfId="2358"/>
    <cellStyle name="20% - Accent3 4 21" xfId="2359"/>
    <cellStyle name="20% - Accent3 4 22" xfId="2360"/>
    <cellStyle name="20% - Accent3 4 23" xfId="2361"/>
    <cellStyle name="20% - Accent3 4 24" xfId="2362"/>
    <cellStyle name="20% - Accent3 4 25" xfId="2363"/>
    <cellStyle name="20% - Accent3 4 26" xfId="2364"/>
    <cellStyle name="20% - Accent3 4 27" xfId="2365"/>
    <cellStyle name="20% - Accent3 4 28" xfId="2366"/>
    <cellStyle name="20% - Accent3 4 29" xfId="2367"/>
    <cellStyle name="20% - Accent3 4 3" xfId="2368"/>
    <cellStyle name="20% - Accent3 4 30" xfId="2369"/>
    <cellStyle name="20% - Accent3 4 31" xfId="2370"/>
    <cellStyle name="20% - Accent3 4 32" xfId="2371"/>
    <cellStyle name="20% - Accent3 4 33" xfId="2372"/>
    <cellStyle name="20% - Accent3 4 34" xfId="2373"/>
    <cellStyle name="20% - Accent3 4 35" xfId="2374"/>
    <cellStyle name="20% - Accent3 4 36" xfId="2375"/>
    <cellStyle name="20% - Accent3 4 37" xfId="2376"/>
    <cellStyle name="20% - Accent3 4 38" xfId="2377"/>
    <cellStyle name="20% - Accent3 4 39" xfId="2378"/>
    <cellStyle name="20% - Accent3 4 4" xfId="2379"/>
    <cellStyle name="20% - Accent3 4 40" xfId="2380"/>
    <cellStyle name="20% - Accent3 4 41" xfId="2381"/>
    <cellStyle name="20% - Accent3 4 42" xfId="2382"/>
    <cellStyle name="20% - Accent3 4 43" xfId="2383"/>
    <cellStyle name="20% - Accent3 4 44" xfId="2384"/>
    <cellStyle name="20% - Accent3 4 45" xfId="2385"/>
    <cellStyle name="20% - Accent3 4 46" xfId="2386"/>
    <cellStyle name="20% - Accent3 4 47" xfId="2387"/>
    <cellStyle name="20% - Accent3 4 48" xfId="2388"/>
    <cellStyle name="20% - Accent3 4 49" xfId="2389"/>
    <cellStyle name="20% - Accent3 4 5" xfId="2390"/>
    <cellStyle name="20% - Accent3 4 50" xfId="2391"/>
    <cellStyle name="20% - Accent3 4 51" xfId="2392"/>
    <cellStyle name="20% - Accent3 4 52" xfId="2393"/>
    <cellStyle name="20% - Accent3 4 53" xfId="2394"/>
    <cellStyle name="20% - Accent3 4 54" xfId="2395"/>
    <cellStyle name="20% - Accent3 4 55" xfId="2396"/>
    <cellStyle name="20% - Accent3 4 56" xfId="2397"/>
    <cellStyle name="20% - Accent3 4 57" xfId="2398"/>
    <cellStyle name="20% - Accent3 4 58" xfId="2399"/>
    <cellStyle name="20% - Accent3 4 59" xfId="2400"/>
    <cellStyle name="20% - Accent3 4 6" xfId="2401"/>
    <cellStyle name="20% - Accent3 4 60" xfId="2402"/>
    <cellStyle name="20% - Accent3 4 61" xfId="2403"/>
    <cellStyle name="20% - Accent3 4 62" xfId="2404"/>
    <cellStyle name="20% - Accent3 4 63" xfId="2405"/>
    <cellStyle name="20% - Accent3 4 64" xfId="2406"/>
    <cellStyle name="20% - Accent3 4 65" xfId="2407"/>
    <cellStyle name="20% - Accent3 4 66" xfId="2408"/>
    <cellStyle name="20% - Accent3 4 67" xfId="2409"/>
    <cellStyle name="20% - Accent3 4 68" xfId="2410"/>
    <cellStyle name="20% - Accent3 4 69" xfId="2411"/>
    <cellStyle name="20% - Accent3 4 7" xfId="2412"/>
    <cellStyle name="20% - Accent3 4 70" xfId="2413"/>
    <cellStyle name="20% - Accent3 4 71" xfId="2414"/>
    <cellStyle name="20% - Accent3 4 72" xfId="2415"/>
    <cellStyle name="20% - Accent3 4 73" xfId="2416"/>
    <cellStyle name="20% - Accent3 4 74" xfId="2417"/>
    <cellStyle name="20% - Accent3 4 75" xfId="2418"/>
    <cellStyle name="20% - Accent3 4 76" xfId="2419"/>
    <cellStyle name="20% - Accent3 4 77" xfId="2420"/>
    <cellStyle name="20% - Accent3 4 78" xfId="2421"/>
    <cellStyle name="20% - Accent3 4 79" xfId="2422"/>
    <cellStyle name="20% - Accent3 4 8" xfId="2423"/>
    <cellStyle name="20% - Accent3 4 9" xfId="2424"/>
    <cellStyle name="20% - Accent3 40" xfId="2425"/>
    <cellStyle name="20% - Accent3 41" xfId="2426"/>
    <cellStyle name="20% - Accent3 42" xfId="2427"/>
    <cellStyle name="20% - Accent3 43" xfId="2428"/>
    <cellStyle name="20% - Accent3 44" xfId="2429"/>
    <cellStyle name="20% - Accent3 45" xfId="2430"/>
    <cellStyle name="20% - Accent3 46" xfId="2431"/>
    <cellStyle name="20% - Accent3 47" xfId="2432"/>
    <cellStyle name="20% - Accent3 48" xfId="2433"/>
    <cellStyle name="20% - Accent3 49" xfId="2434"/>
    <cellStyle name="20% - Accent3 5" xfId="2435"/>
    <cellStyle name="20% - Accent3 5 10" xfId="2436"/>
    <cellStyle name="20% - Accent3 5 11" xfId="2437"/>
    <cellStyle name="20% - Accent3 5 12" xfId="2438"/>
    <cellStyle name="20% - Accent3 5 13" xfId="2439"/>
    <cellStyle name="20% - Accent3 5 14" xfId="2440"/>
    <cellStyle name="20% - Accent3 5 15" xfId="2441"/>
    <cellStyle name="20% - Accent3 5 16" xfId="2442"/>
    <cellStyle name="20% - Accent3 5 17" xfId="2443"/>
    <cellStyle name="20% - Accent3 5 18" xfId="2444"/>
    <cellStyle name="20% - Accent3 5 19" xfId="2445"/>
    <cellStyle name="20% - Accent3 5 2" xfId="2446"/>
    <cellStyle name="20% - Accent3 5 20" xfId="2447"/>
    <cellStyle name="20% - Accent3 5 21" xfId="2448"/>
    <cellStyle name="20% - Accent3 5 22" xfId="2449"/>
    <cellStyle name="20% - Accent3 5 23" xfId="2450"/>
    <cellStyle name="20% - Accent3 5 24" xfId="2451"/>
    <cellStyle name="20% - Accent3 5 25" xfId="2452"/>
    <cellStyle name="20% - Accent3 5 26" xfId="2453"/>
    <cellStyle name="20% - Accent3 5 27" xfId="2454"/>
    <cellStyle name="20% - Accent3 5 28" xfId="2455"/>
    <cellStyle name="20% - Accent3 5 29" xfId="2456"/>
    <cellStyle name="20% - Accent3 5 3" xfId="2457"/>
    <cellStyle name="20% - Accent3 5 30" xfId="2458"/>
    <cellStyle name="20% - Accent3 5 31" xfId="2459"/>
    <cellStyle name="20% - Accent3 5 32" xfId="2460"/>
    <cellStyle name="20% - Accent3 5 33" xfId="2461"/>
    <cellStyle name="20% - Accent3 5 34" xfId="2462"/>
    <cellStyle name="20% - Accent3 5 35" xfId="2463"/>
    <cellStyle name="20% - Accent3 5 36" xfId="2464"/>
    <cellStyle name="20% - Accent3 5 37" xfId="2465"/>
    <cellStyle name="20% - Accent3 5 38" xfId="2466"/>
    <cellStyle name="20% - Accent3 5 39" xfId="2467"/>
    <cellStyle name="20% - Accent3 5 4" xfId="2468"/>
    <cellStyle name="20% - Accent3 5 40" xfId="2469"/>
    <cellStyle name="20% - Accent3 5 41" xfId="2470"/>
    <cellStyle name="20% - Accent3 5 42" xfId="2471"/>
    <cellStyle name="20% - Accent3 5 43" xfId="2472"/>
    <cellStyle name="20% - Accent3 5 44" xfId="2473"/>
    <cellStyle name="20% - Accent3 5 45" xfId="2474"/>
    <cellStyle name="20% - Accent3 5 46" xfId="2475"/>
    <cellStyle name="20% - Accent3 5 47" xfId="2476"/>
    <cellStyle name="20% - Accent3 5 48" xfId="2477"/>
    <cellStyle name="20% - Accent3 5 49" xfId="2478"/>
    <cellStyle name="20% - Accent3 5 5" xfId="2479"/>
    <cellStyle name="20% - Accent3 5 50" xfId="2480"/>
    <cellStyle name="20% - Accent3 5 51" xfId="2481"/>
    <cellStyle name="20% - Accent3 5 52" xfId="2482"/>
    <cellStyle name="20% - Accent3 5 53" xfId="2483"/>
    <cellStyle name="20% - Accent3 5 54" xfId="2484"/>
    <cellStyle name="20% - Accent3 5 55" xfId="2485"/>
    <cellStyle name="20% - Accent3 5 56" xfId="2486"/>
    <cellStyle name="20% - Accent3 5 57" xfId="2487"/>
    <cellStyle name="20% - Accent3 5 58" xfId="2488"/>
    <cellStyle name="20% - Accent3 5 59" xfId="2489"/>
    <cellStyle name="20% - Accent3 5 6" xfId="2490"/>
    <cellStyle name="20% - Accent3 5 60" xfId="2491"/>
    <cellStyle name="20% - Accent3 5 61" xfId="2492"/>
    <cellStyle name="20% - Accent3 5 62" xfId="2493"/>
    <cellStyle name="20% - Accent3 5 63" xfId="2494"/>
    <cellStyle name="20% - Accent3 5 64" xfId="2495"/>
    <cellStyle name="20% - Accent3 5 65" xfId="2496"/>
    <cellStyle name="20% - Accent3 5 66" xfId="2497"/>
    <cellStyle name="20% - Accent3 5 67" xfId="2498"/>
    <cellStyle name="20% - Accent3 5 68" xfId="2499"/>
    <cellStyle name="20% - Accent3 5 69" xfId="2500"/>
    <cellStyle name="20% - Accent3 5 7" xfId="2501"/>
    <cellStyle name="20% - Accent3 5 70" xfId="2502"/>
    <cellStyle name="20% - Accent3 5 71" xfId="2503"/>
    <cellStyle name="20% - Accent3 5 72" xfId="2504"/>
    <cellStyle name="20% - Accent3 5 73" xfId="2505"/>
    <cellStyle name="20% - Accent3 5 74" xfId="2506"/>
    <cellStyle name="20% - Accent3 5 75" xfId="2507"/>
    <cellStyle name="20% - Accent3 5 76" xfId="2508"/>
    <cellStyle name="20% - Accent3 5 77" xfId="2509"/>
    <cellStyle name="20% - Accent3 5 78" xfId="2510"/>
    <cellStyle name="20% - Accent3 5 79" xfId="2511"/>
    <cellStyle name="20% - Accent3 5 8" xfId="2512"/>
    <cellStyle name="20% - Accent3 5 9" xfId="2513"/>
    <cellStyle name="20% - Accent3 50" xfId="2514"/>
    <cellStyle name="20% - Accent3 51" xfId="2515"/>
    <cellStyle name="20% - Accent3 52" xfId="2516"/>
    <cellStyle name="20% - Accent3 53" xfId="2517"/>
    <cellStyle name="20% - Accent3 54" xfId="2518"/>
    <cellStyle name="20% - Accent3 55" xfId="2519"/>
    <cellStyle name="20% - Accent3 56" xfId="2520"/>
    <cellStyle name="20% - Accent3 57" xfId="2521"/>
    <cellStyle name="20% - Accent3 58" xfId="2522"/>
    <cellStyle name="20% - Accent3 59" xfId="2523"/>
    <cellStyle name="20% - Accent3 6" xfId="2524"/>
    <cellStyle name="20% - Accent3 6 10" xfId="2525"/>
    <cellStyle name="20% - Accent3 6 11" xfId="2526"/>
    <cellStyle name="20% - Accent3 6 12" xfId="2527"/>
    <cellStyle name="20% - Accent3 6 13" xfId="2528"/>
    <cellStyle name="20% - Accent3 6 14" xfId="2529"/>
    <cellStyle name="20% - Accent3 6 15" xfId="2530"/>
    <cellStyle name="20% - Accent3 6 16" xfId="2531"/>
    <cellStyle name="20% - Accent3 6 17" xfId="2532"/>
    <cellStyle name="20% - Accent3 6 18" xfId="2533"/>
    <cellStyle name="20% - Accent3 6 19" xfId="2534"/>
    <cellStyle name="20% - Accent3 6 2" xfId="2535"/>
    <cellStyle name="20% - Accent3 6 20" xfId="2536"/>
    <cellStyle name="20% - Accent3 6 21" xfId="2537"/>
    <cellStyle name="20% - Accent3 6 22" xfId="2538"/>
    <cellStyle name="20% - Accent3 6 23" xfId="2539"/>
    <cellStyle name="20% - Accent3 6 24" xfId="2540"/>
    <cellStyle name="20% - Accent3 6 25" xfId="2541"/>
    <cellStyle name="20% - Accent3 6 26" xfId="2542"/>
    <cellStyle name="20% - Accent3 6 27" xfId="2543"/>
    <cellStyle name="20% - Accent3 6 28" xfId="2544"/>
    <cellStyle name="20% - Accent3 6 29" xfId="2545"/>
    <cellStyle name="20% - Accent3 6 3" xfId="2546"/>
    <cellStyle name="20% - Accent3 6 30" xfId="2547"/>
    <cellStyle name="20% - Accent3 6 31" xfId="2548"/>
    <cellStyle name="20% - Accent3 6 32" xfId="2549"/>
    <cellStyle name="20% - Accent3 6 33" xfId="2550"/>
    <cellStyle name="20% - Accent3 6 34" xfId="2551"/>
    <cellStyle name="20% - Accent3 6 35" xfId="2552"/>
    <cellStyle name="20% - Accent3 6 36" xfId="2553"/>
    <cellStyle name="20% - Accent3 6 37" xfId="2554"/>
    <cellStyle name="20% - Accent3 6 38" xfId="2555"/>
    <cellStyle name="20% - Accent3 6 39" xfId="2556"/>
    <cellStyle name="20% - Accent3 6 4" xfId="2557"/>
    <cellStyle name="20% - Accent3 6 40" xfId="2558"/>
    <cellStyle name="20% - Accent3 6 41" xfId="2559"/>
    <cellStyle name="20% - Accent3 6 42" xfId="2560"/>
    <cellStyle name="20% - Accent3 6 43" xfId="2561"/>
    <cellStyle name="20% - Accent3 6 44" xfId="2562"/>
    <cellStyle name="20% - Accent3 6 45" xfId="2563"/>
    <cellStyle name="20% - Accent3 6 46" xfId="2564"/>
    <cellStyle name="20% - Accent3 6 47" xfId="2565"/>
    <cellStyle name="20% - Accent3 6 48" xfId="2566"/>
    <cellStyle name="20% - Accent3 6 49" xfId="2567"/>
    <cellStyle name="20% - Accent3 6 5" xfId="2568"/>
    <cellStyle name="20% - Accent3 6 50" xfId="2569"/>
    <cellStyle name="20% - Accent3 6 51" xfId="2570"/>
    <cellStyle name="20% - Accent3 6 52" xfId="2571"/>
    <cellStyle name="20% - Accent3 6 53" xfId="2572"/>
    <cellStyle name="20% - Accent3 6 54" xfId="2573"/>
    <cellStyle name="20% - Accent3 6 55" xfId="2574"/>
    <cellStyle name="20% - Accent3 6 56" xfId="2575"/>
    <cellStyle name="20% - Accent3 6 57" xfId="2576"/>
    <cellStyle name="20% - Accent3 6 58" xfId="2577"/>
    <cellStyle name="20% - Accent3 6 59" xfId="2578"/>
    <cellStyle name="20% - Accent3 6 6" xfId="2579"/>
    <cellStyle name="20% - Accent3 6 60" xfId="2580"/>
    <cellStyle name="20% - Accent3 6 61" xfId="2581"/>
    <cellStyle name="20% - Accent3 6 62" xfId="2582"/>
    <cellStyle name="20% - Accent3 6 63" xfId="2583"/>
    <cellStyle name="20% - Accent3 6 64" xfId="2584"/>
    <cellStyle name="20% - Accent3 6 65" xfId="2585"/>
    <cellStyle name="20% - Accent3 6 66" xfId="2586"/>
    <cellStyle name="20% - Accent3 6 67" xfId="2587"/>
    <cellStyle name="20% - Accent3 6 68" xfId="2588"/>
    <cellStyle name="20% - Accent3 6 69" xfId="2589"/>
    <cellStyle name="20% - Accent3 6 7" xfId="2590"/>
    <cellStyle name="20% - Accent3 6 70" xfId="2591"/>
    <cellStyle name="20% - Accent3 6 71" xfId="2592"/>
    <cellStyle name="20% - Accent3 6 72" xfId="2593"/>
    <cellStyle name="20% - Accent3 6 73" xfId="2594"/>
    <cellStyle name="20% - Accent3 6 74" xfId="2595"/>
    <cellStyle name="20% - Accent3 6 75" xfId="2596"/>
    <cellStyle name="20% - Accent3 6 8" xfId="2597"/>
    <cellStyle name="20% - Accent3 6 9" xfId="2598"/>
    <cellStyle name="20% - Accent3 60" xfId="2599"/>
    <cellStyle name="20% - Accent3 61" xfId="2600"/>
    <cellStyle name="20% - Accent3 62" xfId="2601"/>
    <cellStyle name="20% - Accent3 63" xfId="2602"/>
    <cellStyle name="20% - Accent3 64" xfId="2603"/>
    <cellStyle name="20% - Accent3 65" xfId="2604"/>
    <cellStyle name="20% - Accent3 66" xfId="2605"/>
    <cellStyle name="20% - Accent3 67" xfId="2606"/>
    <cellStyle name="20% - Accent3 68" xfId="2607"/>
    <cellStyle name="20% - Accent3 69" xfId="2608"/>
    <cellStyle name="20% - Accent3 7" xfId="2609"/>
    <cellStyle name="20% - Accent3 7 2" xfId="2610"/>
    <cellStyle name="20% - Accent3 70" xfId="2611"/>
    <cellStyle name="20% - Accent3 71" xfId="2612"/>
    <cellStyle name="20% - Accent3 72" xfId="2613"/>
    <cellStyle name="20% - Accent3 73" xfId="2614"/>
    <cellStyle name="20% - Accent3 74" xfId="2615"/>
    <cellStyle name="20% - Accent3 75" xfId="2616"/>
    <cellStyle name="20% - Accent3 76" xfId="2617"/>
    <cellStyle name="20% - Accent3 77" xfId="2618"/>
    <cellStyle name="20% - Accent3 78" xfId="2619"/>
    <cellStyle name="20% - Accent3 79" xfId="2620"/>
    <cellStyle name="20% - Accent3 8" xfId="2621"/>
    <cellStyle name="20% - Accent3 8 2" xfId="2622"/>
    <cellStyle name="20% - Accent3 80" xfId="2623"/>
    <cellStyle name="20% - Accent3 81" xfId="2624"/>
    <cellStyle name="20% - Accent3 82" xfId="2625"/>
    <cellStyle name="20% - Accent3 83" xfId="2626"/>
    <cellStyle name="20% - Accent3 84" xfId="2627"/>
    <cellStyle name="20% - Accent3 85" xfId="2628"/>
    <cellStyle name="20% - Accent3 86" xfId="2629"/>
    <cellStyle name="20% - Accent3 87" xfId="2630"/>
    <cellStyle name="20% - Accent3 88" xfId="2631"/>
    <cellStyle name="20% - Accent3 89" xfId="2632"/>
    <cellStyle name="20% - Accent3 9" xfId="2633"/>
    <cellStyle name="20% - Accent3 9 2" xfId="2634"/>
    <cellStyle name="20% - Accent3 90" xfId="2635"/>
    <cellStyle name="20% - Accent3 91" xfId="2636"/>
    <cellStyle name="20% - Accent3 92" xfId="2637"/>
    <cellStyle name="20% - Accent3 93" xfId="2638"/>
    <cellStyle name="20% - Accent3 94" xfId="2639"/>
    <cellStyle name="20% - Accent3 95" xfId="2640"/>
    <cellStyle name="20% - Accent3 96" xfId="2641"/>
    <cellStyle name="20% - Accent3 97" xfId="2642"/>
    <cellStyle name="20% - Accent3 98" xfId="2643"/>
    <cellStyle name="20% - Accent3 99" xfId="2644"/>
    <cellStyle name="20% - Accent4 10" xfId="2645"/>
    <cellStyle name="20% - Accent4 10 2" xfId="2646"/>
    <cellStyle name="20% - Accent4 100" xfId="2647"/>
    <cellStyle name="20% - Accent4 101" xfId="2648"/>
    <cellStyle name="20% - Accent4 102" xfId="2649"/>
    <cellStyle name="20% - Accent4 11" xfId="2650"/>
    <cellStyle name="20% - Accent4 11 2" xfId="2651"/>
    <cellStyle name="20% - Accent4 12" xfId="2652"/>
    <cellStyle name="20% - Accent4 12 2" xfId="2653"/>
    <cellStyle name="20% - Accent4 13" xfId="2654"/>
    <cellStyle name="20% - Accent4 13 2" xfId="2655"/>
    <cellStyle name="20% - Accent4 14" xfId="2656"/>
    <cellStyle name="20% - Accent4 14 2" xfId="2657"/>
    <cellStyle name="20% - Accent4 15" xfId="2658"/>
    <cellStyle name="20% - Accent4 15 2" xfId="2659"/>
    <cellStyle name="20% - Accent4 16" xfId="2660"/>
    <cellStyle name="20% - Accent4 16 2" xfId="2661"/>
    <cellStyle name="20% - Accent4 17" xfId="2662"/>
    <cellStyle name="20% - Accent4 17 2" xfId="2663"/>
    <cellStyle name="20% - Accent4 18" xfId="2664"/>
    <cellStyle name="20% - Accent4 18 2" xfId="2665"/>
    <cellStyle name="20% - Accent4 19" xfId="2666"/>
    <cellStyle name="20% - Accent4 19 2" xfId="2667"/>
    <cellStyle name="20% - Accent4 2" xfId="2668"/>
    <cellStyle name="20% - Accent4 2 10" xfId="2669"/>
    <cellStyle name="20% - Accent4 2 11" xfId="2670"/>
    <cellStyle name="20% - Accent4 2 12" xfId="2671"/>
    <cellStyle name="20% - Accent4 2 13" xfId="2672"/>
    <cellStyle name="20% - Accent4 2 14" xfId="2673"/>
    <cellStyle name="20% - Accent4 2 15" xfId="2674"/>
    <cellStyle name="20% - Accent4 2 16" xfId="2675"/>
    <cellStyle name="20% - Accent4 2 17" xfId="2676"/>
    <cellStyle name="20% - Accent4 2 18" xfId="2677"/>
    <cellStyle name="20% - Accent4 2 19" xfId="2678"/>
    <cellStyle name="20% - Accent4 2 2" xfId="2679"/>
    <cellStyle name="20% - Accent4 2 2 2" xfId="2680"/>
    <cellStyle name="20% - Accent4 2 2 2 2" xfId="2681"/>
    <cellStyle name="20% - Accent4 2 2 3" xfId="2682"/>
    <cellStyle name="20% - Accent4 2 2 4" xfId="2683"/>
    <cellStyle name="20% - Accent4 2 20" xfId="2684"/>
    <cellStyle name="20% - Accent4 2 21" xfId="2685"/>
    <cellStyle name="20% - Accent4 2 22" xfId="2686"/>
    <cellStyle name="20% - Accent4 2 23" xfId="2687"/>
    <cellStyle name="20% - Accent4 2 24" xfId="2688"/>
    <cellStyle name="20% - Accent4 2 25" xfId="2689"/>
    <cellStyle name="20% - Accent4 2 26" xfId="2690"/>
    <cellStyle name="20% - Accent4 2 27" xfId="2691"/>
    <cellStyle name="20% - Accent4 2 28" xfId="2692"/>
    <cellStyle name="20% - Accent4 2 29" xfId="2693"/>
    <cellStyle name="20% - Accent4 2 3" xfId="2694"/>
    <cellStyle name="20% - Accent4 2 3 2" xfId="2695"/>
    <cellStyle name="20% - Accent4 2 3 3" xfId="2696"/>
    <cellStyle name="20% - Accent4 2 30" xfId="2697"/>
    <cellStyle name="20% - Accent4 2 31" xfId="2698"/>
    <cellStyle name="20% - Accent4 2 32" xfId="2699"/>
    <cellStyle name="20% - Accent4 2 33" xfId="2700"/>
    <cellStyle name="20% - Accent4 2 34" xfId="2701"/>
    <cellStyle name="20% - Accent4 2 35" xfId="2702"/>
    <cellStyle name="20% - Accent4 2 36" xfId="2703"/>
    <cellStyle name="20% - Accent4 2 37" xfId="2704"/>
    <cellStyle name="20% - Accent4 2 38" xfId="2705"/>
    <cellStyle name="20% - Accent4 2 39" xfId="2706"/>
    <cellStyle name="20% - Accent4 2 4" xfId="2707"/>
    <cellStyle name="20% - Accent4 2 4 2" xfId="2708"/>
    <cellStyle name="20% - Accent4 2 40" xfId="2709"/>
    <cellStyle name="20% - Accent4 2 41" xfId="2710"/>
    <cellStyle name="20% - Accent4 2 42" xfId="2711"/>
    <cellStyle name="20% - Accent4 2 43" xfId="2712"/>
    <cellStyle name="20% - Accent4 2 44" xfId="2713"/>
    <cellStyle name="20% - Accent4 2 45" xfId="2714"/>
    <cellStyle name="20% - Accent4 2 46" xfId="2715"/>
    <cellStyle name="20% - Accent4 2 47" xfId="2716"/>
    <cellStyle name="20% - Accent4 2 48" xfId="2717"/>
    <cellStyle name="20% - Accent4 2 49" xfId="2718"/>
    <cellStyle name="20% - Accent4 2 5" xfId="2719"/>
    <cellStyle name="20% - Accent4 2 50" xfId="2720"/>
    <cellStyle name="20% - Accent4 2 51" xfId="2721"/>
    <cellStyle name="20% - Accent4 2 52" xfId="2722"/>
    <cellStyle name="20% - Accent4 2 53" xfId="2723"/>
    <cellStyle name="20% - Accent4 2 54" xfId="2724"/>
    <cellStyle name="20% - Accent4 2 55" xfId="2725"/>
    <cellStyle name="20% - Accent4 2 56" xfId="2726"/>
    <cellStyle name="20% - Accent4 2 57" xfId="2727"/>
    <cellStyle name="20% - Accent4 2 58" xfId="2728"/>
    <cellStyle name="20% - Accent4 2 59" xfId="2729"/>
    <cellStyle name="20% - Accent4 2 6" xfId="2730"/>
    <cellStyle name="20% - Accent4 2 60" xfId="2731"/>
    <cellStyle name="20% - Accent4 2 61" xfId="2732"/>
    <cellStyle name="20% - Accent4 2 62" xfId="2733"/>
    <cellStyle name="20% - Accent4 2 63" xfId="2734"/>
    <cellStyle name="20% - Accent4 2 64" xfId="2735"/>
    <cellStyle name="20% - Accent4 2 65" xfId="2736"/>
    <cellStyle name="20% - Accent4 2 66" xfId="2737"/>
    <cellStyle name="20% - Accent4 2 67" xfId="2738"/>
    <cellStyle name="20% - Accent4 2 68" xfId="2739"/>
    <cellStyle name="20% - Accent4 2 69" xfId="2740"/>
    <cellStyle name="20% - Accent4 2 7" xfId="2741"/>
    <cellStyle name="20% - Accent4 2 70" xfId="2742"/>
    <cellStyle name="20% - Accent4 2 71" xfId="2743"/>
    <cellStyle name="20% - Accent4 2 72" xfId="2744"/>
    <cellStyle name="20% - Accent4 2 73" xfId="2745"/>
    <cellStyle name="20% - Accent4 2 74" xfId="2746"/>
    <cellStyle name="20% - Accent4 2 75" xfId="2747"/>
    <cellStyle name="20% - Accent4 2 76" xfId="2748"/>
    <cellStyle name="20% - Accent4 2 77" xfId="2749"/>
    <cellStyle name="20% - Accent4 2 78" xfId="2750"/>
    <cellStyle name="20% - Accent4 2 79" xfId="2751"/>
    <cellStyle name="20% - Accent4 2 8" xfId="2752"/>
    <cellStyle name="20% - Accent4 2 80" xfId="2753"/>
    <cellStyle name="20% - Accent4 2 81" xfId="2754"/>
    <cellStyle name="20% - Accent4 2 82" xfId="2755"/>
    <cellStyle name="20% - Accent4 2 83" xfId="2756"/>
    <cellStyle name="20% - Accent4 2 84" xfId="2757"/>
    <cellStyle name="20% - Accent4 2 85" xfId="2758"/>
    <cellStyle name="20% - Accent4 2 86" xfId="2759"/>
    <cellStyle name="20% - Accent4 2 9" xfId="2760"/>
    <cellStyle name="20% - Accent4 20" xfId="2761"/>
    <cellStyle name="20% - Accent4 20 2" xfId="2762"/>
    <cellStyle name="20% - Accent4 21" xfId="2763"/>
    <cellStyle name="20% - Accent4 21 2" xfId="2764"/>
    <cellStyle name="20% - Accent4 22" xfId="2765"/>
    <cellStyle name="20% - Accent4 22 2" xfId="2766"/>
    <cellStyle name="20% - Accent4 23" xfId="2767"/>
    <cellStyle name="20% - Accent4 24" xfId="2768"/>
    <cellStyle name="20% - Accent4 25" xfId="2769"/>
    <cellStyle name="20% - Accent4 26" xfId="2770"/>
    <cellStyle name="20% - Accent4 27" xfId="2771"/>
    <cellStyle name="20% - Accent4 28" xfId="2772"/>
    <cellStyle name="20% - Accent4 29" xfId="2773"/>
    <cellStyle name="20% - Accent4 3" xfId="2774"/>
    <cellStyle name="20% - Accent4 3 10" xfId="2775"/>
    <cellStyle name="20% - Accent4 3 11" xfId="2776"/>
    <cellStyle name="20% - Accent4 3 12" xfId="2777"/>
    <cellStyle name="20% - Accent4 3 13" xfId="2778"/>
    <cellStyle name="20% - Accent4 3 14" xfId="2779"/>
    <cellStyle name="20% - Accent4 3 15" xfId="2780"/>
    <cellStyle name="20% - Accent4 3 16" xfId="2781"/>
    <cellStyle name="20% - Accent4 3 17" xfId="2782"/>
    <cellStyle name="20% - Accent4 3 18" xfId="2783"/>
    <cellStyle name="20% - Accent4 3 19" xfId="2784"/>
    <cellStyle name="20% - Accent4 3 2" xfId="2785"/>
    <cellStyle name="20% - Accent4 3 20" xfId="2786"/>
    <cellStyle name="20% - Accent4 3 21" xfId="2787"/>
    <cellStyle name="20% - Accent4 3 22" xfId="2788"/>
    <cellStyle name="20% - Accent4 3 23" xfId="2789"/>
    <cellStyle name="20% - Accent4 3 24" xfId="2790"/>
    <cellStyle name="20% - Accent4 3 25" xfId="2791"/>
    <cellStyle name="20% - Accent4 3 26" xfId="2792"/>
    <cellStyle name="20% - Accent4 3 27" xfId="2793"/>
    <cellStyle name="20% - Accent4 3 28" xfId="2794"/>
    <cellStyle name="20% - Accent4 3 29" xfId="2795"/>
    <cellStyle name="20% - Accent4 3 3" xfId="2796"/>
    <cellStyle name="20% - Accent4 3 30" xfId="2797"/>
    <cellStyle name="20% - Accent4 3 31" xfId="2798"/>
    <cellStyle name="20% - Accent4 3 32" xfId="2799"/>
    <cellStyle name="20% - Accent4 3 33" xfId="2800"/>
    <cellStyle name="20% - Accent4 3 34" xfId="2801"/>
    <cellStyle name="20% - Accent4 3 35" xfId="2802"/>
    <cellStyle name="20% - Accent4 3 36" xfId="2803"/>
    <cellStyle name="20% - Accent4 3 37" xfId="2804"/>
    <cellStyle name="20% - Accent4 3 38" xfId="2805"/>
    <cellStyle name="20% - Accent4 3 39" xfId="2806"/>
    <cellStyle name="20% - Accent4 3 4" xfId="2807"/>
    <cellStyle name="20% - Accent4 3 40" xfId="2808"/>
    <cellStyle name="20% - Accent4 3 41" xfId="2809"/>
    <cellStyle name="20% - Accent4 3 42" xfId="2810"/>
    <cellStyle name="20% - Accent4 3 43" xfId="2811"/>
    <cellStyle name="20% - Accent4 3 44" xfId="2812"/>
    <cellStyle name="20% - Accent4 3 45" xfId="2813"/>
    <cellStyle name="20% - Accent4 3 46" xfId="2814"/>
    <cellStyle name="20% - Accent4 3 47" xfId="2815"/>
    <cellStyle name="20% - Accent4 3 48" xfId="2816"/>
    <cellStyle name="20% - Accent4 3 49" xfId="2817"/>
    <cellStyle name="20% - Accent4 3 5" xfId="2818"/>
    <cellStyle name="20% - Accent4 3 50" xfId="2819"/>
    <cellStyle name="20% - Accent4 3 51" xfId="2820"/>
    <cellStyle name="20% - Accent4 3 52" xfId="2821"/>
    <cellStyle name="20% - Accent4 3 53" xfId="2822"/>
    <cellStyle name="20% - Accent4 3 54" xfId="2823"/>
    <cellStyle name="20% - Accent4 3 55" xfId="2824"/>
    <cellStyle name="20% - Accent4 3 56" xfId="2825"/>
    <cellStyle name="20% - Accent4 3 57" xfId="2826"/>
    <cellStyle name="20% - Accent4 3 58" xfId="2827"/>
    <cellStyle name="20% - Accent4 3 59" xfId="2828"/>
    <cellStyle name="20% - Accent4 3 6" xfId="2829"/>
    <cellStyle name="20% - Accent4 3 60" xfId="2830"/>
    <cellStyle name="20% - Accent4 3 61" xfId="2831"/>
    <cellStyle name="20% - Accent4 3 62" xfId="2832"/>
    <cellStyle name="20% - Accent4 3 63" xfId="2833"/>
    <cellStyle name="20% - Accent4 3 64" xfId="2834"/>
    <cellStyle name="20% - Accent4 3 65" xfId="2835"/>
    <cellStyle name="20% - Accent4 3 66" xfId="2836"/>
    <cellStyle name="20% - Accent4 3 67" xfId="2837"/>
    <cellStyle name="20% - Accent4 3 68" xfId="2838"/>
    <cellStyle name="20% - Accent4 3 69" xfId="2839"/>
    <cellStyle name="20% - Accent4 3 7" xfId="2840"/>
    <cellStyle name="20% - Accent4 3 70" xfId="2841"/>
    <cellStyle name="20% - Accent4 3 71" xfId="2842"/>
    <cellStyle name="20% - Accent4 3 72" xfId="2843"/>
    <cellStyle name="20% - Accent4 3 73" xfId="2844"/>
    <cellStyle name="20% - Accent4 3 74" xfId="2845"/>
    <cellStyle name="20% - Accent4 3 75" xfId="2846"/>
    <cellStyle name="20% - Accent4 3 76" xfId="2847"/>
    <cellStyle name="20% - Accent4 3 77" xfId="2848"/>
    <cellStyle name="20% - Accent4 3 78" xfId="2849"/>
    <cellStyle name="20% - Accent4 3 79" xfId="2850"/>
    <cellStyle name="20% - Accent4 3 8" xfId="2851"/>
    <cellStyle name="20% - Accent4 3 80" xfId="2852"/>
    <cellStyle name="20% - Accent4 3 81" xfId="2853"/>
    <cellStyle name="20% - Accent4 3 82" xfId="2854"/>
    <cellStyle name="20% - Accent4 3 9" xfId="2855"/>
    <cellStyle name="20% - Accent4 30" xfId="2856"/>
    <cellStyle name="20% - Accent4 31" xfId="2857"/>
    <cellStyle name="20% - Accent4 32" xfId="2858"/>
    <cellStyle name="20% - Accent4 33" xfId="2859"/>
    <cellStyle name="20% - Accent4 34" xfId="2860"/>
    <cellStyle name="20% - Accent4 35" xfId="2861"/>
    <cellStyle name="20% - Accent4 36" xfId="2862"/>
    <cellStyle name="20% - Accent4 37" xfId="2863"/>
    <cellStyle name="20% - Accent4 38" xfId="2864"/>
    <cellStyle name="20% - Accent4 39" xfId="2865"/>
    <cellStyle name="20% - Accent4 4" xfId="2866"/>
    <cellStyle name="20% - Accent4 4 10" xfId="2867"/>
    <cellStyle name="20% - Accent4 4 11" xfId="2868"/>
    <cellStyle name="20% - Accent4 4 12" xfId="2869"/>
    <cellStyle name="20% - Accent4 4 13" xfId="2870"/>
    <cellStyle name="20% - Accent4 4 14" xfId="2871"/>
    <cellStyle name="20% - Accent4 4 15" xfId="2872"/>
    <cellStyle name="20% - Accent4 4 16" xfId="2873"/>
    <cellStyle name="20% - Accent4 4 17" xfId="2874"/>
    <cellStyle name="20% - Accent4 4 18" xfId="2875"/>
    <cellStyle name="20% - Accent4 4 19" xfId="2876"/>
    <cellStyle name="20% - Accent4 4 2" xfId="2877"/>
    <cellStyle name="20% - Accent4 4 2 2" xfId="2878"/>
    <cellStyle name="20% - Accent4 4 2 3" xfId="2879"/>
    <cellStyle name="20% - Accent4 4 20" xfId="2880"/>
    <cellStyle name="20% - Accent4 4 21" xfId="2881"/>
    <cellStyle name="20% - Accent4 4 22" xfId="2882"/>
    <cellStyle name="20% - Accent4 4 23" xfId="2883"/>
    <cellStyle name="20% - Accent4 4 24" xfId="2884"/>
    <cellStyle name="20% - Accent4 4 25" xfId="2885"/>
    <cellStyle name="20% - Accent4 4 26" xfId="2886"/>
    <cellStyle name="20% - Accent4 4 27" xfId="2887"/>
    <cellStyle name="20% - Accent4 4 28" xfId="2888"/>
    <cellStyle name="20% - Accent4 4 29" xfId="2889"/>
    <cellStyle name="20% - Accent4 4 3" xfId="2890"/>
    <cellStyle name="20% - Accent4 4 3 2" xfId="2891"/>
    <cellStyle name="20% - Accent4 4 30" xfId="2892"/>
    <cellStyle name="20% - Accent4 4 31" xfId="2893"/>
    <cellStyle name="20% - Accent4 4 32" xfId="2894"/>
    <cellStyle name="20% - Accent4 4 33" xfId="2895"/>
    <cellStyle name="20% - Accent4 4 34" xfId="2896"/>
    <cellStyle name="20% - Accent4 4 35" xfId="2897"/>
    <cellStyle name="20% - Accent4 4 36" xfId="2898"/>
    <cellStyle name="20% - Accent4 4 37" xfId="2899"/>
    <cellStyle name="20% - Accent4 4 38" xfId="2900"/>
    <cellStyle name="20% - Accent4 4 39" xfId="2901"/>
    <cellStyle name="20% - Accent4 4 4" xfId="2902"/>
    <cellStyle name="20% - Accent4 4 40" xfId="2903"/>
    <cellStyle name="20% - Accent4 4 41" xfId="2904"/>
    <cellStyle name="20% - Accent4 4 42" xfId="2905"/>
    <cellStyle name="20% - Accent4 4 43" xfId="2906"/>
    <cellStyle name="20% - Accent4 4 44" xfId="2907"/>
    <cellStyle name="20% - Accent4 4 45" xfId="2908"/>
    <cellStyle name="20% - Accent4 4 46" xfId="2909"/>
    <cellStyle name="20% - Accent4 4 47" xfId="2910"/>
    <cellStyle name="20% - Accent4 4 48" xfId="2911"/>
    <cellStyle name="20% - Accent4 4 49" xfId="2912"/>
    <cellStyle name="20% - Accent4 4 5" xfId="2913"/>
    <cellStyle name="20% - Accent4 4 50" xfId="2914"/>
    <cellStyle name="20% - Accent4 4 51" xfId="2915"/>
    <cellStyle name="20% - Accent4 4 52" xfId="2916"/>
    <cellStyle name="20% - Accent4 4 53" xfId="2917"/>
    <cellStyle name="20% - Accent4 4 54" xfId="2918"/>
    <cellStyle name="20% - Accent4 4 55" xfId="2919"/>
    <cellStyle name="20% - Accent4 4 56" xfId="2920"/>
    <cellStyle name="20% - Accent4 4 57" xfId="2921"/>
    <cellStyle name="20% - Accent4 4 58" xfId="2922"/>
    <cellStyle name="20% - Accent4 4 59" xfId="2923"/>
    <cellStyle name="20% - Accent4 4 6" xfId="2924"/>
    <cellStyle name="20% - Accent4 4 60" xfId="2925"/>
    <cellStyle name="20% - Accent4 4 61" xfId="2926"/>
    <cellStyle name="20% - Accent4 4 62" xfId="2927"/>
    <cellStyle name="20% - Accent4 4 63" xfId="2928"/>
    <cellStyle name="20% - Accent4 4 64" xfId="2929"/>
    <cellStyle name="20% - Accent4 4 65" xfId="2930"/>
    <cellStyle name="20% - Accent4 4 66" xfId="2931"/>
    <cellStyle name="20% - Accent4 4 67" xfId="2932"/>
    <cellStyle name="20% - Accent4 4 68" xfId="2933"/>
    <cellStyle name="20% - Accent4 4 69" xfId="2934"/>
    <cellStyle name="20% - Accent4 4 7" xfId="2935"/>
    <cellStyle name="20% - Accent4 4 70" xfId="2936"/>
    <cellStyle name="20% - Accent4 4 71" xfId="2937"/>
    <cellStyle name="20% - Accent4 4 72" xfId="2938"/>
    <cellStyle name="20% - Accent4 4 73" xfId="2939"/>
    <cellStyle name="20% - Accent4 4 74" xfId="2940"/>
    <cellStyle name="20% - Accent4 4 75" xfId="2941"/>
    <cellStyle name="20% - Accent4 4 76" xfId="2942"/>
    <cellStyle name="20% - Accent4 4 77" xfId="2943"/>
    <cellStyle name="20% - Accent4 4 78" xfId="2944"/>
    <cellStyle name="20% - Accent4 4 79" xfId="2945"/>
    <cellStyle name="20% - Accent4 4 8" xfId="2946"/>
    <cellStyle name="20% - Accent4 4 80" xfId="2947"/>
    <cellStyle name="20% - Accent4 4 9" xfId="2948"/>
    <cellStyle name="20% - Accent4 40" xfId="2949"/>
    <cellStyle name="20% - Accent4 41" xfId="2950"/>
    <cellStyle name="20% - Accent4 42" xfId="2951"/>
    <cellStyle name="20% - Accent4 43" xfId="2952"/>
    <cellStyle name="20% - Accent4 44" xfId="2953"/>
    <cellStyle name="20% - Accent4 45" xfId="2954"/>
    <cellStyle name="20% - Accent4 46" xfId="2955"/>
    <cellStyle name="20% - Accent4 47" xfId="2956"/>
    <cellStyle name="20% - Accent4 48" xfId="2957"/>
    <cellStyle name="20% - Accent4 49" xfId="2958"/>
    <cellStyle name="20% - Accent4 5" xfId="2959"/>
    <cellStyle name="20% - Accent4 5 10" xfId="2960"/>
    <cellStyle name="20% - Accent4 5 11" xfId="2961"/>
    <cellStyle name="20% - Accent4 5 12" xfId="2962"/>
    <cellStyle name="20% - Accent4 5 13" xfId="2963"/>
    <cellStyle name="20% - Accent4 5 14" xfId="2964"/>
    <cellStyle name="20% - Accent4 5 15" xfId="2965"/>
    <cellStyle name="20% - Accent4 5 16" xfId="2966"/>
    <cellStyle name="20% - Accent4 5 17" xfId="2967"/>
    <cellStyle name="20% - Accent4 5 18" xfId="2968"/>
    <cellStyle name="20% - Accent4 5 19" xfId="2969"/>
    <cellStyle name="20% - Accent4 5 2" xfId="2970"/>
    <cellStyle name="20% - Accent4 5 20" xfId="2971"/>
    <cellStyle name="20% - Accent4 5 21" xfId="2972"/>
    <cellStyle name="20% - Accent4 5 22" xfId="2973"/>
    <cellStyle name="20% - Accent4 5 23" xfId="2974"/>
    <cellStyle name="20% - Accent4 5 24" xfId="2975"/>
    <cellStyle name="20% - Accent4 5 25" xfId="2976"/>
    <cellStyle name="20% - Accent4 5 26" xfId="2977"/>
    <cellStyle name="20% - Accent4 5 27" xfId="2978"/>
    <cellStyle name="20% - Accent4 5 28" xfId="2979"/>
    <cellStyle name="20% - Accent4 5 29" xfId="2980"/>
    <cellStyle name="20% - Accent4 5 3" xfId="2981"/>
    <cellStyle name="20% - Accent4 5 30" xfId="2982"/>
    <cellStyle name="20% - Accent4 5 31" xfId="2983"/>
    <cellStyle name="20% - Accent4 5 32" xfId="2984"/>
    <cellStyle name="20% - Accent4 5 33" xfId="2985"/>
    <cellStyle name="20% - Accent4 5 34" xfId="2986"/>
    <cellStyle name="20% - Accent4 5 35" xfId="2987"/>
    <cellStyle name="20% - Accent4 5 36" xfId="2988"/>
    <cellStyle name="20% - Accent4 5 37" xfId="2989"/>
    <cellStyle name="20% - Accent4 5 38" xfId="2990"/>
    <cellStyle name="20% - Accent4 5 39" xfId="2991"/>
    <cellStyle name="20% - Accent4 5 4" xfId="2992"/>
    <cellStyle name="20% - Accent4 5 40" xfId="2993"/>
    <cellStyle name="20% - Accent4 5 41" xfId="2994"/>
    <cellStyle name="20% - Accent4 5 42" xfId="2995"/>
    <cellStyle name="20% - Accent4 5 43" xfId="2996"/>
    <cellStyle name="20% - Accent4 5 44" xfId="2997"/>
    <cellStyle name="20% - Accent4 5 45" xfId="2998"/>
    <cellStyle name="20% - Accent4 5 46" xfId="2999"/>
    <cellStyle name="20% - Accent4 5 47" xfId="3000"/>
    <cellStyle name="20% - Accent4 5 48" xfId="3001"/>
    <cellStyle name="20% - Accent4 5 49" xfId="3002"/>
    <cellStyle name="20% - Accent4 5 5" xfId="3003"/>
    <cellStyle name="20% - Accent4 5 50" xfId="3004"/>
    <cellStyle name="20% - Accent4 5 51" xfId="3005"/>
    <cellStyle name="20% - Accent4 5 52" xfId="3006"/>
    <cellStyle name="20% - Accent4 5 53" xfId="3007"/>
    <cellStyle name="20% - Accent4 5 54" xfId="3008"/>
    <cellStyle name="20% - Accent4 5 55" xfId="3009"/>
    <cellStyle name="20% - Accent4 5 56" xfId="3010"/>
    <cellStyle name="20% - Accent4 5 57" xfId="3011"/>
    <cellStyle name="20% - Accent4 5 58" xfId="3012"/>
    <cellStyle name="20% - Accent4 5 59" xfId="3013"/>
    <cellStyle name="20% - Accent4 5 6" xfId="3014"/>
    <cellStyle name="20% - Accent4 5 60" xfId="3015"/>
    <cellStyle name="20% - Accent4 5 61" xfId="3016"/>
    <cellStyle name="20% - Accent4 5 62" xfId="3017"/>
    <cellStyle name="20% - Accent4 5 63" xfId="3018"/>
    <cellStyle name="20% - Accent4 5 64" xfId="3019"/>
    <cellStyle name="20% - Accent4 5 65" xfId="3020"/>
    <cellStyle name="20% - Accent4 5 66" xfId="3021"/>
    <cellStyle name="20% - Accent4 5 67" xfId="3022"/>
    <cellStyle name="20% - Accent4 5 68" xfId="3023"/>
    <cellStyle name="20% - Accent4 5 69" xfId="3024"/>
    <cellStyle name="20% - Accent4 5 7" xfId="3025"/>
    <cellStyle name="20% - Accent4 5 70" xfId="3026"/>
    <cellStyle name="20% - Accent4 5 71" xfId="3027"/>
    <cellStyle name="20% - Accent4 5 72" xfId="3028"/>
    <cellStyle name="20% - Accent4 5 73" xfId="3029"/>
    <cellStyle name="20% - Accent4 5 74" xfId="3030"/>
    <cellStyle name="20% - Accent4 5 75" xfId="3031"/>
    <cellStyle name="20% - Accent4 5 76" xfId="3032"/>
    <cellStyle name="20% - Accent4 5 77" xfId="3033"/>
    <cellStyle name="20% - Accent4 5 78" xfId="3034"/>
    <cellStyle name="20% - Accent4 5 79" xfId="3035"/>
    <cellStyle name="20% - Accent4 5 8" xfId="3036"/>
    <cellStyle name="20% - Accent4 5 9" xfId="3037"/>
    <cellStyle name="20% - Accent4 50" xfId="3038"/>
    <cellStyle name="20% - Accent4 51" xfId="3039"/>
    <cellStyle name="20% - Accent4 52" xfId="3040"/>
    <cellStyle name="20% - Accent4 53" xfId="3041"/>
    <cellStyle name="20% - Accent4 54" xfId="3042"/>
    <cellStyle name="20% - Accent4 55" xfId="3043"/>
    <cellStyle name="20% - Accent4 56" xfId="3044"/>
    <cellStyle name="20% - Accent4 57" xfId="3045"/>
    <cellStyle name="20% - Accent4 58" xfId="3046"/>
    <cellStyle name="20% - Accent4 59" xfId="3047"/>
    <cellStyle name="20% - Accent4 6" xfId="3048"/>
    <cellStyle name="20% - Accent4 6 10" xfId="3049"/>
    <cellStyle name="20% - Accent4 6 11" xfId="3050"/>
    <cellStyle name="20% - Accent4 6 12" xfId="3051"/>
    <cellStyle name="20% - Accent4 6 13" xfId="3052"/>
    <cellStyle name="20% - Accent4 6 14" xfId="3053"/>
    <cellStyle name="20% - Accent4 6 15" xfId="3054"/>
    <cellStyle name="20% - Accent4 6 16" xfId="3055"/>
    <cellStyle name="20% - Accent4 6 17" xfId="3056"/>
    <cellStyle name="20% - Accent4 6 18" xfId="3057"/>
    <cellStyle name="20% - Accent4 6 19" xfId="3058"/>
    <cellStyle name="20% - Accent4 6 2" xfId="3059"/>
    <cellStyle name="20% - Accent4 6 20" xfId="3060"/>
    <cellStyle name="20% - Accent4 6 21" xfId="3061"/>
    <cellStyle name="20% - Accent4 6 22" xfId="3062"/>
    <cellStyle name="20% - Accent4 6 23" xfId="3063"/>
    <cellStyle name="20% - Accent4 6 24" xfId="3064"/>
    <cellStyle name="20% - Accent4 6 25" xfId="3065"/>
    <cellStyle name="20% - Accent4 6 26" xfId="3066"/>
    <cellStyle name="20% - Accent4 6 27" xfId="3067"/>
    <cellStyle name="20% - Accent4 6 28" xfId="3068"/>
    <cellStyle name="20% - Accent4 6 29" xfId="3069"/>
    <cellStyle name="20% - Accent4 6 3" xfId="3070"/>
    <cellStyle name="20% - Accent4 6 30" xfId="3071"/>
    <cellStyle name="20% - Accent4 6 31" xfId="3072"/>
    <cellStyle name="20% - Accent4 6 32" xfId="3073"/>
    <cellStyle name="20% - Accent4 6 33" xfId="3074"/>
    <cellStyle name="20% - Accent4 6 34" xfId="3075"/>
    <cellStyle name="20% - Accent4 6 35" xfId="3076"/>
    <cellStyle name="20% - Accent4 6 36" xfId="3077"/>
    <cellStyle name="20% - Accent4 6 37" xfId="3078"/>
    <cellStyle name="20% - Accent4 6 38" xfId="3079"/>
    <cellStyle name="20% - Accent4 6 39" xfId="3080"/>
    <cellStyle name="20% - Accent4 6 4" xfId="3081"/>
    <cellStyle name="20% - Accent4 6 40" xfId="3082"/>
    <cellStyle name="20% - Accent4 6 41" xfId="3083"/>
    <cellStyle name="20% - Accent4 6 42" xfId="3084"/>
    <cellStyle name="20% - Accent4 6 43" xfId="3085"/>
    <cellStyle name="20% - Accent4 6 44" xfId="3086"/>
    <cellStyle name="20% - Accent4 6 45" xfId="3087"/>
    <cellStyle name="20% - Accent4 6 46" xfId="3088"/>
    <cellStyle name="20% - Accent4 6 47" xfId="3089"/>
    <cellStyle name="20% - Accent4 6 48" xfId="3090"/>
    <cellStyle name="20% - Accent4 6 49" xfId="3091"/>
    <cellStyle name="20% - Accent4 6 5" xfId="3092"/>
    <cellStyle name="20% - Accent4 6 50" xfId="3093"/>
    <cellStyle name="20% - Accent4 6 51" xfId="3094"/>
    <cellStyle name="20% - Accent4 6 52" xfId="3095"/>
    <cellStyle name="20% - Accent4 6 53" xfId="3096"/>
    <cellStyle name="20% - Accent4 6 54" xfId="3097"/>
    <cellStyle name="20% - Accent4 6 55" xfId="3098"/>
    <cellStyle name="20% - Accent4 6 56" xfId="3099"/>
    <cellStyle name="20% - Accent4 6 57" xfId="3100"/>
    <cellStyle name="20% - Accent4 6 58" xfId="3101"/>
    <cellStyle name="20% - Accent4 6 59" xfId="3102"/>
    <cellStyle name="20% - Accent4 6 6" xfId="3103"/>
    <cellStyle name="20% - Accent4 6 60" xfId="3104"/>
    <cellStyle name="20% - Accent4 6 61" xfId="3105"/>
    <cellStyle name="20% - Accent4 6 62" xfId="3106"/>
    <cellStyle name="20% - Accent4 6 63" xfId="3107"/>
    <cellStyle name="20% - Accent4 6 64" xfId="3108"/>
    <cellStyle name="20% - Accent4 6 65" xfId="3109"/>
    <cellStyle name="20% - Accent4 6 66" xfId="3110"/>
    <cellStyle name="20% - Accent4 6 67" xfId="3111"/>
    <cellStyle name="20% - Accent4 6 68" xfId="3112"/>
    <cellStyle name="20% - Accent4 6 69" xfId="3113"/>
    <cellStyle name="20% - Accent4 6 7" xfId="3114"/>
    <cellStyle name="20% - Accent4 6 70" xfId="3115"/>
    <cellStyle name="20% - Accent4 6 71" xfId="3116"/>
    <cellStyle name="20% - Accent4 6 72" xfId="3117"/>
    <cellStyle name="20% - Accent4 6 73" xfId="3118"/>
    <cellStyle name="20% - Accent4 6 74" xfId="3119"/>
    <cellStyle name="20% - Accent4 6 75" xfId="3120"/>
    <cellStyle name="20% - Accent4 6 8" xfId="3121"/>
    <cellStyle name="20% - Accent4 6 9" xfId="3122"/>
    <cellStyle name="20% - Accent4 60" xfId="3123"/>
    <cellStyle name="20% - Accent4 61" xfId="3124"/>
    <cellStyle name="20% - Accent4 62" xfId="3125"/>
    <cellStyle name="20% - Accent4 63" xfId="3126"/>
    <cellStyle name="20% - Accent4 64" xfId="3127"/>
    <cellStyle name="20% - Accent4 65" xfId="3128"/>
    <cellStyle name="20% - Accent4 66" xfId="3129"/>
    <cellStyle name="20% - Accent4 67" xfId="3130"/>
    <cellStyle name="20% - Accent4 68" xfId="3131"/>
    <cellStyle name="20% - Accent4 69" xfId="3132"/>
    <cellStyle name="20% - Accent4 7" xfId="3133"/>
    <cellStyle name="20% - Accent4 7 2" xfId="3134"/>
    <cellStyle name="20% - Accent4 70" xfId="3135"/>
    <cellStyle name="20% - Accent4 71" xfId="3136"/>
    <cellStyle name="20% - Accent4 72" xfId="3137"/>
    <cellStyle name="20% - Accent4 73" xfId="3138"/>
    <cellStyle name="20% - Accent4 74" xfId="3139"/>
    <cellStyle name="20% - Accent4 75" xfId="3140"/>
    <cellStyle name="20% - Accent4 76" xfId="3141"/>
    <cellStyle name="20% - Accent4 77" xfId="3142"/>
    <cellStyle name="20% - Accent4 78" xfId="3143"/>
    <cellStyle name="20% - Accent4 79" xfId="3144"/>
    <cellStyle name="20% - Accent4 8" xfId="3145"/>
    <cellStyle name="20% - Accent4 8 2" xfId="3146"/>
    <cellStyle name="20% - Accent4 80" xfId="3147"/>
    <cellStyle name="20% - Accent4 81" xfId="3148"/>
    <cellStyle name="20% - Accent4 82" xfId="3149"/>
    <cellStyle name="20% - Accent4 83" xfId="3150"/>
    <cellStyle name="20% - Accent4 84" xfId="3151"/>
    <cellStyle name="20% - Accent4 85" xfId="3152"/>
    <cellStyle name="20% - Accent4 86" xfId="3153"/>
    <cellStyle name="20% - Accent4 87" xfId="3154"/>
    <cellStyle name="20% - Accent4 88" xfId="3155"/>
    <cellStyle name="20% - Accent4 89" xfId="3156"/>
    <cellStyle name="20% - Accent4 9" xfId="3157"/>
    <cellStyle name="20% - Accent4 9 2" xfId="3158"/>
    <cellStyle name="20% - Accent4 90" xfId="3159"/>
    <cellStyle name="20% - Accent4 91" xfId="3160"/>
    <cellStyle name="20% - Accent4 92" xfId="3161"/>
    <cellStyle name="20% - Accent4 93" xfId="3162"/>
    <cellStyle name="20% - Accent4 94" xfId="3163"/>
    <cellStyle name="20% - Accent4 95" xfId="3164"/>
    <cellStyle name="20% - Accent4 96" xfId="3165"/>
    <cellStyle name="20% - Accent4 97" xfId="3166"/>
    <cellStyle name="20% - Accent4 98" xfId="3167"/>
    <cellStyle name="20% - Accent4 99" xfId="3168"/>
    <cellStyle name="20% - Accent5 10" xfId="3169"/>
    <cellStyle name="20% - Accent5 10 2" xfId="3170"/>
    <cellStyle name="20% - Accent5 100" xfId="3171"/>
    <cellStyle name="20% - Accent5 101" xfId="3172"/>
    <cellStyle name="20% - Accent5 102" xfId="3173"/>
    <cellStyle name="20% - Accent5 11" xfId="3174"/>
    <cellStyle name="20% - Accent5 11 2" xfId="3175"/>
    <cellStyle name="20% - Accent5 12" xfId="3176"/>
    <cellStyle name="20% - Accent5 12 2" xfId="3177"/>
    <cellStyle name="20% - Accent5 13" xfId="3178"/>
    <cellStyle name="20% - Accent5 13 2" xfId="3179"/>
    <cellStyle name="20% - Accent5 14" xfId="3180"/>
    <cellStyle name="20% - Accent5 14 2" xfId="3181"/>
    <cellStyle name="20% - Accent5 15" xfId="3182"/>
    <cellStyle name="20% - Accent5 15 2" xfId="3183"/>
    <cellStyle name="20% - Accent5 16" xfId="3184"/>
    <cellStyle name="20% - Accent5 16 2" xfId="3185"/>
    <cellStyle name="20% - Accent5 17" xfId="3186"/>
    <cellStyle name="20% - Accent5 17 2" xfId="3187"/>
    <cellStyle name="20% - Accent5 18" xfId="3188"/>
    <cellStyle name="20% - Accent5 18 2" xfId="3189"/>
    <cellStyle name="20% - Accent5 19" xfId="3190"/>
    <cellStyle name="20% - Accent5 19 2" xfId="3191"/>
    <cellStyle name="20% - Accent5 2" xfId="3192"/>
    <cellStyle name="20% - Accent5 2 10" xfId="3193"/>
    <cellStyle name="20% - Accent5 2 11" xfId="3194"/>
    <cellStyle name="20% - Accent5 2 12" xfId="3195"/>
    <cellStyle name="20% - Accent5 2 13" xfId="3196"/>
    <cellStyle name="20% - Accent5 2 14" xfId="3197"/>
    <cellStyle name="20% - Accent5 2 15" xfId="3198"/>
    <cellStyle name="20% - Accent5 2 16" xfId="3199"/>
    <cellStyle name="20% - Accent5 2 17" xfId="3200"/>
    <cellStyle name="20% - Accent5 2 18" xfId="3201"/>
    <cellStyle name="20% - Accent5 2 19" xfId="3202"/>
    <cellStyle name="20% - Accent5 2 2" xfId="3203"/>
    <cellStyle name="20% - Accent5 2 2 2" xfId="3204"/>
    <cellStyle name="20% - Accent5 2 2 2 2" xfId="3205"/>
    <cellStyle name="20% - Accent5 2 2 3" xfId="3206"/>
    <cellStyle name="20% - Accent5 2 2 4" xfId="3207"/>
    <cellStyle name="20% - Accent5 2 20" xfId="3208"/>
    <cellStyle name="20% - Accent5 2 21" xfId="3209"/>
    <cellStyle name="20% - Accent5 2 22" xfId="3210"/>
    <cellStyle name="20% - Accent5 2 23" xfId="3211"/>
    <cellStyle name="20% - Accent5 2 24" xfId="3212"/>
    <cellStyle name="20% - Accent5 2 25" xfId="3213"/>
    <cellStyle name="20% - Accent5 2 26" xfId="3214"/>
    <cellStyle name="20% - Accent5 2 27" xfId="3215"/>
    <cellStyle name="20% - Accent5 2 28" xfId="3216"/>
    <cellStyle name="20% - Accent5 2 29" xfId="3217"/>
    <cellStyle name="20% - Accent5 2 3" xfId="3218"/>
    <cellStyle name="20% - Accent5 2 3 2" xfId="3219"/>
    <cellStyle name="20% - Accent5 2 3 3" xfId="3220"/>
    <cellStyle name="20% - Accent5 2 30" xfId="3221"/>
    <cellStyle name="20% - Accent5 2 31" xfId="3222"/>
    <cellStyle name="20% - Accent5 2 32" xfId="3223"/>
    <cellStyle name="20% - Accent5 2 33" xfId="3224"/>
    <cellStyle name="20% - Accent5 2 34" xfId="3225"/>
    <cellStyle name="20% - Accent5 2 35" xfId="3226"/>
    <cellStyle name="20% - Accent5 2 36" xfId="3227"/>
    <cellStyle name="20% - Accent5 2 37" xfId="3228"/>
    <cellStyle name="20% - Accent5 2 38" xfId="3229"/>
    <cellStyle name="20% - Accent5 2 39" xfId="3230"/>
    <cellStyle name="20% - Accent5 2 4" xfId="3231"/>
    <cellStyle name="20% - Accent5 2 4 2" xfId="3232"/>
    <cellStyle name="20% - Accent5 2 40" xfId="3233"/>
    <cellStyle name="20% - Accent5 2 41" xfId="3234"/>
    <cellStyle name="20% - Accent5 2 42" xfId="3235"/>
    <cellStyle name="20% - Accent5 2 43" xfId="3236"/>
    <cellStyle name="20% - Accent5 2 44" xfId="3237"/>
    <cellStyle name="20% - Accent5 2 45" xfId="3238"/>
    <cellStyle name="20% - Accent5 2 46" xfId="3239"/>
    <cellStyle name="20% - Accent5 2 47" xfId="3240"/>
    <cellStyle name="20% - Accent5 2 48" xfId="3241"/>
    <cellStyle name="20% - Accent5 2 49" xfId="3242"/>
    <cellStyle name="20% - Accent5 2 5" xfId="3243"/>
    <cellStyle name="20% - Accent5 2 50" xfId="3244"/>
    <cellStyle name="20% - Accent5 2 51" xfId="3245"/>
    <cellStyle name="20% - Accent5 2 52" xfId="3246"/>
    <cellStyle name="20% - Accent5 2 53" xfId="3247"/>
    <cellStyle name="20% - Accent5 2 54" xfId="3248"/>
    <cellStyle name="20% - Accent5 2 55" xfId="3249"/>
    <cellStyle name="20% - Accent5 2 56" xfId="3250"/>
    <cellStyle name="20% - Accent5 2 57" xfId="3251"/>
    <cellStyle name="20% - Accent5 2 58" xfId="3252"/>
    <cellStyle name="20% - Accent5 2 59" xfId="3253"/>
    <cellStyle name="20% - Accent5 2 6" xfId="3254"/>
    <cellStyle name="20% - Accent5 2 60" xfId="3255"/>
    <cellStyle name="20% - Accent5 2 61" xfId="3256"/>
    <cellStyle name="20% - Accent5 2 62" xfId="3257"/>
    <cellStyle name="20% - Accent5 2 63" xfId="3258"/>
    <cellStyle name="20% - Accent5 2 64" xfId="3259"/>
    <cellStyle name="20% - Accent5 2 65" xfId="3260"/>
    <cellStyle name="20% - Accent5 2 66" xfId="3261"/>
    <cellStyle name="20% - Accent5 2 67" xfId="3262"/>
    <cellStyle name="20% - Accent5 2 68" xfId="3263"/>
    <cellStyle name="20% - Accent5 2 69" xfId="3264"/>
    <cellStyle name="20% - Accent5 2 7" xfId="3265"/>
    <cellStyle name="20% - Accent5 2 70" xfId="3266"/>
    <cellStyle name="20% - Accent5 2 71" xfId="3267"/>
    <cellStyle name="20% - Accent5 2 72" xfId="3268"/>
    <cellStyle name="20% - Accent5 2 73" xfId="3269"/>
    <cellStyle name="20% - Accent5 2 74" xfId="3270"/>
    <cellStyle name="20% - Accent5 2 75" xfId="3271"/>
    <cellStyle name="20% - Accent5 2 76" xfId="3272"/>
    <cellStyle name="20% - Accent5 2 77" xfId="3273"/>
    <cellStyle name="20% - Accent5 2 78" xfId="3274"/>
    <cellStyle name="20% - Accent5 2 79" xfId="3275"/>
    <cellStyle name="20% - Accent5 2 8" xfId="3276"/>
    <cellStyle name="20% - Accent5 2 80" xfId="3277"/>
    <cellStyle name="20% - Accent5 2 81" xfId="3278"/>
    <cellStyle name="20% - Accent5 2 82" xfId="3279"/>
    <cellStyle name="20% - Accent5 2 83" xfId="3280"/>
    <cellStyle name="20% - Accent5 2 84" xfId="3281"/>
    <cellStyle name="20% - Accent5 2 85" xfId="3282"/>
    <cellStyle name="20% - Accent5 2 86" xfId="3283"/>
    <cellStyle name="20% - Accent5 2 9" xfId="3284"/>
    <cellStyle name="20% - Accent5 20" xfId="3285"/>
    <cellStyle name="20% - Accent5 20 2" xfId="3286"/>
    <cellStyle name="20% - Accent5 21" xfId="3287"/>
    <cellStyle name="20% - Accent5 21 2" xfId="3288"/>
    <cellStyle name="20% - Accent5 22" xfId="3289"/>
    <cellStyle name="20% - Accent5 22 2" xfId="3290"/>
    <cellStyle name="20% - Accent5 23" xfId="3291"/>
    <cellStyle name="20% - Accent5 24" xfId="3292"/>
    <cellStyle name="20% - Accent5 25" xfId="3293"/>
    <cellStyle name="20% - Accent5 26" xfId="3294"/>
    <cellStyle name="20% - Accent5 27" xfId="3295"/>
    <cellStyle name="20% - Accent5 28" xfId="3296"/>
    <cellStyle name="20% - Accent5 29" xfId="3297"/>
    <cellStyle name="20% - Accent5 3" xfId="3298"/>
    <cellStyle name="20% - Accent5 3 10" xfId="3299"/>
    <cellStyle name="20% - Accent5 3 11" xfId="3300"/>
    <cellStyle name="20% - Accent5 3 12" xfId="3301"/>
    <cellStyle name="20% - Accent5 3 13" xfId="3302"/>
    <cellStyle name="20% - Accent5 3 14" xfId="3303"/>
    <cellStyle name="20% - Accent5 3 15" xfId="3304"/>
    <cellStyle name="20% - Accent5 3 16" xfId="3305"/>
    <cellStyle name="20% - Accent5 3 17" xfId="3306"/>
    <cellStyle name="20% - Accent5 3 18" xfId="3307"/>
    <cellStyle name="20% - Accent5 3 19" xfId="3308"/>
    <cellStyle name="20% - Accent5 3 2" xfId="3309"/>
    <cellStyle name="20% - Accent5 3 20" xfId="3310"/>
    <cellStyle name="20% - Accent5 3 21" xfId="3311"/>
    <cellStyle name="20% - Accent5 3 22" xfId="3312"/>
    <cellStyle name="20% - Accent5 3 23" xfId="3313"/>
    <cellStyle name="20% - Accent5 3 24" xfId="3314"/>
    <cellStyle name="20% - Accent5 3 25" xfId="3315"/>
    <cellStyle name="20% - Accent5 3 26" xfId="3316"/>
    <cellStyle name="20% - Accent5 3 27" xfId="3317"/>
    <cellStyle name="20% - Accent5 3 28" xfId="3318"/>
    <cellStyle name="20% - Accent5 3 29" xfId="3319"/>
    <cellStyle name="20% - Accent5 3 3" xfId="3320"/>
    <cellStyle name="20% - Accent5 3 30" xfId="3321"/>
    <cellStyle name="20% - Accent5 3 31" xfId="3322"/>
    <cellStyle name="20% - Accent5 3 32" xfId="3323"/>
    <cellStyle name="20% - Accent5 3 33" xfId="3324"/>
    <cellStyle name="20% - Accent5 3 34" xfId="3325"/>
    <cellStyle name="20% - Accent5 3 35" xfId="3326"/>
    <cellStyle name="20% - Accent5 3 36" xfId="3327"/>
    <cellStyle name="20% - Accent5 3 37" xfId="3328"/>
    <cellStyle name="20% - Accent5 3 38" xfId="3329"/>
    <cellStyle name="20% - Accent5 3 39" xfId="3330"/>
    <cellStyle name="20% - Accent5 3 4" xfId="3331"/>
    <cellStyle name="20% - Accent5 3 40" xfId="3332"/>
    <cellStyle name="20% - Accent5 3 41" xfId="3333"/>
    <cellStyle name="20% - Accent5 3 42" xfId="3334"/>
    <cellStyle name="20% - Accent5 3 43" xfId="3335"/>
    <cellStyle name="20% - Accent5 3 44" xfId="3336"/>
    <cellStyle name="20% - Accent5 3 45" xfId="3337"/>
    <cellStyle name="20% - Accent5 3 46" xfId="3338"/>
    <cellStyle name="20% - Accent5 3 47" xfId="3339"/>
    <cellStyle name="20% - Accent5 3 48" xfId="3340"/>
    <cellStyle name="20% - Accent5 3 49" xfId="3341"/>
    <cellStyle name="20% - Accent5 3 5" xfId="3342"/>
    <cellStyle name="20% - Accent5 3 50" xfId="3343"/>
    <cellStyle name="20% - Accent5 3 51" xfId="3344"/>
    <cellStyle name="20% - Accent5 3 52" xfId="3345"/>
    <cellStyle name="20% - Accent5 3 53" xfId="3346"/>
    <cellStyle name="20% - Accent5 3 54" xfId="3347"/>
    <cellStyle name="20% - Accent5 3 55" xfId="3348"/>
    <cellStyle name="20% - Accent5 3 56" xfId="3349"/>
    <cellStyle name="20% - Accent5 3 57" xfId="3350"/>
    <cellStyle name="20% - Accent5 3 58" xfId="3351"/>
    <cellStyle name="20% - Accent5 3 59" xfId="3352"/>
    <cellStyle name="20% - Accent5 3 6" xfId="3353"/>
    <cellStyle name="20% - Accent5 3 60" xfId="3354"/>
    <cellStyle name="20% - Accent5 3 61" xfId="3355"/>
    <cellStyle name="20% - Accent5 3 62" xfId="3356"/>
    <cellStyle name="20% - Accent5 3 63" xfId="3357"/>
    <cellStyle name="20% - Accent5 3 64" xfId="3358"/>
    <cellStyle name="20% - Accent5 3 65" xfId="3359"/>
    <cellStyle name="20% - Accent5 3 66" xfId="3360"/>
    <cellStyle name="20% - Accent5 3 67" xfId="3361"/>
    <cellStyle name="20% - Accent5 3 68" xfId="3362"/>
    <cellStyle name="20% - Accent5 3 69" xfId="3363"/>
    <cellStyle name="20% - Accent5 3 7" xfId="3364"/>
    <cellStyle name="20% - Accent5 3 70" xfId="3365"/>
    <cellStyle name="20% - Accent5 3 71" xfId="3366"/>
    <cellStyle name="20% - Accent5 3 72" xfId="3367"/>
    <cellStyle name="20% - Accent5 3 73" xfId="3368"/>
    <cellStyle name="20% - Accent5 3 74" xfId="3369"/>
    <cellStyle name="20% - Accent5 3 75" xfId="3370"/>
    <cellStyle name="20% - Accent5 3 76" xfId="3371"/>
    <cellStyle name="20% - Accent5 3 77" xfId="3372"/>
    <cellStyle name="20% - Accent5 3 78" xfId="3373"/>
    <cellStyle name="20% - Accent5 3 79" xfId="3374"/>
    <cellStyle name="20% - Accent5 3 8" xfId="3375"/>
    <cellStyle name="20% - Accent5 3 80" xfId="3376"/>
    <cellStyle name="20% - Accent5 3 81" xfId="3377"/>
    <cellStyle name="20% - Accent5 3 82" xfId="3378"/>
    <cellStyle name="20% - Accent5 3 9" xfId="3379"/>
    <cellStyle name="20% - Accent5 30" xfId="3380"/>
    <cellStyle name="20% - Accent5 31" xfId="3381"/>
    <cellStyle name="20% - Accent5 32" xfId="3382"/>
    <cellStyle name="20% - Accent5 33" xfId="3383"/>
    <cellStyle name="20% - Accent5 34" xfId="3384"/>
    <cellStyle name="20% - Accent5 35" xfId="3385"/>
    <cellStyle name="20% - Accent5 36" xfId="3386"/>
    <cellStyle name="20% - Accent5 37" xfId="3387"/>
    <cellStyle name="20% - Accent5 38" xfId="3388"/>
    <cellStyle name="20% - Accent5 39" xfId="3389"/>
    <cellStyle name="20% - Accent5 4" xfId="3390"/>
    <cellStyle name="20% - Accent5 4 10" xfId="3391"/>
    <cellStyle name="20% - Accent5 4 11" xfId="3392"/>
    <cellStyle name="20% - Accent5 4 12" xfId="3393"/>
    <cellStyle name="20% - Accent5 4 13" xfId="3394"/>
    <cellStyle name="20% - Accent5 4 14" xfId="3395"/>
    <cellStyle name="20% - Accent5 4 15" xfId="3396"/>
    <cellStyle name="20% - Accent5 4 16" xfId="3397"/>
    <cellStyle name="20% - Accent5 4 17" xfId="3398"/>
    <cellStyle name="20% - Accent5 4 18" xfId="3399"/>
    <cellStyle name="20% - Accent5 4 19" xfId="3400"/>
    <cellStyle name="20% - Accent5 4 2" xfId="3401"/>
    <cellStyle name="20% - Accent5 4 20" xfId="3402"/>
    <cellStyle name="20% - Accent5 4 21" xfId="3403"/>
    <cellStyle name="20% - Accent5 4 22" xfId="3404"/>
    <cellStyle name="20% - Accent5 4 23" xfId="3405"/>
    <cellStyle name="20% - Accent5 4 24" xfId="3406"/>
    <cellStyle name="20% - Accent5 4 25" xfId="3407"/>
    <cellStyle name="20% - Accent5 4 26" xfId="3408"/>
    <cellStyle name="20% - Accent5 4 27" xfId="3409"/>
    <cellStyle name="20% - Accent5 4 28" xfId="3410"/>
    <cellStyle name="20% - Accent5 4 29" xfId="3411"/>
    <cellStyle name="20% - Accent5 4 3" xfId="3412"/>
    <cellStyle name="20% - Accent5 4 30" xfId="3413"/>
    <cellStyle name="20% - Accent5 4 31" xfId="3414"/>
    <cellStyle name="20% - Accent5 4 32" xfId="3415"/>
    <cellStyle name="20% - Accent5 4 33" xfId="3416"/>
    <cellStyle name="20% - Accent5 4 34" xfId="3417"/>
    <cellStyle name="20% - Accent5 4 35" xfId="3418"/>
    <cellStyle name="20% - Accent5 4 36" xfId="3419"/>
    <cellStyle name="20% - Accent5 4 37" xfId="3420"/>
    <cellStyle name="20% - Accent5 4 38" xfId="3421"/>
    <cellStyle name="20% - Accent5 4 39" xfId="3422"/>
    <cellStyle name="20% - Accent5 4 4" xfId="3423"/>
    <cellStyle name="20% - Accent5 4 40" xfId="3424"/>
    <cellStyle name="20% - Accent5 4 41" xfId="3425"/>
    <cellStyle name="20% - Accent5 4 42" xfId="3426"/>
    <cellStyle name="20% - Accent5 4 43" xfId="3427"/>
    <cellStyle name="20% - Accent5 4 44" xfId="3428"/>
    <cellStyle name="20% - Accent5 4 45" xfId="3429"/>
    <cellStyle name="20% - Accent5 4 46" xfId="3430"/>
    <cellStyle name="20% - Accent5 4 47" xfId="3431"/>
    <cellStyle name="20% - Accent5 4 48" xfId="3432"/>
    <cellStyle name="20% - Accent5 4 49" xfId="3433"/>
    <cellStyle name="20% - Accent5 4 5" xfId="3434"/>
    <cellStyle name="20% - Accent5 4 50" xfId="3435"/>
    <cellStyle name="20% - Accent5 4 51" xfId="3436"/>
    <cellStyle name="20% - Accent5 4 52" xfId="3437"/>
    <cellStyle name="20% - Accent5 4 53" xfId="3438"/>
    <cellStyle name="20% - Accent5 4 54" xfId="3439"/>
    <cellStyle name="20% - Accent5 4 55" xfId="3440"/>
    <cellStyle name="20% - Accent5 4 56" xfId="3441"/>
    <cellStyle name="20% - Accent5 4 57" xfId="3442"/>
    <cellStyle name="20% - Accent5 4 58" xfId="3443"/>
    <cellStyle name="20% - Accent5 4 59" xfId="3444"/>
    <cellStyle name="20% - Accent5 4 6" xfId="3445"/>
    <cellStyle name="20% - Accent5 4 60" xfId="3446"/>
    <cellStyle name="20% - Accent5 4 61" xfId="3447"/>
    <cellStyle name="20% - Accent5 4 62" xfId="3448"/>
    <cellStyle name="20% - Accent5 4 63" xfId="3449"/>
    <cellStyle name="20% - Accent5 4 64" xfId="3450"/>
    <cellStyle name="20% - Accent5 4 65" xfId="3451"/>
    <cellStyle name="20% - Accent5 4 66" xfId="3452"/>
    <cellStyle name="20% - Accent5 4 67" xfId="3453"/>
    <cellStyle name="20% - Accent5 4 68" xfId="3454"/>
    <cellStyle name="20% - Accent5 4 69" xfId="3455"/>
    <cellStyle name="20% - Accent5 4 7" xfId="3456"/>
    <cellStyle name="20% - Accent5 4 70" xfId="3457"/>
    <cellStyle name="20% - Accent5 4 71" xfId="3458"/>
    <cellStyle name="20% - Accent5 4 72" xfId="3459"/>
    <cellStyle name="20% - Accent5 4 73" xfId="3460"/>
    <cellStyle name="20% - Accent5 4 74" xfId="3461"/>
    <cellStyle name="20% - Accent5 4 75" xfId="3462"/>
    <cellStyle name="20% - Accent5 4 76" xfId="3463"/>
    <cellStyle name="20% - Accent5 4 77" xfId="3464"/>
    <cellStyle name="20% - Accent5 4 78" xfId="3465"/>
    <cellStyle name="20% - Accent5 4 79" xfId="3466"/>
    <cellStyle name="20% - Accent5 4 8" xfId="3467"/>
    <cellStyle name="20% - Accent5 4 9" xfId="3468"/>
    <cellStyle name="20% - Accent5 40" xfId="3469"/>
    <cellStyle name="20% - Accent5 41" xfId="3470"/>
    <cellStyle name="20% - Accent5 42" xfId="3471"/>
    <cellStyle name="20% - Accent5 43" xfId="3472"/>
    <cellStyle name="20% - Accent5 44" xfId="3473"/>
    <cellStyle name="20% - Accent5 45" xfId="3474"/>
    <cellStyle name="20% - Accent5 46" xfId="3475"/>
    <cellStyle name="20% - Accent5 47" xfId="3476"/>
    <cellStyle name="20% - Accent5 48" xfId="3477"/>
    <cellStyle name="20% - Accent5 49" xfId="3478"/>
    <cellStyle name="20% - Accent5 5" xfId="3479"/>
    <cellStyle name="20% - Accent5 5 10" xfId="3480"/>
    <cellStyle name="20% - Accent5 5 11" xfId="3481"/>
    <cellStyle name="20% - Accent5 5 12" xfId="3482"/>
    <cellStyle name="20% - Accent5 5 13" xfId="3483"/>
    <cellStyle name="20% - Accent5 5 14" xfId="3484"/>
    <cellStyle name="20% - Accent5 5 15" xfId="3485"/>
    <cellStyle name="20% - Accent5 5 16" xfId="3486"/>
    <cellStyle name="20% - Accent5 5 17" xfId="3487"/>
    <cellStyle name="20% - Accent5 5 18" xfId="3488"/>
    <cellStyle name="20% - Accent5 5 19" xfId="3489"/>
    <cellStyle name="20% - Accent5 5 2" xfId="3490"/>
    <cellStyle name="20% - Accent5 5 20" xfId="3491"/>
    <cellStyle name="20% - Accent5 5 21" xfId="3492"/>
    <cellStyle name="20% - Accent5 5 22" xfId="3493"/>
    <cellStyle name="20% - Accent5 5 23" xfId="3494"/>
    <cellStyle name="20% - Accent5 5 24" xfId="3495"/>
    <cellStyle name="20% - Accent5 5 25" xfId="3496"/>
    <cellStyle name="20% - Accent5 5 26" xfId="3497"/>
    <cellStyle name="20% - Accent5 5 27" xfId="3498"/>
    <cellStyle name="20% - Accent5 5 28" xfId="3499"/>
    <cellStyle name="20% - Accent5 5 29" xfId="3500"/>
    <cellStyle name="20% - Accent5 5 3" xfId="3501"/>
    <cellStyle name="20% - Accent5 5 30" xfId="3502"/>
    <cellStyle name="20% - Accent5 5 31" xfId="3503"/>
    <cellStyle name="20% - Accent5 5 32" xfId="3504"/>
    <cellStyle name="20% - Accent5 5 33" xfId="3505"/>
    <cellStyle name="20% - Accent5 5 34" xfId="3506"/>
    <cellStyle name="20% - Accent5 5 35" xfId="3507"/>
    <cellStyle name="20% - Accent5 5 36" xfId="3508"/>
    <cellStyle name="20% - Accent5 5 37" xfId="3509"/>
    <cellStyle name="20% - Accent5 5 38" xfId="3510"/>
    <cellStyle name="20% - Accent5 5 39" xfId="3511"/>
    <cellStyle name="20% - Accent5 5 4" xfId="3512"/>
    <cellStyle name="20% - Accent5 5 40" xfId="3513"/>
    <cellStyle name="20% - Accent5 5 41" xfId="3514"/>
    <cellStyle name="20% - Accent5 5 42" xfId="3515"/>
    <cellStyle name="20% - Accent5 5 43" xfId="3516"/>
    <cellStyle name="20% - Accent5 5 44" xfId="3517"/>
    <cellStyle name="20% - Accent5 5 45" xfId="3518"/>
    <cellStyle name="20% - Accent5 5 46" xfId="3519"/>
    <cellStyle name="20% - Accent5 5 47" xfId="3520"/>
    <cellStyle name="20% - Accent5 5 48" xfId="3521"/>
    <cellStyle name="20% - Accent5 5 49" xfId="3522"/>
    <cellStyle name="20% - Accent5 5 5" xfId="3523"/>
    <cellStyle name="20% - Accent5 5 50" xfId="3524"/>
    <cellStyle name="20% - Accent5 5 51" xfId="3525"/>
    <cellStyle name="20% - Accent5 5 52" xfId="3526"/>
    <cellStyle name="20% - Accent5 5 53" xfId="3527"/>
    <cellStyle name="20% - Accent5 5 54" xfId="3528"/>
    <cellStyle name="20% - Accent5 5 55" xfId="3529"/>
    <cellStyle name="20% - Accent5 5 56" xfId="3530"/>
    <cellStyle name="20% - Accent5 5 57" xfId="3531"/>
    <cellStyle name="20% - Accent5 5 58" xfId="3532"/>
    <cellStyle name="20% - Accent5 5 59" xfId="3533"/>
    <cellStyle name="20% - Accent5 5 6" xfId="3534"/>
    <cellStyle name="20% - Accent5 5 60" xfId="3535"/>
    <cellStyle name="20% - Accent5 5 61" xfId="3536"/>
    <cellStyle name="20% - Accent5 5 62" xfId="3537"/>
    <cellStyle name="20% - Accent5 5 63" xfId="3538"/>
    <cellStyle name="20% - Accent5 5 64" xfId="3539"/>
    <cellStyle name="20% - Accent5 5 65" xfId="3540"/>
    <cellStyle name="20% - Accent5 5 66" xfId="3541"/>
    <cellStyle name="20% - Accent5 5 67" xfId="3542"/>
    <cellStyle name="20% - Accent5 5 68" xfId="3543"/>
    <cellStyle name="20% - Accent5 5 69" xfId="3544"/>
    <cellStyle name="20% - Accent5 5 7" xfId="3545"/>
    <cellStyle name="20% - Accent5 5 70" xfId="3546"/>
    <cellStyle name="20% - Accent5 5 71" xfId="3547"/>
    <cellStyle name="20% - Accent5 5 72" xfId="3548"/>
    <cellStyle name="20% - Accent5 5 73" xfId="3549"/>
    <cellStyle name="20% - Accent5 5 74" xfId="3550"/>
    <cellStyle name="20% - Accent5 5 75" xfId="3551"/>
    <cellStyle name="20% - Accent5 5 76" xfId="3552"/>
    <cellStyle name="20% - Accent5 5 77" xfId="3553"/>
    <cellStyle name="20% - Accent5 5 78" xfId="3554"/>
    <cellStyle name="20% - Accent5 5 79" xfId="3555"/>
    <cellStyle name="20% - Accent5 5 8" xfId="3556"/>
    <cellStyle name="20% - Accent5 5 9" xfId="3557"/>
    <cellStyle name="20% - Accent5 50" xfId="3558"/>
    <cellStyle name="20% - Accent5 51" xfId="3559"/>
    <cellStyle name="20% - Accent5 52" xfId="3560"/>
    <cellStyle name="20% - Accent5 53" xfId="3561"/>
    <cellStyle name="20% - Accent5 54" xfId="3562"/>
    <cellStyle name="20% - Accent5 55" xfId="3563"/>
    <cellStyle name="20% - Accent5 56" xfId="3564"/>
    <cellStyle name="20% - Accent5 57" xfId="3565"/>
    <cellStyle name="20% - Accent5 58" xfId="3566"/>
    <cellStyle name="20% - Accent5 59" xfId="3567"/>
    <cellStyle name="20% - Accent5 6" xfId="3568"/>
    <cellStyle name="20% - Accent5 6 10" xfId="3569"/>
    <cellStyle name="20% - Accent5 6 11" xfId="3570"/>
    <cellStyle name="20% - Accent5 6 12" xfId="3571"/>
    <cellStyle name="20% - Accent5 6 13" xfId="3572"/>
    <cellStyle name="20% - Accent5 6 14" xfId="3573"/>
    <cellStyle name="20% - Accent5 6 15" xfId="3574"/>
    <cellStyle name="20% - Accent5 6 16" xfId="3575"/>
    <cellStyle name="20% - Accent5 6 17" xfId="3576"/>
    <cellStyle name="20% - Accent5 6 18" xfId="3577"/>
    <cellStyle name="20% - Accent5 6 19" xfId="3578"/>
    <cellStyle name="20% - Accent5 6 2" xfId="3579"/>
    <cellStyle name="20% - Accent5 6 20" xfId="3580"/>
    <cellStyle name="20% - Accent5 6 21" xfId="3581"/>
    <cellStyle name="20% - Accent5 6 22" xfId="3582"/>
    <cellStyle name="20% - Accent5 6 23" xfId="3583"/>
    <cellStyle name="20% - Accent5 6 24" xfId="3584"/>
    <cellStyle name="20% - Accent5 6 25" xfId="3585"/>
    <cellStyle name="20% - Accent5 6 26" xfId="3586"/>
    <cellStyle name="20% - Accent5 6 27" xfId="3587"/>
    <cellStyle name="20% - Accent5 6 28" xfId="3588"/>
    <cellStyle name="20% - Accent5 6 29" xfId="3589"/>
    <cellStyle name="20% - Accent5 6 3" xfId="3590"/>
    <cellStyle name="20% - Accent5 6 30" xfId="3591"/>
    <cellStyle name="20% - Accent5 6 31" xfId="3592"/>
    <cellStyle name="20% - Accent5 6 32" xfId="3593"/>
    <cellStyle name="20% - Accent5 6 33" xfId="3594"/>
    <cellStyle name="20% - Accent5 6 34" xfId="3595"/>
    <cellStyle name="20% - Accent5 6 35" xfId="3596"/>
    <cellStyle name="20% - Accent5 6 36" xfId="3597"/>
    <cellStyle name="20% - Accent5 6 37" xfId="3598"/>
    <cellStyle name="20% - Accent5 6 38" xfId="3599"/>
    <cellStyle name="20% - Accent5 6 39" xfId="3600"/>
    <cellStyle name="20% - Accent5 6 4" xfId="3601"/>
    <cellStyle name="20% - Accent5 6 40" xfId="3602"/>
    <cellStyle name="20% - Accent5 6 41" xfId="3603"/>
    <cellStyle name="20% - Accent5 6 42" xfId="3604"/>
    <cellStyle name="20% - Accent5 6 43" xfId="3605"/>
    <cellStyle name="20% - Accent5 6 44" xfId="3606"/>
    <cellStyle name="20% - Accent5 6 45" xfId="3607"/>
    <cellStyle name="20% - Accent5 6 46" xfId="3608"/>
    <cellStyle name="20% - Accent5 6 47" xfId="3609"/>
    <cellStyle name="20% - Accent5 6 48" xfId="3610"/>
    <cellStyle name="20% - Accent5 6 49" xfId="3611"/>
    <cellStyle name="20% - Accent5 6 5" xfId="3612"/>
    <cellStyle name="20% - Accent5 6 50" xfId="3613"/>
    <cellStyle name="20% - Accent5 6 51" xfId="3614"/>
    <cellStyle name="20% - Accent5 6 52" xfId="3615"/>
    <cellStyle name="20% - Accent5 6 53" xfId="3616"/>
    <cellStyle name="20% - Accent5 6 54" xfId="3617"/>
    <cellStyle name="20% - Accent5 6 55" xfId="3618"/>
    <cellStyle name="20% - Accent5 6 56" xfId="3619"/>
    <cellStyle name="20% - Accent5 6 57" xfId="3620"/>
    <cellStyle name="20% - Accent5 6 58" xfId="3621"/>
    <cellStyle name="20% - Accent5 6 59" xfId="3622"/>
    <cellStyle name="20% - Accent5 6 6" xfId="3623"/>
    <cellStyle name="20% - Accent5 6 60" xfId="3624"/>
    <cellStyle name="20% - Accent5 6 61" xfId="3625"/>
    <cellStyle name="20% - Accent5 6 62" xfId="3626"/>
    <cellStyle name="20% - Accent5 6 63" xfId="3627"/>
    <cellStyle name="20% - Accent5 6 64" xfId="3628"/>
    <cellStyle name="20% - Accent5 6 65" xfId="3629"/>
    <cellStyle name="20% - Accent5 6 66" xfId="3630"/>
    <cellStyle name="20% - Accent5 6 67" xfId="3631"/>
    <cellStyle name="20% - Accent5 6 68" xfId="3632"/>
    <cellStyle name="20% - Accent5 6 69" xfId="3633"/>
    <cellStyle name="20% - Accent5 6 7" xfId="3634"/>
    <cellStyle name="20% - Accent5 6 70" xfId="3635"/>
    <cellStyle name="20% - Accent5 6 71" xfId="3636"/>
    <cellStyle name="20% - Accent5 6 72" xfId="3637"/>
    <cellStyle name="20% - Accent5 6 73" xfId="3638"/>
    <cellStyle name="20% - Accent5 6 74" xfId="3639"/>
    <cellStyle name="20% - Accent5 6 75" xfId="3640"/>
    <cellStyle name="20% - Accent5 6 8" xfId="3641"/>
    <cellStyle name="20% - Accent5 6 9" xfId="3642"/>
    <cellStyle name="20% - Accent5 60" xfId="3643"/>
    <cellStyle name="20% - Accent5 61" xfId="3644"/>
    <cellStyle name="20% - Accent5 62" xfId="3645"/>
    <cellStyle name="20% - Accent5 63" xfId="3646"/>
    <cellStyle name="20% - Accent5 64" xfId="3647"/>
    <cellStyle name="20% - Accent5 65" xfId="3648"/>
    <cellStyle name="20% - Accent5 66" xfId="3649"/>
    <cellStyle name="20% - Accent5 67" xfId="3650"/>
    <cellStyle name="20% - Accent5 68" xfId="3651"/>
    <cellStyle name="20% - Accent5 69" xfId="3652"/>
    <cellStyle name="20% - Accent5 7" xfId="3653"/>
    <cellStyle name="20% - Accent5 7 2" xfId="3654"/>
    <cellStyle name="20% - Accent5 70" xfId="3655"/>
    <cellStyle name="20% - Accent5 71" xfId="3656"/>
    <cellStyle name="20% - Accent5 72" xfId="3657"/>
    <cellStyle name="20% - Accent5 73" xfId="3658"/>
    <cellStyle name="20% - Accent5 74" xfId="3659"/>
    <cellStyle name="20% - Accent5 75" xfId="3660"/>
    <cellStyle name="20% - Accent5 76" xfId="3661"/>
    <cellStyle name="20% - Accent5 77" xfId="3662"/>
    <cellStyle name="20% - Accent5 78" xfId="3663"/>
    <cellStyle name="20% - Accent5 79" xfId="3664"/>
    <cellStyle name="20% - Accent5 8" xfId="3665"/>
    <cellStyle name="20% - Accent5 8 2" xfId="3666"/>
    <cellStyle name="20% - Accent5 80" xfId="3667"/>
    <cellStyle name="20% - Accent5 81" xfId="3668"/>
    <cellStyle name="20% - Accent5 82" xfId="3669"/>
    <cellStyle name="20% - Accent5 83" xfId="3670"/>
    <cellStyle name="20% - Accent5 84" xfId="3671"/>
    <cellStyle name="20% - Accent5 85" xfId="3672"/>
    <cellStyle name="20% - Accent5 86" xfId="3673"/>
    <cellStyle name="20% - Accent5 87" xfId="3674"/>
    <cellStyle name="20% - Accent5 88" xfId="3675"/>
    <cellStyle name="20% - Accent5 89" xfId="3676"/>
    <cellStyle name="20% - Accent5 9" xfId="3677"/>
    <cellStyle name="20% - Accent5 9 2" xfId="3678"/>
    <cellStyle name="20% - Accent5 90" xfId="3679"/>
    <cellStyle name="20% - Accent5 91" xfId="3680"/>
    <cellStyle name="20% - Accent5 92" xfId="3681"/>
    <cellStyle name="20% - Accent5 93" xfId="3682"/>
    <cellStyle name="20% - Accent5 94" xfId="3683"/>
    <cellStyle name="20% - Accent5 95" xfId="3684"/>
    <cellStyle name="20% - Accent5 96" xfId="3685"/>
    <cellStyle name="20% - Accent5 97" xfId="3686"/>
    <cellStyle name="20% - Accent5 98" xfId="3687"/>
    <cellStyle name="20% - Accent5 99" xfId="3688"/>
    <cellStyle name="20% - Accent6 10" xfId="3689"/>
    <cellStyle name="20% - Accent6 10 2" xfId="3690"/>
    <cellStyle name="20% - Accent6 100" xfId="3691"/>
    <cellStyle name="20% - Accent6 101" xfId="3692"/>
    <cellStyle name="20% - Accent6 102" xfId="3693"/>
    <cellStyle name="20% - Accent6 11" xfId="3694"/>
    <cellStyle name="20% - Accent6 11 2" xfId="3695"/>
    <cellStyle name="20% - Accent6 12" xfId="3696"/>
    <cellStyle name="20% - Accent6 12 2" xfId="3697"/>
    <cellStyle name="20% - Accent6 13" xfId="3698"/>
    <cellStyle name="20% - Accent6 13 2" xfId="3699"/>
    <cellStyle name="20% - Accent6 14" xfId="3700"/>
    <cellStyle name="20% - Accent6 14 2" xfId="3701"/>
    <cellStyle name="20% - Accent6 15" xfId="3702"/>
    <cellStyle name="20% - Accent6 15 2" xfId="3703"/>
    <cellStyle name="20% - Accent6 16" xfId="3704"/>
    <cellStyle name="20% - Accent6 16 2" xfId="3705"/>
    <cellStyle name="20% - Accent6 17" xfId="3706"/>
    <cellStyle name="20% - Accent6 17 2" xfId="3707"/>
    <cellStyle name="20% - Accent6 18" xfId="3708"/>
    <cellStyle name="20% - Accent6 18 2" xfId="3709"/>
    <cellStyle name="20% - Accent6 19" xfId="3710"/>
    <cellStyle name="20% - Accent6 19 2" xfId="3711"/>
    <cellStyle name="20% - Accent6 2" xfId="3712"/>
    <cellStyle name="20% - Accent6 2 10" xfId="3713"/>
    <cellStyle name="20% - Accent6 2 11" xfId="3714"/>
    <cellStyle name="20% - Accent6 2 12" xfId="3715"/>
    <cellStyle name="20% - Accent6 2 13" xfId="3716"/>
    <cellStyle name="20% - Accent6 2 14" xfId="3717"/>
    <cellStyle name="20% - Accent6 2 15" xfId="3718"/>
    <cellStyle name="20% - Accent6 2 16" xfId="3719"/>
    <cellStyle name="20% - Accent6 2 17" xfId="3720"/>
    <cellStyle name="20% - Accent6 2 18" xfId="3721"/>
    <cellStyle name="20% - Accent6 2 19" xfId="3722"/>
    <cellStyle name="20% - Accent6 2 2" xfId="3723"/>
    <cellStyle name="20% - Accent6 2 2 2" xfId="3724"/>
    <cellStyle name="20% - Accent6 2 2 2 2" xfId="3725"/>
    <cellStyle name="20% - Accent6 2 2 3" xfId="3726"/>
    <cellStyle name="20% - Accent6 2 2 4" xfId="3727"/>
    <cellStyle name="20% - Accent6 2 20" xfId="3728"/>
    <cellStyle name="20% - Accent6 2 21" xfId="3729"/>
    <cellStyle name="20% - Accent6 2 22" xfId="3730"/>
    <cellStyle name="20% - Accent6 2 23" xfId="3731"/>
    <cellStyle name="20% - Accent6 2 24" xfId="3732"/>
    <cellStyle name="20% - Accent6 2 25" xfId="3733"/>
    <cellStyle name="20% - Accent6 2 26" xfId="3734"/>
    <cellStyle name="20% - Accent6 2 27" xfId="3735"/>
    <cellStyle name="20% - Accent6 2 28" xfId="3736"/>
    <cellStyle name="20% - Accent6 2 29" xfId="3737"/>
    <cellStyle name="20% - Accent6 2 3" xfId="3738"/>
    <cellStyle name="20% - Accent6 2 3 2" xfId="3739"/>
    <cellStyle name="20% - Accent6 2 3 3" xfId="3740"/>
    <cellStyle name="20% - Accent6 2 30" xfId="3741"/>
    <cellStyle name="20% - Accent6 2 31" xfId="3742"/>
    <cellStyle name="20% - Accent6 2 32" xfId="3743"/>
    <cellStyle name="20% - Accent6 2 33" xfId="3744"/>
    <cellStyle name="20% - Accent6 2 34" xfId="3745"/>
    <cellStyle name="20% - Accent6 2 35" xfId="3746"/>
    <cellStyle name="20% - Accent6 2 36" xfId="3747"/>
    <cellStyle name="20% - Accent6 2 37" xfId="3748"/>
    <cellStyle name="20% - Accent6 2 38" xfId="3749"/>
    <cellStyle name="20% - Accent6 2 39" xfId="3750"/>
    <cellStyle name="20% - Accent6 2 4" xfId="3751"/>
    <cellStyle name="20% - Accent6 2 4 2" xfId="3752"/>
    <cellStyle name="20% - Accent6 2 40" xfId="3753"/>
    <cellStyle name="20% - Accent6 2 41" xfId="3754"/>
    <cellStyle name="20% - Accent6 2 42" xfId="3755"/>
    <cellStyle name="20% - Accent6 2 43" xfId="3756"/>
    <cellStyle name="20% - Accent6 2 44" xfId="3757"/>
    <cellStyle name="20% - Accent6 2 45" xfId="3758"/>
    <cellStyle name="20% - Accent6 2 46" xfId="3759"/>
    <cellStyle name="20% - Accent6 2 47" xfId="3760"/>
    <cellStyle name="20% - Accent6 2 48" xfId="3761"/>
    <cellStyle name="20% - Accent6 2 49" xfId="3762"/>
    <cellStyle name="20% - Accent6 2 5" xfId="3763"/>
    <cellStyle name="20% - Accent6 2 50" xfId="3764"/>
    <cellStyle name="20% - Accent6 2 51" xfId="3765"/>
    <cellStyle name="20% - Accent6 2 52" xfId="3766"/>
    <cellStyle name="20% - Accent6 2 53" xfId="3767"/>
    <cellStyle name="20% - Accent6 2 54" xfId="3768"/>
    <cellStyle name="20% - Accent6 2 55" xfId="3769"/>
    <cellStyle name="20% - Accent6 2 56" xfId="3770"/>
    <cellStyle name="20% - Accent6 2 57" xfId="3771"/>
    <cellStyle name="20% - Accent6 2 58" xfId="3772"/>
    <cellStyle name="20% - Accent6 2 59" xfId="3773"/>
    <cellStyle name="20% - Accent6 2 6" xfId="3774"/>
    <cellStyle name="20% - Accent6 2 60" xfId="3775"/>
    <cellStyle name="20% - Accent6 2 61" xfId="3776"/>
    <cellStyle name="20% - Accent6 2 62" xfId="3777"/>
    <cellStyle name="20% - Accent6 2 63" xfId="3778"/>
    <cellStyle name="20% - Accent6 2 64" xfId="3779"/>
    <cellStyle name="20% - Accent6 2 65" xfId="3780"/>
    <cellStyle name="20% - Accent6 2 66" xfId="3781"/>
    <cellStyle name="20% - Accent6 2 67" xfId="3782"/>
    <cellStyle name="20% - Accent6 2 68" xfId="3783"/>
    <cellStyle name="20% - Accent6 2 69" xfId="3784"/>
    <cellStyle name="20% - Accent6 2 7" xfId="3785"/>
    <cellStyle name="20% - Accent6 2 70" xfId="3786"/>
    <cellStyle name="20% - Accent6 2 71" xfId="3787"/>
    <cellStyle name="20% - Accent6 2 72" xfId="3788"/>
    <cellStyle name="20% - Accent6 2 73" xfId="3789"/>
    <cellStyle name="20% - Accent6 2 74" xfId="3790"/>
    <cellStyle name="20% - Accent6 2 75" xfId="3791"/>
    <cellStyle name="20% - Accent6 2 76" xfId="3792"/>
    <cellStyle name="20% - Accent6 2 77" xfId="3793"/>
    <cellStyle name="20% - Accent6 2 78" xfId="3794"/>
    <cellStyle name="20% - Accent6 2 79" xfId="3795"/>
    <cellStyle name="20% - Accent6 2 8" xfId="3796"/>
    <cellStyle name="20% - Accent6 2 80" xfId="3797"/>
    <cellStyle name="20% - Accent6 2 81" xfId="3798"/>
    <cellStyle name="20% - Accent6 2 82" xfId="3799"/>
    <cellStyle name="20% - Accent6 2 83" xfId="3800"/>
    <cellStyle name="20% - Accent6 2 84" xfId="3801"/>
    <cellStyle name="20% - Accent6 2 85" xfId="3802"/>
    <cellStyle name="20% - Accent6 2 86" xfId="3803"/>
    <cellStyle name="20% - Accent6 2 9" xfId="3804"/>
    <cellStyle name="20% - Accent6 20" xfId="3805"/>
    <cellStyle name="20% - Accent6 20 2" xfId="3806"/>
    <cellStyle name="20% - Accent6 21" xfId="3807"/>
    <cellStyle name="20% - Accent6 21 2" xfId="3808"/>
    <cellStyle name="20% - Accent6 22" xfId="3809"/>
    <cellStyle name="20% - Accent6 22 2" xfId="3810"/>
    <cellStyle name="20% - Accent6 23" xfId="3811"/>
    <cellStyle name="20% - Accent6 24" xfId="3812"/>
    <cellStyle name="20% - Accent6 25" xfId="3813"/>
    <cellStyle name="20% - Accent6 26" xfId="3814"/>
    <cellStyle name="20% - Accent6 27" xfId="3815"/>
    <cellStyle name="20% - Accent6 28" xfId="3816"/>
    <cellStyle name="20% - Accent6 29" xfId="3817"/>
    <cellStyle name="20% - Accent6 3" xfId="3818"/>
    <cellStyle name="20% - Accent6 3 10" xfId="3819"/>
    <cellStyle name="20% - Accent6 3 11" xfId="3820"/>
    <cellStyle name="20% - Accent6 3 12" xfId="3821"/>
    <cellStyle name="20% - Accent6 3 13" xfId="3822"/>
    <cellStyle name="20% - Accent6 3 14" xfId="3823"/>
    <cellStyle name="20% - Accent6 3 15" xfId="3824"/>
    <cellStyle name="20% - Accent6 3 16" xfId="3825"/>
    <cellStyle name="20% - Accent6 3 17" xfId="3826"/>
    <cellStyle name="20% - Accent6 3 18" xfId="3827"/>
    <cellStyle name="20% - Accent6 3 19" xfId="3828"/>
    <cellStyle name="20% - Accent6 3 2" xfId="3829"/>
    <cellStyle name="20% - Accent6 3 20" xfId="3830"/>
    <cellStyle name="20% - Accent6 3 21" xfId="3831"/>
    <cellStyle name="20% - Accent6 3 22" xfId="3832"/>
    <cellStyle name="20% - Accent6 3 23" xfId="3833"/>
    <cellStyle name="20% - Accent6 3 24" xfId="3834"/>
    <cellStyle name="20% - Accent6 3 25" xfId="3835"/>
    <cellStyle name="20% - Accent6 3 26" xfId="3836"/>
    <cellStyle name="20% - Accent6 3 27" xfId="3837"/>
    <cellStyle name="20% - Accent6 3 28" xfId="3838"/>
    <cellStyle name="20% - Accent6 3 29" xfId="3839"/>
    <cellStyle name="20% - Accent6 3 3" xfId="3840"/>
    <cellStyle name="20% - Accent6 3 30" xfId="3841"/>
    <cellStyle name="20% - Accent6 3 31" xfId="3842"/>
    <cellStyle name="20% - Accent6 3 32" xfId="3843"/>
    <cellStyle name="20% - Accent6 3 33" xfId="3844"/>
    <cellStyle name="20% - Accent6 3 34" xfId="3845"/>
    <cellStyle name="20% - Accent6 3 35" xfId="3846"/>
    <cellStyle name="20% - Accent6 3 36" xfId="3847"/>
    <cellStyle name="20% - Accent6 3 37" xfId="3848"/>
    <cellStyle name="20% - Accent6 3 38" xfId="3849"/>
    <cellStyle name="20% - Accent6 3 39" xfId="3850"/>
    <cellStyle name="20% - Accent6 3 4" xfId="3851"/>
    <cellStyle name="20% - Accent6 3 40" xfId="3852"/>
    <cellStyle name="20% - Accent6 3 41" xfId="3853"/>
    <cellStyle name="20% - Accent6 3 42" xfId="3854"/>
    <cellStyle name="20% - Accent6 3 43" xfId="3855"/>
    <cellStyle name="20% - Accent6 3 44" xfId="3856"/>
    <cellStyle name="20% - Accent6 3 45" xfId="3857"/>
    <cellStyle name="20% - Accent6 3 46" xfId="3858"/>
    <cellStyle name="20% - Accent6 3 47" xfId="3859"/>
    <cellStyle name="20% - Accent6 3 48" xfId="3860"/>
    <cellStyle name="20% - Accent6 3 49" xfId="3861"/>
    <cellStyle name="20% - Accent6 3 5" xfId="3862"/>
    <cellStyle name="20% - Accent6 3 50" xfId="3863"/>
    <cellStyle name="20% - Accent6 3 51" xfId="3864"/>
    <cellStyle name="20% - Accent6 3 52" xfId="3865"/>
    <cellStyle name="20% - Accent6 3 53" xfId="3866"/>
    <cellStyle name="20% - Accent6 3 54" xfId="3867"/>
    <cellStyle name="20% - Accent6 3 55" xfId="3868"/>
    <cellStyle name="20% - Accent6 3 56" xfId="3869"/>
    <cellStyle name="20% - Accent6 3 57" xfId="3870"/>
    <cellStyle name="20% - Accent6 3 58" xfId="3871"/>
    <cellStyle name="20% - Accent6 3 59" xfId="3872"/>
    <cellStyle name="20% - Accent6 3 6" xfId="3873"/>
    <cellStyle name="20% - Accent6 3 60" xfId="3874"/>
    <cellStyle name="20% - Accent6 3 61" xfId="3875"/>
    <cellStyle name="20% - Accent6 3 62" xfId="3876"/>
    <cellStyle name="20% - Accent6 3 63" xfId="3877"/>
    <cellStyle name="20% - Accent6 3 64" xfId="3878"/>
    <cellStyle name="20% - Accent6 3 65" xfId="3879"/>
    <cellStyle name="20% - Accent6 3 66" xfId="3880"/>
    <cellStyle name="20% - Accent6 3 67" xfId="3881"/>
    <cellStyle name="20% - Accent6 3 68" xfId="3882"/>
    <cellStyle name="20% - Accent6 3 69" xfId="3883"/>
    <cellStyle name="20% - Accent6 3 7" xfId="3884"/>
    <cellStyle name="20% - Accent6 3 70" xfId="3885"/>
    <cellStyle name="20% - Accent6 3 71" xfId="3886"/>
    <cellStyle name="20% - Accent6 3 72" xfId="3887"/>
    <cellStyle name="20% - Accent6 3 73" xfId="3888"/>
    <cellStyle name="20% - Accent6 3 74" xfId="3889"/>
    <cellStyle name="20% - Accent6 3 75" xfId="3890"/>
    <cellStyle name="20% - Accent6 3 76" xfId="3891"/>
    <cellStyle name="20% - Accent6 3 77" xfId="3892"/>
    <cellStyle name="20% - Accent6 3 78" xfId="3893"/>
    <cellStyle name="20% - Accent6 3 79" xfId="3894"/>
    <cellStyle name="20% - Accent6 3 8" xfId="3895"/>
    <cellStyle name="20% - Accent6 3 80" xfId="3896"/>
    <cellStyle name="20% - Accent6 3 81" xfId="3897"/>
    <cellStyle name="20% - Accent6 3 82" xfId="3898"/>
    <cellStyle name="20% - Accent6 3 9" xfId="3899"/>
    <cellStyle name="20% - Accent6 30" xfId="3900"/>
    <cellStyle name="20% - Accent6 31" xfId="3901"/>
    <cellStyle name="20% - Accent6 32" xfId="3902"/>
    <cellStyle name="20% - Accent6 33" xfId="3903"/>
    <cellStyle name="20% - Accent6 34" xfId="3904"/>
    <cellStyle name="20% - Accent6 35" xfId="3905"/>
    <cellStyle name="20% - Accent6 36" xfId="3906"/>
    <cellStyle name="20% - Accent6 37" xfId="3907"/>
    <cellStyle name="20% - Accent6 38" xfId="3908"/>
    <cellStyle name="20% - Accent6 39" xfId="3909"/>
    <cellStyle name="20% - Accent6 4" xfId="3910"/>
    <cellStyle name="20% - Accent6 4 10" xfId="3911"/>
    <cellStyle name="20% - Accent6 4 11" xfId="3912"/>
    <cellStyle name="20% - Accent6 4 12" xfId="3913"/>
    <cellStyle name="20% - Accent6 4 13" xfId="3914"/>
    <cellStyle name="20% - Accent6 4 14" xfId="3915"/>
    <cellStyle name="20% - Accent6 4 15" xfId="3916"/>
    <cellStyle name="20% - Accent6 4 16" xfId="3917"/>
    <cellStyle name="20% - Accent6 4 17" xfId="3918"/>
    <cellStyle name="20% - Accent6 4 18" xfId="3919"/>
    <cellStyle name="20% - Accent6 4 19" xfId="3920"/>
    <cellStyle name="20% - Accent6 4 2" xfId="3921"/>
    <cellStyle name="20% - Accent6 4 20" xfId="3922"/>
    <cellStyle name="20% - Accent6 4 21" xfId="3923"/>
    <cellStyle name="20% - Accent6 4 22" xfId="3924"/>
    <cellStyle name="20% - Accent6 4 23" xfId="3925"/>
    <cellStyle name="20% - Accent6 4 24" xfId="3926"/>
    <cellStyle name="20% - Accent6 4 25" xfId="3927"/>
    <cellStyle name="20% - Accent6 4 26" xfId="3928"/>
    <cellStyle name="20% - Accent6 4 27" xfId="3929"/>
    <cellStyle name="20% - Accent6 4 28" xfId="3930"/>
    <cellStyle name="20% - Accent6 4 29" xfId="3931"/>
    <cellStyle name="20% - Accent6 4 3" xfId="3932"/>
    <cellStyle name="20% - Accent6 4 30" xfId="3933"/>
    <cellStyle name="20% - Accent6 4 31" xfId="3934"/>
    <cellStyle name="20% - Accent6 4 32" xfId="3935"/>
    <cellStyle name="20% - Accent6 4 33" xfId="3936"/>
    <cellStyle name="20% - Accent6 4 34" xfId="3937"/>
    <cellStyle name="20% - Accent6 4 35" xfId="3938"/>
    <cellStyle name="20% - Accent6 4 36" xfId="3939"/>
    <cellStyle name="20% - Accent6 4 37" xfId="3940"/>
    <cellStyle name="20% - Accent6 4 38" xfId="3941"/>
    <cellStyle name="20% - Accent6 4 39" xfId="3942"/>
    <cellStyle name="20% - Accent6 4 4" xfId="3943"/>
    <cellStyle name="20% - Accent6 4 40" xfId="3944"/>
    <cellStyle name="20% - Accent6 4 41" xfId="3945"/>
    <cellStyle name="20% - Accent6 4 42" xfId="3946"/>
    <cellStyle name="20% - Accent6 4 43" xfId="3947"/>
    <cellStyle name="20% - Accent6 4 44" xfId="3948"/>
    <cellStyle name="20% - Accent6 4 45" xfId="3949"/>
    <cellStyle name="20% - Accent6 4 46" xfId="3950"/>
    <cellStyle name="20% - Accent6 4 47" xfId="3951"/>
    <cellStyle name="20% - Accent6 4 48" xfId="3952"/>
    <cellStyle name="20% - Accent6 4 49" xfId="3953"/>
    <cellStyle name="20% - Accent6 4 5" xfId="3954"/>
    <cellStyle name="20% - Accent6 4 50" xfId="3955"/>
    <cellStyle name="20% - Accent6 4 51" xfId="3956"/>
    <cellStyle name="20% - Accent6 4 52" xfId="3957"/>
    <cellStyle name="20% - Accent6 4 53" xfId="3958"/>
    <cellStyle name="20% - Accent6 4 54" xfId="3959"/>
    <cellStyle name="20% - Accent6 4 55" xfId="3960"/>
    <cellStyle name="20% - Accent6 4 56" xfId="3961"/>
    <cellStyle name="20% - Accent6 4 57" xfId="3962"/>
    <cellStyle name="20% - Accent6 4 58" xfId="3963"/>
    <cellStyle name="20% - Accent6 4 59" xfId="3964"/>
    <cellStyle name="20% - Accent6 4 6" xfId="3965"/>
    <cellStyle name="20% - Accent6 4 60" xfId="3966"/>
    <cellStyle name="20% - Accent6 4 61" xfId="3967"/>
    <cellStyle name="20% - Accent6 4 62" xfId="3968"/>
    <cellStyle name="20% - Accent6 4 63" xfId="3969"/>
    <cellStyle name="20% - Accent6 4 64" xfId="3970"/>
    <cellStyle name="20% - Accent6 4 65" xfId="3971"/>
    <cellStyle name="20% - Accent6 4 66" xfId="3972"/>
    <cellStyle name="20% - Accent6 4 67" xfId="3973"/>
    <cellStyle name="20% - Accent6 4 68" xfId="3974"/>
    <cellStyle name="20% - Accent6 4 69" xfId="3975"/>
    <cellStyle name="20% - Accent6 4 7" xfId="3976"/>
    <cellStyle name="20% - Accent6 4 70" xfId="3977"/>
    <cellStyle name="20% - Accent6 4 71" xfId="3978"/>
    <cellStyle name="20% - Accent6 4 72" xfId="3979"/>
    <cellStyle name="20% - Accent6 4 73" xfId="3980"/>
    <cellStyle name="20% - Accent6 4 74" xfId="3981"/>
    <cellStyle name="20% - Accent6 4 75" xfId="3982"/>
    <cellStyle name="20% - Accent6 4 76" xfId="3983"/>
    <cellStyle name="20% - Accent6 4 77" xfId="3984"/>
    <cellStyle name="20% - Accent6 4 78" xfId="3985"/>
    <cellStyle name="20% - Accent6 4 79" xfId="3986"/>
    <cellStyle name="20% - Accent6 4 8" xfId="3987"/>
    <cellStyle name="20% - Accent6 4 9" xfId="3988"/>
    <cellStyle name="20% - Accent6 40" xfId="3989"/>
    <cellStyle name="20% - Accent6 41" xfId="3990"/>
    <cellStyle name="20% - Accent6 42" xfId="3991"/>
    <cellStyle name="20% - Accent6 43" xfId="3992"/>
    <cellStyle name="20% - Accent6 44" xfId="3993"/>
    <cellStyle name="20% - Accent6 45" xfId="3994"/>
    <cellStyle name="20% - Accent6 46" xfId="3995"/>
    <cellStyle name="20% - Accent6 47" xfId="3996"/>
    <cellStyle name="20% - Accent6 48" xfId="3997"/>
    <cellStyle name="20% - Accent6 49" xfId="3998"/>
    <cellStyle name="20% - Accent6 5" xfId="3999"/>
    <cellStyle name="20% - Accent6 5 10" xfId="4000"/>
    <cellStyle name="20% - Accent6 5 11" xfId="4001"/>
    <cellStyle name="20% - Accent6 5 12" xfId="4002"/>
    <cellStyle name="20% - Accent6 5 13" xfId="4003"/>
    <cellStyle name="20% - Accent6 5 14" xfId="4004"/>
    <cellStyle name="20% - Accent6 5 15" xfId="4005"/>
    <cellStyle name="20% - Accent6 5 16" xfId="4006"/>
    <cellStyle name="20% - Accent6 5 17" xfId="4007"/>
    <cellStyle name="20% - Accent6 5 18" xfId="4008"/>
    <cellStyle name="20% - Accent6 5 19" xfId="4009"/>
    <cellStyle name="20% - Accent6 5 2" xfId="4010"/>
    <cellStyle name="20% - Accent6 5 20" xfId="4011"/>
    <cellStyle name="20% - Accent6 5 21" xfId="4012"/>
    <cellStyle name="20% - Accent6 5 22" xfId="4013"/>
    <cellStyle name="20% - Accent6 5 23" xfId="4014"/>
    <cellStyle name="20% - Accent6 5 24" xfId="4015"/>
    <cellStyle name="20% - Accent6 5 25" xfId="4016"/>
    <cellStyle name="20% - Accent6 5 26" xfId="4017"/>
    <cellStyle name="20% - Accent6 5 27" xfId="4018"/>
    <cellStyle name="20% - Accent6 5 28" xfId="4019"/>
    <cellStyle name="20% - Accent6 5 29" xfId="4020"/>
    <cellStyle name="20% - Accent6 5 3" xfId="4021"/>
    <cellStyle name="20% - Accent6 5 30" xfId="4022"/>
    <cellStyle name="20% - Accent6 5 31" xfId="4023"/>
    <cellStyle name="20% - Accent6 5 32" xfId="4024"/>
    <cellStyle name="20% - Accent6 5 33" xfId="4025"/>
    <cellStyle name="20% - Accent6 5 34" xfId="4026"/>
    <cellStyle name="20% - Accent6 5 35" xfId="4027"/>
    <cellStyle name="20% - Accent6 5 36" xfId="4028"/>
    <cellStyle name="20% - Accent6 5 37" xfId="4029"/>
    <cellStyle name="20% - Accent6 5 38" xfId="4030"/>
    <cellStyle name="20% - Accent6 5 39" xfId="4031"/>
    <cellStyle name="20% - Accent6 5 4" xfId="4032"/>
    <cellStyle name="20% - Accent6 5 40" xfId="4033"/>
    <cellStyle name="20% - Accent6 5 41" xfId="4034"/>
    <cellStyle name="20% - Accent6 5 42" xfId="4035"/>
    <cellStyle name="20% - Accent6 5 43" xfId="4036"/>
    <cellStyle name="20% - Accent6 5 44" xfId="4037"/>
    <cellStyle name="20% - Accent6 5 45" xfId="4038"/>
    <cellStyle name="20% - Accent6 5 46" xfId="4039"/>
    <cellStyle name="20% - Accent6 5 47" xfId="4040"/>
    <cellStyle name="20% - Accent6 5 48" xfId="4041"/>
    <cellStyle name="20% - Accent6 5 49" xfId="4042"/>
    <cellStyle name="20% - Accent6 5 5" xfId="4043"/>
    <cellStyle name="20% - Accent6 5 50" xfId="4044"/>
    <cellStyle name="20% - Accent6 5 51" xfId="4045"/>
    <cellStyle name="20% - Accent6 5 52" xfId="4046"/>
    <cellStyle name="20% - Accent6 5 53" xfId="4047"/>
    <cellStyle name="20% - Accent6 5 54" xfId="4048"/>
    <cellStyle name="20% - Accent6 5 55" xfId="4049"/>
    <cellStyle name="20% - Accent6 5 56" xfId="4050"/>
    <cellStyle name="20% - Accent6 5 57" xfId="4051"/>
    <cellStyle name="20% - Accent6 5 58" xfId="4052"/>
    <cellStyle name="20% - Accent6 5 59" xfId="4053"/>
    <cellStyle name="20% - Accent6 5 6" xfId="4054"/>
    <cellStyle name="20% - Accent6 5 60" xfId="4055"/>
    <cellStyle name="20% - Accent6 5 61" xfId="4056"/>
    <cellStyle name="20% - Accent6 5 62" xfId="4057"/>
    <cellStyle name="20% - Accent6 5 63" xfId="4058"/>
    <cellStyle name="20% - Accent6 5 64" xfId="4059"/>
    <cellStyle name="20% - Accent6 5 65" xfId="4060"/>
    <cellStyle name="20% - Accent6 5 66" xfId="4061"/>
    <cellStyle name="20% - Accent6 5 67" xfId="4062"/>
    <cellStyle name="20% - Accent6 5 68" xfId="4063"/>
    <cellStyle name="20% - Accent6 5 69" xfId="4064"/>
    <cellStyle name="20% - Accent6 5 7" xfId="4065"/>
    <cellStyle name="20% - Accent6 5 70" xfId="4066"/>
    <cellStyle name="20% - Accent6 5 71" xfId="4067"/>
    <cellStyle name="20% - Accent6 5 72" xfId="4068"/>
    <cellStyle name="20% - Accent6 5 73" xfId="4069"/>
    <cellStyle name="20% - Accent6 5 74" xfId="4070"/>
    <cellStyle name="20% - Accent6 5 75" xfId="4071"/>
    <cellStyle name="20% - Accent6 5 76" xfId="4072"/>
    <cellStyle name="20% - Accent6 5 77" xfId="4073"/>
    <cellStyle name="20% - Accent6 5 78" xfId="4074"/>
    <cellStyle name="20% - Accent6 5 79" xfId="4075"/>
    <cellStyle name="20% - Accent6 5 8" xfId="4076"/>
    <cellStyle name="20% - Accent6 5 9" xfId="4077"/>
    <cellStyle name="20% - Accent6 50" xfId="4078"/>
    <cellStyle name="20% - Accent6 51" xfId="4079"/>
    <cellStyle name="20% - Accent6 52" xfId="4080"/>
    <cellStyle name="20% - Accent6 53" xfId="4081"/>
    <cellStyle name="20% - Accent6 54" xfId="4082"/>
    <cellStyle name="20% - Accent6 55" xfId="4083"/>
    <cellStyle name="20% - Accent6 56" xfId="4084"/>
    <cellStyle name="20% - Accent6 57" xfId="4085"/>
    <cellStyle name="20% - Accent6 58" xfId="4086"/>
    <cellStyle name="20% - Accent6 59" xfId="4087"/>
    <cellStyle name="20% - Accent6 6" xfId="4088"/>
    <cellStyle name="20% - Accent6 6 10" xfId="4089"/>
    <cellStyle name="20% - Accent6 6 11" xfId="4090"/>
    <cellStyle name="20% - Accent6 6 12" xfId="4091"/>
    <cellStyle name="20% - Accent6 6 13" xfId="4092"/>
    <cellStyle name="20% - Accent6 6 14" xfId="4093"/>
    <cellStyle name="20% - Accent6 6 15" xfId="4094"/>
    <cellStyle name="20% - Accent6 6 16" xfId="4095"/>
    <cellStyle name="20% - Accent6 6 17" xfId="4096"/>
    <cellStyle name="20% - Accent6 6 18" xfId="4097"/>
    <cellStyle name="20% - Accent6 6 19" xfId="4098"/>
    <cellStyle name="20% - Accent6 6 2" xfId="4099"/>
    <cellStyle name="20% - Accent6 6 20" xfId="4100"/>
    <cellStyle name="20% - Accent6 6 21" xfId="4101"/>
    <cellStyle name="20% - Accent6 6 22" xfId="4102"/>
    <cellStyle name="20% - Accent6 6 23" xfId="4103"/>
    <cellStyle name="20% - Accent6 6 24" xfId="4104"/>
    <cellStyle name="20% - Accent6 6 25" xfId="4105"/>
    <cellStyle name="20% - Accent6 6 26" xfId="4106"/>
    <cellStyle name="20% - Accent6 6 27" xfId="4107"/>
    <cellStyle name="20% - Accent6 6 28" xfId="4108"/>
    <cellStyle name="20% - Accent6 6 29" xfId="4109"/>
    <cellStyle name="20% - Accent6 6 3" xfId="4110"/>
    <cellStyle name="20% - Accent6 6 30" xfId="4111"/>
    <cellStyle name="20% - Accent6 6 31" xfId="4112"/>
    <cellStyle name="20% - Accent6 6 32" xfId="4113"/>
    <cellStyle name="20% - Accent6 6 33" xfId="4114"/>
    <cellStyle name="20% - Accent6 6 34" xfId="4115"/>
    <cellStyle name="20% - Accent6 6 35" xfId="4116"/>
    <cellStyle name="20% - Accent6 6 36" xfId="4117"/>
    <cellStyle name="20% - Accent6 6 37" xfId="4118"/>
    <cellStyle name="20% - Accent6 6 38" xfId="4119"/>
    <cellStyle name="20% - Accent6 6 39" xfId="4120"/>
    <cellStyle name="20% - Accent6 6 4" xfId="4121"/>
    <cellStyle name="20% - Accent6 6 40" xfId="4122"/>
    <cellStyle name="20% - Accent6 6 41" xfId="4123"/>
    <cellStyle name="20% - Accent6 6 42" xfId="4124"/>
    <cellStyle name="20% - Accent6 6 43" xfId="4125"/>
    <cellStyle name="20% - Accent6 6 44" xfId="4126"/>
    <cellStyle name="20% - Accent6 6 45" xfId="4127"/>
    <cellStyle name="20% - Accent6 6 46" xfId="4128"/>
    <cellStyle name="20% - Accent6 6 47" xfId="4129"/>
    <cellStyle name="20% - Accent6 6 48" xfId="4130"/>
    <cellStyle name="20% - Accent6 6 49" xfId="4131"/>
    <cellStyle name="20% - Accent6 6 5" xfId="4132"/>
    <cellStyle name="20% - Accent6 6 50" xfId="4133"/>
    <cellStyle name="20% - Accent6 6 51" xfId="4134"/>
    <cellStyle name="20% - Accent6 6 52" xfId="4135"/>
    <cellStyle name="20% - Accent6 6 53" xfId="4136"/>
    <cellStyle name="20% - Accent6 6 54" xfId="4137"/>
    <cellStyle name="20% - Accent6 6 55" xfId="4138"/>
    <cellStyle name="20% - Accent6 6 56" xfId="4139"/>
    <cellStyle name="20% - Accent6 6 57" xfId="4140"/>
    <cellStyle name="20% - Accent6 6 58" xfId="4141"/>
    <cellStyle name="20% - Accent6 6 59" xfId="4142"/>
    <cellStyle name="20% - Accent6 6 6" xfId="4143"/>
    <cellStyle name="20% - Accent6 6 60" xfId="4144"/>
    <cellStyle name="20% - Accent6 6 61" xfId="4145"/>
    <cellStyle name="20% - Accent6 6 62" xfId="4146"/>
    <cellStyle name="20% - Accent6 6 63" xfId="4147"/>
    <cellStyle name="20% - Accent6 6 64" xfId="4148"/>
    <cellStyle name="20% - Accent6 6 65" xfId="4149"/>
    <cellStyle name="20% - Accent6 6 66" xfId="4150"/>
    <cellStyle name="20% - Accent6 6 67" xfId="4151"/>
    <cellStyle name="20% - Accent6 6 68" xfId="4152"/>
    <cellStyle name="20% - Accent6 6 69" xfId="4153"/>
    <cellStyle name="20% - Accent6 6 7" xfId="4154"/>
    <cellStyle name="20% - Accent6 6 70" xfId="4155"/>
    <cellStyle name="20% - Accent6 6 71" xfId="4156"/>
    <cellStyle name="20% - Accent6 6 72" xfId="4157"/>
    <cellStyle name="20% - Accent6 6 73" xfId="4158"/>
    <cellStyle name="20% - Accent6 6 74" xfId="4159"/>
    <cellStyle name="20% - Accent6 6 75" xfId="4160"/>
    <cellStyle name="20% - Accent6 6 8" xfId="4161"/>
    <cellStyle name="20% - Accent6 6 9" xfId="4162"/>
    <cellStyle name="20% - Accent6 60" xfId="4163"/>
    <cellStyle name="20% - Accent6 61" xfId="4164"/>
    <cellStyle name="20% - Accent6 62" xfId="4165"/>
    <cellStyle name="20% - Accent6 63" xfId="4166"/>
    <cellStyle name="20% - Accent6 64" xfId="4167"/>
    <cellStyle name="20% - Accent6 65" xfId="4168"/>
    <cellStyle name="20% - Accent6 66" xfId="4169"/>
    <cellStyle name="20% - Accent6 67" xfId="4170"/>
    <cellStyle name="20% - Accent6 68" xfId="4171"/>
    <cellStyle name="20% - Accent6 69" xfId="4172"/>
    <cellStyle name="20% - Accent6 7" xfId="4173"/>
    <cellStyle name="20% - Accent6 7 2" xfId="4174"/>
    <cellStyle name="20% - Accent6 70" xfId="4175"/>
    <cellStyle name="20% - Accent6 71" xfId="4176"/>
    <cellStyle name="20% - Accent6 72" xfId="4177"/>
    <cellStyle name="20% - Accent6 73" xfId="4178"/>
    <cellStyle name="20% - Accent6 74" xfId="4179"/>
    <cellStyle name="20% - Accent6 75" xfId="4180"/>
    <cellStyle name="20% - Accent6 76" xfId="4181"/>
    <cellStyle name="20% - Accent6 77" xfId="4182"/>
    <cellStyle name="20% - Accent6 78" xfId="4183"/>
    <cellStyle name="20% - Accent6 79" xfId="4184"/>
    <cellStyle name="20% - Accent6 8" xfId="4185"/>
    <cellStyle name="20% - Accent6 8 2" xfId="4186"/>
    <cellStyle name="20% - Accent6 80" xfId="4187"/>
    <cellStyle name="20% - Accent6 81" xfId="4188"/>
    <cellStyle name="20% - Accent6 82" xfId="4189"/>
    <cellStyle name="20% - Accent6 83" xfId="4190"/>
    <cellStyle name="20% - Accent6 84" xfId="4191"/>
    <cellStyle name="20% - Accent6 85" xfId="4192"/>
    <cellStyle name="20% - Accent6 86" xfId="4193"/>
    <cellStyle name="20% - Accent6 87" xfId="4194"/>
    <cellStyle name="20% - Accent6 88" xfId="4195"/>
    <cellStyle name="20% - Accent6 89" xfId="4196"/>
    <cellStyle name="20% - Accent6 9" xfId="4197"/>
    <cellStyle name="20% - Accent6 9 2" xfId="4198"/>
    <cellStyle name="20% - Accent6 90" xfId="4199"/>
    <cellStyle name="20% - Accent6 91" xfId="4200"/>
    <cellStyle name="20% - Accent6 92" xfId="4201"/>
    <cellStyle name="20% - Accent6 93" xfId="4202"/>
    <cellStyle name="20% - Accent6 94" xfId="4203"/>
    <cellStyle name="20% - Accent6 95" xfId="4204"/>
    <cellStyle name="20% - Accent6 96" xfId="4205"/>
    <cellStyle name="20% - Accent6 97" xfId="4206"/>
    <cellStyle name="20% - Accent6 98" xfId="4207"/>
    <cellStyle name="20% - Accent6 99" xfId="4208"/>
    <cellStyle name="20% - 강조색1 10" xfId="4209"/>
    <cellStyle name="20% - 강조색1 10 2" xfId="4210"/>
    <cellStyle name="20% - 강조색1 10 3" xfId="4211"/>
    <cellStyle name="20% - 강조색1 11" xfId="4212"/>
    <cellStyle name="20% - 강조색1 11 2" xfId="4213"/>
    <cellStyle name="20% - 강조색1 11 3" xfId="4214"/>
    <cellStyle name="20% - 강조색1 12" xfId="4215"/>
    <cellStyle name="20% - 강조색1 12 2" xfId="4216"/>
    <cellStyle name="20% - 강조색1 12 3" xfId="4217"/>
    <cellStyle name="20% - 강조색1 13" xfId="4218"/>
    <cellStyle name="20% - 강조색1 13 2" xfId="4219"/>
    <cellStyle name="20% - 강조색1 13 3" xfId="4220"/>
    <cellStyle name="20% - 강조색1 14" xfId="4221"/>
    <cellStyle name="20% - 강조색1 14 2" xfId="4222"/>
    <cellStyle name="20% - 강조색1 14 3" xfId="4223"/>
    <cellStyle name="20% - 강조색1 15" xfId="4224"/>
    <cellStyle name="20% - 강조색1 15 2" xfId="4225"/>
    <cellStyle name="20% - 강조색1 15 3" xfId="4226"/>
    <cellStyle name="20% - 강조색1 16" xfId="4227"/>
    <cellStyle name="20% - 강조색1 16 2" xfId="4228"/>
    <cellStyle name="20% - 강조색1 16 3" xfId="4229"/>
    <cellStyle name="20% - 강조색1 17" xfId="4230"/>
    <cellStyle name="20% - 강조색1 17 2" xfId="4231"/>
    <cellStyle name="20% - 강조색1 17 3" xfId="4232"/>
    <cellStyle name="20% - 강조색1 18" xfId="4233"/>
    <cellStyle name="20% - 강조색1 18 2" xfId="4234"/>
    <cellStyle name="20% - 강조색1 18 3" xfId="4235"/>
    <cellStyle name="20% - 강조색1 19" xfId="4236"/>
    <cellStyle name="20% - 강조색1 19 2" xfId="4237"/>
    <cellStyle name="20% - 강조색1 19 3" xfId="4238"/>
    <cellStyle name="20% - 강조색1 2" xfId="4239"/>
    <cellStyle name="20% - 강조색1 2 10" xfId="4240"/>
    <cellStyle name="20% - 강조색1 2 11" xfId="4241"/>
    <cellStyle name="20% - 강조색1 2 12" xfId="4242"/>
    <cellStyle name="20% - 강조색1 2 13" xfId="4243"/>
    <cellStyle name="20% - 강조색1 2 14" xfId="4244"/>
    <cellStyle name="20% - 강조색1 2 15" xfId="4245"/>
    <cellStyle name="20% - 강조색1 2 16" xfId="4246"/>
    <cellStyle name="20% - 강조색1 2 17" xfId="4247"/>
    <cellStyle name="20% - 강조색1 2 18" xfId="4248"/>
    <cellStyle name="20% - 강조색1 2 19" xfId="4249"/>
    <cellStyle name="20% - 강조색1 2 2" xfId="4250"/>
    <cellStyle name="20% - 강조색1 2 2 10" xfId="4251"/>
    <cellStyle name="20% - 강조색1 2 2 11" xfId="4252"/>
    <cellStyle name="20% - 강조색1 2 2 12" xfId="4253"/>
    <cellStyle name="20% - 강조색1 2 2 13" xfId="4254"/>
    <cellStyle name="20% - 강조색1 2 2 14" xfId="4255"/>
    <cellStyle name="20% - 강조색1 2 2 15" xfId="4256"/>
    <cellStyle name="20% - 강조색1 2 2 16" xfId="4257"/>
    <cellStyle name="20% - 강조색1 2 2 17" xfId="4258"/>
    <cellStyle name="20% - 강조색1 2 2 18" xfId="4259"/>
    <cellStyle name="20% - 강조색1 2 2 19" xfId="4260"/>
    <cellStyle name="20% - 강조색1 2 2 2" xfId="4261"/>
    <cellStyle name="20% - 강조색1 2 2 2 10" xfId="4262"/>
    <cellStyle name="20% - 강조색1 2 2 2 11" xfId="4263"/>
    <cellStyle name="20% - 강조색1 2 2 2 12" xfId="4264"/>
    <cellStyle name="20% - 강조색1 2 2 2 13" xfId="4265"/>
    <cellStyle name="20% - 강조색1 2 2 2 14" xfId="4266"/>
    <cellStyle name="20% - 강조색1 2 2 2 15" xfId="4267"/>
    <cellStyle name="20% - 강조색1 2 2 2 16" xfId="4268"/>
    <cellStyle name="20% - 강조색1 2 2 2 17" xfId="4269"/>
    <cellStyle name="20% - 강조색1 2 2 2 18" xfId="4270"/>
    <cellStyle name="20% - 강조색1 2 2 2 19" xfId="4271"/>
    <cellStyle name="20% - 강조색1 2 2 2 2" xfId="4272"/>
    <cellStyle name="20% - 강조색1 2 2 2 20" xfId="4273"/>
    <cellStyle name="20% - 강조색1 2 2 2 21" xfId="4274"/>
    <cellStyle name="20% - 강조색1 2 2 2 22" xfId="4275"/>
    <cellStyle name="20% - 강조색1 2 2 2 23" xfId="4276"/>
    <cellStyle name="20% - 강조색1 2 2 2 24" xfId="4277"/>
    <cellStyle name="20% - 강조색1 2 2 2 25" xfId="4278"/>
    <cellStyle name="20% - 강조색1 2 2 2 26" xfId="4279"/>
    <cellStyle name="20% - 강조색1 2 2 2 27" xfId="4280"/>
    <cellStyle name="20% - 강조색1 2 2 2 28" xfId="4281"/>
    <cellStyle name="20% - 강조색1 2 2 2 29" xfId="4282"/>
    <cellStyle name="20% - 강조색1 2 2 2 3" xfId="4283"/>
    <cellStyle name="20% - 강조색1 2 2 2 30" xfId="4284"/>
    <cellStyle name="20% - 강조색1 2 2 2 31" xfId="4285"/>
    <cellStyle name="20% - 강조색1 2 2 2 32" xfId="4286"/>
    <cellStyle name="20% - 강조색1 2 2 2 33" xfId="4287"/>
    <cellStyle name="20% - 강조색1 2 2 2 34" xfId="4288"/>
    <cellStyle name="20% - 강조색1 2 2 2 35" xfId="4289"/>
    <cellStyle name="20% - 강조색1 2 2 2 36" xfId="4290"/>
    <cellStyle name="20% - 강조색1 2 2 2 37" xfId="4291"/>
    <cellStyle name="20% - 강조색1 2 2 2 38" xfId="4292"/>
    <cellStyle name="20% - 강조색1 2 2 2 39" xfId="4293"/>
    <cellStyle name="20% - 강조색1 2 2 2 4" xfId="4294"/>
    <cellStyle name="20% - 강조색1 2 2 2 40" xfId="4295"/>
    <cellStyle name="20% - 강조색1 2 2 2 41" xfId="4296"/>
    <cellStyle name="20% - 강조색1 2 2 2 42" xfId="4297"/>
    <cellStyle name="20% - 강조색1 2 2 2 43" xfId="4298"/>
    <cellStyle name="20% - 강조색1 2 2 2 5" xfId="4299"/>
    <cellStyle name="20% - 강조색1 2 2 2 6" xfId="4300"/>
    <cellStyle name="20% - 강조색1 2 2 2 7" xfId="4301"/>
    <cellStyle name="20% - 강조색1 2 2 2 8" xfId="4302"/>
    <cellStyle name="20% - 강조색1 2 2 2 9" xfId="4303"/>
    <cellStyle name="20% - 강조색1 2 2 20" xfId="4304"/>
    <cellStyle name="20% - 강조색1 2 2 21" xfId="4305"/>
    <cellStyle name="20% - 강조색1 2 2 22" xfId="4306"/>
    <cellStyle name="20% - 강조색1 2 2 23" xfId="4307"/>
    <cellStyle name="20% - 강조색1 2 2 24" xfId="4308"/>
    <cellStyle name="20% - 강조색1 2 2 25" xfId="4309"/>
    <cellStyle name="20% - 강조색1 2 2 26" xfId="4310"/>
    <cellStyle name="20% - 강조색1 2 2 27" xfId="4311"/>
    <cellStyle name="20% - 강조색1 2 2 28" xfId="4312"/>
    <cellStyle name="20% - 강조색1 2 2 29" xfId="4313"/>
    <cellStyle name="20% - 강조색1 2 2 3" xfId="4314"/>
    <cellStyle name="20% - 강조색1 2 2 3 10" xfId="4315"/>
    <cellStyle name="20% - 강조색1 2 2 3 11" xfId="4316"/>
    <cellStyle name="20% - 강조색1 2 2 3 12" xfId="4317"/>
    <cellStyle name="20% - 강조색1 2 2 3 13" xfId="4318"/>
    <cellStyle name="20% - 강조색1 2 2 3 14" xfId="4319"/>
    <cellStyle name="20% - 강조색1 2 2 3 15" xfId="4320"/>
    <cellStyle name="20% - 강조색1 2 2 3 16" xfId="4321"/>
    <cellStyle name="20% - 강조색1 2 2 3 17" xfId="4322"/>
    <cellStyle name="20% - 강조색1 2 2 3 18" xfId="4323"/>
    <cellStyle name="20% - 강조색1 2 2 3 19" xfId="4324"/>
    <cellStyle name="20% - 강조색1 2 2 3 2" xfId="4325"/>
    <cellStyle name="20% - 강조색1 2 2 3 20" xfId="4326"/>
    <cellStyle name="20% - 강조색1 2 2 3 21" xfId="4327"/>
    <cellStyle name="20% - 강조색1 2 2 3 22" xfId="4328"/>
    <cellStyle name="20% - 강조색1 2 2 3 23" xfId="4329"/>
    <cellStyle name="20% - 강조색1 2 2 3 24" xfId="4330"/>
    <cellStyle name="20% - 강조색1 2 2 3 25" xfId="4331"/>
    <cellStyle name="20% - 강조색1 2 2 3 26" xfId="4332"/>
    <cellStyle name="20% - 강조색1 2 2 3 27" xfId="4333"/>
    <cellStyle name="20% - 강조색1 2 2 3 28" xfId="4334"/>
    <cellStyle name="20% - 강조색1 2 2 3 29" xfId="4335"/>
    <cellStyle name="20% - 강조색1 2 2 3 3" xfId="4336"/>
    <cellStyle name="20% - 강조색1 2 2 3 30" xfId="4337"/>
    <cellStyle name="20% - 강조색1 2 2 3 31" xfId="4338"/>
    <cellStyle name="20% - 강조색1 2 2 3 32" xfId="4339"/>
    <cellStyle name="20% - 강조색1 2 2 3 33" xfId="4340"/>
    <cellStyle name="20% - 강조색1 2 2 3 34" xfId="4341"/>
    <cellStyle name="20% - 강조색1 2 2 3 35" xfId="4342"/>
    <cellStyle name="20% - 강조색1 2 2 3 36" xfId="4343"/>
    <cellStyle name="20% - 강조색1 2 2 3 37" xfId="4344"/>
    <cellStyle name="20% - 강조색1 2 2 3 38" xfId="4345"/>
    <cellStyle name="20% - 강조색1 2 2 3 39" xfId="4346"/>
    <cellStyle name="20% - 강조색1 2 2 3 4" xfId="4347"/>
    <cellStyle name="20% - 강조색1 2 2 3 40" xfId="4348"/>
    <cellStyle name="20% - 강조색1 2 2 3 41" xfId="4349"/>
    <cellStyle name="20% - 강조색1 2 2 3 42" xfId="4350"/>
    <cellStyle name="20% - 강조색1 2 2 3 43" xfId="4351"/>
    <cellStyle name="20% - 강조색1 2 2 3 5" xfId="4352"/>
    <cellStyle name="20% - 강조색1 2 2 3 6" xfId="4353"/>
    <cellStyle name="20% - 강조색1 2 2 3 7" xfId="4354"/>
    <cellStyle name="20% - 강조색1 2 2 3 8" xfId="4355"/>
    <cellStyle name="20% - 강조색1 2 2 3 9" xfId="4356"/>
    <cellStyle name="20% - 강조색1 2 2 30" xfId="4357"/>
    <cellStyle name="20% - 강조색1 2 2 31" xfId="4358"/>
    <cellStyle name="20% - 강조색1 2 2 32" xfId="4359"/>
    <cellStyle name="20% - 강조색1 2 2 33" xfId="4360"/>
    <cellStyle name="20% - 강조색1 2 2 34" xfId="4361"/>
    <cellStyle name="20% - 강조색1 2 2 35" xfId="4362"/>
    <cellStyle name="20% - 강조색1 2 2 36" xfId="4363"/>
    <cellStyle name="20% - 강조색1 2 2 37" xfId="4364"/>
    <cellStyle name="20% - 강조색1 2 2 38" xfId="4365"/>
    <cellStyle name="20% - 강조색1 2 2 39" xfId="4366"/>
    <cellStyle name="20% - 강조색1 2 2 4" xfId="4367"/>
    <cellStyle name="20% - 강조색1 2 2 4 10" xfId="4368"/>
    <cellStyle name="20% - 강조색1 2 2 4 11" xfId="4369"/>
    <cellStyle name="20% - 강조색1 2 2 4 12" xfId="4370"/>
    <cellStyle name="20% - 강조색1 2 2 4 13" xfId="4371"/>
    <cellStyle name="20% - 강조색1 2 2 4 14" xfId="4372"/>
    <cellStyle name="20% - 강조색1 2 2 4 15" xfId="4373"/>
    <cellStyle name="20% - 강조색1 2 2 4 16" xfId="4374"/>
    <cellStyle name="20% - 강조색1 2 2 4 17" xfId="4375"/>
    <cellStyle name="20% - 강조색1 2 2 4 18" xfId="4376"/>
    <cellStyle name="20% - 강조색1 2 2 4 19" xfId="4377"/>
    <cellStyle name="20% - 강조색1 2 2 4 2" xfId="4378"/>
    <cellStyle name="20% - 강조색1 2 2 4 20" xfId="4379"/>
    <cellStyle name="20% - 강조색1 2 2 4 21" xfId="4380"/>
    <cellStyle name="20% - 강조색1 2 2 4 22" xfId="4381"/>
    <cellStyle name="20% - 강조색1 2 2 4 23" xfId="4382"/>
    <cellStyle name="20% - 강조색1 2 2 4 24" xfId="4383"/>
    <cellStyle name="20% - 강조색1 2 2 4 25" xfId="4384"/>
    <cellStyle name="20% - 강조색1 2 2 4 26" xfId="4385"/>
    <cellStyle name="20% - 강조색1 2 2 4 27" xfId="4386"/>
    <cellStyle name="20% - 강조색1 2 2 4 28" xfId="4387"/>
    <cellStyle name="20% - 강조색1 2 2 4 29" xfId="4388"/>
    <cellStyle name="20% - 강조색1 2 2 4 3" xfId="4389"/>
    <cellStyle name="20% - 강조색1 2 2 4 30" xfId="4390"/>
    <cellStyle name="20% - 강조색1 2 2 4 31" xfId="4391"/>
    <cellStyle name="20% - 강조색1 2 2 4 32" xfId="4392"/>
    <cellStyle name="20% - 강조색1 2 2 4 33" xfId="4393"/>
    <cellStyle name="20% - 강조색1 2 2 4 34" xfId="4394"/>
    <cellStyle name="20% - 강조색1 2 2 4 35" xfId="4395"/>
    <cellStyle name="20% - 강조색1 2 2 4 36" xfId="4396"/>
    <cellStyle name="20% - 강조색1 2 2 4 37" xfId="4397"/>
    <cellStyle name="20% - 강조색1 2 2 4 38" xfId="4398"/>
    <cellStyle name="20% - 강조색1 2 2 4 39" xfId="4399"/>
    <cellStyle name="20% - 강조색1 2 2 4 4" xfId="4400"/>
    <cellStyle name="20% - 강조색1 2 2 4 40" xfId="4401"/>
    <cellStyle name="20% - 강조색1 2 2 4 41" xfId="4402"/>
    <cellStyle name="20% - 강조색1 2 2 4 42" xfId="4403"/>
    <cellStyle name="20% - 강조색1 2 2 4 43" xfId="4404"/>
    <cellStyle name="20% - 강조색1 2 2 4 5" xfId="4405"/>
    <cellStyle name="20% - 강조색1 2 2 4 6" xfId="4406"/>
    <cellStyle name="20% - 강조색1 2 2 4 7" xfId="4407"/>
    <cellStyle name="20% - 강조색1 2 2 4 8" xfId="4408"/>
    <cellStyle name="20% - 강조색1 2 2 4 9" xfId="4409"/>
    <cellStyle name="20% - 강조색1 2 2 40" xfId="4410"/>
    <cellStyle name="20% - 강조색1 2 2 41" xfId="4411"/>
    <cellStyle name="20% - 강조색1 2 2 42" xfId="4412"/>
    <cellStyle name="20% - 강조색1 2 2 43" xfId="4413"/>
    <cellStyle name="20% - 강조색1 2 2 44" xfId="4414"/>
    <cellStyle name="20% - 강조색1 2 2 45" xfId="4415"/>
    <cellStyle name="20% - 강조색1 2 2 46" xfId="4416"/>
    <cellStyle name="20% - 강조색1 2 2 47" xfId="4417"/>
    <cellStyle name="20% - 강조색1 2 2 48" xfId="4418"/>
    <cellStyle name="20% - 강조색1 2 2 5" xfId="4419"/>
    <cellStyle name="20% - 강조색1 2 2 5 10" xfId="4420"/>
    <cellStyle name="20% - 강조색1 2 2 5 11" xfId="4421"/>
    <cellStyle name="20% - 강조색1 2 2 5 12" xfId="4422"/>
    <cellStyle name="20% - 강조색1 2 2 5 13" xfId="4423"/>
    <cellStyle name="20% - 강조색1 2 2 5 14" xfId="4424"/>
    <cellStyle name="20% - 강조색1 2 2 5 15" xfId="4425"/>
    <cellStyle name="20% - 강조색1 2 2 5 16" xfId="4426"/>
    <cellStyle name="20% - 강조색1 2 2 5 17" xfId="4427"/>
    <cellStyle name="20% - 강조색1 2 2 5 18" xfId="4428"/>
    <cellStyle name="20% - 강조색1 2 2 5 19" xfId="4429"/>
    <cellStyle name="20% - 강조색1 2 2 5 2" xfId="4430"/>
    <cellStyle name="20% - 강조색1 2 2 5 20" xfId="4431"/>
    <cellStyle name="20% - 강조색1 2 2 5 21" xfId="4432"/>
    <cellStyle name="20% - 강조색1 2 2 5 22" xfId="4433"/>
    <cellStyle name="20% - 강조색1 2 2 5 23" xfId="4434"/>
    <cellStyle name="20% - 강조색1 2 2 5 24" xfId="4435"/>
    <cellStyle name="20% - 강조색1 2 2 5 25" xfId="4436"/>
    <cellStyle name="20% - 강조색1 2 2 5 26" xfId="4437"/>
    <cellStyle name="20% - 강조색1 2 2 5 27" xfId="4438"/>
    <cellStyle name="20% - 강조색1 2 2 5 28" xfId="4439"/>
    <cellStyle name="20% - 강조색1 2 2 5 29" xfId="4440"/>
    <cellStyle name="20% - 강조색1 2 2 5 3" xfId="4441"/>
    <cellStyle name="20% - 강조색1 2 2 5 30" xfId="4442"/>
    <cellStyle name="20% - 강조색1 2 2 5 31" xfId="4443"/>
    <cellStyle name="20% - 강조색1 2 2 5 32" xfId="4444"/>
    <cellStyle name="20% - 강조색1 2 2 5 33" xfId="4445"/>
    <cellStyle name="20% - 강조색1 2 2 5 34" xfId="4446"/>
    <cellStyle name="20% - 강조색1 2 2 5 35" xfId="4447"/>
    <cellStyle name="20% - 강조색1 2 2 5 36" xfId="4448"/>
    <cellStyle name="20% - 강조색1 2 2 5 37" xfId="4449"/>
    <cellStyle name="20% - 강조색1 2 2 5 38" xfId="4450"/>
    <cellStyle name="20% - 강조색1 2 2 5 39" xfId="4451"/>
    <cellStyle name="20% - 강조색1 2 2 5 4" xfId="4452"/>
    <cellStyle name="20% - 강조색1 2 2 5 40" xfId="4453"/>
    <cellStyle name="20% - 강조색1 2 2 5 41" xfId="4454"/>
    <cellStyle name="20% - 강조색1 2 2 5 42" xfId="4455"/>
    <cellStyle name="20% - 강조색1 2 2 5 43" xfId="4456"/>
    <cellStyle name="20% - 강조색1 2 2 5 5" xfId="4457"/>
    <cellStyle name="20% - 강조색1 2 2 5 6" xfId="4458"/>
    <cellStyle name="20% - 강조색1 2 2 5 7" xfId="4459"/>
    <cellStyle name="20% - 강조색1 2 2 5 8" xfId="4460"/>
    <cellStyle name="20% - 강조색1 2 2 5 9" xfId="4461"/>
    <cellStyle name="20% - 강조색1 2 2 6" xfId="4462"/>
    <cellStyle name="20% - 강조색1 2 2 6 10" xfId="4463"/>
    <cellStyle name="20% - 강조색1 2 2 6 11" xfId="4464"/>
    <cellStyle name="20% - 강조색1 2 2 6 12" xfId="4465"/>
    <cellStyle name="20% - 강조색1 2 2 6 13" xfId="4466"/>
    <cellStyle name="20% - 강조색1 2 2 6 14" xfId="4467"/>
    <cellStyle name="20% - 강조색1 2 2 6 15" xfId="4468"/>
    <cellStyle name="20% - 강조색1 2 2 6 16" xfId="4469"/>
    <cellStyle name="20% - 강조색1 2 2 6 17" xfId="4470"/>
    <cellStyle name="20% - 강조색1 2 2 6 18" xfId="4471"/>
    <cellStyle name="20% - 강조색1 2 2 6 19" xfId="4472"/>
    <cellStyle name="20% - 강조색1 2 2 6 2" xfId="4473"/>
    <cellStyle name="20% - 강조색1 2 2 6 20" xfId="4474"/>
    <cellStyle name="20% - 강조색1 2 2 6 21" xfId="4475"/>
    <cellStyle name="20% - 강조색1 2 2 6 22" xfId="4476"/>
    <cellStyle name="20% - 강조색1 2 2 6 23" xfId="4477"/>
    <cellStyle name="20% - 강조색1 2 2 6 24" xfId="4478"/>
    <cellStyle name="20% - 강조색1 2 2 6 25" xfId="4479"/>
    <cellStyle name="20% - 강조색1 2 2 6 26" xfId="4480"/>
    <cellStyle name="20% - 강조색1 2 2 6 27" xfId="4481"/>
    <cellStyle name="20% - 강조색1 2 2 6 28" xfId="4482"/>
    <cellStyle name="20% - 강조색1 2 2 6 29" xfId="4483"/>
    <cellStyle name="20% - 강조색1 2 2 6 3" xfId="4484"/>
    <cellStyle name="20% - 강조색1 2 2 6 30" xfId="4485"/>
    <cellStyle name="20% - 강조색1 2 2 6 31" xfId="4486"/>
    <cellStyle name="20% - 강조색1 2 2 6 32" xfId="4487"/>
    <cellStyle name="20% - 강조색1 2 2 6 33" xfId="4488"/>
    <cellStyle name="20% - 강조색1 2 2 6 34" xfId="4489"/>
    <cellStyle name="20% - 강조색1 2 2 6 35" xfId="4490"/>
    <cellStyle name="20% - 강조색1 2 2 6 36" xfId="4491"/>
    <cellStyle name="20% - 강조색1 2 2 6 37" xfId="4492"/>
    <cellStyle name="20% - 강조색1 2 2 6 38" xfId="4493"/>
    <cellStyle name="20% - 강조색1 2 2 6 39" xfId="4494"/>
    <cellStyle name="20% - 강조색1 2 2 6 4" xfId="4495"/>
    <cellStyle name="20% - 강조색1 2 2 6 40" xfId="4496"/>
    <cellStyle name="20% - 강조색1 2 2 6 41" xfId="4497"/>
    <cellStyle name="20% - 강조색1 2 2 6 42" xfId="4498"/>
    <cellStyle name="20% - 강조색1 2 2 6 43" xfId="4499"/>
    <cellStyle name="20% - 강조색1 2 2 6 5" xfId="4500"/>
    <cellStyle name="20% - 강조색1 2 2 6 6" xfId="4501"/>
    <cellStyle name="20% - 강조색1 2 2 6 7" xfId="4502"/>
    <cellStyle name="20% - 강조색1 2 2 6 8" xfId="4503"/>
    <cellStyle name="20% - 강조색1 2 2 6 9" xfId="4504"/>
    <cellStyle name="20% - 강조색1 2 2 7" xfId="4505"/>
    <cellStyle name="20% - 강조색1 2 2 8" xfId="4506"/>
    <cellStyle name="20% - 강조색1 2 2 9" xfId="4507"/>
    <cellStyle name="20% - 강조색1 2 2_Apollo(세부)" xfId="4508"/>
    <cellStyle name="20% - 강조색1 2 20" xfId="4509"/>
    <cellStyle name="20% - 강조색1 2 21" xfId="4510"/>
    <cellStyle name="20% - 강조색1 2 22" xfId="4511"/>
    <cellStyle name="20% - 강조색1 2 23" xfId="4512"/>
    <cellStyle name="20% - 강조색1 2 24" xfId="4513"/>
    <cellStyle name="20% - 강조색1 2 25" xfId="4514"/>
    <cellStyle name="20% - 강조색1 2 26" xfId="4515"/>
    <cellStyle name="20% - 강조색1 2 27" xfId="4516"/>
    <cellStyle name="20% - 강조색1 2 28" xfId="4517"/>
    <cellStyle name="20% - 강조색1 2 29" xfId="4518"/>
    <cellStyle name="20% - 강조색1 2 3" xfId="4519"/>
    <cellStyle name="20% - 강조색1 2 3 10" xfId="4520"/>
    <cellStyle name="20% - 강조색1 2 3 11" xfId="4521"/>
    <cellStyle name="20% - 강조색1 2 3 12" xfId="4522"/>
    <cellStyle name="20% - 강조색1 2 3 13" xfId="4523"/>
    <cellStyle name="20% - 강조색1 2 3 14" xfId="4524"/>
    <cellStyle name="20% - 강조색1 2 3 15" xfId="4525"/>
    <cellStyle name="20% - 강조색1 2 3 16" xfId="4526"/>
    <cellStyle name="20% - 강조색1 2 3 17" xfId="4527"/>
    <cellStyle name="20% - 강조색1 2 3 18" xfId="4528"/>
    <cellStyle name="20% - 강조색1 2 3 19" xfId="4529"/>
    <cellStyle name="20% - 강조색1 2 3 2" xfId="4530"/>
    <cellStyle name="20% - 강조색1 2 3 2 10" xfId="4531"/>
    <cellStyle name="20% - 강조색1 2 3 2 11" xfId="4532"/>
    <cellStyle name="20% - 강조색1 2 3 2 12" xfId="4533"/>
    <cellStyle name="20% - 강조색1 2 3 2 13" xfId="4534"/>
    <cellStyle name="20% - 강조색1 2 3 2 14" xfId="4535"/>
    <cellStyle name="20% - 강조색1 2 3 2 15" xfId="4536"/>
    <cellStyle name="20% - 강조색1 2 3 2 16" xfId="4537"/>
    <cellStyle name="20% - 강조색1 2 3 2 17" xfId="4538"/>
    <cellStyle name="20% - 강조색1 2 3 2 18" xfId="4539"/>
    <cellStyle name="20% - 강조색1 2 3 2 19" xfId="4540"/>
    <cellStyle name="20% - 강조색1 2 3 2 2" xfId="4541"/>
    <cellStyle name="20% - 강조색1 2 3 2 20" xfId="4542"/>
    <cellStyle name="20% - 강조색1 2 3 2 21" xfId="4543"/>
    <cellStyle name="20% - 강조색1 2 3 2 22" xfId="4544"/>
    <cellStyle name="20% - 강조색1 2 3 2 23" xfId="4545"/>
    <cellStyle name="20% - 강조색1 2 3 2 24" xfId="4546"/>
    <cellStyle name="20% - 강조색1 2 3 2 25" xfId="4547"/>
    <cellStyle name="20% - 강조색1 2 3 2 26" xfId="4548"/>
    <cellStyle name="20% - 강조색1 2 3 2 27" xfId="4549"/>
    <cellStyle name="20% - 강조색1 2 3 2 28" xfId="4550"/>
    <cellStyle name="20% - 강조색1 2 3 2 29" xfId="4551"/>
    <cellStyle name="20% - 강조색1 2 3 2 3" xfId="4552"/>
    <cellStyle name="20% - 강조색1 2 3 2 30" xfId="4553"/>
    <cellStyle name="20% - 강조색1 2 3 2 31" xfId="4554"/>
    <cellStyle name="20% - 강조색1 2 3 2 32" xfId="4555"/>
    <cellStyle name="20% - 강조색1 2 3 2 33" xfId="4556"/>
    <cellStyle name="20% - 강조색1 2 3 2 34" xfId="4557"/>
    <cellStyle name="20% - 강조색1 2 3 2 35" xfId="4558"/>
    <cellStyle name="20% - 강조색1 2 3 2 36" xfId="4559"/>
    <cellStyle name="20% - 강조색1 2 3 2 37" xfId="4560"/>
    <cellStyle name="20% - 강조색1 2 3 2 38" xfId="4561"/>
    <cellStyle name="20% - 강조색1 2 3 2 39" xfId="4562"/>
    <cellStyle name="20% - 강조색1 2 3 2 4" xfId="4563"/>
    <cellStyle name="20% - 강조색1 2 3 2 40" xfId="4564"/>
    <cellStyle name="20% - 강조색1 2 3 2 41" xfId="4565"/>
    <cellStyle name="20% - 강조색1 2 3 2 42" xfId="4566"/>
    <cellStyle name="20% - 강조색1 2 3 2 43" xfId="4567"/>
    <cellStyle name="20% - 강조색1 2 3 2 5" xfId="4568"/>
    <cellStyle name="20% - 강조색1 2 3 2 6" xfId="4569"/>
    <cellStyle name="20% - 강조색1 2 3 2 7" xfId="4570"/>
    <cellStyle name="20% - 강조색1 2 3 2 8" xfId="4571"/>
    <cellStyle name="20% - 강조색1 2 3 2 9" xfId="4572"/>
    <cellStyle name="20% - 강조색1 2 3 20" xfId="4573"/>
    <cellStyle name="20% - 강조색1 2 3 21" xfId="4574"/>
    <cellStyle name="20% - 강조색1 2 3 22" xfId="4575"/>
    <cellStyle name="20% - 강조색1 2 3 23" xfId="4576"/>
    <cellStyle name="20% - 강조색1 2 3 24" xfId="4577"/>
    <cellStyle name="20% - 강조색1 2 3 25" xfId="4578"/>
    <cellStyle name="20% - 강조색1 2 3 26" xfId="4579"/>
    <cellStyle name="20% - 강조색1 2 3 27" xfId="4580"/>
    <cellStyle name="20% - 강조색1 2 3 28" xfId="4581"/>
    <cellStyle name="20% - 강조색1 2 3 29" xfId="4582"/>
    <cellStyle name="20% - 강조색1 2 3 3" xfId="4583"/>
    <cellStyle name="20% - 강조색1 2 3 3 10" xfId="4584"/>
    <cellStyle name="20% - 강조색1 2 3 3 11" xfId="4585"/>
    <cellStyle name="20% - 강조색1 2 3 3 12" xfId="4586"/>
    <cellStyle name="20% - 강조색1 2 3 3 13" xfId="4587"/>
    <cellStyle name="20% - 강조색1 2 3 3 14" xfId="4588"/>
    <cellStyle name="20% - 강조색1 2 3 3 15" xfId="4589"/>
    <cellStyle name="20% - 강조색1 2 3 3 16" xfId="4590"/>
    <cellStyle name="20% - 강조색1 2 3 3 17" xfId="4591"/>
    <cellStyle name="20% - 강조색1 2 3 3 18" xfId="4592"/>
    <cellStyle name="20% - 강조색1 2 3 3 19" xfId="4593"/>
    <cellStyle name="20% - 강조색1 2 3 3 2" xfId="4594"/>
    <cellStyle name="20% - 강조색1 2 3 3 20" xfId="4595"/>
    <cellStyle name="20% - 강조색1 2 3 3 21" xfId="4596"/>
    <cellStyle name="20% - 강조색1 2 3 3 22" xfId="4597"/>
    <cellStyle name="20% - 강조색1 2 3 3 23" xfId="4598"/>
    <cellStyle name="20% - 강조색1 2 3 3 24" xfId="4599"/>
    <cellStyle name="20% - 강조색1 2 3 3 25" xfId="4600"/>
    <cellStyle name="20% - 강조색1 2 3 3 26" xfId="4601"/>
    <cellStyle name="20% - 강조색1 2 3 3 27" xfId="4602"/>
    <cellStyle name="20% - 강조색1 2 3 3 28" xfId="4603"/>
    <cellStyle name="20% - 강조색1 2 3 3 29" xfId="4604"/>
    <cellStyle name="20% - 강조색1 2 3 3 3" xfId="4605"/>
    <cellStyle name="20% - 강조색1 2 3 3 30" xfId="4606"/>
    <cellStyle name="20% - 강조색1 2 3 3 31" xfId="4607"/>
    <cellStyle name="20% - 강조색1 2 3 3 32" xfId="4608"/>
    <cellStyle name="20% - 강조색1 2 3 3 33" xfId="4609"/>
    <cellStyle name="20% - 강조색1 2 3 3 34" xfId="4610"/>
    <cellStyle name="20% - 강조색1 2 3 3 35" xfId="4611"/>
    <cellStyle name="20% - 강조색1 2 3 3 36" xfId="4612"/>
    <cellStyle name="20% - 강조색1 2 3 3 37" xfId="4613"/>
    <cellStyle name="20% - 강조색1 2 3 3 38" xfId="4614"/>
    <cellStyle name="20% - 강조색1 2 3 3 39" xfId="4615"/>
    <cellStyle name="20% - 강조색1 2 3 3 4" xfId="4616"/>
    <cellStyle name="20% - 강조색1 2 3 3 40" xfId="4617"/>
    <cellStyle name="20% - 강조색1 2 3 3 41" xfId="4618"/>
    <cellStyle name="20% - 강조색1 2 3 3 42" xfId="4619"/>
    <cellStyle name="20% - 강조색1 2 3 3 43" xfId="4620"/>
    <cellStyle name="20% - 강조색1 2 3 3 5" xfId="4621"/>
    <cellStyle name="20% - 강조색1 2 3 3 6" xfId="4622"/>
    <cellStyle name="20% - 강조색1 2 3 3 7" xfId="4623"/>
    <cellStyle name="20% - 강조색1 2 3 3 8" xfId="4624"/>
    <cellStyle name="20% - 강조색1 2 3 3 9" xfId="4625"/>
    <cellStyle name="20% - 강조색1 2 3 30" xfId="4626"/>
    <cellStyle name="20% - 강조색1 2 3 31" xfId="4627"/>
    <cellStyle name="20% - 강조색1 2 3 32" xfId="4628"/>
    <cellStyle name="20% - 강조색1 2 3 33" xfId="4629"/>
    <cellStyle name="20% - 강조색1 2 3 34" xfId="4630"/>
    <cellStyle name="20% - 강조색1 2 3 35" xfId="4631"/>
    <cellStyle name="20% - 강조색1 2 3 36" xfId="4632"/>
    <cellStyle name="20% - 강조색1 2 3 37" xfId="4633"/>
    <cellStyle name="20% - 강조색1 2 3 38" xfId="4634"/>
    <cellStyle name="20% - 강조색1 2 3 39" xfId="4635"/>
    <cellStyle name="20% - 강조색1 2 3 4" xfId="4636"/>
    <cellStyle name="20% - 강조색1 2 3 4 10" xfId="4637"/>
    <cellStyle name="20% - 강조색1 2 3 4 11" xfId="4638"/>
    <cellStyle name="20% - 강조색1 2 3 4 12" xfId="4639"/>
    <cellStyle name="20% - 강조색1 2 3 4 13" xfId="4640"/>
    <cellStyle name="20% - 강조색1 2 3 4 14" xfId="4641"/>
    <cellStyle name="20% - 강조색1 2 3 4 15" xfId="4642"/>
    <cellStyle name="20% - 강조색1 2 3 4 16" xfId="4643"/>
    <cellStyle name="20% - 강조색1 2 3 4 17" xfId="4644"/>
    <cellStyle name="20% - 강조색1 2 3 4 18" xfId="4645"/>
    <cellStyle name="20% - 강조색1 2 3 4 19" xfId="4646"/>
    <cellStyle name="20% - 강조색1 2 3 4 2" xfId="4647"/>
    <cellStyle name="20% - 강조색1 2 3 4 20" xfId="4648"/>
    <cellStyle name="20% - 강조색1 2 3 4 21" xfId="4649"/>
    <cellStyle name="20% - 강조색1 2 3 4 22" xfId="4650"/>
    <cellStyle name="20% - 강조색1 2 3 4 23" xfId="4651"/>
    <cellStyle name="20% - 강조색1 2 3 4 24" xfId="4652"/>
    <cellStyle name="20% - 강조색1 2 3 4 25" xfId="4653"/>
    <cellStyle name="20% - 강조색1 2 3 4 26" xfId="4654"/>
    <cellStyle name="20% - 강조색1 2 3 4 27" xfId="4655"/>
    <cellStyle name="20% - 강조색1 2 3 4 28" xfId="4656"/>
    <cellStyle name="20% - 강조색1 2 3 4 29" xfId="4657"/>
    <cellStyle name="20% - 강조색1 2 3 4 3" xfId="4658"/>
    <cellStyle name="20% - 강조색1 2 3 4 30" xfId="4659"/>
    <cellStyle name="20% - 강조색1 2 3 4 31" xfId="4660"/>
    <cellStyle name="20% - 강조색1 2 3 4 32" xfId="4661"/>
    <cellStyle name="20% - 강조색1 2 3 4 33" xfId="4662"/>
    <cellStyle name="20% - 강조색1 2 3 4 34" xfId="4663"/>
    <cellStyle name="20% - 강조색1 2 3 4 35" xfId="4664"/>
    <cellStyle name="20% - 강조색1 2 3 4 36" xfId="4665"/>
    <cellStyle name="20% - 강조색1 2 3 4 37" xfId="4666"/>
    <cellStyle name="20% - 강조색1 2 3 4 38" xfId="4667"/>
    <cellStyle name="20% - 강조색1 2 3 4 39" xfId="4668"/>
    <cellStyle name="20% - 강조색1 2 3 4 4" xfId="4669"/>
    <cellStyle name="20% - 강조색1 2 3 4 40" xfId="4670"/>
    <cellStyle name="20% - 강조색1 2 3 4 41" xfId="4671"/>
    <cellStyle name="20% - 강조색1 2 3 4 42" xfId="4672"/>
    <cellStyle name="20% - 강조색1 2 3 4 43" xfId="4673"/>
    <cellStyle name="20% - 강조색1 2 3 4 5" xfId="4674"/>
    <cellStyle name="20% - 강조색1 2 3 4 6" xfId="4675"/>
    <cellStyle name="20% - 강조색1 2 3 4 7" xfId="4676"/>
    <cellStyle name="20% - 강조색1 2 3 4 8" xfId="4677"/>
    <cellStyle name="20% - 강조색1 2 3 4 9" xfId="4678"/>
    <cellStyle name="20% - 강조색1 2 3 40" xfId="4679"/>
    <cellStyle name="20% - 강조색1 2 3 41" xfId="4680"/>
    <cellStyle name="20% - 강조색1 2 3 42" xfId="4681"/>
    <cellStyle name="20% - 강조색1 2 3 43" xfId="4682"/>
    <cellStyle name="20% - 강조색1 2 3 44" xfId="4683"/>
    <cellStyle name="20% - 강조색1 2 3 45" xfId="4684"/>
    <cellStyle name="20% - 강조색1 2 3 46" xfId="4685"/>
    <cellStyle name="20% - 강조색1 2 3 47" xfId="4686"/>
    <cellStyle name="20% - 강조색1 2 3 48" xfId="4687"/>
    <cellStyle name="20% - 강조색1 2 3 5" xfId="4688"/>
    <cellStyle name="20% - 강조색1 2 3 5 10" xfId="4689"/>
    <cellStyle name="20% - 강조색1 2 3 5 11" xfId="4690"/>
    <cellStyle name="20% - 강조색1 2 3 5 12" xfId="4691"/>
    <cellStyle name="20% - 강조색1 2 3 5 13" xfId="4692"/>
    <cellStyle name="20% - 강조색1 2 3 5 14" xfId="4693"/>
    <cellStyle name="20% - 강조색1 2 3 5 15" xfId="4694"/>
    <cellStyle name="20% - 강조색1 2 3 5 16" xfId="4695"/>
    <cellStyle name="20% - 강조색1 2 3 5 17" xfId="4696"/>
    <cellStyle name="20% - 강조색1 2 3 5 18" xfId="4697"/>
    <cellStyle name="20% - 강조색1 2 3 5 19" xfId="4698"/>
    <cellStyle name="20% - 강조색1 2 3 5 2" xfId="4699"/>
    <cellStyle name="20% - 강조색1 2 3 5 20" xfId="4700"/>
    <cellStyle name="20% - 강조색1 2 3 5 21" xfId="4701"/>
    <cellStyle name="20% - 강조색1 2 3 5 22" xfId="4702"/>
    <cellStyle name="20% - 강조색1 2 3 5 23" xfId="4703"/>
    <cellStyle name="20% - 강조색1 2 3 5 24" xfId="4704"/>
    <cellStyle name="20% - 강조색1 2 3 5 25" xfId="4705"/>
    <cellStyle name="20% - 강조색1 2 3 5 26" xfId="4706"/>
    <cellStyle name="20% - 강조색1 2 3 5 27" xfId="4707"/>
    <cellStyle name="20% - 강조색1 2 3 5 28" xfId="4708"/>
    <cellStyle name="20% - 강조색1 2 3 5 29" xfId="4709"/>
    <cellStyle name="20% - 강조색1 2 3 5 3" xfId="4710"/>
    <cellStyle name="20% - 강조색1 2 3 5 30" xfId="4711"/>
    <cellStyle name="20% - 강조색1 2 3 5 31" xfId="4712"/>
    <cellStyle name="20% - 강조색1 2 3 5 32" xfId="4713"/>
    <cellStyle name="20% - 강조색1 2 3 5 33" xfId="4714"/>
    <cellStyle name="20% - 강조색1 2 3 5 34" xfId="4715"/>
    <cellStyle name="20% - 강조색1 2 3 5 35" xfId="4716"/>
    <cellStyle name="20% - 강조색1 2 3 5 36" xfId="4717"/>
    <cellStyle name="20% - 강조색1 2 3 5 37" xfId="4718"/>
    <cellStyle name="20% - 강조색1 2 3 5 38" xfId="4719"/>
    <cellStyle name="20% - 강조색1 2 3 5 39" xfId="4720"/>
    <cellStyle name="20% - 강조색1 2 3 5 4" xfId="4721"/>
    <cellStyle name="20% - 강조색1 2 3 5 40" xfId="4722"/>
    <cellStyle name="20% - 강조색1 2 3 5 41" xfId="4723"/>
    <cellStyle name="20% - 강조색1 2 3 5 42" xfId="4724"/>
    <cellStyle name="20% - 강조색1 2 3 5 43" xfId="4725"/>
    <cellStyle name="20% - 강조색1 2 3 5 5" xfId="4726"/>
    <cellStyle name="20% - 강조색1 2 3 5 6" xfId="4727"/>
    <cellStyle name="20% - 강조색1 2 3 5 7" xfId="4728"/>
    <cellStyle name="20% - 강조색1 2 3 5 8" xfId="4729"/>
    <cellStyle name="20% - 강조색1 2 3 5 9" xfId="4730"/>
    <cellStyle name="20% - 강조색1 2 3 6" xfId="4731"/>
    <cellStyle name="20% - 강조색1 2 3 6 10" xfId="4732"/>
    <cellStyle name="20% - 강조색1 2 3 6 11" xfId="4733"/>
    <cellStyle name="20% - 강조색1 2 3 6 12" xfId="4734"/>
    <cellStyle name="20% - 강조색1 2 3 6 13" xfId="4735"/>
    <cellStyle name="20% - 강조색1 2 3 6 14" xfId="4736"/>
    <cellStyle name="20% - 강조색1 2 3 6 15" xfId="4737"/>
    <cellStyle name="20% - 강조색1 2 3 6 16" xfId="4738"/>
    <cellStyle name="20% - 강조색1 2 3 6 17" xfId="4739"/>
    <cellStyle name="20% - 강조색1 2 3 6 18" xfId="4740"/>
    <cellStyle name="20% - 강조색1 2 3 6 19" xfId="4741"/>
    <cellStyle name="20% - 강조색1 2 3 6 2" xfId="4742"/>
    <cellStyle name="20% - 강조색1 2 3 6 20" xfId="4743"/>
    <cellStyle name="20% - 강조색1 2 3 6 21" xfId="4744"/>
    <cellStyle name="20% - 강조색1 2 3 6 22" xfId="4745"/>
    <cellStyle name="20% - 강조색1 2 3 6 23" xfId="4746"/>
    <cellStyle name="20% - 강조색1 2 3 6 24" xfId="4747"/>
    <cellStyle name="20% - 강조색1 2 3 6 25" xfId="4748"/>
    <cellStyle name="20% - 강조색1 2 3 6 26" xfId="4749"/>
    <cellStyle name="20% - 강조색1 2 3 6 27" xfId="4750"/>
    <cellStyle name="20% - 강조색1 2 3 6 28" xfId="4751"/>
    <cellStyle name="20% - 강조색1 2 3 6 29" xfId="4752"/>
    <cellStyle name="20% - 강조색1 2 3 6 3" xfId="4753"/>
    <cellStyle name="20% - 강조색1 2 3 6 30" xfId="4754"/>
    <cellStyle name="20% - 강조색1 2 3 6 31" xfId="4755"/>
    <cellStyle name="20% - 강조색1 2 3 6 32" xfId="4756"/>
    <cellStyle name="20% - 강조색1 2 3 6 33" xfId="4757"/>
    <cellStyle name="20% - 강조색1 2 3 6 34" xfId="4758"/>
    <cellStyle name="20% - 강조색1 2 3 6 35" xfId="4759"/>
    <cellStyle name="20% - 강조색1 2 3 6 36" xfId="4760"/>
    <cellStyle name="20% - 강조색1 2 3 6 37" xfId="4761"/>
    <cellStyle name="20% - 강조색1 2 3 6 38" xfId="4762"/>
    <cellStyle name="20% - 강조색1 2 3 6 39" xfId="4763"/>
    <cellStyle name="20% - 강조색1 2 3 6 4" xfId="4764"/>
    <cellStyle name="20% - 강조색1 2 3 6 40" xfId="4765"/>
    <cellStyle name="20% - 강조색1 2 3 6 41" xfId="4766"/>
    <cellStyle name="20% - 강조색1 2 3 6 42" xfId="4767"/>
    <cellStyle name="20% - 강조색1 2 3 6 43" xfId="4768"/>
    <cellStyle name="20% - 강조색1 2 3 6 5" xfId="4769"/>
    <cellStyle name="20% - 강조색1 2 3 6 6" xfId="4770"/>
    <cellStyle name="20% - 강조색1 2 3 6 7" xfId="4771"/>
    <cellStyle name="20% - 강조색1 2 3 6 8" xfId="4772"/>
    <cellStyle name="20% - 강조색1 2 3 6 9" xfId="4773"/>
    <cellStyle name="20% - 강조색1 2 3 7" xfId="4774"/>
    <cellStyle name="20% - 강조색1 2 3 8" xfId="4775"/>
    <cellStyle name="20% - 강조색1 2 3 9" xfId="4776"/>
    <cellStyle name="20% - 강조색1 2 3_Apollo(세부)" xfId="4777"/>
    <cellStyle name="20% - 강조색1 2 30" xfId="4778"/>
    <cellStyle name="20% - 강조색1 2 31" xfId="4779"/>
    <cellStyle name="20% - 강조색1 2 32" xfId="4780"/>
    <cellStyle name="20% - 강조색1 2 33" xfId="4781"/>
    <cellStyle name="20% - 강조색1 2 34" xfId="4782"/>
    <cellStyle name="20% - 강조색1 2 35" xfId="4783"/>
    <cellStyle name="20% - 강조색1 2 36" xfId="4784"/>
    <cellStyle name="20% - 강조색1 2 37" xfId="4785"/>
    <cellStyle name="20% - 강조색1 2 38" xfId="4786"/>
    <cellStyle name="20% - 강조색1 2 39" xfId="4787"/>
    <cellStyle name="20% - 강조색1 2 4" xfId="4788"/>
    <cellStyle name="20% - 강조색1 2 4 10" xfId="4789"/>
    <cellStyle name="20% - 강조색1 2 4 11" xfId="4790"/>
    <cellStyle name="20% - 강조색1 2 4 12" xfId="4791"/>
    <cellStyle name="20% - 강조색1 2 4 13" xfId="4792"/>
    <cellStyle name="20% - 강조색1 2 4 14" xfId="4793"/>
    <cellStyle name="20% - 강조색1 2 4 15" xfId="4794"/>
    <cellStyle name="20% - 강조색1 2 4 16" xfId="4795"/>
    <cellStyle name="20% - 강조색1 2 4 17" xfId="4796"/>
    <cellStyle name="20% - 강조색1 2 4 18" xfId="4797"/>
    <cellStyle name="20% - 강조색1 2 4 19" xfId="4798"/>
    <cellStyle name="20% - 강조색1 2 4 2" xfId="4799"/>
    <cellStyle name="20% - 강조색1 2 4 20" xfId="4800"/>
    <cellStyle name="20% - 강조색1 2 4 21" xfId="4801"/>
    <cellStyle name="20% - 강조색1 2 4 22" xfId="4802"/>
    <cellStyle name="20% - 강조색1 2 4 23" xfId="4803"/>
    <cellStyle name="20% - 강조색1 2 4 24" xfId="4804"/>
    <cellStyle name="20% - 강조색1 2 4 25" xfId="4805"/>
    <cellStyle name="20% - 강조색1 2 4 26" xfId="4806"/>
    <cellStyle name="20% - 강조색1 2 4 27" xfId="4807"/>
    <cellStyle name="20% - 강조색1 2 4 28" xfId="4808"/>
    <cellStyle name="20% - 강조색1 2 4 29" xfId="4809"/>
    <cellStyle name="20% - 강조색1 2 4 3" xfId="4810"/>
    <cellStyle name="20% - 강조색1 2 4 30" xfId="4811"/>
    <cellStyle name="20% - 강조색1 2 4 31" xfId="4812"/>
    <cellStyle name="20% - 강조색1 2 4 32" xfId="4813"/>
    <cellStyle name="20% - 강조색1 2 4 33" xfId="4814"/>
    <cellStyle name="20% - 강조색1 2 4 34" xfId="4815"/>
    <cellStyle name="20% - 강조색1 2 4 35" xfId="4816"/>
    <cellStyle name="20% - 강조색1 2 4 36" xfId="4817"/>
    <cellStyle name="20% - 강조색1 2 4 37" xfId="4818"/>
    <cellStyle name="20% - 강조색1 2 4 38" xfId="4819"/>
    <cellStyle name="20% - 강조색1 2 4 39" xfId="4820"/>
    <cellStyle name="20% - 강조색1 2 4 4" xfId="4821"/>
    <cellStyle name="20% - 강조색1 2 4 40" xfId="4822"/>
    <cellStyle name="20% - 강조색1 2 4 41" xfId="4823"/>
    <cellStyle name="20% - 강조색1 2 4 42" xfId="4824"/>
    <cellStyle name="20% - 강조색1 2 4 43" xfId="4825"/>
    <cellStyle name="20% - 강조색1 2 4 5" xfId="4826"/>
    <cellStyle name="20% - 강조색1 2 4 6" xfId="4827"/>
    <cellStyle name="20% - 강조색1 2 4 7" xfId="4828"/>
    <cellStyle name="20% - 강조색1 2 4 8" xfId="4829"/>
    <cellStyle name="20% - 강조색1 2 4 9" xfId="4830"/>
    <cellStyle name="20% - 강조색1 2 40" xfId="4831"/>
    <cellStyle name="20% - 강조색1 2 41" xfId="4832"/>
    <cellStyle name="20% - 강조색1 2 42" xfId="4833"/>
    <cellStyle name="20% - 강조색1 2 43" xfId="4834"/>
    <cellStyle name="20% - 강조색1 2 44" xfId="4835"/>
    <cellStyle name="20% - 강조색1 2 45" xfId="4836"/>
    <cellStyle name="20% - 강조색1 2 46" xfId="4837"/>
    <cellStyle name="20% - 강조색1 2 47" xfId="4838"/>
    <cellStyle name="20% - 강조색1 2 48" xfId="4839"/>
    <cellStyle name="20% - 강조색1 2 49" xfId="4840"/>
    <cellStyle name="20% - 강조색1 2 5" xfId="4841"/>
    <cellStyle name="20% - 강조색1 2 5 10" xfId="4842"/>
    <cellStyle name="20% - 강조색1 2 5 11" xfId="4843"/>
    <cellStyle name="20% - 강조색1 2 5 12" xfId="4844"/>
    <cellStyle name="20% - 강조색1 2 5 13" xfId="4845"/>
    <cellStyle name="20% - 강조색1 2 5 14" xfId="4846"/>
    <cellStyle name="20% - 강조색1 2 5 15" xfId="4847"/>
    <cellStyle name="20% - 강조색1 2 5 16" xfId="4848"/>
    <cellStyle name="20% - 강조색1 2 5 17" xfId="4849"/>
    <cellStyle name="20% - 강조색1 2 5 18" xfId="4850"/>
    <cellStyle name="20% - 강조색1 2 5 19" xfId="4851"/>
    <cellStyle name="20% - 강조색1 2 5 2" xfId="4852"/>
    <cellStyle name="20% - 강조색1 2 5 20" xfId="4853"/>
    <cellStyle name="20% - 강조색1 2 5 21" xfId="4854"/>
    <cellStyle name="20% - 강조색1 2 5 22" xfId="4855"/>
    <cellStyle name="20% - 강조색1 2 5 23" xfId="4856"/>
    <cellStyle name="20% - 강조색1 2 5 24" xfId="4857"/>
    <cellStyle name="20% - 강조색1 2 5 25" xfId="4858"/>
    <cellStyle name="20% - 강조색1 2 5 26" xfId="4859"/>
    <cellStyle name="20% - 강조색1 2 5 27" xfId="4860"/>
    <cellStyle name="20% - 강조색1 2 5 28" xfId="4861"/>
    <cellStyle name="20% - 강조색1 2 5 29" xfId="4862"/>
    <cellStyle name="20% - 강조색1 2 5 3" xfId="4863"/>
    <cellStyle name="20% - 강조색1 2 5 30" xfId="4864"/>
    <cellStyle name="20% - 강조색1 2 5 31" xfId="4865"/>
    <cellStyle name="20% - 강조색1 2 5 32" xfId="4866"/>
    <cellStyle name="20% - 강조색1 2 5 33" xfId="4867"/>
    <cellStyle name="20% - 강조색1 2 5 34" xfId="4868"/>
    <cellStyle name="20% - 강조색1 2 5 35" xfId="4869"/>
    <cellStyle name="20% - 강조색1 2 5 36" xfId="4870"/>
    <cellStyle name="20% - 강조색1 2 5 37" xfId="4871"/>
    <cellStyle name="20% - 강조색1 2 5 38" xfId="4872"/>
    <cellStyle name="20% - 강조색1 2 5 39" xfId="4873"/>
    <cellStyle name="20% - 강조색1 2 5 4" xfId="4874"/>
    <cellStyle name="20% - 강조색1 2 5 40" xfId="4875"/>
    <cellStyle name="20% - 강조색1 2 5 41" xfId="4876"/>
    <cellStyle name="20% - 강조색1 2 5 42" xfId="4877"/>
    <cellStyle name="20% - 강조색1 2 5 43" xfId="4878"/>
    <cellStyle name="20% - 강조색1 2 5 5" xfId="4879"/>
    <cellStyle name="20% - 강조색1 2 5 6" xfId="4880"/>
    <cellStyle name="20% - 강조색1 2 5 7" xfId="4881"/>
    <cellStyle name="20% - 강조색1 2 5 8" xfId="4882"/>
    <cellStyle name="20% - 강조색1 2 5 9" xfId="4883"/>
    <cellStyle name="20% - 강조색1 2 50" xfId="4884"/>
    <cellStyle name="20% - 강조색1 2 51" xfId="4885"/>
    <cellStyle name="20% - 강조색1 2 52" xfId="4886"/>
    <cellStyle name="20% - 강조색1 2 53" xfId="4887"/>
    <cellStyle name="20% - 강조색1 2 6" xfId="4888"/>
    <cellStyle name="20% - 강조색1 2 6 10" xfId="4889"/>
    <cellStyle name="20% - 강조색1 2 6 11" xfId="4890"/>
    <cellStyle name="20% - 강조색1 2 6 12" xfId="4891"/>
    <cellStyle name="20% - 강조색1 2 6 13" xfId="4892"/>
    <cellStyle name="20% - 강조색1 2 6 14" xfId="4893"/>
    <cellStyle name="20% - 강조색1 2 6 15" xfId="4894"/>
    <cellStyle name="20% - 강조색1 2 6 16" xfId="4895"/>
    <cellStyle name="20% - 강조색1 2 6 17" xfId="4896"/>
    <cellStyle name="20% - 강조색1 2 6 18" xfId="4897"/>
    <cellStyle name="20% - 강조색1 2 6 19" xfId="4898"/>
    <cellStyle name="20% - 강조색1 2 6 2" xfId="4899"/>
    <cellStyle name="20% - 강조색1 2 6 20" xfId="4900"/>
    <cellStyle name="20% - 강조색1 2 6 21" xfId="4901"/>
    <cellStyle name="20% - 강조색1 2 6 22" xfId="4902"/>
    <cellStyle name="20% - 강조색1 2 6 23" xfId="4903"/>
    <cellStyle name="20% - 강조색1 2 6 24" xfId="4904"/>
    <cellStyle name="20% - 강조색1 2 6 25" xfId="4905"/>
    <cellStyle name="20% - 강조색1 2 6 26" xfId="4906"/>
    <cellStyle name="20% - 강조색1 2 6 27" xfId="4907"/>
    <cellStyle name="20% - 강조색1 2 6 28" xfId="4908"/>
    <cellStyle name="20% - 강조색1 2 6 29" xfId="4909"/>
    <cellStyle name="20% - 강조색1 2 6 3" xfId="4910"/>
    <cellStyle name="20% - 강조색1 2 6 30" xfId="4911"/>
    <cellStyle name="20% - 강조색1 2 6 31" xfId="4912"/>
    <cellStyle name="20% - 강조색1 2 6 32" xfId="4913"/>
    <cellStyle name="20% - 강조색1 2 6 33" xfId="4914"/>
    <cellStyle name="20% - 강조색1 2 6 34" xfId="4915"/>
    <cellStyle name="20% - 강조색1 2 6 35" xfId="4916"/>
    <cellStyle name="20% - 강조색1 2 6 36" xfId="4917"/>
    <cellStyle name="20% - 강조색1 2 6 37" xfId="4918"/>
    <cellStyle name="20% - 강조색1 2 6 38" xfId="4919"/>
    <cellStyle name="20% - 강조색1 2 6 39" xfId="4920"/>
    <cellStyle name="20% - 강조색1 2 6 4" xfId="4921"/>
    <cellStyle name="20% - 강조색1 2 6 40" xfId="4922"/>
    <cellStyle name="20% - 강조색1 2 6 41" xfId="4923"/>
    <cellStyle name="20% - 강조색1 2 6 42" xfId="4924"/>
    <cellStyle name="20% - 강조색1 2 6 43" xfId="4925"/>
    <cellStyle name="20% - 강조색1 2 6 5" xfId="4926"/>
    <cellStyle name="20% - 강조색1 2 6 6" xfId="4927"/>
    <cellStyle name="20% - 강조색1 2 6 7" xfId="4928"/>
    <cellStyle name="20% - 강조색1 2 6 8" xfId="4929"/>
    <cellStyle name="20% - 강조색1 2 6 9" xfId="4930"/>
    <cellStyle name="20% - 강조색1 2 7" xfId="4931"/>
    <cellStyle name="20% - 강조색1 2 7 10" xfId="4932"/>
    <cellStyle name="20% - 강조색1 2 7 11" xfId="4933"/>
    <cellStyle name="20% - 강조색1 2 7 12" xfId="4934"/>
    <cellStyle name="20% - 강조색1 2 7 13" xfId="4935"/>
    <cellStyle name="20% - 강조색1 2 7 14" xfId="4936"/>
    <cellStyle name="20% - 강조색1 2 7 15" xfId="4937"/>
    <cellStyle name="20% - 강조색1 2 7 16" xfId="4938"/>
    <cellStyle name="20% - 강조색1 2 7 17" xfId="4939"/>
    <cellStyle name="20% - 강조색1 2 7 18" xfId="4940"/>
    <cellStyle name="20% - 강조색1 2 7 19" xfId="4941"/>
    <cellStyle name="20% - 강조색1 2 7 2" xfId="4942"/>
    <cellStyle name="20% - 강조색1 2 7 20" xfId="4943"/>
    <cellStyle name="20% - 강조색1 2 7 21" xfId="4944"/>
    <cellStyle name="20% - 강조색1 2 7 22" xfId="4945"/>
    <cellStyle name="20% - 강조색1 2 7 23" xfId="4946"/>
    <cellStyle name="20% - 강조색1 2 7 24" xfId="4947"/>
    <cellStyle name="20% - 강조색1 2 7 25" xfId="4948"/>
    <cellStyle name="20% - 강조색1 2 7 26" xfId="4949"/>
    <cellStyle name="20% - 강조색1 2 7 27" xfId="4950"/>
    <cellStyle name="20% - 강조색1 2 7 28" xfId="4951"/>
    <cellStyle name="20% - 강조색1 2 7 29" xfId="4952"/>
    <cellStyle name="20% - 강조색1 2 7 3" xfId="4953"/>
    <cellStyle name="20% - 강조색1 2 7 30" xfId="4954"/>
    <cellStyle name="20% - 강조색1 2 7 31" xfId="4955"/>
    <cellStyle name="20% - 강조색1 2 7 32" xfId="4956"/>
    <cellStyle name="20% - 강조색1 2 7 33" xfId="4957"/>
    <cellStyle name="20% - 강조색1 2 7 34" xfId="4958"/>
    <cellStyle name="20% - 강조색1 2 7 35" xfId="4959"/>
    <cellStyle name="20% - 강조색1 2 7 36" xfId="4960"/>
    <cellStyle name="20% - 강조색1 2 7 37" xfId="4961"/>
    <cellStyle name="20% - 강조색1 2 7 38" xfId="4962"/>
    <cellStyle name="20% - 강조색1 2 7 39" xfId="4963"/>
    <cellStyle name="20% - 강조색1 2 7 4" xfId="4964"/>
    <cellStyle name="20% - 강조색1 2 7 40" xfId="4965"/>
    <cellStyle name="20% - 강조색1 2 7 41" xfId="4966"/>
    <cellStyle name="20% - 강조색1 2 7 42" xfId="4967"/>
    <cellStyle name="20% - 강조색1 2 7 43" xfId="4968"/>
    <cellStyle name="20% - 강조색1 2 7 5" xfId="4969"/>
    <cellStyle name="20% - 강조색1 2 7 6" xfId="4970"/>
    <cellStyle name="20% - 강조색1 2 7 7" xfId="4971"/>
    <cellStyle name="20% - 강조색1 2 7 8" xfId="4972"/>
    <cellStyle name="20% - 강조색1 2 7 9" xfId="4973"/>
    <cellStyle name="20% - 강조색1 2 8" xfId="4974"/>
    <cellStyle name="20% - 강조색1 2 8 10" xfId="4975"/>
    <cellStyle name="20% - 강조색1 2 8 11" xfId="4976"/>
    <cellStyle name="20% - 강조색1 2 8 12" xfId="4977"/>
    <cellStyle name="20% - 강조색1 2 8 13" xfId="4978"/>
    <cellStyle name="20% - 강조색1 2 8 14" xfId="4979"/>
    <cellStyle name="20% - 강조색1 2 8 15" xfId="4980"/>
    <cellStyle name="20% - 강조색1 2 8 16" xfId="4981"/>
    <cellStyle name="20% - 강조색1 2 8 17" xfId="4982"/>
    <cellStyle name="20% - 강조색1 2 8 18" xfId="4983"/>
    <cellStyle name="20% - 강조색1 2 8 19" xfId="4984"/>
    <cellStyle name="20% - 강조색1 2 8 2" xfId="4985"/>
    <cellStyle name="20% - 강조색1 2 8 20" xfId="4986"/>
    <cellStyle name="20% - 강조색1 2 8 21" xfId="4987"/>
    <cellStyle name="20% - 강조색1 2 8 22" xfId="4988"/>
    <cellStyle name="20% - 강조색1 2 8 23" xfId="4989"/>
    <cellStyle name="20% - 강조색1 2 8 24" xfId="4990"/>
    <cellStyle name="20% - 강조색1 2 8 25" xfId="4991"/>
    <cellStyle name="20% - 강조색1 2 8 26" xfId="4992"/>
    <cellStyle name="20% - 강조색1 2 8 27" xfId="4993"/>
    <cellStyle name="20% - 강조색1 2 8 28" xfId="4994"/>
    <cellStyle name="20% - 강조색1 2 8 29" xfId="4995"/>
    <cellStyle name="20% - 강조색1 2 8 3" xfId="4996"/>
    <cellStyle name="20% - 강조색1 2 8 30" xfId="4997"/>
    <cellStyle name="20% - 강조색1 2 8 31" xfId="4998"/>
    <cellStyle name="20% - 강조색1 2 8 32" xfId="4999"/>
    <cellStyle name="20% - 강조색1 2 8 33" xfId="5000"/>
    <cellStyle name="20% - 강조색1 2 8 34" xfId="5001"/>
    <cellStyle name="20% - 강조색1 2 8 35" xfId="5002"/>
    <cellStyle name="20% - 강조색1 2 8 36" xfId="5003"/>
    <cellStyle name="20% - 강조색1 2 8 37" xfId="5004"/>
    <cellStyle name="20% - 강조색1 2 8 38" xfId="5005"/>
    <cellStyle name="20% - 강조색1 2 8 39" xfId="5006"/>
    <cellStyle name="20% - 강조색1 2 8 4" xfId="5007"/>
    <cellStyle name="20% - 강조색1 2 8 40" xfId="5008"/>
    <cellStyle name="20% - 강조색1 2 8 41" xfId="5009"/>
    <cellStyle name="20% - 강조색1 2 8 42" xfId="5010"/>
    <cellStyle name="20% - 강조색1 2 8 43" xfId="5011"/>
    <cellStyle name="20% - 강조색1 2 8 5" xfId="5012"/>
    <cellStyle name="20% - 강조색1 2 8 6" xfId="5013"/>
    <cellStyle name="20% - 강조색1 2 8 7" xfId="5014"/>
    <cellStyle name="20% - 강조색1 2 8 8" xfId="5015"/>
    <cellStyle name="20% - 강조색1 2 8 9" xfId="5016"/>
    <cellStyle name="20% - 강조색1 2 9" xfId="5017"/>
    <cellStyle name="20% - 강조색1 2_Apollo(세부)" xfId="5018"/>
    <cellStyle name="20% - 강조색1 20" xfId="5019"/>
    <cellStyle name="20% - 강조색1 20 2" xfId="5020"/>
    <cellStyle name="20% - 강조색1 20 3" xfId="5021"/>
    <cellStyle name="20% - 강조색1 21" xfId="5022"/>
    <cellStyle name="20% - 강조색1 21 2" xfId="5023"/>
    <cellStyle name="20% - 강조색1 21 3" xfId="5024"/>
    <cellStyle name="20% - 강조색1 22" xfId="5025"/>
    <cellStyle name="20% - 강조색1 23" xfId="5026"/>
    <cellStyle name="20% - 강조색1 24" xfId="5027"/>
    <cellStyle name="20% - 강조색1 25" xfId="5028"/>
    <cellStyle name="20% - 강조색1 26" xfId="5029"/>
    <cellStyle name="20% - 강조색1 27" xfId="5030"/>
    <cellStyle name="20% - 강조색1 28" xfId="5031"/>
    <cellStyle name="20% - 강조색1 29" xfId="5032"/>
    <cellStyle name="20% - 강조색1 3" xfId="5033"/>
    <cellStyle name="20% - 강조색1 3 10" xfId="5034"/>
    <cellStyle name="20% - 강조색1 3 11" xfId="5035"/>
    <cellStyle name="20% - 강조색1 3 12" xfId="5036"/>
    <cellStyle name="20% - 강조색1 3 13" xfId="5037"/>
    <cellStyle name="20% - 강조색1 3 14" xfId="5038"/>
    <cellStyle name="20% - 강조색1 3 15" xfId="5039"/>
    <cellStyle name="20% - 강조색1 3 16" xfId="5040"/>
    <cellStyle name="20% - 강조색1 3 17" xfId="5041"/>
    <cellStyle name="20% - 강조색1 3 18" xfId="5042"/>
    <cellStyle name="20% - 강조색1 3 19" xfId="5043"/>
    <cellStyle name="20% - 강조색1 3 2" xfId="5044"/>
    <cellStyle name="20% - 강조색1 3 2 10" xfId="5045"/>
    <cellStyle name="20% - 강조색1 3 2 11" xfId="5046"/>
    <cellStyle name="20% - 강조색1 3 2 12" xfId="5047"/>
    <cellStyle name="20% - 강조색1 3 2 13" xfId="5048"/>
    <cellStyle name="20% - 강조색1 3 2 14" xfId="5049"/>
    <cellStyle name="20% - 강조색1 3 2 15" xfId="5050"/>
    <cellStyle name="20% - 강조색1 3 2 16" xfId="5051"/>
    <cellStyle name="20% - 강조색1 3 2 17" xfId="5052"/>
    <cellStyle name="20% - 강조색1 3 2 18" xfId="5053"/>
    <cellStyle name="20% - 강조색1 3 2 19" xfId="5054"/>
    <cellStyle name="20% - 강조색1 3 2 2" xfId="5055"/>
    <cellStyle name="20% - 강조색1 3 2 20" xfId="5056"/>
    <cellStyle name="20% - 강조색1 3 2 21" xfId="5057"/>
    <cellStyle name="20% - 강조색1 3 2 22" xfId="5058"/>
    <cellStyle name="20% - 강조색1 3 2 23" xfId="5059"/>
    <cellStyle name="20% - 강조색1 3 2 24" xfId="5060"/>
    <cellStyle name="20% - 강조색1 3 2 25" xfId="5061"/>
    <cellStyle name="20% - 강조색1 3 2 26" xfId="5062"/>
    <cellStyle name="20% - 강조색1 3 2 27" xfId="5063"/>
    <cellStyle name="20% - 강조색1 3 2 28" xfId="5064"/>
    <cellStyle name="20% - 강조색1 3 2 29" xfId="5065"/>
    <cellStyle name="20% - 강조색1 3 2 3" xfId="5066"/>
    <cellStyle name="20% - 강조색1 3 2 30" xfId="5067"/>
    <cellStyle name="20% - 강조색1 3 2 31" xfId="5068"/>
    <cellStyle name="20% - 강조색1 3 2 32" xfId="5069"/>
    <cellStyle name="20% - 강조색1 3 2 33" xfId="5070"/>
    <cellStyle name="20% - 강조색1 3 2 34" xfId="5071"/>
    <cellStyle name="20% - 강조색1 3 2 35" xfId="5072"/>
    <cellStyle name="20% - 강조색1 3 2 36" xfId="5073"/>
    <cellStyle name="20% - 강조색1 3 2 37" xfId="5074"/>
    <cellStyle name="20% - 강조색1 3 2 38" xfId="5075"/>
    <cellStyle name="20% - 강조색1 3 2 39" xfId="5076"/>
    <cellStyle name="20% - 강조색1 3 2 4" xfId="5077"/>
    <cellStyle name="20% - 강조색1 3 2 40" xfId="5078"/>
    <cellStyle name="20% - 강조색1 3 2 41" xfId="5079"/>
    <cellStyle name="20% - 강조색1 3 2 42" xfId="5080"/>
    <cellStyle name="20% - 강조색1 3 2 43" xfId="5081"/>
    <cellStyle name="20% - 강조색1 3 2 5" xfId="5082"/>
    <cellStyle name="20% - 강조색1 3 2 6" xfId="5083"/>
    <cellStyle name="20% - 강조색1 3 2 7" xfId="5084"/>
    <cellStyle name="20% - 강조색1 3 2 8" xfId="5085"/>
    <cellStyle name="20% - 강조색1 3 2 9" xfId="5086"/>
    <cellStyle name="20% - 강조색1 3 20" xfId="5087"/>
    <cellStyle name="20% - 강조색1 3 21" xfId="5088"/>
    <cellStyle name="20% - 강조색1 3 22" xfId="5089"/>
    <cellStyle name="20% - 강조색1 3 23" xfId="5090"/>
    <cellStyle name="20% - 강조색1 3 24" xfId="5091"/>
    <cellStyle name="20% - 강조색1 3 25" xfId="5092"/>
    <cellStyle name="20% - 강조색1 3 26" xfId="5093"/>
    <cellStyle name="20% - 강조색1 3 27" xfId="5094"/>
    <cellStyle name="20% - 강조색1 3 28" xfId="5095"/>
    <cellStyle name="20% - 강조색1 3 29" xfId="5096"/>
    <cellStyle name="20% - 강조색1 3 3" xfId="5097"/>
    <cellStyle name="20% - 강조색1 3 3 10" xfId="5098"/>
    <cellStyle name="20% - 강조색1 3 3 11" xfId="5099"/>
    <cellStyle name="20% - 강조색1 3 3 12" xfId="5100"/>
    <cellStyle name="20% - 강조색1 3 3 13" xfId="5101"/>
    <cellStyle name="20% - 강조색1 3 3 14" xfId="5102"/>
    <cellStyle name="20% - 강조색1 3 3 15" xfId="5103"/>
    <cellStyle name="20% - 강조색1 3 3 16" xfId="5104"/>
    <cellStyle name="20% - 강조색1 3 3 17" xfId="5105"/>
    <cellStyle name="20% - 강조색1 3 3 18" xfId="5106"/>
    <cellStyle name="20% - 강조색1 3 3 19" xfId="5107"/>
    <cellStyle name="20% - 강조색1 3 3 2" xfId="5108"/>
    <cellStyle name="20% - 강조색1 3 3 20" xfId="5109"/>
    <cellStyle name="20% - 강조색1 3 3 21" xfId="5110"/>
    <cellStyle name="20% - 강조색1 3 3 22" xfId="5111"/>
    <cellStyle name="20% - 강조색1 3 3 23" xfId="5112"/>
    <cellStyle name="20% - 강조색1 3 3 24" xfId="5113"/>
    <cellStyle name="20% - 강조색1 3 3 25" xfId="5114"/>
    <cellStyle name="20% - 강조색1 3 3 26" xfId="5115"/>
    <cellStyle name="20% - 강조색1 3 3 27" xfId="5116"/>
    <cellStyle name="20% - 강조색1 3 3 28" xfId="5117"/>
    <cellStyle name="20% - 강조색1 3 3 29" xfId="5118"/>
    <cellStyle name="20% - 강조색1 3 3 3" xfId="5119"/>
    <cellStyle name="20% - 강조색1 3 3 30" xfId="5120"/>
    <cellStyle name="20% - 강조색1 3 3 31" xfId="5121"/>
    <cellStyle name="20% - 강조색1 3 3 32" xfId="5122"/>
    <cellStyle name="20% - 강조색1 3 3 33" xfId="5123"/>
    <cellStyle name="20% - 강조색1 3 3 34" xfId="5124"/>
    <cellStyle name="20% - 강조색1 3 3 35" xfId="5125"/>
    <cellStyle name="20% - 강조색1 3 3 36" xfId="5126"/>
    <cellStyle name="20% - 강조색1 3 3 37" xfId="5127"/>
    <cellStyle name="20% - 강조색1 3 3 38" xfId="5128"/>
    <cellStyle name="20% - 강조색1 3 3 39" xfId="5129"/>
    <cellStyle name="20% - 강조색1 3 3 4" xfId="5130"/>
    <cellStyle name="20% - 강조색1 3 3 40" xfId="5131"/>
    <cellStyle name="20% - 강조색1 3 3 41" xfId="5132"/>
    <cellStyle name="20% - 강조색1 3 3 42" xfId="5133"/>
    <cellStyle name="20% - 강조색1 3 3 43" xfId="5134"/>
    <cellStyle name="20% - 강조색1 3 3 5" xfId="5135"/>
    <cellStyle name="20% - 강조색1 3 3 6" xfId="5136"/>
    <cellStyle name="20% - 강조색1 3 3 7" xfId="5137"/>
    <cellStyle name="20% - 강조색1 3 3 8" xfId="5138"/>
    <cellStyle name="20% - 강조색1 3 3 9" xfId="5139"/>
    <cellStyle name="20% - 강조색1 3 30" xfId="5140"/>
    <cellStyle name="20% - 강조색1 3 31" xfId="5141"/>
    <cellStyle name="20% - 강조색1 3 32" xfId="5142"/>
    <cellStyle name="20% - 강조색1 3 33" xfId="5143"/>
    <cellStyle name="20% - 강조색1 3 34" xfId="5144"/>
    <cellStyle name="20% - 강조색1 3 35" xfId="5145"/>
    <cellStyle name="20% - 강조색1 3 36" xfId="5146"/>
    <cellStyle name="20% - 강조색1 3 37" xfId="5147"/>
    <cellStyle name="20% - 강조색1 3 38" xfId="5148"/>
    <cellStyle name="20% - 강조색1 3 39" xfId="5149"/>
    <cellStyle name="20% - 강조색1 3 4" xfId="5150"/>
    <cellStyle name="20% - 강조색1 3 4 10" xfId="5151"/>
    <cellStyle name="20% - 강조색1 3 4 11" xfId="5152"/>
    <cellStyle name="20% - 강조색1 3 4 12" xfId="5153"/>
    <cellStyle name="20% - 강조색1 3 4 13" xfId="5154"/>
    <cellStyle name="20% - 강조색1 3 4 14" xfId="5155"/>
    <cellStyle name="20% - 강조색1 3 4 15" xfId="5156"/>
    <cellStyle name="20% - 강조색1 3 4 16" xfId="5157"/>
    <cellStyle name="20% - 강조색1 3 4 17" xfId="5158"/>
    <cellStyle name="20% - 강조색1 3 4 18" xfId="5159"/>
    <cellStyle name="20% - 강조색1 3 4 19" xfId="5160"/>
    <cellStyle name="20% - 강조색1 3 4 2" xfId="5161"/>
    <cellStyle name="20% - 강조색1 3 4 20" xfId="5162"/>
    <cellStyle name="20% - 강조색1 3 4 21" xfId="5163"/>
    <cellStyle name="20% - 강조색1 3 4 22" xfId="5164"/>
    <cellStyle name="20% - 강조색1 3 4 23" xfId="5165"/>
    <cellStyle name="20% - 강조색1 3 4 24" xfId="5166"/>
    <cellStyle name="20% - 강조색1 3 4 25" xfId="5167"/>
    <cellStyle name="20% - 강조색1 3 4 26" xfId="5168"/>
    <cellStyle name="20% - 강조색1 3 4 27" xfId="5169"/>
    <cellStyle name="20% - 강조색1 3 4 28" xfId="5170"/>
    <cellStyle name="20% - 강조색1 3 4 29" xfId="5171"/>
    <cellStyle name="20% - 강조색1 3 4 3" xfId="5172"/>
    <cellStyle name="20% - 강조색1 3 4 30" xfId="5173"/>
    <cellStyle name="20% - 강조색1 3 4 31" xfId="5174"/>
    <cellStyle name="20% - 강조색1 3 4 32" xfId="5175"/>
    <cellStyle name="20% - 강조색1 3 4 33" xfId="5176"/>
    <cellStyle name="20% - 강조색1 3 4 34" xfId="5177"/>
    <cellStyle name="20% - 강조색1 3 4 35" xfId="5178"/>
    <cellStyle name="20% - 강조색1 3 4 36" xfId="5179"/>
    <cellStyle name="20% - 강조색1 3 4 37" xfId="5180"/>
    <cellStyle name="20% - 강조색1 3 4 38" xfId="5181"/>
    <cellStyle name="20% - 강조색1 3 4 39" xfId="5182"/>
    <cellStyle name="20% - 강조색1 3 4 4" xfId="5183"/>
    <cellStyle name="20% - 강조색1 3 4 40" xfId="5184"/>
    <cellStyle name="20% - 강조색1 3 4 41" xfId="5185"/>
    <cellStyle name="20% - 강조색1 3 4 42" xfId="5186"/>
    <cellStyle name="20% - 강조색1 3 4 43" xfId="5187"/>
    <cellStyle name="20% - 강조색1 3 4 5" xfId="5188"/>
    <cellStyle name="20% - 강조색1 3 4 6" xfId="5189"/>
    <cellStyle name="20% - 강조색1 3 4 7" xfId="5190"/>
    <cellStyle name="20% - 강조색1 3 4 8" xfId="5191"/>
    <cellStyle name="20% - 강조색1 3 4 9" xfId="5192"/>
    <cellStyle name="20% - 강조색1 3 40" xfId="5193"/>
    <cellStyle name="20% - 강조색1 3 41" xfId="5194"/>
    <cellStyle name="20% - 강조색1 3 42" xfId="5195"/>
    <cellStyle name="20% - 강조색1 3 43" xfId="5196"/>
    <cellStyle name="20% - 강조색1 3 44" xfId="5197"/>
    <cellStyle name="20% - 강조색1 3 45" xfId="5198"/>
    <cellStyle name="20% - 강조색1 3 46" xfId="5199"/>
    <cellStyle name="20% - 강조색1 3 47" xfId="5200"/>
    <cellStyle name="20% - 강조색1 3 48" xfId="5201"/>
    <cellStyle name="20% - 강조색1 3 5" xfId="5202"/>
    <cellStyle name="20% - 강조색1 3 5 10" xfId="5203"/>
    <cellStyle name="20% - 강조색1 3 5 11" xfId="5204"/>
    <cellStyle name="20% - 강조색1 3 5 12" xfId="5205"/>
    <cellStyle name="20% - 강조색1 3 5 13" xfId="5206"/>
    <cellStyle name="20% - 강조색1 3 5 14" xfId="5207"/>
    <cellStyle name="20% - 강조색1 3 5 15" xfId="5208"/>
    <cellStyle name="20% - 강조색1 3 5 16" xfId="5209"/>
    <cellStyle name="20% - 강조색1 3 5 17" xfId="5210"/>
    <cellStyle name="20% - 강조색1 3 5 18" xfId="5211"/>
    <cellStyle name="20% - 강조색1 3 5 19" xfId="5212"/>
    <cellStyle name="20% - 강조색1 3 5 2" xfId="5213"/>
    <cellStyle name="20% - 강조색1 3 5 20" xfId="5214"/>
    <cellStyle name="20% - 강조색1 3 5 21" xfId="5215"/>
    <cellStyle name="20% - 강조색1 3 5 22" xfId="5216"/>
    <cellStyle name="20% - 강조색1 3 5 23" xfId="5217"/>
    <cellStyle name="20% - 강조색1 3 5 24" xfId="5218"/>
    <cellStyle name="20% - 강조색1 3 5 25" xfId="5219"/>
    <cellStyle name="20% - 강조색1 3 5 26" xfId="5220"/>
    <cellStyle name="20% - 강조색1 3 5 27" xfId="5221"/>
    <cellStyle name="20% - 강조색1 3 5 28" xfId="5222"/>
    <cellStyle name="20% - 강조색1 3 5 29" xfId="5223"/>
    <cellStyle name="20% - 강조색1 3 5 3" xfId="5224"/>
    <cellStyle name="20% - 강조색1 3 5 30" xfId="5225"/>
    <cellStyle name="20% - 강조색1 3 5 31" xfId="5226"/>
    <cellStyle name="20% - 강조색1 3 5 32" xfId="5227"/>
    <cellStyle name="20% - 강조색1 3 5 33" xfId="5228"/>
    <cellStyle name="20% - 강조색1 3 5 34" xfId="5229"/>
    <cellStyle name="20% - 강조색1 3 5 35" xfId="5230"/>
    <cellStyle name="20% - 강조색1 3 5 36" xfId="5231"/>
    <cellStyle name="20% - 강조색1 3 5 37" xfId="5232"/>
    <cellStyle name="20% - 강조색1 3 5 38" xfId="5233"/>
    <cellStyle name="20% - 강조색1 3 5 39" xfId="5234"/>
    <cellStyle name="20% - 강조색1 3 5 4" xfId="5235"/>
    <cellStyle name="20% - 강조색1 3 5 40" xfId="5236"/>
    <cellStyle name="20% - 강조색1 3 5 41" xfId="5237"/>
    <cellStyle name="20% - 강조색1 3 5 42" xfId="5238"/>
    <cellStyle name="20% - 강조색1 3 5 43" xfId="5239"/>
    <cellStyle name="20% - 강조색1 3 5 5" xfId="5240"/>
    <cellStyle name="20% - 강조색1 3 5 6" xfId="5241"/>
    <cellStyle name="20% - 강조색1 3 5 7" xfId="5242"/>
    <cellStyle name="20% - 강조색1 3 5 8" xfId="5243"/>
    <cellStyle name="20% - 강조색1 3 5 9" xfId="5244"/>
    <cellStyle name="20% - 강조색1 3 6" xfId="5245"/>
    <cellStyle name="20% - 강조색1 3 6 10" xfId="5246"/>
    <cellStyle name="20% - 강조색1 3 6 11" xfId="5247"/>
    <cellStyle name="20% - 강조색1 3 6 12" xfId="5248"/>
    <cellStyle name="20% - 강조색1 3 6 13" xfId="5249"/>
    <cellStyle name="20% - 강조색1 3 6 14" xfId="5250"/>
    <cellStyle name="20% - 강조색1 3 6 15" xfId="5251"/>
    <cellStyle name="20% - 강조색1 3 6 16" xfId="5252"/>
    <cellStyle name="20% - 강조색1 3 6 17" xfId="5253"/>
    <cellStyle name="20% - 강조색1 3 6 18" xfId="5254"/>
    <cellStyle name="20% - 강조색1 3 6 19" xfId="5255"/>
    <cellStyle name="20% - 강조색1 3 6 2" xfId="5256"/>
    <cellStyle name="20% - 강조색1 3 6 20" xfId="5257"/>
    <cellStyle name="20% - 강조색1 3 6 21" xfId="5258"/>
    <cellStyle name="20% - 강조색1 3 6 22" xfId="5259"/>
    <cellStyle name="20% - 강조색1 3 6 23" xfId="5260"/>
    <cellStyle name="20% - 강조색1 3 6 24" xfId="5261"/>
    <cellStyle name="20% - 강조색1 3 6 25" xfId="5262"/>
    <cellStyle name="20% - 강조색1 3 6 26" xfId="5263"/>
    <cellStyle name="20% - 강조색1 3 6 27" xfId="5264"/>
    <cellStyle name="20% - 강조색1 3 6 28" xfId="5265"/>
    <cellStyle name="20% - 강조색1 3 6 29" xfId="5266"/>
    <cellStyle name="20% - 강조색1 3 6 3" xfId="5267"/>
    <cellStyle name="20% - 강조색1 3 6 30" xfId="5268"/>
    <cellStyle name="20% - 강조색1 3 6 31" xfId="5269"/>
    <cellStyle name="20% - 강조색1 3 6 32" xfId="5270"/>
    <cellStyle name="20% - 강조색1 3 6 33" xfId="5271"/>
    <cellStyle name="20% - 강조색1 3 6 34" xfId="5272"/>
    <cellStyle name="20% - 강조색1 3 6 35" xfId="5273"/>
    <cellStyle name="20% - 강조색1 3 6 36" xfId="5274"/>
    <cellStyle name="20% - 강조색1 3 6 37" xfId="5275"/>
    <cellStyle name="20% - 강조색1 3 6 38" xfId="5276"/>
    <cellStyle name="20% - 강조색1 3 6 39" xfId="5277"/>
    <cellStyle name="20% - 강조색1 3 6 4" xfId="5278"/>
    <cellStyle name="20% - 강조색1 3 6 40" xfId="5279"/>
    <cellStyle name="20% - 강조색1 3 6 41" xfId="5280"/>
    <cellStyle name="20% - 강조색1 3 6 42" xfId="5281"/>
    <cellStyle name="20% - 강조색1 3 6 43" xfId="5282"/>
    <cellStyle name="20% - 강조색1 3 6 5" xfId="5283"/>
    <cellStyle name="20% - 강조색1 3 6 6" xfId="5284"/>
    <cellStyle name="20% - 강조색1 3 6 7" xfId="5285"/>
    <cellStyle name="20% - 강조색1 3 6 8" xfId="5286"/>
    <cellStyle name="20% - 강조색1 3 6 9" xfId="5287"/>
    <cellStyle name="20% - 강조색1 3 7" xfId="5288"/>
    <cellStyle name="20% - 강조색1 3 8" xfId="5289"/>
    <cellStyle name="20% - 강조색1 3 9" xfId="5290"/>
    <cellStyle name="20% - 강조색1 3_Apollo(세부)" xfId="5291"/>
    <cellStyle name="20% - 강조색1 30" xfId="5292"/>
    <cellStyle name="20% - 강조색1 31" xfId="5293"/>
    <cellStyle name="20% - 강조색1 32" xfId="5294"/>
    <cellStyle name="20% - 강조색1 33" xfId="5295"/>
    <cellStyle name="20% - 강조색1 34" xfId="5296"/>
    <cellStyle name="20% - 강조색1 35" xfId="5297"/>
    <cellStyle name="20% - 강조색1 36" xfId="5298"/>
    <cellStyle name="20% - 강조색1 37" xfId="5299"/>
    <cellStyle name="20% - 강조색1 38" xfId="5300"/>
    <cellStyle name="20% - 강조색1 39" xfId="5301"/>
    <cellStyle name="20% - 강조색1 4" xfId="5302"/>
    <cellStyle name="20% - 강조색1 4 10" xfId="5303"/>
    <cellStyle name="20% - 강조색1 4 11" xfId="5304"/>
    <cellStyle name="20% - 강조색1 4 2" xfId="5305"/>
    <cellStyle name="20% - 강조색1 4 3" xfId="5306"/>
    <cellStyle name="20% - 강조색1 4 4" xfId="5307"/>
    <cellStyle name="20% - 강조색1 4 5" xfId="5308"/>
    <cellStyle name="20% - 강조색1 4 6" xfId="5309"/>
    <cellStyle name="20% - 강조색1 4 7" xfId="5310"/>
    <cellStyle name="20% - 강조색1 4 8" xfId="5311"/>
    <cellStyle name="20% - 강조색1 4 9" xfId="5312"/>
    <cellStyle name="20% - 강조색1 40" xfId="5313"/>
    <cellStyle name="20% - 강조색1 41" xfId="5314"/>
    <cellStyle name="20% - 강조색1 42" xfId="5315"/>
    <cellStyle name="20% - 강조색1 43" xfId="5316"/>
    <cellStyle name="20% - 강조색1 44" xfId="5317"/>
    <cellStyle name="20% - 강조색1 45" xfId="5318"/>
    <cellStyle name="20% - 강조색1 5" xfId="5319"/>
    <cellStyle name="20% - 강조색1 5 10" xfId="5320"/>
    <cellStyle name="20% - 강조색1 5 11" xfId="5321"/>
    <cellStyle name="20% - 강조색1 5 2" xfId="5322"/>
    <cellStyle name="20% - 강조색1 5 3" xfId="5323"/>
    <cellStyle name="20% - 강조색1 5 4" xfId="5324"/>
    <cellStyle name="20% - 강조색1 5 5" xfId="5325"/>
    <cellStyle name="20% - 강조색1 5 6" xfId="5326"/>
    <cellStyle name="20% - 강조색1 5 7" xfId="5327"/>
    <cellStyle name="20% - 강조색1 5 8" xfId="5328"/>
    <cellStyle name="20% - 강조색1 5 9" xfId="5329"/>
    <cellStyle name="20% - 강조색1 6" xfId="5330"/>
    <cellStyle name="20% - 강조색1 6 2" xfId="5331"/>
    <cellStyle name="20% - 강조색1 6 3" xfId="5332"/>
    <cellStyle name="20% - 강조색1 7" xfId="5333"/>
    <cellStyle name="20% - 강조색1 7 2" xfId="5334"/>
    <cellStyle name="20% - 강조색1 7 3" xfId="5335"/>
    <cellStyle name="20% - 강조색1 8" xfId="5336"/>
    <cellStyle name="20% - 강조색1 8 2" xfId="5337"/>
    <cellStyle name="20% - 강조색1 8 3" xfId="5338"/>
    <cellStyle name="20% - 강조색1 9" xfId="5339"/>
    <cellStyle name="20% - 강조색1 9 2" xfId="5340"/>
    <cellStyle name="20% - 강조색1 9 3" xfId="5341"/>
    <cellStyle name="20% - 강조색2 10" xfId="5342"/>
    <cellStyle name="20% - 강조색2 10 2" xfId="5343"/>
    <cellStyle name="20% - 강조색2 10 3" xfId="5344"/>
    <cellStyle name="20% - 강조색2 11" xfId="5345"/>
    <cellStyle name="20% - 강조색2 11 2" xfId="5346"/>
    <cellStyle name="20% - 강조색2 11 3" xfId="5347"/>
    <cellStyle name="20% - 강조색2 12" xfId="5348"/>
    <cellStyle name="20% - 강조색2 12 2" xfId="5349"/>
    <cellStyle name="20% - 강조색2 12 3" xfId="5350"/>
    <cellStyle name="20% - 강조색2 13" xfId="5351"/>
    <cellStyle name="20% - 강조색2 13 2" xfId="5352"/>
    <cellStyle name="20% - 강조색2 13 3" xfId="5353"/>
    <cellStyle name="20% - 강조색2 14" xfId="5354"/>
    <cellStyle name="20% - 강조색2 14 2" xfId="5355"/>
    <cellStyle name="20% - 강조색2 14 3" xfId="5356"/>
    <cellStyle name="20% - 강조색2 15" xfId="5357"/>
    <cellStyle name="20% - 강조색2 15 2" xfId="5358"/>
    <cellStyle name="20% - 강조색2 15 3" xfId="5359"/>
    <cellStyle name="20% - 강조색2 16" xfId="5360"/>
    <cellStyle name="20% - 강조색2 16 2" xfId="5361"/>
    <cellStyle name="20% - 강조색2 16 3" xfId="5362"/>
    <cellStyle name="20% - 강조색2 17" xfId="5363"/>
    <cellStyle name="20% - 강조색2 17 2" xfId="5364"/>
    <cellStyle name="20% - 강조색2 17 3" xfId="5365"/>
    <cellStyle name="20% - 강조색2 18" xfId="5366"/>
    <cellStyle name="20% - 강조색2 18 2" xfId="5367"/>
    <cellStyle name="20% - 강조색2 18 3" xfId="5368"/>
    <cellStyle name="20% - 강조색2 19" xfId="5369"/>
    <cellStyle name="20% - 강조색2 19 2" xfId="5370"/>
    <cellStyle name="20% - 강조색2 19 3" xfId="5371"/>
    <cellStyle name="20% - 강조색2 2" xfId="5372"/>
    <cellStyle name="20% - 강조색2 2 10" xfId="5373"/>
    <cellStyle name="20% - 강조색2 2 11" xfId="5374"/>
    <cellStyle name="20% - 강조색2 2 12" xfId="5375"/>
    <cellStyle name="20% - 강조색2 2 13" xfId="5376"/>
    <cellStyle name="20% - 강조색2 2 14" xfId="5377"/>
    <cellStyle name="20% - 강조색2 2 15" xfId="5378"/>
    <cellStyle name="20% - 강조색2 2 16" xfId="5379"/>
    <cellStyle name="20% - 강조색2 2 17" xfId="5380"/>
    <cellStyle name="20% - 강조색2 2 18" xfId="5381"/>
    <cellStyle name="20% - 강조색2 2 19" xfId="5382"/>
    <cellStyle name="20% - 강조색2 2 2" xfId="5383"/>
    <cellStyle name="20% - 강조색2 2 2 10" xfId="5384"/>
    <cellStyle name="20% - 강조색2 2 2 11" xfId="5385"/>
    <cellStyle name="20% - 강조색2 2 2 12" xfId="5386"/>
    <cellStyle name="20% - 강조색2 2 2 13" xfId="5387"/>
    <cellStyle name="20% - 강조색2 2 2 14" xfId="5388"/>
    <cellStyle name="20% - 강조색2 2 2 15" xfId="5389"/>
    <cellStyle name="20% - 강조색2 2 2 16" xfId="5390"/>
    <cellStyle name="20% - 강조색2 2 2 17" xfId="5391"/>
    <cellStyle name="20% - 강조색2 2 2 18" xfId="5392"/>
    <cellStyle name="20% - 강조색2 2 2 19" xfId="5393"/>
    <cellStyle name="20% - 강조색2 2 2 2" xfId="5394"/>
    <cellStyle name="20% - 강조색2 2 2 2 10" xfId="5395"/>
    <cellStyle name="20% - 강조색2 2 2 2 11" xfId="5396"/>
    <cellStyle name="20% - 강조색2 2 2 2 12" xfId="5397"/>
    <cellStyle name="20% - 강조색2 2 2 2 13" xfId="5398"/>
    <cellStyle name="20% - 강조색2 2 2 2 14" xfId="5399"/>
    <cellStyle name="20% - 강조색2 2 2 2 15" xfId="5400"/>
    <cellStyle name="20% - 강조색2 2 2 2 16" xfId="5401"/>
    <cellStyle name="20% - 강조색2 2 2 2 17" xfId="5402"/>
    <cellStyle name="20% - 강조색2 2 2 2 18" xfId="5403"/>
    <cellStyle name="20% - 강조색2 2 2 2 19" xfId="5404"/>
    <cellStyle name="20% - 강조색2 2 2 2 2" xfId="5405"/>
    <cellStyle name="20% - 강조색2 2 2 2 20" xfId="5406"/>
    <cellStyle name="20% - 강조색2 2 2 2 21" xfId="5407"/>
    <cellStyle name="20% - 강조색2 2 2 2 22" xfId="5408"/>
    <cellStyle name="20% - 강조색2 2 2 2 23" xfId="5409"/>
    <cellStyle name="20% - 강조색2 2 2 2 24" xfId="5410"/>
    <cellStyle name="20% - 강조색2 2 2 2 25" xfId="5411"/>
    <cellStyle name="20% - 강조색2 2 2 2 26" xfId="5412"/>
    <cellStyle name="20% - 강조색2 2 2 2 27" xfId="5413"/>
    <cellStyle name="20% - 강조색2 2 2 2 28" xfId="5414"/>
    <cellStyle name="20% - 강조색2 2 2 2 29" xfId="5415"/>
    <cellStyle name="20% - 강조색2 2 2 2 3" xfId="5416"/>
    <cellStyle name="20% - 강조색2 2 2 2 30" xfId="5417"/>
    <cellStyle name="20% - 강조색2 2 2 2 31" xfId="5418"/>
    <cellStyle name="20% - 강조색2 2 2 2 32" xfId="5419"/>
    <cellStyle name="20% - 강조색2 2 2 2 33" xfId="5420"/>
    <cellStyle name="20% - 강조색2 2 2 2 34" xfId="5421"/>
    <cellStyle name="20% - 강조색2 2 2 2 35" xfId="5422"/>
    <cellStyle name="20% - 강조색2 2 2 2 36" xfId="5423"/>
    <cellStyle name="20% - 강조색2 2 2 2 37" xfId="5424"/>
    <cellStyle name="20% - 강조색2 2 2 2 38" xfId="5425"/>
    <cellStyle name="20% - 강조색2 2 2 2 39" xfId="5426"/>
    <cellStyle name="20% - 강조색2 2 2 2 4" xfId="5427"/>
    <cellStyle name="20% - 강조색2 2 2 2 40" xfId="5428"/>
    <cellStyle name="20% - 강조색2 2 2 2 41" xfId="5429"/>
    <cellStyle name="20% - 강조색2 2 2 2 42" xfId="5430"/>
    <cellStyle name="20% - 강조색2 2 2 2 43" xfId="5431"/>
    <cellStyle name="20% - 강조색2 2 2 2 5" xfId="5432"/>
    <cellStyle name="20% - 강조색2 2 2 2 6" xfId="5433"/>
    <cellStyle name="20% - 강조색2 2 2 2 7" xfId="5434"/>
    <cellStyle name="20% - 강조색2 2 2 2 8" xfId="5435"/>
    <cellStyle name="20% - 강조색2 2 2 2 9" xfId="5436"/>
    <cellStyle name="20% - 강조색2 2 2 20" xfId="5437"/>
    <cellStyle name="20% - 강조색2 2 2 21" xfId="5438"/>
    <cellStyle name="20% - 강조색2 2 2 22" xfId="5439"/>
    <cellStyle name="20% - 강조색2 2 2 23" xfId="5440"/>
    <cellStyle name="20% - 강조색2 2 2 24" xfId="5441"/>
    <cellStyle name="20% - 강조색2 2 2 25" xfId="5442"/>
    <cellStyle name="20% - 강조색2 2 2 26" xfId="5443"/>
    <cellStyle name="20% - 강조색2 2 2 27" xfId="5444"/>
    <cellStyle name="20% - 강조색2 2 2 28" xfId="5445"/>
    <cellStyle name="20% - 강조색2 2 2 29" xfId="5446"/>
    <cellStyle name="20% - 강조색2 2 2 3" xfId="5447"/>
    <cellStyle name="20% - 강조색2 2 2 3 10" xfId="5448"/>
    <cellStyle name="20% - 강조색2 2 2 3 11" xfId="5449"/>
    <cellStyle name="20% - 강조색2 2 2 3 12" xfId="5450"/>
    <cellStyle name="20% - 강조색2 2 2 3 13" xfId="5451"/>
    <cellStyle name="20% - 강조색2 2 2 3 14" xfId="5452"/>
    <cellStyle name="20% - 강조색2 2 2 3 15" xfId="5453"/>
    <cellStyle name="20% - 강조색2 2 2 3 16" xfId="5454"/>
    <cellStyle name="20% - 강조색2 2 2 3 17" xfId="5455"/>
    <cellStyle name="20% - 강조색2 2 2 3 18" xfId="5456"/>
    <cellStyle name="20% - 강조색2 2 2 3 19" xfId="5457"/>
    <cellStyle name="20% - 강조색2 2 2 3 2" xfId="5458"/>
    <cellStyle name="20% - 강조색2 2 2 3 20" xfId="5459"/>
    <cellStyle name="20% - 강조색2 2 2 3 21" xfId="5460"/>
    <cellStyle name="20% - 강조색2 2 2 3 22" xfId="5461"/>
    <cellStyle name="20% - 강조색2 2 2 3 23" xfId="5462"/>
    <cellStyle name="20% - 강조색2 2 2 3 24" xfId="5463"/>
    <cellStyle name="20% - 강조색2 2 2 3 25" xfId="5464"/>
    <cellStyle name="20% - 강조색2 2 2 3 26" xfId="5465"/>
    <cellStyle name="20% - 강조색2 2 2 3 27" xfId="5466"/>
    <cellStyle name="20% - 강조색2 2 2 3 28" xfId="5467"/>
    <cellStyle name="20% - 강조색2 2 2 3 29" xfId="5468"/>
    <cellStyle name="20% - 강조색2 2 2 3 3" xfId="5469"/>
    <cellStyle name="20% - 강조색2 2 2 3 30" xfId="5470"/>
    <cellStyle name="20% - 강조색2 2 2 3 31" xfId="5471"/>
    <cellStyle name="20% - 강조색2 2 2 3 32" xfId="5472"/>
    <cellStyle name="20% - 강조색2 2 2 3 33" xfId="5473"/>
    <cellStyle name="20% - 강조색2 2 2 3 34" xfId="5474"/>
    <cellStyle name="20% - 강조색2 2 2 3 35" xfId="5475"/>
    <cellStyle name="20% - 강조색2 2 2 3 36" xfId="5476"/>
    <cellStyle name="20% - 강조색2 2 2 3 37" xfId="5477"/>
    <cellStyle name="20% - 강조색2 2 2 3 38" xfId="5478"/>
    <cellStyle name="20% - 강조색2 2 2 3 39" xfId="5479"/>
    <cellStyle name="20% - 강조색2 2 2 3 4" xfId="5480"/>
    <cellStyle name="20% - 강조색2 2 2 3 40" xfId="5481"/>
    <cellStyle name="20% - 강조색2 2 2 3 41" xfId="5482"/>
    <cellStyle name="20% - 강조색2 2 2 3 42" xfId="5483"/>
    <cellStyle name="20% - 강조색2 2 2 3 43" xfId="5484"/>
    <cellStyle name="20% - 강조색2 2 2 3 5" xfId="5485"/>
    <cellStyle name="20% - 강조색2 2 2 3 6" xfId="5486"/>
    <cellStyle name="20% - 강조색2 2 2 3 7" xfId="5487"/>
    <cellStyle name="20% - 강조색2 2 2 3 8" xfId="5488"/>
    <cellStyle name="20% - 강조색2 2 2 3 9" xfId="5489"/>
    <cellStyle name="20% - 강조색2 2 2 30" xfId="5490"/>
    <cellStyle name="20% - 강조색2 2 2 31" xfId="5491"/>
    <cellStyle name="20% - 강조색2 2 2 32" xfId="5492"/>
    <cellStyle name="20% - 강조색2 2 2 33" xfId="5493"/>
    <cellStyle name="20% - 강조색2 2 2 34" xfId="5494"/>
    <cellStyle name="20% - 강조색2 2 2 35" xfId="5495"/>
    <cellStyle name="20% - 강조색2 2 2 36" xfId="5496"/>
    <cellStyle name="20% - 강조색2 2 2 37" xfId="5497"/>
    <cellStyle name="20% - 강조색2 2 2 38" xfId="5498"/>
    <cellStyle name="20% - 강조색2 2 2 39" xfId="5499"/>
    <cellStyle name="20% - 강조색2 2 2 4" xfId="5500"/>
    <cellStyle name="20% - 강조색2 2 2 4 10" xfId="5501"/>
    <cellStyle name="20% - 강조색2 2 2 4 11" xfId="5502"/>
    <cellStyle name="20% - 강조색2 2 2 4 12" xfId="5503"/>
    <cellStyle name="20% - 강조색2 2 2 4 13" xfId="5504"/>
    <cellStyle name="20% - 강조색2 2 2 4 14" xfId="5505"/>
    <cellStyle name="20% - 강조색2 2 2 4 15" xfId="5506"/>
    <cellStyle name="20% - 강조색2 2 2 4 16" xfId="5507"/>
    <cellStyle name="20% - 강조색2 2 2 4 17" xfId="5508"/>
    <cellStyle name="20% - 강조색2 2 2 4 18" xfId="5509"/>
    <cellStyle name="20% - 강조색2 2 2 4 19" xfId="5510"/>
    <cellStyle name="20% - 강조색2 2 2 4 2" xfId="5511"/>
    <cellStyle name="20% - 강조색2 2 2 4 20" xfId="5512"/>
    <cellStyle name="20% - 강조색2 2 2 4 21" xfId="5513"/>
    <cellStyle name="20% - 강조색2 2 2 4 22" xfId="5514"/>
    <cellStyle name="20% - 강조색2 2 2 4 23" xfId="5515"/>
    <cellStyle name="20% - 강조색2 2 2 4 24" xfId="5516"/>
    <cellStyle name="20% - 강조색2 2 2 4 25" xfId="5517"/>
    <cellStyle name="20% - 강조색2 2 2 4 26" xfId="5518"/>
    <cellStyle name="20% - 강조색2 2 2 4 27" xfId="5519"/>
    <cellStyle name="20% - 강조색2 2 2 4 28" xfId="5520"/>
    <cellStyle name="20% - 강조색2 2 2 4 29" xfId="5521"/>
    <cellStyle name="20% - 강조색2 2 2 4 3" xfId="5522"/>
    <cellStyle name="20% - 강조색2 2 2 4 30" xfId="5523"/>
    <cellStyle name="20% - 강조색2 2 2 4 31" xfId="5524"/>
    <cellStyle name="20% - 강조색2 2 2 4 32" xfId="5525"/>
    <cellStyle name="20% - 강조색2 2 2 4 33" xfId="5526"/>
    <cellStyle name="20% - 강조색2 2 2 4 34" xfId="5527"/>
    <cellStyle name="20% - 강조색2 2 2 4 35" xfId="5528"/>
    <cellStyle name="20% - 강조색2 2 2 4 36" xfId="5529"/>
    <cellStyle name="20% - 강조색2 2 2 4 37" xfId="5530"/>
    <cellStyle name="20% - 강조색2 2 2 4 38" xfId="5531"/>
    <cellStyle name="20% - 강조색2 2 2 4 39" xfId="5532"/>
    <cellStyle name="20% - 강조색2 2 2 4 4" xfId="5533"/>
    <cellStyle name="20% - 강조색2 2 2 4 40" xfId="5534"/>
    <cellStyle name="20% - 강조색2 2 2 4 41" xfId="5535"/>
    <cellStyle name="20% - 강조색2 2 2 4 42" xfId="5536"/>
    <cellStyle name="20% - 강조색2 2 2 4 43" xfId="5537"/>
    <cellStyle name="20% - 강조색2 2 2 4 5" xfId="5538"/>
    <cellStyle name="20% - 강조색2 2 2 4 6" xfId="5539"/>
    <cellStyle name="20% - 강조색2 2 2 4 7" xfId="5540"/>
    <cellStyle name="20% - 강조색2 2 2 4 8" xfId="5541"/>
    <cellStyle name="20% - 강조색2 2 2 4 9" xfId="5542"/>
    <cellStyle name="20% - 강조색2 2 2 40" xfId="5543"/>
    <cellStyle name="20% - 강조색2 2 2 41" xfId="5544"/>
    <cellStyle name="20% - 강조색2 2 2 42" xfId="5545"/>
    <cellStyle name="20% - 강조색2 2 2 43" xfId="5546"/>
    <cellStyle name="20% - 강조색2 2 2 44" xfId="5547"/>
    <cellStyle name="20% - 강조색2 2 2 45" xfId="5548"/>
    <cellStyle name="20% - 강조색2 2 2 46" xfId="5549"/>
    <cellStyle name="20% - 강조색2 2 2 47" xfId="5550"/>
    <cellStyle name="20% - 강조색2 2 2 48" xfId="5551"/>
    <cellStyle name="20% - 강조색2 2 2 5" xfId="5552"/>
    <cellStyle name="20% - 강조색2 2 2 5 10" xfId="5553"/>
    <cellStyle name="20% - 강조색2 2 2 5 11" xfId="5554"/>
    <cellStyle name="20% - 강조색2 2 2 5 12" xfId="5555"/>
    <cellStyle name="20% - 강조색2 2 2 5 13" xfId="5556"/>
    <cellStyle name="20% - 강조색2 2 2 5 14" xfId="5557"/>
    <cellStyle name="20% - 강조색2 2 2 5 15" xfId="5558"/>
    <cellStyle name="20% - 강조색2 2 2 5 16" xfId="5559"/>
    <cellStyle name="20% - 강조색2 2 2 5 17" xfId="5560"/>
    <cellStyle name="20% - 강조색2 2 2 5 18" xfId="5561"/>
    <cellStyle name="20% - 강조색2 2 2 5 19" xfId="5562"/>
    <cellStyle name="20% - 강조색2 2 2 5 2" xfId="5563"/>
    <cellStyle name="20% - 강조색2 2 2 5 20" xfId="5564"/>
    <cellStyle name="20% - 강조색2 2 2 5 21" xfId="5565"/>
    <cellStyle name="20% - 강조색2 2 2 5 22" xfId="5566"/>
    <cellStyle name="20% - 강조색2 2 2 5 23" xfId="5567"/>
    <cellStyle name="20% - 강조색2 2 2 5 24" xfId="5568"/>
    <cellStyle name="20% - 강조색2 2 2 5 25" xfId="5569"/>
    <cellStyle name="20% - 강조색2 2 2 5 26" xfId="5570"/>
    <cellStyle name="20% - 강조색2 2 2 5 27" xfId="5571"/>
    <cellStyle name="20% - 강조색2 2 2 5 28" xfId="5572"/>
    <cellStyle name="20% - 강조색2 2 2 5 29" xfId="5573"/>
    <cellStyle name="20% - 강조색2 2 2 5 3" xfId="5574"/>
    <cellStyle name="20% - 강조색2 2 2 5 30" xfId="5575"/>
    <cellStyle name="20% - 강조색2 2 2 5 31" xfId="5576"/>
    <cellStyle name="20% - 강조색2 2 2 5 32" xfId="5577"/>
    <cellStyle name="20% - 강조색2 2 2 5 33" xfId="5578"/>
    <cellStyle name="20% - 강조색2 2 2 5 34" xfId="5579"/>
    <cellStyle name="20% - 강조색2 2 2 5 35" xfId="5580"/>
    <cellStyle name="20% - 강조색2 2 2 5 36" xfId="5581"/>
    <cellStyle name="20% - 강조색2 2 2 5 37" xfId="5582"/>
    <cellStyle name="20% - 강조색2 2 2 5 38" xfId="5583"/>
    <cellStyle name="20% - 강조색2 2 2 5 39" xfId="5584"/>
    <cellStyle name="20% - 강조색2 2 2 5 4" xfId="5585"/>
    <cellStyle name="20% - 강조색2 2 2 5 40" xfId="5586"/>
    <cellStyle name="20% - 강조색2 2 2 5 41" xfId="5587"/>
    <cellStyle name="20% - 강조색2 2 2 5 42" xfId="5588"/>
    <cellStyle name="20% - 강조색2 2 2 5 43" xfId="5589"/>
    <cellStyle name="20% - 강조색2 2 2 5 5" xfId="5590"/>
    <cellStyle name="20% - 강조색2 2 2 5 6" xfId="5591"/>
    <cellStyle name="20% - 강조색2 2 2 5 7" xfId="5592"/>
    <cellStyle name="20% - 강조색2 2 2 5 8" xfId="5593"/>
    <cellStyle name="20% - 강조색2 2 2 5 9" xfId="5594"/>
    <cellStyle name="20% - 강조색2 2 2 6" xfId="5595"/>
    <cellStyle name="20% - 강조색2 2 2 6 10" xfId="5596"/>
    <cellStyle name="20% - 강조색2 2 2 6 11" xfId="5597"/>
    <cellStyle name="20% - 강조색2 2 2 6 12" xfId="5598"/>
    <cellStyle name="20% - 강조색2 2 2 6 13" xfId="5599"/>
    <cellStyle name="20% - 강조색2 2 2 6 14" xfId="5600"/>
    <cellStyle name="20% - 강조색2 2 2 6 15" xfId="5601"/>
    <cellStyle name="20% - 강조색2 2 2 6 16" xfId="5602"/>
    <cellStyle name="20% - 강조색2 2 2 6 17" xfId="5603"/>
    <cellStyle name="20% - 강조색2 2 2 6 18" xfId="5604"/>
    <cellStyle name="20% - 강조색2 2 2 6 19" xfId="5605"/>
    <cellStyle name="20% - 강조색2 2 2 6 2" xfId="5606"/>
    <cellStyle name="20% - 강조색2 2 2 6 20" xfId="5607"/>
    <cellStyle name="20% - 강조색2 2 2 6 21" xfId="5608"/>
    <cellStyle name="20% - 강조색2 2 2 6 22" xfId="5609"/>
    <cellStyle name="20% - 강조색2 2 2 6 23" xfId="5610"/>
    <cellStyle name="20% - 강조색2 2 2 6 24" xfId="5611"/>
    <cellStyle name="20% - 강조색2 2 2 6 25" xfId="5612"/>
    <cellStyle name="20% - 강조색2 2 2 6 26" xfId="5613"/>
    <cellStyle name="20% - 강조색2 2 2 6 27" xfId="5614"/>
    <cellStyle name="20% - 강조색2 2 2 6 28" xfId="5615"/>
    <cellStyle name="20% - 강조색2 2 2 6 29" xfId="5616"/>
    <cellStyle name="20% - 강조색2 2 2 6 3" xfId="5617"/>
    <cellStyle name="20% - 강조색2 2 2 6 30" xfId="5618"/>
    <cellStyle name="20% - 강조색2 2 2 6 31" xfId="5619"/>
    <cellStyle name="20% - 강조색2 2 2 6 32" xfId="5620"/>
    <cellStyle name="20% - 강조색2 2 2 6 33" xfId="5621"/>
    <cellStyle name="20% - 강조색2 2 2 6 34" xfId="5622"/>
    <cellStyle name="20% - 강조색2 2 2 6 35" xfId="5623"/>
    <cellStyle name="20% - 강조색2 2 2 6 36" xfId="5624"/>
    <cellStyle name="20% - 강조색2 2 2 6 37" xfId="5625"/>
    <cellStyle name="20% - 강조색2 2 2 6 38" xfId="5626"/>
    <cellStyle name="20% - 강조색2 2 2 6 39" xfId="5627"/>
    <cellStyle name="20% - 강조색2 2 2 6 4" xfId="5628"/>
    <cellStyle name="20% - 강조색2 2 2 6 40" xfId="5629"/>
    <cellStyle name="20% - 강조색2 2 2 6 41" xfId="5630"/>
    <cellStyle name="20% - 강조색2 2 2 6 42" xfId="5631"/>
    <cellStyle name="20% - 강조색2 2 2 6 43" xfId="5632"/>
    <cellStyle name="20% - 강조색2 2 2 6 5" xfId="5633"/>
    <cellStyle name="20% - 강조색2 2 2 6 6" xfId="5634"/>
    <cellStyle name="20% - 강조색2 2 2 6 7" xfId="5635"/>
    <cellStyle name="20% - 강조색2 2 2 6 8" xfId="5636"/>
    <cellStyle name="20% - 강조색2 2 2 6 9" xfId="5637"/>
    <cellStyle name="20% - 강조색2 2 2 7" xfId="5638"/>
    <cellStyle name="20% - 강조색2 2 2 8" xfId="5639"/>
    <cellStyle name="20% - 강조색2 2 2 9" xfId="5640"/>
    <cellStyle name="20% - 강조색2 2 2_Apollo(세부)" xfId="5641"/>
    <cellStyle name="20% - 강조색2 2 20" xfId="5642"/>
    <cellStyle name="20% - 강조색2 2 21" xfId="5643"/>
    <cellStyle name="20% - 강조색2 2 22" xfId="5644"/>
    <cellStyle name="20% - 강조색2 2 23" xfId="5645"/>
    <cellStyle name="20% - 강조색2 2 24" xfId="5646"/>
    <cellStyle name="20% - 강조색2 2 25" xfId="5647"/>
    <cellStyle name="20% - 강조색2 2 26" xfId="5648"/>
    <cellStyle name="20% - 강조색2 2 27" xfId="5649"/>
    <cellStyle name="20% - 강조색2 2 28" xfId="5650"/>
    <cellStyle name="20% - 강조색2 2 29" xfId="5651"/>
    <cellStyle name="20% - 강조색2 2 3" xfId="5652"/>
    <cellStyle name="20% - 강조색2 2 3 10" xfId="5653"/>
    <cellStyle name="20% - 강조색2 2 3 11" xfId="5654"/>
    <cellStyle name="20% - 강조색2 2 3 12" xfId="5655"/>
    <cellStyle name="20% - 강조색2 2 3 13" xfId="5656"/>
    <cellStyle name="20% - 강조색2 2 3 14" xfId="5657"/>
    <cellStyle name="20% - 강조색2 2 3 15" xfId="5658"/>
    <cellStyle name="20% - 강조색2 2 3 16" xfId="5659"/>
    <cellStyle name="20% - 강조색2 2 3 17" xfId="5660"/>
    <cellStyle name="20% - 강조색2 2 3 18" xfId="5661"/>
    <cellStyle name="20% - 강조색2 2 3 19" xfId="5662"/>
    <cellStyle name="20% - 강조색2 2 3 2" xfId="5663"/>
    <cellStyle name="20% - 강조색2 2 3 2 10" xfId="5664"/>
    <cellStyle name="20% - 강조색2 2 3 2 11" xfId="5665"/>
    <cellStyle name="20% - 강조색2 2 3 2 12" xfId="5666"/>
    <cellStyle name="20% - 강조색2 2 3 2 13" xfId="5667"/>
    <cellStyle name="20% - 강조색2 2 3 2 14" xfId="5668"/>
    <cellStyle name="20% - 강조색2 2 3 2 15" xfId="5669"/>
    <cellStyle name="20% - 강조색2 2 3 2 16" xfId="5670"/>
    <cellStyle name="20% - 강조색2 2 3 2 17" xfId="5671"/>
    <cellStyle name="20% - 강조색2 2 3 2 18" xfId="5672"/>
    <cellStyle name="20% - 강조색2 2 3 2 19" xfId="5673"/>
    <cellStyle name="20% - 강조색2 2 3 2 2" xfId="5674"/>
    <cellStyle name="20% - 강조색2 2 3 2 20" xfId="5675"/>
    <cellStyle name="20% - 강조색2 2 3 2 21" xfId="5676"/>
    <cellStyle name="20% - 강조색2 2 3 2 22" xfId="5677"/>
    <cellStyle name="20% - 강조색2 2 3 2 23" xfId="5678"/>
    <cellStyle name="20% - 강조색2 2 3 2 24" xfId="5679"/>
    <cellStyle name="20% - 강조색2 2 3 2 25" xfId="5680"/>
    <cellStyle name="20% - 강조색2 2 3 2 26" xfId="5681"/>
    <cellStyle name="20% - 강조색2 2 3 2 27" xfId="5682"/>
    <cellStyle name="20% - 강조색2 2 3 2 28" xfId="5683"/>
    <cellStyle name="20% - 강조색2 2 3 2 29" xfId="5684"/>
    <cellStyle name="20% - 강조색2 2 3 2 3" xfId="5685"/>
    <cellStyle name="20% - 강조색2 2 3 2 30" xfId="5686"/>
    <cellStyle name="20% - 강조색2 2 3 2 31" xfId="5687"/>
    <cellStyle name="20% - 강조색2 2 3 2 32" xfId="5688"/>
    <cellStyle name="20% - 강조색2 2 3 2 33" xfId="5689"/>
    <cellStyle name="20% - 강조색2 2 3 2 34" xfId="5690"/>
    <cellStyle name="20% - 강조색2 2 3 2 35" xfId="5691"/>
    <cellStyle name="20% - 강조색2 2 3 2 36" xfId="5692"/>
    <cellStyle name="20% - 강조색2 2 3 2 37" xfId="5693"/>
    <cellStyle name="20% - 강조색2 2 3 2 38" xfId="5694"/>
    <cellStyle name="20% - 강조색2 2 3 2 39" xfId="5695"/>
    <cellStyle name="20% - 강조색2 2 3 2 4" xfId="5696"/>
    <cellStyle name="20% - 강조색2 2 3 2 40" xfId="5697"/>
    <cellStyle name="20% - 강조색2 2 3 2 41" xfId="5698"/>
    <cellStyle name="20% - 강조색2 2 3 2 42" xfId="5699"/>
    <cellStyle name="20% - 강조색2 2 3 2 43" xfId="5700"/>
    <cellStyle name="20% - 강조색2 2 3 2 5" xfId="5701"/>
    <cellStyle name="20% - 강조색2 2 3 2 6" xfId="5702"/>
    <cellStyle name="20% - 강조색2 2 3 2 7" xfId="5703"/>
    <cellStyle name="20% - 강조색2 2 3 2 8" xfId="5704"/>
    <cellStyle name="20% - 강조색2 2 3 2 9" xfId="5705"/>
    <cellStyle name="20% - 강조색2 2 3 20" xfId="5706"/>
    <cellStyle name="20% - 강조색2 2 3 21" xfId="5707"/>
    <cellStyle name="20% - 강조색2 2 3 22" xfId="5708"/>
    <cellStyle name="20% - 강조색2 2 3 23" xfId="5709"/>
    <cellStyle name="20% - 강조색2 2 3 24" xfId="5710"/>
    <cellStyle name="20% - 강조색2 2 3 25" xfId="5711"/>
    <cellStyle name="20% - 강조색2 2 3 26" xfId="5712"/>
    <cellStyle name="20% - 강조색2 2 3 27" xfId="5713"/>
    <cellStyle name="20% - 강조색2 2 3 28" xfId="5714"/>
    <cellStyle name="20% - 강조색2 2 3 29" xfId="5715"/>
    <cellStyle name="20% - 강조색2 2 3 3" xfId="5716"/>
    <cellStyle name="20% - 강조색2 2 3 3 10" xfId="5717"/>
    <cellStyle name="20% - 강조색2 2 3 3 11" xfId="5718"/>
    <cellStyle name="20% - 강조색2 2 3 3 12" xfId="5719"/>
    <cellStyle name="20% - 강조색2 2 3 3 13" xfId="5720"/>
    <cellStyle name="20% - 강조색2 2 3 3 14" xfId="5721"/>
    <cellStyle name="20% - 강조색2 2 3 3 15" xfId="5722"/>
    <cellStyle name="20% - 강조색2 2 3 3 16" xfId="5723"/>
    <cellStyle name="20% - 강조색2 2 3 3 17" xfId="5724"/>
    <cellStyle name="20% - 강조색2 2 3 3 18" xfId="5725"/>
    <cellStyle name="20% - 강조색2 2 3 3 19" xfId="5726"/>
    <cellStyle name="20% - 강조색2 2 3 3 2" xfId="5727"/>
    <cellStyle name="20% - 강조색2 2 3 3 20" xfId="5728"/>
    <cellStyle name="20% - 강조색2 2 3 3 21" xfId="5729"/>
    <cellStyle name="20% - 강조색2 2 3 3 22" xfId="5730"/>
    <cellStyle name="20% - 강조색2 2 3 3 23" xfId="5731"/>
    <cellStyle name="20% - 강조색2 2 3 3 24" xfId="5732"/>
    <cellStyle name="20% - 강조색2 2 3 3 25" xfId="5733"/>
    <cellStyle name="20% - 강조색2 2 3 3 26" xfId="5734"/>
    <cellStyle name="20% - 강조색2 2 3 3 27" xfId="5735"/>
    <cellStyle name="20% - 강조색2 2 3 3 28" xfId="5736"/>
    <cellStyle name="20% - 강조색2 2 3 3 29" xfId="5737"/>
    <cellStyle name="20% - 강조색2 2 3 3 3" xfId="5738"/>
    <cellStyle name="20% - 강조색2 2 3 3 30" xfId="5739"/>
    <cellStyle name="20% - 강조색2 2 3 3 31" xfId="5740"/>
    <cellStyle name="20% - 강조색2 2 3 3 32" xfId="5741"/>
    <cellStyle name="20% - 강조색2 2 3 3 33" xfId="5742"/>
    <cellStyle name="20% - 강조색2 2 3 3 34" xfId="5743"/>
    <cellStyle name="20% - 강조색2 2 3 3 35" xfId="5744"/>
    <cellStyle name="20% - 강조색2 2 3 3 36" xfId="5745"/>
    <cellStyle name="20% - 강조색2 2 3 3 37" xfId="5746"/>
    <cellStyle name="20% - 강조색2 2 3 3 38" xfId="5747"/>
    <cellStyle name="20% - 강조색2 2 3 3 39" xfId="5748"/>
    <cellStyle name="20% - 강조색2 2 3 3 4" xfId="5749"/>
    <cellStyle name="20% - 강조색2 2 3 3 40" xfId="5750"/>
    <cellStyle name="20% - 강조색2 2 3 3 41" xfId="5751"/>
    <cellStyle name="20% - 강조색2 2 3 3 42" xfId="5752"/>
    <cellStyle name="20% - 강조색2 2 3 3 43" xfId="5753"/>
    <cellStyle name="20% - 강조색2 2 3 3 5" xfId="5754"/>
    <cellStyle name="20% - 강조색2 2 3 3 6" xfId="5755"/>
    <cellStyle name="20% - 강조색2 2 3 3 7" xfId="5756"/>
    <cellStyle name="20% - 강조색2 2 3 3 8" xfId="5757"/>
    <cellStyle name="20% - 강조색2 2 3 3 9" xfId="5758"/>
    <cellStyle name="20% - 강조색2 2 3 30" xfId="5759"/>
    <cellStyle name="20% - 강조색2 2 3 31" xfId="5760"/>
    <cellStyle name="20% - 강조색2 2 3 32" xfId="5761"/>
    <cellStyle name="20% - 강조색2 2 3 33" xfId="5762"/>
    <cellStyle name="20% - 강조색2 2 3 34" xfId="5763"/>
    <cellStyle name="20% - 강조색2 2 3 35" xfId="5764"/>
    <cellStyle name="20% - 강조색2 2 3 36" xfId="5765"/>
    <cellStyle name="20% - 강조색2 2 3 37" xfId="5766"/>
    <cellStyle name="20% - 강조색2 2 3 38" xfId="5767"/>
    <cellStyle name="20% - 강조색2 2 3 39" xfId="5768"/>
    <cellStyle name="20% - 강조색2 2 3 4" xfId="5769"/>
    <cellStyle name="20% - 강조색2 2 3 4 10" xfId="5770"/>
    <cellStyle name="20% - 강조색2 2 3 4 11" xfId="5771"/>
    <cellStyle name="20% - 강조색2 2 3 4 12" xfId="5772"/>
    <cellStyle name="20% - 강조색2 2 3 4 13" xfId="5773"/>
    <cellStyle name="20% - 강조색2 2 3 4 14" xfId="5774"/>
    <cellStyle name="20% - 강조색2 2 3 4 15" xfId="5775"/>
    <cellStyle name="20% - 강조색2 2 3 4 16" xfId="5776"/>
    <cellStyle name="20% - 강조색2 2 3 4 17" xfId="5777"/>
    <cellStyle name="20% - 강조색2 2 3 4 18" xfId="5778"/>
    <cellStyle name="20% - 강조색2 2 3 4 19" xfId="5779"/>
    <cellStyle name="20% - 강조색2 2 3 4 2" xfId="5780"/>
    <cellStyle name="20% - 강조색2 2 3 4 20" xfId="5781"/>
    <cellStyle name="20% - 강조색2 2 3 4 21" xfId="5782"/>
    <cellStyle name="20% - 강조색2 2 3 4 22" xfId="5783"/>
    <cellStyle name="20% - 강조색2 2 3 4 23" xfId="5784"/>
    <cellStyle name="20% - 강조색2 2 3 4 24" xfId="5785"/>
    <cellStyle name="20% - 강조색2 2 3 4 25" xfId="5786"/>
    <cellStyle name="20% - 강조색2 2 3 4 26" xfId="5787"/>
    <cellStyle name="20% - 강조색2 2 3 4 27" xfId="5788"/>
    <cellStyle name="20% - 강조색2 2 3 4 28" xfId="5789"/>
    <cellStyle name="20% - 강조색2 2 3 4 29" xfId="5790"/>
    <cellStyle name="20% - 강조색2 2 3 4 3" xfId="5791"/>
    <cellStyle name="20% - 강조색2 2 3 4 30" xfId="5792"/>
    <cellStyle name="20% - 강조색2 2 3 4 31" xfId="5793"/>
    <cellStyle name="20% - 강조색2 2 3 4 32" xfId="5794"/>
    <cellStyle name="20% - 강조색2 2 3 4 33" xfId="5795"/>
    <cellStyle name="20% - 강조색2 2 3 4 34" xfId="5796"/>
    <cellStyle name="20% - 강조색2 2 3 4 35" xfId="5797"/>
    <cellStyle name="20% - 강조색2 2 3 4 36" xfId="5798"/>
    <cellStyle name="20% - 강조색2 2 3 4 37" xfId="5799"/>
    <cellStyle name="20% - 강조색2 2 3 4 38" xfId="5800"/>
    <cellStyle name="20% - 강조색2 2 3 4 39" xfId="5801"/>
    <cellStyle name="20% - 강조색2 2 3 4 4" xfId="5802"/>
    <cellStyle name="20% - 강조색2 2 3 4 40" xfId="5803"/>
    <cellStyle name="20% - 강조색2 2 3 4 41" xfId="5804"/>
    <cellStyle name="20% - 강조색2 2 3 4 42" xfId="5805"/>
    <cellStyle name="20% - 강조색2 2 3 4 43" xfId="5806"/>
    <cellStyle name="20% - 강조색2 2 3 4 5" xfId="5807"/>
    <cellStyle name="20% - 강조색2 2 3 4 6" xfId="5808"/>
    <cellStyle name="20% - 강조색2 2 3 4 7" xfId="5809"/>
    <cellStyle name="20% - 강조색2 2 3 4 8" xfId="5810"/>
    <cellStyle name="20% - 강조색2 2 3 4 9" xfId="5811"/>
    <cellStyle name="20% - 강조색2 2 3 40" xfId="5812"/>
    <cellStyle name="20% - 강조색2 2 3 41" xfId="5813"/>
    <cellStyle name="20% - 강조색2 2 3 42" xfId="5814"/>
    <cellStyle name="20% - 강조색2 2 3 43" xfId="5815"/>
    <cellStyle name="20% - 강조색2 2 3 44" xfId="5816"/>
    <cellStyle name="20% - 강조색2 2 3 45" xfId="5817"/>
    <cellStyle name="20% - 강조색2 2 3 46" xfId="5818"/>
    <cellStyle name="20% - 강조색2 2 3 47" xfId="5819"/>
    <cellStyle name="20% - 강조색2 2 3 48" xfId="5820"/>
    <cellStyle name="20% - 강조색2 2 3 5" xfId="5821"/>
    <cellStyle name="20% - 강조색2 2 3 5 10" xfId="5822"/>
    <cellStyle name="20% - 강조색2 2 3 5 11" xfId="5823"/>
    <cellStyle name="20% - 강조색2 2 3 5 12" xfId="5824"/>
    <cellStyle name="20% - 강조색2 2 3 5 13" xfId="5825"/>
    <cellStyle name="20% - 강조색2 2 3 5 14" xfId="5826"/>
    <cellStyle name="20% - 강조색2 2 3 5 15" xfId="5827"/>
    <cellStyle name="20% - 강조색2 2 3 5 16" xfId="5828"/>
    <cellStyle name="20% - 강조색2 2 3 5 17" xfId="5829"/>
    <cellStyle name="20% - 강조색2 2 3 5 18" xfId="5830"/>
    <cellStyle name="20% - 강조색2 2 3 5 19" xfId="5831"/>
    <cellStyle name="20% - 강조색2 2 3 5 2" xfId="5832"/>
    <cellStyle name="20% - 강조색2 2 3 5 20" xfId="5833"/>
    <cellStyle name="20% - 강조색2 2 3 5 21" xfId="5834"/>
    <cellStyle name="20% - 강조색2 2 3 5 22" xfId="5835"/>
    <cellStyle name="20% - 강조색2 2 3 5 23" xfId="5836"/>
    <cellStyle name="20% - 강조색2 2 3 5 24" xfId="5837"/>
    <cellStyle name="20% - 강조색2 2 3 5 25" xfId="5838"/>
    <cellStyle name="20% - 강조색2 2 3 5 26" xfId="5839"/>
    <cellStyle name="20% - 강조색2 2 3 5 27" xfId="5840"/>
    <cellStyle name="20% - 강조색2 2 3 5 28" xfId="5841"/>
    <cellStyle name="20% - 강조색2 2 3 5 29" xfId="5842"/>
    <cellStyle name="20% - 강조색2 2 3 5 3" xfId="5843"/>
    <cellStyle name="20% - 강조색2 2 3 5 30" xfId="5844"/>
    <cellStyle name="20% - 강조색2 2 3 5 31" xfId="5845"/>
    <cellStyle name="20% - 강조색2 2 3 5 32" xfId="5846"/>
    <cellStyle name="20% - 강조색2 2 3 5 33" xfId="5847"/>
    <cellStyle name="20% - 강조색2 2 3 5 34" xfId="5848"/>
    <cellStyle name="20% - 강조색2 2 3 5 35" xfId="5849"/>
    <cellStyle name="20% - 강조색2 2 3 5 36" xfId="5850"/>
    <cellStyle name="20% - 강조색2 2 3 5 37" xfId="5851"/>
    <cellStyle name="20% - 강조색2 2 3 5 38" xfId="5852"/>
    <cellStyle name="20% - 강조색2 2 3 5 39" xfId="5853"/>
    <cellStyle name="20% - 강조색2 2 3 5 4" xfId="5854"/>
    <cellStyle name="20% - 강조색2 2 3 5 40" xfId="5855"/>
    <cellStyle name="20% - 강조색2 2 3 5 41" xfId="5856"/>
    <cellStyle name="20% - 강조색2 2 3 5 42" xfId="5857"/>
    <cellStyle name="20% - 강조색2 2 3 5 43" xfId="5858"/>
    <cellStyle name="20% - 강조색2 2 3 5 5" xfId="5859"/>
    <cellStyle name="20% - 강조색2 2 3 5 6" xfId="5860"/>
    <cellStyle name="20% - 강조색2 2 3 5 7" xfId="5861"/>
    <cellStyle name="20% - 강조색2 2 3 5 8" xfId="5862"/>
    <cellStyle name="20% - 강조색2 2 3 5 9" xfId="5863"/>
    <cellStyle name="20% - 강조색2 2 3 6" xfId="5864"/>
    <cellStyle name="20% - 강조색2 2 3 6 10" xfId="5865"/>
    <cellStyle name="20% - 강조색2 2 3 6 11" xfId="5866"/>
    <cellStyle name="20% - 강조색2 2 3 6 12" xfId="5867"/>
    <cellStyle name="20% - 강조색2 2 3 6 13" xfId="5868"/>
    <cellStyle name="20% - 강조색2 2 3 6 14" xfId="5869"/>
    <cellStyle name="20% - 강조색2 2 3 6 15" xfId="5870"/>
    <cellStyle name="20% - 강조색2 2 3 6 16" xfId="5871"/>
    <cellStyle name="20% - 강조색2 2 3 6 17" xfId="5872"/>
    <cellStyle name="20% - 강조색2 2 3 6 18" xfId="5873"/>
    <cellStyle name="20% - 강조색2 2 3 6 19" xfId="5874"/>
    <cellStyle name="20% - 강조색2 2 3 6 2" xfId="5875"/>
    <cellStyle name="20% - 강조색2 2 3 6 20" xfId="5876"/>
    <cellStyle name="20% - 강조색2 2 3 6 21" xfId="5877"/>
    <cellStyle name="20% - 강조색2 2 3 6 22" xfId="5878"/>
    <cellStyle name="20% - 강조색2 2 3 6 23" xfId="5879"/>
    <cellStyle name="20% - 강조색2 2 3 6 24" xfId="5880"/>
    <cellStyle name="20% - 강조색2 2 3 6 25" xfId="5881"/>
    <cellStyle name="20% - 강조색2 2 3 6 26" xfId="5882"/>
    <cellStyle name="20% - 강조색2 2 3 6 27" xfId="5883"/>
    <cellStyle name="20% - 강조색2 2 3 6 28" xfId="5884"/>
    <cellStyle name="20% - 강조색2 2 3 6 29" xfId="5885"/>
    <cellStyle name="20% - 강조색2 2 3 6 3" xfId="5886"/>
    <cellStyle name="20% - 강조색2 2 3 6 30" xfId="5887"/>
    <cellStyle name="20% - 강조색2 2 3 6 31" xfId="5888"/>
    <cellStyle name="20% - 강조색2 2 3 6 32" xfId="5889"/>
    <cellStyle name="20% - 강조색2 2 3 6 33" xfId="5890"/>
    <cellStyle name="20% - 강조색2 2 3 6 34" xfId="5891"/>
    <cellStyle name="20% - 강조색2 2 3 6 35" xfId="5892"/>
    <cellStyle name="20% - 강조색2 2 3 6 36" xfId="5893"/>
    <cellStyle name="20% - 강조색2 2 3 6 37" xfId="5894"/>
    <cellStyle name="20% - 강조색2 2 3 6 38" xfId="5895"/>
    <cellStyle name="20% - 강조색2 2 3 6 39" xfId="5896"/>
    <cellStyle name="20% - 강조색2 2 3 6 4" xfId="5897"/>
    <cellStyle name="20% - 강조색2 2 3 6 40" xfId="5898"/>
    <cellStyle name="20% - 강조색2 2 3 6 41" xfId="5899"/>
    <cellStyle name="20% - 강조색2 2 3 6 42" xfId="5900"/>
    <cellStyle name="20% - 강조색2 2 3 6 43" xfId="5901"/>
    <cellStyle name="20% - 강조색2 2 3 6 5" xfId="5902"/>
    <cellStyle name="20% - 강조색2 2 3 6 6" xfId="5903"/>
    <cellStyle name="20% - 강조색2 2 3 6 7" xfId="5904"/>
    <cellStyle name="20% - 강조색2 2 3 6 8" xfId="5905"/>
    <cellStyle name="20% - 강조색2 2 3 6 9" xfId="5906"/>
    <cellStyle name="20% - 강조색2 2 3 7" xfId="5907"/>
    <cellStyle name="20% - 강조색2 2 3 8" xfId="5908"/>
    <cellStyle name="20% - 강조색2 2 3 9" xfId="5909"/>
    <cellStyle name="20% - 강조색2 2 3_Apollo(세부)" xfId="5910"/>
    <cellStyle name="20% - 강조색2 2 30" xfId="5911"/>
    <cellStyle name="20% - 강조색2 2 31" xfId="5912"/>
    <cellStyle name="20% - 강조색2 2 32" xfId="5913"/>
    <cellStyle name="20% - 강조색2 2 33" xfId="5914"/>
    <cellStyle name="20% - 강조색2 2 34" xfId="5915"/>
    <cellStyle name="20% - 강조색2 2 35" xfId="5916"/>
    <cellStyle name="20% - 강조색2 2 36" xfId="5917"/>
    <cellStyle name="20% - 강조색2 2 37" xfId="5918"/>
    <cellStyle name="20% - 강조색2 2 38" xfId="5919"/>
    <cellStyle name="20% - 강조색2 2 39" xfId="5920"/>
    <cellStyle name="20% - 강조색2 2 4" xfId="5921"/>
    <cellStyle name="20% - 강조색2 2 4 10" xfId="5922"/>
    <cellStyle name="20% - 강조색2 2 4 11" xfId="5923"/>
    <cellStyle name="20% - 강조색2 2 4 12" xfId="5924"/>
    <cellStyle name="20% - 강조색2 2 4 13" xfId="5925"/>
    <cellStyle name="20% - 강조색2 2 4 14" xfId="5926"/>
    <cellStyle name="20% - 강조색2 2 4 15" xfId="5927"/>
    <cellStyle name="20% - 강조색2 2 4 16" xfId="5928"/>
    <cellStyle name="20% - 강조색2 2 4 17" xfId="5929"/>
    <cellStyle name="20% - 강조색2 2 4 18" xfId="5930"/>
    <cellStyle name="20% - 강조색2 2 4 19" xfId="5931"/>
    <cellStyle name="20% - 강조색2 2 4 2" xfId="5932"/>
    <cellStyle name="20% - 강조색2 2 4 20" xfId="5933"/>
    <cellStyle name="20% - 강조색2 2 4 21" xfId="5934"/>
    <cellStyle name="20% - 강조색2 2 4 22" xfId="5935"/>
    <cellStyle name="20% - 강조색2 2 4 23" xfId="5936"/>
    <cellStyle name="20% - 강조색2 2 4 24" xfId="5937"/>
    <cellStyle name="20% - 강조색2 2 4 25" xfId="5938"/>
    <cellStyle name="20% - 강조색2 2 4 26" xfId="5939"/>
    <cellStyle name="20% - 강조색2 2 4 27" xfId="5940"/>
    <cellStyle name="20% - 강조색2 2 4 28" xfId="5941"/>
    <cellStyle name="20% - 강조색2 2 4 29" xfId="5942"/>
    <cellStyle name="20% - 강조색2 2 4 3" xfId="5943"/>
    <cellStyle name="20% - 강조색2 2 4 30" xfId="5944"/>
    <cellStyle name="20% - 강조색2 2 4 31" xfId="5945"/>
    <cellStyle name="20% - 강조색2 2 4 32" xfId="5946"/>
    <cellStyle name="20% - 강조색2 2 4 33" xfId="5947"/>
    <cellStyle name="20% - 강조색2 2 4 34" xfId="5948"/>
    <cellStyle name="20% - 강조색2 2 4 35" xfId="5949"/>
    <cellStyle name="20% - 강조색2 2 4 36" xfId="5950"/>
    <cellStyle name="20% - 강조색2 2 4 37" xfId="5951"/>
    <cellStyle name="20% - 강조색2 2 4 38" xfId="5952"/>
    <cellStyle name="20% - 강조색2 2 4 39" xfId="5953"/>
    <cellStyle name="20% - 강조색2 2 4 4" xfId="5954"/>
    <cellStyle name="20% - 강조색2 2 4 40" xfId="5955"/>
    <cellStyle name="20% - 강조색2 2 4 41" xfId="5956"/>
    <cellStyle name="20% - 강조색2 2 4 42" xfId="5957"/>
    <cellStyle name="20% - 강조색2 2 4 43" xfId="5958"/>
    <cellStyle name="20% - 강조색2 2 4 5" xfId="5959"/>
    <cellStyle name="20% - 강조색2 2 4 6" xfId="5960"/>
    <cellStyle name="20% - 강조색2 2 4 7" xfId="5961"/>
    <cellStyle name="20% - 강조색2 2 4 8" xfId="5962"/>
    <cellStyle name="20% - 강조색2 2 4 9" xfId="5963"/>
    <cellStyle name="20% - 강조색2 2 40" xfId="5964"/>
    <cellStyle name="20% - 강조색2 2 41" xfId="5965"/>
    <cellStyle name="20% - 강조색2 2 42" xfId="5966"/>
    <cellStyle name="20% - 강조색2 2 43" xfId="5967"/>
    <cellStyle name="20% - 강조색2 2 44" xfId="5968"/>
    <cellStyle name="20% - 강조색2 2 45" xfId="5969"/>
    <cellStyle name="20% - 강조색2 2 46" xfId="5970"/>
    <cellStyle name="20% - 강조색2 2 47" xfId="5971"/>
    <cellStyle name="20% - 강조색2 2 48" xfId="5972"/>
    <cellStyle name="20% - 강조색2 2 49" xfId="5973"/>
    <cellStyle name="20% - 강조색2 2 5" xfId="5974"/>
    <cellStyle name="20% - 강조색2 2 5 10" xfId="5975"/>
    <cellStyle name="20% - 강조색2 2 5 11" xfId="5976"/>
    <cellStyle name="20% - 강조색2 2 5 12" xfId="5977"/>
    <cellStyle name="20% - 강조색2 2 5 13" xfId="5978"/>
    <cellStyle name="20% - 강조색2 2 5 14" xfId="5979"/>
    <cellStyle name="20% - 강조색2 2 5 15" xfId="5980"/>
    <cellStyle name="20% - 강조색2 2 5 16" xfId="5981"/>
    <cellStyle name="20% - 강조색2 2 5 17" xfId="5982"/>
    <cellStyle name="20% - 강조색2 2 5 18" xfId="5983"/>
    <cellStyle name="20% - 강조색2 2 5 19" xfId="5984"/>
    <cellStyle name="20% - 강조색2 2 5 2" xfId="5985"/>
    <cellStyle name="20% - 강조색2 2 5 20" xfId="5986"/>
    <cellStyle name="20% - 강조색2 2 5 21" xfId="5987"/>
    <cellStyle name="20% - 강조색2 2 5 22" xfId="5988"/>
    <cellStyle name="20% - 강조색2 2 5 23" xfId="5989"/>
    <cellStyle name="20% - 강조색2 2 5 24" xfId="5990"/>
    <cellStyle name="20% - 강조색2 2 5 25" xfId="5991"/>
    <cellStyle name="20% - 강조색2 2 5 26" xfId="5992"/>
    <cellStyle name="20% - 강조색2 2 5 27" xfId="5993"/>
    <cellStyle name="20% - 강조색2 2 5 28" xfId="5994"/>
    <cellStyle name="20% - 강조색2 2 5 29" xfId="5995"/>
    <cellStyle name="20% - 강조색2 2 5 3" xfId="5996"/>
    <cellStyle name="20% - 강조색2 2 5 30" xfId="5997"/>
    <cellStyle name="20% - 강조색2 2 5 31" xfId="5998"/>
    <cellStyle name="20% - 강조색2 2 5 32" xfId="5999"/>
    <cellStyle name="20% - 강조색2 2 5 33" xfId="6000"/>
    <cellStyle name="20% - 강조색2 2 5 34" xfId="6001"/>
    <cellStyle name="20% - 강조색2 2 5 35" xfId="6002"/>
    <cellStyle name="20% - 강조색2 2 5 36" xfId="6003"/>
    <cellStyle name="20% - 강조색2 2 5 37" xfId="6004"/>
    <cellStyle name="20% - 강조색2 2 5 38" xfId="6005"/>
    <cellStyle name="20% - 강조색2 2 5 39" xfId="6006"/>
    <cellStyle name="20% - 강조색2 2 5 4" xfId="6007"/>
    <cellStyle name="20% - 강조색2 2 5 40" xfId="6008"/>
    <cellStyle name="20% - 강조색2 2 5 41" xfId="6009"/>
    <cellStyle name="20% - 강조색2 2 5 42" xfId="6010"/>
    <cellStyle name="20% - 강조색2 2 5 43" xfId="6011"/>
    <cellStyle name="20% - 강조색2 2 5 5" xfId="6012"/>
    <cellStyle name="20% - 강조색2 2 5 6" xfId="6013"/>
    <cellStyle name="20% - 강조색2 2 5 7" xfId="6014"/>
    <cellStyle name="20% - 강조색2 2 5 8" xfId="6015"/>
    <cellStyle name="20% - 강조색2 2 5 9" xfId="6016"/>
    <cellStyle name="20% - 강조색2 2 50" xfId="6017"/>
    <cellStyle name="20% - 강조색2 2 51" xfId="6018"/>
    <cellStyle name="20% - 강조색2 2 52" xfId="6019"/>
    <cellStyle name="20% - 강조색2 2 53" xfId="6020"/>
    <cellStyle name="20% - 강조색2 2 6" xfId="6021"/>
    <cellStyle name="20% - 강조색2 2 6 10" xfId="6022"/>
    <cellStyle name="20% - 강조색2 2 6 11" xfId="6023"/>
    <cellStyle name="20% - 강조색2 2 6 12" xfId="6024"/>
    <cellStyle name="20% - 강조색2 2 6 13" xfId="6025"/>
    <cellStyle name="20% - 강조색2 2 6 14" xfId="6026"/>
    <cellStyle name="20% - 강조색2 2 6 15" xfId="6027"/>
    <cellStyle name="20% - 강조색2 2 6 16" xfId="6028"/>
    <cellStyle name="20% - 강조색2 2 6 17" xfId="6029"/>
    <cellStyle name="20% - 강조색2 2 6 18" xfId="6030"/>
    <cellStyle name="20% - 강조색2 2 6 19" xfId="6031"/>
    <cellStyle name="20% - 강조색2 2 6 2" xfId="6032"/>
    <cellStyle name="20% - 강조색2 2 6 20" xfId="6033"/>
    <cellStyle name="20% - 강조색2 2 6 21" xfId="6034"/>
    <cellStyle name="20% - 강조색2 2 6 22" xfId="6035"/>
    <cellStyle name="20% - 강조색2 2 6 23" xfId="6036"/>
    <cellStyle name="20% - 강조색2 2 6 24" xfId="6037"/>
    <cellStyle name="20% - 강조색2 2 6 25" xfId="6038"/>
    <cellStyle name="20% - 강조색2 2 6 26" xfId="6039"/>
    <cellStyle name="20% - 강조색2 2 6 27" xfId="6040"/>
    <cellStyle name="20% - 강조색2 2 6 28" xfId="6041"/>
    <cellStyle name="20% - 강조색2 2 6 29" xfId="6042"/>
    <cellStyle name="20% - 강조색2 2 6 3" xfId="6043"/>
    <cellStyle name="20% - 강조색2 2 6 30" xfId="6044"/>
    <cellStyle name="20% - 강조색2 2 6 31" xfId="6045"/>
    <cellStyle name="20% - 강조색2 2 6 32" xfId="6046"/>
    <cellStyle name="20% - 강조색2 2 6 33" xfId="6047"/>
    <cellStyle name="20% - 강조색2 2 6 34" xfId="6048"/>
    <cellStyle name="20% - 강조색2 2 6 35" xfId="6049"/>
    <cellStyle name="20% - 강조색2 2 6 36" xfId="6050"/>
    <cellStyle name="20% - 강조색2 2 6 37" xfId="6051"/>
    <cellStyle name="20% - 강조색2 2 6 38" xfId="6052"/>
    <cellStyle name="20% - 강조색2 2 6 39" xfId="6053"/>
    <cellStyle name="20% - 강조색2 2 6 4" xfId="6054"/>
    <cellStyle name="20% - 강조색2 2 6 40" xfId="6055"/>
    <cellStyle name="20% - 강조색2 2 6 41" xfId="6056"/>
    <cellStyle name="20% - 강조색2 2 6 42" xfId="6057"/>
    <cellStyle name="20% - 강조색2 2 6 43" xfId="6058"/>
    <cellStyle name="20% - 강조색2 2 6 5" xfId="6059"/>
    <cellStyle name="20% - 강조색2 2 6 6" xfId="6060"/>
    <cellStyle name="20% - 강조색2 2 6 7" xfId="6061"/>
    <cellStyle name="20% - 강조색2 2 6 8" xfId="6062"/>
    <cellStyle name="20% - 강조색2 2 6 9" xfId="6063"/>
    <cellStyle name="20% - 강조색2 2 7" xfId="6064"/>
    <cellStyle name="20% - 강조색2 2 7 10" xfId="6065"/>
    <cellStyle name="20% - 강조색2 2 7 11" xfId="6066"/>
    <cellStyle name="20% - 강조색2 2 7 12" xfId="6067"/>
    <cellStyle name="20% - 강조색2 2 7 13" xfId="6068"/>
    <cellStyle name="20% - 강조색2 2 7 14" xfId="6069"/>
    <cellStyle name="20% - 강조색2 2 7 15" xfId="6070"/>
    <cellStyle name="20% - 강조색2 2 7 16" xfId="6071"/>
    <cellStyle name="20% - 강조색2 2 7 17" xfId="6072"/>
    <cellStyle name="20% - 강조색2 2 7 18" xfId="6073"/>
    <cellStyle name="20% - 강조색2 2 7 19" xfId="6074"/>
    <cellStyle name="20% - 강조색2 2 7 2" xfId="6075"/>
    <cellStyle name="20% - 강조색2 2 7 20" xfId="6076"/>
    <cellStyle name="20% - 강조색2 2 7 21" xfId="6077"/>
    <cellStyle name="20% - 강조색2 2 7 22" xfId="6078"/>
    <cellStyle name="20% - 강조색2 2 7 23" xfId="6079"/>
    <cellStyle name="20% - 강조색2 2 7 24" xfId="6080"/>
    <cellStyle name="20% - 강조색2 2 7 25" xfId="6081"/>
    <cellStyle name="20% - 강조색2 2 7 26" xfId="6082"/>
    <cellStyle name="20% - 강조색2 2 7 27" xfId="6083"/>
    <cellStyle name="20% - 강조색2 2 7 28" xfId="6084"/>
    <cellStyle name="20% - 강조색2 2 7 29" xfId="6085"/>
    <cellStyle name="20% - 강조색2 2 7 3" xfId="6086"/>
    <cellStyle name="20% - 강조색2 2 7 30" xfId="6087"/>
    <cellStyle name="20% - 강조색2 2 7 31" xfId="6088"/>
    <cellStyle name="20% - 강조색2 2 7 32" xfId="6089"/>
    <cellStyle name="20% - 강조색2 2 7 33" xfId="6090"/>
    <cellStyle name="20% - 강조색2 2 7 34" xfId="6091"/>
    <cellStyle name="20% - 강조색2 2 7 35" xfId="6092"/>
    <cellStyle name="20% - 강조색2 2 7 36" xfId="6093"/>
    <cellStyle name="20% - 강조색2 2 7 37" xfId="6094"/>
    <cellStyle name="20% - 강조색2 2 7 38" xfId="6095"/>
    <cellStyle name="20% - 강조색2 2 7 39" xfId="6096"/>
    <cellStyle name="20% - 강조색2 2 7 4" xfId="6097"/>
    <cellStyle name="20% - 강조색2 2 7 40" xfId="6098"/>
    <cellStyle name="20% - 강조색2 2 7 41" xfId="6099"/>
    <cellStyle name="20% - 강조색2 2 7 42" xfId="6100"/>
    <cellStyle name="20% - 강조색2 2 7 43" xfId="6101"/>
    <cellStyle name="20% - 강조색2 2 7 5" xfId="6102"/>
    <cellStyle name="20% - 강조색2 2 7 6" xfId="6103"/>
    <cellStyle name="20% - 강조색2 2 7 7" xfId="6104"/>
    <cellStyle name="20% - 강조색2 2 7 8" xfId="6105"/>
    <cellStyle name="20% - 강조색2 2 7 9" xfId="6106"/>
    <cellStyle name="20% - 강조색2 2 8" xfId="6107"/>
    <cellStyle name="20% - 강조색2 2 8 10" xfId="6108"/>
    <cellStyle name="20% - 강조색2 2 8 11" xfId="6109"/>
    <cellStyle name="20% - 강조색2 2 8 12" xfId="6110"/>
    <cellStyle name="20% - 강조색2 2 8 13" xfId="6111"/>
    <cellStyle name="20% - 강조색2 2 8 14" xfId="6112"/>
    <cellStyle name="20% - 강조색2 2 8 15" xfId="6113"/>
    <cellStyle name="20% - 강조색2 2 8 16" xfId="6114"/>
    <cellStyle name="20% - 강조색2 2 8 17" xfId="6115"/>
    <cellStyle name="20% - 강조색2 2 8 18" xfId="6116"/>
    <cellStyle name="20% - 강조색2 2 8 19" xfId="6117"/>
    <cellStyle name="20% - 강조색2 2 8 2" xfId="6118"/>
    <cellStyle name="20% - 강조색2 2 8 20" xfId="6119"/>
    <cellStyle name="20% - 강조색2 2 8 21" xfId="6120"/>
    <cellStyle name="20% - 강조색2 2 8 22" xfId="6121"/>
    <cellStyle name="20% - 강조색2 2 8 23" xfId="6122"/>
    <cellStyle name="20% - 강조색2 2 8 24" xfId="6123"/>
    <cellStyle name="20% - 강조색2 2 8 25" xfId="6124"/>
    <cellStyle name="20% - 강조색2 2 8 26" xfId="6125"/>
    <cellStyle name="20% - 강조색2 2 8 27" xfId="6126"/>
    <cellStyle name="20% - 강조색2 2 8 28" xfId="6127"/>
    <cellStyle name="20% - 강조색2 2 8 29" xfId="6128"/>
    <cellStyle name="20% - 강조색2 2 8 3" xfId="6129"/>
    <cellStyle name="20% - 강조색2 2 8 30" xfId="6130"/>
    <cellStyle name="20% - 강조색2 2 8 31" xfId="6131"/>
    <cellStyle name="20% - 강조색2 2 8 32" xfId="6132"/>
    <cellStyle name="20% - 강조색2 2 8 33" xfId="6133"/>
    <cellStyle name="20% - 강조색2 2 8 34" xfId="6134"/>
    <cellStyle name="20% - 강조색2 2 8 35" xfId="6135"/>
    <cellStyle name="20% - 강조색2 2 8 36" xfId="6136"/>
    <cellStyle name="20% - 강조색2 2 8 37" xfId="6137"/>
    <cellStyle name="20% - 강조색2 2 8 38" xfId="6138"/>
    <cellStyle name="20% - 강조색2 2 8 39" xfId="6139"/>
    <cellStyle name="20% - 강조색2 2 8 4" xfId="6140"/>
    <cellStyle name="20% - 강조색2 2 8 40" xfId="6141"/>
    <cellStyle name="20% - 강조색2 2 8 41" xfId="6142"/>
    <cellStyle name="20% - 강조색2 2 8 42" xfId="6143"/>
    <cellStyle name="20% - 강조색2 2 8 43" xfId="6144"/>
    <cellStyle name="20% - 강조색2 2 8 5" xfId="6145"/>
    <cellStyle name="20% - 강조색2 2 8 6" xfId="6146"/>
    <cellStyle name="20% - 강조색2 2 8 7" xfId="6147"/>
    <cellStyle name="20% - 강조색2 2 8 8" xfId="6148"/>
    <cellStyle name="20% - 강조색2 2 8 9" xfId="6149"/>
    <cellStyle name="20% - 강조색2 2 9" xfId="6150"/>
    <cellStyle name="20% - 강조색2 2_Apollo(세부)" xfId="6151"/>
    <cellStyle name="20% - 강조색2 20" xfId="6152"/>
    <cellStyle name="20% - 강조색2 20 2" xfId="6153"/>
    <cellStyle name="20% - 강조색2 20 3" xfId="6154"/>
    <cellStyle name="20% - 강조색2 21" xfId="6155"/>
    <cellStyle name="20% - 강조색2 21 2" xfId="6156"/>
    <cellStyle name="20% - 강조색2 21 3" xfId="6157"/>
    <cellStyle name="20% - 강조색2 22" xfId="6158"/>
    <cellStyle name="20% - 강조색2 23" xfId="6159"/>
    <cellStyle name="20% - 강조색2 24" xfId="6160"/>
    <cellStyle name="20% - 강조색2 25" xfId="6161"/>
    <cellStyle name="20% - 강조색2 26" xfId="6162"/>
    <cellStyle name="20% - 강조색2 27" xfId="6163"/>
    <cellStyle name="20% - 강조색2 28" xfId="6164"/>
    <cellStyle name="20% - 강조색2 29" xfId="6165"/>
    <cellStyle name="20% - 강조색2 3" xfId="6166"/>
    <cellStyle name="20% - 강조색2 3 10" xfId="6167"/>
    <cellStyle name="20% - 강조색2 3 11" xfId="6168"/>
    <cellStyle name="20% - 강조색2 3 12" xfId="6169"/>
    <cellStyle name="20% - 강조색2 3 13" xfId="6170"/>
    <cellStyle name="20% - 강조색2 3 14" xfId="6171"/>
    <cellStyle name="20% - 강조색2 3 15" xfId="6172"/>
    <cellStyle name="20% - 강조색2 3 16" xfId="6173"/>
    <cellStyle name="20% - 강조색2 3 17" xfId="6174"/>
    <cellStyle name="20% - 강조색2 3 18" xfId="6175"/>
    <cellStyle name="20% - 강조색2 3 19" xfId="6176"/>
    <cellStyle name="20% - 강조색2 3 2" xfId="6177"/>
    <cellStyle name="20% - 강조색2 3 2 10" xfId="6178"/>
    <cellStyle name="20% - 강조색2 3 2 11" xfId="6179"/>
    <cellStyle name="20% - 강조색2 3 2 12" xfId="6180"/>
    <cellStyle name="20% - 강조색2 3 2 13" xfId="6181"/>
    <cellStyle name="20% - 강조색2 3 2 14" xfId="6182"/>
    <cellStyle name="20% - 강조색2 3 2 15" xfId="6183"/>
    <cellStyle name="20% - 강조색2 3 2 16" xfId="6184"/>
    <cellStyle name="20% - 강조색2 3 2 17" xfId="6185"/>
    <cellStyle name="20% - 강조색2 3 2 18" xfId="6186"/>
    <cellStyle name="20% - 강조색2 3 2 19" xfId="6187"/>
    <cellStyle name="20% - 강조색2 3 2 2" xfId="6188"/>
    <cellStyle name="20% - 강조색2 3 2 20" xfId="6189"/>
    <cellStyle name="20% - 강조색2 3 2 21" xfId="6190"/>
    <cellStyle name="20% - 강조색2 3 2 22" xfId="6191"/>
    <cellStyle name="20% - 강조색2 3 2 23" xfId="6192"/>
    <cellStyle name="20% - 강조색2 3 2 24" xfId="6193"/>
    <cellStyle name="20% - 강조색2 3 2 25" xfId="6194"/>
    <cellStyle name="20% - 강조색2 3 2 26" xfId="6195"/>
    <cellStyle name="20% - 강조색2 3 2 27" xfId="6196"/>
    <cellStyle name="20% - 강조색2 3 2 28" xfId="6197"/>
    <cellStyle name="20% - 강조색2 3 2 29" xfId="6198"/>
    <cellStyle name="20% - 강조색2 3 2 3" xfId="6199"/>
    <cellStyle name="20% - 강조색2 3 2 30" xfId="6200"/>
    <cellStyle name="20% - 강조색2 3 2 31" xfId="6201"/>
    <cellStyle name="20% - 강조색2 3 2 32" xfId="6202"/>
    <cellStyle name="20% - 강조색2 3 2 33" xfId="6203"/>
    <cellStyle name="20% - 강조색2 3 2 34" xfId="6204"/>
    <cellStyle name="20% - 강조색2 3 2 35" xfId="6205"/>
    <cellStyle name="20% - 강조색2 3 2 36" xfId="6206"/>
    <cellStyle name="20% - 강조색2 3 2 37" xfId="6207"/>
    <cellStyle name="20% - 강조색2 3 2 38" xfId="6208"/>
    <cellStyle name="20% - 강조색2 3 2 39" xfId="6209"/>
    <cellStyle name="20% - 강조색2 3 2 4" xfId="6210"/>
    <cellStyle name="20% - 강조색2 3 2 40" xfId="6211"/>
    <cellStyle name="20% - 강조색2 3 2 41" xfId="6212"/>
    <cellStyle name="20% - 강조색2 3 2 42" xfId="6213"/>
    <cellStyle name="20% - 강조색2 3 2 43" xfId="6214"/>
    <cellStyle name="20% - 강조색2 3 2 5" xfId="6215"/>
    <cellStyle name="20% - 강조색2 3 2 6" xfId="6216"/>
    <cellStyle name="20% - 강조색2 3 2 7" xfId="6217"/>
    <cellStyle name="20% - 강조색2 3 2 8" xfId="6218"/>
    <cellStyle name="20% - 강조색2 3 2 9" xfId="6219"/>
    <cellStyle name="20% - 강조색2 3 20" xfId="6220"/>
    <cellStyle name="20% - 강조색2 3 21" xfId="6221"/>
    <cellStyle name="20% - 강조색2 3 22" xfId="6222"/>
    <cellStyle name="20% - 강조색2 3 23" xfId="6223"/>
    <cellStyle name="20% - 강조색2 3 24" xfId="6224"/>
    <cellStyle name="20% - 강조색2 3 25" xfId="6225"/>
    <cellStyle name="20% - 강조색2 3 26" xfId="6226"/>
    <cellStyle name="20% - 강조색2 3 27" xfId="6227"/>
    <cellStyle name="20% - 강조색2 3 28" xfId="6228"/>
    <cellStyle name="20% - 강조색2 3 29" xfId="6229"/>
    <cellStyle name="20% - 강조색2 3 3" xfId="6230"/>
    <cellStyle name="20% - 강조색2 3 3 10" xfId="6231"/>
    <cellStyle name="20% - 강조색2 3 3 11" xfId="6232"/>
    <cellStyle name="20% - 강조색2 3 3 12" xfId="6233"/>
    <cellStyle name="20% - 강조색2 3 3 13" xfId="6234"/>
    <cellStyle name="20% - 강조색2 3 3 14" xfId="6235"/>
    <cellStyle name="20% - 강조색2 3 3 15" xfId="6236"/>
    <cellStyle name="20% - 강조색2 3 3 16" xfId="6237"/>
    <cellStyle name="20% - 강조색2 3 3 17" xfId="6238"/>
    <cellStyle name="20% - 강조색2 3 3 18" xfId="6239"/>
    <cellStyle name="20% - 강조색2 3 3 19" xfId="6240"/>
    <cellStyle name="20% - 강조색2 3 3 2" xfId="6241"/>
    <cellStyle name="20% - 강조색2 3 3 20" xfId="6242"/>
    <cellStyle name="20% - 강조색2 3 3 21" xfId="6243"/>
    <cellStyle name="20% - 강조색2 3 3 22" xfId="6244"/>
    <cellStyle name="20% - 강조색2 3 3 23" xfId="6245"/>
    <cellStyle name="20% - 강조색2 3 3 24" xfId="6246"/>
    <cellStyle name="20% - 강조색2 3 3 25" xfId="6247"/>
    <cellStyle name="20% - 강조색2 3 3 26" xfId="6248"/>
    <cellStyle name="20% - 강조색2 3 3 27" xfId="6249"/>
    <cellStyle name="20% - 강조색2 3 3 28" xfId="6250"/>
    <cellStyle name="20% - 강조색2 3 3 29" xfId="6251"/>
    <cellStyle name="20% - 강조색2 3 3 3" xfId="6252"/>
    <cellStyle name="20% - 강조색2 3 3 30" xfId="6253"/>
    <cellStyle name="20% - 강조색2 3 3 31" xfId="6254"/>
    <cellStyle name="20% - 강조색2 3 3 32" xfId="6255"/>
    <cellStyle name="20% - 강조색2 3 3 33" xfId="6256"/>
    <cellStyle name="20% - 강조색2 3 3 34" xfId="6257"/>
    <cellStyle name="20% - 강조색2 3 3 35" xfId="6258"/>
    <cellStyle name="20% - 강조색2 3 3 36" xfId="6259"/>
    <cellStyle name="20% - 강조색2 3 3 37" xfId="6260"/>
    <cellStyle name="20% - 강조색2 3 3 38" xfId="6261"/>
    <cellStyle name="20% - 강조색2 3 3 39" xfId="6262"/>
    <cellStyle name="20% - 강조색2 3 3 4" xfId="6263"/>
    <cellStyle name="20% - 강조색2 3 3 40" xfId="6264"/>
    <cellStyle name="20% - 강조색2 3 3 41" xfId="6265"/>
    <cellStyle name="20% - 강조색2 3 3 42" xfId="6266"/>
    <cellStyle name="20% - 강조색2 3 3 43" xfId="6267"/>
    <cellStyle name="20% - 강조색2 3 3 5" xfId="6268"/>
    <cellStyle name="20% - 강조색2 3 3 6" xfId="6269"/>
    <cellStyle name="20% - 강조색2 3 3 7" xfId="6270"/>
    <cellStyle name="20% - 강조색2 3 3 8" xfId="6271"/>
    <cellStyle name="20% - 강조색2 3 3 9" xfId="6272"/>
    <cellStyle name="20% - 강조색2 3 30" xfId="6273"/>
    <cellStyle name="20% - 강조색2 3 31" xfId="6274"/>
    <cellStyle name="20% - 강조색2 3 32" xfId="6275"/>
    <cellStyle name="20% - 강조색2 3 33" xfId="6276"/>
    <cellStyle name="20% - 강조색2 3 34" xfId="6277"/>
    <cellStyle name="20% - 강조색2 3 35" xfId="6278"/>
    <cellStyle name="20% - 강조색2 3 36" xfId="6279"/>
    <cellStyle name="20% - 강조색2 3 37" xfId="6280"/>
    <cellStyle name="20% - 강조색2 3 38" xfId="6281"/>
    <cellStyle name="20% - 강조색2 3 39" xfId="6282"/>
    <cellStyle name="20% - 강조색2 3 4" xfId="6283"/>
    <cellStyle name="20% - 강조색2 3 4 10" xfId="6284"/>
    <cellStyle name="20% - 강조색2 3 4 11" xfId="6285"/>
    <cellStyle name="20% - 강조색2 3 4 12" xfId="6286"/>
    <cellStyle name="20% - 강조색2 3 4 13" xfId="6287"/>
    <cellStyle name="20% - 강조색2 3 4 14" xfId="6288"/>
    <cellStyle name="20% - 강조색2 3 4 15" xfId="6289"/>
    <cellStyle name="20% - 강조색2 3 4 16" xfId="6290"/>
    <cellStyle name="20% - 강조색2 3 4 17" xfId="6291"/>
    <cellStyle name="20% - 강조색2 3 4 18" xfId="6292"/>
    <cellStyle name="20% - 강조색2 3 4 19" xfId="6293"/>
    <cellStyle name="20% - 강조색2 3 4 2" xfId="6294"/>
    <cellStyle name="20% - 강조색2 3 4 20" xfId="6295"/>
    <cellStyle name="20% - 강조색2 3 4 21" xfId="6296"/>
    <cellStyle name="20% - 강조색2 3 4 22" xfId="6297"/>
    <cellStyle name="20% - 강조색2 3 4 23" xfId="6298"/>
    <cellStyle name="20% - 강조색2 3 4 24" xfId="6299"/>
    <cellStyle name="20% - 강조색2 3 4 25" xfId="6300"/>
    <cellStyle name="20% - 강조색2 3 4 26" xfId="6301"/>
    <cellStyle name="20% - 강조색2 3 4 27" xfId="6302"/>
    <cellStyle name="20% - 강조색2 3 4 28" xfId="6303"/>
    <cellStyle name="20% - 강조색2 3 4 29" xfId="6304"/>
    <cellStyle name="20% - 강조색2 3 4 3" xfId="6305"/>
    <cellStyle name="20% - 강조색2 3 4 30" xfId="6306"/>
    <cellStyle name="20% - 강조색2 3 4 31" xfId="6307"/>
    <cellStyle name="20% - 강조색2 3 4 32" xfId="6308"/>
    <cellStyle name="20% - 강조색2 3 4 33" xfId="6309"/>
    <cellStyle name="20% - 강조색2 3 4 34" xfId="6310"/>
    <cellStyle name="20% - 강조색2 3 4 35" xfId="6311"/>
    <cellStyle name="20% - 강조색2 3 4 36" xfId="6312"/>
    <cellStyle name="20% - 강조색2 3 4 37" xfId="6313"/>
    <cellStyle name="20% - 강조색2 3 4 38" xfId="6314"/>
    <cellStyle name="20% - 강조색2 3 4 39" xfId="6315"/>
    <cellStyle name="20% - 강조색2 3 4 4" xfId="6316"/>
    <cellStyle name="20% - 강조색2 3 4 40" xfId="6317"/>
    <cellStyle name="20% - 강조색2 3 4 41" xfId="6318"/>
    <cellStyle name="20% - 강조색2 3 4 42" xfId="6319"/>
    <cellStyle name="20% - 강조색2 3 4 43" xfId="6320"/>
    <cellStyle name="20% - 강조색2 3 4 5" xfId="6321"/>
    <cellStyle name="20% - 강조색2 3 4 6" xfId="6322"/>
    <cellStyle name="20% - 강조색2 3 4 7" xfId="6323"/>
    <cellStyle name="20% - 강조색2 3 4 8" xfId="6324"/>
    <cellStyle name="20% - 강조색2 3 4 9" xfId="6325"/>
    <cellStyle name="20% - 강조색2 3 40" xfId="6326"/>
    <cellStyle name="20% - 강조색2 3 41" xfId="6327"/>
    <cellStyle name="20% - 강조색2 3 42" xfId="6328"/>
    <cellStyle name="20% - 강조색2 3 43" xfId="6329"/>
    <cellStyle name="20% - 강조색2 3 44" xfId="6330"/>
    <cellStyle name="20% - 강조색2 3 45" xfId="6331"/>
    <cellStyle name="20% - 강조색2 3 46" xfId="6332"/>
    <cellStyle name="20% - 강조색2 3 47" xfId="6333"/>
    <cellStyle name="20% - 강조색2 3 48" xfId="6334"/>
    <cellStyle name="20% - 강조색2 3 5" xfId="6335"/>
    <cellStyle name="20% - 강조색2 3 5 10" xfId="6336"/>
    <cellStyle name="20% - 강조색2 3 5 11" xfId="6337"/>
    <cellStyle name="20% - 강조색2 3 5 12" xfId="6338"/>
    <cellStyle name="20% - 강조색2 3 5 13" xfId="6339"/>
    <cellStyle name="20% - 강조색2 3 5 14" xfId="6340"/>
    <cellStyle name="20% - 강조색2 3 5 15" xfId="6341"/>
    <cellStyle name="20% - 강조색2 3 5 16" xfId="6342"/>
    <cellStyle name="20% - 강조색2 3 5 17" xfId="6343"/>
    <cellStyle name="20% - 강조색2 3 5 18" xfId="6344"/>
    <cellStyle name="20% - 강조색2 3 5 19" xfId="6345"/>
    <cellStyle name="20% - 강조색2 3 5 2" xfId="6346"/>
    <cellStyle name="20% - 강조색2 3 5 20" xfId="6347"/>
    <cellStyle name="20% - 강조색2 3 5 21" xfId="6348"/>
    <cellStyle name="20% - 강조색2 3 5 22" xfId="6349"/>
    <cellStyle name="20% - 강조색2 3 5 23" xfId="6350"/>
    <cellStyle name="20% - 강조색2 3 5 24" xfId="6351"/>
    <cellStyle name="20% - 강조색2 3 5 25" xfId="6352"/>
    <cellStyle name="20% - 강조색2 3 5 26" xfId="6353"/>
    <cellStyle name="20% - 강조색2 3 5 27" xfId="6354"/>
    <cellStyle name="20% - 강조색2 3 5 28" xfId="6355"/>
    <cellStyle name="20% - 강조색2 3 5 29" xfId="6356"/>
    <cellStyle name="20% - 강조색2 3 5 3" xfId="6357"/>
    <cellStyle name="20% - 강조색2 3 5 30" xfId="6358"/>
    <cellStyle name="20% - 강조색2 3 5 31" xfId="6359"/>
    <cellStyle name="20% - 강조색2 3 5 32" xfId="6360"/>
    <cellStyle name="20% - 강조색2 3 5 33" xfId="6361"/>
    <cellStyle name="20% - 강조색2 3 5 34" xfId="6362"/>
    <cellStyle name="20% - 강조색2 3 5 35" xfId="6363"/>
    <cellStyle name="20% - 강조색2 3 5 36" xfId="6364"/>
    <cellStyle name="20% - 강조색2 3 5 37" xfId="6365"/>
    <cellStyle name="20% - 강조색2 3 5 38" xfId="6366"/>
    <cellStyle name="20% - 강조색2 3 5 39" xfId="6367"/>
    <cellStyle name="20% - 강조색2 3 5 4" xfId="6368"/>
    <cellStyle name="20% - 강조색2 3 5 40" xfId="6369"/>
    <cellStyle name="20% - 강조색2 3 5 41" xfId="6370"/>
    <cellStyle name="20% - 강조색2 3 5 42" xfId="6371"/>
    <cellStyle name="20% - 강조색2 3 5 43" xfId="6372"/>
    <cellStyle name="20% - 강조색2 3 5 5" xfId="6373"/>
    <cellStyle name="20% - 강조색2 3 5 6" xfId="6374"/>
    <cellStyle name="20% - 강조색2 3 5 7" xfId="6375"/>
    <cellStyle name="20% - 강조색2 3 5 8" xfId="6376"/>
    <cellStyle name="20% - 강조색2 3 5 9" xfId="6377"/>
    <cellStyle name="20% - 강조색2 3 6" xfId="6378"/>
    <cellStyle name="20% - 강조색2 3 6 10" xfId="6379"/>
    <cellStyle name="20% - 강조색2 3 6 11" xfId="6380"/>
    <cellStyle name="20% - 강조색2 3 6 12" xfId="6381"/>
    <cellStyle name="20% - 강조색2 3 6 13" xfId="6382"/>
    <cellStyle name="20% - 강조색2 3 6 14" xfId="6383"/>
    <cellStyle name="20% - 강조색2 3 6 15" xfId="6384"/>
    <cellStyle name="20% - 강조색2 3 6 16" xfId="6385"/>
    <cellStyle name="20% - 강조색2 3 6 17" xfId="6386"/>
    <cellStyle name="20% - 강조색2 3 6 18" xfId="6387"/>
    <cellStyle name="20% - 강조색2 3 6 19" xfId="6388"/>
    <cellStyle name="20% - 강조색2 3 6 2" xfId="6389"/>
    <cellStyle name="20% - 강조색2 3 6 20" xfId="6390"/>
    <cellStyle name="20% - 강조색2 3 6 21" xfId="6391"/>
    <cellStyle name="20% - 강조색2 3 6 22" xfId="6392"/>
    <cellStyle name="20% - 강조색2 3 6 23" xfId="6393"/>
    <cellStyle name="20% - 강조색2 3 6 24" xfId="6394"/>
    <cellStyle name="20% - 강조색2 3 6 25" xfId="6395"/>
    <cellStyle name="20% - 강조색2 3 6 26" xfId="6396"/>
    <cellStyle name="20% - 강조색2 3 6 27" xfId="6397"/>
    <cellStyle name="20% - 강조색2 3 6 28" xfId="6398"/>
    <cellStyle name="20% - 강조색2 3 6 29" xfId="6399"/>
    <cellStyle name="20% - 강조색2 3 6 3" xfId="6400"/>
    <cellStyle name="20% - 강조색2 3 6 30" xfId="6401"/>
    <cellStyle name="20% - 강조색2 3 6 31" xfId="6402"/>
    <cellStyle name="20% - 강조색2 3 6 32" xfId="6403"/>
    <cellStyle name="20% - 강조색2 3 6 33" xfId="6404"/>
    <cellStyle name="20% - 강조색2 3 6 34" xfId="6405"/>
    <cellStyle name="20% - 강조색2 3 6 35" xfId="6406"/>
    <cellStyle name="20% - 강조색2 3 6 36" xfId="6407"/>
    <cellStyle name="20% - 강조색2 3 6 37" xfId="6408"/>
    <cellStyle name="20% - 강조색2 3 6 38" xfId="6409"/>
    <cellStyle name="20% - 강조색2 3 6 39" xfId="6410"/>
    <cellStyle name="20% - 강조색2 3 6 4" xfId="6411"/>
    <cellStyle name="20% - 강조색2 3 6 40" xfId="6412"/>
    <cellStyle name="20% - 강조색2 3 6 41" xfId="6413"/>
    <cellStyle name="20% - 강조색2 3 6 42" xfId="6414"/>
    <cellStyle name="20% - 강조색2 3 6 43" xfId="6415"/>
    <cellStyle name="20% - 강조색2 3 6 5" xfId="6416"/>
    <cellStyle name="20% - 강조색2 3 6 6" xfId="6417"/>
    <cellStyle name="20% - 강조색2 3 6 7" xfId="6418"/>
    <cellStyle name="20% - 강조색2 3 6 8" xfId="6419"/>
    <cellStyle name="20% - 강조색2 3 6 9" xfId="6420"/>
    <cellStyle name="20% - 강조색2 3 7" xfId="6421"/>
    <cellStyle name="20% - 강조색2 3 8" xfId="6422"/>
    <cellStyle name="20% - 강조색2 3 9" xfId="6423"/>
    <cellStyle name="20% - 강조색2 3_Apollo(세부)" xfId="6424"/>
    <cellStyle name="20% - 강조색2 30" xfId="6425"/>
    <cellStyle name="20% - 강조색2 31" xfId="6426"/>
    <cellStyle name="20% - 강조색2 32" xfId="6427"/>
    <cellStyle name="20% - 강조색2 33" xfId="6428"/>
    <cellStyle name="20% - 강조색2 34" xfId="6429"/>
    <cellStyle name="20% - 강조색2 35" xfId="6430"/>
    <cellStyle name="20% - 강조색2 36" xfId="6431"/>
    <cellStyle name="20% - 강조색2 37" xfId="6432"/>
    <cellStyle name="20% - 강조색2 38" xfId="6433"/>
    <cellStyle name="20% - 강조색2 39" xfId="6434"/>
    <cellStyle name="20% - 강조색2 4" xfId="6435"/>
    <cellStyle name="20% - 강조색2 4 10" xfId="6436"/>
    <cellStyle name="20% - 강조색2 4 11" xfId="6437"/>
    <cellStyle name="20% - 강조색2 4 2" xfId="6438"/>
    <cellStyle name="20% - 강조색2 4 3" xfId="6439"/>
    <cellStyle name="20% - 강조색2 4 4" xfId="6440"/>
    <cellStyle name="20% - 강조색2 4 5" xfId="6441"/>
    <cellStyle name="20% - 강조색2 4 6" xfId="6442"/>
    <cellStyle name="20% - 강조색2 4 7" xfId="6443"/>
    <cellStyle name="20% - 강조색2 4 8" xfId="6444"/>
    <cellStyle name="20% - 강조색2 4 9" xfId="6445"/>
    <cellStyle name="20% - 강조색2 40" xfId="6446"/>
    <cellStyle name="20% - 강조색2 41" xfId="6447"/>
    <cellStyle name="20% - 강조색2 42" xfId="6448"/>
    <cellStyle name="20% - 강조색2 43" xfId="6449"/>
    <cellStyle name="20% - 강조색2 44" xfId="6450"/>
    <cellStyle name="20% - 강조색2 45" xfId="6451"/>
    <cellStyle name="20% - 강조색2 5" xfId="6452"/>
    <cellStyle name="20% - 강조색2 5 10" xfId="6453"/>
    <cellStyle name="20% - 강조색2 5 11" xfId="6454"/>
    <cellStyle name="20% - 강조색2 5 2" xfId="6455"/>
    <cellStyle name="20% - 강조색2 5 3" xfId="6456"/>
    <cellStyle name="20% - 강조색2 5 4" xfId="6457"/>
    <cellStyle name="20% - 강조색2 5 5" xfId="6458"/>
    <cellStyle name="20% - 강조색2 5 6" xfId="6459"/>
    <cellStyle name="20% - 강조색2 5 7" xfId="6460"/>
    <cellStyle name="20% - 강조색2 5 8" xfId="6461"/>
    <cellStyle name="20% - 강조색2 5 9" xfId="6462"/>
    <cellStyle name="20% - 강조색2 6" xfId="6463"/>
    <cellStyle name="20% - 강조색2 6 2" xfId="6464"/>
    <cellStyle name="20% - 강조색2 6 3" xfId="6465"/>
    <cellStyle name="20% - 강조색2 7" xfId="6466"/>
    <cellStyle name="20% - 강조색2 7 2" xfId="6467"/>
    <cellStyle name="20% - 강조색2 7 3" xfId="6468"/>
    <cellStyle name="20% - 강조색2 8" xfId="6469"/>
    <cellStyle name="20% - 강조색2 8 2" xfId="6470"/>
    <cellStyle name="20% - 강조색2 8 3" xfId="6471"/>
    <cellStyle name="20% - 강조색2 9" xfId="6472"/>
    <cellStyle name="20% - 강조색2 9 2" xfId="6473"/>
    <cellStyle name="20% - 강조색2 9 3" xfId="6474"/>
    <cellStyle name="20% - 강조색3 10" xfId="6475"/>
    <cellStyle name="20% - 강조색3 10 2" xfId="6476"/>
    <cellStyle name="20% - 강조색3 10 3" xfId="6477"/>
    <cellStyle name="20% - 강조색3 11" xfId="6478"/>
    <cellStyle name="20% - 강조색3 11 2" xfId="6479"/>
    <cellStyle name="20% - 강조색3 11 3" xfId="6480"/>
    <cellStyle name="20% - 강조색3 12" xfId="6481"/>
    <cellStyle name="20% - 강조색3 12 2" xfId="6482"/>
    <cellStyle name="20% - 강조색3 12 3" xfId="6483"/>
    <cellStyle name="20% - 강조색3 13" xfId="6484"/>
    <cellStyle name="20% - 강조색3 13 2" xfId="6485"/>
    <cellStyle name="20% - 강조색3 13 3" xfId="6486"/>
    <cellStyle name="20% - 강조색3 14" xfId="6487"/>
    <cellStyle name="20% - 강조색3 14 2" xfId="6488"/>
    <cellStyle name="20% - 강조색3 14 3" xfId="6489"/>
    <cellStyle name="20% - 강조색3 15" xfId="6490"/>
    <cellStyle name="20% - 강조색3 15 2" xfId="6491"/>
    <cellStyle name="20% - 강조색3 15 3" xfId="6492"/>
    <cellStyle name="20% - 강조색3 16" xfId="6493"/>
    <cellStyle name="20% - 강조색3 16 2" xfId="6494"/>
    <cellStyle name="20% - 강조색3 16 3" xfId="6495"/>
    <cellStyle name="20% - 강조색3 17" xfId="6496"/>
    <cellStyle name="20% - 강조색3 17 2" xfId="6497"/>
    <cellStyle name="20% - 강조색3 17 3" xfId="6498"/>
    <cellStyle name="20% - 강조색3 18" xfId="6499"/>
    <cellStyle name="20% - 강조색3 18 2" xfId="6500"/>
    <cellStyle name="20% - 강조색3 18 3" xfId="6501"/>
    <cellStyle name="20% - 강조색3 19" xfId="6502"/>
    <cellStyle name="20% - 강조색3 19 2" xfId="6503"/>
    <cellStyle name="20% - 강조색3 19 3" xfId="6504"/>
    <cellStyle name="20% - 강조색3 2" xfId="6505"/>
    <cellStyle name="20% - 강조색3 2 10" xfId="6506"/>
    <cellStyle name="20% - 강조색3 2 11" xfId="6507"/>
    <cellStyle name="20% - 강조색3 2 12" xfId="6508"/>
    <cellStyle name="20% - 강조색3 2 13" xfId="6509"/>
    <cellStyle name="20% - 강조색3 2 14" xfId="6510"/>
    <cellStyle name="20% - 강조색3 2 15" xfId="6511"/>
    <cellStyle name="20% - 강조색3 2 16" xfId="6512"/>
    <cellStyle name="20% - 강조색3 2 17" xfId="6513"/>
    <cellStyle name="20% - 강조색3 2 18" xfId="6514"/>
    <cellStyle name="20% - 강조색3 2 19" xfId="6515"/>
    <cellStyle name="20% - 강조색3 2 2" xfId="6516"/>
    <cellStyle name="20% - 강조색3 2 2 10" xfId="6517"/>
    <cellStyle name="20% - 강조색3 2 2 11" xfId="6518"/>
    <cellStyle name="20% - 강조색3 2 2 12" xfId="6519"/>
    <cellStyle name="20% - 강조색3 2 2 13" xfId="6520"/>
    <cellStyle name="20% - 강조색3 2 2 14" xfId="6521"/>
    <cellStyle name="20% - 강조색3 2 2 15" xfId="6522"/>
    <cellStyle name="20% - 강조색3 2 2 16" xfId="6523"/>
    <cellStyle name="20% - 강조색3 2 2 17" xfId="6524"/>
    <cellStyle name="20% - 강조색3 2 2 18" xfId="6525"/>
    <cellStyle name="20% - 강조색3 2 2 19" xfId="6526"/>
    <cellStyle name="20% - 강조색3 2 2 2" xfId="6527"/>
    <cellStyle name="20% - 강조색3 2 2 2 10" xfId="6528"/>
    <cellStyle name="20% - 강조색3 2 2 2 11" xfId="6529"/>
    <cellStyle name="20% - 강조색3 2 2 2 12" xfId="6530"/>
    <cellStyle name="20% - 강조색3 2 2 2 13" xfId="6531"/>
    <cellStyle name="20% - 강조색3 2 2 2 14" xfId="6532"/>
    <cellStyle name="20% - 강조색3 2 2 2 15" xfId="6533"/>
    <cellStyle name="20% - 강조색3 2 2 2 16" xfId="6534"/>
    <cellStyle name="20% - 강조색3 2 2 2 17" xfId="6535"/>
    <cellStyle name="20% - 강조색3 2 2 2 18" xfId="6536"/>
    <cellStyle name="20% - 강조색3 2 2 2 19" xfId="6537"/>
    <cellStyle name="20% - 강조색3 2 2 2 2" xfId="6538"/>
    <cellStyle name="20% - 강조색3 2 2 2 20" xfId="6539"/>
    <cellStyle name="20% - 강조색3 2 2 2 21" xfId="6540"/>
    <cellStyle name="20% - 강조색3 2 2 2 22" xfId="6541"/>
    <cellStyle name="20% - 강조색3 2 2 2 23" xfId="6542"/>
    <cellStyle name="20% - 강조색3 2 2 2 24" xfId="6543"/>
    <cellStyle name="20% - 강조색3 2 2 2 25" xfId="6544"/>
    <cellStyle name="20% - 강조색3 2 2 2 26" xfId="6545"/>
    <cellStyle name="20% - 강조색3 2 2 2 27" xfId="6546"/>
    <cellStyle name="20% - 강조색3 2 2 2 28" xfId="6547"/>
    <cellStyle name="20% - 강조색3 2 2 2 29" xfId="6548"/>
    <cellStyle name="20% - 강조색3 2 2 2 3" xfId="6549"/>
    <cellStyle name="20% - 강조색3 2 2 2 30" xfId="6550"/>
    <cellStyle name="20% - 강조색3 2 2 2 31" xfId="6551"/>
    <cellStyle name="20% - 강조색3 2 2 2 32" xfId="6552"/>
    <cellStyle name="20% - 강조색3 2 2 2 33" xfId="6553"/>
    <cellStyle name="20% - 강조색3 2 2 2 34" xfId="6554"/>
    <cellStyle name="20% - 강조색3 2 2 2 35" xfId="6555"/>
    <cellStyle name="20% - 강조색3 2 2 2 36" xfId="6556"/>
    <cellStyle name="20% - 강조색3 2 2 2 37" xfId="6557"/>
    <cellStyle name="20% - 강조색3 2 2 2 38" xfId="6558"/>
    <cellStyle name="20% - 강조색3 2 2 2 39" xfId="6559"/>
    <cellStyle name="20% - 강조색3 2 2 2 4" xfId="6560"/>
    <cellStyle name="20% - 강조색3 2 2 2 40" xfId="6561"/>
    <cellStyle name="20% - 강조색3 2 2 2 41" xfId="6562"/>
    <cellStyle name="20% - 강조색3 2 2 2 42" xfId="6563"/>
    <cellStyle name="20% - 강조색3 2 2 2 43" xfId="6564"/>
    <cellStyle name="20% - 강조색3 2 2 2 5" xfId="6565"/>
    <cellStyle name="20% - 강조색3 2 2 2 6" xfId="6566"/>
    <cellStyle name="20% - 강조색3 2 2 2 7" xfId="6567"/>
    <cellStyle name="20% - 강조색3 2 2 2 8" xfId="6568"/>
    <cellStyle name="20% - 강조색3 2 2 2 9" xfId="6569"/>
    <cellStyle name="20% - 강조색3 2 2 20" xfId="6570"/>
    <cellStyle name="20% - 강조색3 2 2 21" xfId="6571"/>
    <cellStyle name="20% - 강조색3 2 2 22" xfId="6572"/>
    <cellStyle name="20% - 강조색3 2 2 23" xfId="6573"/>
    <cellStyle name="20% - 강조색3 2 2 24" xfId="6574"/>
    <cellStyle name="20% - 강조색3 2 2 25" xfId="6575"/>
    <cellStyle name="20% - 강조색3 2 2 26" xfId="6576"/>
    <cellStyle name="20% - 강조색3 2 2 27" xfId="6577"/>
    <cellStyle name="20% - 강조색3 2 2 28" xfId="6578"/>
    <cellStyle name="20% - 강조색3 2 2 29" xfId="6579"/>
    <cellStyle name="20% - 강조색3 2 2 3" xfId="6580"/>
    <cellStyle name="20% - 강조색3 2 2 3 10" xfId="6581"/>
    <cellStyle name="20% - 강조색3 2 2 3 11" xfId="6582"/>
    <cellStyle name="20% - 강조색3 2 2 3 12" xfId="6583"/>
    <cellStyle name="20% - 강조색3 2 2 3 13" xfId="6584"/>
    <cellStyle name="20% - 강조색3 2 2 3 14" xfId="6585"/>
    <cellStyle name="20% - 강조색3 2 2 3 15" xfId="6586"/>
    <cellStyle name="20% - 강조색3 2 2 3 16" xfId="6587"/>
    <cellStyle name="20% - 강조색3 2 2 3 17" xfId="6588"/>
    <cellStyle name="20% - 강조색3 2 2 3 18" xfId="6589"/>
    <cellStyle name="20% - 강조색3 2 2 3 19" xfId="6590"/>
    <cellStyle name="20% - 강조색3 2 2 3 2" xfId="6591"/>
    <cellStyle name="20% - 강조색3 2 2 3 20" xfId="6592"/>
    <cellStyle name="20% - 강조색3 2 2 3 21" xfId="6593"/>
    <cellStyle name="20% - 강조색3 2 2 3 22" xfId="6594"/>
    <cellStyle name="20% - 강조색3 2 2 3 23" xfId="6595"/>
    <cellStyle name="20% - 강조색3 2 2 3 24" xfId="6596"/>
    <cellStyle name="20% - 강조색3 2 2 3 25" xfId="6597"/>
    <cellStyle name="20% - 강조색3 2 2 3 26" xfId="6598"/>
    <cellStyle name="20% - 강조색3 2 2 3 27" xfId="6599"/>
    <cellStyle name="20% - 강조색3 2 2 3 28" xfId="6600"/>
    <cellStyle name="20% - 강조색3 2 2 3 29" xfId="6601"/>
    <cellStyle name="20% - 강조색3 2 2 3 3" xfId="6602"/>
    <cellStyle name="20% - 강조색3 2 2 3 30" xfId="6603"/>
    <cellStyle name="20% - 강조색3 2 2 3 31" xfId="6604"/>
    <cellStyle name="20% - 강조색3 2 2 3 32" xfId="6605"/>
    <cellStyle name="20% - 강조색3 2 2 3 33" xfId="6606"/>
    <cellStyle name="20% - 강조색3 2 2 3 34" xfId="6607"/>
    <cellStyle name="20% - 강조색3 2 2 3 35" xfId="6608"/>
    <cellStyle name="20% - 강조색3 2 2 3 36" xfId="6609"/>
    <cellStyle name="20% - 강조색3 2 2 3 37" xfId="6610"/>
    <cellStyle name="20% - 강조색3 2 2 3 38" xfId="6611"/>
    <cellStyle name="20% - 강조색3 2 2 3 39" xfId="6612"/>
    <cellStyle name="20% - 강조색3 2 2 3 4" xfId="6613"/>
    <cellStyle name="20% - 강조색3 2 2 3 40" xfId="6614"/>
    <cellStyle name="20% - 강조색3 2 2 3 41" xfId="6615"/>
    <cellStyle name="20% - 강조색3 2 2 3 42" xfId="6616"/>
    <cellStyle name="20% - 강조색3 2 2 3 43" xfId="6617"/>
    <cellStyle name="20% - 강조색3 2 2 3 5" xfId="6618"/>
    <cellStyle name="20% - 강조색3 2 2 3 6" xfId="6619"/>
    <cellStyle name="20% - 강조색3 2 2 3 7" xfId="6620"/>
    <cellStyle name="20% - 강조색3 2 2 3 8" xfId="6621"/>
    <cellStyle name="20% - 강조색3 2 2 3 9" xfId="6622"/>
    <cellStyle name="20% - 강조색3 2 2 30" xfId="6623"/>
    <cellStyle name="20% - 강조색3 2 2 31" xfId="6624"/>
    <cellStyle name="20% - 강조색3 2 2 32" xfId="6625"/>
    <cellStyle name="20% - 강조색3 2 2 33" xfId="6626"/>
    <cellStyle name="20% - 강조색3 2 2 34" xfId="6627"/>
    <cellStyle name="20% - 강조색3 2 2 35" xfId="6628"/>
    <cellStyle name="20% - 강조색3 2 2 36" xfId="6629"/>
    <cellStyle name="20% - 강조색3 2 2 37" xfId="6630"/>
    <cellStyle name="20% - 강조색3 2 2 38" xfId="6631"/>
    <cellStyle name="20% - 강조색3 2 2 39" xfId="6632"/>
    <cellStyle name="20% - 강조색3 2 2 4" xfId="6633"/>
    <cellStyle name="20% - 강조색3 2 2 4 10" xfId="6634"/>
    <cellStyle name="20% - 강조색3 2 2 4 11" xfId="6635"/>
    <cellStyle name="20% - 강조색3 2 2 4 12" xfId="6636"/>
    <cellStyle name="20% - 강조색3 2 2 4 13" xfId="6637"/>
    <cellStyle name="20% - 강조색3 2 2 4 14" xfId="6638"/>
    <cellStyle name="20% - 강조색3 2 2 4 15" xfId="6639"/>
    <cellStyle name="20% - 강조색3 2 2 4 16" xfId="6640"/>
    <cellStyle name="20% - 강조색3 2 2 4 17" xfId="6641"/>
    <cellStyle name="20% - 강조색3 2 2 4 18" xfId="6642"/>
    <cellStyle name="20% - 강조색3 2 2 4 19" xfId="6643"/>
    <cellStyle name="20% - 강조색3 2 2 4 2" xfId="6644"/>
    <cellStyle name="20% - 강조색3 2 2 4 20" xfId="6645"/>
    <cellStyle name="20% - 강조색3 2 2 4 21" xfId="6646"/>
    <cellStyle name="20% - 강조색3 2 2 4 22" xfId="6647"/>
    <cellStyle name="20% - 강조색3 2 2 4 23" xfId="6648"/>
    <cellStyle name="20% - 강조색3 2 2 4 24" xfId="6649"/>
    <cellStyle name="20% - 강조색3 2 2 4 25" xfId="6650"/>
    <cellStyle name="20% - 강조색3 2 2 4 26" xfId="6651"/>
    <cellStyle name="20% - 강조색3 2 2 4 27" xfId="6652"/>
    <cellStyle name="20% - 강조색3 2 2 4 28" xfId="6653"/>
    <cellStyle name="20% - 강조색3 2 2 4 29" xfId="6654"/>
    <cellStyle name="20% - 강조색3 2 2 4 3" xfId="6655"/>
    <cellStyle name="20% - 강조색3 2 2 4 30" xfId="6656"/>
    <cellStyle name="20% - 강조색3 2 2 4 31" xfId="6657"/>
    <cellStyle name="20% - 강조색3 2 2 4 32" xfId="6658"/>
    <cellStyle name="20% - 강조색3 2 2 4 33" xfId="6659"/>
    <cellStyle name="20% - 강조색3 2 2 4 34" xfId="6660"/>
    <cellStyle name="20% - 강조색3 2 2 4 35" xfId="6661"/>
    <cellStyle name="20% - 강조색3 2 2 4 36" xfId="6662"/>
    <cellStyle name="20% - 강조색3 2 2 4 37" xfId="6663"/>
    <cellStyle name="20% - 강조색3 2 2 4 38" xfId="6664"/>
    <cellStyle name="20% - 강조색3 2 2 4 39" xfId="6665"/>
    <cellStyle name="20% - 강조색3 2 2 4 4" xfId="6666"/>
    <cellStyle name="20% - 강조색3 2 2 4 40" xfId="6667"/>
    <cellStyle name="20% - 강조색3 2 2 4 41" xfId="6668"/>
    <cellStyle name="20% - 강조색3 2 2 4 42" xfId="6669"/>
    <cellStyle name="20% - 강조색3 2 2 4 43" xfId="6670"/>
    <cellStyle name="20% - 강조색3 2 2 4 5" xfId="6671"/>
    <cellStyle name="20% - 강조색3 2 2 4 6" xfId="6672"/>
    <cellStyle name="20% - 강조색3 2 2 4 7" xfId="6673"/>
    <cellStyle name="20% - 강조색3 2 2 4 8" xfId="6674"/>
    <cellStyle name="20% - 강조색3 2 2 4 9" xfId="6675"/>
    <cellStyle name="20% - 강조색3 2 2 40" xfId="6676"/>
    <cellStyle name="20% - 강조색3 2 2 41" xfId="6677"/>
    <cellStyle name="20% - 강조색3 2 2 42" xfId="6678"/>
    <cellStyle name="20% - 강조색3 2 2 43" xfId="6679"/>
    <cellStyle name="20% - 강조색3 2 2 44" xfId="6680"/>
    <cellStyle name="20% - 강조색3 2 2 45" xfId="6681"/>
    <cellStyle name="20% - 강조색3 2 2 46" xfId="6682"/>
    <cellStyle name="20% - 강조색3 2 2 47" xfId="6683"/>
    <cellStyle name="20% - 강조색3 2 2 48" xfId="6684"/>
    <cellStyle name="20% - 강조색3 2 2 5" xfId="6685"/>
    <cellStyle name="20% - 강조색3 2 2 5 10" xfId="6686"/>
    <cellStyle name="20% - 강조색3 2 2 5 11" xfId="6687"/>
    <cellStyle name="20% - 강조색3 2 2 5 12" xfId="6688"/>
    <cellStyle name="20% - 강조색3 2 2 5 13" xfId="6689"/>
    <cellStyle name="20% - 강조색3 2 2 5 14" xfId="6690"/>
    <cellStyle name="20% - 강조색3 2 2 5 15" xfId="6691"/>
    <cellStyle name="20% - 강조색3 2 2 5 16" xfId="6692"/>
    <cellStyle name="20% - 강조색3 2 2 5 17" xfId="6693"/>
    <cellStyle name="20% - 강조색3 2 2 5 18" xfId="6694"/>
    <cellStyle name="20% - 강조색3 2 2 5 19" xfId="6695"/>
    <cellStyle name="20% - 강조색3 2 2 5 2" xfId="6696"/>
    <cellStyle name="20% - 강조색3 2 2 5 20" xfId="6697"/>
    <cellStyle name="20% - 강조색3 2 2 5 21" xfId="6698"/>
    <cellStyle name="20% - 강조색3 2 2 5 22" xfId="6699"/>
    <cellStyle name="20% - 강조색3 2 2 5 23" xfId="6700"/>
    <cellStyle name="20% - 강조색3 2 2 5 24" xfId="6701"/>
    <cellStyle name="20% - 강조색3 2 2 5 25" xfId="6702"/>
    <cellStyle name="20% - 강조색3 2 2 5 26" xfId="6703"/>
    <cellStyle name="20% - 강조색3 2 2 5 27" xfId="6704"/>
    <cellStyle name="20% - 강조색3 2 2 5 28" xfId="6705"/>
    <cellStyle name="20% - 강조색3 2 2 5 29" xfId="6706"/>
    <cellStyle name="20% - 강조색3 2 2 5 3" xfId="6707"/>
    <cellStyle name="20% - 강조색3 2 2 5 30" xfId="6708"/>
    <cellStyle name="20% - 강조색3 2 2 5 31" xfId="6709"/>
    <cellStyle name="20% - 강조색3 2 2 5 32" xfId="6710"/>
    <cellStyle name="20% - 강조색3 2 2 5 33" xfId="6711"/>
    <cellStyle name="20% - 강조색3 2 2 5 34" xfId="6712"/>
    <cellStyle name="20% - 강조색3 2 2 5 35" xfId="6713"/>
    <cellStyle name="20% - 강조색3 2 2 5 36" xfId="6714"/>
    <cellStyle name="20% - 강조색3 2 2 5 37" xfId="6715"/>
    <cellStyle name="20% - 강조색3 2 2 5 38" xfId="6716"/>
    <cellStyle name="20% - 강조색3 2 2 5 39" xfId="6717"/>
    <cellStyle name="20% - 강조색3 2 2 5 4" xfId="6718"/>
    <cellStyle name="20% - 강조색3 2 2 5 40" xfId="6719"/>
    <cellStyle name="20% - 강조색3 2 2 5 41" xfId="6720"/>
    <cellStyle name="20% - 강조색3 2 2 5 42" xfId="6721"/>
    <cellStyle name="20% - 강조색3 2 2 5 43" xfId="6722"/>
    <cellStyle name="20% - 강조색3 2 2 5 5" xfId="6723"/>
    <cellStyle name="20% - 강조색3 2 2 5 6" xfId="6724"/>
    <cellStyle name="20% - 강조색3 2 2 5 7" xfId="6725"/>
    <cellStyle name="20% - 강조색3 2 2 5 8" xfId="6726"/>
    <cellStyle name="20% - 강조색3 2 2 5 9" xfId="6727"/>
    <cellStyle name="20% - 강조색3 2 2 6" xfId="6728"/>
    <cellStyle name="20% - 강조색3 2 2 6 10" xfId="6729"/>
    <cellStyle name="20% - 강조색3 2 2 6 11" xfId="6730"/>
    <cellStyle name="20% - 강조색3 2 2 6 12" xfId="6731"/>
    <cellStyle name="20% - 강조색3 2 2 6 13" xfId="6732"/>
    <cellStyle name="20% - 강조색3 2 2 6 14" xfId="6733"/>
    <cellStyle name="20% - 강조색3 2 2 6 15" xfId="6734"/>
    <cellStyle name="20% - 강조색3 2 2 6 16" xfId="6735"/>
    <cellStyle name="20% - 강조색3 2 2 6 17" xfId="6736"/>
    <cellStyle name="20% - 강조색3 2 2 6 18" xfId="6737"/>
    <cellStyle name="20% - 강조색3 2 2 6 19" xfId="6738"/>
    <cellStyle name="20% - 강조색3 2 2 6 2" xfId="6739"/>
    <cellStyle name="20% - 강조색3 2 2 6 20" xfId="6740"/>
    <cellStyle name="20% - 강조색3 2 2 6 21" xfId="6741"/>
    <cellStyle name="20% - 강조색3 2 2 6 22" xfId="6742"/>
    <cellStyle name="20% - 강조색3 2 2 6 23" xfId="6743"/>
    <cellStyle name="20% - 강조색3 2 2 6 24" xfId="6744"/>
    <cellStyle name="20% - 강조색3 2 2 6 25" xfId="6745"/>
    <cellStyle name="20% - 강조색3 2 2 6 26" xfId="6746"/>
    <cellStyle name="20% - 강조색3 2 2 6 27" xfId="6747"/>
    <cellStyle name="20% - 강조색3 2 2 6 28" xfId="6748"/>
    <cellStyle name="20% - 강조색3 2 2 6 29" xfId="6749"/>
    <cellStyle name="20% - 강조색3 2 2 6 3" xfId="6750"/>
    <cellStyle name="20% - 강조색3 2 2 6 30" xfId="6751"/>
    <cellStyle name="20% - 강조색3 2 2 6 31" xfId="6752"/>
    <cellStyle name="20% - 강조색3 2 2 6 32" xfId="6753"/>
    <cellStyle name="20% - 강조색3 2 2 6 33" xfId="6754"/>
    <cellStyle name="20% - 강조색3 2 2 6 34" xfId="6755"/>
    <cellStyle name="20% - 강조색3 2 2 6 35" xfId="6756"/>
    <cellStyle name="20% - 강조색3 2 2 6 36" xfId="6757"/>
    <cellStyle name="20% - 강조색3 2 2 6 37" xfId="6758"/>
    <cellStyle name="20% - 강조색3 2 2 6 38" xfId="6759"/>
    <cellStyle name="20% - 강조색3 2 2 6 39" xfId="6760"/>
    <cellStyle name="20% - 강조색3 2 2 6 4" xfId="6761"/>
    <cellStyle name="20% - 강조색3 2 2 6 40" xfId="6762"/>
    <cellStyle name="20% - 강조색3 2 2 6 41" xfId="6763"/>
    <cellStyle name="20% - 강조색3 2 2 6 42" xfId="6764"/>
    <cellStyle name="20% - 강조색3 2 2 6 43" xfId="6765"/>
    <cellStyle name="20% - 강조색3 2 2 6 5" xfId="6766"/>
    <cellStyle name="20% - 강조색3 2 2 6 6" xfId="6767"/>
    <cellStyle name="20% - 강조색3 2 2 6 7" xfId="6768"/>
    <cellStyle name="20% - 강조색3 2 2 6 8" xfId="6769"/>
    <cellStyle name="20% - 강조색3 2 2 6 9" xfId="6770"/>
    <cellStyle name="20% - 강조색3 2 2 7" xfId="6771"/>
    <cellStyle name="20% - 강조색3 2 2 8" xfId="6772"/>
    <cellStyle name="20% - 강조색3 2 2 9" xfId="6773"/>
    <cellStyle name="20% - 강조색3 2 2_Apollo(세부)" xfId="6774"/>
    <cellStyle name="20% - 강조색3 2 20" xfId="6775"/>
    <cellStyle name="20% - 강조색3 2 21" xfId="6776"/>
    <cellStyle name="20% - 강조색3 2 22" xfId="6777"/>
    <cellStyle name="20% - 강조색3 2 23" xfId="6778"/>
    <cellStyle name="20% - 강조색3 2 24" xfId="6779"/>
    <cellStyle name="20% - 강조색3 2 25" xfId="6780"/>
    <cellStyle name="20% - 강조색3 2 26" xfId="6781"/>
    <cellStyle name="20% - 강조색3 2 27" xfId="6782"/>
    <cellStyle name="20% - 강조색3 2 28" xfId="6783"/>
    <cellStyle name="20% - 강조색3 2 29" xfId="6784"/>
    <cellStyle name="20% - 강조색3 2 3" xfId="6785"/>
    <cellStyle name="20% - 강조색3 2 3 10" xfId="6786"/>
    <cellStyle name="20% - 강조색3 2 3 11" xfId="6787"/>
    <cellStyle name="20% - 강조색3 2 3 12" xfId="6788"/>
    <cellStyle name="20% - 강조색3 2 3 13" xfId="6789"/>
    <cellStyle name="20% - 강조색3 2 3 14" xfId="6790"/>
    <cellStyle name="20% - 강조색3 2 3 15" xfId="6791"/>
    <cellStyle name="20% - 강조색3 2 3 16" xfId="6792"/>
    <cellStyle name="20% - 강조색3 2 3 17" xfId="6793"/>
    <cellStyle name="20% - 강조색3 2 3 18" xfId="6794"/>
    <cellStyle name="20% - 강조색3 2 3 19" xfId="6795"/>
    <cellStyle name="20% - 강조색3 2 3 2" xfId="6796"/>
    <cellStyle name="20% - 강조색3 2 3 2 10" xfId="6797"/>
    <cellStyle name="20% - 강조색3 2 3 2 11" xfId="6798"/>
    <cellStyle name="20% - 강조색3 2 3 2 12" xfId="6799"/>
    <cellStyle name="20% - 강조색3 2 3 2 13" xfId="6800"/>
    <cellStyle name="20% - 강조색3 2 3 2 14" xfId="6801"/>
    <cellStyle name="20% - 강조색3 2 3 2 15" xfId="6802"/>
    <cellStyle name="20% - 강조색3 2 3 2 16" xfId="6803"/>
    <cellStyle name="20% - 강조색3 2 3 2 17" xfId="6804"/>
    <cellStyle name="20% - 강조색3 2 3 2 18" xfId="6805"/>
    <cellStyle name="20% - 강조색3 2 3 2 19" xfId="6806"/>
    <cellStyle name="20% - 강조색3 2 3 2 2" xfId="6807"/>
    <cellStyle name="20% - 강조색3 2 3 2 20" xfId="6808"/>
    <cellStyle name="20% - 강조색3 2 3 2 21" xfId="6809"/>
    <cellStyle name="20% - 강조색3 2 3 2 22" xfId="6810"/>
    <cellStyle name="20% - 강조색3 2 3 2 23" xfId="6811"/>
    <cellStyle name="20% - 강조색3 2 3 2 24" xfId="6812"/>
    <cellStyle name="20% - 강조색3 2 3 2 25" xfId="6813"/>
    <cellStyle name="20% - 강조색3 2 3 2 26" xfId="6814"/>
    <cellStyle name="20% - 강조색3 2 3 2 27" xfId="6815"/>
    <cellStyle name="20% - 강조색3 2 3 2 28" xfId="6816"/>
    <cellStyle name="20% - 강조색3 2 3 2 29" xfId="6817"/>
    <cellStyle name="20% - 강조색3 2 3 2 3" xfId="6818"/>
    <cellStyle name="20% - 강조색3 2 3 2 30" xfId="6819"/>
    <cellStyle name="20% - 강조색3 2 3 2 31" xfId="6820"/>
    <cellStyle name="20% - 강조색3 2 3 2 32" xfId="6821"/>
    <cellStyle name="20% - 강조색3 2 3 2 33" xfId="6822"/>
    <cellStyle name="20% - 강조색3 2 3 2 34" xfId="6823"/>
    <cellStyle name="20% - 강조색3 2 3 2 35" xfId="6824"/>
    <cellStyle name="20% - 강조색3 2 3 2 36" xfId="6825"/>
    <cellStyle name="20% - 강조색3 2 3 2 37" xfId="6826"/>
    <cellStyle name="20% - 강조색3 2 3 2 38" xfId="6827"/>
    <cellStyle name="20% - 강조색3 2 3 2 39" xfId="6828"/>
    <cellStyle name="20% - 강조색3 2 3 2 4" xfId="6829"/>
    <cellStyle name="20% - 강조색3 2 3 2 40" xfId="6830"/>
    <cellStyle name="20% - 강조색3 2 3 2 41" xfId="6831"/>
    <cellStyle name="20% - 강조색3 2 3 2 42" xfId="6832"/>
    <cellStyle name="20% - 강조색3 2 3 2 43" xfId="6833"/>
    <cellStyle name="20% - 강조색3 2 3 2 5" xfId="6834"/>
    <cellStyle name="20% - 강조색3 2 3 2 6" xfId="6835"/>
    <cellStyle name="20% - 강조색3 2 3 2 7" xfId="6836"/>
    <cellStyle name="20% - 강조색3 2 3 2 8" xfId="6837"/>
    <cellStyle name="20% - 강조색3 2 3 2 9" xfId="6838"/>
    <cellStyle name="20% - 강조색3 2 3 20" xfId="6839"/>
    <cellStyle name="20% - 강조색3 2 3 21" xfId="6840"/>
    <cellStyle name="20% - 강조색3 2 3 22" xfId="6841"/>
    <cellStyle name="20% - 강조색3 2 3 23" xfId="6842"/>
    <cellStyle name="20% - 강조색3 2 3 24" xfId="6843"/>
    <cellStyle name="20% - 강조색3 2 3 25" xfId="6844"/>
    <cellStyle name="20% - 강조색3 2 3 26" xfId="6845"/>
    <cellStyle name="20% - 강조색3 2 3 27" xfId="6846"/>
    <cellStyle name="20% - 강조색3 2 3 28" xfId="6847"/>
    <cellStyle name="20% - 강조색3 2 3 29" xfId="6848"/>
    <cellStyle name="20% - 강조색3 2 3 3" xfId="6849"/>
    <cellStyle name="20% - 강조색3 2 3 3 10" xfId="6850"/>
    <cellStyle name="20% - 강조색3 2 3 3 11" xfId="6851"/>
    <cellStyle name="20% - 강조색3 2 3 3 12" xfId="6852"/>
    <cellStyle name="20% - 강조색3 2 3 3 13" xfId="6853"/>
    <cellStyle name="20% - 강조색3 2 3 3 14" xfId="6854"/>
    <cellStyle name="20% - 강조색3 2 3 3 15" xfId="6855"/>
    <cellStyle name="20% - 강조색3 2 3 3 16" xfId="6856"/>
    <cellStyle name="20% - 강조색3 2 3 3 17" xfId="6857"/>
    <cellStyle name="20% - 강조색3 2 3 3 18" xfId="6858"/>
    <cellStyle name="20% - 강조색3 2 3 3 19" xfId="6859"/>
    <cellStyle name="20% - 강조색3 2 3 3 2" xfId="6860"/>
    <cellStyle name="20% - 강조색3 2 3 3 20" xfId="6861"/>
    <cellStyle name="20% - 강조색3 2 3 3 21" xfId="6862"/>
    <cellStyle name="20% - 강조색3 2 3 3 22" xfId="6863"/>
    <cellStyle name="20% - 강조색3 2 3 3 23" xfId="6864"/>
    <cellStyle name="20% - 강조색3 2 3 3 24" xfId="6865"/>
    <cellStyle name="20% - 강조색3 2 3 3 25" xfId="6866"/>
    <cellStyle name="20% - 강조색3 2 3 3 26" xfId="6867"/>
    <cellStyle name="20% - 강조색3 2 3 3 27" xfId="6868"/>
    <cellStyle name="20% - 강조색3 2 3 3 28" xfId="6869"/>
    <cellStyle name="20% - 강조색3 2 3 3 29" xfId="6870"/>
    <cellStyle name="20% - 강조색3 2 3 3 3" xfId="6871"/>
    <cellStyle name="20% - 강조색3 2 3 3 30" xfId="6872"/>
    <cellStyle name="20% - 강조색3 2 3 3 31" xfId="6873"/>
    <cellStyle name="20% - 강조색3 2 3 3 32" xfId="6874"/>
    <cellStyle name="20% - 강조색3 2 3 3 33" xfId="6875"/>
    <cellStyle name="20% - 강조색3 2 3 3 34" xfId="6876"/>
    <cellStyle name="20% - 강조색3 2 3 3 35" xfId="6877"/>
    <cellStyle name="20% - 강조색3 2 3 3 36" xfId="6878"/>
    <cellStyle name="20% - 강조색3 2 3 3 37" xfId="6879"/>
    <cellStyle name="20% - 강조색3 2 3 3 38" xfId="6880"/>
    <cellStyle name="20% - 강조색3 2 3 3 39" xfId="6881"/>
    <cellStyle name="20% - 강조색3 2 3 3 4" xfId="6882"/>
    <cellStyle name="20% - 강조색3 2 3 3 40" xfId="6883"/>
    <cellStyle name="20% - 강조색3 2 3 3 41" xfId="6884"/>
    <cellStyle name="20% - 강조색3 2 3 3 42" xfId="6885"/>
    <cellStyle name="20% - 강조색3 2 3 3 43" xfId="6886"/>
    <cellStyle name="20% - 강조색3 2 3 3 5" xfId="6887"/>
    <cellStyle name="20% - 강조색3 2 3 3 6" xfId="6888"/>
    <cellStyle name="20% - 강조색3 2 3 3 7" xfId="6889"/>
    <cellStyle name="20% - 강조색3 2 3 3 8" xfId="6890"/>
    <cellStyle name="20% - 강조색3 2 3 3 9" xfId="6891"/>
    <cellStyle name="20% - 강조색3 2 3 30" xfId="6892"/>
    <cellStyle name="20% - 강조색3 2 3 31" xfId="6893"/>
    <cellStyle name="20% - 강조색3 2 3 32" xfId="6894"/>
    <cellStyle name="20% - 강조색3 2 3 33" xfId="6895"/>
    <cellStyle name="20% - 강조색3 2 3 34" xfId="6896"/>
    <cellStyle name="20% - 강조색3 2 3 35" xfId="6897"/>
    <cellStyle name="20% - 강조색3 2 3 36" xfId="6898"/>
    <cellStyle name="20% - 강조색3 2 3 37" xfId="6899"/>
    <cellStyle name="20% - 강조색3 2 3 38" xfId="6900"/>
    <cellStyle name="20% - 강조색3 2 3 39" xfId="6901"/>
    <cellStyle name="20% - 강조색3 2 3 4" xfId="6902"/>
    <cellStyle name="20% - 강조색3 2 3 4 10" xfId="6903"/>
    <cellStyle name="20% - 강조색3 2 3 4 11" xfId="6904"/>
    <cellStyle name="20% - 강조색3 2 3 4 12" xfId="6905"/>
    <cellStyle name="20% - 강조색3 2 3 4 13" xfId="6906"/>
    <cellStyle name="20% - 강조색3 2 3 4 14" xfId="6907"/>
    <cellStyle name="20% - 강조색3 2 3 4 15" xfId="6908"/>
    <cellStyle name="20% - 강조색3 2 3 4 16" xfId="6909"/>
    <cellStyle name="20% - 강조색3 2 3 4 17" xfId="6910"/>
    <cellStyle name="20% - 강조색3 2 3 4 18" xfId="6911"/>
    <cellStyle name="20% - 강조색3 2 3 4 19" xfId="6912"/>
    <cellStyle name="20% - 강조색3 2 3 4 2" xfId="6913"/>
    <cellStyle name="20% - 강조색3 2 3 4 20" xfId="6914"/>
    <cellStyle name="20% - 강조색3 2 3 4 21" xfId="6915"/>
    <cellStyle name="20% - 강조색3 2 3 4 22" xfId="6916"/>
    <cellStyle name="20% - 강조색3 2 3 4 23" xfId="6917"/>
    <cellStyle name="20% - 강조색3 2 3 4 24" xfId="6918"/>
    <cellStyle name="20% - 강조색3 2 3 4 25" xfId="6919"/>
    <cellStyle name="20% - 강조색3 2 3 4 26" xfId="6920"/>
    <cellStyle name="20% - 강조색3 2 3 4 27" xfId="6921"/>
    <cellStyle name="20% - 강조색3 2 3 4 28" xfId="6922"/>
    <cellStyle name="20% - 강조색3 2 3 4 29" xfId="6923"/>
    <cellStyle name="20% - 강조색3 2 3 4 3" xfId="6924"/>
    <cellStyle name="20% - 강조색3 2 3 4 30" xfId="6925"/>
    <cellStyle name="20% - 강조색3 2 3 4 31" xfId="6926"/>
    <cellStyle name="20% - 강조색3 2 3 4 32" xfId="6927"/>
    <cellStyle name="20% - 강조색3 2 3 4 33" xfId="6928"/>
    <cellStyle name="20% - 강조색3 2 3 4 34" xfId="6929"/>
    <cellStyle name="20% - 강조색3 2 3 4 35" xfId="6930"/>
    <cellStyle name="20% - 강조색3 2 3 4 36" xfId="6931"/>
    <cellStyle name="20% - 강조색3 2 3 4 37" xfId="6932"/>
    <cellStyle name="20% - 강조색3 2 3 4 38" xfId="6933"/>
    <cellStyle name="20% - 강조색3 2 3 4 39" xfId="6934"/>
    <cellStyle name="20% - 강조색3 2 3 4 4" xfId="6935"/>
    <cellStyle name="20% - 강조색3 2 3 4 40" xfId="6936"/>
    <cellStyle name="20% - 강조색3 2 3 4 41" xfId="6937"/>
    <cellStyle name="20% - 강조색3 2 3 4 42" xfId="6938"/>
    <cellStyle name="20% - 강조색3 2 3 4 43" xfId="6939"/>
    <cellStyle name="20% - 강조색3 2 3 4 5" xfId="6940"/>
    <cellStyle name="20% - 강조색3 2 3 4 6" xfId="6941"/>
    <cellStyle name="20% - 강조색3 2 3 4 7" xfId="6942"/>
    <cellStyle name="20% - 강조색3 2 3 4 8" xfId="6943"/>
    <cellStyle name="20% - 강조색3 2 3 4 9" xfId="6944"/>
    <cellStyle name="20% - 강조색3 2 3 40" xfId="6945"/>
    <cellStyle name="20% - 강조색3 2 3 41" xfId="6946"/>
    <cellStyle name="20% - 강조색3 2 3 42" xfId="6947"/>
    <cellStyle name="20% - 강조색3 2 3 43" xfId="6948"/>
    <cellStyle name="20% - 강조색3 2 3 44" xfId="6949"/>
    <cellStyle name="20% - 강조색3 2 3 45" xfId="6950"/>
    <cellStyle name="20% - 강조색3 2 3 46" xfId="6951"/>
    <cellStyle name="20% - 강조색3 2 3 47" xfId="6952"/>
    <cellStyle name="20% - 강조색3 2 3 48" xfId="6953"/>
    <cellStyle name="20% - 강조색3 2 3 5" xfId="6954"/>
    <cellStyle name="20% - 강조색3 2 3 5 10" xfId="6955"/>
    <cellStyle name="20% - 강조색3 2 3 5 11" xfId="6956"/>
    <cellStyle name="20% - 강조색3 2 3 5 12" xfId="6957"/>
    <cellStyle name="20% - 강조색3 2 3 5 13" xfId="6958"/>
    <cellStyle name="20% - 강조색3 2 3 5 14" xfId="6959"/>
    <cellStyle name="20% - 강조색3 2 3 5 15" xfId="6960"/>
    <cellStyle name="20% - 강조색3 2 3 5 16" xfId="6961"/>
    <cellStyle name="20% - 강조색3 2 3 5 17" xfId="6962"/>
    <cellStyle name="20% - 강조색3 2 3 5 18" xfId="6963"/>
    <cellStyle name="20% - 강조색3 2 3 5 19" xfId="6964"/>
    <cellStyle name="20% - 강조색3 2 3 5 2" xfId="6965"/>
    <cellStyle name="20% - 강조색3 2 3 5 20" xfId="6966"/>
    <cellStyle name="20% - 강조색3 2 3 5 21" xfId="6967"/>
    <cellStyle name="20% - 강조색3 2 3 5 22" xfId="6968"/>
    <cellStyle name="20% - 강조색3 2 3 5 23" xfId="6969"/>
    <cellStyle name="20% - 강조색3 2 3 5 24" xfId="6970"/>
    <cellStyle name="20% - 강조색3 2 3 5 25" xfId="6971"/>
    <cellStyle name="20% - 강조색3 2 3 5 26" xfId="6972"/>
    <cellStyle name="20% - 강조색3 2 3 5 27" xfId="6973"/>
    <cellStyle name="20% - 강조색3 2 3 5 28" xfId="6974"/>
    <cellStyle name="20% - 강조색3 2 3 5 29" xfId="6975"/>
    <cellStyle name="20% - 강조색3 2 3 5 3" xfId="6976"/>
    <cellStyle name="20% - 강조색3 2 3 5 30" xfId="6977"/>
    <cellStyle name="20% - 강조색3 2 3 5 31" xfId="6978"/>
    <cellStyle name="20% - 강조색3 2 3 5 32" xfId="6979"/>
    <cellStyle name="20% - 강조색3 2 3 5 33" xfId="6980"/>
    <cellStyle name="20% - 강조색3 2 3 5 34" xfId="6981"/>
    <cellStyle name="20% - 강조색3 2 3 5 35" xfId="6982"/>
    <cellStyle name="20% - 강조색3 2 3 5 36" xfId="6983"/>
    <cellStyle name="20% - 강조색3 2 3 5 37" xfId="6984"/>
    <cellStyle name="20% - 강조색3 2 3 5 38" xfId="6985"/>
    <cellStyle name="20% - 강조색3 2 3 5 39" xfId="6986"/>
    <cellStyle name="20% - 강조색3 2 3 5 4" xfId="6987"/>
    <cellStyle name="20% - 강조색3 2 3 5 40" xfId="6988"/>
    <cellStyle name="20% - 강조색3 2 3 5 41" xfId="6989"/>
    <cellStyle name="20% - 강조색3 2 3 5 42" xfId="6990"/>
    <cellStyle name="20% - 강조색3 2 3 5 43" xfId="6991"/>
    <cellStyle name="20% - 강조색3 2 3 5 5" xfId="6992"/>
    <cellStyle name="20% - 강조색3 2 3 5 6" xfId="6993"/>
    <cellStyle name="20% - 강조색3 2 3 5 7" xfId="6994"/>
    <cellStyle name="20% - 강조색3 2 3 5 8" xfId="6995"/>
    <cellStyle name="20% - 강조색3 2 3 5 9" xfId="6996"/>
    <cellStyle name="20% - 강조색3 2 3 6" xfId="6997"/>
    <cellStyle name="20% - 강조색3 2 3 6 10" xfId="6998"/>
    <cellStyle name="20% - 강조색3 2 3 6 11" xfId="6999"/>
    <cellStyle name="20% - 강조색3 2 3 6 12" xfId="7000"/>
    <cellStyle name="20% - 강조색3 2 3 6 13" xfId="7001"/>
    <cellStyle name="20% - 강조색3 2 3 6 14" xfId="7002"/>
    <cellStyle name="20% - 강조색3 2 3 6 15" xfId="7003"/>
    <cellStyle name="20% - 강조색3 2 3 6 16" xfId="7004"/>
    <cellStyle name="20% - 강조색3 2 3 6 17" xfId="7005"/>
    <cellStyle name="20% - 강조색3 2 3 6 18" xfId="7006"/>
    <cellStyle name="20% - 강조색3 2 3 6 19" xfId="7007"/>
    <cellStyle name="20% - 강조색3 2 3 6 2" xfId="7008"/>
    <cellStyle name="20% - 강조색3 2 3 6 20" xfId="7009"/>
    <cellStyle name="20% - 강조색3 2 3 6 21" xfId="7010"/>
    <cellStyle name="20% - 강조색3 2 3 6 22" xfId="7011"/>
    <cellStyle name="20% - 강조색3 2 3 6 23" xfId="7012"/>
    <cellStyle name="20% - 강조색3 2 3 6 24" xfId="7013"/>
    <cellStyle name="20% - 강조색3 2 3 6 25" xfId="7014"/>
    <cellStyle name="20% - 강조색3 2 3 6 26" xfId="7015"/>
    <cellStyle name="20% - 강조색3 2 3 6 27" xfId="7016"/>
    <cellStyle name="20% - 강조색3 2 3 6 28" xfId="7017"/>
    <cellStyle name="20% - 강조색3 2 3 6 29" xfId="7018"/>
    <cellStyle name="20% - 강조색3 2 3 6 3" xfId="7019"/>
    <cellStyle name="20% - 강조색3 2 3 6 30" xfId="7020"/>
    <cellStyle name="20% - 강조색3 2 3 6 31" xfId="7021"/>
    <cellStyle name="20% - 강조색3 2 3 6 32" xfId="7022"/>
    <cellStyle name="20% - 강조색3 2 3 6 33" xfId="7023"/>
    <cellStyle name="20% - 강조색3 2 3 6 34" xfId="7024"/>
    <cellStyle name="20% - 강조색3 2 3 6 35" xfId="7025"/>
    <cellStyle name="20% - 강조색3 2 3 6 36" xfId="7026"/>
    <cellStyle name="20% - 강조색3 2 3 6 37" xfId="7027"/>
    <cellStyle name="20% - 강조색3 2 3 6 38" xfId="7028"/>
    <cellStyle name="20% - 강조색3 2 3 6 39" xfId="7029"/>
    <cellStyle name="20% - 강조색3 2 3 6 4" xfId="7030"/>
    <cellStyle name="20% - 강조색3 2 3 6 40" xfId="7031"/>
    <cellStyle name="20% - 강조색3 2 3 6 41" xfId="7032"/>
    <cellStyle name="20% - 강조색3 2 3 6 42" xfId="7033"/>
    <cellStyle name="20% - 강조색3 2 3 6 43" xfId="7034"/>
    <cellStyle name="20% - 강조색3 2 3 6 5" xfId="7035"/>
    <cellStyle name="20% - 강조색3 2 3 6 6" xfId="7036"/>
    <cellStyle name="20% - 강조색3 2 3 6 7" xfId="7037"/>
    <cellStyle name="20% - 강조색3 2 3 6 8" xfId="7038"/>
    <cellStyle name="20% - 강조색3 2 3 6 9" xfId="7039"/>
    <cellStyle name="20% - 강조색3 2 3 7" xfId="7040"/>
    <cellStyle name="20% - 강조색3 2 3 8" xfId="7041"/>
    <cellStyle name="20% - 강조색3 2 3 9" xfId="7042"/>
    <cellStyle name="20% - 강조색3 2 3_Apollo(세부)" xfId="7043"/>
    <cellStyle name="20% - 강조색3 2 30" xfId="7044"/>
    <cellStyle name="20% - 강조색3 2 31" xfId="7045"/>
    <cellStyle name="20% - 강조색3 2 32" xfId="7046"/>
    <cellStyle name="20% - 강조색3 2 33" xfId="7047"/>
    <cellStyle name="20% - 강조색3 2 34" xfId="7048"/>
    <cellStyle name="20% - 강조색3 2 35" xfId="7049"/>
    <cellStyle name="20% - 강조색3 2 36" xfId="7050"/>
    <cellStyle name="20% - 강조색3 2 37" xfId="7051"/>
    <cellStyle name="20% - 강조색3 2 38" xfId="7052"/>
    <cellStyle name="20% - 강조색3 2 39" xfId="7053"/>
    <cellStyle name="20% - 강조색3 2 4" xfId="7054"/>
    <cellStyle name="20% - 강조색3 2 4 10" xfId="7055"/>
    <cellStyle name="20% - 강조색3 2 4 11" xfId="7056"/>
    <cellStyle name="20% - 강조색3 2 4 12" xfId="7057"/>
    <cellStyle name="20% - 강조색3 2 4 13" xfId="7058"/>
    <cellStyle name="20% - 강조색3 2 4 14" xfId="7059"/>
    <cellStyle name="20% - 강조색3 2 4 15" xfId="7060"/>
    <cellStyle name="20% - 강조색3 2 4 16" xfId="7061"/>
    <cellStyle name="20% - 강조색3 2 4 17" xfId="7062"/>
    <cellStyle name="20% - 강조색3 2 4 18" xfId="7063"/>
    <cellStyle name="20% - 강조색3 2 4 19" xfId="7064"/>
    <cellStyle name="20% - 강조색3 2 4 2" xfId="7065"/>
    <cellStyle name="20% - 강조색3 2 4 20" xfId="7066"/>
    <cellStyle name="20% - 강조색3 2 4 21" xfId="7067"/>
    <cellStyle name="20% - 강조색3 2 4 22" xfId="7068"/>
    <cellStyle name="20% - 강조색3 2 4 23" xfId="7069"/>
    <cellStyle name="20% - 강조색3 2 4 24" xfId="7070"/>
    <cellStyle name="20% - 강조색3 2 4 25" xfId="7071"/>
    <cellStyle name="20% - 강조색3 2 4 26" xfId="7072"/>
    <cellStyle name="20% - 강조색3 2 4 27" xfId="7073"/>
    <cellStyle name="20% - 강조색3 2 4 28" xfId="7074"/>
    <cellStyle name="20% - 강조색3 2 4 29" xfId="7075"/>
    <cellStyle name="20% - 강조색3 2 4 3" xfId="7076"/>
    <cellStyle name="20% - 강조색3 2 4 30" xfId="7077"/>
    <cellStyle name="20% - 강조색3 2 4 31" xfId="7078"/>
    <cellStyle name="20% - 강조색3 2 4 32" xfId="7079"/>
    <cellStyle name="20% - 강조색3 2 4 33" xfId="7080"/>
    <cellStyle name="20% - 강조색3 2 4 34" xfId="7081"/>
    <cellStyle name="20% - 강조색3 2 4 35" xfId="7082"/>
    <cellStyle name="20% - 강조색3 2 4 36" xfId="7083"/>
    <cellStyle name="20% - 강조색3 2 4 37" xfId="7084"/>
    <cellStyle name="20% - 강조색3 2 4 38" xfId="7085"/>
    <cellStyle name="20% - 강조색3 2 4 39" xfId="7086"/>
    <cellStyle name="20% - 강조색3 2 4 4" xfId="7087"/>
    <cellStyle name="20% - 강조색3 2 4 40" xfId="7088"/>
    <cellStyle name="20% - 강조색3 2 4 41" xfId="7089"/>
    <cellStyle name="20% - 강조색3 2 4 42" xfId="7090"/>
    <cellStyle name="20% - 강조색3 2 4 43" xfId="7091"/>
    <cellStyle name="20% - 강조색3 2 4 5" xfId="7092"/>
    <cellStyle name="20% - 강조색3 2 4 6" xfId="7093"/>
    <cellStyle name="20% - 강조색3 2 4 7" xfId="7094"/>
    <cellStyle name="20% - 강조색3 2 4 8" xfId="7095"/>
    <cellStyle name="20% - 강조색3 2 4 9" xfId="7096"/>
    <cellStyle name="20% - 강조색3 2 40" xfId="7097"/>
    <cellStyle name="20% - 강조색3 2 41" xfId="7098"/>
    <cellStyle name="20% - 강조색3 2 42" xfId="7099"/>
    <cellStyle name="20% - 강조색3 2 43" xfId="7100"/>
    <cellStyle name="20% - 강조색3 2 44" xfId="7101"/>
    <cellStyle name="20% - 강조색3 2 45" xfId="7102"/>
    <cellStyle name="20% - 강조색3 2 46" xfId="7103"/>
    <cellStyle name="20% - 강조색3 2 47" xfId="7104"/>
    <cellStyle name="20% - 강조색3 2 48" xfId="7105"/>
    <cellStyle name="20% - 강조색3 2 49" xfId="7106"/>
    <cellStyle name="20% - 강조색3 2 5" xfId="7107"/>
    <cellStyle name="20% - 강조색3 2 5 10" xfId="7108"/>
    <cellStyle name="20% - 강조색3 2 5 11" xfId="7109"/>
    <cellStyle name="20% - 강조색3 2 5 12" xfId="7110"/>
    <cellStyle name="20% - 강조색3 2 5 13" xfId="7111"/>
    <cellStyle name="20% - 강조색3 2 5 14" xfId="7112"/>
    <cellStyle name="20% - 강조색3 2 5 15" xfId="7113"/>
    <cellStyle name="20% - 강조색3 2 5 16" xfId="7114"/>
    <cellStyle name="20% - 강조색3 2 5 17" xfId="7115"/>
    <cellStyle name="20% - 강조색3 2 5 18" xfId="7116"/>
    <cellStyle name="20% - 강조색3 2 5 19" xfId="7117"/>
    <cellStyle name="20% - 강조색3 2 5 2" xfId="7118"/>
    <cellStyle name="20% - 강조색3 2 5 20" xfId="7119"/>
    <cellStyle name="20% - 강조색3 2 5 21" xfId="7120"/>
    <cellStyle name="20% - 강조색3 2 5 22" xfId="7121"/>
    <cellStyle name="20% - 강조색3 2 5 23" xfId="7122"/>
    <cellStyle name="20% - 강조색3 2 5 24" xfId="7123"/>
    <cellStyle name="20% - 강조색3 2 5 25" xfId="7124"/>
    <cellStyle name="20% - 강조색3 2 5 26" xfId="7125"/>
    <cellStyle name="20% - 강조색3 2 5 27" xfId="7126"/>
    <cellStyle name="20% - 강조색3 2 5 28" xfId="7127"/>
    <cellStyle name="20% - 강조색3 2 5 29" xfId="7128"/>
    <cellStyle name="20% - 강조색3 2 5 3" xfId="7129"/>
    <cellStyle name="20% - 강조색3 2 5 30" xfId="7130"/>
    <cellStyle name="20% - 강조색3 2 5 31" xfId="7131"/>
    <cellStyle name="20% - 강조색3 2 5 32" xfId="7132"/>
    <cellStyle name="20% - 강조색3 2 5 33" xfId="7133"/>
    <cellStyle name="20% - 강조색3 2 5 34" xfId="7134"/>
    <cellStyle name="20% - 강조색3 2 5 35" xfId="7135"/>
    <cellStyle name="20% - 강조색3 2 5 36" xfId="7136"/>
    <cellStyle name="20% - 강조색3 2 5 37" xfId="7137"/>
    <cellStyle name="20% - 강조색3 2 5 38" xfId="7138"/>
    <cellStyle name="20% - 강조색3 2 5 39" xfId="7139"/>
    <cellStyle name="20% - 강조색3 2 5 4" xfId="7140"/>
    <cellStyle name="20% - 강조색3 2 5 40" xfId="7141"/>
    <cellStyle name="20% - 강조색3 2 5 41" xfId="7142"/>
    <cellStyle name="20% - 강조색3 2 5 42" xfId="7143"/>
    <cellStyle name="20% - 강조색3 2 5 43" xfId="7144"/>
    <cellStyle name="20% - 강조색3 2 5 5" xfId="7145"/>
    <cellStyle name="20% - 강조색3 2 5 6" xfId="7146"/>
    <cellStyle name="20% - 강조색3 2 5 7" xfId="7147"/>
    <cellStyle name="20% - 강조색3 2 5 8" xfId="7148"/>
    <cellStyle name="20% - 강조색3 2 5 9" xfId="7149"/>
    <cellStyle name="20% - 강조색3 2 50" xfId="7150"/>
    <cellStyle name="20% - 강조색3 2 51" xfId="7151"/>
    <cellStyle name="20% - 강조색3 2 52" xfId="7152"/>
    <cellStyle name="20% - 강조색3 2 6" xfId="7153"/>
    <cellStyle name="20% - 강조색3 2 6 10" xfId="7154"/>
    <cellStyle name="20% - 강조색3 2 6 11" xfId="7155"/>
    <cellStyle name="20% - 강조색3 2 6 12" xfId="7156"/>
    <cellStyle name="20% - 강조색3 2 6 13" xfId="7157"/>
    <cellStyle name="20% - 강조색3 2 6 14" xfId="7158"/>
    <cellStyle name="20% - 강조색3 2 6 15" xfId="7159"/>
    <cellStyle name="20% - 강조색3 2 6 16" xfId="7160"/>
    <cellStyle name="20% - 강조색3 2 6 17" xfId="7161"/>
    <cellStyle name="20% - 강조색3 2 6 18" xfId="7162"/>
    <cellStyle name="20% - 강조색3 2 6 19" xfId="7163"/>
    <cellStyle name="20% - 강조색3 2 6 2" xfId="7164"/>
    <cellStyle name="20% - 강조색3 2 6 20" xfId="7165"/>
    <cellStyle name="20% - 강조색3 2 6 21" xfId="7166"/>
    <cellStyle name="20% - 강조색3 2 6 22" xfId="7167"/>
    <cellStyle name="20% - 강조색3 2 6 23" xfId="7168"/>
    <cellStyle name="20% - 강조색3 2 6 24" xfId="7169"/>
    <cellStyle name="20% - 강조색3 2 6 25" xfId="7170"/>
    <cellStyle name="20% - 강조색3 2 6 26" xfId="7171"/>
    <cellStyle name="20% - 강조색3 2 6 27" xfId="7172"/>
    <cellStyle name="20% - 강조색3 2 6 28" xfId="7173"/>
    <cellStyle name="20% - 강조색3 2 6 29" xfId="7174"/>
    <cellStyle name="20% - 강조색3 2 6 3" xfId="7175"/>
    <cellStyle name="20% - 강조색3 2 6 30" xfId="7176"/>
    <cellStyle name="20% - 강조색3 2 6 31" xfId="7177"/>
    <cellStyle name="20% - 강조색3 2 6 32" xfId="7178"/>
    <cellStyle name="20% - 강조색3 2 6 33" xfId="7179"/>
    <cellStyle name="20% - 강조색3 2 6 34" xfId="7180"/>
    <cellStyle name="20% - 강조색3 2 6 35" xfId="7181"/>
    <cellStyle name="20% - 강조색3 2 6 36" xfId="7182"/>
    <cellStyle name="20% - 강조색3 2 6 37" xfId="7183"/>
    <cellStyle name="20% - 강조색3 2 6 38" xfId="7184"/>
    <cellStyle name="20% - 강조색3 2 6 39" xfId="7185"/>
    <cellStyle name="20% - 강조색3 2 6 4" xfId="7186"/>
    <cellStyle name="20% - 강조색3 2 6 40" xfId="7187"/>
    <cellStyle name="20% - 강조색3 2 6 41" xfId="7188"/>
    <cellStyle name="20% - 강조색3 2 6 42" xfId="7189"/>
    <cellStyle name="20% - 강조색3 2 6 43" xfId="7190"/>
    <cellStyle name="20% - 강조색3 2 6 5" xfId="7191"/>
    <cellStyle name="20% - 강조색3 2 6 6" xfId="7192"/>
    <cellStyle name="20% - 강조색3 2 6 7" xfId="7193"/>
    <cellStyle name="20% - 강조색3 2 6 8" xfId="7194"/>
    <cellStyle name="20% - 강조색3 2 6 9" xfId="7195"/>
    <cellStyle name="20% - 강조색3 2 7" xfId="7196"/>
    <cellStyle name="20% - 강조색3 2 7 10" xfId="7197"/>
    <cellStyle name="20% - 강조색3 2 7 11" xfId="7198"/>
    <cellStyle name="20% - 강조색3 2 7 12" xfId="7199"/>
    <cellStyle name="20% - 강조색3 2 7 13" xfId="7200"/>
    <cellStyle name="20% - 강조색3 2 7 14" xfId="7201"/>
    <cellStyle name="20% - 강조색3 2 7 15" xfId="7202"/>
    <cellStyle name="20% - 강조색3 2 7 16" xfId="7203"/>
    <cellStyle name="20% - 강조색3 2 7 17" xfId="7204"/>
    <cellStyle name="20% - 강조색3 2 7 18" xfId="7205"/>
    <cellStyle name="20% - 강조색3 2 7 19" xfId="7206"/>
    <cellStyle name="20% - 강조색3 2 7 2" xfId="7207"/>
    <cellStyle name="20% - 강조색3 2 7 20" xfId="7208"/>
    <cellStyle name="20% - 강조색3 2 7 21" xfId="7209"/>
    <cellStyle name="20% - 강조색3 2 7 22" xfId="7210"/>
    <cellStyle name="20% - 강조색3 2 7 23" xfId="7211"/>
    <cellStyle name="20% - 강조색3 2 7 24" xfId="7212"/>
    <cellStyle name="20% - 강조색3 2 7 25" xfId="7213"/>
    <cellStyle name="20% - 강조색3 2 7 26" xfId="7214"/>
    <cellStyle name="20% - 강조색3 2 7 27" xfId="7215"/>
    <cellStyle name="20% - 강조색3 2 7 28" xfId="7216"/>
    <cellStyle name="20% - 강조색3 2 7 29" xfId="7217"/>
    <cellStyle name="20% - 강조색3 2 7 3" xfId="7218"/>
    <cellStyle name="20% - 강조색3 2 7 30" xfId="7219"/>
    <cellStyle name="20% - 강조색3 2 7 31" xfId="7220"/>
    <cellStyle name="20% - 강조색3 2 7 32" xfId="7221"/>
    <cellStyle name="20% - 강조색3 2 7 33" xfId="7222"/>
    <cellStyle name="20% - 강조색3 2 7 34" xfId="7223"/>
    <cellStyle name="20% - 강조색3 2 7 35" xfId="7224"/>
    <cellStyle name="20% - 강조색3 2 7 36" xfId="7225"/>
    <cellStyle name="20% - 강조색3 2 7 37" xfId="7226"/>
    <cellStyle name="20% - 강조색3 2 7 38" xfId="7227"/>
    <cellStyle name="20% - 강조색3 2 7 39" xfId="7228"/>
    <cellStyle name="20% - 강조색3 2 7 4" xfId="7229"/>
    <cellStyle name="20% - 강조색3 2 7 40" xfId="7230"/>
    <cellStyle name="20% - 강조색3 2 7 41" xfId="7231"/>
    <cellStyle name="20% - 강조색3 2 7 42" xfId="7232"/>
    <cellStyle name="20% - 강조색3 2 7 43" xfId="7233"/>
    <cellStyle name="20% - 강조색3 2 7 5" xfId="7234"/>
    <cellStyle name="20% - 강조색3 2 7 6" xfId="7235"/>
    <cellStyle name="20% - 강조색3 2 7 7" xfId="7236"/>
    <cellStyle name="20% - 강조색3 2 7 8" xfId="7237"/>
    <cellStyle name="20% - 강조색3 2 7 9" xfId="7238"/>
    <cellStyle name="20% - 강조색3 2 8" xfId="7239"/>
    <cellStyle name="20% - 강조색3 2 8 10" xfId="7240"/>
    <cellStyle name="20% - 강조색3 2 8 11" xfId="7241"/>
    <cellStyle name="20% - 강조색3 2 8 12" xfId="7242"/>
    <cellStyle name="20% - 강조색3 2 8 13" xfId="7243"/>
    <cellStyle name="20% - 강조색3 2 8 14" xfId="7244"/>
    <cellStyle name="20% - 강조색3 2 8 15" xfId="7245"/>
    <cellStyle name="20% - 강조색3 2 8 16" xfId="7246"/>
    <cellStyle name="20% - 강조색3 2 8 17" xfId="7247"/>
    <cellStyle name="20% - 강조색3 2 8 18" xfId="7248"/>
    <cellStyle name="20% - 강조색3 2 8 19" xfId="7249"/>
    <cellStyle name="20% - 강조색3 2 8 2" xfId="7250"/>
    <cellStyle name="20% - 강조색3 2 8 20" xfId="7251"/>
    <cellStyle name="20% - 강조색3 2 8 21" xfId="7252"/>
    <cellStyle name="20% - 강조색3 2 8 22" xfId="7253"/>
    <cellStyle name="20% - 강조색3 2 8 23" xfId="7254"/>
    <cellStyle name="20% - 강조색3 2 8 24" xfId="7255"/>
    <cellStyle name="20% - 강조색3 2 8 25" xfId="7256"/>
    <cellStyle name="20% - 강조색3 2 8 26" xfId="7257"/>
    <cellStyle name="20% - 강조색3 2 8 27" xfId="7258"/>
    <cellStyle name="20% - 강조색3 2 8 28" xfId="7259"/>
    <cellStyle name="20% - 강조색3 2 8 29" xfId="7260"/>
    <cellStyle name="20% - 강조색3 2 8 3" xfId="7261"/>
    <cellStyle name="20% - 강조색3 2 8 30" xfId="7262"/>
    <cellStyle name="20% - 강조색3 2 8 31" xfId="7263"/>
    <cellStyle name="20% - 강조색3 2 8 32" xfId="7264"/>
    <cellStyle name="20% - 강조색3 2 8 33" xfId="7265"/>
    <cellStyle name="20% - 강조색3 2 8 34" xfId="7266"/>
    <cellStyle name="20% - 강조색3 2 8 35" xfId="7267"/>
    <cellStyle name="20% - 강조색3 2 8 36" xfId="7268"/>
    <cellStyle name="20% - 강조색3 2 8 37" xfId="7269"/>
    <cellStyle name="20% - 강조색3 2 8 38" xfId="7270"/>
    <cellStyle name="20% - 강조색3 2 8 39" xfId="7271"/>
    <cellStyle name="20% - 강조색3 2 8 4" xfId="7272"/>
    <cellStyle name="20% - 강조색3 2 8 40" xfId="7273"/>
    <cellStyle name="20% - 강조색3 2 8 41" xfId="7274"/>
    <cellStyle name="20% - 강조색3 2 8 42" xfId="7275"/>
    <cellStyle name="20% - 강조색3 2 8 43" xfId="7276"/>
    <cellStyle name="20% - 강조색3 2 8 5" xfId="7277"/>
    <cellStyle name="20% - 강조색3 2 8 6" xfId="7278"/>
    <cellStyle name="20% - 강조색3 2 8 7" xfId="7279"/>
    <cellStyle name="20% - 강조색3 2 8 8" xfId="7280"/>
    <cellStyle name="20% - 강조색3 2 8 9" xfId="7281"/>
    <cellStyle name="20% - 강조색3 2 9" xfId="7282"/>
    <cellStyle name="20% - 강조색3 2_Apollo(세부)" xfId="7283"/>
    <cellStyle name="20% - 강조색3 20" xfId="7284"/>
    <cellStyle name="20% - 강조색3 20 2" xfId="7285"/>
    <cellStyle name="20% - 강조색3 20 3" xfId="7286"/>
    <cellStyle name="20% - 강조색3 21" xfId="7287"/>
    <cellStyle name="20% - 강조색3 21 2" xfId="7288"/>
    <cellStyle name="20% - 강조색3 21 3" xfId="7289"/>
    <cellStyle name="20% - 강조색3 22" xfId="7290"/>
    <cellStyle name="20% - 강조색3 23" xfId="7291"/>
    <cellStyle name="20% - 강조색3 24" xfId="7292"/>
    <cellStyle name="20% - 강조색3 25" xfId="7293"/>
    <cellStyle name="20% - 강조색3 26" xfId="7294"/>
    <cellStyle name="20% - 강조색3 27" xfId="7295"/>
    <cellStyle name="20% - 강조색3 28" xfId="7296"/>
    <cellStyle name="20% - 강조색3 29" xfId="7297"/>
    <cellStyle name="20% - 강조색3 3" xfId="7298"/>
    <cellStyle name="20% - 강조색3 3 10" xfId="7299"/>
    <cellStyle name="20% - 강조색3 3 11" xfId="7300"/>
    <cellStyle name="20% - 강조색3 3 12" xfId="7301"/>
    <cellStyle name="20% - 강조색3 3 13" xfId="7302"/>
    <cellStyle name="20% - 강조색3 3 14" xfId="7303"/>
    <cellStyle name="20% - 강조색3 3 15" xfId="7304"/>
    <cellStyle name="20% - 강조색3 3 16" xfId="7305"/>
    <cellStyle name="20% - 강조색3 3 17" xfId="7306"/>
    <cellStyle name="20% - 강조색3 3 18" xfId="7307"/>
    <cellStyle name="20% - 강조색3 3 19" xfId="7308"/>
    <cellStyle name="20% - 강조색3 3 2" xfId="7309"/>
    <cellStyle name="20% - 강조색3 3 2 10" xfId="7310"/>
    <cellStyle name="20% - 강조색3 3 2 11" xfId="7311"/>
    <cellStyle name="20% - 강조색3 3 2 12" xfId="7312"/>
    <cellStyle name="20% - 강조색3 3 2 13" xfId="7313"/>
    <cellStyle name="20% - 강조색3 3 2 14" xfId="7314"/>
    <cellStyle name="20% - 강조색3 3 2 15" xfId="7315"/>
    <cellStyle name="20% - 강조색3 3 2 16" xfId="7316"/>
    <cellStyle name="20% - 강조색3 3 2 17" xfId="7317"/>
    <cellStyle name="20% - 강조색3 3 2 18" xfId="7318"/>
    <cellStyle name="20% - 강조색3 3 2 19" xfId="7319"/>
    <cellStyle name="20% - 강조색3 3 2 2" xfId="7320"/>
    <cellStyle name="20% - 강조색3 3 2 20" xfId="7321"/>
    <cellStyle name="20% - 강조색3 3 2 21" xfId="7322"/>
    <cellStyle name="20% - 강조색3 3 2 22" xfId="7323"/>
    <cellStyle name="20% - 강조색3 3 2 23" xfId="7324"/>
    <cellStyle name="20% - 강조색3 3 2 24" xfId="7325"/>
    <cellStyle name="20% - 강조색3 3 2 25" xfId="7326"/>
    <cellStyle name="20% - 강조색3 3 2 26" xfId="7327"/>
    <cellStyle name="20% - 강조색3 3 2 27" xfId="7328"/>
    <cellStyle name="20% - 강조색3 3 2 28" xfId="7329"/>
    <cellStyle name="20% - 강조색3 3 2 29" xfId="7330"/>
    <cellStyle name="20% - 강조색3 3 2 3" xfId="7331"/>
    <cellStyle name="20% - 강조색3 3 2 30" xfId="7332"/>
    <cellStyle name="20% - 강조색3 3 2 31" xfId="7333"/>
    <cellStyle name="20% - 강조색3 3 2 32" xfId="7334"/>
    <cellStyle name="20% - 강조색3 3 2 33" xfId="7335"/>
    <cellStyle name="20% - 강조색3 3 2 34" xfId="7336"/>
    <cellStyle name="20% - 강조색3 3 2 35" xfId="7337"/>
    <cellStyle name="20% - 강조색3 3 2 36" xfId="7338"/>
    <cellStyle name="20% - 강조색3 3 2 37" xfId="7339"/>
    <cellStyle name="20% - 강조색3 3 2 38" xfId="7340"/>
    <cellStyle name="20% - 강조색3 3 2 39" xfId="7341"/>
    <cellStyle name="20% - 강조색3 3 2 4" xfId="7342"/>
    <cellStyle name="20% - 강조색3 3 2 40" xfId="7343"/>
    <cellStyle name="20% - 강조색3 3 2 41" xfId="7344"/>
    <cellStyle name="20% - 강조색3 3 2 42" xfId="7345"/>
    <cellStyle name="20% - 강조색3 3 2 43" xfId="7346"/>
    <cellStyle name="20% - 강조색3 3 2 5" xfId="7347"/>
    <cellStyle name="20% - 강조색3 3 2 6" xfId="7348"/>
    <cellStyle name="20% - 강조색3 3 2 7" xfId="7349"/>
    <cellStyle name="20% - 강조색3 3 2 8" xfId="7350"/>
    <cellStyle name="20% - 강조색3 3 2 9" xfId="7351"/>
    <cellStyle name="20% - 강조색3 3 20" xfId="7352"/>
    <cellStyle name="20% - 강조색3 3 21" xfId="7353"/>
    <cellStyle name="20% - 강조색3 3 22" xfId="7354"/>
    <cellStyle name="20% - 강조색3 3 23" xfId="7355"/>
    <cellStyle name="20% - 강조색3 3 24" xfId="7356"/>
    <cellStyle name="20% - 강조색3 3 25" xfId="7357"/>
    <cellStyle name="20% - 강조색3 3 26" xfId="7358"/>
    <cellStyle name="20% - 강조색3 3 27" xfId="7359"/>
    <cellStyle name="20% - 강조색3 3 28" xfId="7360"/>
    <cellStyle name="20% - 강조색3 3 29" xfId="7361"/>
    <cellStyle name="20% - 강조색3 3 3" xfId="7362"/>
    <cellStyle name="20% - 강조색3 3 3 10" xfId="7363"/>
    <cellStyle name="20% - 강조색3 3 3 11" xfId="7364"/>
    <cellStyle name="20% - 강조색3 3 3 12" xfId="7365"/>
    <cellStyle name="20% - 강조색3 3 3 13" xfId="7366"/>
    <cellStyle name="20% - 강조색3 3 3 14" xfId="7367"/>
    <cellStyle name="20% - 강조색3 3 3 15" xfId="7368"/>
    <cellStyle name="20% - 강조색3 3 3 16" xfId="7369"/>
    <cellStyle name="20% - 강조색3 3 3 17" xfId="7370"/>
    <cellStyle name="20% - 강조색3 3 3 18" xfId="7371"/>
    <cellStyle name="20% - 강조색3 3 3 19" xfId="7372"/>
    <cellStyle name="20% - 강조색3 3 3 2" xfId="7373"/>
    <cellStyle name="20% - 강조색3 3 3 20" xfId="7374"/>
    <cellStyle name="20% - 강조색3 3 3 21" xfId="7375"/>
    <cellStyle name="20% - 강조색3 3 3 22" xfId="7376"/>
    <cellStyle name="20% - 강조색3 3 3 23" xfId="7377"/>
    <cellStyle name="20% - 강조색3 3 3 24" xfId="7378"/>
    <cellStyle name="20% - 강조색3 3 3 25" xfId="7379"/>
    <cellStyle name="20% - 강조색3 3 3 26" xfId="7380"/>
    <cellStyle name="20% - 강조색3 3 3 27" xfId="7381"/>
    <cellStyle name="20% - 강조색3 3 3 28" xfId="7382"/>
    <cellStyle name="20% - 강조색3 3 3 29" xfId="7383"/>
    <cellStyle name="20% - 강조색3 3 3 3" xfId="7384"/>
    <cellStyle name="20% - 강조색3 3 3 30" xfId="7385"/>
    <cellStyle name="20% - 강조색3 3 3 31" xfId="7386"/>
    <cellStyle name="20% - 강조색3 3 3 32" xfId="7387"/>
    <cellStyle name="20% - 강조색3 3 3 33" xfId="7388"/>
    <cellStyle name="20% - 강조색3 3 3 34" xfId="7389"/>
    <cellStyle name="20% - 강조색3 3 3 35" xfId="7390"/>
    <cellStyle name="20% - 강조색3 3 3 36" xfId="7391"/>
    <cellStyle name="20% - 강조색3 3 3 37" xfId="7392"/>
    <cellStyle name="20% - 강조색3 3 3 38" xfId="7393"/>
    <cellStyle name="20% - 강조색3 3 3 39" xfId="7394"/>
    <cellStyle name="20% - 강조색3 3 3 4" xfId="7395"/>
    <cellStyle name="20% - 강조색3 3 3 40" xfId="7396"/>
    <cellStyle name="20% - 강조색3 3 3 41" xfId="7397"/>
    <cellStyle name="20% - 강조색3 3 3 42" xfId="7398"/>
    <cellStyle name="20% - 강조색3 3 3 43" xfId="7399"/>
    <cellStyle name="20% - 강조색3 3 3 5" xfId="7400"/>
    <cellStyle name="20% - 강조색3 3 3 6" xfId="7401"/>
    <cellStyle name="20% - 강조색3 3 3 7" xfId="7402"/>
    <cellStyle name="20% - 강조색3 3 3 8" xfId="7403"/>
    <cellStyle name="20% - 강조색3 3 3 9" xfId="7404"/>
    <cellStyle name="20% - 강조색3 3 30" xfId="7405"/>
    <cellStyle name="20% - 강조색3 3 31" xfId="7406"/>
    <cellStyle name="20% - 강조색3 3 32" xfId="7407"/>
    <cellStyle name="20% - 강조색3 3 33" xfId="7408"/>
    <cellStyle name="20% - 강조색3 3 34" xfId="7409"/>
    <cellStyle name="20% - 강조색3 3 35" xfId="7410"/>
    <cellStyle name="20% - 강조색3 3 36" xfId="7411"/>
    <cellStyle name="20% - 강조색3 3 37" xfId="7412"/>
    <cellStyle name="20% - 강조색3 3 38" xfId="7413"/>
    <cellStyle name="20% - 강조색3 3 39" xfId="7414"/>
    <cellStyle name="20% - 강조색3 3 4" xfId="7415"/>
    <cellStyle name="20% - 강조색3 3 4 10" xfId="7416"/>
    <cellStyle name="20% - 강조색3 3 4 11" xfId="7417"/>
    <cellStyle name="20% - 강조색3 3 4 12" xfId="7418"/>
    <cellStyle name="20% - 강조색3 3 4 13" xfId="7419"/>
    <cellStyle name="20% - 강조색3 3 4 14" xfId="7420"/>
    <cellStyle name="20% - 강조색3 3 4 15" xfId="7421"/>
    <cellStyle name="20% - 강조색3 3 4 16" xfId="7422"/>
    <cellStyle name="20% - 강조색3 3 4 17" xfId="7423"/>
    <cellStyle name="20% - 강조색3 3 4 18" xfId="7424"/>
    <cellStyle name="20% - 강조색3 3 4 19" xfId="7425"/>
    <cellStyle name="20% - 강조색3 3 4 2" xfId="7426"/>
    <cellStyle name="20% - 강조색3 3 4 20" xfId="7427"/>
    <cellStyle name="20% - 강조색3 3 4 21" xfId="7428"/>
    <cellStyle name="20% - 강조색3 3 4 22" xfId="7429"/>
    <cellStyle name="20% - 강조색3 3 4 23" xfId="7430"/>
    <cellStyle name="20% - 강조색3 3 4 24" xfId="7431"/>
    <cellStyle name="20% - 강조색3 3 4 25" xfId="7432"/>
    <cellStyle name="20% - 강조색3 3 4 26" xfId="7433"/>
    <cellStyle name="20% - 강조색3 3 4 27" xfId="7434"/>
    <cellStyle name="20% - 강조색3 3 4 28" xfId="7435"/>
    <cellStyle name="20% - 강조색3 3 4 29" xfId="7436"/>
    <cellStyle name="20% - 강조색3 3 4 3" xfId="7437"/>
    <cellStyle name="20% - 강조색3 3 4 30" xfId="7438"/>
    <cellStyle name="20% - 강조색3 3 4 31" xfId="7439"/>
    <cellStyle name="20% - 강조색3 3 4 32" xfId="7440"/>
    <cellStyle name="20% - 강조색3 3 4 33" xfId="7441"/>
    <cellStyle name="20% - 강조색3 3 4 34" xfId="7442"/>
    <cellStyle name="20% - 강조색3 3 4 35" xfId="7443"/>
    <cellStyle name="20% - 강조색3 3 4 36" xfId="7444"/>
    <cellStyle name="20% - 강조색3 3 4 37" xfId="7445"/>
    <cellStyle name="20% - 강조색3 3 4 38" xfId="7446"/>
    <cellStyle name="20% - 강조색3 3 4 39" xfId="7447"/>
    <cellStyle name="20% - 강조색3 3 4 4" xfId="7448"/>
    <cellStyle name="20% - 강조색3 3 4 40" xfId="7449"/>
    <cellStyle name="20% - 강조색3 3 4 41" xfId="7450"/>
    <cellStyle name="20% - 강조색3 3 4 42" xfId="7451"/>
    <cellStyle name="20% - 강조색3 3 4 43" xfId="7452"/>
    <cellStyle name="20% - 강조색3 3 4 5" xfId="7453"/>
    <cellStyle name="20% - 강조색3 3 4 6" xfId="7454"/>
    <cellStyle name="20% - 강조색3 3 4 7" xfId="7455"/>
    <cellStyle name="20% - 강조색3 3 4 8" xfId="7456"/>
    <cellStyle name="20% - 강조색3 3 4 9" xfId="7457"/>
    <cellStyle name="20% - 강조색3 3 40" xfId="7458"/>
    <cellStyle name="20% - 강조색3 3 41" xfId="7459"/>
    <cellStyle name="20% - 강조색3 3 42" xfId="7460"/>
    <cellStyle name="20% - 강조색3 3 43" xfId="7461"/>
    <cellStyle name="20% - 강조색3 3 44" xfId="7462"/>
    <cellStyle name="20% - 강조색3 3 45" xfId="7463"/>
    <cellStyle name="20% - 강조색3 3 46" xfId="7464"/>
    <cellStyle name="20% - 강조색3 3 47" xfId="7465"/>
    <cellStyle name="20% - 강조색3 3 48" xfId="7466"/>
    <cellStyle name="20% - 강조색3 3 5" xfId="7467"/>
    <cellStyle name="20% - 강조색3 3 5 10" xfId="7468"/>
    <cellStyle name="20% - 강조색3 3 5 11" xfId="7469"/>
    <cellStyle name="20% - 강조색3 3 5 12" xfId="7470"/>
    <cellStyle name="20% - 강조색3 3 5 13" xfId="7471"/>
    <cellStyle name="20% - 강조색3 3 5 14" xfId="7472"/>
    <cellStyle name="20% - 강조색3 3 5 15" xfId="7473"/>
    <cellStyle name="20% - 강조색3 3 5 16" xfId="7474"/>
    <cellStyle name="20% - 강조색3 3 5 17" xfId="7475"/>
    <cellStyle name="20% - 강조색3 3 5 18" xfId="7476"/>
    <cellStyle name="20% - 강조색3 3 5 19" xfId="7477"/>
    <cellStyle name="20% - 강조색3 3 5 2" xfId="7478"/>
    <cellStyle name="20% - 강조색3 3 5 20" xfId="7479"/>
    <cellStyle name="20% - 강조색3 3 5 21" xfId="7480"/>
    <cellStyle name="20% - 강조색3 3 5 22" xfId="7481"/>
    <cellStyle name="20% - 강조색3 3 5 23" xfId="7482"/>
    <cellStyle name="20% - 강조색3 3 5 24" xfId="7483"/>
    <cellStyle name="20% - 강조색3 3 5 25" xfId="7484"/>
    <cellStyle name="20% - 강조색3 3 5 26" xfId="7485"/>
    <cellStyle name="20% - 강조색3 3 5 27" xfId="7486"/>
    <cellStyle name="20% - 강조색3 3 5 28" xfId="7487"/>
    <cellStyle name="20% - 강조색3 3 5 29" xfId="7488"/>
    <cellStyle name="20% - 강조색3 3 5 3" xfId="7489"/>
    <cellStyle name="20% - 강조색3 3 5 30" xfId="7490"/>
    <cellStyle name="20% - 강조색3 3 5 31" xfId="7491"/>
    <cellStyle name="20% - 강조색3 3 5 32" xfId="7492"/>
    <cellStyle name="20% - 강조색3 3 5 33" xfId="7493"/>
    <cellStyle name="20% - 강조색3 3 5 34" xfId="7494"/>
    <cellStyle name="20% - 강조색3 3 5 35" xfId="7495"/>
    <cellStyle name="20% - 강조색3 3 5 36" xfId="7496"/>
    <cellStyle name="20% - 강조색3 3 5 37" xfId="7497"/>
    <cellStyle name="20% - 강조색3 3 5 38" xfId="7498"/>
    <cellStyle name="20% - 강조색3 3 5 39" xfId="7499"/>
    <cellStyle name="20% - 강조색3 3 5 4" xfId="7500"/>
    <cellStyle name="20% - 강조색3 3 5 40" xfId="7501"/>
    <cellStyle name="20% - 강조색3 3 5 41" xfId="7502"/>
    <cellStyle name="20% - 강조색3 3 5 42" xfId="7503"/>
    <cellStyle name="20% - 강조색3 3 5 43" xfId="7504"/>
    <cellStyle name="20% - 강조색3 3 5 5" xfId="7505"/>
    <cellStyle name="20% - 강조색3 3 5 6" xfId="7506"/>
    <cellStyle name="20% - 강조색3 3 5 7" xfId="7507"/>
    <cellStyle name="20% - 강조색3 3 5 8" xfId="7508"/>
    <cellStyle name="20% - 강조색3 3 5 9" xfId="7509"/>
    <cellStyle name="20% - 강조색3 3 6" xfId="7510"/>
    <cellStyle name="20% - 강조색3 3 6 10" xfId="7511"/>
    <cellStyle name="20% - 강조색3 3 6 11" xfId="7512"/>
    <cellStyle name="20% - 강조색3 3 6 12" xfId="7513"/>
    <cellStyle name="20% - 강조색3 3 6 13" xfId="7514"/>
    <cellStyle name="20% - 강조색3 3 6 14" xfId="7515"/>
    <cellStyle name="20% - 강조색3 3 6 15" xfId="7516"/>
    <cellStyle name="20% - 강조색3 3 6 16" xfId="7517"/>
    <cellStyle name="20% - 강조색3 3 6 17" xfId="7518"/>
    <cellStyle name="20% - 강조색3 3 6 18" xfId="7519"/>
    <cellStyle name="20% - 강조색3 3 6 19" xfId="7520"/>
    <cellStyle name="20% - 강조색3 3 6 2" xfId="7521"/>
    <cellStyle name="20% - 강조색3 3 6 20" xfId="7522"/>
    <cellStyle name="20% - 강조색3 3 6 21" xfId="7523"/>
    <cellStyle name="20% - 강조색3 3 6 22" xfId="7524"/>
    <cellStyle name="20% - 강조색3 3 6 23" xfId="7525"/>
    <cellStyle name="20% - 강조색3 3 6 24" xfId="7526"/>
    <cellStyle name="20% - 강조색3 3 6 25" xfId="7527"/>
    <cellStyle name="20% - 강조색3 3 6 26" xfId="7528"/>
    <cellStyle name="20% - 강조색3 3 6 27" xfId="7529"/>
    <cellStyle name="20% - 강조색3 3 6 28" xfId="7530"/>
    <cellStyle name="20% - 강조색3 3 6 29" xfId="7531"/>
    <cellStyle name="20% - 강조색3 3 6 3" xfId="7532"/>
    <cellStyle name="20% - 강조색3 3 6 30" xfId="7533"/>
    <cellStyle name="20% - 강조색3 3 6 31" xfId="7534"/>
    <cellStyle name="20% - 강조색3 3 6 32" xfId="7535"/>
    <cellStyle name="20% - 강조색3 3 6 33" xfId="7536"/>
    <cellStyle name="20% - 강조색3 3 6 34" xfId="7537"/>
    <cellStyle name="20% - 강조색3 3 6 35" xfId="7538"/>
    <cellStyle name="20% - 강조색3 3 6 36" xfId="7539"/>
    <cellStyle name="20% - 강조색3 3 6 37" xfId="7540"/>
    <cellStyle name="20% - 강조색3 3 6 38" xfId="7541"/>
    <cellStyle name="20% - 강조색3 3 6 39" xfId="7542"/>
    <cellStyle name="20% - 강조색3 3 6 4" xfId="7543"/>
    <cellStyle name="20% - 강조색3 3 6 40" xfId="7544"/>
    <cellStyle name="20% - 강조색3 3 6 41" xfId="7545"/>
    <cellStyle name="20% - 강조색3 3 6 42" xfId="7546"/>
    <cellStyle name="20% - 강조색3 3 6 43" xfId="7547"/>
    <cellStyle name="20% - 강조색3 3 6 5" xfId="7548"/>
    <cellStyle name="20% - 강조색3 3 6 6" xfId="7549"/>
    <cellStyle name="20% - 강조색3 3 6 7" xfId="7550"/>
    <cellStyle name="20% - 강조색3 3 6 8" xfId="7551"/>
    <cellStyle name="20% - 강조색3 3 6 9" xfId="7552"/>
    <cellStyle name="20% - 강조색3 3 7" xfId="7553"/>
    <cellStyle name="20% - 강조색3 3 8" xfId="7554"/>
    <cellStyle name="20% - 강조색3 3 9" xfId="7555"/>
    <cellStyle name="20% - 강조색3 3_Apollo(세부)" xfId="7556"/>
    <cellStyle name="20% - 강조색3 30" xfId="7557"/>
    <cellStyle name="20% - 강조색3 31" xfId="7558"/>
    <cellStyle name="20% - 강조색3 32" xfId="7559"/>
    <cellStyle name="20% - 강조색3 33" xfId="7560"/>
    <cellStyle name="20% - 강조색3 34" xfId="7561"/>
    <cellStyle name="20% - 강조색3 35" xfId="7562"/>
    <cellStyle name="20% - 강조색3 36" xfId="7563"/>
    <cellStyle name="20% - 강조색3 37" xfId="7564"/>
    <cellStyle name="20% - 강조색3 38" xfId="7565"/>
    <cellStyle name="20% - 강조색3 39" xfId="7566"/>
    <cellStyle name="20% - 강조색3 4" xfId="7567"/>
    <cellStyle name="20% - 강조색3 4 10" xfId="7568"/>
    <cellStyle name="20% - 강조색3 4 11" xfId="7569"/>
    <cellStyle name="20% - 강조색3 4 2" xfId="7570"/>
    <cellStyle name="20% - 강조색3 4 3" xfId="7571"/>
    <cellStyle name="20% - 강조색3 4 4" xfId="7572"/>
    <cellStyle name="20% - 강조색3 4 5" xfId="7573"/>
    <cellStyle name="20% - 강조색3 4 6" xfId="7574"/>
    <cellStyle name="20% - 강조색3 4 7" xfId="7575"/>
    <cellStyle name="20% - 강조색3 4 8" xfId="7576"/>
    <cellStyle name="20% - 강조색3 4 9" xfId="7577"/>
    <cellStyle name="20% - 강조색3 40" xfId="7578"/>
    <cellStyle name="20% - 강조색3 41" xfId="7579"/>
    <cellStyle name="20% - 강조색3 42" xfId="7580"/>
    <cellStyle name="20% - 강조색3 43" xfId="7581"/>
    <cellStyle name="20% - 강조색3 44" xfId="7582"/>
    <cellStyle name="20% - 강조색3 45" xfId="7583"/>
    <cellStyle name="20% - 강조색3 5" xfId="7584"/>
    <cellStyle name="20% - 강조색3 5 10" xfId="7585"/>
    <cellStyle name="20% - 강조색3 5 11" xfId="7586"/>
    <cellStyle name="20% - 강조색3 5 2" xfId="7587"/>
    <cellStyle name="20% - 강조색3 5 3" xfId="7588"/>
    <cellStyle name="20% - 강조색3 5 4" xfId="7589"/>
    <cellStyle name="20% - 강조색3 5 5" xfId="7590"/>
    <cellStyle name="20% - 강조색3 5 6" xfId="7591"/>
    <cellStyle name="20% - 강조색3 5 7" xfId="7592"/>
    <cellStyle name="20% - 강조색3 5 8" xfId="7593"/>
    <cellStyle name="20% - 강조색3 5 9" xfId="7594"/>
    <cellStyle name="20% - 강조색3 6" xfId="7595"/>
    <cellStyle name="20% - 강조색3 6 2" xfId="7596"/>
    <cellStyle name="20% - 강조색3 6 3" xfId="7597"/>
    <cellStyle name="20% - 강조색3 7" xfId="7598"/>
    <cellStyle name="20% - 강조색3 7 2" xfId="7599"/>
    <cellStyle name="20% - 강조색3 7 3" xfId="7600"/>
    <cellStyle name="20% - 강조색3 8" xfId="7601"/>
    <cellStyle name="20% - 강조색3 8 2" xfId="7602"/>
    <cellStyle name="20% - 강조색3 8 3" xfId="7603"/>
    <cellStyle name="20% - 강조색3 9" xfId="7604"/>
    <cellStyle name="20% - 강조색3 9 2" xfId="7605"/>
    <cellStyle name="20% - 강조색3 9 3" xfId="7606"/>
    <cellStyle name="20% - 강조색4 10" xfId="7607"/>
    <cellStyle name="20% - 강조색4 10 2" xfId="7608"/>
    <cellStyle name="20% - 강조색4 10 3" xfId="7609"/>
    <cellStyle name="20% - 강조색4 11" xfId="7610"/>
    <cellStyle name="20% - 강조색4 11 2" xfId="7611"/>
    <cellStyle name="20% - 강조색4 11 3" xfId="7612"/>
    <cellStyle name="20% - 강조색4 12" xfId="7613"/>
    <cellStyle name="20% - 강조색4 12 2" xfId="7614"/>
    <cellStyle name="20% - 강조색4 12 3" xfId="7615"/>
    <cellStyle name="20% - 강조색4 13" xfId="7616"/>
    <cellStyle name="20% - 강조색4 13 2" xfId="7617"/>
    <cellStyle name="20% - 강조색4 13 3" xfId="7618"/>
    <cellStyle name="20% - 강조색4 14" xfId="7619"/>
    <cellStyle name="20% - 강조색4 14 2" xfId="7620"/>
    <cellStyle name="20% - 강조색4 14 3" xfId="7621"/>
    <cellStyle name="20% - 강조색4 15" xfId="7622"/>
    <cellStyle name="20% - 강조색4 15 2" xfId="7623"/>
    <cellStyle name="20% - 강조색4 15 3" xfId="7624"/>
    <cellStyle name="20% - 강조색4 16" xfId="7625"/>
    <cellStyle name="20% - 강조색4 16 2" xfId="7626"/>
    <cellStyle name="20% - 강조색4 16 3" xfId="7627"/>
    <cellStyle name="20% - 강조색4 17" xfId="7628"/>
    <cellStyle name="20% - 강조색4 17 2" xfId="7629"/>
    <cellStyle name="20% - 강조색4 17 3" xfId="7630"/>
    <cellStyle name="20% - 강조색4 18" xfId="7631"/>
    <cellStyle name="20% - 강조색4 18 2" xfId="7632"/>
    <cellStyle name="20% - 강조색4 18 3" xfId="7633"/>
    <cellStyle name="20% - 강조색4 19" xfId="7634"/>
    <cellStyle name="20% - 강조색4 19 2" xfId="7635"/>
    <cellStyle name="20% - 강조색4 19 3" xfId="7636"/>
    <cellStyle name="20% - 강조색4 2" xfId="7637"/>
    <cellStyle name="20% - 강조색4 2 10" xfId="7638"/>
    <cellStyle name="20% - 강조색4 2 11" xfId="7639"/>
    <cellStyle name="20% - 강조색4 2 12" xfId="7640"/>
    <cellStyle name="20% - 강조색4 2 13" xfId="7641"/>
    <cellStyle name="20% - 강조색4 2 14" xfId="7642"/>
    <cellStyle name="20% - 강조색4 2 15" xfId="7643"/>
    <cellStyle name="20% - 강조색4 2 16" xfId="7644"/>
    <cellStyle name="20% - 강조색4 2 17" xfId="7645"/>
    <cellStyle name="20% - 강조색4 2 18" xfId="7646"/>
    <cellStyle name="20% - 강조색4 2 19" xfId="7647"/>
    <cellStyle name="20% - 강조색4 2 2" xfId="7648"/>
    <cellStyle name="20% - 강조색4 2 2 10" xfId="7649"/>
    <cellStyle name="20% - 강조색4 2 2 11" xfId="7650"/>
    <cellStyle name="20% - 강조색4 2 2 12" xfId="7651"/>
    <cellStyle name="20% - 강조색4 2 2 13" xfId="7652"/>
    <cellStyle name="20% - 강조색4 2 2 14" xfId="7653"/>
    <cellStyle name="20% - 강조색4 2 2 15" xfId="7654"/>
    <cellStyle name="20% - 강조색4 2 2 16" xfId="7655"/>
    <cellStyle name="20% - 강조색4 2 2 17" xfId="7656"/>
    <cellStyle name="20% - 강조색4 2 2 18" xfId="7657"/>
    <cellStyle name="20% - 강조색4 2 2 19" xfId="7658"/>
    <cellStyle name="20% - 강조색4 2 2 2" xfId="7659"/>
    <cellStyle name="20% - 강조색4 2 2 2 10" xfId="7660"/>
    <cellStyle name="20% - 강조색4 2 2 2 11" xfId="7661"/>
    <cellStyle name="20% - 강조색4 2 2 2 12" xfId="7662"/>
    <cellStyle name="20% - 강조색4 2 2 2 13" xfId="7663"/>
    <cellStyle name="20% - 강조색4 2 2 2 14" xfId="7664"/>
    <cellStyle name="20% - 강조색4 2 2 2 15" xfId="7665"/>
    <cellStyle name="20% - 강조색4 2 2 2 16" xfId="7666"/>
    <cellStyle name="20% - 강조색4 2 2 2 17" xfId="7667"/>
    <cellStyle name="20% - 강조색4 2 2 2 18" xfId="7668"/>
    <cellStyle name="20% - 강조색4 2 2 2 19" xfId="7669"/>
    <cellStyle name="20% - 강조색4 2 2 2 2" xfId="7670"/>
    <cellStyle name="20% - 강조색4 2 2 2 20" xfId="7671"/>
    <cellStyle name="20% - 강조색4 2 2 2 21" xfId="7672"/>
    <cellStyle name="20% - 강조색4 2 2 2 22" xfId="7673"/>
    <cellStyle name="20% - 강조색4 2 2 2 23" xfId="7674"/>
    <cellStyle name="20% - 강조색4 2 2 2 24" xfId="7675"/>
    <cellStyle name="20% - 강조색4 2 2 2 25" xfId="7676"/>
    <cellStyle name="20% - 강조색4 2 2 2 26" xfId="7677"/>
    <cellStyle name="20% - 강조색4 2 2 2 27" xfId="7678"/>
    <cellStyle name="20% - 강조색4 2 2 2 28" xfId="7679"/>
    <cellStyle name="20% - 강조색4 2 2 2 29" xfId="7680"/>
    <cellStyle name="20% - 강조색4 2 2 2 3" xfId="7681"/>
    <cellStyle name="20% - 강조색4 2 2 2 30" xfId="7682"/>
    <cellStyle name="20% - 강조색4 2 2 2 31" xfId="7683"/>
    <cellStyle name="20% - 강조색4 2 2 2 32" xfId="7684"/>
    <cellStyle name="20% - 강조색4 2 2 2 33" xfId="7685"/>
    <cellStyle name="20% - 강조색4 2 2 2 34" xfId="7686"/>
    <cellStyle name="20% - 강조색4 2 2 2 35" xfId="7687"/>
    <cellStyle name="20% - 강조색4 2 2 2 36" xfId="7688"/>
    <cellStyle name="20% - 강조색4 2 2 2 37" xfId="7689"/>
    <cellStyle name="20% - 강조색4 2 2 2 38" xfId="7690"/>
    <cellStyle name="20% - 강조색4 2 2 2 39" xfId="7691"/>
    <cellStyle name="20% - 강조색4 2 2 2 4" xfId="7692"/>
    <cellStyle name="20% - 강조색4 2 2 2 40" xfId="7693"/>
    <cellStyle name="20% - 강조색4 2 2 2 41" xfId="7694"/>
    <cellStyle name="20% - 강조색4 2 2 2 42" xfId="7695"/>
    <cellStyle name="20% - 강조색4 2 2 2 43" xfId="7696"/>
    <cellStyle name="20% - 강조색4 2 2 2 5" xfId="7697"/>
    <cellStyle name="20% - 강조색4 2 2 2 6" xfId="7698"/>
    <cellStyle name="20% - 강조색4 2 2 2 7" xfId="7699"/>
    <cellStyle name="20% - 강조색4 2 2 2 8" xfId="7700"/>
    <cellStyle name="20% - 강조색4 2 2 2 9" xfId="7701"/>
    <cellStyle name="20% - 강조색4 2 2 20" xfId="7702"/>
    <cellStyle name="20% - 강조색4 2 2 21" xfId="7703"/>
    <cellStyle name="20% - 강조색4 2 2 22" xfId="7704"/>
    <cellStyle name="20% - 강조색4 2 2 23" xfId="7705"/>
    <cellStyle name="20% - 강조색4 2 2 24" xfId="7706"/>
    <cellStyle name="20% - 강조색4 2 2 25" xfId="7707"/>
    <cellStyle name="20% - 강조색4 2 2 26" xfId="7708"/>
    <cellStyle name="20% - 강조색4 2 2 27" xfId="7709"/>
    <cellStyle name="20% - 강조색4 2 2 28" xfId="7710"/>
    <cellStyle name="20% - 강조색4 2 2 29" xfId="7711"/>
    <cellStyle name="20% - 강조색4 2 2 3" xfId="7712"/>
    <cellStyle name="20% - 강조색4 2 2 3 10" xfId="7713"/>
    <cellStyle name="20% - 강조색4 2 2 3 11" xfId="7714"/>
    <cellStyle name="20% - 강조색4 2 2 3 12" xfId="7715"/>
    <cellStyle name="20% - 강조색4 2 2 3 13" xfId="7716"/>
    <cellStyle name="20% - 강조색4 2 2 3 14" xfId="7717"/>
    <cellStyle name="20% - 강조색4 2 2 3 15" xfId="7718"/>
    <cellStyle name="20% - 강조색4 2 2 3 16" xfId="7719"/>
    <cellStyle name="20% - 강조색4 2 2 3 17" xfId="7720"/>
    <cellStyle name="20% - 강조색4 2 2 3 18" xfId="7721"/>
    <cellStyle name="20% - 강조색4 2 2 3 19" xfId="7722"/>
    <cellStyle name="20% - 강조색4 2 2 3 2" xfId="7723"/>
    <cellStyle name="20% - 강조색4 2 2 3 20" xfId="7724"/>
    <cellStyle name="20% - 강조색4 2 2 3 21" xfId="7725"/>
    <cellStyle name="20% - 강조색4 2 2 3 22" xfId="7726"/>
    <cellStyle name="20% - 강조색4 2 2 3 23" xfId="7727"/>
    <cellStyle name="20% - 강조색4 2 2 3 24" xfId="7728"/>
    <cellStyle name="20% - 강조색4 2 2 3 25" xfId="7729"/>
    <cellStyle name="20% - 강조색4 2 2 3 26" xfId="7730"/>
    <cellStyle name="20% - 강조색4 2 2 3 27" xfId="7731"/>
    <cellStyle name="20% - 강조색4 2 2 3 28" xfId="7732"/>
    <cellStyle name="20% - 강조색4 2 2 3 29" xfId="7733"/>
    <cellStyle name="20% - 강조색4 2 2 3 3" xfId="7734"/>
    <cellStyle name="20% - 강조색4 2 2 3 30" xfId="7735"/>
    <cellStyle name="20% - 강조색4 2 2 3 31" xfId="7736"/>
    <cellStyle name="20% - 강조색4 2 2 3 32" xfId="7737"/>
    <cellStyle name="20% - 강조색4 2 2 3 33" xfId="7738"/>
    <cellStyle name="20% - 강조색4 2 2 3 34" xfId="7739"/>
    <cellStyle name="20% - 강조색4 2 2 3 35" xfId="7740"/>
    <cellStyle name="20% - 강조색4 2 2 3 36" xfId="7741"/>
    <cellStyle name="20% - 강조색4 2 2 3 37" xfId="7742"/>
    <cellStyle name="20% - 강조색4 2 2 3 38" xfId="7743"/>
    <cellStyle name="20% - 강조색4 2 2 3 39" xfId="7744"/>
    <cellStyle name="20% - 강조색4 2 2 3 4" xfId="7745"/>
    <cellStyle name="20% - 강조색4 2 2 3 40" xfId="7746"/>
    <cellStyle name="20% - 강조색4 2 2 3 41" xfId="7747"/>
    <cellStyle name="20% - 강조색4 2 2 3 42" xfId="7748"/>
    <cellStyle name="20% - 강조색4 2 2 3 43" xfId="7749"/>
    <cellStyle name="20% - 강조색4 2 2 3 5" xfId="7750"/>
    <cellStyle name="20% - 강조색4 2 2 3 6" xfId="7751"/>
    <cellStyle name="20% - 강조색4 2 2 3 7" xfId="7752"/>
    <cellStyle name="20% - 강조색4 2 2 3 8" xfId="7753"/>
    <cellStyle name="20% - 강조색4 2 2 3 9" xfId="7754"/>
    <cellStyle name="20% - 강조색4 2 2 30" xfId="7755"/>
    <cellStyle name="20% - 강조색4 2 2 31" xfId="7756"/>
    <cellStyle name="20% - 강조색4 2 2 32" xfId="7757"/>
    <cellStyle name="20% - 강조색4 2 2 33" xfId="7758"/>
    <cellStyle name="20% - 강조색4 2 2 34" xfId="7759"/>
    <cellStyle name="20% - 강조색4 2 2 35" xfId="7760"/>
    <cellStyle name="20% - 강조색4 2 2 36" xfId="7761"/>
    <cellStyle name="20% - 강조색4 2 2 37" xfId="7762"/>
    <cellStyle name="20% - 강조색4 2 2 38" xfId="7763"/>
    <cellStyle name="20% - 강조색4 2 2 39" xfId="7764"/>
    <cellStyle name="20% - 강조색4 2 2 4" xfId="7765"/>
    <cellStyle name="20% - 강조색4 2 2 4 10" xfId="7766"/>
    <cellStyle name="20% - 강조색4 2 2 4 11" xfId="7767"/>
    <cellStyle name="20% - 강조색4 2 2 4 12" xfId="7768"/>
    <cellStyle name="20% - 강조색4 2 2 4 13" xfId="7769"/>
    <cellStyle name="20% - 강조색4 2 2 4 14" xfId="7770"/>
    <cellStyle name="20% - 강조색4 2 2 4 15" xfId="7771"/>
    <cellStyle name="20% - 강조색4 2 2 4 16" xfId="7772"/>
    <cellStyle name="20% - 강조색4 2 2 4 17" xfId="7773"/>
    <cellStyle name="20% - 강조색4 2 2 4 18" xfId="7774"/>
    <cellStyle name="20% - 강조색4 2 2 4 19" xfId="7775"/>
    <cellStyle name="20% - 강조색4 2 2 4 2" xfId="7776"/>
    <cellStyle name="20% - 강조색4 2 2 4 20" xfId="7777"/>
    <cellStyle name="20% - 강조색4 2 2 4 21" xfId="7778"/>
    <cellStyle name="20% - 강조색4 2 2 4 22" xfId="7779"/>
    <cellStyle name="20% - 강조색4 2 2 4 23" xfId="7780"/>
    <cellStyle name="20% - 강조색4 2 2 4 24" xfId="7781"/>
    <cellStyle name="20% - 강조색4 2 2 4 25" xfId="7782"/>
    <cellStyle name="20% - 강조색4 2 2 4 26" xfId="7783"/>
    <cellStyle name="20% - 강조색4 2 2 4 27" xfId="7784"/>
    <cellStyle name="20% - 강조색4 2 2 4 28" xfId="7785"/>
    <cellStyle name="20% - 강조색4 2 2 4 29" xfId="7786"/>
    <cellStyle name="20% - 강조색4 2 2 4 3" xfId="7787"/>
    <cellStyle name="20% - 강조색4 2 2 4 30" xfId="7788"/>
    <cellStyle name="20% - 강조색4 2 2 4 31" xfId="7789"/>
    <cellStyle name="20% - 강조색4 2 2 4 32" xfId="7790"/>
    <cellStyle name="20% - 강조색4 2 2 4 33" xfId="7791"/>
    <cellStyle name="20% - 강조색4 2 2 4 34" xfId="7792"/>
    <cellStyle name="20% - 강조색4 2 2 4 35" xfId="7793"/>
    <cellStyle name="20% - 강조색4 2 2 4 36" xfId="7794"/>
    <cellStyle name="20% - 강조색4 2 2 4 37" xfId="7795"/>
    <cellStyle name="20% - 강조색4 2 2 4 38" xfId="7796"/>
    <cellStyle name="20% - 강조색4 2 2 4 39" xfId="7797"/>
    <cellStyle name="20% - 강조색4 2 2 4 4" xfId="7798"/>
    <cellStyle name="20% - 강조색4 2 2 4 40" xfId="7799"/>
    <cellStyle name="20% - 강조색4 2 2 4 41" xfId="7800"/>
    <cellStyle name="20% - 강조색4 2 2 4 42" xfId="7801"/>
    <cellStyle name="20% - 강조색4 2 2 4 43" xfId="7802"/>
    <cellStyle name="20% - 강조색4 2 2 4 5" xfId="7803"/>
    <cellStyle name="20% - 강조색4 2 2 4 6" xfId="7804"/>
    <cellStyle name="20% - 강조색4 2 2 4 7" xfId="7805"/>
    <cellStyle name="20% - 강조색4 2 2 4 8" xfId="7806"/>
    <cellStyle name="20% - 강조색4 2 2 4 9" xfId="7807"/>
    <cellStyle name="20% - 강조색4 2 2 40" xfId="7808"/>
    <cellStyle name="20% - 강조색4 2 2 41" xfId="7809"/>
    <cellStyle name="20% - 강조색4 2 2 42" xfId="7810"/>
    <cellStyle name="20% - 강조색4 2 2 43" xfId="7811"/>
    <cellStyle name="20% - 강조색4 2 2 44" xfId="7812"/>
    <cellStyle name="20% - 강조색4 2 2 45" xfId="7813"/>
    <cellStyle name="20% - 강조색4 2 2 46" xfId="7814"/>
    <cellStyle name="20% - 강조색4 2 2 47" xfId="7815"/>
    <cellStyle name="20% - 강조색4 2 2 48" xfId="7816"/>
    <cellStyle name="20% - 강조색4 2 2 5" xfId="7817"/>
    <cellStyle name="20% - 강조색4 2 2 5 10" xfId="7818"/>
    <cellStyle name="20% - 강조색4 2 2 5 11" xfId="7819"/>
    <cellStyle name="20% - 강조색4 2 2 5 12" xfId="7820"/>
    <cellStyle name="20% - 강조색4 2 2 5 13" xfId="7821"/>
    <cellStyle name="20% - 강조색4 2 2 5 14" xfId="7822"/>
    <cellStyle name="20% - 강조색4 2 2 5 15" xfId="7823"/>
    <cellStyle name="20% - 강조색4 2 2 5 16" xfId="7824"/>
    <cellStyle name="20% - 강조색4 2 2 5 17" xfId="7825"/>
    <cellStyle name="20% - 강조색4 2 2 5 18" xfId="7826"/>
    <cellStyle name="20% - 강조색4 2 2 5 19" xfId="7827"/>
    <cellStyle name="20% - 강조색4 2 2 5 2" xfId="7828"/>
    <cellStyle name="20% - 강조색4 2 2 5 20" xfId="7829"/>
    <cellStyle name="20% - 강조색4 2 2 5 21" xfId="7830"/>
    <cellStyle name="20% - 강조색4 2 2 5 22" xfId="7831"/>
    <cellStyle name="20% - 강조색4 2 2 5 23" xfId="7832"/>
    <cellStyle name="20% - 강조색4 2 2 5 24" xfId="7833"/>
    <cellStyle name="20% - 강조색4 2 2 5 25" xfId="7834"/>
    <cellStyle name="20% - 강조색4 2 2 5 26" xfId="7835"/>
    <cellStyle name="20% - 강조색4 2 2 5 27" xfId="7836"/>
    <cellStyle name="20% - 강조색4 2 2 5 28" xfId="7837"/>
    <cellStyle name="20% - 강조색4 2 2 5 29" xfId="7838"/>
    <cellStyle name="20% - 강조색4 2 2 5 3" xfId="7839"/>
    <cellStyle name="20% - 강조색4 2 2 5 30" xfId="7840"/>
    <cellStyle name="20% - 강조색4 2 2 5 31" xfId="7841"/>
    <cellStyle name="20% - 강조색4 2 2 5 32" xfId="7842"/>
    <cellStyle name="20% - 강조색4 2 2 5 33" xfId="7843"/>
    <cellStyle name="20% - 강조색4 2 2 5 34" xfId="7844"/>
    <cellStyle name="20% - 강조색4 2 2 5 35" xfId="7845"/>
    <cellStyle name="20% - 강조색4 2 2 5 36" xfId="7846"/>
    <cellStyle name="20% - 강조색4 2 2 5 37" xfId="7847"/>
    <cellStyle name="20% - 강조색4 2 2 5 38" xfId="7848"/>
    <cellStyle name="20% - 강조색4 2 2 5 39" xfId="7849"/>
    <cellStyle name="20% - 강조색4 2 2 5 4" xfId="7850"/>
    <cellStyle name="20% - 강조색4 2 2 5 40" xfId="7851"/>
    <cellStyle name="20% - 강조색4 2 2 5 41" xfId="7852"/>
    <cellStyle name="20% - 강조색4 2 2 5 42" xfId="7853"/>
    <cellStyle name="20% - 강조색4 2 2 5 43" xfId="7854"/>
    <cellStyle name="20% - 강조색4 2 2 5 5" xfId="7855"/>
    <cellStyle name="20% - 강조색4 2 2 5 6" xfId="7856"/>
    <cellStyle name="20% - 강조색4 2 2 5 7" xfId="7857"/>
    <cellStyle name="20% - 강조색4 2 2 5 8" xfId="7858"/>
    <cellStyle name="20% - 강조색4 2 2 5 9" xfId="7859"/>
    <cellStyle name="20% - 강조색4 2 2 6" xfId="7860"/>
    <cellStyle name="20% - 강조색4 2 2 6 10" xfId="7861"/>
    <cellStyle name="20% - 강조색4 2 2 6 11" xfId="7862"/>
    <cellStyle name="20% - 강조색4 2 2 6 12" xfId="7863"/>
    <cellStyle name="20% - 강조색4 2 2 6 13" xfId="7864"/>
    <cellStyle name="20% - 강조색4 2 2 6 14" xfId="7865"/>
    <cellStyle name="20% - 강조색4 2 2 6 15" xfId="7866"/>
    <cellStyle name="20% - 강조색4 2 2 6 16" xfId="7867"/>
    <cellStyle name="20% - 강조색4 2 2 6 17" xfId="7868"/>
    <cellStyle name="20% - 강조색4 2 2 6 18" xfId="7869"/>
    <cellStyle name="20% - 강조색4 2 2 6 19" xfId="7870"/>
    <cellStyle name="20% - 강조색4 2 2 6 2" xfId="7871"/>
    <cellStyle name="20% - 강조색4 2 2 6 20" xfId="7872"/>
    <cellStyle name="20% - 강조색4 2 2 6 21" xfId="7873"/>
    <cellStyle name="20% - 강조색4 2 2 6 22" xfId="7874"/>
    <cellStyle name="20% - 강조색4 2 2 6 23" xfId="7875"/>
    <cellStyle name="20% - 강조색4 2 2 6 24" xfId="7876"/>
    <cellStyle name="20% - 강조색4 2 2 6 25" xfId="7877"/>
    <cellStyle name="20% - 강조색4 2 2 6 26" xfId="7878"/>
    <cellStyle name="20% - 강조색4 2 2 6 27" xfId="7879"/>
    <cellStyle name="20% - 강조색4 2 2 6 28" xfId="7880"/>
    <cellStyle name="20% - 강조색4 2 2 6 29" xfId="7881"/>
    <cellStyle name="20% - 강조색4 2 2 6 3" xfId="7882"/>
    <cellStyle name="20% - 강조색4 2 2 6 30" xfId="7883"/>
    <cellStyle name="20% - 강조색4 2 2 6 31" xfId="7884"/>
    <cellStyle name="20% - 강조색4 2 2 6 32" xfId="7885"/>
    <cellStyle name="20% - 강조색4 2 2 6 33" xfId="7886"/>
    <cellStyle name="20% - 강조색4 2 2 6 34" xfId="7887"/>
    <cellStyle name="20% - 강조색4 2 2 6 35" xfId="7888"/>
    <cellStyle name="20% - 강조색4 2 2 6 36" xfId="7889"/>
    <cellStyle name="20% - 강조색4 2 2 6 37" xfId="7890"/>
    <cellStyle name="20% - 강조색4 2 2 6 38" xfId="7891"/>
    <cellStyle name="20% - 강조색4 2 2 6 39" xfId="7892"/>
    <cellStyle name="20% - 강조색4 2 2 6 4" xfId="7893"/>
    <cellStyle name="20% - 강조색4 2 2 6 40" xfId="7894"/>
    <cellStyle name="20% - 강조색4 2 2 6 41" xfId="7895"/>
    <cellStyle name="20% - 강조색4 2 2 6 42" xfId="7896"/>
    <cellStyle name="20% - 강조색4 2 2 6 43" xfId="7897"/>
    <cellStyle name="20% - 강조색4 2 2 6 5" xfId="7898"/>
    <cellStyle name="20% - 강조색4 2 2 6 6" xfId="7899"/>
    <cellStyle name="20% - 강조색4 2 2 6 7" xfId="7900"/>
    <cellStyle name="20% - 강조색4 2 2 6 8" xfId="7901"/>
    <cellStyle name="20% - 강조색4 2 2 6 9" xfId="7902"/>
    <cellStyle name="20% - 강조색4 2 2 7" xfId="7903"/>
    <cellStyle name="20% - 강조색4 2 2 8" xfId="7904"/>
    <cellStyle name="20% - 강조색4 2 2 9" xfId="7905"/>
    <cellStyle name="20% - 강조색4 2 2_Apollo(세부)" xfId="7906"/>
    <cellStyle name="20% - 강조색4 2 20" xfId="7907"/>
    <cellStyle name="20% - 강조색4 2 21" xfId="7908"/>
    <cellStyle name="20% - 강조색4 2 22" xfId="7909"/>
    <cellStyle name="20% - 강조색4 2 23" xfId="7910"/>
    <cellStyle name="20% - 강조색4 2 24" xfId="7911"/>
    <cellStyle name="20% - 강조색4 2 25" xfId="7912"/>
    <cellStyle name="20% - 강조색4 2 26" xfId="7913"/>
    <cellStyle name="20% - 강조색4 2 27" xfId="7914"/>
    <cellStyle name="20% - 강조색4 2 28" xfId="7915"/>
    <cellStyle name="20% - 강조색4 2 29" xfId="7916"/>
    <cellStyle name="20% - 강조색4 2 3" xfId="7917"/>
    <cellStyle name="20% - 강조색4 2 3 10" xfId="7918"/>
    <cellStyle name="20% - 강조색4 2 3 11" xfId="7919"/>
    <cellStyle name="20% - 강조색4 2 3 12" xfId="7920"/>
    <cellStyle name="20% - 강조색4 2 3 13" xfId="7921"/>
    <cellStyle name="20% - 강조색4 2 3 14" xfId="7922"/>
    <cellStyle name="20% - 강조색4 2 3 15" xfId="7923"/>
    <cellStyle name="20% - 강조색4 2 3 16" xfId="7924"/>
    <cellStyle name="20% - 강조색4 2 3 17" xfId="7925"/>
    <cellStyle name="20% - 강조색4 2 3 18" xfId="7926"/>
    <cellStyle name="20% - 강조색4 2 3 19" xfId="7927"/>
    <cellStyle name="20% - 강조색4 2 3 2" xfId="7928"/>
    <cellStyle name="20% - 강조색4 2 3 2 10" xfId="7929"/>
    <cellStyle name="20% - 강조색4 2 3 2 11" xfId="7930"/>
    <cellStyle name="20% - 강조색4 2 3 2 12" xfId="7931"/>
    <cellStyle name="20% - 강조색4 2 3 2 13" xfId="7932"/>
    <cellStyle name="20% - 강조색4 2 3 2 14" xfId="7933"/>
    <cellStyle name="20% - 강조색4 2 3 2 15" xfId="7934"/>
    <cellStyle name="20% - 강조색4 2 3 2 16" xfId="7935"/>
    <cellStyle name="20% - 강조색4 2 3 2 17" xfId="7936"/>
    <cellStyle name="20% - 강조색4 2 3 2 18" xfId="7937"/>
    <cellStyle name="20% - 강조색4 2 3 2 19" xfId="7938"/>
    <cellStyle name="20% - 강조색4 2 3 2 2" xfId="7939"/>
    <cellStyle name="20% - 강조색4 2 3 2 20" xfId="7940"/>
    <cellStyle name="20% - 강조색4 2 3 2 21" xfId="7941"/>
    <cellStyle name="20% - 강조색4 2 3 2 22" xfId="7942"/>
    <cellStyle name="20% - 강조색4 2 3 2 23" xfId="7943"/>
    <cellStyle name="20% - 강조색4 2 3 2 24" xfId="7944"/>
    <cellStyle name="20% - 강조색4 2 3 2 25" xfId="7945"/>
    <cellStyle name="20% - 강조색4 2 3 2 26" xfId="7946"/>
    <cellStyle name="20% - 강조색4 2 3 2 27" xfId="7947"/>
    <cellStyle name="20% - 강조색4 2 3 2 28" xfId="7948"/>
    <cellStyle name="20% - 강조색4 2 3 2 29" xfId="7949"/>
    <cellStyle name="20% - 강조색4 2 3 2 3" xfId="7950"/>
    <cellStyle name="20% - 강조색4 2 3 2 30" xfId="7951"/>
    <cellStyle name="20% - 강조색4 2 3 2 31" xfId="7952"/>
    <cellStyle name="20% - 강조색4 2 3 2 32" xfId="7953"/>
    <cellStyle name="20% - 강조색4 2 3 2 33" xfId="7954"/>
    <cellStyle name="20% - 강조색4 2 3 2 34" xfId="7955"/>
    <cellStyle name="20% - 강조색4 2 3 2 35" xfId="7956"/>
    <cellStyle name="20% - 강조색4 2 3 2 36" xfId="7957"/>
    <cellStyle name="20% - 강조색4 2 3 2 37" xfId="7958"/>
    <cellStyle name="20% - 강조색4 2 3 2 38" xfId="7959"/>
    <cellStyle name="20% - 강조색4 2 3 2 39" xfId="7960"/>
    <cellStyle name="20% - 강조색4 2 3 2 4" xfId="7961"/>
    <cellStyle name="20% - 강조색4 2 3 2 40" xfId="7962"/>
    <cellStyle name="20% - 강조색4 2 3 2 41" xfId="7963"/>
    <cellStyle name="20% - 강조색4 2 3 2 42" xfId="7964"/>
    <cellStyle name="20% - 강조색4 2 3 2 43" xfId="7965"/>
    <cellStyle name="20% - 강조색4 2 3 2 5" xfId="7966"/>
    <cellStyle name="20% - 강조색4 2 3 2 6" xfId="7967"/>
    <cellStyle name="20% - 강조색4 2 3 2 7" xfId="7968"/>
    <cellStyle name="20% - 강조색4 2 3 2 8" xfId="7969"/>
    <cellStyle name="20% - 강조색4 2 3 2 9" xfId="7970"/>
    <cellStyle name="20% - 강조색4 2 3 20" xfId="7971"/>
    <cellStyle name="20% - 강조색4 2 3 21" xfId="7972"/>
    <cellStyle name="20% - 강조색4 2 3 22" xfId="7973"/>
    <cellStyle name="20% - 강조색4 2 3 23" xfId="7974"/>
    <cellStyle name="20% - 강조색4 2 3 24" xfId="7975"/>
    <cellStyle name="20% - 강조색4 2 3 25" xfId="7976"/>
    <cellStyle name="20% - 강조색4 2 3 26" xfId="7977"/>
    <cellStyle name="20% - 강조색4 2 3 27" xfId="7978"/>
    <cellStyle name="20% - 강조색4 2 3 28" xfId="7979"/>
    <cellStyle name="20% - 강조색4 2 3 29" xfId="7980"/>
    <cellStyle name="20% - 강조색4 2 3 3" xfId="7981"/>
    <cellStyle name="20% - 강조색4 2 3 3 10" xfId="7982"/>
    <cellStyle name="20% - 강조색4 2 3 3 11" xfId="7983"/>
    <cellStyle name="20% - 강조색4 2 3 3 12" xfId="7984"/>
    <cellStyle name="20% - 강조색4 2 3 3 13" xfId="7985"/>
    <cellStyle name="20% - 강조색4 2 3 3 14" xfId="7986"/>
    <cellStyle name="20% - 강조색4 2 3 3 15" xfId="7987"/>
    <cellStyle name="20% - 강조색4 2 3 3 16" xfId="7988"/>
    <cellStyle name="20% - 강조색4 2 3 3 17" xfId="7989"/>
    <cellStyle name="20% - 강조색4 2 3 3 18" xfId="7990"/>
    <cellStyle name="20% - 강조색4 2 3 3 19" xfId="7991"/>
    <cellStyle name="20% - 강조색4 2 3 3 2" xfId="7992"/>
    <cellStyle name="20% - 강조색4 2 3 3 20" xfId="7993"/>
    <cellStyle name="20% - 강조색4 2 3 3 21" xfId="7994"/>
    <cellStyle name="20% - 강조색4 2 3 3 22" xfId="7995"/>
    <cellStyle name="20% - 강조색4 2 3 3 23" xfId="7996"/>
    <cellStyle name="20% - 강조색4 2 3 3 24" xfId="7997"/>
    <cellStyle name="20% - 강조색4 2 3 3 25" xfId="7998"/>
    <cellStyle name="20% - 강조색4 2 3 3 26" xfId="7999"/>
    <cellStyle name="20% - 강조색4 2 3 3 27" xfId="8000"/>
    <cellStyle name="20% - 강조색4 2 3 3 28" xfId="8001"/>
    <cellStyle name="20% - 강조색4 2 3 3 29" xfId="8002"/>
    <cellStyle name="20% - 강조색4 2 3 3 3" xfId="8003"/>
    <cellStyle name="20% - 강조색4 2 3 3 30" xfId="8004"/>
    <cellStyle name="20% - 강조색4 2 3 3 31" xfId="8005"/>
    <cellStyle name="20% - 강조색4 2 3 3 32" xfId="8006"/>
    <cellStyle name="20% - 강조색4 2 3 3 33" xfId="8007"/>
    <cellStyle name="20% - 강조색4 2 3 3 34" xfId="8008"/>
    <cellStyle name="20% - 강조색4 2 3 3 35" xfId="8009"/>
    <cellStyle name="20% - 강조색4 2 3 3 36" xfId="8010"/>
    <cellStyle name="20% - 강조색4 2 3 3 37" xfId="8011"/>
    <cellStyle name="20% - 강조색4 2 3 3 38" xfId="8012"/>
    <cellStyle name="20% - 강조색4 2 3 3 39" xfId="8013"/>
    <cellStyle name="20% - 강조색4 2 3 3 4" xfId="8014"/>
    <cellStyle name="20% - 강조색4 2 3 3 40" xfId="8015"/>
    <cellStyle name="20% - 강조색4 2 3 3 41" xfId="8016"/>
    <cellStyle name="20% - 강조색4 2 3 3 42" xfId="8017"/>
    <cellStyle name="20% - 강조색4 2 3 3 43" xfId="8018"/>
    <cellStyle name="20% - 강조색4 2 3 3 5" xfId="8019"/>
    <cellStyle name="20% - 강조색4 2 3 3 6" xfId="8020"/>
    <cellStyle name="20% - 강조색4 2 3 3 7" xfId="8021"/>
    <cellStyle name="20% - 강조색4 2 3 3 8" xfId="8022"/>
    <cellStyle name="20% - 강조색4 2 3 3 9" xfId="8023"/>
    <cellStyle name="20% - 강조색4 2 3 30" xfId="8024"/>
    <cellStyle name="20% - 강조색4 2 3 31" xfId="8025"/>
    <cellStyle name="20% - 강조색4 2 3 32" xfId="8026"/>
    <cellStyle name="20% - 강조색4 2 3 33" xfId="8027"/>
    <cellStyle name="20% - 강조색4 2 3 34" xfId="8028"/>
    <cellStyle name="20% - 강조색4 2 3 35" xfId="8029"/>
    <cellStyle name="20% - 강조색4 2 3 36" xfId="8030"/>
    <cellStyle name="20% - 강조색4 2 3 37" xfId="8031"/>
    <cellStyle name="20% - 강조색4 2 3 38" xfId="8032"/>
    <cellStyle name="20% - 강조색4 2 3 39" xfId="8033"/>
    <cellStyle name="20% - 강조색4 2 3 4" xfId="8034"/>
    <cellStyle name="20% - 강조색4 2 3 4 10" xfId="8035"/>
    <cellStyle name="20% - 강조색4 2 3 4 11" xfId="8036"/>
    <cellStyle name="20% - 강조색4 2 3 4 12" xfId="8037"/>
    <cellStyle name="20% - 강조색4 2 3 4 13" xfId="8038"/>
    <cellStyle name="20% - 강조색4 2 3 4 14" xfId="8039"/>
    <cellStyle name="20% - 강조색4 2 3 4 15" xfId="8040"/>
    <cellStyle name="20% - 강조색4 2 3 4 16" xfId="8041"/>
    <cellStyle name="20% - 강조색4 2 3 4 17" xfId="8042"/>
    <cellStyle name="20% - 강조색4 2 3 4 18" xfId="8043"/>
    <cellStyle name="20% - 강조색4 2 3 4 19" xfId="8044"/>
    <cellStyle name="20% - 강조색4 2 3 4 2" xfId="8045"/>
    <cellStyle name="20% - 강조색4 2 3 4 20" xfId="8046"/>
    <cellStyle name="20% - 강조색4 2 3 4 21" xfId="8047"/>
    <cellStyle name="20% - 강조색4 2 3 4 22" xfId="8048"/>
    <cellStyle name="20% - 강조색4 2 3 4 23" xfId="8049"/>
    <cellStyle name="20% - 강조색4 2 3 4 24" xfId="8050"/>
    <cellStyle name="20% - 강조색4 2 3 4 25" xfId="8051"/>
    <cellStyle name="20% - 강조색4 2 3 4 26" xfId="8052"/>
    <cellStyle name="20% - 강조색4 2 3 4 27" xfId="8053"/>
    <cellStyle name="20% - 강조색4 2 3 4 28" xfId="8054"/>
    <cellStyle name="20% - 강조색4 2 3 4 29" xfId="8055"/>
    <cellStyle name="20% - 강조색4 2 3 4 3" xfId="8056"/>
    <cellStyle name="20% - 강조색4 2 3 4 30" xfId="8057"/>
    <cellStyle name="20% - 강조색4 2 3 4 31" xfId="8058"/>
    <cellStyle name="20% - 강조색4 2 3 4 32" xfId="8059"/>
    <cellStyle name="20% - 강조색4 2 3 4 33" xfId="8060"/>
    <cellStyle name="20% - 강조색4 2 3 4 34" xfId="8061"/>
    <cellStyle name="20% - 강조색4 2 3 4 35" xfId="8062"/>
    <cellStyle name="20% - 강조색4 2 3 4 36" xfId="8063"/>
    <cellStyle name="20% - 강조색4 2 3 4 37" xfId="8064"/>
    <cellStyle name="20% - 강조색4 2 3 4 38" xfId="8065"/>
    <cellStyle name="20% - 강조색4 2 3 4 39" xfId="8066"/>
    <cellStyle name="20% - 강조색4 2 3 4 4" xfId="8067"/>
    <cellStyle name="20% - 강조색4 2 3 4 40" xfId="8068"/>
    <cellStyle name="20% - 강조색4 2 3 4 41" xfId="8069"/>
    <cellStyle name="20% - 강조색4 2 3 4 42" xfId="8070"/>
    <cellStyle name="20% - 강조색4 2 3 4 43" xfId="8071"/>
    <cellStyle name="20% - 강조색4 2 3 4 5" xfId="8072"/>
    <cellStyle name="20% - 강조색4 2 3 4 6" xfId="8073"/>
    <cellStyle name="20% - 강조색4 2 3 4 7" xfId="8074"/>
    <cellStyle name="20% - 강조색4 2 3 4 8" xfId="8075"/>
    <cellStyle name="20% - 강조색4 2 3 4 9" xfId="8076"/>
    <cellStyle name="20% - 강조색4 2 3 40" xfId="8077"/>
    <cellStyle name="20% - 강조색4 2 3 41" xfId="8078"/>
    <cellStyle name="20% - 강조색4 2 3 42" xfId="8079"/>
    <cellStyle name="20% - 강조색4 2 3 43" xfId="8080"/>
    <cellStyle name="20% - 강조색4 2 3 44" xfId="8081"/>
    <cellStyle name="20% - 강조색4 2 3 45" xfId="8082"/>
    <cellStyle name="20% - 강조색4 2 3 46" xfId="8083"/>
    <cellStyle name="20% - 강조색4 2 3 47" xfId="8084"/>
    <cellStyle name="20% - 강조색4 2 3 48" xfId="8085"/>
    <cellStyle name="20% - 강조색4 2 3 5" xfId="8086"/>
    <cellStyle name="20% - 강조색4 2 3 5 10" xfId="8087"/>
    <cellStyle name="20% - 강조색4 2 3 5 11" xfId="8088"/>
    <cellStyle name="20% - 강조색4 2 3 5 12" xfId="8089"/>
    <cellStyle name="20% - 강조색4 2 3 5 13" xfId="8090"/>
    <cellStyle name="20% - 강조색4 2 3 5 14" xfId="8091"/>
    <cellStyle name="20% - 강조색4 2 3 5 15" xfId="8092"/>
    <cellStyle name="20% - 강조색4 2 3 5 16" xfId="8093"/>
    <cellStyle name="20% - 강조색4 2 3 5 17" xfId="8094"/>
    <cellStyle name="20% - 강조색4 2 3 5 18" xfId="8095"/>
    <cellStyle name="20% - 강조색4 2 3 5 19" xfId="8096"/>
    <cellStyle name="20% - 강조색4 2 3 5 2" xfId="8097"/>
    <cellStyle name="20% - 강조색4 2 3 5 20" xfId="8098"/>
    <cellStyle name="20% - 강조색4 2 3 5 21" xfId="8099"/>
    <cellStyle name="20% - 강조색4 2 3 5 22" xfId="8100"/>
    <cellStyle name="20% - 강조색4 2 3 5 23" xfId="8101"/>
    <cellStyle name="20% - 강조색4 2 3 5 24" xfId="8102"/>
    <cellStyle name="20% - 강조색4 2 3 5 25" xfId="8103"/>
    <cellStyle name="20% - 강조색4 2 3 5 26" xfId="8104"/>
    <cellStyle name="20% - 강조색4 2 3 5 27" xfId="8105"/>
    <cellStyle name="20% - 강조색4 2 3 5 28" xfId="8106"/>
    <cellStyle name="20% - 강조색4 2 3 5 29" xfId="8107"/>
    <cellStyle name="20% - 강조색4 2 3 5 3" xfId="8108"/>
    <cellStyle name="20% - 강조색4 2 3 5 30" xfId="8109"/>
    <cellStyle name="20% - 강조색4 2 3 5 31" xfId="8110"/>
    <cellStyle name="20% - 강조색4 2 3 5 32" xfId="8111"/>
    <cellStyle name="20% - 강조색4 2 3 5 33" xfId="8112"/>
    <cellStyle name="20% - 강조색4 2 3 5 34" xfId="8113"/>
    <cellStyle name="20% - 강조색4 2 3 5 35" xfId="8114"/>
    <cellStyle name="20% - 강조색4 2 3 5 36" xfId="8115"/>
    <cellStyle name="20% - 강조색4 2 3 5 37" xfId="8116"/>
    <cellStyle name="20% - 강조색4 2 3 5 38" xfId="8117"/>
    <cellStyle name="20% - 강조색4 2 3 5 39" xfId="8118"/>
    <cellStyle name="20% - 강조색4 2 3 5 4" xfId="8119"/>
    <cellStyle name="20% - 강조색4 2 3 5 40" xfId="8120"/>
    <cellStyle name="20% - 강조색4 2 3 5 41" xfId="8121"/>
    <cellStyle name="20% - 강조색4 2 3 5 42" xfId="8122"/>
    <cellStyle name="20% - 강조색4 2 3 5 43" xfId="8123"/>
    <cellStyle name="20% - 강조색4 2 3 5 5" xfId="8124"/>
    <cellStyle name="20% - 강조색4 2 3 5 6" xfId="8125"/>
    <cellStyle name="20% - 강조색4 2 3 5 7" xfId="8126"/>
    <cellStyle name="20% - 강조색4 2 3 5 8" xfId="8127"/>
    <cellStyle name="20% - 강조색4 2 3 5 9" xfId="8128"/>
    <cellStyle name="20% - 강조색4 2 3 6" xfId="8129"/>
    <cellStyle name="20% - 강조색4 2 3 6 10" xfId="8130"/>
    <cellStyle name="20% - 강조색4 2 3 6 11" xfId="8131"/>
    <cellStyle name="20% - 강조색4 2 3 6 12" xfId="8132"/>
    <cellStyle name="20% - 강조색4 2 3 6 13" xfId="8133"/>
    <cellStyle name="20% - 강조색4 2 3 6 14" xfId="8134"/>
    <cellStyle name="20% - 강조색4 2 3 6 15" xfId="8135"/>
    <cellStyle name="20% - 강조색4 2 3 6 16" xfId="8136"/>
    <cellStyle name="20% - 강조색4 2 3 6 17" xfId="8137"/>
    <cellStyle name="20% - 강조색4 2 3 6 18" xfId="8138"/>
    <cellStyle name="20% - 강조색4 2 3 6 19" xfId="8139"/>
    <cellStyle name="20% - 강조색4 2 3 6 2" xfId="8140"/>
    <cellStyle name="20% - 강조색4 2 3 6 20" xfId="8141"/>
    <cellStyle name="20% - 강조색4 2 3 6 21" xfId="8142"/>
    <cellStyle name="20% - 강조색4 2 3 6 22" xfId="8143"/>
    <cellStyle name="20% - 강조색4 2 3 6 23" xfId="8144"/>
    <cellStyle name="20% - 강조색4 2 3 6 24" xfId="8145"/>
    <cellStyle name="20% - 강조색4 2 3 6 25" xfId="8146"/>
    <cellStyle name="20% - 강조색4 2 3 6 26" xfId="8147"/>
    <cellStyle name="20% - 강조색4 2 3 6 27" xfId="8148"/>
    <cellStyle name="20% - 강조색4 2 3 6 28" xfId="8149"/>
    <cellStyle name="20% - 강조색4 2 3 6 29" xfId="8150"/>
    <cellStyle name="20% - 강조색4 2 3 6 3" xfId="8151"/>
    <cellStyle name="20% - 강조색4 2 3 6 30" xfId="8152"/>
    <cellStyle name="20% - 강조색4 2 3 6 31" xfId="8153"/>
    <cellStyle name="20% - 강조색4 2 3 6 32" xfId="8154"/>
    <cellStyle name="20% - 강조색4 2 3 6 33" xfId="8155"/>
    <cellStyle name="20% - 강조색4 2 3 6 34" xfId="8156"/>
    <cellStyle name="20% - 강조색4 2 3 6 35" xfId="8157"/>
    <cellStyle name="20% - 강조색4 2 3 6 36" xfId="8158"/>
    <cellStyle name="20% - 강조색4 2 3 6 37" xfId="8159"/>
    <cellStyle name="20% - 강조색4 2 3 6 38" xfId="8160"/>
    <cellStyle name="20% - 강조색4 2 3 6 39" xfId="8161"/>
    <cellStyle name="20% - 강조색4 2 3 6 4" xfId="8162"/>
    <cellStyle name="20% - 강조색4 2 3 6 40" xfId="8163"/>
    <cellStyle name="20% - 강조색4 2 3 6 41" xfId="8164"/>
    <cellStyle name="20% - 강조색4 2 3 6 42" xfId="8165"/>
    <cellStyle name="20% - 강조색4 2 3 6 43" xfId="8166"/>
    <cellStyle name="20% - 강조색4 2 3 6 5" xfId="8167"/>
    <cellStyle name="20% - 강조색4 2 3 6 6" xfId="8168"/>
    <cellStyle name="20% - 강조색4 2 3 6 7" xfId="8169"/>
    <cellStyle name="20% - 강조색4 2 3 6 8" xfId="8170"/>
    <cellStyle name="20% - 강조색4 2 3 6 9" xfId="8171"/>
    <cellStyle name="20% - 강조색4 2 3 7" xfId="8172"/>
    <cellStyle name="20% - 강조색4 2 3 8" xfId="8173"/>
    <cellStyle name="20% - 강조색4 2 3 9" xfId="8174"/>
    <cellStyle name="20% - 강조색4 2 3_Apollo(세부)" xfId="8175"/>
    <cellStyle name="20% - 강조색4 2 30" xfId="8176"/>
    <cellStyle name="20% - 강조색4 2 31" xfId="8177"/>
    <cellStyle name="20% - 강조색4 2 32" xfId="8178"/>
    <cellStyle name="20% - 강조색4 2 33" xfId="8179"/>
    <cellStyle name="20% - 강조색4 2 34" xfId="8180"/>
    <cellStyle name="20% - 강조색4 2 35" xfId="8181"/>
    <cellStyle name="20% - 강조색4 2 36" xfId="8182"/>
    <cellStyle name="20% - 강조색4 2 37" xfId="8183"/>
    <cellStyle name="20% - 강조색4 2 38" xfId="8184"/>
    <cellStyle name="20% - 강조색4 2 39" xfId="8185"/>
    <cellStyle name="20% - 강조색4 2 4" xfId="8186"/>
    <cellStyle name="20% - 강조색4 2 4 10" xfId="8187"/>
    <cellStyle name="20% - 강조색4 2 4 11" xfId="8188"/>
    <cellStyle name="20% - 강조색4 2 4 12" xfId="8189"/>
    <cellStyle name="20% - 강조색4 2 4 13" xfId="8190"/>
    <cellStyle name="20% - 강조색4 2 4 14" xfId="8191"/>
    <cellStyle name="20% - 강조색4 2 4 15" xfId="8192"/>
    <cellStyle name="20% - 강조색4 2 4 16" xfId="8193"/>
    <cellStyle name="20% - 강조색4 2 4 17" xfId="8194"/>
    <cellStyle name="20% - 강조색4 2 4 18" xfId="8195"/>
    <cellStyle name="20% - 강조색4 2 4 19" xfId="8196"/>
    <cellStyle name="20% - 강조색4 2 4 2" xfId="8197"/>
    <cellStyle name="20% - 강조색4 2 4 20" xfId="8198"/>
    <cellStyle name="20% - 강조색4 2 4 21" xfId="8199"/>
    <cellStyle name="20% - 강조색4 2 4 22" xfId="8200"/>
    <cellStyle name="20% - 강조색4 2 4 23" xfId="8201"/>
    <cellStyle name="20% - 강조색4 2 4 24" xfId="8202"/>
    <cellStyle name="20% - 강조색4 2 4 25" xfId="8203"/>
    <cellStyle name="20% - 강조색4 2 4 26" xfId="8204"/>
    <cellStyle name="20% - 강조색4 2 4 27" xfId="8205"/>
    <cellStyle name="20% - 강조색4 2 4 28" xfId="8206"/>
    <cellStyle name="20% - 강조색4 2 4 29" xfId="8207"/>
    <cellStyle name="20% - 강조색4 2 4 3" xfId="8208"/>
    <cellStyle name="20% - 강조색4 2 4 30" xfId="8209"/>
    <cellStyle name="20% - 강조색4 2 4 31" xfId="8210"/>
    <cellStyle name="20% - 강조색4 2 4 32" xfId="8211"/>
    <cellStyle name="20% - 강조색4 2 4 33" xfId="8212"/>
    <cellStyle name="20% - 강조색4 2 4 34" xfId="8213"/>
    <cellStyle name="20% - 강조색4 2 4 35" xfId="8214"/>
    <cellStyle name="20% - 강조색4 2 4 36" xfId="8215"/>
    <cellStyle name="20% - 강조색4 2 4 37" xfId="8216"/>
    <cellStyle name="20% - 강조색4 2 4 38" xfId="8217"/>
    <cellStyle name="20% - 강조색4 2 4 39" xfId="8218"/>
    <cellStyle name="20% - 강조색4 2 4 4" xfId="8219"/>
    <cellStyle name="20% - 강조색4 2 4 40" xfId="8220"/>
    <cellStyle name="20% - 강조색4 2 4 41" xfId="8221"/>
    <cellStyle name="20% - 강조색4 2 4 42" xfId="8222"/>
    <cellStyle name="20% - 강조색4 2 4 43" xfId="8223"/>
    <cellStyle name="20% - 강조색4 2 4 5" xfId="8224"/>
    <cellStyle name="20% - 강조색4 2 4 6" xfId="8225"/>
    <cellStyle name="20% - 강조색4 2 4 7" xfId="8226"/>
    <cellStyle name="20% - 강조색4 2 4 8" xfId="8227"/>
    <cellStyle name="20% - 강조색4 2 4 9" xfId="8228"/>
    <cellStyle name="20% - 강조색4 2 40" xfId="8229"/>
    <cellStyle name="20% - 강조색4 2 41" xfId="8230"/>
    <cellStyle name="20% - 강조색4 2 42" xfId="8231"/>
    <cellStyle name="20% - 강조색4 2 43" xfId="8232"/>
    <cellStyle name="20% - 강조색4 2 44" xfId="8233"/>
    <cellStyle name="20% - 강조색4 2 45" xfId="8234"/>
    <cellStyle name="20% - 강조색4 2 46" xfId="8235"/>
    <cellStyle name="20% - 강조색4 2 47" xfId="8236"/>
    <cellStyle name="20% - 강조색4 2 48" xfId="8237"/>
    <cellStyle name="20% - 강조색4 2 49" xfId="8238"/>
    <cellStyle name="20% - 강조색4 2 5" xfId="8239"/>
    <cellStyle name="20% - 강조색4 2 5 10" xfId="8240"/>
    <cellStyle name="20% - 강조색4 2 5 11" xfId="8241"/>
    <cellStyle name="20% - 강조색4 2 5 12" xfId="8242"/>
    <cellStyle name="20% - 강조색4 2 5 13" xfId="8243"/>
    <cellStyle name="20% - 강조색4 2 5 14" xfId="8244"/>
    <cellStyle name="20% - 강조색4 2 5 15" xfId="8245"/>
    <cellStyle name="20% - 강조색4 2 5 16" xfId="8246"/>
    <cellStyle name="20% - 강조색4 2 5 17" xfId="8247"/>
    <cellStyle name="20% - 강조색4 2 5 18" xfId="8248"/>
    <cellStyle name="20% - 강조색4 2 5 19" xfId="8249"/>
    <cellStyle name="20% - 강조색4 2 5 2" xfId="8250"/>
    <cellStyle name="20% - 강조색4 2 5 20" xfId="8251"/>
    <cellStyle name="20% - 강조색4 2 5 21" xfId="8252"/>
    <cellStyle name="20% - 강조색4 2 5 22" xfId="8253"/>
    <cellStyle name="20% - 강조색4 2 5 23" xfId="8254"/>
    <cellStyle name="20% - 강조색4 2 5 24" xfId="8255"/>
    <cellStyle name="20% - 강조색4 2 5 25" xfId="8256"/>
    <cellStyle name="20% - 강조색4 2 5 26" xfId="8257"/>
    <cellStyle name="20% - 강조색4 2 5 27" xfId="8258"/>
    <cellStyle name="20% - 강조색4 2 5 28" xfId="8259"/>
    <cellStyle name="20% - 강조색4 2 5 29" xfId="8260"/>
    <cellStyle name="20% - 강조색4 2 5 3" xfId="8261"/>
    <cellStyle name="20% - 강조색4 2 5 30" xfId="8262"/>
    <cellStyle name="20% - 강조색4 2 5 31" xfId="8263"/>
    <cellStyle name="20% - 강조색4 2 5 32" xfId="8264"/>
    <cellStyle name="20% - 강조색4 2 5 33" xfId="8265"/>
    <cellStyle name="20% - 강조색4 2 5 34" xfId="8266"/>
    <cellStyle name="20% - 강조색4 2 5 35" xfId="8267"/>
    <cellStyle name="20% - 강조색4 2 5 36" xfId="8268"/>
    <cellStyle name="20% - 강조색4 2 5 37" xfId="8269"/>
    <cellStyle name="20% - 강조색4 2 5 38" xfId="8270"/>
    <cellStyle name="20% - 강조색4 2 5 39" xfId="8271"/>
    <cellStyle name="20% - 강조색4 2 5 4" xfId="8272"/>
    <cellStyle name="20% - 강조색4 2 5 40" xfId="8273"/>
    <cellStyle name="20% - 강조색4 2 5 41" xfId="8274"/>
    <cellStyle name="20% - 강조색4 2 5 42" xfId="8275"/>
    <cellStyle name="20% - 강조색4 2 5 43" xfId="8276"/>
    <cellStyle name="20% - 강조색4 2 5 5" xfId="8277"/>
    <cellStyle name="20% - 강조색4 2 5 6" xfId="8278"/>
    <cellStyle name="20% - 강조색4 2 5 7" xfId="8279"/>
    <cellStyle name="20% - 강조색4 2 5 8" xfId="8280"/>
    <cellStyle name="20% - 강조색4 2 5 9" xfId="8281"/>
    <cellStyle name="20% - 강조색4 2 50" xfId="8282"/>
    <cellStyle name="20% - 강조색4 2 51" xfId="8283"/>
    <cellStyle name="20% - 강조색4 2 52" xfId="8284"/>
    <cellStyle name="20% - 강조색4 2 6" xfId="8285"/>
    <cellStyle name="20% - 강조색4 2 6 10" xfId="8286"/>
    <cellStyle name="20% - 강조색4 2 6 11" xfId="8287"/>
    <cellStyle name="20% - 강조색4 2 6 12" xfId="8288"/>
    <cellStyle name="20% - 강조색4 2 6 13" xfId="8289"/>
    <cellStyle name="20% - 강조색4 2 6 14" xfId="8290"/>
    <cellStyle name="20% - 강조색4 2 6 15" xfId="8291"/>
    <cellStyle name="20% - 강조색4 2 6 16" xfId="8292"/>
    <cellStyle name="20% - 강조색4 2 6 17" xfId="8293"/>
    <cellStyle name="20% - 강조색4 2 6 18" xfId="8294"/>
    <cellStyle name="20% - 강조색4 2 6 19" xfId="8295"/>
    <cellStyle name="20% - 강조색4 2 6 2" xfId="8296"/>
    <cellStyle name="20% - 강조색4 2 6 20" xfId="8297"/>
    <cellStyle name="20% - 강조색4 2 6 21" xfId="8298"/>
    <cellStyle name="20% - 강조색4 2 6 22" xfId="8299"/>
    <cellStyle name="20% - 강조색4 2 6 23" xfId="8300"/>
    <cellStyle name="20% - 강조색4 2 6 24" xfId="8301"/>
    <cellStyle name="20% - 강조색4 2 6 25" xfId="8302"/>
    <cellStyle name="20% - 강조색4 2 6 26" xfId="8303"/>
    <cellStyle name="20% - 강조색4 2 6 27" xfId="8304"/>
    <cellStyle name="20% - 강조색4 2 6 28" xfId="8305"/>
    <cellStyle name="20% - 강조색4 2 6 29" xfId="8306"/>
    <cellStyle name="20% - 강조색4 2 6 3" xfId="8307"/>
    <cellStyle name="20% - 강조색4 2 6 30" xfId="8308"/>
    <cellStyle name="20% - 강조색4 2 6 31" xfId="8309"/>
    <cellStyle name="20% - 강조색4 2 6 32" xfId="8310"/>
    <cellStyle name="20% - 강조색4 2 6 33" xfId="8311"/>
    <cellStyle name="20% - 강조색4 2 6 34" xfId="8312"/>
    <cellStyle name="20% - 강조색4 2 6 35" xfId="8313"/>
    <cellStyle name="20% - 강조색4 2 6 36" xfId="8314"/>
    <cellStyle name="20% - 강조색4 2 6 37" xfId="8315"/>
    <cellStyle name="20% - 강조색4 2 6 38" xfId="8316"/>
    <cellStyle name="20% - 강조색4 2 6 39" xfId="8317"/>
    <cellStyle name="20% - 강조색4 2 6 4" xfId="8318"/>
    <cellStyle name="20% - 강조색4 2 6 40" xfId="8319"/>
    <cellStyle name="20% - 강조색4 2 6 41" xfId="8320"/>
    <cellStyle name="20% - 강조색4 2 6 42" xfId="8321"/>
    <cellStyle name="20% - 강조색4 2 6 43" xfId="8322"/>
    <cellStyle name="20% - 강조색4 2 6 5" xfId="8323"/>
    <cellStyle name="20% - 강조색4 2 6 6" xfId="8324"/>
    <cellStyle name="20% - 강조색4 2 6 7" xfId="8325"/>
    <cellStyle name="20% - 강조색4 2 6 8" xfId="8326"/>
    <cellStyle name="20% - 강조색4 2 6 9" xfId="8327"/>
    <cellStyle name="20% - 강조색4 2 7" xfId="8328"/>
    <cellStyle name="20% - 강조색4 2 7 10" xfId="8329"/>
    <cellStyle name="20% - 강조색4 2 7 11" xfId="8330"/>
    <cellStyle name="20% - 강조색4 2 7 12" xfId="8331"/>
    <cellStyle name="20% - 강조색4 2 7 13" xfId="8332"/>
    <cellStyle name="20% - 강조색4 2 7 14" xfId="8333"/>
    <cellStyle name="20% - 강조색4 2 7 15" xfId="8334"/>
    <cellStyle name="20% - 강조색4 2 7 16" xfId="8335"/>
    <cellStyle name="20% - 강조색4 2 7 17" xfId="8336"/>
    <cellStyle name="20% - 강조색4 2 7 18" xfId="8337"/>
    <cellStyle name="20% - 강조색4 2 7 19" xfId="8338"/>
    <cellStyle name="20% - 강조색4 2 7 2" xfId="8339"/>
    <cellStyle name="20% - 강조색4 2 7 20" xfId="8340"/>
    <cellStyle name="20% - 강조색4 2 7 21" xfId="8341"/>
    <cellStyle name="20% - 강조색4 2 7 22" xfId="8342"/>
    <cellStyle name="20% - 강조색4 2 7 23" xfId="8343"/>
    <cellStyle name="20% - 강조색4 2 7 24" xfId="8344"/>
    <cellStyle name="20% - 강조색4 2 7 25" xfId="8345"/>
    <cellStyle name="20% - 강조색4 2 7 26" xfId="8346"/>
    <cellStyle name="20% - 강조색4 2 7 27" xfId="8347"/>
    <cellStyle name="20% - 강조색4 2 7 28" xfId="8348"/>
    <cellStyle name="20% - 강조색4 2 7 29" xfId="8349"/>
    <cellStyle name="20% - 강조색4 2 7 3" xfId="8350"/>
    <cellStyle name="20% - 강조색4 2 7 30" xfId="8351"/>
    <cellStyle name="20% - 강조색4 2 7 31" xfId="8352"/>
    <cellStyle name="20% - 강조색4 2 7 32" xfId="8353"/>
    <cellStyle name="20% - 강조색4 2 7 33" xfId="8354"/>
    <cellStyle name="20% - 강조색4 2 7 34" xfId="8355"/>
    <cellStyle name="20% - 강조색4 2 7 35" xfId="8356"/>
    <cellStyle name="20% - 강조색4 2 7 36" xfId="8357"/>
    <cellStyle name="20% - 강조색4 2 7 37" xfId="8358"/>
    <cellStyle name="20% - 강조색4 2 7 38" xfId="8359"/>
    <cellStyle name="20% - 강조색4 2 7 39" xfId="8360"/>
    <cellStyle name="20% - 강조색4 2 7 4" xfId="8361"/>
    <cellStyle name="20% - 강조색4 2 7 40" xfId="8362"/>
    <cellStyle name="20% - 강조색4 2 7 41" xfId="8363"/>
    <cellStyle name="20% - 강조색4 2 7 42" xfId="8364"/>
    <cellStyle name="20% - 강조색4 2 7 43" xfId="8365"/>
    <cellStyle name="20% - 강조색4 2 7 5" xfId="8366"/>
    <cellStyle name="20% - 강조색4 2 7 6" xfId="8367"/>
    <cellStyle name="20% - 강조색4 2 7 7" xfId="8368"/>
    <cellStyle name="20% - 강조색4 2 7 8" xfId="8369"/>
    <cellStyle name="20% - 강조색4 2 7 9" xfId="8370"/>
    <cellStyle name="20% - 강조색4 2 8" xfId="8371"/>
    <cellStyle name="20% - 강조색4 2 8 10" xfId="8372"/>
    <cellStyle name="20% - 강조색4 2 8 11" xfId="8373"/>
    <cellStyle name="20% - 강조색4 2 8 12" xfId="8374"/>
    <cellStyle name="20% - 강조색4 2 8 13" xfId="8375"/>
    <cellStyle name="20% - 강조색4 2 8 14" xfId="8376"/>
    <cellStyle name="20% - 강조색4 2 8 15" xfId="8377"/>
    <cellStyle name="20% - 강조색4 2 8 16" xfId="8378"/>
    <cellStyle name="20% - 강조색4 2 8 17" xfId="8379"/>
    <cellStyle name="20% - 강조색4 2 8 18" xfId="8380"/>
    <cellStyle name="20% - 강조색4 2 8 19" xfId="8381"/>
    <cellStyle name="20% - 강조색4 2 8 2" xfId="8382"/>
    <cellStyle name="20% - 강조색4 2 8 20" xfId="8383"/>
    <cellStyle name="20% - 강조색4 2 8 21" xfId="8384"/>
    <cellStyle name="20% - 강조색4 2 8 22" xfId="8385"/>
    <cellStyle name="20% - 강조색4 2 8 23" xfId="8386"/>
    <cellStyle name="20% - 강조색4 2 8 24" xfId="8387"/>
    <cellStyle name="20% - 강조색4 2 8 25" xfId="8388"/>
    <cellStyle name="20% - 강조색4 2 8 26" xfId="8389"/>
    <cellStyle name="20% - 강조색4 2 8 27" xfId="8390"/>
    <cellStyle name="20% - 강조색4 2 8 28" xfId="8391"/>
    <cellStyle name="20% - 강조색4 2 8 29" xfId="8392"/>
    <cellStyle name="20% - 강조색4 2 8 3" xfId="8393"/>
    <cellStyle name="20% - 강조색4 2 8 30" xfId="8394"/>
    <cellStyle name="20% - 강조색4 2 8 31" xfId="8395"/>
    <cellStyle name="20% - 강조색4 2 8 32" xfId="8396"/>
    <cellStyle name="20% - 강조색4 2 8 33" xfId="8397"/>
    <cellStyle name="20% - 강조색4 2 8 34" xfId="8398"/>
    <cellStyle name="20% - 강조색4 2 8 35" xfId="8399"/>
    <cellStyle name="20% - 강조색4 2 8 36" xfId="8400"/>
    <cellStyle name="20% - 강조색4 2 8 37" xfId="8401"/>
    <cellStyle name="20% - 강조색4 2 8 38" xfId="8402"/>
    <cellStyle name="20% - 강조색4 2 8 39" xfId="8403"/>
    <cellStyle name="20% - 강조색4 2 8 4" xfId="8404"/>
    <cellStyle name="20% - 강조색4 2 8 40" xfId="8405"/>
    <cellStyle name="20% - 강조색4 2 8 41" xfId="8406"/>
    <cellStyle name="20% - 강조색4 2 8 42" xfId="8407"/>
    <cellStyle name="20% - 강조색4 2 8 43" xfId="8408"/>
    <cellStyle name="20% - 강조색4 2 8 5" xfId="8409"/>
    <cellStyle name="20% - 강조색4 2 8 6" xfId="8410"/>
    <cellStyle name="20% - 강조색4 2 8 7" xfId="8411"/>
    <cellStyle name="20% - 강조색4 2 8 8" xfId="8412"/>
    <cellStyle name="20% - 강조색4 2 8 9" xfId="8413"/>
    <cellStyle name="20% - 강조색4 2 9" xfId="8414"/>
    <cellStyle name="20% - 강조색4 2_Apollo(세부)" xfId="8415"/>
    <cellStyle name="20% - 강조색4 20" xfId="8416"/>
    <cellStyle name="20% - 강조색4 20 2" xfId="8417"/>
    <cellStyle name="20% - 강조색4 20 3" xfId="8418"/>
    <cellStyle name="20% - 강조색4 21" xfId="8419"/>
    <cellStyle name="20% - 강조색4 21 2" xfId="8420"/>
    <cellStyle name="20% - 강조색4 21 3" xfId="8421"/>
    <cellStyle name="20% - 강조색4 22" xfId="8422"/>
    <cellStyle name="20% - 강조색4 23" xfId="8423"/>
    <cellStyle name="20% - 강조색4 24" xfId="8424"/>
    <cellStyle name="20% - 강조색4 25" xfId="8425"/>
    <cellStyle name="20% - 강조색4 26" xfId="8426"/>
    <cellStyle name="20% - 강조색4 27" xfId="8427"/>
    <cellStyle name="20% - 강조색4 28" xfId="8428"/>
    <cellStyle name="20% - 강조색4 29" xfId="8429"/>
    <cellStyle name="20% - 강조색4 3" xfId="8430"/>
    <cellStyle name="20% - 강조색4 3 10" xfId="8431"/>
    <cellStyle name="20% - 강조색4 3 11" xfId="8432"/>
    <cellStyle name="20% - 강조색4 3 12" xfId="8433"/>
    <cellStyle name="20% - 강조색4 3 13" xfId="8434"/>
    <cellStyle name="20% - 강조색4 3 14" xfId="8435"/>
    <cellStyle name="20% - 강조색4 3 15" xfId="8436"/>
    <cellStyle name="20% - 강조색4 3 16" xfId="8437"/>
    <cellStyle name="20% - 강조색4 3 17" xfId="8438"/>
    <cellStyle name="20% - 강조색4 3 18" xfId="8439"/>
    <cellStyle name="20% - 강조색4 3 19" xfId="8440"/>
    <cellStyle name="20% - 강조색4 3 2" xfId="8441"/>
    <cellStyle name="20% - 강조색4 3 2 10" xfId="8442"/>
    <cellStyle name="20% - 강조색4 3 2 11" xfId="8443"/>
    <cellStyle name="20% - 강조색4 3 2 12" xfId="8444"/>
    <cellStyle name="20% - 강조색4 3 2 13" xfId="8445"/>
    <cellStyle name="20% - 강조색4 3 2 14" xfId="8446"/>
    <cellStyle name="20% - 강조색4 3 2 15" xfId="8447"/>
    <cellStyle name="20% - 강조색4 3 2 16" xfId="8448"/>
    <cellStyle name="20% - 강조색4 3 2 17" xfId="8449"/>
    <cellStyle name="20% - 강조색4 3 2 18" xfId="8450"/>
    <cellStyle name="20% - 강조색4 3 2 19" xfId="8451"/>
    <cellStyle name="20% - 강조색4 3 2 2" xfId="8452"/>
    <cellStyle name="20% - 강조색4 3 2 20" xfId="8453"/>
    <cellStyle name="20% - 강조색4 3 2 21" xfId="8454"/>
    <cellStyle name="20% - 강조색4 3 2 22" xfId="8455"/>
    <cellStyle name="20% - 강조색4 3 2 23" xfId="8456"/>
    <cellStyle name="20% - 강조색4 3 2 24" xfId="8457"/>
    <cellStyle name="20% - 강조색4 3 2 25" xfId="8458"/>
    <cellStyle name="20% - 강조색4 3 2 26" xfId="8459"/>
    <cellStyle name="20% - 강조색4 3 2 27" xfId="8460"/>
    <cellStyle name="20% - 강조색4 3 2 28" xfId="8461"/>
    <cellStyle name="20% - 강조색4 3 2 29" xfId="8462"/>
    <cellStyle name="20% - 강조색4 3 2 3" xfId="8463"/>
    <cellStyle name="20% - 강조색4 3 2 30" xfId="8464"/>
    <cellStyle name="20% - 강조색4 3 2 31" xfId="8465"/>
    <cellStyle name="20% - 강조색4 3 2 32" xfId="8466"/>
    <cellStyle name="20% - 강조색4 3 2 33" xfId="8467"/>
    <cellStyle name="20% - 강조색4 3 2 34" xfId="8468"/>
    <cellStyle name="20% - 강조색4 3 2 34 2" xfId="8469"/>
    <cellStyle name="20% - 강조색4 3 2 35" xfId="8470"/>
    <cellStyle name="20% - 강조색4 3 2 35 2" xfId="8471"/>
    <cellStyle name="20% - 강조색4 3 2 36" xfId="8472"/>
    <cellStyle name="20% - 강조색4 3 2 36 2" xfId="8473"/>
    <cellStyle name="20% - 강조색4 3 2 37" xfId="8474"/>
    <cellStyle name="20% - 강조색4 3 2 37 2" xfId="8475"/>
    <cellStyle name="20% - 강조색4 3 2 38" xfId="8476"/>
    <cellStyle name="20% - 강조색4 3 2 38 2" xfId="8477"/>
    <cellStyle name="20% - 강조색4 3 2 39" xfId="8478"/>
    <cellStyle name="20% - 강조색4 3 2 39 2" xfId="8479"/>
    <cellStyle name="20% - 강조색4 3 2 4" xfId="8480"/>
    <cellStyle name="20% - 강조색4 3 2 4 2" xfId="8481"/>
    <cellStyle name="20% - 강조색4 3 2 40" xfId="8482"/>
    <cellStyle name="20% - 강조색4 3 2 40 2" xfId="8483"/>
    <cellStyle name="20% - 강조색4 3 2 41" xfId="8484"/>
    <cellStyle name="20% - 강조색4 3 2 41 2" xfId="8485"/>
    <cellStyle name="20% - 강조색4 3 2 42" xfId="8486"/>
    <cellStyle name="20% - 강조색4 3 2 42 2" xfId="8487"/>
    <cellStyle name="20% - 강조색4 3 2 43" xfId="8488"/>
    <cellStyle name="20% - 강조색4 3 2 5" xfId="8489"/>
    <cellStyle name="20% - 강조색4 3 2 5 2" xfId="8490"/>
    <cellStyle name="20% - 강조색4 3 2 6" xfId="8491"/>
    <cellStyle name="20% - 강조색4 3 2 6 2" xfId="8492"/>
    <cellStyle name="20% - 강조색4 3 2 7" xfId="8493"/>
    <cellStyle name="20% - 강조색4 3 2 7 2" xfId="8494"/>
    <cellStyle name="20% - 강조색4 3 2 8" xfId="8495"/>
    <cellStyle name="20% - 강조색4 3 2 8 2" xfId="8496"/>
    <cellStyle name="20% - 강조색4 3 2 9" xfId="8497"/>
    <cellStyle name="20% - 강조색4 3 2 9 2" xfId="8498"/>
    <cellStyle name="20% - 강조색4 3 20" xfId="8499"/>
    <cellStyle name="20% - 강조색4 3 20 2" xfId="8500"/>
    <cellStyle name="20% - 강조색4 3 21" xfId="8501"/>
    <cellStyle name="20% - 강조색4 3 21 2" xfId="8502"/>
    <cellStyle name="20% - 강조색4 3 22" xfId="8503"/>
    <cellStyle name="20% - 강조색4 3 22 2" xfId="8504"/>
    <cellStyle name="20% - 강조색4 3 23" xfId="8505"/>
    <cellStyle name="20% - 강조색4 3 23 2" xfId="8506"/>
    <cellStyle name="20% - 강조색4 3 24" xfId="8507"/>
    <cellStyle name="20% - 강조색4 3 24 2" xfId="8508"/>
    <cellStyle name="20% - 강조색4 3 25" xfId="8509"/>
    <cellStyle name="20% - 강조색4 3 25 2" xfId="8510"/>
    <cellStyle name="20% - 강조색4 3 26" xfId="8511"/>
    <cellStyle name="20% - 강조색4 3 26 2" xfId="8512"/>
    <cellStyle name="20% - 강조색4 3 27" xfId="8513"/>
    <cellStyle name="20% - 강조색4 3 27 2" xfId="8514"/>
    <cellStyle name="20% - 강조색4 3 28" xfId="8515"/>
    <cellStyle name="20% - 강조색4 3 28 2" xfId="8516"/>
    <cellStyle name="20% - 강조색4 3 29" xfId="8517"/>
    <cellStyle name="20% - 강조색4 3 29 2" xfId="8518"/>
    <cellStyle name="20% - 강조색4 3 3" xfId="8519"/>
    <cellStyle name="20% - 강조색4 3 3 10" xfId="8520"/>
    <cellStyle name="20% - 강조색4 3 3 10 2" xfId="8521"/>
    <cellStyle name="20% - 강조색4 3 3 11" xfId="8522"/>
    <cellStyle name="20% - 강조색4 3 3 11 2" xfId="8523"/>
    <cellStyle name="20% - 강조색4 3 3 12" xfId="8524"/>
    <cellStyle name="20% - 강조색4 3 3 12 2" xfId="8525"/>
    <cellStyle name="20% - 강조색4 3 3 13" xfId="8526"/>
    <cellStyle name="20% - 강조색4 3 3 13 2" xfId="8527"/>
    <cellStyle name="20% - 강조색4 3 3 14" xfId="8528"/>
    <cellStyle name="20% - 강조색4 3 3 14 2" xfId="8529"/>
    <cellStyle name="20% - 강조색4 3 3 15" xfId="8530"/>
    <cellStyle name="20% - 강조색4 3 3 15 2" xfId="8531"/>
    <cellStyle name="20% - 강조색4 3 3 16" xfId="8532"/>
    <cellStyle name="20% - 강조색4 3 3 16 2" xfId="8533"/>
    <cellStyle name="20% - 강조색4 3 3 17" xfId="8534"/>
    <cellStyle name="20% - 강조색4 3 3 17 2" xfId="8535"/>
    <cellStyle name="20% - 강조색4 3 3 18" xfId="8536"/>
    <cellStyle name="20% - 강조색4 3 3 18 2" xfId="8537"/>
    <cellStyle name="20% - 강조색4 3 3 19" xfId="8538"/>
    <cellStyle name="20% - 강조색4 3 3 19 2" xfId="8539"/>
    <cellStyle name="20% - 강조색4 3 3 2" xfId="8540"/>
    <cellStyle name="20% - 강조색4 3 3 2 2" xfId="8541"/>
    <cellStyle name="20% - 강조색4 3 3 20" xfId="8542"/>
    <cellStyle name="20% - 강조색4 3 3 20 2" xfId="8543"/>
    <cellStyle name="20% - 강조색4 3 3 21" xfId="8544"/>
    <cellStyle name="20% - 강조색4 3 3 21 2" xfId="8545"/>
    <cellStyle name="20% - 강조색4 3 3 22" xfId="8546"/>
    <cellStyle name="20% - 강조색4 3 3 22 2" xfId="8547"/>
    <cellStyle name="20% - 강조색4 3 3 23" xfId="8548"/>
    <cellStyle name="20% - 강조색4 3 3 23 2" xfId="8549"/>
    <cellStyle name="20% - 강조색4 3 3 24" xfId="8550"/>
    <cellStyle name="20% - 강조색4 3 3 24 2" xfId="8551"/>
    <cellStyle name="20% - 강조색4 3 3 25" xfId="8552"/>
    <cellStyle name="20% - 강조색4 3 3 25 2" xfId="8553"/>
    <cellStyle name="20% - 강조색4 3 3 26" xfId="8554"/>
    <cellStyle name="20% - 강조색4 3 3 26 2" xfId="8555"/>
    <cellStyle name="20% - 강조색4 3 3 27" xfId="8556"/>
    <cellStyle name="20% - 강조색4 3 3 27 2" xfId="8557"/>
    <cellStyle name="20% - 강조색4 3 3 28" xfId="8558"/>
    <cellStyle name="20% - 강조색4 3 3 28 2" xfId="8559"/>
    <cellStyle name="20% - 강조색4 3 3 29" xfId="8560"/>
    <cellStyle name="20% - 강조색4 3 3 29 2" xfId="8561"/>
    <cellStyle name="20% - 강조색4 3 3 3" xfId="8562"/>
    <cellStyle name="20% - 강조색4 3 3 3 2" xfId="8563"/>
    <cellStyle name="20% - 강조색4 3 3 30" xfId="8564"/>
    <cellStyle name="20% - 강조색4 3 3 30 2" xfId="8565"/>
    <cellStyle name="20% - 강조색4 3 3 31" xfId="8566"/>
    <cellStyle name="20% - 강조색4 3 3 31 2" xfId="8567"/>
    <cellStyle name="20% - 강조색4 3 3 32" xfId="8568"/>
    <cellStyle name="20% - 강조색4 3 3 32 2" xfId="8569"/>
    <cellStyle name="20% - 강조색4 3 3 33" xfId="8570"/>
    <cellStyle name="20% - 강조색4 3 3 33 2" xfId="8571"/>
    <cellStyle name="20% - 강조색4 3 3 34" xfId="8572"/>
    <cellStyle name="20% - 강조색4 3 3 34 2" xfId="8573"/>
    <cellStyle name="20% - 강조색4 3 3 35" xfId="8574"/>
    <cellStyle name="20% - 강조색4 3 3 35 2" xfId="8575"/>
    <cellStyle name="20% - 강조색4 3 3 36" xfId="8576"/>
    <cellStyle name="20% - 강조색4 3 3 36 2" xfId="8577"/>
    <cellStyle name="20% - 강조색4 3 3 37" xfId="8578"/>
    <cellStyle name="20% - 강조색4 3 3 37 2" xfId="8579"/>
    <cellStyle name="20% - 강조색4 3 3 38" xfId="8580"/>
    <cellStyle name="20% - 강조색4 3 3 38 2" xfId="8581"/>
    <cellStyle name="20% - 강조색4 3 3 39" xfId="8582"/>
    <cellStyle name="20% - 강조색4 3 3 39 2" xfId="8583"/>
    <cellStyle name="20% - 강조색4 3 3 4" xfId="8584"/>
    <cellStyle name="20% - 강조색4 3 3 4 2" xfId="8585"/>
    <cellStyle name="20% - 강조색4 3 3 40" xfId="8586"/>
    <cellStyle name="20% - 강조색4 3 3 40 2" xfId="8587"/>
    <cellStyle name="20% - 강조색4 3 3 41" xfId="8588"/>
    <cellStyle name="20% - 강조색4 3 3 41 2" xfId="8589"/>
    <cellStyle name="20% - 강조색4 3 3 42" xfId="8590"/>
    <cellStyle name="20% - 강조색4 3 3 42 2" xfId="8591"/>
    <cellStyle name="20% - 강조색4 3 3 43" xfId="8592"/>
    <cellStyle name="20% - 강조색4 3 3 5" xfId="8593"/>
    <cellStyle name="20% - 강조색4 3 3 5 2" xfId="8594"/>
    <cellStyle name="20% - 강조색4 3 3 6" xfId="8595"/>
    <cellStyle name="20% - 강조색4 3 3 6 2" xfId="8596"/>
    <cellStyle name="20% - 강조색4 3 3 7" xfId="8597"/>
    <cellStyle name="20% - 강조색4 3 3 7 2" xfId="8598"/>
    <cellStyle name="20% - 강조색4 3 3 8" xfId="8599"/>
    <cellStyle name="20% - 강조색4 3 3 8 2" xfId="8600"/>
    <cellStyle name="20% - 강조색4 3 3 9" xfId="8601"/>
    <cellStyle name="20% - 강조색4 3 3 9 2" xfId="8602"/>
    <cellStyle name="20% - 강조색4 3 30" xfId="8603"/>
    <cellStyle name="20% - 강조색4 3 30 2" xfId="8604"/>
    <cellStyle name="20% - 강조색4 3 31" xfId="8605"/>
    <cellStyle name="20% - 강조색4 3 31 2" xfId="8606"/>
    <cellStyle name="20% - 강조색4 3 32" xfId="8607"/>
    <cellStyle name="20% - 강조색4 3 32 2" xfId="8608"/>
    <cellStyle name="20% - 강조색4 3 33" xfId="8609"/>
    <cellStyle name="20% - 강조색4 3 33 2" xfId="8610"/>
    <cellStyle name="20% - 강조색4 3 34" xfId="8611"/>
    <cellStyle name="20% - 강조색4 3 34 2" xfId="8612"/>
    <cellStyle name="20% - 강조색4 3 35" xfId="8613"/>
    <cellStyle name="20% - 강조색4 3 35 2" xfId="8614"/>
    <cellStyle name="20% - 강조색4 3 36" xfId="8615"/>
    <cellStyle name="20% - 강조색4 3 36 2" xfId="8616"/>
    <cellStyle name="20% - 강조색4 3 37" xfId="8617"/>
    <cellStyle name="20% - 강조색4 3 37 2" xfId="8618"/>
    <cellStyle name="20% - 강조색4 3 38" xfId="8619"/>
    <cellStyle name="20% - 강조색4 3 38 2" xfId="8620"/>
    <cellStyle name="20% - 강조색4 3 39" xfId="8621"/>
    <cellStyle name="20% - 강조색4 3 39 2" xfId="8622"/>
    <cellStyle name="20% - 강조색4 3 4" xfId="8623"/>
    <cellStyle name="20% - 강조색4 3 4 10" xfId="8624"/>
    <cellStyle name="20% - 강조색4 3 4 10 2" xfId="8625"/>
    <cellStyle name="20% - 강조색4 3 4 11" xfId="8626"/>
    <cellStyle name="20% - 강조색4 3 4 11 2" xfId="8627"/>
    <cellStyle name="20% - 강조색4 3 4 12" xfId="8628"/>
    <cellStyle name="20% - 강조색4 3 4 12 2" xfId="8629"/>
    <cellStyle name="20% - 강조색4 3 4 13" xfId="8630"/>
    <cellStyle name="20% - 강조색4 3 4 13 2" xfId="8631"/>
    <cellStyle name="20% - 강조색4 3 4 14" xfId="8632"/>
    <cellStyle name="20% - 강조색4 3 4 14 2" xfId="8633"/>
    <cellStyle name="20% - 강조색4 3 4 15" xfId="8634"/>
    <cellStyle name="20% - 강조색4 3 4 15 2" xfId="8635"/>
    <cellStyle name="20% - 강조색4 3 4 16" xfId="8636"/>
    <cellStyle name="20% - 강조색4 3 4 16 2" xfId="8637"/>
    <cellStyle name="20% - 강조색4 3 4 17" xfId="8638"/>
    <cellStyle name="20% - 강조색4 3 4 17 2" xfId="8639"/>
    <cellStyle name="20% - 강조색4 3 4 18" xfId="8640"/>
    <cellStyle name="20% - 강조색4 3 4 18 2" xfId="8641"/>
    <cellStyle name="20% - 강조색4 3 4 19" xfId="8642"/>
    <cellStyle name="20% - 강조색4 3 4 19 2" xfId="8643"/>
    <cellStyle name="20% - 강조색4 3 4 2" xfId="8644"/>
    <cellStyle name="20% - 강조색4 3 4 2 2" xfId="8645"/>
    <cellStyle name="20% - 강조색4 3 4 20" xfId="8646"/>
    <cellStyle name="20% - 강조색4 3 4 20 2" xfId="8647"/>
    <cellStyle name="20% - 강조색4 3 4 21" xfId="8648"/>
    <cellStyle name="20% - 강조색4 3 4 21 2" xfId="8649"/>
    <cellStyle name="20% - 강조색4 3 4 22" xfId="8650"/>
    <cellStyle name="20% - 강조색4 3 4 22 2" xfId="8651"/>
    <cellStyle name="20% - 강조색4 3 4 23" xfId="8652"/>
    <cellStyle name="20% - 강조색4 3 4 23 2" xfId="8653"/>
    <cellStyle name="20% - 강조색4 3 4 24" xfId="8654"/>
    <cellStyle name="20% - 강조색4 3 4 24 2" xfId="8655"/>
    <cellStyle name="20% - 강조색4 3 4 25" xfId="8656"/>
    <cellStyle name="20% - 강조색4 3 4 25 2" xfId="8657"/>
    <cellStyle name="20% - 강조색4 3 4 26" xfId="8658"/>
    <cellStyle name="20% - 강조색4 3 4 26 2" xfId="8659"/>
    <cellStyle name="20% - 강조색4 3 4 27" xfId="8660"/>
    <cellStyle name="20% - 강조색4 3 4 27 2" xfId="8661"/>
    <cellStyle name="20% - 강조색4 3 4 28" xfId="8662"/>
    <cellStyle name="20% - 강조색4 3 4 28 2" xfId="8663"/>
    <cellStyle name="20% - 강조색4 3 4 29" xfId="8664"/>
    <cellStyle name="20% - 강조색4 3 4 29 2" xfId="8665"/>
    <cellStyle name="20% - 강조색4 3 4 3" xfId="8666"/>
    <cellStyle name="20% - 강조색4 3 4 3 2" xfId="8667"/>
    <cellStyle name="20% - 강조색4 3 4 30" xfId="8668"/>
    <cellStyle name="20% - 강조색4 3 4 30 2" xfId="8669"/>
    <cellStyle name="20% - 강조색4 3 4 31" xfId="8670"/>
    <cellStyle name="20% - 강조색4 3 4 31 2" xfId="8671"/>
    <cellStyle name="20% - 강조색4 3 4 32" xfId="8672"/>
    <cellStyle name="20% - 강조색4 3 4 32 2" xfId="8673"/>
    <cellStyle name="20% - 강조색4 3 4 33" xfId="8674"/>
    <cellStyle name="20% - 강조색4 3 4 33 2" xfId="8675"/>
    <cellStyle name="20% - 강조색4 3 4 34" xfId="8676"/>
    <cellStyle name="20% - 강조색4 3 4 34 2" xfId="8677"/>
    <cellStyle name="20% - 강조색4 3 4 35" xfId="8678"/>
    <cellStyle name="20% - 강조색4 3 4 35 2" xfId="8679"/>
    <cellStyle name="20% - 강조색4 3 4 36" xfId="8680"/>
    <cellStyle name="20% - 강조색4 3 4 36 2" xfId="8681"/>
    <cellStyle name="20% - 강조색4 3 4 37" xfId="8682"/>
    <cellStyle name="20% - 강조색4 3 4 37 2" xfId="8683"/>
    <cellStyle name="20% - 강조색4 3 4 38" xfId="8684"/>
    <cellStyle name="20% - 강조색4 3 4 38 2" xfId="8685"/>
    <cellStyle name="20% - 강조색4 3 4 39" xfId="8686"/>
    <cellStyle name="20% - 강조색4 3 4 39 2" xfId="8687"/>
    <cellStyle name="20% - 강조색4 3 4 4" xfId="8688"/>
    <cellStyle name="20% - 강조색4 3 4 4 2" xfId="8689"/>
    <cellStyle name="20% - 강조색4 3 4 40" xfId="8690"/>
    <cellStyle name="20% - 강조색4 3 4 40 2" xfId="8691"/>
    <cellStyle name="20% - 강조색4 3 4 41" xfId="8692"/>
    <cellStyle name="20% - 강조색4 3 4 41 2" xfId="8693"/>
    <cellStyle name="20% - 강조색4 3 4 42" xfId="8694"/>
    <cellStyle name="20% - 강조색4 3 4 42 2" xfId="8695"/>
    <cellStyle name="20% - 강조색4 3 4 43" xfId="8696"/>
    <cellStyle name="20% - 강조색4 3 4 5" xfId="8697"/>
    <cellStyle name="20% - 강조색4 3 4 5 2" xfId="8698"/>
    <cellStyle name="20% - 강조색4 3 4 6" xfId="8699"/>
    <cellStyle name="20% - 강조색4 3 4 6 2" xfId="8700"/>
    <cellStyle name="20% - 강조색4 3 4 7" xfId="8701"/>
    <cellStyle name="20% - 강조색4 3 4 7 2" xfId="8702"/>
    <cellStyle name="20% - 강조색4 3 4 8" xfId="8703"/>
    <cellStyle name="20% - 강조색4 3 4 8 2" xfId="8704"/>
    <cellStyle name="20% - 강조색4 3 4 9" xfId="8705"/>
    <cellStyle name="20% - 강조색4 3 4 9 2" xfId="8706"/>
    <cellStyle name="20% - 강조색4 3 40" xfId="8707"/>
    <cellStyle name="20% - 강조색4 3 40 2" xfId="8708"/>
    <cellStyle name="20% - 강조색4 3 41" xfId="8709"/>
    <cellStyle name="20% - 강조색4 3 41 2" xfId="8710"/>
    <cellStyle name="20% - 강조색4 3 42" xfId="8711"/>
    <cellStyle name="20% - 강조색4 3 42 2" xfId="8712"/>
    <cellStyle name="20% - 강조색4 3 43" xfId="8713"/>
    <cellStyle name="20% - 강조색4 3 43 2" xfId="8714"/>
    <cellStyle name="20% - 강조색4 3 44" xfId="8715"/>
    <cellStyle name="20% - 강조색4 3 44 2" xfId="8716"/>
    <cellStyle name="20% - 강조색4 3 45" xfId="8717"/>
    <cellStyle name="20% - 강조색4 3 45 2" xfId="8718"/>
    <cellStyle name="20% - 강조색4 3 46" xfId="8719"/>
    <cellStyle name="20% - 강조색4 3 46 2" xfId="8720"/>
    <cellStyle name="20% - 강조색4 3 47" xfId="8721"/>
    <cellStyle name="20% - 강조색4 3 47 2" xfId="8722"/>
    <cellStyle name="20% - 강조색4 3 48" xfId="8723"/>
    <cellStyle name="20% - 강조색4 3 5" xfId="8724"/>
    <cellStyle name="20% - 강조색4 3 5 10" xfId="8725"/>
    <cellStyle name="20% - 강조색4 3 5 10 2" xfId="8726"/>
    <cellStyle name="20% - 강조색4 3 5 11" xfId="8727"/>
    <cellStyle name="20% - 강조색4 3 5 11 2" xfId="8728"/>
    <cellStyle name="20% - 강조색4 3 5 12" xfId="8729"/>
    <cellStyle name="20% - 강조색4 3 5 12 2" xfId="8730"/>
    <cellStyle name="20% - 강조색4 3 5 13" xfId="8731"/>
    <cellStyle name="20% - 강조색4 3 5 13 2" xfId="8732"/>
    <cellStyle name="20% - 강조색4 3 5 14" xfId="8733"/>
    <cellStyle name="20% - 강조색4 3 5 14 2" xfId="8734"/>
    <cellStyle name="20% - 강조색4 3 5 15" xfId="8735"/>
    <cellStyle name="20% - 강조색4 3 5 15 2" xfId="8736"/>
    <cellStyle name="20% - 강조색4 3 5 16" xfId="8737"/>
    <cellStyle name="20% - 강조색4 3 5 16 2" xfId="8738"/>
    <cellStyle name="20% - 강조색4 3 5 17" xfId="8739"/>
    <cellStyle name="20% - 강조색4 3 5 17 2" xfId="8740"/>
    <cellStyle name="20% - 강조색4 3 5 18" xfId="8741"/>
    <cellStyle name="20% - 강조색4 3 5 18 2" xfId="8742"/>
    <cellStyle name="20% - 강조색4 3 5 19" xfId="8743"/>
    <cellStyle name="20% - 강조색4 3 5 19 2" xfId="8744"/>
    <cellStyle name="20% - 강조색4 3 5 2" xfId="8745"/>
    <cellStyle name="20% - 강조색4 3 5 2 2" xfId="8746"/>
    <cellStyle name="20% - 강조색4 3 5 20" xfId="8747"/>
    <cellStyle name="20% - 강조색4 3 5 20 2" xfId="8748"/>
    <cellStyle name="20% - 강조색4 3 5 21" xfId="8749"/>
    <cellStyle name="20% - 강조색4 3 5 21 2" xfId="8750"/>
    <cellStyle name="20% - 강조색4 3 5 22" xfId="8751"/>
    <cellStyle name="20% - 강조색4 3 5 22 2" xfId="8752"/>
    <cellStyle name="20% - 강조색4 3 5 23" xfId="8753"/>
    <cellStyle name="20% - 강조색4 3 5 23 2" xfId="8754"/>
    <cellStyle name="20% - 강조색4 3 5 24" xfId="8755"/>
    <cellStyle name="20% - 강조색4 3 5 24 2" xfId="8756"/>
    <cellStyle name="20% - 강조색4 3 5 25" xfId="8757"/>
    <cellStyle name="20% - 강조색4 3 5 25 2" xfId="8758"/>
    <cellStyle name="20% - 강조색4 3 5 26" xfId="8759"/>
    <cellStyle name="20% - 강조색4 3 5 26 2" xfId="8760"/>
    <cellStyle name="20% - 강조색4 3 5 27" xfId="8761"/>
    <cellStyle name="20% - 강조색4 3 5 27 2" xfId="8762"/>
    <cellStyle name="20% - 강조색4 3 5 28" xfId="8763"/>
    <cellStyle name="20% - 강조색4 3 5 28 2" xfId="8764"/>
    <cellStyle name="20% - 강조색4 3 5 29" xfId="8765"/>
    <cellStyle name="20% - 강조색4 3 5 29 2" xfId="8766"/>
    <cellStyle name="20% - 강조색4 3 5 3" xfId="8767"/>
    <cellStyle name="20% - 강조색4 3 5 3 2" xfId="8768"/>
    <cellStyle name="20% - 강조색4 3 5 30" xfId="8769"/>
    <cellStyle name="20% - 강조색4 3 5 30 2" xfId="8770"/>
    <cellStyle name="20% - 강조색4 3 5 31" xfId="8771"/>
    <cellStyle name="20% - 강조색4 3 5 31 2" xfId="8772"/>
    <cellStyle name="20% - 강조색4 3 5 32" xfId="8773"/>
    <cellStyle name="20% - 강조색4 3 5 32 2" xfId="8774"/>
    <cellStyle name="20% - 강조색4 3 5 33" xfId="8775"/>
    <cellStyle name="20% - 강조색4 3 5 33 2" xfId="8776"/>
    <cellStyle name="20% - 강조색4 3 5 34" xfId="8777"/>
    <cellStyle name="20% - 강조색4 3 5 34 2" xfId="8778"/>
    <cellStyle name="20% - 강조색4 3 5 35" xfId="8779"/>
    <cellStyle name="20% - 강조색4 3 5 35 2" xfId="8780"/>
    <cellStyle name="20% - 강조색4 3 5 36" xfId="8781"/>
    <cellStyle name="20% - 강조색4 3 5 36 2" xfId="8782"/>
    <cellStyle name="20% - 강조색4 3 5 37" xfId="8783"/>
    <cellStyle name="20% - 강조색4 3 5 37 2" xfId="8784"/>
    <cellStyle name="20% - 강조색4 3 5 38" xfId="8785"/>
    <cellStyle name="20% - 강조색4 3 5 38 2" xfId="8786"/>
    <cellStyle name="20% - 강조색4 3 5 39" xfId="8787"/>
    <cellStyle name="20% - 강조색4 3 5 39 2" xfId="8788"/>
    <cellStyle name="20% - 강조색4 3 5 4" xfId="8789"/>
    <cellStyle name="20% - 강조색4 3 5 4 2" xfId="8790"/>
    <cellStyle name="20% - 강조색4 3 5 40" xfId="8791"/>
    <cellStyle name="20% - 강조색4 3 5 40 2" xfId="8792"/>
    <cellStyle name="20% - 강조색4 3 5 41" xfId="8793"/>
    <cellStyle name="20% - 강조색4 3 5 41 2" xfId="8794"/>
    <cellStyle name="20% - 강조색4 3 5 42" xfId="8795"/>
    <cellStyle name="20% - 강조색4 3 5 42 2" xfId="8796"/>
    <cellStyle name="20% - 강조색4 3 5 43" xfId="8797"/>
    <cellStyle name="20% - 강조색4 3 5 5" xfId="8798"/>
    <cellStyle name="20% - 강조색4 3 5 5 2" xfId="8799"/>
    <cellStyle name="20% - 강조색4 3 5 6" xfId="8800"/>
    <cellStyle name="20% - 강조색4 3 5 6 2" xfId="8801"/>
    <cellStyle name="20% - 강조색4 3 5 7" xfId="8802"/>
    <cellStyle name="20% - 강조색4 3 5 7 2" xfId="8803"/>
    <cellStyle name="20% - 강조색4 3 5 8" xfId="8804"/>
    <cellStyle name="20% - 강조색4 3 5 8 2" xfId="8805"/>
    <cellStyle name="20% - 강조색4 3 5 9" xfId="8806"/>
    <cellStyle name="20% - 강조색4 3 5 9 2" xfId="8807"/>
    <cellStyle name="20% - 강조색4 3 6" xfId="8808"/>
    <cellStyle name="20% - 강조색4 3 6 10" xfId="8809"/>
    <cellStyle name="20% - 강조색4 3 6 10 2" xfId="8810"/>
    <cellStyle name="20% - 강조색4 3 6 11" xfId="8811"/>
    <cellStyle name="20% - 강조색4 3 6 11 2" xfId="8812"/>
    <cellStyle name="20% - 강조색4 3 6 12" xfId="8813"/>
    <cellStyle name="20% - 강조색4 3 6 12 2" xfId="8814"/>
    <cellStyle name="20% - 강조색4 3 6 13" xfId="8815"/>
    <cellStyle name="20% - 강조색4 3 6 13 2" xfId="8816"/>
    <cellStyle name="20% - 강조색4 3 6 14" xfId="8817"/>
    <cellStyle name="20% - 강조색4 3 6 14 2" xfId="8818"/>
    <cellStyle name="20% - 강조색4 3 6 15" xfId="8819"/>
    <cellStyle name="20% - 강조색4 3 6 15 2" xfId="8820"/>
    <cellStyle name="20% - 강조색4 3 6 16" xfId="8821"/>
    <cellStyle name="20% - 강조색4 3 6 16 2" xfId="8822"/>
    <cellStyle name="20% - 강조색4 3 6 17" xfId="8823"/>
    <cellStyle name="20% - 강조색4 3 6 17 2" xfId="8824"/>
    <cellStyle name="20% - 강조색4 3 6 18" xfId="8825"/>
    <cellStyle name="20% - 강조색4 3 6 18 2" xfId="8826"/>
    <cellStyle name="20% - 강조색4 3 6 19" xfId="8827"/>
    <cellStyle name="20% - 강조색4 3 6 19 2" xfId="8828"/>
    <cellStyle name="20% - 강조색4 3 6 2" xfId="8829"/>
    <cellStyle name="20% - 강조색4 3 6 2 2" xfId="8830"/>
    <cellStyle name="20% - 강조색4 3 6 20" xfId="8831"/>
    <cellStyle name="20% - 강조색4 3 6 20 2" xfId="8832"/>
    <cellStyle name="20% - 강조색4 3 6 21" xfId="8833"/>
    <cellStyle name="20% - 강조색4 3 6 21 2" xfId="8834"/>
    <cellStyle name="20% - 강조색4 3 6 22" xfId="8835"/>
    <cellStyle name="20% - 강조색4 3 6 22 2" xfId="8836"/>
    <cellStyle name="20% - 강조색4 3 6 23" xfId="8837"/>
    <cellStyle name="20% - 강조색4 3 6 23 2" xfId="8838"/>
    <cellStyle name="20% - 강조색4 3 6 24" xfId="8839"/>
    <cellStyle name="20% - 강조색4 3 6 24 2" xfId="8840"/>
    <cellStyle name="20% - 강조색4 3 6 25" xfId="8841"/>
    <cellStyle name="20% - 강조색4 3 6 25 2" xfId="8842"/>
    <cellStyle name="20% - 강조색4 3 6 26" xfId="8843"/>
    <cellStyle name="20% - 강조색4 3 6 26 2" xfId="8844"/>
    <cellStyle name="20% - 강조색4 3 6 27" xfId="8845"/>
    <cellStyle name="20% - 강조색4 3 6 27 2" xfId="8846"/>
    <cellStyle name="20% - 강조색4 3 6 28" xfId="8847"/>
    <cellStyle name="20% - 강조색4 3 6 28 2" xfId="8848"/>
    <cellStyle name="20% - 강조색4 3 6 29" xfId="8849"/>
    <cellStyle name="20% - 강조색4 3 6 29 2" xfId="8850"/>
    <cellStyle name="20% - 강조색4 3 6 3" xfId="8851"/>
    <cellStyle name="20% - 강조색4 3 6 3 2" xfId="8852"/>
    <cellStyle name="20% - 강조색4 3 6 30" xfId="8853"/>
    <cellStyle name="20% - 강조색4 3 6 30 2" xfId="8854"/>
    <cellStyle name="20% - 강조색4 3 6 31" xfId="8855"/>
    <cellStyle name="20% - 강조색4 3 6 31 2" xfId="8856"/>
    <cellStyle name="20% - 강조색4 3 6 32" xfId="8857"/>
    <cellStyle name="20% - 강조색4 3 6 32 2" xfId="8858"/>
    <cellStyle name="20% - 강조색4 3 6 33" xfId="8859"/>
    <cellStyle name="20% - 강조색4 3 6 33 2" xfId="8860"/>
    <cellStyle name="20% - 강조색4 3 6 34" xfId="8861"/>
    <cellStyle name="20% - 강조색4 3 6 34 2" xfId="8862"/>
    <cellStyle name="20% - 강조색4 3 6 35" xfId="8863"/>
    <cellStyle name="20% - 강조색4 3 6 35 2" xfId="8864"/>
    <cellStyle name="20% - 강조색4 3 6 36" xfId="8865"/>
    <cellStyle name="20% - 강조색4 3 6 36 2" xfId="8866"/>
    <cellStyle name="20% - 강조색4 3 6 37" xfId="8867"/>
    <cellStyle name="20% - 강조색4 3 6 37 2" xfId="8868"/>
    <cellStyle name="20% - 강조색4 3 6 38" xfId="8869"/>
    <cellStyle name="20% - 강조색4 3 6 38 2" xfId="8870"/>
    <cellStyle name="20% - 강조색4 3 6 39" xfId="8871"/>
    <cellStyle name="20% - 강조색4 3 6 39 2" xfId="8872"/>
    <cellStyle name="20% - 강조색4 3 6 4" xfId="8873"/>
    <cellStyle name="20% - 강조색4 3 6 4 2" xfId="8874"/>
    <cellStyle name="20% - 강조색4 3 6 40" xfId="8875"/>
    <cellStyle name="20% - 강조색4 3 6 40 2" xfId="8876"/>
    <cellStyle name="20% - 강조색4 3 6 41" xfId="8877"/>
    <cellStyle name="20% - 강조색4 3 6 41 2" xfId="8878"/>
    <cellStyle name="20% - 강조색4 3 6 42" xfId="8879"/>
    <cellStyle name="20% - 강조색4 3 6 42 2" xfId="8880"/>
    <cellStyle name="20% - 강조색4 3 6 43" xfId="8881"/>
    <cellStyle name="20% - 강조색4 3 6 5" xfId="8882"/>
    <cellStyle name="20% - 강조색4 3 6 5 2" xfId="8883"/>
    <cellStyle name="20% - 강조색4 3 6 6" xfId="8884"/>
    <cellStyle name="20% - 강조색4 3 6 6 2" xfId="8885"/>
    <cellStyle name="20% - 강조색4 3 6 7" xfId="8886"/>
    <cellStyle name="20% - 강조색4 3 6 7 2" xfId="8887"/>
    <cellStyle name="20% - 강조색4 3 6 8" xfId="8888"/>
    <cellStyle name="20% - 강조색4 3 6 8 2" xfId="8889"/>
    <cellStyle name="20% - 강조색4 3 6 9" xfId="8890"/>
    <cellStyle name="20% - 강조색4 3 6 9 2" xfId="8891"/>
    <cellStyle name="20% - 강조색4 3 7" xfId="8892"/>
    <cellStyle name="20% - 강조색4 3 7 2" xfId="8893"/>
    <cellStyle name="20% - 강조색4 3 8" xfId="8894"/>
    <cellStyle name="20% - 강조색4 3 8 2" xfId="8895"/>
    <cellStyle name="20% - 강조색4 3 9" xfId="8896"/>
    <cellStyle name="20% - 강조색4 3 9 2" xfId="8897"/>
    <cellStyle name="20% - 강조색4 3_Apollo(세부)" xfId="8898"/>
    <cellStyle name="20% - 강조색4 30" xfId="8899"/>
    <cellStyle name="20% - 강조색4 30 2" xfId="8900"/>
    <cellStyle name="20% - 강조색4 31" xfId="8901"/>
    <cellStyle name="20% - 강조색4 31 2" xfId="8902"/>
    <cellStyle name="20% - 강조색4 32" xfId="8903"/>
    <cellStyle name="20% - 강조색4 32 2" xfId="8904"/>
    <cellStyle name="20% - 강조색4 33" xfId="8905"/>
    <cellStyle name="20% - 강조색4 33 2" xfId="8906"/>
    <cellStyle name="20% - 강조색4 34" xfId="8907"/>
    <cellStyle name="20% - 강조색4 34 2" xfId="8908"/>
    <cellStyle name="20% - 강조색4 35" xfId="8909"/>
    <cellStyle name="20% - 강조색4 35 2" xfId="8910"/>
    <cellStyle name="20% - 강조색4 36" xfId="8911"/>
    <cellStyle name="20% - 강조색4 36 2" xfId="8912"/>
    <cellStyle name="20% - 강조색4 37" xfId="8913"/>
    <cellStyle name="20% - 강조색4 37 2" xfId="8914"/>
    <cellStyle name="20% - 강조색4 38" xfId="8915"/>
    <cellStyle name="20% - 강조색4 38 2" xfId="8916"/>
    <cellStyle name="20% - 강조색4 39" xfId="8917"/>
    <cellStyle name="20% - 강조색4 39 2" xfId="8918"/>
    <cellStyle name="20% - 강조색4 4" xfId="8919"/>
    <cellStyle name="20% - 강조색4 4 10" xfId="8920"/>
    <cellStyle name="20% - 강조색4 4 10 2" xfId="8921"/>
    <cellStyle name="20% - 강조색4 4 11" xfId="8922"/>
    <cellStyle name="20% - 강조색4 4 2" xfId="8923"/>
    <cellStyle name="20% - 강조색4 4 2 2" xfId="8924"/>
    <cellStyle name="20% - 강조색4 4 3" xfId="8925"/>
    <cellStyle name="20% - 강조색4 4 3 2" xfId="8926"/>
    <cellStyle name="20% - 강조색4 4 4" xfId="8927"/>
    <cellStyle name="20% - 강조색4 4 4 2" xfId="8928"/>
    <cellStyle name="20% - 강조색4 4 5" xfId="8929"/>
    <cellStyle name="20% - 강조색4 4 5 2" xfId="8930"/>
    <cellStyle name="20% - 강조색4 4 6" xfId="8931"/>
    <cellStyle name="20% - 강조색4 4 6 2" xfId="8932"/>
    <cellStyle name="20% - 강조색4 4 7" xfId="8933"/>
    <cellStyle name="20% - 강조색4 4 7 2" xfId="8934"/>
    <cellStyle name="20% - 강조색4 4 8" xfId="8935"/>
    <cellStyle name="20% - 강조색4 4 8 2" xfId="8936"/>
    <cellStyle name="20% - 강조색4 4 9" xfId="8937"/>
    <cellStyle name="20% - 강조색4 4 9 2" xfId="8938"/>
    <cellStyle name="20% - 강조색4 40" xfId="8939"/>
    <cellStyle name="20% - 강조색4 40 2" xfId="8940"/>
    <cellStyle name="20% - 강조색4 41" xfId="8941"/>
    <cellStyle name="20% - 강조색4 41 2" xfId="8942"/>
    <cellStyle name="20% - 강조색4 42" xfId="8943"/>
    <cellStyle name="20% - 강조색4 42 2" xfId="8944"/>
    <cellStyle name="20% - 강조색4 43" xfId="8945"/>
    <cellStyle name="20% - 강조색4 43 2" xfId="8946"/>
    <cellStyle name="20% - 강조색4 44" xfId="8947"/>
    <cellStyle name="20% - 강조색4 44 2" xfId="8948"/>
    <cellStyle name="20% - 강조색4 45" xfId="8949"/>
    <cellStyle name="20% - 강조색4 5" xfId="8950"/>
    <cellStyle name="20% - 강조색4 5 10" xfId="8951"/>
    <cellStyle name="20% - 강조색4 5 10 2" xfId="8952"/>
    <cellStyle name="20% - 강조색4 5 11" xfId="8953"/>
    <cellStyle name="20% - 강조색4 5 2" xfId="8954"/>
    <cellStyle name="20% - 강조색4 5 2 2" xfId="8955"/>
    <cellStyle name="20% - 강조색4 5 3" xfId="8956"/>
    <cellStyle name="20% - 강조색4 5 3 2" xfId="8957"/>
    <cellStyle name="20% - 강조색4 5 4" xfId="8958"/>
    <cellStyle name="20% - 강조색4 5 4 2" xfId="8959"/>
    <cellStyle name="20% - 강조색4 5 5" xfId="8960"/>
    <cellStyle name="20% - 강조색4 5 5 2" xfId="8961"/>
    <cellStyle name="20% - 강조색4 5 6" xfId="8962"/>
    <cellStyle name="20% - 강조색4 5 6 2" xfId="8963"/>
    <cellStyle name="20% - 강조색4 5 7" xfId="8964"/>
    <cellStyle name="20% - 강조색4 5 7 2" xfId="8965"/>
    <cellStyle name="20% - 강조색4 5 8" xfId="8966"/>
    <cellStyle name="20% - 강조색4 5 8 2" xfId="8967"/>
    <cellStyle name="20% - 강조색4 5 9" xfId="8968"/>
    <cellStyle name="20% - 강조색4 5 9 2" xfId="8969"/>
    <cellStyle name="20% - 강조색4 6" xfId="8970"/>
    <cellStyle name="20% - 강조색4 6 2" xfId="8971"/>
    <cellStyle name="20% - 강조색4 6 3" xfId="8972"/>
    <cellStyle name="20% - 강조색4 7" xfId="8973"/>
    <cellStyle name="20% - 강조색4 7 2" xfId="8974"/>
    <cellStyle name="20% - 강조색4 7 3" xfId="8975"/>
    <cellStyle name="20% - 강조색4 8" xfId="8976"/>
    <cellStyle name="20% - 강조색4 8 2" xfId="8977"/>
    <cellStyle name="20% - 강조색4 8 3" xfId="8978"/>
    <cellStyle name="20% - 강조색4 9" xfId="8979"/>
    <cellStyle name="20% - 강조색4 9 2" xfId="8980"/>
    <cellStyle name="20% - 강조색4 9 3" xfId="8981"/>
    <cellStyle name="20% - 강조색5 10" xfId="8982"/>
    <cellStyle name="20% - 강조색5 10 2" xfId="8983"/>
    <cellStyle name="20% - 강조색5 10 3" xfId="8984"/>
    <cellStyle name="20% - 강조색5 11" xfId="8985"/>
    <cellStyle name="20% - 강조색5 11 2" xfId="8986"/>
    <cellStyle name="20% - 강조색5 11 3" xfId="8987"/>
    <cellStyle name="20% - 강조색5 12" xfId="8988"/>
    <cellStyle name="20% - 강조색5 12 2" xfId="8989"/>
    <cellStyle name="20% - 강조색5 12 3" xfId="8990"/>
    <cellStyle name="20% - 강조색5 13" xfId="8991"/>
    <cellStyle name="20% - 강조색5 13 2" xfId="8992"/>
    <cellStyle name="20% - 강조색5 13 3" xfId="8993"/>
    <cellStyle name="20% - 강조색5 14" xfId="8994"/>
    <cellStyle name="20% - 강조색5 14 2" xfId="8995"/>
    <cellStyle name="20% - 강조색5 14 3" xfId="8996"/>
    <cellStyle name="20% - 강조색5 15" xfId="8997"/>
    <cellStyle name="20% - 강조색5 15 2" xfId="8998"/>
    <cellStyle name="20% - 강조색5 15 3" xfId="8999"/>
    <cellStyle name="20% - 강조색5 16" xfId="9000"/>
    <cellStyle name="20% - 강조색5 16 2" xfId="9001"/>
    <cellStyle name="20% - 강조색5 16 3" xfId="9002"/>
    <cellStyle name="20% - 강조색5 17" xfId="9003"/>
    <cellStyle name="20% - 강조색5 17 2" xfId="9004"/>
    <cellStyle name="20% - 강조색5 17 3" xfId="9005"/>
    <cellStyle name="20% - 강조색5 18" xfId="9006"/>
    <cellStyle name="20% - 강조색5 18 2" xfId="9007"/>
    <cellStyle name="20% - 강조색5 18 3" xfId="9008"/>
    <cellStyle name="20% - 강조색5 19" xfId="9009"/>
    <cellStyle name="20% - 강조색5 19 2" xfId="9010"/>
    <cellStyle name="20% - 강조색5 19 3" xfId="9011"/>
    <cellStyle name="20% - 강조색5 2" xfId="9012"/>
    <cellStyle name="20% - 강조색5 2 10" xfId="9013"/>
    <cellStyle name="20% - 강조색5 2 10 2" xfId="9014"/>
    <cellStyle name="20% - 강조색5 2 11" xfId="9015"/>
    <cellStyle name="20% - 강조색5 2 11 2" xfId="9016"/>
    <cellStyle name="20% - 강조색5 2 12" xfId="9017"/>
    <cellStyle name="20% - 강조색5 2 12 2" xfId="9018"/>
    <cellStyle name="20% - 강조색5 2 13" xfId="9019"/>
    <cellStyle name="20% - 강조색5 2 13 2" xfId="9020"/>
    <cellStyle name="20% - 강조색5 2 14" xfId="9021"/>
    <cellStyle name="20% - 강조색5 2 14 2" xfId="9022"/>
    <cellStyle name="20% - 강조색5 2 15" xfId="9023"/>
    <cellStyle name="20% - 강조색5 2 15 2" xfId="9024"/>
    <cellStyle name="20% - 강조색5 2 16" xfId="9025"/>
    <cellStyle name="20% - 강조색5 2 16 2" xfId="9026"/>
    <cellStyle name="20% - 강조색5 2 17" xfId="9027"/>
    <cellStyle name="20% - 강조색5 2 17 2" xfId="9028"/>
    <cellStyle name="20% - 강조색5 2 18" xfId="9029"/>
    <cellStyle name="20% - 강조색5 2 18 2" xfId="9030"/>
    <cellStyle name="20% - 강조색5 2 19" xfId="9031"/>
    <cellStyle name="20% - 강조색5 2 19 2" xfId="9032"/>
    <cellStyle name="20% - 강조색5 2 2" xfId="9033"/>
    <cellStyle name="20% - 강조색5 2 2 10" xfId="9034"/>
    <cellStyle name="20% - 강조색5 2 2 10 2" xfId="9035"/>
    <cellStyle name="20% - 강조색5 2 2 11" xfId="9036"/>
    <cellStyle name="20% - 강조색5 2 2 11 2" xfId="9037"/>
    <cellStyle name="20% - 강조색5 2 2 12" xfId="9038"/>
    <cellStyle name="20% - 강조색5 2 2 12 2" xfId="9039"/>
    <cellStyle name="20% - 강조색5 2 2 13" xfId="9040"/>
    <cellStyle name="20% - 강조색5 2 2 13 2" xfId="9041"/>
    <cellStyle name="20% - 강조색5 2 2 14" xfId="9042"/>
    <cellStyle name="20% - 강조색5 2 2 14 2" xfId="9043"/>
    <cellStyle name="20% - 강조색5 2 2 15" xfId="9044"/>
    <cellStyle name="20% - 강조색5 2 2 15 2" xfId="9045"/>
    <cellStyle name="20% - 강조색5 2 2 16" xfId="9046"/>
    <cellStyle name="20% - 강조색5 2 2 16 2" xfId="9047"/>
    <cellStyle name="20% - 강조색5 2 2 17" xfId="9048"/>
    <cellStyle name="20% - 강조색5 2 2 17 2" xfId="9049"/>
    <cellStyle name="20% - 강조색5 2 2 18" xfId="9050"/>
    <cellStyle name="20% - 강조색5 2 2 18 2" xfId="9051"/>
    <cellStyle name="20% - 강조색5 2 2 19" xfId="9052"/>
    <cellStyle name="20% - 강조색5 2 2 19 2" xfId="9053"/>
    <cellStyle name="20% - 강조색5 2 2 2" xfId="9054"/>
    <cellStyle name="20% - 강조색5 2 2 2 10" xfId="9055"/>
    <cellStyle name="20% - 강조색5 2 2 2 10 2" xfId="9056"/>
    <cellStyle name="20% - 강조색5 2 2 2 11" xfId="9057"/>
    <cellStyle name="20% - 강조색5 2 2 2 11 2" xfId="9058"/>
    <cellStyle name="20% - 강조색5 2 2 2 12" xfId="9059"/>
    <cellStyle name="20% - 강조색5 2 2 2 12 2" xfId="9060"/>
    <cellStyle name="20% - 강조색5 2 2 2 13" xfId="9061"/>
    <cellStyle name="20% - 강조색5 2 2 2 13 2" xfId="9062"/>
    <cellStyle name="20% - 강조색5 2 2 2 14" xfId="9063"/>
    <cellStyle name="20% - 강조색5 2 2 2 14 2" xfId="9064"/>
    <cellStyle name="20% - 강조색5 2 2 2 15" xfId="9065"/>
    <cellStyle name="20% - 강조색5 2 2 2 15 2" xfId="9066"/>
    <cellStyle name="20% - 강조색5 2 2 2 16" xfId="9067"/>
    <cellStyle name="20% - 강조색5 2 2 2 16 2" xfId="9068"/>
    <cellStyle name="20% - 강조색5 2 2 2 17" xfId="9069"/>
    <cellStyle name="20% - 강조색5 2 2 2 17 2" xfId="9070"/>
    <cellStyle name="20% - 강조색5 2 2 2 18" xfId="9071"/>
    <cellStyle name="20% - 강조색5 2 2 2 18 2" xfId="9072"/>
    <cellStyle name="20% - 강조색5 2 2 2 19" xfId="9073"/>
    <cellStyle name="20% - 강조색5 2 2 2 19 2" xfId="9074"/>
    <cellStyle name="20% - 강조색5 2 2 2 2" xfId="9075"/>
    <cellStyle name="20% - 강조색5 2 2 2 2 2" xfId="9076"/>
    <cellStyle name="20% - 강조색5 2 2 2 20" xfId="9077"/>
    <cellStyle name="20% - 강조색5 2 2 2 20 2" xfId="9078"/>
    <cellStyle name="20% - 강조색5 2 2 2 21" xfId="9079"/>
    <cellStyle name="20% - 강조색5 2 2 2 21 2" xfId="9080"/>
    <cellStyle name="20% - 강조색5 2 2 2 22" xfId="9081"/>
    <cellStyle name="20% - 강조색5 2 2 2 22 2" xfId="9082"/>
    <cellStyle name="20% - 강조색5 2 2 2 23" xfId="9083"/>
    <cellStyle name="20% - 강조색5 2 2 2 23 2" xfId="9084"/>
    <cellStyle name="20% - 강조색5 2 2 2 24" xfId="9085"/>
    <cellStyle name="20% - 강조색5 2 2 2 24 2" xfId="9086"/>
    <cellStyle name="20% - 강조색5 2 2 2 25" xfId="9087"/>
    <cellStyle name="20% - 강조색5 2 2 2 25 2" xfId="9088"/>
    <cellStyle name="20% - 강조색5 2 2 2 26" xfId="9089"/>
    <cellStyle name="20% - 강조색5 2 2 2 26 2" xfId="9090"/>
    <cellStyle name="20% - 강조색5 2 2 2 27" xfId="9091"/>
    <cellStyle name="20% - 강조색5 2 2 2 27 2" xfId="9092"/>
    <cellStyle name="20% - 강조색5 2 2 2 28" xfId="9093"/>
    <cellStyle name="20% - 강조색5 2 2 2 28 2" xfId="9094"/>
    <cellStyle name="20% - 강조색5 2 2 2 29" xfId="9095"/>
    <cellStyle name="20% - 강조색5 2 2 2 29 2" xfId="9096"/>
    <cellStyle name="20% - 강조색5 2 2 2 3" xfId="9097"/>
    <cellStyle name="20% - 강조색5 2 2 2 3 2" xfId="9098"/>
    <cellStyle name="20% - 강조색5 2 2 2 30" xfId="9099"/>
    <cellStyle name="20% - 강조색5 2 2 2 30 2" xfId="9100"/>
    <cellStyle name="20% - 강조색5 2 2 2 31" xfId="9101"/>
    <cellStyle name="20% - 강조색5 2 2 2 31 2" xfId="9102"/>
    <cellStyle name="20% - 강조색5 2 2 2 32" xfId="9103"/>
    <cellStyle name="20% - 강조색5 2 2 2 32 2" xfId="9104"/>
    <cellStyle name="20% - 강조색5 2 2 2 33" xfId="9105"/>
    <cellStyle name="20% - 강조색5 2 2 2 33 2" xfId="9106"/>
    <cellStyle name="20% - 강조색5 2 2 2 34" xfId="9107"/>
    <cellStyle name="20% - 강조색5 2 2 2 34 2" xfId="9108"/>
    <cellStyle name="20% - 강조색5 2 2 2 35" xfId="9109"/>
    <cellStyle name="20% - 강조색5 2 2 2 35 2" xfId="9110"/>
    <cellStyle name="20% - 강조색5 2 2 2 36" xfId="9111"/>
    <cellStyle name="20% - 강조색5 2 2 2 36 2" xfId="9112"/>
    <cellStyle name="20% - 강조색5 2 2 2 37" xfId="9113"/>
    <cellStyle name="20% - 강조색5 2 2 2 37 2" xfId="9114"/>
    <cellStyle name="20% - 강조색5 2 2 2 38" xfId="9115"/>
    <cellStyle name="20% - 강조색5 2 2 2 38 2" xfId="9116"/>
    <cellStyle name="20% - 강조색5 2 2 2 39" xfId="9117"/>
    <cellStyle name="20% - 강조색5 2 2 2 39 2" xfId="9118"/>
    <cellStyle name="20% - 강조색5 2 2 2 4" xfId="9119"/>
    <cellStyle name="20% - 강조색5 2 2 2 4 2" xfId="9120"/>
    <cellStyle name="20% - 강조색5 2 2 2 40" xfId="9121"/>
    <cellStyle name="20% - 강조색5 2 2 2 40 2" xfId="9122"/>
    <cellStyle name="20% - 강조색5 2 2 2 41" xfId="9123"/>
    <cellStyle name="20% - 강조색5 2 2 2 41 2" xfId="9124"/>
    <cellStyle name="20% - 강조색5 2 2 2 42" xfId="9125"/>
    <cellStyle name="20% - 강조색5 2 2 2 42 2" xfId="9126"/>
    <cellStyle name="20% - 강조색5 2 2 2 43" xfId="9127"/>
    <cellStyle name="20% - 강조색5 2 2 2 5" xfId="9128"/>
    <cellStyle name="20% - 강조색5 2 2 2 5 2" xfId="9129"/>
    <cellStyle name="20% - 강조색5 2 2 2 6" xfId="9130"/>
    <cellStyle name="20% - 강조색5 2 2 2 6 2" xfId="9131"/>
    <cellStyle name="20% - 강조색5 2 2 2 7" xfId="9132"/>
    <cellStyle name="20% - 강조색5 2 2 2 7 2" xfId="9133"/>
    <cellStyle name="20% - 강조색5 2 2 2 8" xfId="9134"/>
    <cellStyle name="20% - 강조색5 2 2 2 8 2" xfId="9135"/>
    <cellStyle name="20% - 강조색5 2 2 2 9" xfId="9136"/>
    <cellStyle name="20% - 강조색5 2 2 2 9 2" xfId="9137"/>
    <cellStyle name="20% - 강조색5 2 2 20" xfId="9138"/>
    <cellStyle name="20% - 강조색5 2 2 20 2" xfId="9139"/>
    <cellStyle name="20% - 강조색5 2 2 21" xfId="9140"/>
    <cellStyle name="20% - 강조색5 2 2 21 2" xfId="9141"/>
    <cellStyle name="20% - 강조색5 2 2 22" xfId="9142"/>
    <cellStyle name="20% - 강조색5 2 2 22 2" xfId="9143"/>
    <cellStyle name="20% - 강조색5 2 2 23" xfId="9144"/>
    <cellStyle name="20% - 강조색5 2 2 23 2" xfId="9145"/>
    <cellStyle name="20% - 강조색5 2 2 24" xfId="9146"/>
    <cellStyle name="20% - 강조색5 2 2 24 2" xfId="9147"/>
    <cellStyle name="20% - 강조색5 2 2 25" xfId="9148"/>
    <cellStyle name="20% - 강조색5 2 2 25 2" xfId="9149"/>
    <cellStyle name="20% - 강조색5 2 2 26" xfId="9150"/>
    <cellStyle name="20% - 강조색5 2 2 26 2" xfId="9151"/>
    <cellStyle name="20% - 강조색5 2 2 27" xfId="9152"/>
    <cellStyle name="20% - 강조색5 2 2 27 2" xfId="9153"/>
    <cellStyle name="20% - 강조색5 2 2 28" xfId="9154"/>
    <cellStyle name="20% - 강조색5 2 2 28 2" xfId="9155"/>
    <cellStyle name="20% - 강조색5 2 2 29" xfId="9156"/>
    <cellStyle name="20% - 강조색5 2 2 29 2" xfId="9157"/>
    <cellStyle name="20% - 강조색5 2 2 3" xfId="9158"/>
    <cellStyle name="20% - 강조색5 2 2 3 10" xfId="9159"/>
    <cellStyle name="20% - 강조색5 2 2 3 10 2" xfId="9160"/>
    <cellStyle name="20% - 강조색5 2 2 3 11" xfId="9161"/>
    <cellStyle name="20% - 강조색5 2 2 3 11 2" xfId="9162"/>
    <cellStyle name="20% - 강조색5 2 2 3 12" xfId="9163"/>
    <cellStyle name="20% - 강조색5 2 2 3 12 2" xfId="9164"/>
    <cellStyle name="20% - 강조색5 2 2 3 13" xfId="9165"/>
    <cellStyle name="20% - 강조색5 2 2 3 13 2" xfId="9166"/>
    <cellStyle name="20% - 강조색5 2 2 3 14" xfId="9167"/>
    <cellStyle name="20% - 강조색5 2 2 3 14 2" xfId="9168"/>
    <cellStyle name="20% - 강조색5 2 2 3 15" xfId="9169"/>
    <cellStyle name="20% - 강조색5 2 2 3 15 2" xfId="9170"/>
    <cellStyle name="20% - 강조색5 2 2 3 16" xfId="9171"/>
    <cellStyle name="20% - 강조색5 2 2 3 16 2" xfId="9172"/>
    <cellStyle name="20% - 강조색5 2 2 3 17" xfId="9173"/>
    <cellStyle name="20% - 강조색5 2 2 3 17 2" xfId="9174"/>
    <cellStyle name="20% - 강조색5 2 2 3 18" xfId="9175"/>
    <cellStyle name="20% - 강조색5 2 2 3 18 2" xfId="9176"/>
    <cellStyle name="20% - 강조색5 2 2 3 19" xfId="9177"/>
    <cellStyle name="20% - 강조색5 2 2 3 19 2" xfId="9178"/>
    <cellStyle name="20% - 강조색5 2 2 3 2" xfId="9179"/>
    <cellStyle name="20% - 강조색5 2 2 3 2 2" xfId="9180"/>
    <cellStyle name="20% - 강조색5 2 2 3 20" xfId="9181"/>
    <cellStyle name="20% - 강조색5 2 2 3 20 2" xfId="9182"/>
    <cellStyle name="20% - 강조색5 2 2 3 21" xfId="9183"/>
    <cellStyle name="20% - 강조색5 2 2 3 21 2" xfId="9184"/>
    <cellStyle name="20% - 강조색5 2 2 3 22" xfId="9185"/>
    <cellStyle name="20% - 강조색5 2 2 3 22 2" xfId="9186"/>
    <cellStyle name="20% - 강조색5 2 2 3 23" xfId="9187"/>
    <cellStyle name="20% - 강조색5 2 2 3 23 2" xfId="9188"/>
    <cellStyle name="20% - 강조색5 2 2 3 24" xfId="9189"/>
    <cellStyle name="20% - 강조색5 2 2 3 24 2" xfId="9190"/>
    <cellStyle name="20% - 강조색5 2 2 3 25" xfId="9191"/>
    <cellStyle name="20% - 강조색5 2 2 3 25 2" xfId="9192"/>
    <cellStyle name="20% - 강조색5 2 2 3 26" xfId="9193"/>
    <cellStyle name="20% - 강조색5 2 2 3 26 2" xfId="9194"/>
    <cellStyle name="20% - 강조색5 2 2 3 27" xfId="9195"/>
    <cellStyle name="20% - 강조색5 2 2 3 27 2" xfId="9196"/>
    <cellStyle name="20% - 강조색5 2 2 3 28" xfId="9197"/>
    <cellStyle name="20% - 강조색5 2 2 3 28 2" xfId="9198"/>
    <cellStyle name="20% - 강조색5 2 2 3 29" xfId="9199"/>
    <cellStyle name="20% - 강조색5 2 2 3 29 2" xfId="9200"/>
    <cellStyle name="20% - 강조색5 2 2 3 3" xfId="9201"/>
    <cellStyle name="20% - 강조색5 2 2 3 3 2" xfId="9202"/>
    <cellStyle name="20% - 강조색5 2 2 3 30" xfId="9203"/>
    <cellStyle name="20% - 강조색5 2 2 3 30 2" xfId="9204"/>
    <cellStyle name="20% - 강조색5 2 2 3 31" xfId="9205"/>
    <cellStyle name="20% - 강조색5 2 2 3 31 2" xfId="9206"/>
    <cellStyle name="20% - 강조색5 2 2 3 32" xfId="9207"/>
    <cellStyle name="20% - 강조색5 2 2 3 32 2" xfId="9208"/>
    <cellStyle name="20% - 강조색5 2 2 3 33" xfId="9209"/>
    <cellStyle name="20% - 강조색5 2 2 3 33 2" xfId="9210"/>
    <cellStyle name="20% - 강조색5 2 2 3 34" xfId="9211"/>
    <cellStyle name="20% - 강조색5 2 2 3 34 2" xfId="9212"/>
    <cellStyle name="20% - 강조색5 2 2 3 35" xfId="9213"/>
    <cellStyle name="20% - 강조색5 2 2 3 35 2" xfId="9214"/>
    <cellStyle name="20% - 강조색5 2 2 3 36" xfId="9215"/>
    <cellStyle name="20% - 강조색5 2 2 3 36 2" xfId="9216"/>
    <cellStyle name="20% - 강조색5 2 2 3 37" xfId="9217"/>
    <cellStyle name="20% - 강조색5 2 2 3 37 2" xfId="9218"/>
    <cellStyle name="20% - 강조색5 2 2 3 38" xfId="9219"/>
    <cellStyle name="20% - 강조색5 2 2 3 38 2" xfId="9220"/>
    <cellStyle name="20% - 강조색5 2 2 3 39" xfId="9221"/>
    <cellStyle name="20% - 강조색5 2 2 3 39 2" xfId="9222"/>
    <cellStyle name="20% - 강조색5 2 2 3 4" xfId="9223"/>
    <cellStyle name="20% - 강조색5 2 2 3 4 2" xfId="9224"/>
    <cellStyle name="20% - 강조색5 2 2 3 40" xfId="9225"/>
    <cellStyle name="20% - 강조색5 2 2 3 40 2" xfId="9226"/>
    <cellStyle name="20% - 강조색5 2 2 3 41" xfId="9227"/>
    <cellStyle name="20% - 강조색5 2 2 3 41 2" xfId="9228"/>
    <cellStyle name="20% - 강조색5 2 2 3 42" xfId="9229"/>
    <cellStyle name="20% - 강조색5 2 2 3 42 2" xfId="9230"/>
    <cellStyle name="20% - 강조색5 2 2 3 43" xfId="9231"/>
    <cellStyle name="20% - 강조색5 2 2 3 5" xfId="9232"/>
    <cellStyle name="20% - 강조색5 2 2 3 5 2" xfId="9233"/>
    <cellStyle name="20% - 강조색5 2 2 3 6" xfId="9234"/>
    <cellStyle name="20% - 강조색5 2 2 3 6 2" xfId="9235"/>
    <cellStyle name="20% - 강조색5 2 2 3 7" xfId="9236"/>
    <cellStyle name="20% - 강조색5 2 2 3 7 2" xfId="9237"/>
    <cellStyle name="20% - 강조색5 2 2 3 8" xfId="9238"/>
    <cellStyle name="20% - 강조색5 2 2 3 8 2" xfId="9239"/>
    <cellStyle name="20% - 강조색5 2 2 3 9" xfId="9240"/>
    <cellStyle name="20% - 강조색5 2 2 3 9 2" xfId="9241"/>
    <cellStyle name="20% - 강조색5 2 2 30" xfId="9242"/>
    <cellStyle name="20% - 강조색5 2 2 30 2" xfId="9243"/>
    <cellStyle name="20% - 강조색5 2 2 31" xfId="9244"/>
    <cellStyle name="20% - 강조색5 2 2 31 2" xfId="9245"/>
    <cellStyle name="20% - 강조색5 2 2 32" xfId="9246"/>
    <cellStyle name="20% - 강조색5 2 2 32 2" xfId="9247"/>
    <cellStyle name="20% - 강조색5 2 2 33" xfId="9248"/>
    <cellStyle name="20% - 강조색5 2 2 33 2" xfId="9249"/>
    <cellStyle name="20% - 강조색5 2 2 34" xfId="9250"/>
    <cellStyle name="20% - 강조색5 2 2 34 2" xfId="9251"/>
    <cellStyle name="20% - 강조색5 2 2 35" xfId="9252"/>
    <cellStyle name="20% - 강조색5 2 2 35 2" xfId="9253"/>
    <cellStyle name="20% - 강조색5 2 2 36" xfId="9254"/>
    <cellStyle name="20% - 강조색5 2 2 36 2" xfId="9255"/>
    <cellStyle name="20% - 강조색5 2 2 37" xfId="9256"/>
    <cellStyle name="20% - 강조색5 2 2 37 2" xfId="9257"/>
    <cellStyle name="20% - 강조색5 2 2 38" xfId="9258"/>
    <cellStyle name="20% - 강조색5 2 2 38 2" xfId="9259"/>
    <cellStyle name="20% - 강조색5 2 2 39" xfId="9260"/>
    <cellStyle name="20% - 강조색5 2 2 39 2" xfId="9261"/>
    <cellStyle name="20% - 강조색5 2 2 4" xfId="9262"/>
    <cellStyle name="20% - 강조색5 2 2 4 10" xfId="9263"/>
    <cellStyle name="20% - 강조색5 2 2 4 10 2" xfId="9264"/>
    <cellStyle name="20% - 강조색5 2 2 4 11" xfId="9265"/>
    <cellStyle name="20% - 강조색5 2 2 4 11 2" xfId="9266"/>
    <cellStyle name="20% - 강조색5 2 2 4 12" xfId="9267"/>
    <cellStyle name="20% - 강조색5 2 2 4 12 2" xfId="9268"/>
    <cellStyle name="20% - 강조색5 2 2 4 13" xfId="9269"/>
    <cellStyle name="20% - 강조색5 2 2 4 13 2" xfId="9270"/>
    <cellStyle name="20% - 강조색5 2 2 4 14" xfId="9271"/>
    <cellStyle name="20% - 강조색5 2 2 4 14 2" xfId="9272"/>
    <cellStyle name="20% - 강조색5 2 2 4 15" xfId="9273"/>
    <cellStyle name="20% - 강조색5 2 2 4 15 2" xfId="9274"/>
    <cellStyle name="20% - 강조색5 2 2 4 16" xfId="9275"/>
    <cellStyle name="20% - 강조색5 2 2 4 16 2" xfId="9276"/>
    <cellStyle name="20% - 강조색5 2 2 4 17" xfId="9277"/>
    <cellStyle name="20% - 강조색5 2 2 4 17 2" xfId="9278"/>
    <cellStyle name="20% - 강조색5 2 2 4 18" xfId="9279"/>
    <cellStyle name="20% - 강조색5 2 2 4 18 2" xfId="9280"/>
    <cellStyle name="20% - 강조색5 2 2 4 19" xfId="9281"/>
    <cellStyle name="20% - 강조색5 2 2 4 19 2" xfId="9282"/>
    <cellStyle name="20% - 강조색5 2 2 4 2" xfId="9283"/>
    <cellStyle name="20% - 강조색5 2 2 4 2 2" xfId="9284"/>
    <cellStyle name="20% - 강조색5 2 2 4 20" xfId="9285"/>
    <cellStyle name="20% - 강조색5 2 2 4 20 2" xfId="9286"/>
    <cellStyle name="20% - 강조색5 2 2 4 21" xfId="9287"/>
    <cellStyle name="20% - 강조색5 2 2 4 21 2" xfId="9288"/>
    <cellStyle name="20% - 강조색5 2 2 4 22" xfId="9289"/>
    <cellStyle name="20% - 강조색5 2 2 4 22 2" xfId="9290"/>
    <cellStyle name="20% - 강조색5 2 2 4 23" xfId="9291"/>
    <cellStyle name="20% - 강조색5 2 2 4 23 2" xfId="9292"/>
    <cellStyle name="20% - 강조색5 2 2 4 24" xfId="9293"/>
    <cellStyle name="20% - 강조색5 2 2 4 24 2" xfId="9294"/>
    <cellStyle name="20% - 강조색5 2 2 4 25" xfId="9295"/>
    <cellStyle name="20% - 강조색5 2 2 4 25 2" xfId="9296"/>
    <cellStyle name="20% - 강조색5 2 2 4 26" xfId="9297"/>
    <cellStyle name="20% - 강조색5 2 2 4 26 2" xfId="9298"/>
    <cellStyle name="20% - 강조색5 2 2 4 27" xfId="9299"/>
    <cellStyle name="20% - 강조색5 2 2 4 27 2" xfId="9300"/>
    <cellStyle name="20% - 강조색5 2 2 4 28" xfId="9301"/>
    <cellStyle name="20% - 강조색5 2 2 4 28 2" xfId="9302"/>
    <cellStyle name="20% - 강조색5 2 2 4 29" xfId="9303"/>
    <cellStyle name="20% - 강조색5 2 2 4 29 2" xfId="9304"/>
    <cellStyle name="20% - 강조색5 2 2 4 3" xfId="9305"/>
    <cellStyle name="20% - 강조색5 2 2 4 3 2" xfId="9306"/>
    <cellStyle name="20% - 강조색5 2 2 4 30" xfId="9307"/>
    <cellStyle name="20% - 강조색5 2 2 4 30 2" xfId="9308"/>
    <cellStyle name="20% - 강조색5 2 2 4 31" xfId="9309"/>
    <cellStyle name="20% - 강조색5 2 2 4 31 2" xfId="9310"/>
    <cellStyle name="20% - 강조색5 2 2 4 32" xfId="9311"/>
    <cellStyle name="20% - 강조색5 2 2 4 32 2" xfId="9312"/>
    <cellStyle name="20% - 강조색5 2 2 4 33" xfId="9313"/>
    <cellStyle name="20% - 강조색5 2 2 4 33 2" xfId="9314"/>
    <cellStyle name="20% - 강조색5 2 2 4 34" xfId="9315"/>
    <cellStyle name="20% - 강조색5 2 2 4 34 2" xfId="9316"/>
    <cellStyle name="20% - 강조색5 2 2 4 35" xfId="9317"/>
    <cellStyle name="20% - 강조색5 2 2 4 35 2" xfId="9318"/>
    <cellStyle name="20% - 강조색5 2 2 4 36" xfId="9319"/>
    <cellStyle name="20% - 강조색5 2 2 4 36 2" xfId="9320"/>
    <cellStyle name="20% - 강조색5 2 2 4 37" xfId="9321"/>
    <cellStyle name="20% - 강조색5 2 2 4 37 2" xfId="9322"/>
    <cellStyle name="20% - 강조색5 2 2 4 38" xfId="9323"/>
    <cellStyle name="20% - 강조색5 2 2 4 38 2" xfId="9324"/>
    <cellStyle name="20% - 강조색5 2 2 4 39" xfId="9325"/>
    <cellStyle name="20% - 강조색5 2 2 4 39 2" xfId="9326"/>
    <cellStyle name="20% - 강조색5 2 2 4 4" xfId="9327"/>
    <cellStyle name="20% - 강조색5 2 2 4 4 2" xfId="9328"/>
    <cellStyle name="20% - 강조색5 2 2 4 40" xfId="9329"/>
    <cellStyle name="20% - 강조색5 2 2 4 40 2" xfId="9330"/>
    <cellStyle name="20% - 강조색5 2 2 4 41" xfId="9331"/>
    <cellStyle name="20% - 강조색5 2 2 4 41 2" xfId="9332"/>
    <cellStyle name="20% - 강조색5 2 2 4 42" xfId="9333"/>
    <cellStyle name="20% - 강조색5 2 2 4 42 2" xfId="9334"/>
    <cellStyle name="20% - 강조색5 2 2 4 43" xfId="9335"/>
    <cellStyle name="20% - 강조색5 2 2 4 5" xfId="9336"/>
    <cellStyle name="20% - 강조색5 2 2 4 5 2" xfId="9337"/>
    <cellStyle name="20% - 강조색5 2 2 4 6" xfId="9338"/>
    <cellStyle name="20% - 강조색5 2 2 4 6 2" xfId="9339"/>
    <cellStyle name="20% - 강조색5 2 2 4 7" xfId="9340"/>
    <cellStyle name="20% - 강조색5 2 2 4 7 2" xfId="9341"/>
    <cellStyle name="20% - 강조색5 2 2 4 8" xfId="9342"/>
    <cellStyle name="20% - 강조색5 2 2 4 8 2" xfId="9343"/>
    <cellStyle name="20% - 강조색5 2 2 4 9" xfId="9344"/>
    <cellStyle name="20% - 강조색5 2 2 4 9 2" xfId="9345"/>
    <cellStyle name="20% - 강조색5 2 2 40" xfId="9346"/>
    <cellStyle name="20% - 강조색5 2 2 40 2" xfId="9347"/>
    <cellStyle name="20% - 강조색5 2 2 41" xfId="9348"/>
    <cellStyle name="20% - 강조색5 2 2 41 2" xfId="9349"/>
    <cellStyle name="20% - 강조색5 2 2 42" xfId="9350"/>
    <cellStyle name="20% - 강조색5 2 2 42 2" xfId="9351"/>
    <cellStyle name="20% - 강조색5 2 2 43" xfId="9352"/>
    <cellStyle name="20% - 강조색5 2 2 43 2" xfId="9353"/>
    <cellStyle name="20% - 강조색5 2 2 44" xfId="9354"/>
    <cellStyle name="20% - 강조색5 2 2 44 2" xfId="9355"/>
    <cellStyle name="20% - 강조색5 2 2 45" xfId="9356"/>
    <cellStyle name="20% - 강조색5 2 2 45 2" xfId="9357"/>
    <cellStyle name="20% - 강조색5 2 2 46" xfId="9358"/>
    <cellStyle name="20% - 강조색5 2 2 46 2" xfId="9359"/>
    <cellStyle name="20% - 강조색5 2 2 47" xfId="9360"/>
    <cellStyle name="20% - 강조색5 2 2 47 2" xfId="9361"/>
    <cellStyle name="20% - 강조색5 2 2 48" xfId="9362"/>
    <cellStyle name="20% - 강조색5 2 2 5" xfId="9363"/>
    <cellStyle name="20% - 강조색5 2 2 5 10" xfId="9364"/>
    <cellStyle name="20% - 강조색5 2 2 5 10 2" xfId="9365"/>
    <cellStyle name="20% - 강조색5 2 2 5 11" xfId="9366"/>
    <cellStyle name="20% - 강조색5 2 2 5 11 2" xfId="9367"/>
    <cellStyle name="20% - 강조색5 2 2 5 12" xfId="9368"/>
    <cellStyle name="20% - 강조색5 2 2 5 12 2" xfId="9369"/>
    <cellStyle name="20% - 강조색5 2 2 5 13" xfId="9370"/>
    <cellStyle name="20% - 강조색5 2 2 5 13 2" xfId="9371"/>
    <cellStyle name="20% - 강조색5 2 2 5 14" xfId="9372"/>
    <cellStyle name="20% - 강조색5 2 2 5 14 2" xfId="9373"/>
    <cellStyle name="20% - 강조색5 2 2 5 15" xfId="9374"/>
    <cellStyle name="20% - 강조색5 2 2 5 15 2" xfId="9375"/>
    <cellStyle name="20% - 강조색5 2 2 5 16" xfId="9376"/>
    <cellStyle name="20% - 강조색5 2 2 5 16 2" xfId="9377"/>
    <cellStyle name="20% - 강조색5 2 2 5 17" xfId="9378"/>
    <cellStyle name="20% - 강조색5 2 2 5 17 2" xfId="9379"/>
    <cellStyle name="20% - 강조색5 2 2 5 18" xfId="9380"/>
    <cellStyle name="20% - 강조색5 2 2 5 18 2" xfId="9381"/>
    <cellStyle name="20% - 강조색5 2 2 5 19" xfId="9382"/>
    <cellStyle name="20% - 강조색5 2 2 5 19 2" xfId="9383"/>
    <cellStyle name="20% - 강조색5 2 2 5 2" xfId="9384"/>
    <cellStyle name="20% - 강조색5 2 2 5 2 2" xfId="9385"/>
    <cellStyle name="20% - 강조색5 2 2 5 20" xfId="9386"/>
    <cellStyle name="20% - 강조색5 2 2 5 20 2" xfId="9387"/>
    <cellStyle name="20% - 강조색5 2 2 5 21" xfId="9388"/>
    <cellStyle name="20% - 강조색5 2 2 5 21 2" xfId="9389"/>
    <cellStyle name="20% - 강조색5 2 2 5 22" xfId="9390"/>
    <cellStyle name="20% - 강조색5 2 2 5 22 2" xfId="9391"/>
    <cellStyle name="20% - 강조색5 2 2 5 23" xfId="9392"/>
    <cellStyle name="20% - 강조색5 2 2 5 23 2" xfId="9393"/>
    <cellStyle name="20% - 강조색5 2 2 5 24" xfId="9394"/>
    <cellStyle name="20% - 강조색5 2 2 5 24 2" xfId="9395"/>
    <cellStyle name="20% - 강조색5 2 2 5 25" xfId="9396"/>
    <cellStyle name="20% - 강조색5 2 2 5 25 2" xfId="9397"/>
    <cellStyle name="20% - 강조색5 2 2 5 26" xfId="9398"/>
    <cellStyle name="20% - 강조색5 2 2 5 26 2" xfId="9399"/>
    <cellStyle name="20% - 강조색5 2 2 5 27" xfId="9400"/>
    <cellStyle name="20% - 강조색5 2 2 5 27 2" xfId="9401"/>
    <cellStyle name="20% - 강조색5 2 2 5 28" xfId="9402"/>
    <cellStyle name="20% - 강조색5 2 2 5 28 2" xfId="9403"/>
    <cellStyle name="20% - 강조색5 2 2 5 29" xfId="9404"/>
    <cellStyle name="20% - 강조색5 2 2 5 29 2" xfId="9405"/>
    <cellStyle name="20% - 강조색5 2 2 5 3" xfId="9406"/>
    <cellStyle name="20% - 강조색5 2 2 5 3 2" xfId="9407"/>
    <cellStyle name="20% - 강조색5 2 2 5 30" xfId="9408"/>
    <cellStyle name="20% - 강조색5 2 2 5 30 2" xfId="9409"/>
    <cellStyle name="20% - 강조색5 2 2 5 31" xfId="9410"/>
    <cellStyle name="20% - 강조색5 2 2 5 31 2" xfId="9411"/>
    <cellStyle name="20% - 강조색5 2 2 5 32" xfId="9412"/>
    <cellStyle name="20% - 강조색5 2 2 5 32 2" xfId="9413"/>
    <cellStyle name="20% - 강조색5 2 2 5 33" xfId="9414"/>
    <cellStyle name="20% - 강조색5 2 2 5 33 2" xfId="9415"/>
    <cellStyle name="20% - 강조색5 2 2 5 34" xfId="9416"/>
    <cellStyle name="20% - 강조색5 2 2 5 34 2" xfId="9417"/>
    <cellStyle name="20% - 강조색5 2 2 5 35" xfId="9418"/>
    <cellStyle name="20% - 강조색5 2 2 5 35 2" xfId="9419"/>
    <cellStyle name="20% - 강조색5 2 2 5 36" xfId="9420"/>
    <cellStyle name="20% - 강조색5 2 2 5 36 2" xfId="9421"/>
    <cellStyle name="20% - 강조색5 2 2 5 37" xfId="9422"/>
    <cellStyle name="20% - 강조색5 2 2 5 37 2" xfId="9423"/>
    <cellStyle name="20% - 강조색5 2 2 5 38" xfId="9424"/>
    <cellStyle name="20% - 강조색5 2 2 5 38 2" xfId="9425"/>
    <cellStyle name="20% - 강조색5 2 2 5 39" xfId="9426"/>
    <cellStyle name="20% - 강조색5 2 2 5 39 2" xfId="9427"/>
    <cellStyle name="20% - 강조색5 2 2 5 4" xfId="9428"/>
    <cellStyle name="20% - 강조색5 2 2 5 4 2" xfId="9429"/>
    <cellStyle name="20% - 강조색5 2 2 5 40" xfId="9430"/>
    <cellStyle name="20% - 강조색5 2 2 5 40 2" xfId="9431"/>
    <cellStyle name="20% - 강조색5 2 2 5 41" xfId="9432"/>
    <cellStyle name="20% - 강조색5 2 2 5 41 2" xfId="9433"/>
    <cellStyle name="20% - 강조색5 2 2 5 42" xfId="9434"/>
    <cellStyle name="20% - 강조색5 2 2 5 42 2" xfId="9435"/>
    <cellStyle name="20% - 강조색5 2 2 5 43" xfId="9436"/>
    <cellStyle name="20% - 강조색5 2 2 5 5" xfId="9437"/>
    <cellStyle name="20% - 강조색5 2 2 5 5 2" xfId="9438"/>
    <cellStyle name="20% - 강조색5 2 2 5 6" xfId="9439"/>
    <cellStyle name="20% - 강조색5 2 2 5 6 2" xfId="9440"/>
    <cellStyle name="20% - 강조색5 2 2 5 7" xfId="9441"/>
    <cellStyle name="20% - 강조색5 2 2 5 7 2" xfId="9442"/>
    <cellStyle name="20% - 강조색5 2 2 5 8" xfId="9443"/>
    <cellStyle name="20% - 강조색5 2 2 5 8 2" xfId="9444"/>
    <cellStyle name="20% - 강조색5 2 2 5 9" xfId="9445"/>
    <cellStyle name="20% - 강조색5 2 2 5 9 2" xfId="9446"/>
    <cellStyle name="20% - 강조색5 2 2 6" xfId="9447"/>
    <cellStyle name="20% - 강조색5 2 2 6 10" xfId="9448"/>
    <cellStyle name="20% - 강조색5 2 2 6 10 2" xfId="9449"/>
    <cellStyle name="20% - 강조색5 2 2 6 11" xfId="9450"/>
    <cellStyle name="20% - 강조색5 2 2 6 11 2" xfId="9451"/>
    <cellStyle name="20% - 강조색5 2 2 6 12" xfId="9452"/>
    <cellStyle name="20% - 강조색5 2 2 6 12 2" xfId="9453"/>
    <cellStyle name="20% - 강조색5 2 2 6 13" xfId="9454"/>
    <cellStyle name="20% - 강조색5 2 2 6 13 2" xfId="9455"/>
    <cellStyle name="20% - 강조색5 2 2 6 14" xfId="9456"/>
    <cellStyle name="20% - 강조색5 2 2 6 14 2" xfId="9457"/>
    <cellStyle name="20% - 강조색5 2 2 6 15" xfId="9458"/>
    <cellStyle name="20% - 강조색5 2 2 6 15 2" xfId="9459"/>
    <cellStyle name="20% - 강조색5 2 2 6 16" xfId="9460"/>
    <cellStyle name="20% - 강조색5 2 2 6 16 2" xfId="9461"/>
    <cellStyle name="20% - 강조색5 2 2 6 17" xfId="9462"/>
    <cellStyle name="20% - 강조색5 2 2 6 17 2" xfId="9463"/>
    <cellStyle name="20% - 강조색5 2 2 6 18" xfId="9464"/>
    <cellStyle name="20% - 강조색5 2 2 6 18 2" xfId="9465"/>
    <cellStyle name="20% - 강조색5 2 2 6 19" xfId="9466"/>
    <cellStyle name="20% - 강조색5 2 2 6 19 2" xfId="9467"/>
    <cellStyle name="20% - 강조색5 2 2 6 2" xfId="9468"/>
    <cellStyle name="20% - 강조색5 2 2 6 2 2" xfId="9469"/>
    <cellStyle name="20% - 강조색5 2 2 6 20" xfId="9470"/>
    <cellStyle name="20% - 강조색5 2 2 6 20 2" xfId="9471"/>
    <cellStyle name="20% - 강조색5 2 2 6 21" xfId="9472"/>
    <cellStyle name="20% - 강조색5 2 2 6 21 2" xfId="9473"/>
    <cellStyle name="20% - 강조색5 2 2 6 22" xfId="9474"/>
    <cellStyle name="20% - 강조색5 2 2 6 22 2" xfId="9475"/>
    <cellStyle name="20% - 강조색5 2 2 6 23" xfId="9476"/>
    <cellStyle name="20% - 강조색5 2 2 6 23 2" xfId="9477"/>
    <cellStyle name="20% - 강조색5 2 2 6 24" xfId="9478"/>
    <cellStyle name="20% - 강조색5 2 2 6 24 2" xfId="9479"/>
    <cellStyle name="20% - 강조색5 2 2 6 25" xfId="9480"/>
    <cellStyle name="20% - 강조색5 2 2 6 25 2" xfId="9481"/>
    <cellStyle name="20% - 강조색5 2 2 6 26" xfId="9482"/>
    <cellStyle name="20% - 강조색5 2 2 6 26 2" xfId="9483"/>
    <cellStyle name="20% - 강조색5 2 2 6 27" xfId="9484"/>
    <cellStyle name="20% - 강조색5 2 2 6 27 2" xfId="9485"/>
    <cellStyle name="20% - 강조색5 2 2 6 28" xfId="9486"/>
    <cellStyle name="20% - 강조색5 2 2 6 28 2" xfId="9487"/>
    <cellStyle name="20% - 강조색5 2 2 6 29" xfId="9488"/>
    <cellStyle name="20% - 강조색5 2 2 6 29 2" xfId="9489"/>
    <cellStyle name="20% - 강조색5 2 2 6 3" xfId="9490"/>
    <cellStyle name="20% - 강조색5 2 2 6 3 2" xfId="9491"/>
    <cellStyle name="20% - 강조색5 2 2 6 30" xfId="9492"/>
    <cellStyle name="20% - 강조색5 2 2 6 30 2" xfId="9493"/>
    <cellStyle name="20% - 강조색5 2 2 6 31" xfId="9494"/>
    <cellStyle name="20% - 강조색5 2 2 6 31 2" xfId="9495"/>
    <cellStyle name="20% - 강조색5 2 2 6 32" xfId="9496"/>
    <cellStyle name="20% - 강조색5 2 2 6 32 2" xfId="9497"/>
    <cellStyle name="20% - 강조색5 2 2 6 33" xfId="9498"/>
    <cellStyle name="20% - 강조색5 2 2 6 33 2" xfId="9499"/>
    <cellStyle name="20% - 강조색5 2 2 6 34" xfId="9500"/>
    <cellStyle name="20% - 강조색5 2 2 6 34 2" xfId="9501"/>
    <cellStyle name="20% - 강조색5 2 2 6 35" xfId="9502"/>
    <cellStyle name="20% - 강조색5 2 2 6 35 2" xfId="9503"/>
    <cellStyle name="20% - 강조색5 2 2 6 36" xfId="9504"/>
    <cellStyle name="20% - 강조색5 2 2 6 36 2" xfId="9505"/>
    <cellStyle name="20% - 강조색5 2 2 6 37" xfId="9506"/>
    <cellStyle name="20% - 강조색5 2 2 6 37 2" xfId="9507"/>
    <cellStyle name="20% - 강조색5 2 2 6 38" xfId="9508"/>
    <cellStyle name="20% - 강조색5 2 2 6 38 2" xfId="9509"/>
    <cellStyle name="20% - 강조색5 2 2 6 39" xfId="9510"/>
    <cellStyle name="20% - 강조색5 2 2 6 39 2" xfId="9511"/>
    <cellStyle name="20% - 강조색5 2 2 6 4" xfId="9512"/>
    <cellStyle name="20% - 강조색5 2 2 6 4 2" xfId="9513"/>
    <cellStyle name="20% - 강조색5 2 2 6 40" xfId="9514"/>
    <cellStyle name="20% - 강조색5 2 2 6 40 2" xfId="9515"/>
    <cellStyle name="20% - 강조색5 2 2 6 41" xfId="9516"/>
    <cellStyle name="20% - 강조색5 2 2 6 41 2" xfId="9517"/>
    <cellStyle name="20% - 강조색5 2 2 6 42" xfId="9518"/>
    <cellStyle name="20% - 강조색5 2 2 6 42 2" xfId="9519"/>
    <cellStyle name="20% - 강조색5 2 2 6 43" xfId="9520"/>
    <cellStyle name="20% - 강조색5 2 2 6 5" xfId="9521"/>
    <cellStyle name="20% - 강조색5 2 2 6 5 2" xfId="9522"/>
    <cellStyle name="20% - 강조색5 2 2 6 6" xfId="9523"/>
    <cellStyle name="20% - 강조색5 2 2 6 6 2" xfId="9524"/>
    <cellStyle name="20% - 강조색5 2 2 6 7" xfId="9525"/>
    <cellStyle name="20% - 강조색5 2 2 6 7 2" xfId="9526"/>
    <cellStyle name="20% - 강조색5 2 2 6 8" xfId="9527"/>
    <cellStyle name="20% - 강조색5 2 2 6 8 2" xfId="9528"/>
    <cellStyle name="20% - 강조색5 2 2 6 9" xfId="9529"/>
    <cellStyle name="20% - 강조색5 2 2 6 9 2" xfId="9530"/>
    <cellStyle name="20% - 강조색5 2 2 7" xfId="9531"/>
    <cellStyle name="20% - 강조색5 2 2 7 2" xfId="9532"/>
    <cellStyle name="20% - 강조색5 2 2 8" xfId="9533"/>
    <cellStyle name="20% - 강조색5 2 2 8 2" xfId="9534"/>
    <cellStyle name="20% - 강조색5 2 2 9" xfId="9535"/>
    <cellStyle name="20% - 강조색5 2 2 9 2" xfId="9536"/>
    <cellStyle name="20% - 강조색5 2 2_Apollo(세부)" xfId="9537"/>
    <cellStyle name="20% - 강조색5 2 20" xfId="9538"/>
    <cellStyle name="20% - 강조색5 2 20 2" xfId="9539"/>
    <cellStyle name="20% - 강조색5 2 21" xfId="9540"/>
    <cellStyle name="20% - 강조색5 2 21 2" xfId="9541"/>
    <cellStyle name="20% - 강조색5 2 22" xfId="9542"/>
    <cellStyle name="20% - 강조색5 2 22 2" xfId="9543"/>
    <cellStyle name="20% - 강조색5 2 23" xfId="9544"/>
    <cellStyle name="20% - 강조색5 2 23 2" xfId="9545"/>
    <cellStyle name="20% - 강조색5 2 24" xfId="9546"/>
    <cellStyle name="20% - 강조색5 2 24 2" xfId="9547"/>
    <cellStyle name="20% - 강조색5 2 25" xfId="9548"/>
    <cellStyle name="20% - 강조색5 2 25 2" xfId="9549"/>
    <cellStyle name="20% - 강조색5 2 26" xfId="9550"/>
    <cellStyle name="20% - 강조색5 2 26 2" xfId="9551"/>
    <cellStyle name="20% - 강조색5 2 27" xfId="9552"/>
    <cellStyle name="20% - 강조색5 2 27 2" xfId="9553"/>
    <cellStyle name="20% - 강조색5 2 28" xfId="9554"/>
    <cellStyle name="20% - 강조색5 2 28 2" xfId="9555"/>
    <cellStyle name="20% - 강조색5 2 29" xfId="9556"/>
    <cellStyle name="20% - 강조색5 2 29 2" xfId="9557"/>
    <cellStyle name="20% - 강조색5 2 3" xfId="9558"/>
    <cellStyle name="20% - 강조색5 2 3 10" xfId="9559"/>
    <cellStyle name="20% - 강조색5 2 3 10 2" xfId="9560"/>
    <cellStyle name="20% - 강조색5 2 3 11" xfId="9561"/>
    <cellStyle name="20% - 강조색5 2 3 11 2" xfId="9562"/>
    <cellStyle name="20% - 강조색5 2 3 12" xfId="9563"/>
    <cellStyle name="20% - 강조색5 2 3 12 2" xfId="9564"/>
    <cellStyle name="20% - 강조색5 2 3 13" xfId="9565"/>
    <cellStyle name="20% - 강조색5 2 3 13 2" xfId="9566"/>
    <cellStyle name="20% - 강조색5 2 3 14" xfId="9567"/>
    <cellStyle name="20% - 강조색5 2 3 14 2" xfId="9568"/>
    <cellStyle name="20% - 강조색5 2 3 15" xfId="9569"/>
    <cellStyle name="20% - 강조색5 2 3 15 2" xfId="9570"/>
    <cellStyle name="20% - 강조색5 2 3 16" xfId="9571"/>
    <cellStyle name="20% - 강조색5 2 3 16 2" xfId="9572"/>
    <cellStyle name="20% - 강조색5 2 3 17" xfId="9573"/>
    <cellStyle name="20% - 강조색5 2 3 17 2" xfId="9574"/>
    <cellStyle name="20% - 강조색5 2 3 18" xfId="9575"/>
    <cellStyle name="20% - 강조색5 2 3 18 2" xfId="9576"/>
    <cellStyle name="20% - 강조색5 2 3 19" xfId="9577"/>
    <cellStyle name="20% - 강조색5 2 3 19 2" xfId="9578"/>
    <cellStyle name="20% - 강조색5 2 3 2" xfId="9579"/>
    <cellStyle name="20% - 강조색5 2 3 2 10" xfId="9580"/>
    <cellStyle name="20% - 강조색5 2 3 2 10 2" xfId="9581"/>
    <cellStyle name="20% - 강조색5 2 3 2 11" xfId="9582"/>
    <cellStyle name="20% - 강조색5 2 3 2 11 2" xfId="9583"/>
    <cellStyle name="20% - 강조색5 2 3 2 12" xfId="9584"/>
    <cellStyle name="20% - 강조색5 2 3 2 12 2" xfId="9585"/>
    <cellStyle name="20% - 강조색5 2 3 2 13" xfId="9586"/>
    <cellStyle name="20% - 강조색5 2 3 2 13 2" xfId="9587"/>
    <cellStyle name="20% - 강조색5 2 3 2 14" xfId="9588"/>
    <cellStyle name="20% - 강조색5 2 3 2 14 2" xfId="9589"/>
    <cellStyle name="20% - 강조색5 2 3 2 15" xfId="9590"/>
    <cellStyle name="20% - 강조색5 2 3 2 15 2" xfId="9591"/>
    <cellStyle name="20% - 강조색5 2 3 2 16" xfId="9592"/>
    <cellStyle name="20% - 강조색5 2 3 2 16 2" xfId="9593"/>
    <cellStyle name="20% - 강조색5 2 3 2 17" xfId="9594"/>
    <cellStyle name="20% - 강조색5 2 3 2 17 2" xfId="9595"/>
    <cellStyle name="20% - 강조색5 2 3 2 18" xfId="9596"/>
    <cellStyle name="20% - 강조색5 2 3 2 18 2" xfId="9597"/>
    <cellStyle name="20% - 강조색5 2 3 2 19" xfId="9598"/>
    <cellStyle name="20% - 강조색5 2 3 2 19 2" xfId="9599"/>
    <cellStyle name="20% - 강조색5 2 3 2 2" xfId="9600"/>
    <cellStyle name="20% - 강조색5 2 3 2 2 2" xfId="9601"/>
    <cellStyle name="20% - 강조색5 2 3 2 20" xfId="9602"/>
    <cellStyle name="20% - 강조색5 2 3 2 20 2" xfId="9603"/>
    <cellStyle name="20% - 강조색5 2 3 2 21" xfId="9604"/>
    <cellStyle name="20% - 강조색5 2 3 2 21 2" xfId="9605"/>
    <cellStyle name="20% - 강조색5 2 3 2 22" xfId="9606"/>
    <cellStyle name="20% - 강조색5 2 3 2 22 2" xfId="9607"/>
    <cellStyle name="20% - 강조색5 2 3 2 23" xfId="9608"/>
    <cellStyle name="20% - 강조색5 2 3 2 23 2" xfId="9609"/>
    <cellStyle name="20% - 강조색5 2 3 2 24" xfId="9610"/>
    <cellStyle name="20% - 강조색5 2 3 2 24 2" xfId="9611"/>
    <cellStyle name="20% - 강조색5 2 3 2 25" xfId="9612"/>
    <cellStyle name="20% - 강조색5 2 3 2 25 2" xfId="9613"/>
    <cellStyle name="20% - 강조색5 2 3 2 26" xfId="9614"/>
    <cellStyle name="20% - 강조색5 2 3 2 26 2" xfId="9615"/>
    <cellStyle name="20% - 강조색5 2 3 2 27" xfId="9616"/>
    <cellStyle name="20% - 강조색5 2 3 2 27 2" xfId="9617"/>
    <cellStyle name="20% - 강조색5 2 3 2 28" xfId="9618"/>
    <cellStyle name="20% - 강조색5 2 3 2 28 2" xfId="9619"/>
    <cellStyle name="20% - 강조색5 2 3 2 29" xfId="9620"/>
    <cellStyle name="20% - 강조색5 2 3 2 29 2" xfId="9621"/>
    <cellStyle name="20% - 강조색5 2 3 2 3" xfId="9622"/>
    <cellStyle name="20% - 강조색5 2 3 2 3 2" xfId="9623"/>
    <cellStyle name="20% - 강조색5 2 3 2 30" xfId="9624"/>
    <cellStyle name="20% - 강조색5 2 3 2 30 2" xfId="9625"/>
    <cellStyle name="20% - 강조색5 2 3 2 31" xfId="9626"/>
    <cellStyle name="20% - 강조색5 2 3 2 31 2" xfId="9627"/>
    <cellStyle name="20% - 강조색5 2 3 2 32" xfId="9628"/>
    <cellStyle name="20% - 강조색5 2 3 2 32 2" xfId="9629"/>
    <cellStyle name="20% - 강조색5 2 3 2 33" xfId="9630"/>
    <cellStyle name="20% - 강조색5 2 3 2 33 2" xfId="9631"/>
    <cellStyle name="20% - 강조색5 2 3 2 34" xfId="9632"/>
    <cellStyle name="20% - 강조색5 2 3 2 34 2" xfId="9633"/>
    <cellStyle name="20% - 강조색5 2 3 2 35" xfId="9634"/>
    <cellStyle name="20% - 강조색5 2 3 2 35 2" xfId="9635"/>
    <cellStyle name="20% - 강조색5 2 3 2 36" xfId="9636"/>
    <cellStyle name="20% - 강조색5 2 3 2 36 2" xfId="9637"/>
    <cellStyle name="20% - 강조색5 2 3 2 37" xfId="9638"/>
    <cellStyle name="20% - 강조색5 2 3 2 37 2" xfId="9639"/>
    <cellStyle name="20% - 강조색5 2 3 2 38" xfId="9640"/>
    <cellStyle name="20% - 강조색5 2 3 2 38 2" xfId="9641"/>
    <cellStyle name="20% - 강조색5 2 3 2 39" xfId="9642"/>
    <cellStyle name="20% - 강조색5 2 3 2 39 2" xfId="9643"/>
    <cellStyle name="20% - 강조색5 2 3 2 4" xfId="9644"/>
    <cellStyle name="20% - 강조색5 2 3 2 4 2" xfId="9645"/>
    <cellStyle name="20% - 강조색5 2 3 2 40" xfId="9646"/>
    <cellStyle name="20% - 강조색5 2 3 2 40 2" xfId="9647"/>
    <cellStyle name="20% - 강조색5 2 3 2 41" xfId="9648"/>
    <cellStyle name="20% - 강조색5 2 3 2 41 2" xfId="9649"/>
    <cellStyle name="20% - 강조색5 2 3 2 42" xfId="9650"/>
    <cellStyle name="20% - 강조색5 2 3 2 42 2" xfId="9651"/>
    <cellStyle name="20% - 강조색5 2 3 2 43" xfId="9652"/>
    <cellStyle name="20% - 강조색5 2 3 2 5" xfId="9653"/>
    <cellStyle name="20% - 강조색5 2 3 2 5 2" xfId="9654"/>
    <cellStyle name="20% - 강조색5 2 3 2 6" xfId="9655"/>
    <cellStyle name="20% - 강조색5 2 3 2 6 2" xfId="9656"/>
    <cellStyle name="20% - 강조색5 2 3 2 7" xfId="9657"/>
    <cellStyle name="20% - 강조색5 2 3 2 7 2" xfId="9658"/>
    <cellStyle name="20% - 강조색5 2 3 2 8" xfId="9659"/>
    <cellStyle name="20% - 강조색5 2 3 2 8 2" xfId="9660"/>
    <cellStyle name="20% - 강조색5 2 3 2 9" xfId="9661"/>
    <cellStyle name="20% - 강조색5 2 3 2 9 2" xfId="9662"/>
    <cellStyle name="20% - 강조색5 2 3 20" xfId="9663"/>
    <cellStyle name="20% - 강조색5 2 3 20 2" xfId="9664"/>
    <cellStyle name="20% - 강조색5 2 3 21" xfId="9665"/>
    <cellStyle name="20% - 강조색5 2 3 21 2" xfId="9666"/>
    <cellStyle name="20% - 강조색5 2 3 22" xfId="9667"/>
    <cellStyle name="20% - 강조색5 2 3 22 2" xfId="9668"/>
    <cellStyle name="20% - 강조색5 2 3 23" xfId="9669"/>
    <cellStyle name="20% - 강조색5 2 3 23 2" xfId="9670"/>
    <cellStyle name="20% - 강조색5 2 3 24" xfId="9671"/>
    <cellStyle name="20% - 강조색5 2 3 24 2" xfId="9672"/>
    <cellStyle name="20% - 강조색5 2 3 25" xfId="9673"/>
    <cellStyle name="20% - 강조색5 2 3 25 2" xfId="9674"/>
    <cellStyle name="20% - 강조색5 2 3 26" xfId="9675"/>
    <cellStyle name="20% - 강조색5 2 3 26 2" xfId="9676"/>
    <cellStyle name="20% - 강조색5 2 3 27" xfId="9677"/>
    <cellStyle name="20% - 강조색5 2 3 27 2" xfId="9678"/>
    <cellStyle name="20% - 강조색5 2 3 28" xfId="9679"/>
    <cellStyle name="20% - 강조색5 2 3 28 2" xfId="9680"/>
    <cellStyle name="20% - 강조색5 2 3 29" xfId="9681"/>
    <cellStyle name="20% - 강조색5 2 3 29 2" xfId="9682"/>
    <cellStyle name="20% - 강조색5 2 3 3" xfId="9683"/>
    <cellStyle name="20% - 강조색5 2 3 3 10" xfId="9684"/>
    <cellStyle name="20% - 강조색5 2 3 3 10 2" xfId="9685"/>
    <cellStyle name="20% - 강조색5 2 3 3 11" xfId="9686"/>
    <cellStyle name="20% - 강조색5 2 3 3 11 2" xfId="9687"/>
    <cellStyle name="20% - 강조색5 2 3 3 12" xfId="9688"/>
    <cellStyle name="20% - 강조색5 2 3 3 12 2" xfId="9689"/>
    <cellStyle name="20% - 강조색5 2 3 3 13" xfId="9690"/>
    <cellStyle name="20% - 강조색5 2 3 3 13 2" xfId="9691"/>
    <cellStyle name="20% - 강조색5 2 3 3 14" xfId="9692"/>
    <cellStyle name="20% - 강조색5 2 3 3 14 2" xfId="9693"/>
    <cellStyle name="20% - 강조색5 2 3 3 15" xfId="9694"/>
    <cellStyle name="20% - 강조색5 2 3 3 15 2" xfId="9695"/>
    <cellStyle name="20% - 강조색5 2 3 3 16" xfId="9696"/>
    <cellStyle name="20% - 강조색5 2 3 3 16 2" xfId="9697"/>
    <cellStyle name="20% - 강조색5 2 3 3 17" xfId="9698"/>
    <cellStyle name="20% - 강조색5 2 3 3 17 2" xfId="9699"/>
    <cellStyle name="20% - 강조색5 2 3 3 18" xfId="9700"/>
    <cellStyle name="20% - 강조색5 2 3 3 18 2" xfId="9701"/>
    <cellStyle name="20% - 강조색5 2 3 3 19" xfId="9702"/>
    <cellStyle name="20% - 강조색5 2 3 3 19 2" xfId="9703"/>
    <cellStyle name="20% - 강조색5 2 3 3 2" xfId="9704"/>
    <cellStyle name="20% - 강조색5 2 3 3 2 2" xfId="9705"/>
    <cellStyle name="20% - 강조색5 2 3 3 20" xfId="9706"/>
    <cellStyle name="20% - 강조색5 2 3 3 20 2" xfId="9707"/>
    <cellStyle name="20% - 강조색5 2 3 3 21" xfId="9708"/>
    <cellStyle name="20% - 강조색5 2 3 3 21 2" xfId="9709"/>
    <cellStyle name="20% - 강조색5 2 3 3 22" xfId="9710"/>
    <cellStyle name="20% - 강조색5 2 3 3 22 2" xfId="9711"/>
    <cellStyle name="20% - 강조색5 2 3 3 23" xfId="9712"/>
    <cellStyle name="20% - 강조색5 2 3 3 23 2" xfId="9713"/>
    <cellStyle name="20% - 강조색5 2 3 3 24" xfId="9714"/>
    <cellStyle name="20% - 강조색5 2 3 3 24 2" xfId="9715"/>
    <cellStyle name="20% - 강조색5 2 3 3 25" xfId="9716"/>
    <cellStyle name="20% - 강조색5 2 3 3 25 2" xfId="9717"/>
    <cellStyle name="20% - 강조색5 2 3 3 26" xfId="9718"/>
    <cellStyle name="20% - 강조색5 2 3 3 26 2" xfId="9719"/>
    <cellStyle name="20% - 강조색5 2 3 3 27" xfId="9720"/>
    <cellStyle name="20% - 강조색5 2 3 3 27 2" xfId="9721"/>
    <cellStyle name="20% - 강조색5 2 3 3 28" xfId="9722"/>
    <cellStyle name="20% - 강조색5 2 3 3 28 2" xfId="9723"/>
    <cellStyle name="20% - 강조색5 2 3 3 29" xfId="9724"/>
    <cellStyle name="20% - 강조색5 2 3 3 29 2" xfId="9725"/>
    <cellStyle name="20% - 강조색5 2 3 3 3" xfId="9726"/>
    <cellStyle name="20% - 강조색5 2 3 3 3 2" xfId="9727"/>
    <cellStyle name="20% - 강조색5 2 3 3 30" xfId="9728"/>
    <cellStyle name="20% - 강조색5 2 3 3 30 2" xfId="9729"/>
    <cellStyle name="20% - 강조색5 2 3 3 31" xfId="9730"/>
    <cellStyle name="20% - 강조색5 2 3 3 31 2" xfId="9731"/>
    <cellStyle name="20% - 강조색5 2 3 3 32" xfId="9732"/>
    <cellStyle name="20% - 강조색5 2 3 3 32 2" xfId="9733"/>
    <cellStyle name="20% - 강조색5 2 3 3 33" xfId="9734"/>
    <cellStyle name="20% - 강조색5 2 3 3 33 2" xfId="9735"/>
    <cellStyle name="20% - 강조색5 2 3 3 34" xfId="9736"/>
    <cellStyle name="20% - 강조색5 2 3 3 34 2" xfId="9737"/>
    <cellStyle name="20% - 강조색5 2 3 3 35" xfId="9738"/>
    <cellStyle name="20% - 강조색5 2 3 3 35 2" xfId="9739"/>
    <cellStyle name="20% - 강조색5 2 3 3 36" xfId="9740"/>
    <cellStyle name="20% - 강조색5 2 3 3 36 2" xfId="9741"/>
    <cellStyle name="20% - 강조색5 2 3 3 37" xfId="9742"/>
    <cellStyle name="20% - 강조색5 2 3 3 37 2" xfId="9743"/>
    <cellStyle name="20% - 강조색5 2 3 3 38" xfId="9744"/>
    <cellStyle name="20% - 강조색5 2 3 3 38 2" xfId="9745"/>
    <cellStyle name="20% - 강조색5 2 3 3 39" xfId="9746"/>
    <cellStyle name="20% - 강조색5 2 3 3 39 2" xfId="9747"/>
    <cellStyle name="20% - 강조색5 2 3 3 4" xfId="9748"/>
    <cellStyle name="20% - 강조색5 2 3 3 4 2" xfId="9749"/>
    <cellStyle name="20% - 강조색5 2 3 3 40" xfId="9750"/>
    <cellStyle name="20% - 강조색5 2 3 3 40 2" xfId="9751"/>
    <cellStyle name="20% - 강조색5 2 3 3 41" xfId="9752"/>
    <cellStyle name="20% - 강조색5 2 3 3 41 2" xfId="9753"/>
    <cellStyle name="20% - 강조색5 2 3 3 42" xfId="9754"/>
    <cellStyle name="20% - 강조색5 2 3 3 42 2" xfId="9755"/>
    <cellStyle name="20% - 강조색5 2 3 3 43" xfId="9756"/>
    <cellStyle name="20% - 강조색5 2 3 3 5" xfId="9757"/>
    <cellStyle name="20% - 강조색5 2 3 3 5 2" xfId="9758"/>
    <cellStyle name="20% - 강조색5 2 3 3 6" xfId="9759"/>
    <cellStyle name="20% - 강조색5 2 3 3 6 2" xfId="9760"/>
    <cellStyle name="20% - 강조색5 2 3 3 7" xfId="9761"/>
    <cellStyle name="20% - 강조색5 2 3 3 7 2" xfId="9762"/>
    <cellStyle name="20% - 강조색5 2 3 3 8" xfId="9763"/>
    <cellStyle name="20% - 강조색5 2 3 3 8 2" xfId="9764"/>
    <cellStyle name="20% - 강조색5 2 3 3 9" xfId="9765"/>
    <cellStyle name="20% - 강조색5 2 3 3 9 2" xfId="9766"/>
    <cellStyle name="20% - 강조색5 2 3 30" xfId="9767"/>
    <cellStyle name="20% - 강조색5 2 3 30 2" xfId="9768"/>
    <cellStyle name="20% - 강조색5 2 3 31" xfId="9769"/>
    <cellStyle name="20% - 강조색5 2 3 31 2" xfId="9770"/>
    <cellStyle name="20% - 강조색5 2 3 32" xfId="9771"/>
    <cellStyle name="20% - 강조색5 2 3 32 2" xfId="9772"/>
    <cellStyle name="20% - 강조색5 2 3 33" xfId="9773"/>
    <cellStyle name="20% - 강조색5 2 3 33 2" xfId="9774"/>
    <cellStyle name="20% - 강조색5 2 3 34" xfId="9775"/>
    <cellStyle name="20% - 강조색5 2 3 34 2" xfId="9776"/>
    <cellStyle name="20% - 강조색5 2 3 35" xfId="9777"/>
    <cellStyle name="20% - 강조색5 2 3 35 2" xfId="9778"/>
    <cellStyle name="20% - 강조색5 2 3 36" xfId="9779"/>
    <cellStyle name="20% - 강조색5 2 3 36 2" xfId="9780"/>
    <cellStyle name="20% - 강조색5 2 3 37" xfId="9781"/>
    <cellStyle name="20% - 강조색5 2 3 37 2" xfId="9782"/>
    <cellStyle name="20% - 강조색5 2 3 38" xfId="9783"/>
    <cellStyle name="20% - 강조색5 2 3 38 2" xfId="9784"/>
    <cellStyle name="20% - 강조색5 2 3 39" xfId="9785"/>
    <cellStyle name="20% - 강조색5 2 3 39 2" xfId="9786"/>
    <cellStyle name="20% - 강조색5 2 3 4" xfId="9787"/>
    <cellStyle name="20% - 강조색5 2 3 4 10" xfId="9788"/>
    <cellStyle name="20% - 강조색5 2 3 4 10 2" xfId="9789"/>
    <cellStyle name="20% - 강조색5 2 3 4 11" xfId="9790"/>
    <cellStyle name="20% - 강조색5 2 3 4 11 2" xfId="9791"/>
    <cellStyle name="20% - 강조색5 2 3 4 12" xfId="9792"/>
    <cellStyle name="20% - 강조색5 2 3 4 12 2" xfId="9793"/>
    <cellStyle name="20% - 강조색5 2 3 4 13" xfId="9794"/>
    <cellStyle name="20% - 강조색5 2 3 4 13 2" xfId="9795"/>
    <cellStyle name="20% - 강조색5 2 3 4 14" xfId="9796"/>
    <cellStyle name="20% - 강조색5 2 3 4 14 2" xfId="9797"/>
    <cellStyle name="20% - 강조색5 2 3 4 15" xfId="9798"/>
    <cellStyle name="20% - 강조색5 2 3 4 15 2" xfId="9799"/>
    <cellStyle name="20% - 강조색5 2 3 4 16" xfId="9800"/>
    <cellStyle name="20% - 강조색5 2 3 4 16 2" xfId="9801"/>
    <cellStyle name="20% - 강조색5 2 3 4 17" xfId="9802"/>
    <cellStyle name="20% - 강조색5 2 3 4 17 2" xfId="9803"/>
    <cellStyle name="20% - 강조색5 2 3 4 18" xfId="9804"/>
    <cellStyle name="20% - 강조색5 2 3 4 18 2" xfId="9805"/>
    <cellStyle name="20% - 강조색5 2 3 4 19" xfId="9806"/>
    <cellStyle name="20% - 강조색5 2 3 4 19 2" xfId="9807"/>
    <cellStyle name="20% - 강조색5 2 3 4 2" xfId="9808"/>
    <cellStyle name="20% - 강조색5 2 3 4 2 2" xfId="9809"/>
    <cellStyle name="20% - 강조색5 2 3 4 20" xfId="9810"/>
    <cellStyle name="20% - 강조색5 2 3 4 20 2" xfId="9811"/>
    <cellStyle name="20% - 강조색5 2 3 4 21" xfId="9812"/>
    <cellStyle name="20% - 강조색5 2 3 4 21 2" xfId="9813"/>
    <cellStyle name="20% - 강조색5 2 3 4 22" xfId="9814"/>
    <cellStyle name="20% - 강조색5 2 3 4 22 2" xfId="9815"/>
    <cellStyle name="20% - 강조색5 2 3 4 23" xfId="9816"/>
    <cellStyle name="20% - 강조색5 2 3 4 23 2" xfId="9817"/>
    <cellStyle name="20% - 강조색5 2 3 4 24" xfId="9818"/>
    <cellStyle name="20% - 강조색5 2 3 4 24 2" xfId="9819"/>
    <cellStyle name="20% - 강조색5 2 3 4 25" xfId="9820"/>
    <cellStyle name="20% - 강조색5 2 3 4 25 2" xfId="9821"/>
    <cellStyle name="20% - 강조색5 2 3 4 26" xfId="9822"/>
    <cellStyle name="20% - 강조색5 2 3 4 26 2" xfId="9823"/>
    <cellStyle name="20% - 강조색5 2 3 4 27" xfId="9824"/>
    <cellStyle name="20% - 강조색5 2 3 4 27 2" xfId="9825"/>
    <cellStyle name="20% - 강조색5 2 3 4 28" xfId="9826"/>
    <cellStyle name="20% - 강조색5 2 3 4 28 2" xfId="9827"/>
    <cellStyle name="20% - 강조색5 2 3 4 29" xfId="9828"/>
    <cellStyle name="20% - 강조색5 2 3 4 29 2" xfId="9829"/>
    <cellStyle name="20% - 강조색5 2 3 4 3" xfId="9830"/>
    <cellStyle name="20% - 강조색5 2 3 4 3 2" xfId="9831"/>
    <cellStyle name="20% - 강조색5 2 3 4 30" xfId="9832"/>
    <cellStyle name="20% - 강조색5 2 3 4 30 2" xfId="9833"/>
    <cellStyle name="20% - 강조색5 2 3 4 31" xfId="9834"/>
    <cellStyle name="20% - 강조색5 2 3 4 31 2" xfId="9835"/>
    <cellStyle name="20% - 강조색5 2 3 4 32" xfId="9836"/>
    <cellStyle name="20% - 강조색5 2 3 4 32 2" xfId="9837"/>
    <cellStyle name="20% - 강조색5 2 3 4 33" xfId="9838"/>
    <cellStyle name="20% - 강조색5 2 3 4 33 2" xfId="9839"/>
    <cellStyle name="20% - 강조색5 2 3 4 34" xfId="9840"/>
    <cellStyle name="20% - 강조색5 2 3 4 34 2" xfId="9841"/>
    <cellStyle name="20% - 강조색5 2 3 4 35" xfId="9842"/>
    <cellStyle name="20% - 강조색5 2 3 4 35 2" xfId="9843"/>
    <cellStyle name="20% - 강조색5 2 3 4 36" xfId="9844"/>
    <cellStyle name="20% - 강조색5 2 3 4 36 2" xfId="9845"/>
    <cellStyle name="20% - 강조색5 2 3 4 37" xfId="9846"/>
    <cellStyle name="20% - 강조색5 2 3 4 37 2" xfId="9847"/>
    <cellStyle name="20% - 강조색5 2 3 4 38" xfId="9848"/>
    <cellStyle name="20% - 강조색5 2 3 4 38 2" xfId="9849"/>
    <cellStyle name="20% - 강조색5 2 3 4 39" xfId="9850"/>
    <cellStyle name="20% - 강조색5 2 3 4 39 2" xfId="9851"/>
    <cellStyle name="20% - 강조색5 2 3 4 4" xfId="9852"/>
    <cellStyle name="20% - 강조색5 2 3 4 4 2" xfId="9853"/>
    <cellStyle name="20% - 강조색5 2 3 4 40" xfId="9854"/>
    <cellStyle name="20% - 강조색5 2 3 4 40 2" xfId="9855"/>
    <cellStyle name="20% - 강조색5 2 3 4 41" xfId="9856"/>
    <cellStyle name="20% - 강조색5 2 3 4 41 2" xfId="9857"/>
    <cellStyle name="20% - 강조색5 2 3 4 42" xfId="9858"/>
    <cellStyle name="20% - 강조색5 2 3 4 42 2" xfId="9859"/>
    <cellStyle name="20% - 강조색5 2 3 4 43" xfId="9860"/>
    <cellStyle name="20% - 강조색5 2 3 4 5" xfId="9861"/>
    <cellStyle name="20% - 강조색5 2 3 4 5 2" xfId="9862"/>
    <cellStyle name="20% - 강조색5 2 3 4 6" xfId="9863"/>
    <cellStyle name="20% - 강조색5 2 3 4 6 2" xfId="9864"/>
    <cellStyle name="20% - 강조색5 2 3 4 7" xfId="9865"/>
    <cellStyle name="20% - 강조색5 2 3 4 7 2" xfId="9866"/>
    <cellStyle name="20% - 강조색5 2 3 4 8" xfId="9867"/>
    <cellStyle name="20% - 강조색5 2 3 4 8 2" xfId="9868"/>
    <cellStyle name="20% - 강조색5 2 3 4 9" xfId="9869"/>
    <cellStyle name="20% - 강조색5 2 3 4 9 2" xfId="9870"/>
    <cellStyle name="20% - 강조색5 2 3 40" xfId="9871"/>
    <cellStyle name="20% - 강조색5 2 3 40 2" xfId="9872"/>
    <cellStyle name="20% - 강조색5 2 3 41" xfId="9873"/>
    <cellStyle name="20% - 강조색5 2 3 41 2" xfId="9874"/>
    <cellStyle name="20% - 강조색5 2 3 42" xfId="9875"/>
    <cellStyle name="20% - 강조색5 2 3 42 2" xfId="9876"/>
    <cellStyle name="20% - 강조색5 2 3 43" xfId="9877"/>
    <cellStyle name="20% - 강조색5 2 3 43 2" xfId="9878"/>
    <cellStyle name="20% - 강조색5 2 3 44" xfId="9879"/>
    <cellStyle name="20% - 강조색5 2 3 44 2" xfId="9880"/>
    <cellStyle name="20% - 강조색5 2 3 45" xfId="9881"/>
    <cellStyle name="20% - 강조색5 2 3 45 2" xfId="9882"/>
    <cellStyle name="20% - 강조색5 2 3 46" xfId="9883"/>
    <cellStyle name="20% - 강조색5 2 3 46 2" xfId="9884"/>
    <cellStyle name="20% - 강조색5 2 3 47" xfId="9885"/>
    <cellStyle name="20% - 강조색5 2 3 47 2" xfId="9886"/>
    <cellStyle name="20% - 강조색5 2 3 48" xfId="9887"/>
    <cellStyle name="20% - 강조색5 2 3 5" xfId="9888"/>
    <cellStyle name="20% - 강조색5 2 3 5 10" xfId="9889"/>
    <cellStyle name="20% - 강조색5 2 3 5 10 2" xfId="9890"/>
    <cellStyle name="20% - 강조색5 2 3 5 11" xfId="9891"/>
    <cellStyle name="20% - 강조색5 2 3 5 11 2" xfId="9892"/>
    <cellStyle name="20% - 강조색5 2 3 5 12" xfId="9893"/>
    <cellStyle name="20% - 강조색5 2 3 5 12 2" xfId="9894"/>
    <cellStyle name="20% - 강조색5 2 3 5 13" xfId="9895"/>
    <cellStyle name="20% - 강조색5 2 3 5 13 2" xfId="9896"/>
    <cellStyle name="20% - 강조색5 2 3 5 14" xfId="9897"/>
    <cellStyle name="20% - 강조색5 2 3 5 14 2" xfId="9898"/>
    <cellStyle name="20% - 강조색5 2 3 5 15" xfId="9899"/>
    <cellStyle name="20% - 강조색5 2 3 5 15 2" xfId="9900"/>
    <cellStyle name="20% - 강조색5 2 3 5 16" xfId="9901"/>
    <cellStyle name="20% - 강조색5 2 3 5 16 2" xfId="9902"/>
    <cellStyle name="20% - 강조색5 2 3 5 17" xfId="9903"/>
    <cellStyle name="20% - 강조색5 2 3 5 17 2" xfId="9904"/>
    <cellStyle name="20% - 강조색5 2 3 5 18" xfId="9905"/>
    <cellStyle name="20% - 강조색5 2 3 5 18 2" xfId="9906"/>
    <cellStyle name="20% - 강조색5 2 3 5 19" xfId="9907"/>
    <cellStyle name="20% - 강조색5 2 3 5 19 2" xfId="9908"/>
    <cellStyle name="20% - 강조색5 2 3 5 2" xfId="9909"/>
    <cellStyle name="20% - 강조색5 2 3 5 2 2" xfId="9910"/>
    <cellStyle name="20% - 강조색5 2 3 5 20" xfId="9911"/>
    <cellStyle name="20% - 강조색5 2 3 5 20 2" xfId="9912"/>
    <cellStyle name="20% - 강조색5 2 3 5 21" xfId="9913"/>
    <cellStyle name="20% - 강조색5 2 3 5 21 2" xfId="9914"/>
    <cellStyle name="20% - 강조색5 2 3 5 22" xfId="9915"/>
    <cellStyle name="20% - 강조색5 2 3 5 22 2" xfId="9916"/>
    <cellStyle name="20% - 강조색5 2 3 5 23" xfId="9917"/>
    <cellStyle name="20% - 강조색5 2 3 5 23 2" xfId="9918"/>
    <cellStyle name="20% - 강조색5 2 3 5 24" xfId="9919"/>
    <cellStyle name="20% - 강조색5 2 3 5 24 2" xfId="9920"/>
    <cellStyle name="20% - 강조색5 2 3 5 25" xfId="9921"/>
    <cellStyle name="20% - 강조색5 2 3 5 25 2" xfId="9922"/>
    <cellStyle name="20% - 강조색5 2 3 5 26" xfId="9923"/>
    <cellStyle name="20% - 강조색5 2 3 5 26 2" xfId="9924"/>
    <cellStyle name="20% - 강조색5 2 3 5 27" xfId="9925"/>
    <cellStyle name="20% - 강조색5 2 3 5 27 2" xfId="9926"/>
    <cellStyle name="20% - 강조색5 2 3 5 28" xfId="9927"/>
    <cellStyle name="20% - 강조색5 2 3 5 28 2" xfId="9928"/>
    <cellStyle name="20% - 강조색5 2 3 5 29" xfId="9929"/>
    <cellStyle name="20% - 강조색5 2 3 5 29 2" xfId="9930"/>
    <cellStyle name="20% - 강조색5 2 3 5 3" xfId="9931"/>
    <cellStyle name="20% - 강조색5 2 3 5 3 2" xfId="9932"/>
    <cellStyle name="20% - 강조색5 2 3 5 30" xfId="9933"/>
    <cellStyle name="20% - 강조색5 2 3 5 30 2" xfId="9934"/>
    <cellStyle name="20% - 강조색5 2 3 5 31" xfId="9935"/>
    <cellStyle name="20% - 강조색5 2 3 5 31 2" xfId="9936"/>
    <cellStyle name="20% - 강조색5 2 3 5 32" xfId="9937"/>
    <cellStyle name="20% - 강조색5 2 3 5 32 2" xfId="9938"/>
    <cellStyle name="20% - 강조색5 2 3 5 33" xfId="9939"/>
    <cellStyle name="20% - 강조색5 2 3 5 33 2" xfId="9940"/>
    <cellStyle name="20% - 강조색5 2 3 5 34" xfId="9941"/>
    <cellStyle name="20% - 강조색5 2 3 5 34 2" xfId="9942"/>
    <cellStyle name="20% - 강조색5 2 3 5 35" xfId="9943"/>
    <cellStyle name="20% - 강조색5 2 3 5 35 2" xfId="9944"/>
    <cellStyle name="20% - 강조색5 2 3 5 36" xfId="9945"/>
    <cellStyle name="20% - 강조색5 2 3 5 36 2" xfId="9946"/>
    <cellStyle name="20% - 강조색5 2 3 5 37" xfId="9947"/>
    <cellStyle name="20% - 강조색5 2 3 5 37 2" xfId="9948"/>
    <cellStyle name="20% - 강조색5 2 3 5 38" xfId="9949"/>
    <cellStyle name="20% - 강조색5 2 3 5 38 2" xfId="9950"/>
    <cellStyle name="20% - 강조색5 2 3 5 39" xfId="9951"/>
    <cellStyle name="20% - 강조색5 2 3 5 39 2" xfId="9952"/>
    <cellStyle name="20% - 강조색5 2 3 5 4" xfId="9953"/>
    <cellStyle name="20% - 강조색5 2 3 5 4 2" xfId="9954"/>
    <cellStyle name="20% - 강조색5 2 3 5 40" xfId="9955"/>
    <cellStyle name="20% - 강조색5 2 3 5 40 2" xfId="9956"/>
    <cellStyle name="20% - 강조색5 2 3 5 41" xfId="9957"/>
    <cellStyle name="20% - 강조색5 2 3 5 41 2" xfId="9958"/>
    <cellStyle name="20% - 강조색5 2 3 5 42" xfId="9959"/>
    <cellStyle name="20% - 강조색5 2 3 5 42 2" xfId="9960"/>
    <cellStyle name="20% - 강조색5 2 3 5 43" xfId="9961"/>
    <cellStyle name="20% - 강조색5 2 3 5 5" xfId="9962"/>
    <cellStyle name="20% - 강조색5 2 3 5 5 2" xfId="9963"/>
    <cellStyle name="20% - 강조색5 2 3 5 6" xfId="9964"/>
    <cellStyle name="20% - 강조색5 2 3 5 6 2" xfId="9965"/>
    <cellStyle name="20% - 강조색5 2 3 5 7" xfId="9966"/>
    <cellStyle name="20% - 강조색5 2 3 5 7 2" xfId="9967"/>
    <cellStyle name="20% - 강조색5 2 3 5 8" xfId="9968"/>
    <cellStyle name="20% - 강조색5 2 3 5 8 2" xfId="9969"/>
    <cellStyle name="20% - 강조색5 2 3 5 9" xfId="9970"/>
    <cellStyle name="20% - 강조색5 2 3 5 9 2" xfId="9971"/>
    <cellStyle name="20% - 강조색5 2 3 6" xfId="9972"/>
    <cellStyle name="20% - 강조색5 2 3 6 10" xfId="9973"/>
    <cellStyle name="20% - 강조색5 2 3 6 10 2" xfId="9974"/>
    <cellStyle name="20% - 강조색5 2 3 6 11" xfId="9975"/>
    <cellStyle name="20% - 강조색5 2 3 6 11 2" xfId="9976"/>
    <cellStyle name="20% - 강조색5 2 3 6 12" xfId="9977"/>
    <cellStyle name="20% - 강조색5 2 3 6 12 2" xfId="9978"/>
    <cellStyle name="20% - 강조색5 2 3 6 13" xfId="9979"/>
    <cellStyle name="20% - 강조색5 2 3 6 13 2" xfId="9980"/>
    <cellStyle name="20% - 강조색5 2 3 6 14" xfId="9981"/>
    <cellStyle name="20% - 강조색5 2 3 6 14 2" xfId="9982"/>
    <cellStyle name="20% - 강조색5 2 3 6 15" xfId="9983"/>
    <cellStyle name="20% - 강조색5 2 3 6 15 2" xfId="9984"/>
    <cellStyle name="20% - 강조색5 2 3 6 16" xfId="9985"/>
    <cellStyle name="20% - 강조색5 2 3 6 16 2" xfId="9986"/>
    <cellStyle name="20% - 강조색5 2 3 6 17" xfId="9987"/>
    <cellStyle name="20% - 강조색5 2 3 6 17 2" xfId="9988"/>
    <cellStyle name="20% - 강조색5 2 3 6 18" xfId="9989"/>
    <cellStyle name="20% - 강조색5 2 3 6 18 2" xfId="9990"/>
    <cellStyle name="20% - 강조색5 2 3 6 19" xfId="9991"/>
    <cellStyle name="20% - 강조색5 2 3 6 19 2" xfId="9992"/>
    <cellStyle name="20% - 강조색5 2 3 6 2" xfId="9993"/>
    <cellStyle name="20% - 강조색5 2 3 6 2 2" xfId="9994"/>
    <cellStyle name="20% - 강조색5 2 3 6 20" xfId="9995"/>
    <cellStyle name="20% - 강조색5 2 3 6 20 2" xfId="9996"/>
    <cellStyle name="20% - 강조색5 2 3 6 21" xfId="9997"/>
    <cellStyle name="20% - 강조색5 2 3 6 21 2" xfId="9998"/>
    <cellStyle name="20% - 강조색5 2 3 6 22" xfId="9999"/>
    <cellStyle name="20% - 강조색5 2 3 6 22 2" xfId="10000"/>
    <cellStyle name="20% - 강조색5 2 3 6 23" xfId="10001"/>
    <cellStyle name="20% - 강조색5 2 3 6 23 2" xfId="10002"/>
    <cellStyle name="20% - 강조색5 2 3 6 24" xfId="10003"/>
    <cellStyle name="20% - 강조색5 2 3 6 24 2" xfId="10004"/>
    <cellStyle name="20% - 강조색5 2 3 6 25" xfId="10005"/>
    <cellStyle name="20% - 강조색5 2 3 6 25 2" xfId="10006"/>
    <cellStyle name="20% - 강조색5 2 3 6 26" xfId="10007"/>
    <cellStyle name="20% - 강조색5 2 3 6 26 2" xfId="10008"/>
    <cellStyle name="20% - 강조색5 2 3 6 27" xfId="10009"/>
    <cellStyle name="20% - 강조색5 2 3 6 27 2" xfId="10010"/>
    <cellStyle name="20% - 강조색5 2 3 6 28" xfId="10011"/>
    <cellStyle name="20% - 강조색5 2 3 6 28 2" xfId="10012"/>
    <cellStyle name="20% - 강조색5 2 3 6 29" xfId="10013"/>
    <cellStyle name="20% - 강조색5 2 3 6 29 2" xfId="10014"/>
    <cellStyle name="20% - 강조색5 2 3 6 3" xfId="10015"/>
    <cellStyle name="20% - 강조색5 2 3 6 3 2" xfId="10016"/>
    <cellStyle name="20% - 강조색5 2 3 6 30" xfId="10017"/>
    <cellStyle name="20% - 강조색5 2 3 6 30 2" xfId="10018"/>
    <cellStyle name="20% - 강조색5 2 3 6 31" xfId="10019"/>
    <cellStyle name="20% - 강조색5 2 3 6 31 2" xfId="10020"/>
    <cellStyle name="20% - 강조색5 2 3 6 32" xfId="10021"/>
    <cellStyle name="20% - 강조색5 2 3 6 32 2" xfId="10022"/>
    <cellStyle name="20% - 강조색5 2 3 6 33" xfId="10023"/>
    <cellStyle name="20% - 강조색5 2 3 6 33 2" xfId="10024"/>
    <cellStyle name="20% - 강조색5 2 3 6 34" xfId="10025"/>
    <cellStyle name="20% - 강조색5 2 3 6 34 2" xfId="10026"/>
    <cellStyle name="20% - 강조색5 2 3 6 35" xfId="10027"/>
    <cellStyle name="20% - 강조색5 2 3 6 35 2" xfId="10028"/>
    <cellStyle name="20% - 강조색5 2 3 6 36" xfId="10029"/>
    <cellStyle name="20% - 강조색5 2 3 6 36 2" xfId="10030"/>
    <cellStyle name="20% - 강조색5 2 3 6 37" xfId="10031"/>
    <cellStyle name="20% - 강조색5 2 3 6 37 2" xfId="10032"/>
    <cellStyle name="20% - 강조색5 2 3 6 38" xfId="10033"/>
    <cellStyle name="20% - 강조색5 2 3 6 38 2" xfId="10034"/>
    <cellStyle name="20% - 강조색5 2 3 6 39" xfId="10035"/>
    <cellStyle name="20% - 강조색5 2 3 6 39 2" xfId="10036"/>
    <cellStyle name="20% - 강조색5 2 3 6 4" xfId="10037"/>
    <cellStyle name="20% - 강조색5 2 3 6 4 2" xfId="10038"/>
    <cellStyle name="20% - 강조색5 2 3 6 40" xfId="10039"/>
    <cellStyle name="20% - 강조색5 2 3 6 40 2" xfId="10040"/>
    <cellStyle name="20% - 강조색5 2 3 6 41" xfId="10041"/>
    <cellStyle name="20% - 강조색5 2 3 6 41 2" xfId="10042"/>
    <cellStyle name="20% - 강조색5 2 3 6 42" xfId="10043"/>
    <cellStyle name="20% - 강조색5 2 3 6 42 2" xfId="10044"/>
    <cellStyle name="20% - 강조색5 2 3 6 43" xfId="10045"/>
    <cellStyle name="20% - 강조색5 2 3 6 5" xfId="10046"/>
    <cellStyle name="20% - 강조색5 2 3 6 5 2" xfId="10047"/>
    <cellStyle name="20% - 강조색5 2 3 6 6" xfId="10048"/>
    <cellStyle name="20% - 강조색5 2 3 6 6 2" xfId="10049"/>
    <cellStyle name="20% - 강조색5 2 3 6 7" xfId="10050"/>
    <cellStyle name="20% - 강조색5 2 3 6 7 2" xfId="10051"/>
    <cellStyle name="20% - 강조색5 2 3 6 8" xfId="10052"/>
    <cellStyle name="20% - 강조색5 2 3 6 8 2" xfId="10053"/>
    <cellStyle name="20% - 강조색5 2 3 6 9" xfId="10054"/>
    <cellStyle name="20% - 강조색5 2 3 6 9 2" xfId="10055"/>
    <cellStyle name="20% - 강조색5 2 3 7" xfId="10056"/>
    <cellStyle name="20% - 강조색5 2 3 7 2" xfId="10057"/>
    <cellStyle name="20% - 강조색5 2 3 8" xfId="10058"/>
    <cellStyle name="20% - 강조색5 2 3 8 2" xfId="10059"/>
    <cellStyle name="20% - 강조색5 2 3 9" xfId="10060"/>
    <cellStyle name="20% - 강조색5 2 3 9 2" xfId="10061"/>
    <cellStyle name="20% - 강조색5 2 3_Apollo(세부)" xfId="10062"/>
    <cellStyle name="20% - 강조색5 2 30" xfId="10063"/>
    <cellStyle name="20% - 강조색5 2 30 2" xfId="10064"/>
    <cellStyle name="20% - 강조색5 2 31" xfId="10065"/>
    <cellStyle name="20% - 강조색5 2 31 2" xfId="10066"/>
    <cellStyle name="20% - 강조색5 2 32" xfId="10067"/>
    <cellStyle name="20% - 강조색5 2 32 2" xfId="10068"/>
    <cellStyle name="20% - 강조색5 2 33" xfId="10069"/>
    <cellStyle name="20% - 강조색5 2 33 2" xfId="10070"/>
    <cellStyle name="20% - 강조색5 2 34" xfId="10071"/>
    <cellStyle name="20% - 강조색5 2 34 2" xfId="10072"/>
    <cellStyle name="20% - 강조색5 2 35" xfId="10073"/>
    <cellStyle name="20% - 강조색5 2 35 2" xfId="10074"/>
    <cellStyle name="20% - 강조색5 2 36" xfId="10075"/>
    <cellStyle name="20% - 강조색5 2 36 2" xfId="10076"/>
    <cellStyle name="20% - 강조색5 2 37" xfId="10077"/>
    <cellStyle name="20% - 강조색5 2 37 2" xfId="10078"/>
    <cellStyle name="20% - 강조색5 2 38" xfId="10079"/>
    <cellStyle name="20% - 강조색5 2 38 2" xfId="10080"/>
    <cellStyle name="20% - 강조색5 2 39" xfId="10081"/>
    <cellStyle name="20% - 강조색5 2 39 2" xfId="10082"/>
    <cellStyle name="20% - 강조색5 2 4" xfId="10083"/>
    <cellStyle name="20% - 강조색5 2 4 10" xfId="10084"/>
    <cellStyle name="20% - 강조색5 2 4 10 2" xfId="10085"/>
    <cellStyle name="20% - 강조색5 2 4 11" xfId="10086"/>
    <cellStyle name="20% - 강조색5 2 4 11 2" xfId="10087"/>
    <cellStyle name="20% - 강조색5 2 4 12" xfId="10088"/>
    <cellStyle name="20% - 강조색5 2 4 12 2" xfId="10089"/>
    <cellStyle name="20% - 강조색5 2 4 13" xfId="10090"/>
    <cellStyle name="20% - 강조색5 2 4 13 2" xfId="10091"/>
    <cellStyle name="20% - 강조색5 2 4 14" xfId="10092"/>
    <cellStyle name="20% - 강조색5 2 4 14 2" xfId="10093"/>
    <cellStyle name="20% - 강조색5 2 4 15" xfId="10094"/>
    <cellStyle name="20% - 강조색5 2 4 15 2" xfId="10095"/>
    <cellStyle name="20% - 강조색5 2 4 16" xfId="10096"/>
    <cellStyle name="20% - 강조색5 2 4 16 2" xfId="10097"/>
    <cellStyle name="20% - 강조색5 2 4 17" xfId="10098"/>
    <cellStyle name="20% - 강조색5 2 4 17 2" xfId="10099"/>
    <cellStyle name="20% - 강조색5 2 4 18" xfId="10100"/>
    <cellStyle name="20% - 강조색5 2 4 18 2" xfId="10101"/>
    <cellStyle name="20% - 강조색5 2 4 19" xfId="10102"/>
    <cellStyle name="20% - 강조색5 2 4 19 2" xfId="10103"/>
    <cellStyle name="20% - 강조색5 2 4 2" xfId="10104"/>
    <cellStyle name="20% - 강조색5 2 4 2 2" xfId="10105"/>
    <cellStyle name="20% - 강조색5 2 4 20" xfId="10106"/>
    <cellStyle name="20% - 강조색5 2 4 20 2" xfId="10107"/>
    <cellStyle name="20% - 강조색5 2 4 21" xfId="10108"/>
    <cellStyle name="20% - 강조색5 2 4 21 2" xfId="10109"/>
    <cellStyle name="20% - 강조색5 2 4 22" xfId="10110"/>
    <cellStyle name="20% - 강조색5 2 4 22 2" xfId="10111"/>
    <cellStyle name="20% - 강조색5 2 4 23" xfId="10112"/>
    <cellStyle name="20% - 강조색5 2 4 23 2" xfId="10113"/>
    <cellStyle name="20% - 강조색5 2 4 24" xfId="10114"/>
    <cellStyle name="20% - 강조색5 2 4 24 2" xfId="10115"/>
    <cellStyle name="20% - 강조색5 2 4 25" xfId="10116"/>
    <cellStyle name="20% - 강조색5 2 4 25 2" xfId="10117"/>
    <cellStyle name="20% - 강조색5 2 4 26" xfId="10118"/>
    <cellStyle name="20% - 강조색5 2 4 26 2" xfId="10119"/>
    <cellStyle name="20% - 강조색5 2 4 27" xfId="10120"/>
    <cellStyle name="20% - 강조색5 2 4 27 2" xfId="10121"/>
    <cellStyle name="20% - 강조색5 2 4 28" xfId="10122"/>
    <cellStyle name="20% - 강조색5 2 4 28 2" xfId="10123"/>
    <cellStyle name="20% - 강조색5 2 4 29" xfId="10124"/>
    <cellStyle name="20% - 강조색5 2 4 29 2" xfId="10125"/>
    <cellStyle name="20% - 강조색5 2 4 3" xfId="10126"/>
    <cellStyle name="20% - 강조색5 2 4 3 2" xfId="10127"/>
    <cellStyle name="20% - 강조색5 2 4 30" xfId="10128"/>
    <cellStyle name="20% - 강조색5 2 4 30 2" xfId="10129"/>
    <cellStyle name="20% - 강조색5 2 4 31" xfId="10130"/>
    <cellStyle name="20% - 강조색5 2 4 31 2" xfId="10131"/>
    <cellStyle name="20% - 강조색5 2 4 32" xfId="10132"/>
    <cellStyle name="20% - 강조색5 2 4 32 2" xfId="10133"/>
    <cellStyle name="20% - 강조색5 2 4 33" xfId="10134"/>
    <cellStyle name="20% - 강조색5 2 4 33 2" xfId="10135"/>
    <cellStyle name="20% - 강조색5 2 4 34" xfId="10136"/>
    <cellStyle name="20% - 강조색5 2 4 34 2" xfId="10137"/>
    <cellStyle name="20% - 강조색5 2 4 35" xfId="10138"/>
    <cellStyle name="20% - 강조색5 2 4 35 2" xfId="10139"/>
    <cellStyle name="20% - 강조색5 2 4 36" xfId="10140"/>
    <cellStyle name="20% - 강조색5 2 4 36 2" xfId="10141"/>
    <cellStyle name="20% - 강조색5 2 4 37" xfId="10142"/>
    <cellStyle name="20% - 강조색5 2 4 37 2" xfId="10143"/>
    <cellStyle name="20% - 강조색5 2 4 38" xfId="10144"/>
    <cellStyle name="20% - 강조색5 2 4 38 2" xfId="10145"/>
    <cellStyle name="20% - 강조색5 2 4 39" xfId="10146"/>
    <cellStyle name="20% - 강조색5 2 4 39 2" xfId="10147"/>
    <cellStyle name="20% - 강조색5 2 4 4" xfId="10148"/>
    <cellStyle name="20% - 강조색5 2 4 4 2" xfId="10149"/>
    <cellStyle name="20% - 강조색5 2 4 40" xfId="10150"/>
    <cellStyle name="20% - 강조색5 2 4 40 2" xfId="10151"/>
    <cellStyle name="20% - 강조색5 2 4 41" xfId="10152"/>
    <cellStyle name="20% - 강조색5 2 4 41 2" xfId="10153"/>
    <cellStyle name="20% - 강조색5 2 4 42" xfId="10154"/>
    <cellStyle name="20% - 강조색5 2 4 42 2" xfId="10155"/>
    <cellStyle name="20% - 강조색5 2 4 43" xfId="10156"/>
    <cellStyle name="20% - 강조색5 2 4 5" xfId="10157"/>
    <cellStyle name="20% - 강조색5 2 4 5 2" xfId="10158"/>
    <cellStyle name="20% - 강조색5 2 4 6" xfId="10159"/>
    <cellStyle name="20% - 강조색5 2 4 6 2" xfId="10160"/>
    <cellStyle name="20% - 강조색5 2 4 7" xfId="10161"/>
    <cellStyle name="20% - 강조색5 2 4 7 2" xfId="10162"/>
    <cellStyle name="20% - 강조색5 2 4 8" xfId="10163"/>
    <cellStyle name="20% - 강조색5 2 4 8 2" xfId="10164"/>
    <cellStyle name="20% - 강조색5 2 4 9" xfId="10165"/>
    <cellStyle name="20% - 강조색5 2 4 9 2" xfId="10166"/>
    <cellStyle name="20% - 강조색5 2 40" xfId="10167"/>
    <cellStyle name="20% - 강조색5 2 40 2" xfId="10168"/>
    <cellStyle name="20% - 강조색5 2 41" xfId="10169"/>
    <cellStyle name="20% - 강조색5 2 41 2" xfId="10170"/>
    <cellStyle name="20% - 강조색5 2 42" xfId="10171"/>
    <cellStyle name="20% - 강조색5 2 42 2" xfId="10172"/>
    <cellStyle name="20% - 강조색5 2 43" xfId="10173"/>
    <cellStyle name="20% - 강조색5 2 43 2" xfId="10174"/>
    <cellStyle name="20% - 강조색5 2 44" xfId="10175"/>
    <cellStyle name="20% - 강조색5 2 44 2" xfId="10176"/>
    <cellStyle name="20% - 강조색5 2 45" xfId="10177"/>
    <cellStyle name="20% - 강조색5 2 45 2" xfId="10178"/>
    <cellStyle name="20% - 강조색5 2 46" xfId="10179"/>
    <cellStyle name="20% - 강조색5 2 46 2" xfId="10180"/>
    <cellStyle name="20% - 강조색5 2 47" xfId="10181"/>
    <cellStyle name="20% - 강조색5 2 47 2" xfId="10182"/>
    <cellStyle name="20% - 강조색5 2 48" xfId="10183"/>
    <cellStyle name="20% - 강조색5 2 48 2" xfId="10184"/>
    <cellStyle name="20% - 강조색5 2 49" xfId="10185"/>
    <cellStyle name="20% - 강조색5 2 49 2" xfId="10186"/>
    <cellStyle name="20% - 강조색5 2 5" xfId="10187"/>
    <cellStyle name="20% - 강조색5 2 5 10" xfId="10188"/>
    <cellStyle name="20% - 강조색5 2 5 10 2" xfId="10189"/>
    <cellStyle name="20% - 강조색5 2 5 11" xfId="10190"/>
    <cellStyle name="20% - 강조색5 2 5 11 2" xfId="10191"/>
    <cellStyle name="20% - 강조색5 2 5 12" xfId="10192"/>
    <cellStyle name="20% - 강조색5 2 5 12 2" xfId="10193"/>
    <cellStyle name="20% - 강조색5 2 5 13" xfId="10194"/>
    <cellStyle name="20% - 강조색5 2 5 13 2" xfId="10195"/>
    <cellStyle name="20% - 강조색5 2 5 14" xfId="10196"/>
    <cellStyle name="20% - 강조색5 2 5 14 2" xfId="10197"/>
    <cellStyle name="20% - 강조색5 2 5 15" xfId="10198"/>
    <cellStyle name="20% - 강조색5 2 5 15 2" xfId="10199"/>
    <cellStyle name="20% - 강조색5 2 5 16" xfId="10200"/>
    <cellStyle name="20% - 강조색5 2 5 16 2" xfId="10201"/>
    <cellStyle name="20% - 강조색5 2 5 17" xfId="10202"/>
    <cellStyle name="20% - 강조색5 2 5 17 2" xfId="10203"/>
    <cellStyle name="20% - 강조색5 2 5 18" xfId="10204"/>
    <cellStyle name="20% - 강조색5 2 5 18 2" xfId="10205"/>
    <cellStyle name="20% - 강조색5 2 5 19" xfId="10206"/>
    <cellStyle name="20% - 강조색5 2 5 19 2" xfId="10207"/>
    <cellStyle name="20% - 강조색5 2 5 2" xfId="10208"/>
    <cellStyle name="20% - 강조색5 2 5 2 2" xfId="10209"/>
    <cellStyle name="20% - 강조색5 2 5 20" xfId="10210"/>
    <cellStyle name="20% - 강조색5 2 5 20 2" xfId="10211"/>
    <cellStyle name="20% - 강조색5 2 5 21" xfId="10212"/>
    <cellStyle name="20% - 강조색5 2 5 21 2" xfId="10213"/>
    <cellStyle name="20% - 강조색5 2 5 22" xfId="10214"/>
    <cellStyle name="20% - 강조색5 2 5 22 2" xfId="10215"/>
    <cellStyle name="20% - 강조색5 2 5 23" xfId="10216"/>
    <cellStyle name="20% - 강조색5 2 5 23 2" xfId="10217"/>
    <cellStyle name="20% - 강조색5 2 5 24" xfId="10218"/>
    <cellStyle name="20% - 강조색5 2 5 24 2" xfId="10219"/>
    <cellStyle name="20% - 강조색5 2 5 25" xfId="10220"/>
    <cellStyle name="20% - 강조색5 2 5 25 2" xfId="10221"/>
    <cellStyle name="20% - 강조색5 2 5 26" xfId="10222"/>
    <cellStyle name="20% - 강조색5 2 5 26 2" xfId="10223"/>
    <cellStyle name="20% - 강조색5 2 5 27" xfId="10224"/>
    <cellStyle name="20% - 강조색5 2 5 27 2" xfId="10225"/>
    <cellStyle name="20% - 강조색5 2 5 28" xfId="10226"/>
    <cellStyle name="20% - 강조색5 2 5 28 2" xfId="10227"/>
    <cellStyle name="20% - 강조색5 2 5 29" xfId="10228"/>
    <cellStyle name="20% - 강조색5 2 5 29 2" xfId="10229"/>
    <cellStyle name="20% - 강조색5 2 5 3" xfId="10230"/>
    <cellStyle name="20% - 강조색5 2 5 3 2" xfId="10231"/>
    <cellStyle name="20% - 강조색5 2 5 30" xfId="10232"/>
    <cellStyle name="20% - 강조색5 2 5 30 2" xfId="10233"/>
    <cellStyle name="20% - 강조색5 2 5 31" xfId="10234"/>
    <cellStyle name="20% - 강조색5 2 5 31 2" xfId="10235"/>
    <cellStyle name="20% - 강조색5 2 5 32" xfId="10236"/>
    <cellStyle name="20% - 강조색5 2 5 32 2" xfId="10237"/>
    <cellStyle name="20% - 강조색5 2 5 33" xfId="10238"/>
    <cellStyle name="20% - 강조색5 2 5 33 2" xfId="10239"/>
    <cellStyle name="20% - 강조색5 2 5 34" xfId="10240"/>
    <cellStyle name="20% - 강조색5 2 5 34 2" xfId="10241"/>
    <cellStyle name="20% - 강조색5 2 5 35" xfId="10242"/>
    <cellStyle name="20% - 강조색5 2 5 35 2" xfId="10243"/>
    <cellStyle name="20% - 강조색5 2 5 36" xfId="10244"/>
    <cellStyle name="20% - 강조색5 2 5 36 2" xfId="10245"/>
    <cellStyle name="20% - 강조색5 2 5 37" xfId="10246"/>
    <cellStyle name="20% - 강조색5 2 5 37 2" xfId="10247"/>
    <cellStyle name="20% - 강조색5 2 5 38" xfId="10248"/>
    <cellStyle name="20% - 강조색5 2 5 38 2" xfId="10249"/>
    <cellStyle name="20% - 강조색5 2 5 39" xfId="10250"/>
    <cellStyle name="20% - 강조색5 2 5 39 2" xfId="10251"/>
    <cellStyle name="20% - 강조색5 2 5 4" xfId="10252"/>
    <cellStyle name="20% - 강조색5 2 5 4 2" xfId="10253"/>
    <cellStyle name="20% - 강조색5 2 5 40" xfId="10254"/>
    <cellStyle name="20% - 강조색5 2 5 40 2" xfId="10255"/>
    <cellStyle name="20% - 강조색5 2 5 41" xfId="10256"/>
    <cellStyle name="20% - 강조색5 2 5 41 2" xfId="10257"/>
    <cellStyle name="20% - 강조색5 2 5 42" xfId="10258"/>
    <cellStyle name="20% - 강조색5 2 5 42 2" xfId="10259"/>
    <cellStyle name="20% - 강조색5 2 5 43" xfId="10260"/>
    <cellStyle name="20% - 강조색5 2 5 5" xfId="10261"/>
    <cellStyle name="20% - 강조색5 2 5 5 2" xfId="10262"/>
    <cellStyle name="20% - 강조색5 2 5 6" xfId="10263"/>
    <cellStyle name="20% - 강조색5 2 5 6 2" xfId="10264"/>
    <cellStyle name="20% - 강조색5 2 5 7" xfId="10265"/>
    <cellStyle name="20% - 강조색5 2 5 7 2" xfId="10266"/>
    <cellStyle name="20% - 강조색5 2 5 8" xfId="10267"/>
    <cellStyle name="20% - 강조색5 2 5 8 2" xfId="10268"/>
    <cellStyle name="20% - 강조색5 2 5 9" xfId="10269"/>
    <cellStyle name="20% - 강조색5 2 5 9 2" xfId="10270"/>
    <cellStyle name="20% - 강조색5 2 50" xfId="10271"/>
    <cellStyle name="20% - 강조색5 2 51" xfId="10272"/>
    <cellStyle name="20% - 강조색5 2 52" xfId="10273"/>
    <cellStyle name="20% - 강조색5 2 6" xfId="10274"/>
    <cellStyle name="20% - 강조색5 2 6 10" xfId="10275"/>
    <cellStyle name="20% - 강조색5 2 6 10 2" xfId="10276"/>
    <cellStyle name="20% - 강조색5 2 6 11" xfId="10277"/>
    <cellStyle name="20% - 강조색5 2 6 11 2" xfId="10278"/>
    <cellStyle name="20% - 강조색5 2 6 12" xfId="10279"/>
    <cellStyle name="20% - 강조색5 2 6 12 2" xfId="10280"/>
    <cellStyle name="20% - 강조색5 2 6 13" xfId="10281"/>
    <cellStyle name="20% - 강조색5 2 6 13 2" xfId="10282"/>
    <cellStyle name="20% - 강조색5 2 6 14" xfId="10283"/>
    <cellStyle name="20% - 강조색5 2 6 14 2" xfId="10284"/>
    <cellStyle name="20% - 강조색5 2 6 15" xfId="10285"/>
    <cellStyle name="20% - 강조색5 2 6 15 2" xfId="10286"/>
    <cellStyle name="20% - 강조색5 2 6 16" xfId="10287"/>
    <cellStyle name="20% - 강조색5 2 6 16 2" xfId="10288"/>
    <cellStyle name="20% - 강조색5 2 6 17" xfId="10289"/>
    <cellStyle name="20% - 강조색5 2 6 17 2" xfId="10290"/>
    <cellStyle name="20% - 강조색5 2 6 18" xfId="10291"/>
    <cellStyle name="20% - 강조색5 2 6 18 2" xfId="10292"/>
    <cellStyle name="20% - 강조색5 2 6 19" xfId="10293"/>
    <cellStyle name="20% - 강조색5 2 6 19 2" xfId="10294"/>
    <cellStyle name="20% - 강조색5 2 6 2" xfId="10295"/>
    <cellStyle name="20% - 강조색5 2 6 2 2" xfId="10296"/>
    <cellStyle name="20% - 강조색5 2 6 20" xfId="10297"/>
    <cellStyle name="20% - 강조색5 2 6 20 2" xfId="10298"/>
    <cellStyle name="20% - 강조색5 2 6 21" xfId="10299"/>
    <cellStyle name="20% - 강조색5 2 6 21 2" xfId="10300"/>
    <cellStyle name="20% - 강조색5 2 6 22" xfId="10301"/>
    <cellStyle name="20% - 강조색5 2 6 22 2" xfId="10302"/>
    <cellStyle name="20% - 강조색5 2 6 23" xfId="10303"/>
    <cellStyle name="20% - 강조색5 2 6 23 2" xfId="10304"/>
    <cellStyle name="20% - 강조색5 2 6 24" xfId="10305"/>
    <cellStyle name="20% - 강조색5 2 6 24 2" xfId="10306"/>
    <cellStyle name="20% - 강조색5 2 6 25" xfId="10307"/>
    <cellStyle name="20% - 강조색5 2 6 25 2" xfId="10308"/>
    <cellStyle name="20% - 강조색5 2 6 26" xfId="10309"/>
    <cellStyle name="20% - 강조색5 2 6 26 2" xfId="10310"/>
    <cellStyle name="20% - 강조색5 2 6 27" xfId="10311"/>
    <cellStyle name="20% - 강조색5 2 6 27 2" xfId="10312"/>
    <cellStyle name="20% - 강조색5 2 6 28" xfId="10313"/>
    <cellStyle name="20% - 강조색5 2 6 28 2" xfId="10314"/>
    <cellStyle name="20% - 강조색5 2 6 29" xfId="10315"/>
    <cellStyle name="20% - 강조색5 2 6 29 2" xfId="10316"/>
    <cellStyle name="20% - 강조색5 2 6 3" xfId="10317"/>
    <cellStyle name="20% - 강조색5 2 6 3 2" xfId="10318"/>
    <cellStyle name="20% - 강조색5 2 6 30" xfId="10319"/>
    <cellStyle name="20% - 강조색5 2 6 30 2" xfId="10320"/>
    <cellStyle name="20% - 강조색5 2 6 31" xfId="10321"/>
    <cellStyle name="20% - 강조색5 2 6 31 2" xfId="10322"/>
    <cellStyle name="20% - 강조색5 2 6 32" xfId="10323"/>
    <cellStyle name="20% - 강조색5 2 6 32 2" xfId="10324"/>
    <cellStyle name="20% - 강조색5 2 6 33" xfId="10325"/>
    <cellStyle name="20% - 강조색5 2 6 33 2" xfId="10326"/>
    <cellStyle name="20% - 강조색5 2 6 34" xfId="10327"/>
    <cellStyle name="20% - 강조색5 2 6 34 2" xfId="10328"/>
    <cellStyle name="20% - 강조색5 2 6 35" xfId="10329"/>
    <cellStyle name="20% - 강조색5 2 6 35 2" xfId="10330"/>
    <cellStyle name="20% - 강조색5 2 6 36" xfId="10331"/>
    <cellStyle name="20% - 강조색5 2 6 36 2" xfId="10332"/>
    <cellStyle name="20% - 강조색5 2 6 37" xfId="10333"/>
    <cellStyle name="20% - 강조색5 2 6 37 2" xfId="10334"/>
    <cellStyle name="20% - 강조색5 2 6 38" xfId="10335"/>
    <cellStyle name="20% - 강조색5 2 6 38 2" xfId="10336"/>
    <cellStyle name="20% - 강조색5 2 6 39" xfId="10337"/>
    <cellStyle name="20% - 강조색5 2 6 39 2" xfId="10338"/>
    <cellStyle name="20% - 강조색5 2 6 4" xfId="10339"/>
    <cellStyle name="20% - 강조색5 2 6 4 2" xfId="10340"/>
    <cellStyle name="20% - 강조색5 2 6 40" xfId="10341"/>
    <cellStyle name="20% - 강조색5 2 6 40 2" xfId="10342"/>
    <cellStyle name="20% - 강조색5 2 6 41" xfId="10343"/>
    <cellStyle name="20% - 강조색5 2 6 41 2" xfId="10344"/>
    <cellStyle name="20% - 강조색5 2 6 42" xfId="10345"/>
    <cellStyle name="20% - 강조색5 2 6 42 2" xfId="10346"/>
    <cellStyle name="20% - 강조색5 2 6 43" xfId="10347"/>
    <cellStyle name="20% - 강조색5 2 6 5" xfId="10348"/>
    <cellStyle name="20% - 강조색5 2 6 5 2" xfId="10349"/>
    <cellStyle name="20% - 강조색5 2 6 6" xfId="10350"/>
    <cellStyle name="20% - 강조색5 2 6 6 2" xfId="10351"/>
    <cellStyle name="20% - 강조색5 2 6 7" xfId="10352"/>
    <cellStyle name="20% - 강조색5 2 6 7 2" xfId="10353"/>
    <cellStyle name="20% - 강조색5 2 6 8" xfId="10354"/>
    <cellStyle name="20% - 강조색5 2 6 8 2" xfId="10355"/>
    <cellStyle name="20% - 강조색5 2 6 9" xfId="10356"/>
    <cellStyle name="20% - 강조색5 2 6 9 2" xfId="10357"/>
    <cellStyle name="20% - 강조색5 2 7" xfId="10358"/>
    <cellStyle name="20% - 강조색5 2 7 10" xfId="10359"/>
    <cellStyle name="20% - 강조색5 2 7 10 2" xfId="10360"/>
    <cellStyle name="20% - 강조색5 2 7 11" xfId="10361"/>
    <cellStyle name="20% - 강조색5 2 7 11 2" xfId="10362"/>
    <cellStyle name="20% - 강조색5 2 7 12" xfId="10363"/>
    <cellStyle name="20% - 강조색5 2 7 12 2" xfId="10364"/>
    <cellStyle name="20% - 강조색5 2 7 13" xfId="10365"/>
    <cellStyle name="20% - 강조색5 2 7 13 2" xfId="10366"/>
    <cellStyle name="20% - 강조색5 2 7 14" xfId="10367"/>
    <cellStyle name="20% - 강조색5 2 7 14 2" xfId="10368"/>
    <cellStyle name="20% - 강조색5 2 7 15" xfId="10369"/>
    <cellStyle name="20% - 강조색5 2 7 15 2" xfId="10370"/>
    <cellStyle name="20% - 강조색5 2 7 16" xfId="10371"/>
    <cellStyle name="20% - 강조색5 2 7 16 2" xfId="10372"/>
    <cellStyle name="20% - 강조색5 2 7 17" xfId="10373"/>
    <cellStyle name="20% - 강조색5 2 7 17 2" xfId="10374"/>
    <cellStyle name="20% - 강조색5 2 7 18" xfId="10375"/>
    <cellStyle name="20% - 강조색5 2 7 18 2" xfId="10376"/>
    <cellStyle name="20% - 강조색5 2 7 19" xfId="10377"/>
    <cellStyle name="20% - 강조색5 2 7 19 2" xfId="10378"/>
    <cellStyle name="20% - 강조색5 2 7 2" xfId="10379"/>
    <cellStyle name="20% - 강조색5 2 7 2 2" xfId="10380"/>
    <cellStyle name="20% - 강조색5 2 7 20" xfId="10381"/>
    <cellStyle name="20% - 강조색5 2 7 20 2" xfId="10382"/>
    <cellStyle name="20% - 강조색5 2 7 21" xfId="10383"/>
    <cellStyle name="20% - 강조색5 2 7 21 2" xfId="10384"/>
    <cellStyle name="20% - 강조색5 2 7 22" xfId="10385"/>
    <cellStyle name="20% - 강조색5 2 7 22 2" xfId="10386"/>
    <cellStyle name="20% - 강조색5 2 7 23" xfId="10387"/>
    <cellStyle name="20% - 강조색5 2 7 23 2" xfId="10388"/>
    <cellStyle name="20% - 강조색5 2 7 24" xfId="10389"/>
    <cellStyle name="20% - 강조색5 2 7 24 2" xfId="10390"/>
    <cellStyle name="20% - 강조색5 2 7 25" xfId="10391"/>
    <cellStyle name="20% - 강조색5 2 7 25 2" xfId="10392"/>
    <cellStyle name="20% - 강조색5 2 7 26" xfId="10393"/>
    <cellStyle name="20% - 강조색5 2 7 26 2" xfId="10394"/>
    <cellStyle name="20% - 강조색5 2 7 27" xfId="10395"/>
    <cellStyle name="20% - 강조색5 2 7 27 2" xfId="10396"/>
    <cellStyle name="20% - 강조색5 2 7 28" xfId="10397"/>
    <cellStyle name="20% - 강조색5 2 7 28 2" xfId="10398"/>
    <cellStyle name="20% - 강조색5 2 7 29" xfId="10399"/>
    <cellStyle name="20% - 강조색5 2 7 29 2" xfId="10400"/>
    <cellStyle name="20% - 강조색5 2 7 3" xfId="10401"/>
    <cellStyle name="20% - 강조색5 2 7 3 2" xfId="10402"/>
    <cellStyle name="20% - 강조색5 2 7 30" xfId="10403"/>
    <cellStyle name="20% - 강조색5 2 7 30 2" xfId="10404"/>
    <cellStyle name="20% - 강조색5 2 7 31" xfId="10405"/>
    <cellStyle name="20% - 강조색5 2 7 31 2" xfId="10406"/>
    <cellStyle name="20% - 강조색5 2 7 32" xfId="10407"/>
    <cellStyle name="20% - 강조색5 2 7 32 2" xfId="10408"/>
    <cellStyle name="20% - 강조색5 2 7 33" xfId="10409"/>
    <cellStyle name="20% - 강조색5 2 7 33 2" xfId="10410"/>
    <cellStyle name="20% - 강조색5 2 7 34" xfId="10411"/>
    <cellStyle name="20% - 강조색5 2 7 34 2" xfId="10412"/>
    <cellStyle name="20% - 강조색5 2 7 35" xfId="10413"/>
    <cellStyle name="20% - 강조색5 2 7 35 2" xfId="10414"/>
    <cellStyle name="20% - 강조색5 2 7 36" xfId="10415"/>
    <cellStyle name="20% - 강조색5 2 7 36 2" xfId="10416"/>
    <cellStyle name="20% - 강조색5 2 7 37" xfId="10417"/>
    <cellStyle name="20% - 강조색5 2 7 37 2" xfId="10418"/>
    <cellStyle name="20% - 강조색5 2 7 38" xfId="10419"/>
    <cellStyle name="20% - 강조색5 2 7 38 2" xfId="10420"/>
    <cellStyle name="20% - 강조색5 2 7 39" xfId="10421"/>
    <cellStyle name="20% - 강조색5 2 7 39 2" xfId="10422"/>
    <cellStyle name="20% - 강조색5 2 7 4" xfId="10423"/>
    <cellStyle name="20% - 강조색5 2 7 4 2" xfId="10424"/>
    <cellStyle name="20% - 강조색5 2 7 40" xfId="10425"/>
    <cellStyle name="20% - 강조색5 2 7 40 2" xfId="10426"/>
    <cellStyle name="20% - 강조색5 2 7 41" xfId="10427"/>
    <cellStyle name="20% - 강조색5 2 7 41 2" xfId="10428"/>
    <cellStyle name="20% - 강조색5 2 7 42" xfId="10429"/>
    <cellStyle name="20% - 강조색5 2 7 42 2" xfId="10430"/>
    <cellStyle name="20% - 강조색5 2 7 43" xfId="10431"/>
    <cellStyle name="20% - 강조색5 2 7 5" xfId="10432"/>
    <cellStyle name="20% - 강조색5 2 7 5 2" xfId="10433"/>
    <cellStyle name="20% - 강조색5 2 7 6" xfId="10434"/>
    <cellStyle name="20% - 강조색5 2 7 6 2" xfId="10435"/>
    <cellStyle name="20% - 강조색5 2 7 7" xfId="10436"/>
    <cellStyle name="20% - 강조색5 2 7 7 2" xfId="10437"/>
    <cellStyle name="20% - 강조색5 2 7 8" xfId="10438"/>
    <cellStyle name="20% - 강조색5 2 7 8 2" xfId="10439"/>
    <cellStyle name="20% - 강조색5 2 7 9" xfId="10440"/>
    <cellStyle name="20% - 강조색5 2 7 9 2" xfId="10441"/>
    <cellStyle name="20% - 강조색5 2 8" xfId="10442"/>
    <cellStyle name="20% - 강조색5 2 8 10" xfId="10443"/>
    <cellStyle name="20% - 강조색5 2 8 10 2" xfId="10444"/>
    <cellStyle name="20% - 강조색5 2 8 11" xfId="10445"/>
    <cellStyle name="20% - 강조색5 2 8 11 2" xfId="10446"/>
    <cellStyle name="20% - 강조색5 2 8 12" xfId="10447"/>
    <cellStyle name="20% - 강조색5 2 8 12 2" xfId="10448"/>
    <cellStyle name="20% - 강조색5 2 8 13" xfId="10449"/>
    <cellStyle name="20% - 강조색5 2 8 13 2" xfId="10450"/>
    <cellStyle name="20% - 강조색5 2 8 14" xfId="10451"/>
    <cellStyle name="20% - 강조색5 2 8 14 2" xfId="10452"/>
    <cellStyle name="20% - 강조색5 2 8 15" xfId="10453"/>
    <cellStyle name="20% - 강조색5 2 8 15 2" xfId="10454"/>
    <cellStyle name="20% - 강조색5 2 8 16" xfId="10455"/>
    <cellStyle name="20% - 강조색5 2 8 16 2" xfId="10456"/>
    <cellStyle name="20% - 강조색5 2 8 17" xfId="10457"/>
    <cellStyle name="20% - 강조색5 2 8 17 2" xfId="10458"/>
    <cellStyle name="20% - 강조색5 2 8 18" xfId="10459"/>
    <cellStyle name="20% - 강조색5 2 8 18 2" xfId="10460"/>
    <cellStyle name="20% - 강조색5 2 8 19" xfId="10461"/>
    <cellStyle name="20% - 강조색5 2 8 19 2" xfId="10462"/>
    <cellStyle name="20% - 강조색5 2 8 2" xfId="10463"/>
    <cellStyle name="20% - 강조색5 2 8 2 2" xfId="10464"/>
    <cellStyle name="20% - 강조색5 2 8 20" xfId="10465"/>
    <cellStyle name="20% - 강조색5 2 8 20 2" xfId="10466"/>
    <cellStyle name="20% - 강조색5 2 8 21" xfId="10467"/>
    <cellStyle name="20% - 강조색5 2 8 21 2" xfId="10468"/>
    <cellStyle name="20% - 강조색5 2 8 22" xfId="10469"/>
    <cellStyle name="20% - 강조색5 2 8 22 2" xfId="10470"/>
    <cellStyle name="20% - 강조색5 2 8 23" xfId="10471"/>
    <cellStyle name="20% - 강조색5 2 8 23 2" xfId="10472"/>
    <cellStyle name="20% - 강조색5 2 8 24" xfId="10473"/>
    <cellStyle name="20% - 강조색5 2 8 24 2" xfId="10474"/>
    <cellStyle name="20% - 강조색5 2 8 25" xfId="10475"/>
    <cellStyle name="20% - 강조색5 2 8 25 2" xfId="10476"/>
    <cellStyle name="20% - 강조색5 2 8 26" xfId="10477"/>
    <cellStyle name="20% - 강조색5 2 8 26 2" xfId="10478"/>
    <cellStyle name="20% - 강조색5 2 8 27" xfId="10479"/>
    <cellStyle name="20% - 강조색5 2 8 27 2" xfId="10480"/>
    <cellStyle name="20% - 강조색5 2 8 28" xfId="10481"/>
    <cellStyle name="20% - 강조색5 2 8 28 2" xfId="10482"/>
    <cellStyle name="20% - 강조색5 2 8 29" xfId="10483"/>
    <cellStyle name="20% - 강조색5 2 8 29 2" xfId="10484"/>
    <cellStyle name="20% - 강조색5 2 8 3" xfId="10485"/>
    <cellStyle name="20% - 강조색5 2 8 3 2" xfId="10486"/>
    <cellStyle name="20% - 강조색5 2 8 30" xfId="10487"/>
    <cellStyle name="20% - 강조색5 2 8 30 2" xfId="10488"/>
    <cellStyle name="20% - 강조색5 2 8 31" xfId="10489"/>
    <cellStyle name="20% - 강조색5 2 8 31 2" xfId="10490"/>
    <cellStyle name="20% - 강조색5 2 8 32" xfId="10491"/>
    <cellStyle name="20% - 강조색5 2 8 32 2" xfId="10492"/>
    <cellStyle name="20% - 강조색5 2 8 33" xfId="10493"/>
    <cellStyle name="20% - 강조색5 2 8 33 2" xfId="10494"/>
    <cellStyle name="20% - 강조색5 2 8 34" xfId="10495"/>
    <cellStyle name="20% - 강조색5 2 8 34 2" xfId="10496"/>
    <cellStyle name="20% - 강조색5 2 8 35" xfId="10497"/>
    <cellStyle name="20% - 강조색5 2 8 35 2" xfId="10498"/>
    <cellStyle name="20% - 강조색5 2 8 36" xfId="10499"/>
    <cellStyle name="20% - 강조색5 2 8 36 2" xfId="10500"/>
    <cellStyle name="20% - 강조색5 2 8 37" xfId="10501"/>
    <cellStyle name="20% - 강조색5 2 8 37 2" xfId="10502"/>
    <cellStyle name="20% - 강조색5 2 8 38" xfId="10503"/>
    <cellStyle name="20% - 강조색5 2 8 38 2" xfId="10504"/>
    <cellStyle name="20% - 강조색5 2 8 39" xfId="10505"/>
    <cellStyle name="20% - 강조색5 2 8 39 2" xfId="10506"/>
    <cellStyle name="20% - 강조색5 2 8 4" xfId="10507"/>
    <cellStyle name="20% - 강조색5 2 8 4 2" xfId="10508"/>
    <cellStyle name="20% - 강조색5 2 8 40" xfId="10509"/>
    <cellStyle name="20% - 강조색5 2 8 40 2" xfId="10510"/>
    <cellStyle name="20% - 강조색5 2 8 41" xfId="10511"/>
    <cellStyle name="20% - 강조색5 2 8 41 2" xfId="10512"/>
    <cellStyle name="20% - 강조색5 2 8 42" xfId="10513"/>
    <cellStyle name="20% - 강조색5 2 8 42 2" xfId="10514"/>
    <cellStyle name="20% - 강조색5 2 8 43" xfId="10515"/>
    <cellStyle name="20% - 강조색5 2 8 5" xfId="10516"/>
    <cellStyle name="20% - 강조색5 2 8 5 2" xfId="10517"/>
    <cellStyle name="20% - 강조색5 2 8 6" xfId="10518"/>
    <cellStyle name="20% - 강조색5 2 8 6 2" xfId="10519"/>
    <cellStyle name="20% - 강조색5 2 8 7" xfId="10520"/>
    <cellStyle name="20% - 강조색5 2 8 7 2" xfId="10521"/>
    <cellStyle name="20% - 강조색5 2 8 8" xfId="10522"/>
    <cellStyle name="20% - 강조색5 2 8 8 2" xfId="10523"/>
    <cellStyle name="20% - 강조색5 2 8 9" xfId="10524"/>
    <cellStyle name="20% - 강조색5 2 8 9 2" xfId="10525"/>
    <cellStyle name="20% - 강조색5 2 9" xfId="10526"/>
    <cellStyle name="20% - 강조색5 2 9 2" xfId="10527"/>
    <cellStyle name="20% - 강조색5 2_Apollo(세부)" xfId="10528"/>
    <cellStyle name="20% - 강조색5 20" xfId="10529"/>
    <cellStyle name="20% - 강조색5 20 2" xfId="10530"/>
    <cellStyle name="20% - 강조색5 20 3" xfId="10531"/>
    <cellStyle name="20% - 강조색5 21" xfId="10532"/>
    <cellStyle name="20% - 강조색5 21 2" xfId="10533"/>
    <cellStyle name="20% - 강조색5 21 3" xfId="10534"/>
    <cellStyle name="20% - 강조색5 22" xfId="10535"/>
    <cellStyle name="20% - 강조색5 22 2" xfId="10536"/>
    <cellStyle name="20% - 강조색5 23" xfId="10537"/>
    <cellStyle name="20% - 강조색5 23 2" xfId="10538"/>
    <cellStyle name="20% - 강조색5 24" xfId="10539"/>
    <cellStyle name="20% - 강조색5 24 2" xfId="10540"/>
    <cellStyle name="20% - 강조색5 25" xfId="10541"/>
    <cellStyle name="20% - 강조색5 25 2" xfId="10542"/>
    <cellStyle name="20% - 강조색5 26" xfId="10543"/>
    <cellStyle name="20% - 강조색5 26 2" xfId="10544"/>
    <cellStyle name="20% - 강조색5 27" xfId="10545"/>
    <cellStyle name="20% - 강조색5 27 2" xfId="10546"/>
    <cellStyle name="20% - 강조색5 28" xfId="10547"/>
    <cellStyle name="20% - 강조색5 28 2" xfId="10548"/>
    <cellStyle name="20% - 강조색5 29" xfId="10549"/>
    <cellStyle name="20% - 강조색5 29 2" xfId="10550"/>
    <cellStyle name="20% - 강조색5 3" xfId="10551"/>
    <cellStyle name="20% - 강조색5 3 10" xfId="10552"/>
    <cellStyle name="20% - 강조색5 3 10 2" xfId="10553"/>
    <cellStyle name="20% - 강조색5 3 11" xfId="10554"/>
    <cellStyle name="20% - 강조색5 3 11 2" xfId="10555"/>
    <cellStyle name="20% - 강조색5 3 12" xfId="10556"/>
    <cellStyle name="20% - 강조색5 3 12 2" xfId="10557"/>
    <cellStyle name="20% - 강조색5 3 13" xfId="10558"/>
    <cellStyle name="20% - 강조색5 3 13 2" xfId="10559"/>
    <cellStyle name="20% - 강조색5 3 14" xfId="10560"/>
    <cellStyle name="20% - 강조색5 3 14 2" xfId="10561"/>
    <cellStyle name="20% - 강조색5 3 15" xfId="10562"/>
    <cellStyle name="20% - 강조색5 3 15 2" xfId="10563"/>
    <cellStyle name="20% - 강조색5 3 16" xfId="10564"/>
    <cellStyle name="20% - 강조색5 3 16 2" xfId="10565"/>
    <cellStyle name="20% - 강조색5 3 17" xfId="10566"/>
    <cellStyle name="20% - 강조색5 3 17 2" xfId="10567"/>
    <cellStyle name="20% - 강조색5 3 18" xfId="10568"/>
    <cellStyle name="20% - 강조색5 3 18 2" xfId="10569"/>
    <cellStyle name="20% - 강조색5 3 19" xfId="10570"/>
    <cellStyle name="20% - 강조색5 3 19 2" xfId="10571"/>
    <cellStyle name="20% - 강조색5 3 2" xfId="10572"/>
    <cellStyle name="20% - 강조색5 3 2 10" xfId="10573"/>
    <cellStyle name="20% - 강조색5 3 2 10 2" xfId="10574"/>
    <cellStyle name="20% - 강조색5 3 2 11" xfId="10575"/>
    <cellStyle name="20% - 강조색5 3 2 11 2" xfId="10576"/>
    <cellStyle name="20% - 강조색5 3 2 12" xfId="10577"/>
    <cellStyle name="20% - 강조색5 3 2 12 2" xfId="10578"/>
    <cellStyle name="20% - 강조색5 3 2 13" xfId="10579"/>
    <cellStyle name="20% - 강조색5 3 2 13 2" xfId="10580"/>
    <cellStyle name="20% - 강조색5 3 2 14" xfId="10581"/>
    <cellStyle name="20% - 강조색5 3 2 14 2" xfId="10582"/>
    <cellStyle name="20% - 강조색5 3 2 15" xfId="10583"/>
    <cellStyle name="20% - 강조색5 3 2 15 2" xfId="10584"/>
    <cellStyle name="20% - 강조색5 3 2 16" xfId="10585"/>
    <cellStyle name="20% - 강조색5 3 2 16 2" xfId="10586"/>
    <cellStyle name="20% - 강조색5 3 2 17" xfId="10587"/>
    <cellStyle name="20% - 강조색5 3 2 17 2" xfId="10588"/>
    <cellStyle name="20% - 강조색5 3 2 18" xfId="10589"/>
    <cellStyle name="20% - 강조색5 3 2 18 2" xfId="10590"/>
    <cellStyle name="20% - 강조색5 3 2 19" xfId="10591"/>
    <cellStyle name="20% - 강조색5 3 2 19 2" xfId="10592"/>
    <cellStyle name="20% - 강조색5 3 2 2" xfId="10593"/>
    <cellStyle name="20% - 강조색5 3 2 2 2" xfId="10594"/>
    <cellStyle name="20% - 강조색5 3 2 20" xfId="10595"/>
    <cellStyle name="20% - 강조색5 3 2 20 2" xfId="10596"/>
    <cellStyle name="20% - 강조색5 3 2 21" xfId="10597"/>
    <cellStyle name="20% - 강조색5 3 2 21 2" xfId="10598"/>
    <cellStyle name="20% - 강조색5 3 2 22" xfId="10599"/>
    <cellStyle name="20% - 강조색5 3 2 22 2" xfId="10600"/>
    <cellStyle name="20% - 강조색5 3 2 23" xfId="10601"/>
    <cellStyle name="20% - 강조색5 3 2 23 2" xfId="10602"/>
    <cellStyle name="20% - 강조색5 3 2 24" xfId="10603"/>
    <cellStyle name="20% - 강조색5 3 2 24 2" xfId="10604"/>
    <cellStyle name="20% - 강조색5 3 2 25" xfId="10605"/>
    <cellStyle name="20% - 강조색5 3 2 25 2" xfId="10606"/>
    <cellStyle name="20% - 강조색5 3 2 26" xfId="10607"/>
    <cellStyle name="20% - 강조색5 3 2 26 2" xfId="10608"/>
    <cellStyle name="20% - 강조색5 3 2 27" xfId="10609"/>
    <cellStyle name="20% - 강조색5 3 2 27 2" xfId="10610"/>
    <cellStyle name="20% - 강조색5 3 2 28" xfId="10611"/>
    <cellStyle name="20% - 강조색5 3 2 28 2" xfId="10612"/>
    <cellStyle name="20% - 강조색5 3 2 29" xfId="10613"/>
    <cellStyle name="20% - 강조색5 3 2 29 2" xfId="10614"/>
    <cellStyle name="20% - 강조색5 3 2 3" xfId="10615"/>
    <cellStyle name="20% - 강조색5 3 2 3 2" xfId="10616"/>
    <cellStyle name="20% - 강조색5 3 2 30" xfId="10617"/>
    <cellStyle name="20% - 강조색5 3 2 30 2" xfId="10618"/>
    <cellStyle name="20% - 강조색5 3 2 31" xfId="10619"/>
    <cellStyle name="20% - 강조색5 3 2 31 2" xfId="10620"/>
    <cellStyle name="20% - 강조색5 3 2 32" xfId="10621"/>
    <cellStyle name="20% - 강조색5 3 2 32 2" xfId="10622"/>
    <cellStyle name="20% - 강조색5 3 2 33" xfId="10623"/>
    <cellStyle name="20% - 강조색5 3 2 33 2" xfId="10624"/>
    <cellStyle name="20% - 강조색5 3 2 34" xfId="10625"/>
    <cellStyle name="20% - 강조색5 3 2 34 2" xfId="10626"/>
    <cellStyle name="20% - 강조색5 3 2 35" xfId="10627"/>
    <cellStyle name="20% - 강조색5 3 2 35 2" xfId="10628"/>
    <cellStyle name="20% - 강조색5 3 2 36" xfId="10629"/>
    <cellStyle name="20% - 강조색5 3 2 36 2" xfId="10630"/>
    <cellStyle name="20% - 강조색5 3 2 37" xfId="10631"/>
    <cellStyle name="20% - 강조색5 3 2 37 2" xfId="10632"/>
    <cellStyle name="20% - 강조색5 3 2 38" xfId="10633"/>
    <cellStyle name="20% - 강조색5 3 2 38 2" xfId="10634"/>
    <cellStyle name="20% - 강조색5 3 2 39" xfId="10635"/>
    <cellStyle name="20% - 강조색5 3 2 39 2" xfId="10636"/>
    <cellStyle name="20% - 강조색5 3 2 4" xfId="10637"/>
    <cellStyle name="20% - 강조색5 3 2 4 2" xfId="10638"/>
    <cellStyle name="20% - 강조색5 3 2 40" xfId="10639"/>
    <cellStyle name="20% - 강조색5 3 2 40 2" xfId="10640"/>
    <cellStyle name="20% - 강조색5 3 2 41" xfId="10641"/>
    <cellStyle name="20% - 강조색5 3 2 41 2" xfId="10642"/>
    <cellStyle name="20% - 강조색5 3 2 42" xfId="10643"/>
    <cellStyle name="20% - 강조색5 3 2 42 2" xfId="10644"/>
    <cellStyle name="20% - 강조색5 3 2 43" xfId="10645"/>
    <cellStyle name="20% - 강조색5 3 2 5" xfId="10646"/>
    <cellStyle name="20% - 강조색5 3 2 5 2" xfId="10647"/>
    <cellStyle name="20% - 강조색5 3 2 6" xfId="10648"/>
    <cellStyle name="20% - 강조색5 3 2 6 2" xfId="10649"/>
    <cellStyle name="20% - 강조색5 3 2 7" xfId="10650"/>
    <cellStyle name="20% - 강조색5 3 2 7 2" xfId="10651"/>
    <cellStyle name="20% - 강조색5 3 2 8" xfId="10652"/>
    <cellStyle name="20% - 강조색5 3 2 8 2" xfId="10653"/>
    <cellStyle name="20% - 강조색5 3 2 9" xfId="10654"/>
    <cellStyle name="20% - 강조색5 3 2 9 2" xfId="10655"/>
    <cellStyle name="20% - 강조색5 3 20" xfId="10656"/>
    <cellStyle name="20% - 강조색5 3 20 2" xfId="10657"/>
    <cellStyle name="20% - 강조색5 3 21" xfId="10658"/>
    <cellStyle name="20% - 강조색5 3 21 2" xfId="10659"/>
    <cellStyle name="20% - 강조색5 3 22" xfId="10660"/>
    <cellStyle name="20% - 강조색5 3 22 2" xfId="10661"/>
    <cellStyle name="20% - 강조색5 3 23" xfId="10662"/>
    <cellStyle name="20% - 강조색5 3 23 2" xfId="10663"/>
    <cellStyle name="20% - 강조색5 3 24" xfId="10664"/>
    <cellStyle name="20% - 강조색5 3 24 2" xfId="10665"/>
    <cellStyle name="20% - 강조색5 3 25" xfId="10666"/>
    <cellStyle name="20% - 강조색5 3 25 2" xfId="10667"/>
    <cellStyle name="20% - 강조색5 3 26" xfId="10668"/>
    <cellStyle name="20% - 강조색5 3 26 2" xfId="10669"/>
    <cellStyle name="20% - 강조색5 3 27" xfId="10670"/>
    <cellStyle name="20% - 강조색5 3 27 2" xfId="10671"/>
    <cellStyle name="20% - 강조색5 3 28" xfId="10672"/>
    <cellStyle name="20% - 강조색5 3 28 2" xfId="10673"/>
    <cellStyle name="20% - 강조색5 3 29" xfId="10674"/>
    <cellStyle name="20% - 강조색5 3 29 2" xfId="10675"/>
    <cellStyle name="20% - 강조색5 3 3" xfId="10676"/>
    <cellStyle name="20% - 강조색5 3 3 10" xfId="10677"/>
    <cellStyle name="20% - 강조색5 3 3 10 2" xfId="10678"/>
    <cellStyle name="20% - 강조색5 3 3 11" xfId="10679"/>
    <cellStyle name="20% - 강조색5 3 3 11 2" xfId="10680"/>
    <cellStyle name="20% - 강조색5 3 3 12" xfId="10681"/>
    <cellStyle name="20% - 강조색5 3 3 12 2" xfId="10682"/>
    <cellStyle name="20% - 강조색5 3 3 13" xfId="10683"/>
    <cellStyle name="20% - 강조색5 3 3 13 2" xfId="10684"/>
    <cellStyle name="20% - 강조색5 3 3 14" xfId="10685"/>
    <cellStyle name="20% - 강조색5 3 3 14 2" xfId="10686"/>
    <cellStyle name="20% - 강조색5 3 3 15" xfId="10687"/>
    <cellStyle name="20% - 강조색5 3 3 15 2" xfId="10688"/>
    <cellStyle name="20% - 강조색5 3 3 16" xfId="10689"/>
    <cellStyle name="20% - 강조색5 3 3 16 2" xfId="10690"/>
    <cellStyle name="20% - 강조색5 3 3 17" xfId="10691"/>
    <cellStyle name="20% - 강조색5 3 3 17 2" xfId="10692"/>
    <cellStyle name="20% - 강조색5 3 3 18" xfId="10693"/>
    <cellStyle name="20% - 강조색5 3 3 18 2" xfId="10694"/>
    <cellStyle name="20% - 강조색5 3 3 19" xfId="10695"/>
    <cellStyle name="20% - 강조색5 3 3 19 2" xfId="10696"/>
    <cellStyle name="20% - 강조색5 3 3 2" xfId="10697"/>
    <cellStyle name="20% - 강조색5 3 3 2 2" xfId="10698"/>
    <cellStyle name="20% - 강조색5 3 3 20" xfId="10699"/>
    <cellStyle name="20% - 강조색5 3 3 20 2" xfId="10700"/>
    <cellStyle name="20% - 강조색5 3 3 21" xfId="10701"/>
    <cellStyle name="20% - 강조색5 3 3 21 2" xfId="10702"/>
    <cellStyle name="20% - 강조색5 3 3 22" xfId="10703"/>
    <cellStyle name="20% - 강조색5 3 3 22 2" xfId="10704"/>
    <cellStyle name="20% - 강조색5 3 3 23" xfId="10705"/>
    <cellStyle name="20% - 강조색5 3 3 23 2" xfId="10706"/>
    <cellStyle name="20% - 강조색5 3 3 24" xfId="10707"/>
    <cellStyle name="20% - 강조색5 3 3 24 2" xfId="10708"/>
    <cellStyle name="20% - 강조색5 3 3 25" xfId="10709"/>
    <cellStyle name="20% - 강조색5 3 3 25 2" xfId="10710"/>
    <cellStyle name="20% - 강조색5 3 3 26" xfId="10711"/>
    <cellStyle name="20% - 강조색5 3 3 26 2" xfId="10712"/>
    <cellStyle name="20% - 강조색5 3 3 27" xfId="10713"/>
    <cellStyle name="20% - 강조색5 3 3 27 2" xfId="10714"/>
    <cellStyle name="20% - 강조색5 3 3 28" xfId="10715"/>
    <cellStyle name="20% - 강조색5 3 3 28 2" xfId="10716"/>
    <cellStyle name="20% - 강조색5 3 3 29" xfId="10717"/>
    <cellStyle name="20% - 강조색5 3 3 29 2" xfId="10718"/>
    <cellStyle name="20% - 강조색5 3 3 3" xfId="10719"/>
    <cellStyle name="20% - 강조색5 3 3 3 2" xfId="10720"/>
    <cellStyle name="20% - 강조색5 3 3 30" xfId="10721"/>
    <cellStyle name="20% - 강조색5 3 3 30 2" xfId="10722"/>
    <cellStyle name="20% - 강조색5 3 3 31" xfId="10723"/>
    <cellStyle name="20% - 강조색5 3 3 31 2" xfId="10724"/>
    <cellStyle name="20% - 강조색5 3 3 32" xfId="10725"/>
    <cellStyle name="20% - 강조색5 3 3 32 2" xfId="10726"/>
    <cellStyle name="20% - 강조색5 3 3 33" xfId="10727"/>
    <cellStyle name="20% - 강조색5 3 3 33 2" xfId="10728"/>
    <cellStyle name="20% - 강조색5 3 3 34" xfId="10729"/>
    <cellStyle name="20% - 강조색5 3 3 34 2" xfId="10730"/>
    <cellStyle name="20% - 강조색5 3 3 35" xfId="10731"/>
    <cellStyle name="20% - 강조색5 3 3 35 2" xfId="10732"/>
    <cellStyle name="20% - 강조색5 3 3 36" xfId="10733"/>
    <cellStyle name="20% - 강조색5 3 3 36 2" xfId="10734"/>
    <cellStyle name="20% - 강조색5 3 3 37" xfId="10735"/>
    <cellStyle name="20% - 강조색5 3 3 37 2" xfId="10736"/>
    <cellStyle name="20% - 강조색5 3 3 38" xfId="10737"/>
    <cellStyle name="20% - 강조색5 3 3 38 2" xfId="10738"/>
    <cellStyle name="20% - 강조색5 3 3 39" xfId="10739"/>
    <cellStyle name="20% - 강조색5 3 3 39 2" xfId="10740"/>
    <cellStyle name="20% - 강조색5 3 3 4" xfId="10741"/>
    <cellStyle name="20% - 강조색5 3 3 4 2" xfId="10742"/>
    <cellStyle name="20% - 강조색5 3 3 40" xfId="10743"/>
    <cellStyle name="20% - 강조색5 3 3 40 2" xfId="10744"/>
    <cellStyle name="20% - 강조색5 3 3 41" xfId="10745"/>
    <cellStyle name="20% - 강조색5 3 3 41 2" xfId="10746"/>
    <cellStyle name="20% - 강조색5 3 3 42" xfId="10747"/>
    <cellStyle name="20% - 강조색5 3 3 42 2" xfId="10748"/>
    <cellStyle name="20% - 강조색5 3 3 43" xfId="10749"/>
    <cellStyle name="20% - 강조색5 3 3 5" xfId="10750"/>
    <cellStyle name="20% - 강조색5 3 3 5 2" xfId="10751"/>
    <cellStyle name="20% - 강조색5 3 3 6" xfId="10752"/>
    <cellStyle name="20% - 강조색5 3 3 6 2" xfId="10753"/>
    <cellStyle name="20% - 강조색5 3 3 7" xfId="10754"/>
    <cellStyle name="20% - 강조색5 3 3 7 2" xfId="10755"/>
    <cellStyle name="20% - 강조색5 3 3 8" xfId="10756"/>
    <cellStyle name="20% - 강조색5 3 3 8 2" xfId="10757"/>
    <cellStyle name="20% - 강조색5 3 3 9" xfId="10758"/>
    <cellStyle name="20% - 강조색5 3 3 9 2" xfId="10759"/>
    <cellStyle name="20% - 강조색5 3 30" xfId="10760"/>
    <cellStyle name="20% - 강조색5 3 30 2" xfId="10761"/>
    <cellStyle name="20% - 강조색5 3 31" xfId="10762"/>
    <cellStyle name="20% - 강조색5 3 31 2" xfId="10763"/>
    <cellStyle name="20% - 강조색5 3 32" xfId="10764"/>
    <cellStyle name="20% - 강조색5 3 32 2" xfId="10765"/>
    <cellStyle name="20% - 강조색5 3 33" xfId="10766"/>
    <cellStyle name="20% - 강조색5 3 33 2" xfId="10767"/>
    <cellStyle name="20% - 강조색5 3 34" xfId="10768"/>
    <cellStyle name="20% - 강조색5 3 34 2" xfId="10769"/>
    <cellStyle name="20% - 강조색5 3 35" xfId="10770"/>
    <cellStyle name="20% - 강조색5 3 35 2" xfId="10771"/>
    <cellStyle name="20% - 강조색5 3 36" xfId="10772"/>
    <cellStyle name="20% - 강조색5 3 36 2" xfId="10773"/>
    <cellStyle name="20% - 강조색5 3 37" xfId="10774"/>
    <cellStyle name="20% - 강조색5 3 37 2" xfId="10775"/>
    <cellStyle name="20% - 강조색5 3 38" xfId="10776"/>
    <cellStyle name="20% - 강조색5 3 38 2" xfId="10777"/>
    <cellStyle name="20% - 강조색5 3 39" xfId="10778"/>
    <cellStyle name="20% - 강조색5 3 39 2" xfId="10779"/>
    <cellStyle name="20% - 강조색5 3 4" xfId="10780"/>
    <cellStyle name="20% - 강조색5 3 4 10" xfId="10781"/>
    <cellStyle name="20% - 강조색5 3 4 10 2" xfId="10782"/>
    <cellStyle name="20% - 강조색5 3 4 11" xfId="10783"/>
    <cellStyle name="20% - 강조색5 3 4 11 2" xfId="10784"/>
    <cellStyle name="20% - 강조색5 3 4 12" xfId="10785"/>
    <cellStyle name="20% - 강조색5 3 4 12 2" xfId="10786"/>
    <cellStyle name="20% - 강조색5 3 4 13" xfId="10787"/>
    <cellStyle name="20% - 강조색5 3 4 13 2" xfId="10788"/>
    <cellStyle name="20% - 강조색5 3 4 14" xfId="10789"/>
    <cellStyle name="20% - 강조색5 3 4 14 2" xfId="10790"/>
    <cellStyle name="20% - 강조색5 3 4 15" xfId="10791"/>
    <cellStyle name="20% - 강조색5 3 4 15 2" xfId="10792"/>
    <cellStyle name="20% - 강조색5 3 4 16" xfId="10793"/>
    <cellStyle name="20% - 강조색5 3 4 16 2" xfId="10794"/>
    <cellStyle name="20% - 강조색5 3 4 17" xfId="10795"/>
    <cellStyle name="20% - 강조색5 3 4 17 2" xfId="10796"/>
    <cellStyle name="20% - 강조색5 3 4 18" xfId="10797"/>
    <cellStyle name="20% - 강조색5 3 4 18 2" xfId="10798"/>
    <cellStyle name="20% - 강조색5 3 4 19" xfId="10799"/>
    <cellStyle name="20% - 강조색5 3 4 19 2" xfId="10800"/>
    <cellStyle name="20% - 강조색5 3 4 2" xfId="10801"/>
    <cellStyle name="20% - 강조색5 3 4 2 2" xfId="10802"/>
    <cellStyle name="20% - 강조색5 3 4 20" xfId="10803"/>
    <cellStyle name="20% - 강조색5 3 4 20 2" xfId="10804"/>
    <cellStyle name="20% - 강조색5 3 4 21" xfId="10805"/>
    <cellStyle name="20% - 강조색5 3 4 21 2" xfId="10806"/>
    <cellStyle name="20% - 강조색5 3 4 22" xfId="10807"/>
    <cellStyle name="20% - 강조색5 3 4 22 2" xfId="10808"/>
    <cellStyle name="20% - 강조색5 3 4 23" xfId="10809"/>
    <cellStyle name="20% - 강조색5 3 4 23 2" xfId="10810"/>
    <cellStyle name="20% - 강조색5 3 4 24" xfId="10811"/>
    <cellStyle name="20% - 강조색5 3 4 24 2" xfId="10812"/>
    <cellStyle name="20% - 강조색5 3 4 25" xfId="10813"/>
    <cellStyle name="20% - 강조색5 3 4 25 2" xfId="10814"/>
    <cellStyle name="20% - 강조색5 3 4 26" xfId="10815"/>
    <cellStyle name="20% - 강조색5 3 4 26 2" xfId="10816"/>
    <cellStyle name="20% - 강조색5 3 4 27" xfId="10817"/>
    <cellStyle name="20% - 강조색5 3 4 27 2" xfId="10818"/>
    <cellStyle name="20% - 강조색5 3 4 28" xfId="10819"/>
    <cellStyle name="20% - 강조색5 3 4 28 2" xfId="10820"/>
    <cellStyle name="20% - 강조색5 3 4 29" xfId="10821"/>
    <cellStyle name="20% - 강조색5 3 4 29 2" xfId="10822"/>
    <cellStyle name="20% - 강조색5 3 4 3" xfId="10823"/>
    <cellStyle name="20% - 강조색5 3 4 3 2" xfId="10824"/>
    <cellStyle name="20% - 강조색5 3 4 30" xfId="10825"/>
    <cellStyle name="20% - 강조색5 3 4 30 2" xfId="10826"/>
    <cellStyle name="20% - 강조색5 3 4 31" xfId="10827"/>
    <cellStyle name="20% - 강조색5 3 4 31 2" xfId="10828"/>
    <cellStyle name="20% - 강조색5 3 4 32" xfId="10829"/>
    <cellStyle name="20% - 강조색5 3 4 32 2" xfId="10830"/>
    <cellStyle name="20% - 강조색5 3 4 33" xfId="10831"/>
    <cellStyle name="20% - 강조색5 3 4 33 2" xfId="10832"/>
    <cellStyle name="20% - 강조색5 3 4 34" xfId="10833"/>
    <cellStyle name="20% - 강조색5 3 4 34 2" xfId="10834"/>
    <cellStyle name="20% - 강조색5 3 4 35" xfId="10835"/>
    <cellStyle name="20% - 강조색5 3 4 35 2" xfId="10836"/>
    <cellStyle name="20% - 강조색5 3 4 36" xfId="10837"/>
    <cellStyle name="20% - 강조색5 3 4 36 2" xfId="10838"/>
    <cellStyle name="20% - 강조색5 3 4 37" xfId="10839"/>
    <cellStyle name="20% - 강조색5 3 4 37 2" xfId="10840"/>
    <cellStyle name="20% - 강조색5 3 4 38" xfId="10841"/>
    <cellStyle name="20% - 강조색5 3 4 38 2" xfId="10842"/>
    <cellStyle name="20% - 강조색5 3 4 39" xfId="10843"/>
    <cellStyle name="20% - 강조색5 3 4 39 2" xfId="10844"/>
    <cellStyle name="20% - 강조색5 3 4 4" xfId="10845"/>
    <cellStyle name="20% - 강조색5 3 4 4 2" xfId="10846"/>
    <cellStyle name="20% - 강조색5 3 4 40" xfId="10847"/>
    <cellStyle name="20% - 강조색5 3 4 40 2" xfId="10848"/>
    <cellStyle name="20% - 강조색5 3 4 41" xfId="10849"/>
    <cellStyle name="20% - 강조색5 3 4 41 2" xfId="10850"/>
    <cellStyle name="20% - 강조색5 3 4 42" xfId="10851"/>
    <cellStyle name="20% - 강조색5 3 4 42 2" xfId="10852"/>
    <cellStyle name="20% - 강조색5 3 4 43" xfId="10853"/>
    <cellStyle name="20% - 강조색5 3 4 5" xfId="10854"/>
    <cellStyle name="20% - 강조색5 3 4 5 2" xfId="10855"/>
    <cellStyle name="20% - 강조색5 3 4 6" xfId="10856"/>
    <cellStyle name="20% - 강조색5 3 4 6 2" xfId="10857"/>
    <cellStyle name="20% - 강조색5 3 4 7" xfId="10858"/>
    <cellStyle name="20% - 강조색5 3 4 7 2" xfId="10859"/>
    <cellStyle name="20% - 강조색5 3 4 8" xfId="10860"/>
    <cellStyle name="20% - 강조색5 3 4 8 2" xfId="10861"/>
    <cellStyle name="20% - 강조색5 3 4 9" xfId="10862"/>
    <cellStyle name="20% - 강조색5 3 4 9 2" xfId="10863"/>
    <cellStyle name="20% - 강조색5 3 40" xfId="10864"/>
    <cellStyle name="20% - 강조색5 3 40 2" xfId="10865"/>
    <cellStyle name="20% - 강조색5 3 41" xfId="10866"/>
    <cellStyle name="20% - 강조색5 3 41 2" xfId="10867"/>
    <cellStyle name="20% - 강조색5 3 42" xfId="10868"/>
    <cellStyle name="20% - 강조색5 3 42 2" xfId="10869"/>
    <cellStyle name="20% - 강조색5 3 43" xfId="10870"/>
    <cellStyle name="20% - 강조색5 3 43 2" xfId="10871"/>
    <cellStyle name="20% - 강조색5 3 44" xfId="10872"/>
    <cellStyle name="20% - 강조색5 3 44 2" xfId="10873"/>
    <cellStyle name="20% - 강조색5 3 45" xfId="10874"/>
    <cellStyle name="20% - 강조색5 3 45 2" xfId="10875"/>
    <cellStyle name="20% - 강조색5 3 46" xfId="10876"/>
    <cellStyle name="20% - 강조색5 3 46 2" xfId="10877"/>
    <cellStyle name="20% - 강조색5 3 47" xfId="10878"/>
    <cellStyle name="20% - 강조색5 3 47 2" xfId="10879"/>
    <cellStyle name="20% - 강조색5 3 48" xfId="10880"/>
    <cellStyle name="20% - 강조색5 3 5" xfId="10881"/>
    <cellStyle name="20% - 강조색5 3 5 10" xfId="10882"/>
    <cellStyle name="20% - 강조색5 3 5 10 2" xfId="10883"/>
    <cellStyle name="20% - 강조색5 3 5 11" xfId="10884"/>
    <cellStyle name="20% - 강조색5 3 5 11 2" xfId="10885"/>
    <cellStyle name="20% - 강조색5 3 5 12" xfId="10886"/>
    <cellStyle name="20% - 강조색5 3 5 12 2" xfId="10887"/>
    <cellStyle name="20% - 강조색5 3 5 13" xfId="10888"/>
    <cellStyle name="20% - 강조색5 3 5 13 2" xfId="10889"/>
    <cellStyle name="20% - 강조색5 3 5 14" xfId="10890"/>
    <cellStyle name="20% - 강조색5 3 5 14 2" xfId="10891"/>
    <cellStyle name="20% - 강조색5 3 5 15" xfId="10892"/>
    <cellStyle name="20% - 강조색5 3 5 15 2" xfId="10893"/>
    <cellStyle name="20% - 강조색5 3 5 16" xfId="10894"/>
    <cellStyle name="20% - 강조색5 3 5 16 2" xfId="10895"/>
    <cellStyle name="20% - 강조색5 3 5 17" xfId="10896"/>
    <cellStyle name="20% - 강조색5 3 5 17 2" xfId="10897"/>
    <cellStyle name="20% - 강조색5 3 5 18" xfId="10898"/>
    <cellStyle name="20% - 강조색5 3 5 18 2" xfId="10899"/>
    <cellStyle name="20% - 강조색5 3 5 19" xfId="10900"/>
    <cellStyle name="20% - 강조색5 3 5 19 2" xfId="10901"/>
    <cellStyle name="20% - 강조색5 3 5 2" xfId="10902"/>
    <cellStyle name="20% - 강조색5 3 5 2 2" xfId="10903"/>
    <cellStyle name="20% - 강조색5 3 5 20" xfId="10904"/>
    <cellStyle name="20% - 강조색5 3 5 20 2" xfId="10905"/>
    <cellStyle name="20% - 강조색5 3 5 21" xfId="10906"/>
    <cellStyle name="20% - 강조색5 3 5 21 2" xfId="10907"/>
    <cellStyle name="20% - 강조색5 3 5 22" xfId="10908"/>
    <cellStyle name="20% - 강조색5 3 5 22 2" xfId="10909"/>
    <cellStyle name="20% - 강조색5 3 5 23" xfId="10910"/>
    <cellStyle name="20% - 강조색5 3 5 23 2" xfId="10911"/>
    <cellStyle name="20% - 강조색5 3 5 24" xfId="10912"/>
    <cellStyle name="20% - 강조색5 3 5 24 2" xfId="10913"/>
    <cellStyle name="20% - 강조색5 3 5 25" xfId="10914"/>
    <cellStyle name="20% - 강조색5 3 5 25 2" xfId="10915"/>
    <cellStyle name="20% - 강조색5 3 5 26" xfId="10916"/>
    <cellStyle name="20% - 강조색5 3 5 26 2" xfId="10917"/>
    <cellStyle name="20% - 강조색5 3 5 27" xfId="10918"/>
    <cellStyle name="20% - 강조색5 3 5 27 2" xfId="10919"/>
    <cellStyle name="20% - 강조색5 3 5 28" xfId="10920"/>
    <cellStyle name="20% - 강조색5 3 5 28 2" xfId="10921"/>
    <cellStyle name="20% - 강조색5 3 5 29" xfId="10922"/>
    <cellStyle name="20% - 강조색5 3 5 29 2" xfId="10923"/>
    <cellStyle name="20% - 강조색5 3 5 3" xfId="10924"/>
    <cellStyle name="20% - 강조색5 3 5 3 2" xfId="10925"/>
    <cellStyle name="20% - 강조색5 3 5 30" xfId="10926"/>
    <cellStyle name="20% - 강조색5 3 5 30 2" xfId="10927"/>
    <cellStyle name="20% - 강조색5 3 5 31" xfId="10928"/>
    <cellStyle name="20% - 강조색5 3 5 31 2" xfId="10929"/>
    <cellStyle name="20% - 강조색5 3 5 32" xfId="10930"/>
    <cellStyle name="20% - 강조색5 3 5 32 2" xfId="10931"/>
    <cellStyle name="20% - 강조색5 3 5 33" xfId="10932"/>
    <cellStyle name="20% - 강조색5 3 5 33 2" xfId="10933"/>
    <cellStyle name="20% - 강조색5 3 5 34" xfId="10934"/>
    <cellStyle name="20% - 강조색5 3 5 34 2" xfId="10935"/>
    <cellStyle name="20% - 강조색5 3 5 35" xfId="10936"/>
    <cellStyle name="20% - 강조색5 3 5 35 2" xfId="10937"/>
    <cellStyle name="20% - 강조색5 3 5 36" xfId="10938"/>
    <cellStyle name="20% - 강조색5 3 5 36 2" xfId="10939"/>
    <cellStyle name="20% - 강조색5 3 5 37" xfId="10940"/>
    <cellStyle name="20% - 강조색5 3 5 37 2" xfId="10941"/>
    <cellStyle name="20% - 강조색5 3 5 38" xfId="10942"/>
    <cellStyle name="20% - 강조색5 3 5 38 2" xfId="10943"/>
    <cellStyle name="20% - 강조색5 3 5 39" xfId="10944"/>
    <cellStyle name="20% - 강조색5 3 5 39 2" xfId="10945"/>
    <cellStyle name="20% - 강조색5 3 5 4" xfId="10946"/>
    <cellStyle name="20% - 강조색5 3 5 4 2" xfId="10947"/>
    <cellStyle name="20% - 강조색5 3 5 40" xfId="10948"/>
    <cellStyle name="20% - 강조색5 3 5 40 2" xfId="10949"/>
    <cellStyle name="20% - 강조색5 3 5 41" xfId="10950"/>
    <cellStyle name="20% - 강조색5 3 5 41 2" xfId="10951"/>
    <cellStyle name="20% - 강조색5 3 5 42" xfId="10952"/>
    <cellStyle name="20% - 강조색5 3 5 42 2" xfId="10953"/>
    <cellStyle name="20% - 강조색5 3 5 43" xfId="10954"/>
    <cellStyle name="20% - 강조색5 3 5 5" xfId="10955"/>
    <cellStyle name="20% - 강조색5 3 5 5 2" xfId="10956"/>
    <cellStyle name="20% - 강조색5 3 5 6" xfId="10957"/>
    <cellStyle name="20% - 강조색5 3 5 6 2" xfId="10958"/>
    <cellStyle name="20% - 강조색5 3 5 7" xfId="10959"/>
    <cellStyle name="20% - 강조색5 3 5 7 2" xfId="10960"/>
    <cellStyle name="20% - 강조색5 3 5 8" xfId="10961"/>
    <cellStyle name="20% - 강조색5 3 5 8 2" xfId="10962"/>
    <cellStyle name="20% - 강조색5 3 5 9" xfId="10963"/>
    <cellStyle name="20% - 강조색5 3 5 9 2" xfId="10964"/>
    <cellStyle name="20% - 강조색5 3 6" xfId="10965"/>
    <cellStyle name="20% - 강조색5 3 6 10" xfId="10966"/>
    <cellStyle name="20% - 강조색5 3 6 10 2" xfId="10967"/>
    <cellStyle name="20% - 강조색5 3 6 11" xfId="10968"/>
    <cellStyle name="20% - 강조색5 3 6 11 2" xfId="10969"/>
    <cellStyle name="20% - 강조색5 3 6 12" xfId="10970"/>
    <cellStyle name="20% - 강조색5 3 6 12 2" xfId="10971"/>
    <cellStyle name="20% - 강조색5 3 6 13" xfId="10972"/>
    <cellStyle name="20% - 강조색5 3 6 13 2" xfId="10973"/>
    <cellStyle name="20% - 강조색5 3 6 14" xfId="10974"/>
    <cellStyle name="20% - 강조색5 3 6 14 2" xfId="10975"/>
    <cellStyle name="20% - 강조색5 3 6 15" xfId="10976"/>
    <cellStyle name="20% - 강조색5 3 6 15 2" xfId="10977"/>
    <cellStyle name="20% - 강조색5 3 6 16" xfId="10978"/>
    <cellStyle name="20% - 강조색5 3 6 16 2" xfId="10979"/>
    <cellStyle name="20% - 강조색5 3 6 17" xfId="10980"/>
    <cellStyle name="20% - 강조색5 3 6 17 2" xfId="10981"/>
    <cellStyle name="20% - 강조색5 3 6 18" xfId="10982"/>
    <cellStyle name="20% - 강조색5 3 6 18 2" xfId="10983"/>
    <cellStyle name="20% - 강조색5 3 6 19" xfId="10984"/>
    <cellStyle name="20% - 강조색5 3 6 19 2" xfId="10985"/>
    <cellStyle name="20% - 강조색5 3 6 2" xfId="10986"/>
    <cellStyle name="20% - 강조색5 3 6 2 2" xfId="10987"/>
    <cellStyle name="20% - 강조색5 3 6 20" xfId="10988"/>
    <cellStyle name="20% - 강조색5 3 6 20 2" xfId="10989"/>
    <cellStyle name="20% - 강조색5 3 6 21" xfId="10990"/>
    <cellStyle name="20% - 강조색5 3 6 21 2" xfId="10991"/>
    <cellStyle name="20% - 강조색5 3 6 22" xfId="10992"/>
    <cellStyle name="20% - 강조색5 3 6 22 2" xfId="10993"/>
    <cellStyle name="20% - 강조색5 3 6 23" xfId="10994"/>
    <cellStyle name="20% - 강조색5 3 6 23 2" xfId="10995"/>
    <cellStyle name="20% - 강조색5 3 6 24" xfId="10996"/>
    <cellStyle name="20% - 강조색5 3 6 24 2" xfId="10997"/>
    <cellStyle name="20% - 강조색5 3 6 25" xfId="10998"/>
    <cellStyle name="20% - 강조색5 3 6 25 2" xfId="10999"/>
    <cellStyle name="20% - 강조색5 3 6 26" xfId="11000"/>
    <cellStyle name="20% - 강조색5 3 6 26 2" xfId="11001"/>
    <cellStyle name="20% - 강조색5 3 6 27" xfId="11002"/>
    <cellStyle name="20% - 강조색5 3 6 27 2" xfId="11003"/>
    <cellStyle name="20% - 강조색5 3 6 28" xfId="11004"/>
    <cellStyle name="20% - 강조색5 3 6 28 2" xfId="11005"/>
    <cellStyle name="20% - 강조색5 3 6 29" xfId="11006"/>
    <cellStyle name="20% - 강조색5 3 6 29 2" xfId="11007"/>
    <cellStyle name="20% - 강조색5 3 6 3" xfId="11008"/>
    <cellStyle name="20% - 강조색5 3 6 3 2" xfId="11009"/>
    <cellStyle name="20% - 강조색5 3 6 30" xfId="11010"/>
    <cellStyle name="20% - 강조색5 3 6 30 2" xfId="11011"/>
    <cellStyle name="20% - 강조색5 3 6 31" xfId="11012"/>
    <cellStyle name="20% - 강조색5 3 6 31 2" xfId="11013"/>
    <cellStyle name="20% - 강조색5 3 6 32" xfId="11014"/>
    <cellStyle name="20% - 강조색5 3 6 32 2" xfId="11015"/>
    <cellStyle name="20% - 강조색5 3 6 33" xfId="11016"/>
    <cellStyle name="20% - 강조색5 3 6 33 2" xfId="11017"/>
    <cellStyle name="20% - 강조색5 3 6 34" xfId="11018"/>
    <cellStyle name="20% - 강조색5 3 6 34 2" xfId="11019"/>
    <cellStyle name="20% - 강조색5 3 6 35" xfId="11020"/>
    <cellStyle name="20% - 강조색5 3 6 35 2" xfId="11021"/>
    <cellStyle name="20% - 강조색5 3 6 36" xfId="11022"/>
    <cellStyle name="20% - 강조색5 3 6 36 2" xfId="11023"/>
    <cellStyle name="20% - 강조색5 3 6 37" xfId="11024"/>
    <cellStyle name="20% - 강조색5 3 6 37 2" xfId="11025"/>
    <cellStyle name="20% - 강조색5 3 6 38" xfId="11026"/>
    <cellStyle name="20% - 강조색5 3 6 38 2" xfId="11027"/>
    <cellStyle name="20% - 강조색5 3 6 39" xfId="11028"/>
    <cellStyle name="20% - 강조색5 3 6 39 2" xfId="11029"/>
    <cellStyle name="20% - 강조색5 3 6 4" xfId="11030"/>
    <cellStyle name="20% - 강조색5 3 6 4 2" xfId="11031"/>
    <cellStyle name="20% - 강조색5 3 6 40" xfId="11032"/>
    <cellStyle name="20% - 강조색5 3 6 40 2" xfId="11033"/>
    <cellStyle name="20% - 강조색5 3 6 41" xfId="11034"/>
    <cellStyle name="20% - 강조색5 3 6 41 2" xfId="11035"/>
    <cellStyle name="20% - 강조색5 3 6 42" xfId="11036"/>
    <cellStyle name="20% - 강조색5 3 6 42 2" xfId="11037"/>
    <cellStyle name="20% - 강조색5 3 6 43" xfId="11038"/>
    <cellStyle name="20% - 강조색5 3 6 5" xfId="11039"/>
    <cellStyle name="20% - 강조색5 3 6 5 2" xfId="11040"/>
    <cellStyle name="20% - 강조색5 3 6 6" xfId="11041"/>
    <cellStyle name="20% - 강조색5 3 6 6 2" xfId="11042"/>
    <cellStyle name="20% - 강조색5 3 6 7" xfId="11043"/>
    <cellStyle name="20% - 강조색5 3 6 7 2" xfId="11044"/>
    <cellStyle name="20% - 강조색5 3 6 8" xfId="11045"/>
    <cellStyle name="20% - 강조색5 3 6 8 2" xfId="11046"/>
    <cellStyle name="20% - 강조색5 3 6 9" xfId="11047"/>
    <cellStyle name="20% - 강조색5 3 6 9 2" xfId="11048"/>
    <cellStyle name="20% - 강조색5 3 7" xfId="11049"/>
    <cellStyle name="20% - 강조색5 3 7 2" xfId="11050"/>
    <cellStyle name="20% - 강조색5 3 8" xfId="11051"/>
    <cellStyle name="20% - 강조색5 3 8 2" xfId="11052"/>
    <cellStyle name="20% - 강조색5 3 9" xfId="11053"/>
    <cellStyle name="20% - 강조색5 3 9 2" xfId="11054"/>
    <cellStyle name="20% - 강조색5 3_Apollo(세부)" xfId="11055"/>
    <cellStyle name="20% - 강조색5 30" xfId="11056"/>
    <cellStyle name="20% - 강조색5 30 2" xfId="11057"/>
    <cellStyle name="20% - 강조색5 31" xfId="11058"/>
    <cellStyle name="20% - 강조색5 31 2" xfId="11059"/>
    <cellStyle name="20% - 강조색5 32" xfId="11060"/>
    <cellStyle name="20% - 강조색5 32 2" xfId="11061"/>
    <cellStyle name="20% - 강조색5 33" xfId="11062"/>
    <cellStyle name="20% - 강조색5 33 2" xfId="11063"/>
    <cellStyle name="20% - 강조색5 34" xfId="11064"/>
    <cellStyle name="20% - 강조색5 34 2" xfId="11065"/>
    <cellStyle name="20% - 강조색5 35" xfId="11066"/>
    <cellStyle name="20% - 강조색5 35 2" xfId="11067"/>
    <cellStyle name="20% - 강조색5 36" xfId="11068"/>
    <cellStyle name="20% - 강조색5 36 2" xfId="11069"/>
    <cellStyle name="20% - 강조색5 37" xfId="11070"/>
    <cellStyle name="20% - 강조색5 37 2" xfId="11071"/>
    <cellStyle name="20% - 강조색5 38" xfId="11072"/>
    <cellStyle name="20% - 강조색5 38 2" xfId="11073"/>
    <cellStyle name="20% - 강조색5 39" xfId="11074"/>
    <cellStyle name="20% - 강조색5 39 2" xfId="11075"/>
    <cellStyle name="20% - 강조색5 4" xfId="11076"/>
    <cellStyle name="20% - 강조색5 4 10" xfId="11077"/>
    <cellStyle name="20% - 강조색5 4 10 2" xfId="11078"/>
    <cellStyle name="20% - 강조색5 4 11" xfId="11079"/>
    <cellStyle name="20% - 강조색5 4 2" xfId="11080"/>
    <cellStyle name="20% - 강조색5 4 2 2" xfId="11081"/>
    <cellStyle name="20% - 강조색5 4 3" xfId="11082"/>
    <cellStyle name="20% - 강조색5 4 3 2" xfId="11083"/>
    <cellStyle name="20% - 강조색5 4 4" xfId="11084"/>
    <cellStyle name="20% - 강조색5 4 4 2" xfId="11085"/>
    <cellStyle name="20% - 강조색5 4 5" xfId="11086"/>
    <cellStyle name="20% - 강조색5 4 5 2" xfId="11087"/>
    <cellStyle name="20% - 강조색5 4 6" xfId="11088"/>
    <cellStyle name="20% - 강조색5 4 6 2" xfId="11089"/>
    <cellStyle name="20% - 강조색5 4 7" xfId="11090"/>
    <cellStyle name="20% - 강조색5 4 7 2" xfId="11091"/>
    <cellStyle name="20% - 강조색5 4 8" xfId="11092"/>
    <cellStyle name="20% - 강조색5 4 8 2" xfId="11093"/>
    <cellStyle name="20% - 강조색5 4 9" xfId="11094"/>
    <cellStyle name="20% - 강조색5 4 9 2" xfId="11095"/>
    <cellStyle name="20% - 강조색5 40" xfId="11096"/>
    <cellStyle name="20% - 강조색5 40 2" xfId="11097"/>
    <cellStyle name="20% - 강조색5 41" xfId="11098"/>
    <cellStyle name="20% - 강조색5 41 2" xfId="11099"/>
    <cellStyle name="20% - 강조색5 42" xfId="11100"/>
    <cellStyle name="20% - 강조색5 42 2" xfId="11101"/>
    <cellStyle name="20% - 강조색5 43" xfId="11102"/>
    <cellStyle name="20% - 강조색5 43 2" xfId="11103"/>
    <cellStyle name="20% - 강조색5 44" xfId="11104"/>
    <cellStyle name="20% - 강조색5 44 2" xfId="11105"/>
    <cellStyle name="20% - 강조색5 45" xfId="11106"/>
    <cellStyle name="20% - 강조색5 5" xfId="11107"/>
    <cellStyle name="20% - 강조색5 5 10" xfId="11108"/>
    <cellStyle name="20% - 강조색5 5 10 2" xfId="11109"/>
    <cellStyle name="20% - 강조색5 5 11" xfId="11110"/>
    <cellStyle name="20% - 강조색5 5 2" xfId="11111"/>
    <cellStyle name="20% - 강조색5 5 2 2" xfId="11112"/>
    <cellStyle name="20% - 강조색5 5 3" xfId="11113"/>
    <cellStyle name="20% - 강조색5 5 3 2" xfId="11114"/>
    <cellStyle name="20% - 강조색5 5 4" xfId="11115"/>
    <cellStyle name="20% - 강조색5 5 4 2" xfId="11116"/>
    <cellStyle name="20% - 강조색5 5 5" xfId="11117"/>
    <cellStyle name="20% - 강조색5 5 5 2" xfId="11118"/>
    <cellStyle name="20% - 강조색5 5 6" xfId="11119"/>
    <cellStyle name="20% - 강조색5 5 6 2" xfId="11120"/>
    <cellStyle name="20% - 강조색5 5 7" xfId="11121"/>
    <cellStyle name="20% - 강조색5 5 7 2" xfId="11122"/>
    <cellStyle name="20% - 강조색5 5 8" xfId="11123"/>
    <cellStyle name="20% - 강조색5 5 8 2" xfId="11124"/>
    <cellStyle name="20% - 강조색5 5 9" xfId="11125"/>
    <cellStyle name="20% - 강조색5 5 9 2" xfId="11126"/>
    <cellStyle name="20% - 강조색5 6" xfId="11127"/>
    <cellStyle name="20% - 강조색5 6 2" xfId="11128"/>
    <cellStyle name="20% - 강조색5 6 3" xfId="11129"/>
    <cellStyle name="20% - 강조색5 7" xfId="11130"/>
    <cellStyle name="20% - 강조색5 7 2" xfId="11131"/>
    <cellStyle name="20% - 강조색5 7 3" xfId="11132"/>
    <cellStyle name="20% - 강조색5 8" xfId="11133"/>
    <cellStyle name="20% - 강조색5 8 2" xfId="11134"/>
    <cellStyle name="20% - 강조색5 8 3" xfId="11135"/>
    <cellStyle name="20% - 강조색5 9" xfId="11136"/>
    <cellStyle name="20% - 강조색5 9 2" xfId="11137"/>
    <cellStyle name="20% - 강조색5 9 3" xfId="11138"/>
    <cellStyle name="20% - 강조색6 10" xfId="11139"/>
    <cellStyle name="20% - 강조색6 10 2" xfId="11140"/>
    <cellStyle name="20% - 강조색6 10 3" xfId="11141"/>
    <cellStyle name="20% - 강조색6 11" xfId="11142"/>
    <cellStyle name="20% - 강조색6 11 2" xfId="11143"/>
    <cellStyle name="20% - 강조색6 11 3" xfId="11144"/>
    <cellStyle name="20% - 강조색6 12" xfId="11145"/>
    <cellStyle name="20% - 강조색6 12 2" xfId="11146"/>
    <cellStyle name="20% - 강조색6 12 3" xfId="11147"/>
    <cellStyle name="20% - 강조색6 13" xfId="11148"/>
    <cellStyle name="20% - 강조색6 13 2" xfId="11149"/>
    <cellStyle name="20% - 강조색6 13 3" xfId="11150"/>
    <cellStyle name="20% - 강조색6 14" xfId="11151"/>
    <cellStyle name="20% - 강조색6 14 2" xfId="11152"/>
    <cellStyle name="20% - 강조색6 14 3" xfId="11153"/>
    <cellStyle name="20% - 강조색6 15" xfId="11154"/>
    <cellStyle name="20% - 강조색6 15 2" xfId="11155"/>
    <cellStyle name="20% - 강조색6 15 3" xfId="11156"/>
    <cellStyle name="20% - 강조색6 16" xfId="11157"/>
    <cellStyle name="20% - 강조색6 16 2" xfId="11158"/>
    <cellStyle name="20% - 강조색6 16 3" xfId="11159"/>
    <cellStyle name="20% - 강조색6 17" xfId="11160"/>
    <cellStyle name="20% - 강조색6 17 2" xfId="11161"/>
    <cellStyle name="20% - 강조색6 17 3" xfId="11162"/>
    <cellStyle name="20% - 강조색6 18" xfId="11163"/>
    <cellStyle name="20% - 강조색6 18 2" xfId="11164"/>
    <cellStyle name="20% - 강조색6 18 3" xfId="11165"/>
    <cellStyle name="20% - 강조색6 19" xfId="11166"/>
    <cellStyle name="20% - 강조색6 19 2" xfId="11167"/>
    <cellStyle name="20% - 강조색6 19 3" xfId="11168"/>
    <cellStyle name="20% - 강조색6 2" xfId="11169"/>
    <cellStyle name="20% - 강조색6 2 10" xfId="11170"/>
    <cellStyle name="20% - 강조색6 2 10 2" xfId="11171"/>
    <cellStyle name="20% - 강조색6 2 11" xfId="11172"/>
    <cellStyle name="20% - 강조색6 2 11 2" xfId="11173"/>
    <cellStyle name="20% - 강조색6 2 12" xfId="11174"/>
    <cellStyle name="20% - 강조색6 2 12 2" xfId="11175"/>
    <cellStyle name="20% - 강조색6 2 13" xfId="11176"/>
    <cellStyle name="20% - 강조색6 2 13 2" xfId="11177"/>
    <cellStyle name="20% - 강조색6 2 14" xfId="11178"/>
    <cellStyle name="20% - 강조색6 2 14 2" xfId="11179"/>
    <cellStyle name="20% - 강조색6 2 15" xfId="11180"/>
    <cellStyle name="20% - 강조색6 2 15 2" xfId="11181"/>
    <cellStyle name="20% - 강조색6 2 16" xfId="11182"/>
    <cellStyle name="20% - 강조색6 2 16 2" xfId="11183"/>
    <cellStyle name="20% - 강조색6 2 17" xfId="11184"/>
    <cellStyle name="20% - 강조색6 2 17 2" xfId="11185"/>
    <cellStyle name="20% - 강조색6 2 18" xfId="11186"/>
    <cellStyle name="20% - 강조색6 2 18 2" xfId="11187"/>
    <cellStyle name="20% - 강조색6 2 19" xfId="11188"/>
    <cellStyle name="20% - 강조색6 2 19 2" xfId="11189"/>
    <cellStyle name="20% - 강조색6 2 2" xfId="11190"/>
    <cellStyle name="20% - 강조색6 2 2 10" xfId="11191"/>
    <cellStyle name="20% - 강조색6 2 2 10 2" xfId="11192"/>
    <cellStyle name="20% - 강조색6 2 2 11" xfId="11193"/>
    <cellStyle name="20% - 강조색6 2 2 11 2" xfId="11194"/>
    <cellStyle name="20% - 강조색6 2 2 12" xfId="11195"/>
    <cellStyle name="20% - 강조색6 2 2 12 2" xfId="11196"/>
    <cellStyle name="20% - 강조색6 2 2 13" xfId="11197"/>
    <cellStyle name="20% - 강조색6 2 2 13 2" xfId="11198"/>
    <cellStyle name="20% - 강조색6 2 2 14" xfId="11199"/>
    <cellStyle name="20% - 강조색6 2 2 14 2" xfId="11200"/>
    <cellStyle name="20% - 강조색6 2 2 15" xfId="11201"/>
    <cellStyle name="20% - 강조색6 2 2 15 2" xfId="11202"/>
    <cellStyle name="20% - 강조색6 2 2 16" xfId="11203"/>
    <cellStyle name="20% - 강조색6 2 2 16 2" xfId="11204"/>
    <cellStyle name="20% - 강조색6 2 2 17" xfId="11205"/>
    <cellStyle name="20% - 강조색6 2 2 17 2" xfId="11206"/>
    <cellStyle name="20% - 강조색6 2 2 18" xfId="11207"/>
    <cellStyle name="20% - 강조색6 2 2 18 2" xfId="11208"/>
    <cellStyle name="20% - 강조색6 2 2 19" xfId="11209"/>
    <cellStyle name="20% - 강조색6 2 2 19 2" xfId="11210"/>
    <cellStyle name="20% - 강조색6 2 2 2" xfId="11211"/>
    <cellStyle name="20% - 강조색6 2 2 2 10" xfId="11212"/>
    <cellStyle name="20% - 강조색6 2 2 2 10 2" xfId="11213"/>
    <cellStyle name="20% - 강조색6 2 2 2 11" xfId="11214"/>
    <cellStyle name="20% - 강조색6 2 2 2 11 2" xfId="11215"/>
    <cellStyle name="20% - 강조색6 2 2 2 12" xfId="11216"/>
    <cellStyle name="20% - 강조색6 2 2 2 12 2" xfId="11217"/>
    <cellStyle name="20% - 강조색6 2 2 2 13" xfId="11218"/>
    <cellStyle name="20% - 강조색6 2 2 2 13 2" xfId="11219"/>
    <cellStyle name="20% - 강조색6 2 2 2 14" xfId="11220"/>
    <cellStyle name="20% - 강조색6 2 2 2 14 2" xfId="11221"/>
    <cellStyle name="20% - 강조색6 2 2 2 15" xfId="11222"/>
    <cellStyle name="20% - 강조색6 2 2 2 15 2" xfId="11223"/>
    <cellStyle name="20% - 강조색6 2 2 2 16" xfId="11224"/>
    <cellStyle name="20% - 강조색6 2 2 2 16 2" xfId="11225"/>
    <cellStyle name="20% - 강조색6 2 2 2 17" xfId="11226"/>
    <cellStyle name="20% - 강조색6 2 2 2 17 2" xfId="11227"/>
    <cellStyle name="20% - 강조색6 2 2 2 18" xfId="11228"/>
    <cellStyle name="20% - 강조색6 2 2 2 18 2" xfId="11229"/>
    <cellStyle name="20% - 강조색6 2 2 2 19" xfId="11230"/>
    <cellStyle name="20% - 강조색6 2 2 2 19 2" xfId="11231"/>
    <cellStyle name="20% - 강조색6 2 2 2 2" xfId="11232"/>
    <cellStyle name="20% - 강조색6 2 2 2 2 2" xfId="11233"/>
    <cellStyle name="20% - 강조색6 2 2 2 20" xfId="11234"/>
    <cellStyle name="20% - 강조색6 2 2 2 20 2" xfId="11235"/>
    <cellStyle name="20% - 강조색6 2 2 2 21" xfId="11236"/>
    <cellStyle name="20% - 강조색6 2 2 2 21 2" xfId="11237"/>
    <cellStyle name="20% - 강조색6 2 2 2 22" xfId="11238"/>
    <cellStyle name="20% - 강조색6 2 2 2 22 2" xfId="11239"/>
    <cellStyle name="20% - 강조색6 2 2 2 23" xfId="11240"/>
    <cellStyle name="20% - 강조색6 2 2 2 23 2" xfId="11241"/>
    <cellStyle name="20% - 강조색6 2 2 2 24" xfId="11242"/>
    <cellStyle name="20% - 강조색6 2 2 2 24 2" xfId="11243"/>
    <cellStyle name="20% - 강조색6 2 2 2 25" xfId="11244"/>
    <cellStyle name="20% - 강조색6 2 2 2 25 2" xfId="11245"/>
    <cellStyle name="20% - 강조색6 2 2 2 26" xfId="11246"/>
    <cellStyle name="20% - 강조색6 2 2 2 26 2" xfId="11247"/>
    <cellStyle name="20% - 강조색6 2 2 2 27" xfId="11248"/>
    <cellStyle name="20% - 강조색6 2 2 2 27 2" xfId="11249"/>
    <cellStyle name="20% - 강조색6 2 2 2 28" xfId="11250"/>
    <cellStyle name="20% - 강조색6 2 2 2 28 2" xfId="11251"/>
    <cellStyle name="20% - 강조색6 2 2 2 29" xfId="11252"/>
    <cellStyle name="20% - 강조색6 2 2 2 29 2" xfId="11253"/>
    <cellStyle name="20% - 강조색6 2 2 2 3" xfId="11254"/>
    <cellStyle name="20% - 강조색6 2 2 2 3 2" xfId="11255"/>
    <cellStyle name="20% - 강조색6 2 2 2 30" xfId="11256"/>
    <cellStyle name="20% - 강조색6 2 2 2 30 2" xfId="11257"/>
    <cellStyle name="20% - 강조색6 2 2 2 31" xfId="11258"/>
    <cellStyle name="20% - 강조색6 2 2 2 31 2" xfId="11259"/>
    <cellStyle name="20% - 강조색6 2 2 2 32" xfId="11260"/>
    <cellStyle name="20% - 강조색6 2 2 2 32 2" xfId="11261"/>
    <cellStyle name="20% - 강조색6 2 2 2 33" xfId="11262"/>
    <cellStyle name="20% - 강조색6 2 2 2 33 2" xfId="11263"/>
    <cellStyle name="20% - 강조색6 2 2 2 34" xfId="11264"/>
    <cellStyle name="20% - 강조색6 2 2 2 34 2" xfId="11265"/>
    <cellStyle name="20% - 강조색6 2 2 2 35" xfId="11266"/>
    <cellStyle name="20% - 강조색6 2 2 2 35 2" xfId="11267"/>
    <cellStyle name="20% - 강조색6 2 2 2 36" xfId="11268"/>
    <cellStyle name="20% - 강조색6 2 2 2 36 2" xfId="11269"/>
    <cellStyle name="20% - 강조색6 2 2 2 37" xfId="11270"/>
    <cellStyle name="20% - 강조색6 2 2 2 37 2" xfId="11271"/>
    <cellStyle name="20% - 강조색6 2 2 2 38" xfId="11272"/>
    <cellStyle name="20% - 강조색6 2 2 2 38 2" xfId="11273"/>
    <cellStyle name="20% - 강조색6 2 2 2 39" xfId="11274"/>
    <cellStyle name="20% - 강조색6 2 2 2 39 2" xfId="11275"/>
    <cellStyle name="20% - 강조색6 2 2 2 4" xfId="11276"/>
    <cellStyle name="20% - 강조색6 2 2 2 4 2" xfId="11277"/>
    <cellStyle name="20% - 강조색6 2 2 2 40" xfId="11278"/>
    <cellStyle name="20% - 강조색6 2 2 2 40 2" xfId="11279"/>
    <cellStyle name="20% - 강조색6 2 2 2 41" xfId="11280"/>
    <cellStyle name="20% - 강조색6 2 2 2 41 2" xfId="11281"/>
    <cellStyle name="20% - 강조색6 2 2 2 42" xfId="11282"/>
    <cellStyle name="20% - 강조색6 2 2 2 42 2" xfId="11283"/>
    <cellStyle name="20% - 강조색6 2 2 2 43" xfId="11284"/>
    <cellStyle name="20% - 강조색6 2 2 2 5" xfId="11285"/>
    <cellStyle name="20% - 강조색6 2 2 2 5 2" xfId="11286"/>
    <cellStyle name="20% - 강조색6 2 2 2 6" xfId="11287"/>
    <cellStyle name="20% - 강조색6 2 2 2 6 2" xfId="11288"/>
    <cellStyle name="20% - 강조색6 2 2 2 7" xfId="11289"/>
    <cellStyle name="20% - 강조색6 2 2 2 7 2" xfId="11290"/>
    <cellStyle name="20% - 강조색6 2 2 2 8" xfId="11291"/>
    <cellStyle name="20% - 강조색6 2 2 2 8 2" xfId="11292"/>
    <cellStyle name="20% - 강조색6 2 2 2 9" xfId="11293"/>
    <cellStyle name="20% - 강조색6 2 2 2 9 2" xfId="11294"/>
    <cellStyle name="20% - 강조색6 2 2 20" xfId="11295"/>
    <cellStyle name="20% - 강조색6 2 2 20 2" xfId="11296"/>
    <cellStyle name="20% - 강조색6 2 2 21" xfId="11297"/>
    <cellStyle name="20% - 강조색6 2 2 21 2" xfId="11298"/>
    <cellStyle name="20% - 강조색6 2 2 22" xfId="11299"/>
    <cellStyle name="20% - 강조색6 2 2 22 2" xfId="11300"/>
    <cellStyle name="20% - 강조색6 2 2 23" xfId="11301"/>
    <cellStyle name="20% - 강조색6 2 2 23 2" xfId="11302"/>
    <cellStyle name="20% - 강조색6 2 2 24" xfId="11303"/>
    <cellStyle name="20% - 강조색6 2 2 24 2" xfId="11304"/>
    <cellStyle name="20% - 강조색6 2 2 25" xfId="11305"/>
    <cellStyle name="20% - 강조색6 2 2 25 2" xfId="11306"/>
    <cellStyle name="20% - 강조색6 2 2 26" xfId="11307"/>
    <cellStyle name="20% - 강조색6 2 2 26 2" xfId="11308"/>
    <cellStyle name="20% - 강조색6 2 2 27" xfId="11309"/>
    <cellStyle name="20% - 강조색6 2 2 27 2" xfId="11310"/>
    <cellStyle name="20% - 강조색6 2 2 28" xfId="11311"/>
    <cellStyle name="20% - 강조색6 2 2 28 2" xfId="11312"/>
    <cellStyle name="20% - 강조색6 2 2 29" xfId="11313"/>
    <cellStyle name="20% - 강조색6 2 2 29 2" xfId="11314"/>
    <cellStyle name="20% - 강조색6 2 2 3" xfId="11315"/>
    <cellStyle name="20% - 강조색6 2 2 3 10" xfId="11316"/>
    <cellStyle name="20% - 강조색6 2 2 3 10 2" xfId="11317"/>
    <cellStyle name="20% - 강조색6 2 2 3 11" xfId="11318"/>
    <cellStyle name="20% - 강조색6 2 2 3 11 2" xfId="11319"/>
    <cellStyle name="20% - 강조색6 2 2 3 12" xfId="11320"/>
    <cellStyle name="20% - 강조색6 2 2 3 12 2" xfId="11321"/>
    <cellStyle name="20% - 강조색6 2 2 3 13" xfId="11322"/>
    <cellStyle name="20% - 강조색6 2 2 3 13 2" xfId="11323"/>
    <cellStyle name="20% - 강조색6 2 2 3 14" xfId="11324"/>
    <cellStyle name="20% - 강조색6 2 2 3 14 2" xfId="11325"/>
    <cellStyle name="20% - 강조색6 2 2 3 15" xfId="11326"/>
    <cellStyle name="20% - 강조색6 2 2 3 15 2" xfId="11327"/>
    <cellStyle name="20% - 강조색6 2 2 3 16" xfId="11328"/>
    <cellStyle name="20% - 강조색6 2 2 3 16 2" xfId="11329"/>
    <cellStyle name="20% - 강조색6 2 2 3 17" xfId="11330"/>
    <cellStyle name="20% - 강조색6 2 2 3 17 2" xfId="11331"/>
    <cellStyle name="20% - 강조색6 2 2 3 18" xfId="11332"/>
    <cellStyle name="20% - 강조색6 2 2 3 18 2" xfId="11333"/>
    <cellStyle name="20% - 강조색6 2 2 3 19" xfId="11334"/>
    <cellStyle name="20% - 강조색6 2 2 3 19 2" xfId="11335"/>
    <cellStyle name="20% - 강조색6 2 2 3 2" xfId="11336"/>
    <cellStyle name="20% - 강조색6 2 2 3 2 2" xfId="11337"/>
    <cellStyle name="20% - 강조색6 2 2 3 20" xfId="11338"/>
    <cellStyle name="20% - 강조색6 2 2 3 20 2" xfId="11339"/>
    <cellStyle name="20% - 강조색6 2 2 3 21" xfId="11340"/>
    <cellStyle name="20% - 강조색6 2 2 3 21 2" xfId="11341"/>
    <cellStyle name="20% - 강조색6 2 2 3 22" xfId="11342"/>
    <cellStyle name="20% - 강조색6 2 2 3 22 2" xfId="11343"/>
    <cellStyle name="20% - 강조색6 2 2 3 23" xfId="11344"/>
    <cellStyle name="20% - 강조색6 2 2 3 23 2" xfId="11345"/>
    <cellStyle name="20% - 강조색6 2 2 3 24" xfId="11346"/>
    <cellStyle name="20% - 강조색6 2 2 3 24 2" xfId="11347"/>
    <cellStyle name="20% - 강조색6 2 2 3 25" xfId="11348"/>
    <cellStyle name="20% - 강조색6 2 2 3 25 2" xfId="11349"/>
    <cellStyle name="20% - 강조색6 2 2 3 26" xfId="11350"/>
    <cellStyle name="20% - 강조색6 2 2 3 26 2" xfId="11351"/>
    <cellStyle name="20% - 강조색6 2 2 3 27" xfId="11352"/>
    <cellStyle name="20% - 강조색6 2 2 3 27 2" xfId="11353"/>
    <cellStyle name="20% - 강조색6 2 2 3 28" xfId="11354"/>
    <cellStyle name="20% - 강조색6 2 2 3 28 2" xfId="11355"/>
    <cellStyle name="20% - 강조색6 2 2 3 29" xfId="11356"/>
    <cellStyle name="20% - 강조색6 2 2 3 29 2" xfId="11357"/>
    <cellStyle name="20% - 강조색6 2 2 3 3" xfId="11358"/>
    <cellStyle name="20% - 강조색6 2 2 3 3 2" xfId="11359"/>
    <cellStyle name="20% - 강조색6 2 2 3 30" xfId="11360"/>
    <cellStyle name="20% - 강조색6 2 2 3 30 2" xfId="11361"/>
    <cellStyle name="20% - 강조색6 2 2 3 31" xfId="11362"/>
    <cellStyle name="20% - 강조색6 2 2 3 31 2" xfId="11363"/>
    <cellStyle name="20% - 강조색6 2 2 3 32" xfId="11364"/>
    <cellStyle name="20% - 강조색6 2 2 3 32 2" xfId="11365"/>
    <cellStyle name="20% - 강조색6 2 2 3 33" xfId="11366"/>
    <cellStyle name="20% - 강조색6 2 2 3 33 2" xfId="11367"/>
    <cellStyle name="20% - 강조색6 2 2 3 34" xfId="11368"/>
    <cellStyle name="20% - 강조색6 2 2 3 34 2" xfId="11369"/>
    <cellStyle name="20% - 강조색6 2 2 3 35" xfId="11370"/>
    <cellStyle name="20% - 강조색6 2 2 3 35 2" xfId="11371"/>
    <cellStyle name="20% - 강조색6 2 2 3 36" xfId="11372"/>
    <cellStyle name="20% - 강조색6 2 2 3 36 2" xfId="11373"/>
    <cellStyle name="20% - 강조색6 2 2 3 37" xfId="11374"/>
    <cellStyle name="20% - 강조색6 2 2 3 37 2" xfId="11375"/>
    <cellStyle name="20% - 강조색6 2 2 3 38" xfId="11376"/>
    <cellStyle name="20% - 강조색6 2 2 3 38 2" xfId="11377"/>
    <cellStyle name="20% - 강조색6 2 2 3 39" xfId="11378"/>
    <cellStyle name="20% - 강조색6 2 2 3 39 2" xfId="11379"/>
    <cellStyle name="20% - 강조색6 2 2 3 4" xfId="11380"/>
    <cellStyle name="20% - 강조색6 2 2 3 4 2" xfId="11381"/>
    <cellStyle name="20% - 강조색6 2 2 3 40" xfId="11382"/>
    <cellStyle name="20% - 강조색6 2 2 3 40 2" xfId="11383"/>
    <cellStyle name="20% - 강조색6 2 2 3 41" xfId="11384"/>
    <cellStyle name="20% - 강조색6 2 2 3 41 2" xfId="11385"/>
    <cellStyle name="20% - 강조색6 2 2 3 42" xfId="11386"/>
    <cellStyle name="20% - 강조색6 2 2 3 42 2" xfId="11387"/>
    <cellStyle name="20% - 강조색6 2 2 3 43" xfId="11388"/>
    <cellStyle name="20% - 강조색6 2 2 3 5" xfId="11389"/>
    <cellStyle name="20% - 강조색6 2 2 3 5 2" xfId="11390"/>
    <cellStyle name="20% - 강조색6 2 2 3 6" xfId="11391"/>
    <cellStyle name="20% - 강조색6 2 2 3 6 2" xfId="11392"/>
    <cellStyle name="20% - 강조색6 2 2 3 7" xfId="11393"/>
    <cellStyle name="20% - 강조색6 2 2 3 7 2" xfId="11394"/>
    <cellStyle name="20% - 강조색6 2 2 3 8" xfId="11395"/>
    <cellStyle name="20% - 강조색6 2 2 3 8 2" xfId="11396"/>
    <cellStyle name="20% - 강조색6 2 2 3 9" xfId="11397"/>
    <cellStyle name="20% - 강조색6 2 2 3 9 2" xfId="11398"/>
    <cellStyle name="20% - 강조색6 2 2 30" xfId="11399"/>
    <cellStyle name="20% - 강조색6 2 2 30 2" xfId="11400"/>
    <cellStyle name="20% - 강조색6 2 2 31" xfId="11401"/>
    <cellStyle name="20% - 강조색6 2 2 31 2" xfId="11402"/>
    <cellStyle name="20% - 강조색6 2 2 32" xfId="11403"/>
    <cellStyle name="20% - 강조색6 2 2 32 2" xfId="11404"/>
    <cellStyle name="20% - 강조색6 2 2 33" xfId="11405"/>
    <cellStyle name="20% - 강조색6 2 2 33 2" xfId="11406"/>
    <cellStyle name="20% - 강조색6 2 2 34" xfId="11407"/>
    <cellStyle name="20% - 강조색6 2 2 34 2" xfId="11408"/>
    <cellStyle name="20% - 강조색6 2 2 35" xfId="11409"/>
    <cellStyle name="20% - 강조색6 2 2 35 2" xfId="11410"/>
    <cellStyle name="20% - 강조색6 2 2 36" xfId="11411"/>
    <cellStyle name="20% - 강조색6 2 2 36 2" xfId="11412"/>
    <cellStyle name="20% - 강조색6 2 2 37" xfId="11413"/>
    <cellStyle name="20% - 강조색6 2 2 37 2" xfId="11414"/>
    <cellStyle name="20% - 강조색6 2 2 38" xfId="11415"/>
    <cellStyle name="20% - 강조색6 2 2 38 2" xfId="11416"/>
    <cellStyle name="20% - 강조색6 2 2 39" xfId="11417"/>
    <cellStyle name="20% - 강조색6 2 2 39 2" xfId="11418"/>
    <cellStyle name="20% - 강조색6 2 2 4" xfId="11419"/>
    <cellStyle name="20% - 강조색6 2 2 4 10" xfId="11420"/>
    <cellStyle name="20% - 강조색6 2 2 4 10 2" xfId="11421"/>
    <cellStyle name="20% - 강조색6 2 2 4 11" xfId="11422"/>
    <cellStyle name="20% - 강조색6 2 2 4 11 2" xfId="11423"/>
    <cellStyle name="20% - 강조색6 2 2 4 12" xfId="11424"/>
    <cellStyle name="20% - 강조색6 2 2 4 12 2" xfId="11425"/>
    <cellStyle name="20% - 강조색6 2 2 4 13" xfId="11426"/>
    <cellStyle name="20% - 강조색6 2 2 4 13 2" xfId="11427"/>
    <cellStyle name="20% - 강조색6 2 2 4 14" xfId="11428"/>
    <cellStyle name="20% - 강조색6 2 2 4 14 2" xfId="11429"/>
    <cellStyle name="20% - 강조색6 2 2 4 15" xfId="11430"/>
    <cellStyle name="20% - 강조색6 2 2 4 15 2" xfId="11431"/>
    <cellStyle name="20% - 강조색6 2 2 4 16" xfId="11432"/>
    <cellStyle name="20% - 강조색6 2 2 4 16 2" xfId="11433"/>
    <cellStyle name="20% - 강조색6 2 2 4 17" xfId="11434"/>
    <cellStyle name="20% - 강조색6 2 2 4 17 2" xfId="11435"/>
    <cellStyle name="20% - 강조색6 2 2 4 18" xfId="11436"/>
    <cellStyle name="20% - 강조색6 2 2 4 18 2" xfId="11437"/>
    <cellStyle name="20% - 강조색6 2 2 4 19" xfId="11438"/>
    <cellStyle name="20% - 강조색6 2 2 4 19 2" xfId="11439"/>
    <cellStyle name="20% - 강조색6 2 2 4 2" xfId="11440"/>
    <cellStyle name="20% - 강조색6 2 2 4 2 2" xfId="11441"/>
    <cellStyle name="20% - 강조색6 2 2 4 20" xfId="11442"/>
    <cellStyle name="20% - 강조색6 2 2 4 20 2" xfId="11443"/>
    <cellStyle name="20% - 강조색6 2 2 4 21" xfId="11444"/>
    <cellStyle name="20% - 강조색6 2 2 4 21 2" xfId="11445"/>
    <cellStyle name="20% - 강조색6 2 2 4 22" xfId="11446"/>
    <cellStyle name="20% - 강조색6 2 2 4 22 2" xfId="11447"/>
    <cellStyle name="20% - 강조색6 2 2 4 23" xfId="11448"/>
    <cellStyle name="20% - 강조색6 2 2 4 23 2" xfId="11449"/>
    <cellStyle name="20% - 강조색6 2 2 4 24" xfId="11450"/>
    <cellStyle name="20% - 강조색6 2 2 4 24 2" xfId="11451"/>
    <cellStyle name="20% - 강조색6 2 2 4 25" xfId="11452"/>
    <cellStyle name="20% - 강조색6 2 2 4 25 2" xfId="11453"/>
    <cellStyle name="20% - 강조색6 2 2 4 26" xfId="11454"/>
    <cellStyle name="20% - 강조색6 2 2 4 26 2" xfId="11455"/>
    <cellStyle name="20% - 강조색6 2 2 4 27" xfId="11456"/>
    <cellStyle name="20% - 강조색6 2 2 4 27 2" xfId="11457"/>
    <cellStyle name="20% - 강조색6 2 2 4 28" xfId="11458"/>
    <cellStyle name="20% - 강조색6 2 2 4 28 2" xfId="11459"/>
    <cellStyle name="20% - 강조색6 2 2 4 29" xfId="11460"/>
    <cellStyle name="20% - 강조색6 2 2 4 29 2" xfId="11461"/>
    <cellStyle name="20% - 강조색6 2 2 4 3" xfId="11462"/>
    <cellStyle name="20% - 강조색6 2 2 4 3 2" xfId="11463"/>
    <cellStyle name="20% - 강조색6 2 2 4 30" xfId="11464"/>
    <cellStyle name="20% - 강조색6 2 2 4 30 2" xfId="11465"/>
    <cellStyle name="20% - 강조색6 2 2 4 31" xfId="11466"/>
    <cellStyle name="20% - 강조색6 2 2 4 31 2" xfId="11467"/>
    <cellStyle name="20% - 강조색6 2 2 4 32" xfId="11468"/>
    <cellStyle name="20% - 강조색6 2 2 4 32 2" xfId="11469"/>
    <cellStyle name="20% - 강조색6 2 2 4 33" xfId="11470"/>
    <cellStyle name="20% - 강조색6 2 2 4 33 2" xfId="11471"/>
    <cellStyle name="20% - 강조색6 2 2 4 34" xfId="11472"/>
    <cellStyle name="20% - 강조색6 2 2 4 34 2" xfId="11473"/>
    <cellStyle name="20% - 강조색6 2 2 4 35" xfId="11474"/>
    <cellStyle name="20% - 강조색6 2 2 4 35 2" xfId="11475"/>
    <cellStyle name="20% - 강조색6 2 2 4 36" xfId="11476"/>
    <cellStyle name="20% - 강조색6 2 2 4 36 2" xfId="11477"/>
    <cellStyle name="20% - 강조색6 2 2 4 37" xfId="11478"/>
    <cellStyle name="20% - 강조색6 2 2 4 37 2" xfId="11479"/>
    <cellStyle name="20% - 강조색6 2 2 4 38" xfId="11480"/>
    <cellStyle name="20% - 강조색6 2 2 4 38 2" xfId="11481"/>
    <cellStyle name="20% - 강조색6 2 2 4 39" xfId="11482"/>
    <cellStyle name="20% - 강조색6 2 2 4 39 2" xfId="11483"/>
    <cellStyle name="20% - 강조색6 2 2 4 4" xfId="11484"/>
    <cellStyle name="20% - 강조색6 2 2 4 4 2" xfId="11485"/>
    <cellStyle name="20% - 강조색6 2 2 4 40" xfId="11486"/>
    <cellStyle name="20% - 강조색6 2 2 4 40 2" xfId="11487"/>
    <cellStyle name="20% - 강조색6 2 2 4 41" xfId="11488"/>
    <cellStyle name="20% - 강조색6 2 2 4 41 2" xfId="11489"/>
    <cellStyle name="20% - 강조색6 2 2 4 42" xfId="11490"/>
    <cellStyle name="20% - 강조색6 2 2 4 42 2" xfId="11491"/>
    <cellStyle name="20% - 강조색6 2 2 4 43" xfId="11492"/>
    <cellStyle name="20% - 강조색6 2 2 4 5" xfId="11493"/>
    <cellStyle name="20% - 강조색6 2 2 4 5 2" xfId="11494"/>
    <cellStyle name="20% - 강조색6 2 2 4 6" xfId="11495"/>
    <cellStyle name="20% - 강조색6 2 2 4 6 2" xfId="11496"/>
    <cellStyle name="20% - 강조색6 2 2 4 7" xfId="11497"/>
    <cellStyle name="20% - 강조색6 2 2 4 7 2" xfId="11498"/>
    <cellStyle name="20% - 강조색6 2 2 4 8" xfId="11499"/>
    <cellStyle name="20% - 강조색6 2 2 4 8 2" xfId="11500"/>
    <cellStyle name="20% - 강조색6 2 2 4 9" xfId="11501"/>
    <cellStyle name="20% - 강조색6 2 2 4 9 2" xfId="11502"/>
    <cellStyle name="20% - 강조색6 2 2 40" xfId="11503"/>
    <cellStyle name="20% - 강조색6 2 2 40 2" xfId="11504"/>
    <cellStyle name="20% - 강조색6 2 2 41" xfId="11505"/>
    <cellStyle name="20% - 강조색6 2 2 41 2" xfId="11506"/>
    <cellStyle name="20% - 강조색6 2 2 42" xfId="11507"/>
    <cellStyle name="20% - 강조색6 2 2 42 2" xfId="11508"/>
    <cellStyle name="20% - 강조색6 2 2 43" xfId="11509"/>
    <cellStyle name="20% - 강조색6 2 2 43 2" xfId="11510"/>
    <cellStyle name="20% - 강조색6 2 2 44" xfId="11511"/>
    <cellStyle name="20% - 강조색6 2 2 44 2" xfId="11512"/>
    <cellStyle name="20% - 강조색6 2 2 45" xfId="11513"/>
    <cellStyle name="20% - 강조색6 2 2 45 2" xfId="11514"/>
    <cellStyle name="20% - 강조색6 2 2 46" xfId="11515"/>
    <cellStyle name="20% - 강조색6 2 2 46 2" xfId="11516"/>
    <cellStyle name="20% - 강조색6 2 2 47" xfId="11517"/>
    <cellStyle name="20% - 강조색6 2 2 47 2" xfId="11518"/>
    <cellStyle name="20% - 강조색6 2 2 48" xfId="11519"/>
    <cellStyle name="20% - 강조색6 2 2 5" xfId="11520"/>
    <cellStyle name="20% - 강조색6 2 2 5 10" xfId="11521"/>
    <cellStyle name="20% - 강조색6 2 2 5 10 2" xfId="11522"/>
    <cellStyle name="20% - 강조색6 2 2 5 11" xfId="11523"/>
    <cellStyle name="20% - 강조색6 2 2 5 11 2" xfId="11524"/>
    <cellStyle name="20% - 강조색6 2 2 5 12" xfId="11525"/>
    <cellStyle name="20% - 강조색6 2 2 5 12 2" xfId="11526"/>
    <cellStyle name="20% - 강조색6 2 2 5 13" xfId="11527"/>
    <cellStyle name="20% - 강조색6 2 2 5 13 2" xfId="11528"/>
    <cellStyle name="20% - 강조색6 2 2 5 14" xfId="11529"/>
    <cellStyle name="20% - 강조색6 2 2 5 14 2" xfId="11530"/>
    <cellStyle name="20% - 강조색6 2 2 5 15" xfId="11531"/>
    <cellStyle name="20% - 강조색6 2 2 5 15 2" xfId="11532"/>
    <cellStyle name="20% - 강조색6 2 2 5 16" xfId="11533"/>
    <cellStyle name="20% - 강조색6 2 2 5 16 2" xfId="11534"/>
    <cellStyle name="20% - 강조색6 2 2 5 17" xfId="11535"/>
    <cellStyle name="20% - 강조색6 2 2 5 17 2" xfId="11536"/>
    <cellStyle name="20% - 강조색6 2 2 5 18" xfId="11537"/>
    <cellStyle name="20% - 강조색6 2 2 5 18 2" xfId="11538"/>
    <cellStyle name="20% - 강조색6 2 2 5 19" xfId="11539"/>
    <cellStyle name="20% - 강조색6 2 2 5 19 2" xfId="11540"/>
    <cellStyle name="20% - 강조색6 2 2 5 2" xfId="11541"/>
    <cellStyle name="20% - 강조색6 2 2 5 2 2" xfId="11542"/>
    <cellStyle name="20% - 강조색6 2 2 5 20" xfId="11543"/>
    <cellStyle name="20% - 강조색6 2 2 5 20 2" xfId="11544"/>
    <cellStyle name="20% - 강조색6 2 2 5 21" xfId="11545"/>
    <cellStyle name="20% - 강조색6 2 2 5 21 2" xfId="11546"/>
    <cellStyle name="20% - 강조색6 2 2 5 22" xfId="11547"/>
    <cellStyle name="20% - 강조색6 2 2 5 22 2" xfId="11548"/>
    <cellStyle name="20% - 강조색6 2 2 5 23" xfId="11549"/>
    <cellStyle name="20% - 강조색6 2 2 5 23 2" xfId="11550"/>
    <cellStyle name="20% - 강조색6 2 2 5 24" xfId="11551"/>
    <cellStyle name="20% - 강조색6 2 2 5 24 2" xfId="11552"/>
    <cellStyle name="20% - 강조색6 2 2 5 25" xfId="11553"/>
    <cellStyle name="20% - 강조색6 2 2 5 25 2" xfId="11554"/>
    <cellStyle name="20% - 강조색6 2 2 5 26" xfId="11555"/>
    <cellStyle name="20% - 강조색6 2 2 5 26 2" xfId="11556"/>
    <cellStyle name="20% - 강조색6 2 2 5 27" xfId="11557"/>
    <cellStyle name="20% - 강조색6 2 2 5 27 2" xfId="11558"/>
    <cellStyle name="20% - 강조색6 2 2 5 28" xfId="11559"/>
    <cellStyle name="20% - 강조색6 2 2 5 28 2" xfId="11560"/>
    <cellStyle name="20% - 강조색6 2 2 5 29" xfId="11561"/>
    <cellStyle name="20% - 강조색6 2 2 5 29 2" xfId="11562"/>
    <cellStyle name="20% - 강조색6 2 2 5 3" xfId="11563"/>
    <cellStyle name="20% - 강조색6 2 2 5 3 2" xfId="11564"/>
    <cellStyle name="20% - 강조색6 2 2 5 30" xfId="11565"/>
    <cellStyle name="20% - 강조색6 2 2 5 30 2" xfId="11566"/>
    <cellStyle name="20% - 강조색6 2 2 5 31" xfId="11567"/>
    <cellStyle name="20% - 강조색6 2 2 5 31 2" xfId="11568"/>
    <cellStyle name="20% - 강조색6 2 2 5 32" xfId="11569"/>
    <cellStyle name="20% - 강조색6 2 2 5 32 2" xfId="11570"/>
    <cellStyle name="20% - 강조색6 2 2 5 33" xfId="11571"/>
    <cellStyle name="20% - 강조색6 2 2 5 33 2" xfId="11572"/>
    <cellStyle name="20% - 강조색6 2 2 5 34" xfId="11573"/>
    <cellStyle name="20% - 강조색6 2 2 5 34 2" xfId="11574"/>
    <cellStyle name="20% - 강조색6 2 2 5 35" xfId="11575"/>
    <cellStyle name="20% - 강조색6 2 2 5 35 2" xfId="11576"/>
    <cellStyle name="20% - 강조색6 2 2 5 36" xfId="11577"/>
    <cellStyle name="20% - 강조색6 2 2 5 36 2" xfId="11578"/>
    <cellStyle name="20% - 강조색6 2 2 5 37" xfId="11579"/>
    <cellStyle name="20% - 강조색6 2 2 5 37 2" xfId="11580"/>
    <cellStyle name="20% - 강조색6 2 2 5 38" xfId="11581"/>
    <cellStyle name="20% - 강조색6 2 2 5 38 2" xfId="11582"/>
    <cellStyle name="20% - 강조색6 2 2 5 39" xfId="11583"/>
    <cellStyle name="20% - 강조색6 2 2 5 39 2" xfId="11584"/>
    <cellStyle name="20% - 강조색6 2 2 5 4" xfId="11585"/>
    <cellStyle name="20% - 강조색6 2 2 5 4 2" xfId="11586"/>
    <cellStyle name="20% - 강조색6 2 2 5 40" xfId="11587"/>
    <cellStyle name="20% - 강조색6 2 2 5 40 2" xfId="11588"/>
    <cellStyle name="20% - 강조색6 2 2 5 41" xfId="11589"/>
    <cellStyle name="20% - 강조색6 2 2 5 41 2" xfId="11590"/>
    <cellStyle name="20% - 강조색6 2 2 5 42" xfId="11591"/>
    <cellStyle name="20% - 강조색6 2 2 5 42 2" xfId="11592"/>
    <cellStyle name="20% - 강조색6 2 2 5 43" xfId="11593"/>
    <cellStyle name="20% - 강조색6 2 2 5 5" xfId="11594"/>
    <cellStyle name="20% - 강조색6 2 2 5 5 2" xfId="11595"/>
    <cellStyle name="20% - 강조색6 2 2 5 6" xfId="11596"/>
    <cellStyle name="20% - 강조색6 2 2 5 6 2" xfId="11597"/>
    <cellStyle name="20% - 강조색6 2 2 5 7" xfId="11598"/>
    <cellStyle name="20% - 강조색6 2 2 5 7 2" xfId="11599"/>
    <cellStyle name="20% - 강조색6 2 2 5 8" xfId="11600"/>
    <cellStyle name="20% - 강조색6 2 2 5 8 2" xfId="11601"/>
    <cellStyle name="20% - 강조색6 2 2 5 9" xfId="11602"/>
    <cellStyle name="20% - 강조색6 2 2 5 9 2" xfId="11603"/>
    <cellStyle name="20% - 강조색6 2 2 6" xfId="11604"/>
    <cellStyle name="20% - 강조색6 2 2 6 10" xfId="11605"/>
    <cellStyle name="20% - 강조색6 2 2 6 10 2" xfId="11606"/>
    <cellStyle name="20% - 강조색6 2 2 6 11" xfId="11607"/>
    <cellStyle name="20% - 강조색6 2 2 6 11 2" xfId="11608"/>
    <cellStyle name="20% - 강조색6 2 2 6 12" xfId="11609"/>
    <cellStyle name="20% - 강조색6 2 2 6 12 2" xfId="11610"/>
    <cellStyle name="20% - 강조색6 2 2 6 13" xfId="11611"/>
    <cellStyle name="20% - 강조색6 2 2 6 13 2" xfId="11612"/>
    <cellStyle name="20% - 강조색6 2 2 6 14" xfId="11613"/>
    <cellStyle name="20% - 강조색6 2 2 6 14 2" xfId="11614"/>
    <cellStyle name="20% - 강조색6 2 2 6 15" xfId="11615"/>
    <cellStyle name="20% - 강조색6 2 2 6 15 2" xfId="11616"/>
    <cellStyle name="20% - 강조색6 2 2 6 16" xfId="11617"/>
    <cellStyle name="20% - 강조색6 2 2 6 16 2" xfId="11618"/>
    <cellStyle name="20% - 강조색6 2 2 6 17" xfId="11619"/>
    <cellStyle name="20% - 강조색6 2 2 6 17 2" xfId="11620"/>
    <cellStyle name="20% - 강조색6 2 2 6 18" xfId="11621"/>
    <cellStyle name="20% - 강조색6 2 2 6 18 2" xfId="11622"/>
    <cellStyle name="20% - 강조색6 2 2 6 19" xfId="11623"/>
    <cellStyle name="20% - 강조색6 2 2 6 19 2" xfId="11624"/>
    <cellStyle name="20% - 강조색6 2 2 6 2" xfId="11625"/>
    <cellStyle name="20% - 강조색6 2 2 6 2 2" xfId="11626"/>
    <cellStyle name="20% - 강조색6 2 2 6 20" xfId="11627"/>
    <cellStyle name="20% - 강조색6 2 2 6 20 2" xfId="11628"/>
    <cellStyle name="20% - 강조색6 2 2 6 21" xfId="11629"/>
    <cellStyle name="20% - 강조색6 2 2 6 21 2" xfId="11630"/>
    <cellStyle name="20% - 강조색6 2 2 6 22" xfId="11631"/>
    <cellStyle name="20% - 강조색6 2 2 6 22 2" xfId="11632"/>
    <cellStyle name="20% - 강조색6 2 2 6 23" xfId="11633"/>
    <cellStyle name="20% - 강조색6 2 2 6 23 2" xfId="11634"/>
    <cellStyle name="20% - 강조색6 2 2 6 24" xfId="11635"/>
    <cellStyle name="20% - 강조색6 2 2 6 24 2" xfId="11636"/>
    <cellStyle name="20% - 강조색6 2 2 6 25" xfId="11637"/>
    <cellStyle name="20% - 강조색6 2 2 6 25 2" xfId="11638"/>
    <cellStyle name="20% - 강조색6 2 2 6 26" xfId="11639"/>
    <cellStyle name="20% - 강조색6 2 2 6 26 2" xfId="11640"/>
    <cellStyle name="20% - 강조색6 2 2 6 27" xfId="11641"/>
    <cellStyle name="20% - 강조색6 2 2 6 27 2" xfId="11642"/>
    <cellStyle name="20% - 강조색6 2 2 6 28" xfId="11643"/>
    <cellStyle name="20% - 강조색6 2 2 6 28 2" xfId="11644"/>
    <cellStyle name="20% - 강조색6 2 2 6 29" xfId="11645"/>
    <cellStyle name="20% - 강조색6 2 2 6 29 2" xfId="11646"/>
    <cellStyle name="20% - 강조색6 2 2 6 3" xfId="11647"/>
    <cellStyle name="20% - 강조색6 2 2 6 3 2" xfId="11648"/>
    <cellStyle name="20% - 강조색6 2 2 6 30" xfId="11649"/>
    <cellStyle name="20% - 강조색6 2 2 6 30 2" xfId="11650"/>
    <cellStyle name="20% - 강조색6 2 2 6 31" xfId="11651"/>
    <cellStyle name="20% - 강조색6 2 2 6 31 2" xfId="11652"/>
    <cellStyle name="20% - 강조색6 2 2 6 32" xfId="11653"/>
    <cellStyle name="20% - 강조색6 2 2 6 32 2" xfId="11654"/>
    <cellStyle name="20% - 강조색6 2 2 6 33" xfId="11655"/>
    <cellStyle name="20% - 강조색6 2 2 6 33 2" xfId="11656"/>
    <cellStyle name="20% - 강조색6 2 2 6 34" xfId="11657"/>
    <cellStyle name="20% - 강조색6 2 2 6 34 2" xfId="11658"/>
    <cellStyle name="20% - 강조색6 2 2 6 35" xfId="11659"/>
    <cellStyle name="20% - 강조색6 2 2 6 35 2" xfId="11660"/>
    <cellStyle name="20% - 강조색6 2 2 6 36" xfId="11661"/>
    <cellStyle name="20% - 강조색6 2 2 6 36 2" xfId="11662"/>
    <cellStyle name="20% - 강조색6 2 2 6 37" xfId="11663"/>
    <cellStyle name="20% - 강조색6 2 2 6 37 2" xfId="11664"/>
    <cellStyle name="20% - 강조색6 2 2 6 38" xfId="11665"/>
    <cellStyle name="20% - 강조색6 2 2 6 38 2" xfId="11666"/>
    <cellStyle name="20% - 강조색6 2 2 6 39" xfId="11667"/>
    <cellStyle name="20% - 강조색6 2 2 6 39 2" xfId="11668"/>
    <cellStyle name="20% - 강조색6 2 2 6 4" xfId="11669"/>
    <cellStyle name="20% - 강조색6 2 2 6 4 2" xfId="11670"/>
    <cellStyle name="20% - 강조색6 2 2 6 40" xfId="11671"/>
    <cellStyle name="20% - 강조색6 2 2 6 40 2" xfId="11672"/>
    <cellStyle name="20% - 강조색6 2 2 6 41" xfId="11673"/>
    <cellStyle name="20% - 강조색6 2 2 6 41 2" xfId="11674"/>
    <cellStyle name="20% - 강조색6 2 2 6 42" xfId="11675"/>
    <cellStyle name="20% - 강조색6 2 2 6 42 2" xfId="11676"/>
    <cellStyle name="20% - 강조색6 2 2 6 43" xfId="11677"/>
    <cellStyle name="20% - 강조색6 2 2 6 5" xfId="11678"/>
    <cellStyle name="20% - 강조색6 2 2 6 5 2" xfId="11679"/>
    <cellStyle name="20% - 강조색6 2 2 6 6" xfId="11680"/>
    <cellStyle name="20% - 강조색6 2 2 6 6 2" xfId="11681"/>
    <cellStyle name="20% - 강조색6 2 2 6 7" xfId="11682"/>
    <cellStyle name="20% - 강조색6 2 2 6 7 2" xfId="11683"/>
    <cellStyle name="20% - 강조색6 2 2 6 8" xfId="11684"/>
    <cellStyle name="20% - 강조색6 2 2 6 8 2" xfId="11685"/>
    <cellStyle name="20% - 강조색6 2 2 6 9" xfId="11686"/>
    <cellStyle name="20% - 강조색6 2 2 6 9 2" xfId="11687"/>
    <cellStyle name="20% - 강조색6 2 2 7" xfId="11688"/>
    <cellStyle name="20% - 강조색6 2 2 7 2" xfId="11689"/>
    <cellStyle name="20% - 강조색6 2 2 8" xfId="11690"/>
    <cellStyle name="20% - 강조색6 2 2 8 2" xfId="11691"/>
    <cellStyle name="20% - 강조색6 2 2 9" xfId="11692"/>
    <cellStyle name="20% - 강조색6 2 2 9 2" xfId="11693"/>
    <cellStyle name="20% - 강조색6 2 2_Apollo(세부)" xfId="11694"/>
    <cellStyle name="20% - 강조색6 2 20" xfId="11695"/>
    <cellStyle name="20% - 강조색6 2 20 2" xfId="11696"/>
    <cellStyle name="20% - 강조색6 2 21" xfId="11697"/>
    <cellStyle name="20% - 강조색6 2 21 2" xfId="11698"/>
    <cellStyle name="20% - 강조색6 2 22" xfId="11699"/>
    <cellStyle name="20% - 강조색6 2 22 2" xfId="11700"/>
    <cellStyle name="20% - 강조색6 2 23" xfId="11701"/>
    <cellStyle name="20% - 강조색6 2 23 2" xfId="11702"/>
    <cellStyle name="20% - 강조색6 2 24" xfId="11703"/>
    <cellStyle name="20% - 강조색6 2 24 2" xfId="11704"/>
    <cellStyle name="20% - 강조색6 2 25" xfId="11705"/>
    <cellStyle name="20% - 강조색6 2 25 2" xfId="11706"/>
    <cellStyle name="20% - 강조색6 2 26" xfId="11707"/>
    <cellStyle name="20% - 강조색6 2 26 2" xfId="11708"/>
    <cellStyle name="20% - 강조색6 2 27" xfId="11709"/>
    <cellStyle name="20% - 강조색6 2 27 2" xfId="11710"/>
    <cellStyle name="20% - 강조색6 2 28" xfId="11711"/>
    <cellStyle name="20% - 강조색6 2 28 2" xfId="11712"/>
    <cellStyle name="20% - 강조색6 2 29" xfId="11713"/>
    <cellStyle name="20% - 강조색6 2 29 2" xfId="11714"/>
    <cellStyle name="20% - 강조색6 2 3" xfId="11715"/>
    <cellStyle name="20% - 강조색6 2 3 10" xfId="11716"/>
    <cellStyle name="20% - 강조색6 2 3 10 2" xfId="11717"/>
    <cellStyle name="20% - 강조색6 2 3 11" xfId="11718"/>
    <cellStyle name="20% - 강조색6 2 3 11 2" xfId="11719"/>
    <cellStyle name="20% - 강조색6 2 3 12" xfId="11720"/>
    <cellStyle name="20% - 강조색6 2 3 12 2" xfId="11721"/>
    <cellStyle name="20% - 강조색6 2 3 13" xfId="11722"/>
    <cellStyle name="20% - 강조색6 2 3 13 2" xfId="11723"/>
    <cellStyle name="20% - 강조색6 2 3 14" xfId="11724"/>
    <cellStyle name="20% - 강조색6 2 3 14 2" xfId="11725"/>
    <cellStyle name="20% - 강조색6 2 3 15" xfId="11726"/>
    <cellStyle name="20% - 강조색6 2 3 15 2" xfId="11727"/>
    <cellStyle name="20% - 강조색6 2 3 16" xfId="11728"/>
    <cellStyle name="20% - 강조색6 2 3 16 2" xfId="11729"/>
    <cellStyle name="20% - 강조색6 2 3 17" xfId="11730"/>
    <cellStyle name="20% - 강조색6 2 3 17 2" xfId="11731"/>
    <cellStyle name="20% - 강조색6 2 3 18" xfId="11732"/>
    <cellStyle name="20% - 강조색6 2 3 18 2" xfId="11733"/>
    <cellStyle name="20% - 강조색6 2 3 19" xfId="11734"/>
    <cellStyle name="20% - 강조색6 2 3 19 2" xfId="11735"/>
    <cellStyle name="20% - 강조색6 2 3 2" xfId="11736"/>
    <cellStyle name="20% - 강조색6 2 3 2 10" xfId="11737"/>
    <cellStyle name="20% - 강조색6 2 3 2 10 2" xfId="11738"/>
    <cellStyle name="20% - 강조색6 2 3 2 11" xfId="11739"/>
    <cellStyle name="20% - 강조색6 2 3 2 11 2" xfId="11740"/>
    <cellStyle name="20% - 강조색6 2 3 2 12" xfId="11741"/>
    <cellStyle name="20% - 강조색6 2 3 2 12 2" xfId="11742"/>
    <cellStyle name="20% - 강조색6 2 3 2 13" xfId="11743"/>
    <cellStyle name="20% - 강조색6 2 3 2 13 2" xfId="11744"/>
    <cellStyle name="20% - 강조색6 2 3 2 14" xfId="11745"/>
    <cellStyle name="20% - 강조색6 2 3 2 14 2" xfId="11746"/>
    <cellStyle name="20% - 강조색6 2 3 2 15" xfId="11747"/>
    <cellStyle name="20% - 강조색6 2 3 2 15 2" xfId="11748"/>
    <cellStyle name="20% - 강조색6 2 3 2 16" xfId="11749"/>
    <cellStyle name="20% - 강조색6 2 3 2 16 2" xfId="11750"/>
    <cellStyle name="20% - 강조색6 2 3 2 17" xfId="11751"/>
    <cellStyle name="20% - 강조색6 2 3 2 17 2" xfId="11752"/>
    <cellStyle name="20% - 강조색6 2 3 2 18" xfId="11753"/>
    <cellStyle name="20% - 강조색6 2 3 2 18 2" xfId="11754"/>
    <cellStyle name="20% - 강조색6 2 3 2 19" xfId="11755"/>
    <cellStyle name="20% - 강조색6 2 3 2 19 2" xfId="11756"/>
    <cellStyle name="20% - 강조색6 2 3 2 2" xfId="11757"/>
    <cellStyle name="20% - 강조색6 2 3 2 2 2" xfId="11758"/>
    <cellStyle name="20% - 강조색6 2 3 2 20" xfId="11759"/>
    <cellStyle name="20% - 강조색6 2 3 2 20 2" xfId="11760"/>
    <cellStyle name="20% - 강조색6 2 3 2 21" xfId="11761"/>
    <cellStyle name="20% - 강조색6 2 3 2 21 2" xfId="11762"/>
    <cellStyle name="20% - 강조색6 2 3 2 22" xfId="11763"/>
    <cellStyle name="20% - 강조색6 2 3 2 22 2" xfId="11764"/>
    <cellStyle name="20% - 강조색6 2 3 2 23" xfId="11765"/>
    <cellStyle name="20% - 강조색6 2 3 2 23 2" xfId="11766"/>
    <cellStyle name="20% - 강조색6 2 3 2 24" xfId="11767"/>
    <cellStyle name="20% - 강조색6 2 3 2 24 2" xfId="11768"/>
    <cellStyle name="20% - 강조색6 2 3 2 25" xfId="11769"/>
    <cellStyle name="20% - 강조색6 2 3 2 25 2" xfId="11770"/>
    <cellStyle name="20% - 강조색6 2 3 2 26" xfId="11771"/>
    <cellStyle name="20% - 강조색6 2 3 2 26 2" xfId="11772"/>
    <cellStyle name="20% - 강조색6 2 3 2 27" xfId="11773"/>
    <cellStyle name="20% - 강조색6 2 3 2 27 2" xfId="11774"/>
    <cellStyle name="20% - 강조색6 2 3 2 28" xfId="11775"/>
    <cellStyle name="20% - 강조색6 2 3 2 28 2" xfId="11776"/>
    <cellStyle name="20% - 강조색6 2 3 2 29" xfId="11777"/>
    <cellStyle name="20% - 강조색6 2 3 2 29 2" xfId="11778"/>
    <cellStyle name="20% - 강조색6 2 3 2 3" xfId="11779"/>
    <cellStyle name="20% - 강조색6 2 3 2 3 2" xfId="11780"/>
    <cellStyle name="20% - 강조색6 2 3 2 30" xfId="11781"/>
    <cellStyle name="20% - 강조색6 2 3 2 30 2" xfId="11782"/>
    <cellStyle name="20% - 강조색6 2 3 2 31" xfId="11783"/>
    <cellStyle name="20% - 강조색6 2 3 2 31 2" xfId="11784"/>
    <cellStyle name="20% - 강조색6 2 3 2 32" xfId="11785"/>
    <cellStyle name="20% - 강조색6 2 3 2 32 2" xfId="11786"/>
    <cellStyle name="20% - 강조색6 2 3 2 33" xfId="11787"/>
    <cellStyle name="20% - 강조색6 2 3 2 33 2" xfId="11788"/>
    <cellStyle name="20% - 강조색6 2 3 2 34" xfId="11789"/>
    <cellStyle name="20% - 강조색6 2 3 2 34 2" xfId="11790"/>
    <cellStyle name="20% - 강조색6 2 3 2 35" xfId="11791"/>
    <cellStyle name="20% - 강조색6 2 3 2 35 2" xfId="11792"/>
    <cellStyle name="20% - 강조색6 2 3 2 36" xfId="11793"/>
    <cellStyle name="20% - 강조색6 2 3 2 36 2" xfId="11794"/>
    <cellStyle name="20% - 강조색6 2 3 2 37" xfId="11795"/>
    <cellStyle name="20% - 강조색6 2 3 2 37 2" xfId="11796"/>
    <cellStyle name="20% - 강조색6 2 3 2 38" xfId="11797"/>
    <cellStyle name="20% - 강조색6 2 3 2 38 2" xfId="11798"/>
    <cellStyle name="20% - 강조색6 2 3 2 39" xfId="11799"/>
    <cellStyle name="20% - 강조색6 2 3 2 39 2" xfId="11800"/>
    <cellStyle name="20% - 강조색6 2 3 2 4" xfId="11801"/>
    <cellStyle name="20% - 강조색6 2 3 2 4 2" xfId="11802"/>
    <cellStyle name="20% - 강조색6 2 3 2 40" xfId="11803"/>
    <cellStyle name="20% - 강조색6 2 3 2 40 2" xfId="11804"/>
    <cellStyle name="20% - 강조색6 2 3 2 41" xfId="11805"/>
    <cellStyle name="20% - 강조색6 2 3 2 41 2" xfId="11806"/>
    <cellStyle name="20% - 강조색6 2 3 2 42" xfId="11807"/>
    <cellStyle name="20% - 강조색6 2 3 2 42 2" xfId="11808"/>
    <cellStyle name="20% - 강조색6 2 3 2 43" xfId="11809"/>
    <cellStyle name="20% - 강조색6 2 3 2 5" xfId="11810"/>
    <cellStyle name="20% - 강조색6 2 3 2 5 2" xfId="11811"/>
    <cellStyle name="20% - 강조색6 2 3 2 6" xfId="11812"/>
    <cellStyle name="20% - 강조색6 2 3 2 6 2" xfId="11813"/>
    <cellStyle name="20% - 강조색6 2 3 2 7" xfId="11814"/>
    <cellStyle name="20% - 강조색6 2 3 2 7 2" xfId="11815"/>
    <cellStyle name="20% - 강조색6 2 3 2 8" xfId="11816"/>
    <cellStyle name="20% - 강조색6 2 3 2 8 2" xfId="11817"/>
    <cellStyle name="20% - 강조색6 2 3 2 9" xfId="11818"/>
    <cellStyle name="20% - 강조색6 2 3 2 9 2" xfId="11819"/>
    <cellStyle name="20% - 강조색6 2 3 20" xfId="11820"/>
    <cellStyle name="20% - 강조색6 2 3 20 2" xfId="11821"/>
    <cellStyle name="20% - 강조색6 2 3 21" xfId="11822"/>
    <cellStyle name="20% - 강조색6 2 3 21 2" xfId="11823"/>
    <cellStyle name="20% - 강조색6 2 3 22" xfId="11824"/>
    <cellStyle name="20% - 강조색6 2 3 22 2" xfId="11825"/>
    <cellStyle name="20% - 강조색6 2 3 23" xfId="11826"/>
    <cellStyle name="20% - 강조색6 2 3 23 2" xfId="11827"/>
    <cellStyle name="20% - 강조색6 2 3 24" xfId="11828"/>
    <cellStyle name="20% - 강조색6 2 3 24 2" xfId="11829"/>
    <cellStyle name="20% - 강조색6 2 3 25" xfId="11830"/>
    <cellStyle name="20% - 강조색6 2 3 25 2" xfId="11831"/>
    <cellStyle name="20% - 강조색6 2 3 26" xfId="11832"/>
    <cellStyle name="20% - 강조색6 2 3 26 2" xfId="11833"/>
    <cellStyle name="20% - 강조색6 2 3 27" xfId="11834"/>
    <cellStyle name="20% - 강조색6 2 3 27 2" xfId="11835"/>
    <cellStyle name="20% - 강조색6 2 3 28" xfId="11836"/>
    <cellStyle name="20% - 강조색6 2 3 28 2" xfId="11837"/>
    <cellStyle name="20% - 강조색6 2 3 29" xfId="11838"/>
    <cellStyle name="20% - 강조색6 2 3 29 2" xfId="11839"/>
    <cellStyle name="20% - 강조색6 2 3 3" xfId="11840"/>
    <cellStyle name="20% - 강조색6 2 3 3 10" xfId="11841"/>
    <cellStyle name="20% - 강조색6 2 3 3 10 2" xfId="11842"/>
    <cellStyle name="20% - 강조색6 2 3 3 11" xfId="11843"/>
    <cellStyle name="20% - 강조색6 2 3 3 11 2" xfId="11844"/>
    <cellStyle name="20% - 강조색6 2 3 3 12" xfId="11845"/>
    <cellStyle name="20% - 강조색6 2 3 3 12 2" xfId="11846"/>
    <cellStyle name="20% - 강조색6 2 3 3 13" xfId="11847"/>
    <cellStyle name="20% - 강조색6 2 3 3 13 2" xfId="11848"/>
    <cellStyle name="20% - 강조색6 2 3 3 14" xfId="11849"/>
    <cellStyle name="20% - 강조색6 2 3 3 14 2" xfId="11850"/>
    <cellStyle name="20% - 강조색6 2 3 3 15" xfId="11851"/>
    <cellStyle name="20% - 강조색6 2 3 3 15 2" xfId="11852"/>
    <cellStyle name="20% - 강조색6 2 3 3 16" xfId="11853"/>
    <cellStyle name="20% - 강조색6 2 3 3 16 2" xfId="11854"/>
    <cellStyle name="20% - 강조색6 2 3 3 17" xfId="11855"/>
    <cellStyle name="20% - 강조색6 2 3 3 17 2" xfId="11856"/>
    <cellStyle name="20% - 강조색6 2 3 3 18" xfId="11857"/>
    <cellStyle name="20% - 강조색6 2 3 3 18 2" xfId="11858"/>
    <cellStyle name="20% - 강조색6 2 3 3 19" xfId="11859"/>
    <cellStyle name="20% - 강조색6 2 3 3 19 2" xfId="11860"/>
    <cellStyle name="20% - 강조색6 2 3 3 2" xfId="11861"/>
    <cellStyle name="20% - 강조색6 2 3 3 2 2" xfId="11862"/>
    <cellStyle name="20% - 강조색6 2 3 3 20" xfId="11863"/>
    <cellStyle name="20% - 강조색6 2 3 3 20 2" xfId="11864"/>
    <cellStyle name="20% - 강조색6 2 3 3 21" xfId="11865"/>
    <cellStyle name="20% - 강조색6 2 3 3 21 2" xfId="11866"/>
    <cellStyle name="20% - 강조색6 2 3 3 22" xfId="11867"/>
    <cellStyle name="20% - 강조색6 2 3 3 22 2" xfId="11868"/>
    <cellStyle name="20% - 강조색6 2 3 3 23" xfId="11869"/>
    <cellStyle name="20% - 강조색6 2 3 3 23 2" xfId="11870"/>
    <cellStyle name="20% - 강조색6 2 3 3 24" xfId="11871"/>
    <cellStyle name="20% - 강조색6 2 3 3 24 2" xfId="11872"/>
    <cellStyle name="20% - 강조색6 2 3 3 25" xfId="11873"/>
    <cellStyle name="20% - 강조색6 2 3 3 25 2" xfId="11874"/>
    <cellStyle name="20% - 강조색6 2 3 3 26" xfId="11875"/>
    <cellStyle name="20% - 강조색6 2 3 3 26 2" xfId="11876"/>
    <cellStyle name="20% - 강조색6 2 3 3 27" xfId="11877"/>
    <cellStyle name="20% - 강조색6 2 3 3 27 2" xfId="11878"/>
    <cellStyle name="20% - 강조색6 2 3 3 28" xfId="11879"/>
    <cellStyle name="20% - 강조색6 2 3 3 28 2" xfId="11880"/>
    <cellStyle name="20% - 강조색6 2 3 3 29" xfId="11881"/>
    <cellStyle name="20% - 강조색6 2 3 3 29 2" xfId="11882"/>
    <cellStyle name="20% - 강조색6 2 3 3 3" xfId="11883"/>
    <cellStyle name="20% - 강조색6 2 3 3 3 2" xfId="11884"/>
    <cellStyle name="20% - 강조색6 2 3 3 30" xfId="11885"/>
    <cellStyle name="20% - 강조색6 2 3 3 30 2" xfId="11886"/>
    <cellStyle name="20% - 강조색6 2 3 3 31" xfId="11887"/>
    <cellStyle name="20% - 강조색6 2 3 3 31 2" xfId="11888"/>
    <cellStyle name="20% - 강조색6 2 3 3 32" xfId="11889"/>
    <cellStyle name="20% - 강조색6 2 3 3 32 2" xfId="11890"/>
    <cellStyle name="20% - 강조색6 2 3 3 33" xfId="11891"/>
    <cellStyle name="20% - 강조색6 2 3 3 33 2" xfId="11892"/>
    <cellStyle name="20% - 강조색6 2 3 3 34" xfId="11893"/>
    <cellStyle name="20% - 강조색6 2 3 3 34 2" xfId="11894"/>
    <cellStyle name="20% - 강조색6 2 3 3 35" xfId="11895"/>
    <cellStyle name="20% - 강조색6 2 3 3 35 2" xfId="11896"/>
    <cellStyle name="20% - 강조색6 2 3 3 36" xfId="11897"/>
    <cellStyle name="20% - 강조색6 2 3 3 36 2" xfId="11898"/>
    <cellStyle name="20% - 강조색6 2 3 3 37" xfId="11899"/>
    <cellStyle name="20% - 강조색6 2 3 3 37 2" xfId="11900"/>
    <cellStyle name="20% - 강조색6 2 3 3 38" xfId="11901"/>
    <cellStyle name="20% - 강조색6 2 3 3 38 2" xfId="11902"/>
    <cellStyle name="20% - 강조색6 2 3 3 39" xfId="11903"/>
    <cellStyle name="20% - 강조색6 2 3 3 39 2" xfId="11904"/>
    <cellStyle name="20% - 강조색6 2 3 3 4" xfId="11905"/>
    <cellStyle name="20% - 강조색6 2 3 3 4 2" xfId="11906"/>
    <cellStyle name="20% - 강조색6 2 3 3 40" xfId="11907"/>
    <cellStyle name="20% - 강조색6 2 3 3 40 2" xfId="11908"/>
    <cellStyle name="20% - 강조색6 2 3 3 41" xfId="11909"/>
    <cellStyle name="20% - 강조색6 2 3 3 41 2" xfId="11910"/>
    <cellStyle name="20% - 강조색6 2 3 3 42" xfId="11911"/>
    <cellStyle name="20% - 강조색6 2 3 3 42 2" xfId="11912"/>
    <cellStyle name="20% - 강조색6 2 3 3 43" xfId="11913"/>
    <cellStyle name="20% - 강조색6 2 3 3 5" xfId="11914"/>
    <cellStyle name="20% - 강조색6 2 3 3 5 2" xfId="11915"/>
    <cellStyle name="20% - 강조색6 2 3 3 6" xfId="11916"/>
    <cellStyle name="20% - 강조색6 2 3 3 6 2" xfId="11917"/>
    <cellStyle name="20% - 강조색6 2 3 3 7" xfId="11918"/>
    <cellStyle name="20% - 강조색6 2 3 3 7 2" xfId="11919"/>
    <cellStyle name="20% - 강조색6 2 3 3 8" xfId="11920"/>
    <cellStyle name="20% - 강조색6 2 3 3 8 2" xfId="11921"/>
    <cellStyle name="20% - 강조색6 2 3 3 9" xfId="11922"/>
    <cellStyle name="20% - 강조색6 2 3 3 9 2" xfId="11923"/>
    <cellStyle name="20% - 강조색6 2 3 30" xfId="11924"/>
    <cellStyle name="20% - 강조색6 2 3 30 2" xfId="11925"/>
    <cellStyle name="20% - 강조색6 2 3 31" xfId="11926"/>
    <cellStyle name="20% - 강조색6 2 3 31 2" xfId="11927"/>
    <cellStyle name="20% - 강조색6 2 3 32" xfId="11928"/>
    <cellStyle name="20% - 강조색6 2 3 32 2" xfId="11929"/>
    <cellStyle name="20% - 강조색6 2 3 33" xfId="11930"/>
    <cellStyle name="20% - 강조색6 2 3 33 2" xfId="11931"/>
    <cellStyle name="20% - 강조색6 2 3 34" xfId="11932"/>
    <cellStyle name="20% - 강조색6 2 3 34 2" xfId="11933"/>
    <cellStyle name="20% - 강조색6 2 3 35" xfId="11934"/>
    <cellStyle name="20% - 강조색6 2 3 35 2" xfId="11935"/>
    <cellStyle name="20% - 강조색6 2 3 36" xfId="11936"/>
    <cellStyle name="20% - 강조색6 2 3 36 2" xfId="11937"/>
    <cellStyle name="20% - 강조색6 2 3 37" xfId="11938"/>
    <cellStyle name="20% - 강조색6 2 3 37 2" xfId="11939"/>
    <cellStyle name="20% - 강조색6 2 3 38" xfId="11940"/>
    <cellStyle name="20% - 강조색6 2 3 38 2" xfId="11941"/>
    <cellStyle name="20% - 강조색6 2 3 39" xfId="11942"/>
    <cellStyle name="20% - 강조색6 2 3 39 2" xfId="11943"/>
    <cellStyle name="20% - 강조색6 2 3 4" xfId="11944"/>
    <cellStyle name="20% - 강조색6 2 3 4 10" xfId="11945"/>
    <cellStyle name="20% - 강조색6 2 3 4 10 2" xfId="11946"/>
    <cellStyle name="20% - 강조색6 2 3 4 11" xfId="11947"/>
    <cellStyle name="20% - 강조색6 2 3 4 11 2" xfId="11948"/>
    <cellStyle name="20% - 강조색6 2 3 4 12" xfId="11949"/>
    <cellStyle name="20% - 강조색6 2 3 4 12 2" xfId="11950"/>
    <cellStyle name="20% - 강조색6 2 3 4 13" xfId="11951"/>
    <cellStyle name="20% - 강조색6 2 3 4 13 2" xfId="11952"/>
    <cellStyle name="20% - 강조색6 2 3 4 14" xfId="11953"/>
    <cellStyle name="20% - 강조색6 2 3 4 14 2" xfId="11954"/>
    <cellStyle name="20% - 강조색6 2 3 4 15" xfId="11955"/>
    <cellStyle name="20% - 강조색6 2 3 4 15 2" xfId="11956"/>
    <cellStyle name="20% - 강조색6 2 3 4 16" xfId="11957"/>
    <cellStyle name="20% - 강조색6 2 3 4 16 2" xfId="11958"/>
    <cellStyle name="20% - 강조색6 2 3 4 17" xfId="11959"/>
    <cellStyle name="20% - 강조색6 2 3 4 17 2" xfId="11960"/>
    <cellStyle name="20% - 강조색6 2 3 4 18" xfId="11961"/>
    <cellStyle name="20% - 강조색6 2 3 4 18 2" xfId="11962"/>
    <cellStyle name="20% - 강조색6 2 3 4 19" xfId="11963"/>
    <cellStyle name="20% - 강조색6 2 3 4 19 2" xfId="11964"/>
    <cellStyle name="20% - 강조색6 2 3 4 2" xfId="11965"/>
    <cellStyle name="20% - 강조색6 2 3 4 2 2" xfId="11966"/>
    <cellStyle name="20% - 강조색6 2 3 4 20" xfId="11967"/>
    <cellStyle name="20% - 강조색6 2 3 4 20 2" xfId="11968"/>
    <cellStyle name="20% - 강조색6 2 3 4 21" xfId="11969"/>
    <cellStyle name="20% - 강조색6 2 3 4 21 2" xfId="11970"/>
    <cellStyle name="20% - 강조색6 2 3 4 22" xfId="11971"/>
    <cellStyle name="20% - 강조색6 2 3 4 22 2" xfId="11972"/>
    <cellStyle name="20% - 강조색6 2 3 4 23" xfId="11973"/>
    <cellStyle name="20% - 강조색6 2 3 4 23 2" xfId="11974"/>
    <cellStyle name="20% - 강조색6 2 3 4 24" xfId="11975"/>
    <cellStyle name="20% - 강조색6 2 3 4 24 2" xfId="11976"/>
    <cellStyle name="20% - 강조색6 2 3 4 25" xfId="11977"/>
    <cellStyle name="20% - 강조색6 2 3 4 25 2" xfId="11978"/>
    <cellStyle name="20% - 강조색6 2 3 4 26" xfId="11979"/>
    <cellStyle name="20% - 강조색6 2 3 4 26 2" xfId="11980"/>
    <cellStyle name="20% - 강조색6 2 3 4 27" xfId="11981"/>
    <cellStyle name="20% - 강조색6 2 3 4 27 2" xfId="11982"/>
    <cellStyle name="20% - 강조색6 2 3 4 28" xfId="11983"/>
    <cellStyle name="20% - 강조색6 2 3 4 28 2" xfId="11984"/>
    <cellStyle name="20% - 강조색6 2 3 4 29" xfId="11985"/>
    <cellStyle name="20% - 강조색6 2 3 4 29 2" xfId="11986"/>
    <cellStyle name="20% - 강조색6 2 3 4 3" xfId="11987"/>
    <cellStyle name="20% - 강조색6 2 3 4 3 2" xfId="11988"/>
    <cellStyle name="20% - 강조색6 2 3 4 30" xfId="11989"/>
    <cellStyle name="20% - 강조색6 2 3 4 30 2" xfId="11990"/>
    <cellStyle name="20% - 강조색6 2 3 4 31" xfId="11991"/>
    <cellStyle name="20% - 강조색6 2 3 4 31 2" xfId="11992"/>
    <cellStyle name="20% - 강조색6 2 3 4 32" xfId="11993"/>
    <cellStyle name="20% - 강조색6 2 3 4 32 2" xfId="11994"/>
    <cellStyle name="20% - 강조색6 2 3 4 33" xfId="11995"/>
    <cellStyle name="20% - 강조색6 2 3 4 33 2" xfId="11996"/>
    <cellStyle name="20% - 강조색6 2 3 4 34" xfId="11997"/>
    <cellStyle name="20% - 강조색6 2 3 4 34 2" xfId="11998"/>
    <cellStyle name="20% - 강조색6 2 3 4 35" xfId="11999"/>
    <cellStyle name="20% - 강조색6 2 3 4 35 2" xfId="12000"/>
    <cellStyle name="20% - 강조색6 2 3 4 36" xfId="12001"/>
    <cellStyle name="20% - 강조색6 2 3 4 36 2" xfId="12002"/>
    <cellStyle name="20% - 강조색6 2 3 4 37" xfId="12003"/>
    <cellStyle name="20% - 강조색6 2 3 4 37 2" xfId="12004"/>
    <cellStyle name="20% - 강조색6 2 3 4 38" xfId="12005"/>
    <cellStyle name="20% - 강조색6 2 3 4 38 2" xfId="12006"/>
    <cellStyle name="20% - 강조색6 2 3 4 39" xfId="12007"/>
    <cellStyle name="20% - 강조색6 2 3 4 39 2" xfId="12008"/>
    <cellStyle name="20% - 강조색6 2 3 4 4" xfId="12009"/>
    <cellStyle name="20% - 강조색6 2 3 4 4 2" xfId="12010"/>
    <cellStyle name="20% - 강조색6 2 3 4 40" xfId="12011"/>
    <cellStyle name="20% - 강조색6 2 3 4 40 2" xfId="12012"/>
    <cellStyle name="20% - 강조색6 2 3 4 41" xfId="12013"/>
    <cellStyle name="20% - 강조색6 2 3 4 41 2" xfId="12014"/>
    <cellStyle name="20% - 강조색6 2 3 4 42" xfId="12015"/>
    <cellStyle name="20% - 강조색6 2 3 4 42 2" xfId="12016"/>
    <cellStyle name="20% - 강조색6 2 3 4 43" xfId="12017"/>
    <cellStyle name="20% - 강조색6 2 3 4 5" xfId="12018"/>
    <cellStyle name="20% - 강조색6 2 3 4 5 2" xfId="12019"/>
    <cellStyle name="20% - 강조색6 2 3 4 6" xfId="12020"/>
    <cellStyle name="20% - 강조색6 2 3 4 6 2" xfId="12021"/>
    <cellStyle name="20% - 강조색6 2 3 4 7" xfId="12022"/>
    <cellStyle name="20% - 강조색6 2 3 4 7 2" xfId="12023"/>
    <cellStyle name="20% - 강조색6 2 3 4 8" xfId="12024"/>
    <cellStyle name="20% - 강조색6 2 3 4 8 2" xfId="12025"/>
    <cellStyle name="20% - 강조색6 2 3 4 9" xfId="12026"/>
    <cellStyle name="20% - 강조색6 2 3 4 9 2" xfId="12027"/>
    <cellStyle name="20% - 강조색6 2 3 40" xfId="12028"/>
    <cellStyle name="20% - 강조색6 2 3 40 2" xfId="12029"/>
    <cellStyle name="20% - 강조색6 2 3 41" xfId="12030"/>
    <cellStyle name="20% - 강조색6 2 3 41 2" xfId="12031"/>
    <cellStyle name="20% - 강조색6 2 3 42" xfId="12032"/>
    <cellStyle name="20% - 강조색6 2 3 42 2" xfId="12033"/>
    <cellStyle name="20% - 강조색6 2 3 43" xfId="12034"/>
    <cellStyle name="20% - 강조색6 2 3 43 2" xfId="12035"/>
    <cellStyle name="20% - 강조색6 2 3 44" xfId="12036"/>
    <cellStyle name="20% - 강조색6 2 3 44 2" xfId="12037"/>
    <cellStyle name="20% - 강조색6 2 3 45" xfId="12038"/>
    <cellStyle name="20% - 강조색6 2 3 45 2" xfId="12039"/>
    <cellStyle name="20% - 강조색6 2 3 46" xfId="12040"/>
    <cellStyle name="20% - 강조색6 2 3 46 2" xfId="12041"/>
    <cellStyle name="20% - 강조색6 2 3 47" xfId="12042"/>
    <cellStyle name="20% - 강조색6 2 3 47 2" xfId="12043"/>
    <cellStyle name="20% - 강조색6 2 3 48" xfId="12044"/>
    <cellStyle name="20% - 강조색6 2 3 5" xfId="12045"/>
    <cellStyle name="20% - 강조색6 2 3 5 10" xfId="12046"/>
    <cellStyle name="20% - 강조색6 2 3 5 10 2" xfId="12047"/>
    <cellStyle name="20% - 강조색6 2 3 5 11" xfId="12048"/>
    <cellStyle name="20% - 강조색6 2 3 5 11 2" xfId="12049"/>
    <cellStyle name="20% - 강조색6 2 3 5 12" xfId="12050"/>
    <cellStyle name="20% - 강조색6 2 3 5 12 2" xfId="12051"/>
    <cellStyle name="20% - 강조색6 2 3 5 13" xfId="12052"/>
    <cellStyle name="20% - 강조색6 2 3 5 13 2" xfId="12053"/>
    <cellStyle name="20% - 강조색6 2 3 5 14" xfId="12054"/>
    <cellStyle name="20% - 강조색6 2 3 5 14 2" xfId="12055"/>
    <cellStyle name="20% - 강조색6 2 3 5 15" xfId="12056"/>
    <cellStyle name="20% - 강조색6 2 3 5 15 2" xfId="12057"/>
    <cellStyle name="20% - 강조색6 2 3 5 16" xfId="12058"/>
    <cellStyle name="20% - 강조색6 2 3 5 16 2" xfId="12059"/>
    <cellStyle name="20% - 강조색6 2 3 5 17" xfId="12060"/>
    <cellStyle name="20% - 강조색6 2 3 5 17 2" xfId="12061"/>
    <cellStyle name="20% - 강조색6 2 3 5 18" xfId="12062"/>
    <cellStyle name="20% - 강조색6 2 3 5 18 2" xfId="12063"/>
    <cellStyle name="20% - 강조색6 2 3 5 19" xfId="12064"/>
    <cellStyle name="20% - 강조색6 2 3 5 19 2" xfId="12065"/>
    <cellStyle name="20% - 강조색6 2 3 5 2" xfId="12066"/>
    <cellStyle name="20% - 강조색6 2 3 5 2 2" xfId="12067"/>
    <cellStyle name="20% - 강조색6 2 3 5 20" xfId="12068"/>
    <cellStyle name="20% - 강조색6 2 3 5 20 2" xfId="12069"/>
    <cellStyle name="20% - 강조색6 2 3 5 21" xfId="12070"/>
    <cellStyle name="20% - 강조색6 2 3 5 21 2" xfId="12071"/>
    <cellStyle name="20% - 강조색6 2 3 5 22" xfId="12072"/>
    <cellStyle name="20% - 강조색6 2 3 5 22 2" xfId="12073"/>
    <cellStyle name="20% - 강조색6 2 3 5 23" xfId="12074"/>
    <cellStyle name="20% - 강조색6 2 3 5 23 2" xfId="12075"/>
    <cellStyle name="20% - 강조색6 2 3 5 24" xfId="12076"/>
    <cellStyle name="20% - 강조색6 2 3 5 24 2" xfId="12077"/>
    <cellStyle name="20% - 강조색6 2 3 5 25" xfId="12078"/>
    <cellStyle name="20% - 강조색6 2 3 5 25 2" xfId="12079"/>
    <cellStyle name="20% - 강조색6 2 3 5 26" xfId="12080"/>
    <cellStyle name="20% - 강조색6 2 3 5 26 2" xfId="12081"/>
    <cellStyle name="20% - 강조색6 2 3 5 27" xfId="12082"/>
    <cellStyle name="20% - 강조색6 2 3 5 27 2" xfId="12083"/>
    <cellStyle name="20% - 강조색6 2 3 5 28" xfId="12084"/>
    <cellStyle name="20% - 강조색6 2 3 5 28 2" xfId="12085"/>
    <cellStyle name="20% - 강조색6 2 3 5 29" xfId="12086"/>
    <cellStyle name="20% - 강조색6 2 3 5 29 2" xfId="12087"/>
    <cellStyle name="20% - 강조색6 2 3 5 3" xfId="12088"/>
    <cellStyle name="20% - 강조색6 2 3 5 3 2" xfId="12089"/>
    <cellStyle name="20% - 강조색6 2 3 5 30" xfId="12090"/>
    <cellStyle name="20% - 강조색6 2 3 5 30 2" xfId="12091"/>
    <cellStyle name="20% - 강조색6 2 3 5 31" xfId="12092"/>
    <cellStyle name="20% - 강조색6 2 3 5 31 2" xfId="12093"/>
    <cellStyle name="20% - 강조색6 2 3 5 32" xfId="12094"/>
    <cellStyle name="20% - 강조색6 2 3 5 32 2" xfId="12095"/>
    <cellStyle name="20% - 강조색6 2 3 5 33" xfId="12096"/>
    <cellStyle name="20% - 강조색6 2 3 5 33 2" xfId="12097"/>
    <cellStyle name="20% - 강조색6 2 3 5 34" xfId="12098"/>
    <cellStyle name="20% - 강조색6 2 3 5 34 2" xfId="12099"/>
    <cellStyle name="20% - 강조색6 2 3 5 35" xfId="12100"/>
    <cellStyle name="20% - 강조색6 2 3 5 35 2" xfId="12101"/>
    <cellStyle name="20% - 강조색6 2 3 5 36" xfId="12102"/>
    <cellStyle name="20% - 강조색6 2 3 5 36 2" xfId="12103"/>
    <cellStyle name="20% - 강조색6 2 3 5 37" xfId="12104"/>
    <cellStyle name="20% - 강조색6 2 3 5 37 2" xfId="12105"/>
    <cellStyle name="20% - 강조색6 2 3 5 38" xfId="12106"/>
    <cellStyle name="20% - 강조색6 2 3 5 38 2" xfId="12107"/>
    <cellStyle name="20% - 강조색6 2 3 5 39" xfId="12108"/>
    <cellStyle name="20% - 강조색6 2 3 5 39 2" xfId="12109"/>
    <cellStyle name="20% - 강조색6 2 3 5 4" xfId="12110"/>
    <cellStyle name="20% - 강조색6 2 3 5 4 2" xfId="12111"/>
    <cellStyle name="20% - 강조색6 2 3 5 40" xfId="12112"/>
    <cellStyle name="20% - 강조색6 2 3 5 40 2" xfId="12113"/>
    <cellStyle name="20% - 강조색6 2 3 5 41" xfId="12114"/>
    <cellStyle name="20% - 강조색6 2 3 5 41 2" xfId="12115"/>
    <cellStyle name="20% - 강조색6 2 3 5 42" xfId="12116"/>
    <cellStyle name="20% - 강조색6 2 3 5 42 2" xfId="12117"/>
    <cellStyle name="20% - 강조색6 2 3 5 43" xfId="12118"/>
    <cellStyle name="20% - 강조색6 2 3 5 5" xfId="12119"/>
    <cellStyle name="20% - 강조색6 2 3 5 5 2" xfId="12120"/>
    <cellStyle name="20% - 강조색6 2 3 5 6" xfId="12121"/>
    <cellStyle name="20% - 강조색6 2 3 5 6 2" xfId="12122"/>
    <cellStyle name="20% - 강조색6 2 3 5 7" xfId="12123"/>
    <cellStyle name="20% - 강조색6 2 3 5 7 2" xfId="12124"/>
    <cellStyle name="20% - 강조색6 2 3 5 8" xfId="12125"/>
    <cellStyle name="20% - 강조색6 2 3 5 8 2" xfId="12126"/>
    <cellStyle name="20% - 강조색6 2 3 5 9" xfId="12127"/>
    <cellStyle name="20% - 강조색6 2 3 5 9 2" xfId="12128"/>
    <cellStyle name="20% - 강조색6 2 3 6" xfId="12129"/>
    <cellStyle name="20% - 강조색6 2 3 6 10" xfId="12130"/>
    <cellStyle name="20% - 강조색6 2 3 6 10 2" xfId="12131"/>
    <cellStyle name="20% - 강조색6 2 3 6 11" xfId="12132"/>
    <cellStyle name="20% - 강조색6 2 3 6 11 2" xfId="12133"/>
    <cellStyle name="20% - 강조색6 2 3 6 12" xfId="12134"/>
    <cellStyle name="20% - 강조색6 2 3 6 12 2" xfId="12135"/>
    <cellStyle name="20% - 강조색6 2 3 6 13" xfId="12136"/>
    <cellStyle name="20% - 강조색6 2 3 6 13 2" xfId="12137"/>
    <cellStyle name="20% - 강조색6 2 3 6 14" xfId="12138"/>
    <cellStyle name="20% - 강조색6 2 3 6 14 2" xfId="12139"/>
    <cellStyle name="20% - 강조색6 2 3 6 15" xfId="12140"/>
    <cellStyle name="20% - 강조색6 2 3 6 15 2" xfId="12141"/>
    <cellStyle name="20% - 강조색6 2 3 6 16" xfId="12142"/>
    <cellStyle name="20% - 강조색6 2 3 6 16 2" xfId="12143"/>
    <cellStyle name="20% - 강조색6 2 3 6 17" xfId="12144"/>
    <cellStyle name="20% - 강조색6 2 3 6 17 2" xfId="12145"/>
    <cellStyle name="20% - 강조색6 2 3 6 18" xfId="12146"/>
    <cellStyle name="20% - 강조색6 2 3 6 18 2" xfId="12147"/>
    <cellStyle name="20% - 강조색6 2 3 6 19" xfId="12148"/>
    <cellStyle name="20% - 강조색6 2 3 6 19 2" xfId="12149"/>
    <cellStyle name="20% - 강조색6 2 3 6 2" xfId="12150"/>
    <cellStyle name="20% - 강조색6 2 3 6 2 2" xfId="12151"/>
    <cellStyle name="20% - 강조색6 2 3 6 20" xfId="12152"/>
    <cellStyle name="20% - 강조색6 2 3 6 20 2" xfId="12153"/>
    <cellStyle name="20% - 강조색6 2 3 6 21" xfId="12154"/>
    <cellStyle name="20% - 강조색6 2 3 6 21 2" xfId="12155"/>
    <cellStyle name="20% - 강조색6 2 3 6 22" xfId="12156"/>
    <cellStyle name="20% - 강조색6 2 3 6 22 2" xfId="12157"/>
    <cellStyle name="20% - 강조색6 2 3 6 23" xfId="12158"/>
    <cellStyle name="20% - 강조색6 2 3 6 23 2" xfId="12159"/>
    <cellStyle name="20% - 강조색6 2 3 6 24" xfId="12160"/>
    <cellStyle name="20% - 강조색6 2 3 6 24 2" xfId="12161"/>
    <cellStyle name="20% - 강조색6 2 3 6 25" xfId="12162"/>
    <cellStyle name="20% - 강조색6 2 3 6 25 2" xfId="12163"/>
    <cellStyle name="20% - 강조색6 2 3 6 26" xfId="12164"/>
    <cellStyle name="20% - 강조색6 2 3 6 26 2" xfId="12165"/>
    <cellStyle name="20% - 강조색6 2 3 6 27" xfId="12166"/>
    <cellStyle name="20% - 강조색6 2 3 6 27 2" xfId="12167"/>
    <cellStyle name="20% - 강조색6 2 3 6 28" xfId="12168"/>
    <cellStyle name="20% - 강조색6 2 3 6 28 2" xfId="12169"/>
    <cellStyle name="20% - 강조색6 2 3 6 29" xfId="12170"/>
    <cellStyle name="20% - 강조색6 2 3 6 29 2" xfId="12171"/>
    <cellStyle name="20% - 강조색6 2 3 6 3" xfId="12172"/>
    <cellStyle name="20% - 강조색6 2 3 6 3 2" xfId="12173"/>
    <cellStyle name="20% - 강조색6 2 3 6 30" xfId="12174"/>
    <cellStyle name="20% - 강조색6 2 3 6 30 2" xfId="12175"/>
    <cellStyle name="20% - 강조색6 2 3 6 31" xfId="12176"/>
    <cellStyle name="20% - 강조색6 2 3 6 31 2" xfId="12177"/>
    <cellStyle name="20% - 강조색6 2 3 6 32" xfId="12178"/>
    <cellStyle name="20% - 강조색6 2 3 6 32 2" xfId="12179"/>
    <cellStyle name="20% - 강조색6 2 3 6 33" xfId="12180"/>
    <cellStyle name="20% - 강조색6 2 3 6 33 2" xfId="12181"/>
    <cellStyle name="20% - 강조색6 2 3 6 34" xfId="12182"/>
    <cellStyle name="20% - 강조색6 2 3 6 34 2" xfId="12183"/>
    <cellStyle name="20% - 강조색6 2 3 6 35" xfId="12184"/>
    <cellStyle name="20% - 강조색6 2 3 6 35 2" xfId="12185"/>
    <cellStyle name="20% - 강조색6 2 3 6 36" xfId="12186"/>
    <cellStyle name="20% - 강조색6 2 3 6 36 2" xfId="12187"/>
    <cellStyle name="20% - 강조색6 2 3 6 37" xfId="12188"/>
    <cellStyle name="20% - 강조색6 2 3 6 37 2" xfId="12189"/>
    <cellStyle name="20% - 강조색6 2 3 6 38" xfId="12190"/>
    <cellStyle name="20% - 강조색6 2 3 6 38 2" xfId="12191"/>
    <cellStyle name="20% - 강조색6 2 3 6 39" xfId="12192"/>
    <cellStyle name="20% - 강조색6 2 3 6 39 2" xfId="12193"/>
    <cellStyle name="20% - 강조색6 2 3 6 4" xfId="12194"/>
    <cellStyle name="20% - 강조색6 2 3 6 4 2" xfId="12195"/>
    <cellStyle name="20% - 강조색6 2 3 6 40" xfId="12196"/>
    <cellStyle name="20% - 강조색6 2 3 6 40 2" xfId="12197"/>
    <cellStyle name="20% - 강조색6 2 3 6 41" xfId="12198"/>
    <cellStyle name="20% - 강조색6 2 3 6 41 2" xfId="12199"/>
    <cellStyle name="20% - 강조색6 2 3 6 42" xfId="12200"/>
    <cellStyle name="20% - 강조색6 2 3 6 42 2" xfId="12201"/>
    <cellStyle name="20% - 강조색6 2 3 6 43" xfId="12202"/>
    <cellStyle name="20% - 강조색6 2 3 6 5" xfId="12203"/>
    <cellStyle name="20% - 강조색6 2 3 6 5 2" xfId="12204"/>
    <cellStyle name="20% - 강조색6 2 3 6 6" xfId="12205"/>
    <cellStyle name="20% - 강조색6 2 3 6 6 2" xfId="12206"/>
    <cellStyle name="20% - 강조색6 2 3 6 7" xfId="12207"/>
    <cellStyle name="20% - 강조색6 2 3 6 7 2" xfId="12208"/>
    <cellStyle name="20% - 강조색6 2 3 6 8" xfId="12209"/>
    <cellStyle name="20% - 강조색6 2 3 6 8 2" xfId="12210"/>
    <cellStyle name="20% - 강조색6 2 3 6 9" xfId="12211"/>
    <cellStyle name="20% - 강조색6 2 3 6 9 2" xfId="12212"/>
    <cellStyle name="20% - 강조색6 2 3 7" xfId="12213"/>
    <cellStyle name="20% - 강조색6 2 3 7 2" xfId="12214"/>
    <cellStyle name="20% - 강조색6 2 3 8" xfId="12215"/>
    <cellStyle name="20% - 강조색6 2 3 8 2" xfId="12216"/>
    <cellStyle name="20% - 강조색6 2 3 9" xfId="12217"/>
    <cellStyle name="20% - 강조색6 2 3 9 2" xfId="12218"/>
    <cellStyle name="20% - 강조색6 2 3_Apollo(세부)" xfId="12219"/>
    <cellStyle name="20% - 강조색6 2 30" xfId="12220"/>
    <cellStyle name="20% - 강조색6 2 30 2" xfId="12221"/>
    <cellStyle name="20% - 강조색6 2 31" xfId="12222"/>
    <cellStyle name="20% - 강조색6 2 31 2" xfId="12223"/>
    <cellStyle name="20% - 강조색6 2 32" xfId="12224"/>
    <cellStyle name="20% - 강조색6 2 32 2" xfId="12225"/>
    <cellStyle name="20% - 강조색6 2 33" xfId="12226"/>
    <cellStyle name="20% - 강조색6 2 33 2" xfId="12227"/>
    <cellStyle name="20% - 강조색6 2 34" xfId="12228"/>
    <cellStyle name="20% - 강조색6 2 34 2" xfId="12229"/>
    <cellStyle name="20% - 강조색6 2 35" xfId="12230"/>
    <cellStyle name="20% - 강조색6 2 35 2" xfId="12231"/>
    <cellStyle name="20% - 강조색6 2 36" xfId="12232"/>
    <cellStyle name="20% - 강조색6 2 36 2" xfId="12233"/>
    <cellStyle name="20% - 강조색6 2 37" xfId="12234"/>
    <cellStyle name="20% - 강조색6 2 37 2" xfId="12235"/>
    <cellStyle name="20% - 강조색6 2 38" xfId="12236"/>
    <cellStyle name="20% - 강조색6 2 38 2" xfId="12237"/>
    <cellStyle name="20% - 강조색6 2 39" xfId="12238"/>
    <cellStyle name="20% - 강조색6 2 39 2" xfId="12239"/>
    <cellStyle name="20% - 강조색6 2 4" xfId="12240"/>
    <cellStyle name="20% - 강조색6 2 4 10" xfId="12241"/>
    <cellStyle name="20% - 강조색6 2 4 10 2" xfId="12242"/>
    <cellStyle name="20% - 강조색6 2 4 11" xfId="12243"/>
    <cellStyle name="20% - 강조색6 2 4 11 2" xfId="12244"/>
    <cellStyle name="20% - 강조색6 2 4 12" xfId="12245"/>
    <cellStyle name="20% - 강조색6 2 4 12 2" xfId="12246"/>
    <cellStyle name="20% - 강조색6 2 4 13" xfId="12247"/>
    <cellStyle name="20% - 강조색6 2 4 13 2" xfId="12248"/>
    <cellStyle name="20% - 강조색6 2 4 14" xfId="12249"/>
    <cellStyle name="20% - 강조색6 2 4 14 2" xfId="12250"/>
    <cellStyle name="20% - 강조색6 2 4 15" xfId="12251"/>
    <cellStyle name="20% - 강조색6 2 4 15 2" xfId="12252"/>
    <cellStyle name="20% - 강조색6 2 4 16" xfId="12253"/>
    <cellStyle name="20% - 강조색6 2 4 16 2" xfId="12254"/>
    <cellStyle name="20% - 강조색6 2 4 17" xfId="12255"/>
    <cellStyle name="20% - 강조색6 2 4 17 2" xfId="12256"/>
    <cellStyle name="20% - 강조색6 2 4 18" xfId="12257"/>
    <cellStyle name="20% - 강조색6 2 4 18 2" xfId="12258"/>
    <cellStyle name="20% - 강조색6 2 4 19" xfId="12259"/>
    <cellStyle name="20% - 강조색6 2 4 19 2" xfId="12260"/>
    <cellStyle name="20% - 강조색6 2 4 2" xfId="12261"/>
    <cellStyle name="20% - 강조색6 2 4 2 2" xfId="12262"/>
    <cellStyle name="20% - 강조색6 2 4 20" xfId="12263"/>
    <cellStyle name="20% - 강조색6 2 4 20 2" xfId="12264"/>
    <cellStyle name="20% - 강조색6 2 4 21" xfId="12265"/>
    <cellStyle name="20% - 강조색6 2 4 21 2" xfId="12266"/>
    <cellStyle name="20% - 강조색6 2 4 22" xfId="12267"/>
    <cellStyle name="20% - 강조색6 2 4 22 2" xfId="12268"/>
    <cellStyle name="20% - 강조색6 2 4 23" xfId="12269"/>
    <cellStyle name="20% - 강조색6 2 4 23 2" xfId="12270"/>
    <cellStyle name="20% - 강조색6 2 4 24" xfId="12271"/>
    <cellStyle name="20% - 강조색6 2 4 24 2" xfId="12272"/>
    <cellStyle name="20% - 강조색6 2 4 25" xfId="12273"/>
    <cellStyle name="20% - 강조색6 2 4 25 2" xfId="12274"/>
    <cellStyle name="20% - 강조색6 2 4 26" xfId="12275"/>
    <cellStyle name="20% - 강조색6 2 4 26 2" xfId="12276"/>
    <cellStyle name="20% - 강조색6 2 4 27" xfId="12277"/>
    <cellStyle name="20% - 강조색6 2 4 27 2" xfId="12278"/>
    <cellStyle name="20% - 강조색6 2 4 28" xfId="12279"/>
    <cellStyle name="20% - 강조색6 2 4 28 2" xfId="12280"/>
    <cellStyle name="20% - 강조색6 2 4 29" xfId="12281"/>
    <cellStyle name="20% - 강조색6 2 4 29 2" xfId="12282"/>
    <cellStyle name="20% - 강조색6 2 4 3" xfId="12283"/>
    <cellStyle name="20% - 강조색6 2 4 3 2" xfId="12284"/>
    <cellStyle name="20% - 강조색6 2 4 30" xfId="12285"/>
    <cellStyle name="20% - 강조색6 2 4 30 2" xfId="12286"/>
    <cellStyle name="20% - 강조색6 2 4 31" xfId="12287"/>
    <cellStyle name="20% - 강조색6 2 4 31 2" xfId="12288"/>
    <cellStyle name="20% - 강조색6 2 4 32" xfId="12289"/>
    <cellStyle name="20% - 강조색6 2 4 32 2" xfId="12290"/>
    <cellStyle name="20% - 강조색6 2 4 33" xfId="12291"/>
    <cellStyle name="20% - 강조색6 2 4 33 2" xfId="12292"/>
    <cellStyle name="20% - 강조색6 2 4 34" xfId="12293"/>
    <cellStyle name="20% - 강조색6 2 4 34 2" xfId="12294"/>
    <cellStyle name="20% - 강조색6 2 4 35" xfId="12295"/>
    <cellStyle name="20% - 강조색6 2 4 35 2" xfId="12296"/>
    <cellStyle name="20% - 강조색6 2 4 36" xfId="12297"/>
    <cellStyle name="20% - 강조색6 2 4 36 2" xfId="12298"/>
    <cellStyle name="20% - 강조색6 2 4 37" xfId="12299"/>
    <cellStyle name="20% - 강조색6 2 4 37 2" xfId="12300"/>
    <cellStyle name="20% - 강조색6 2 4 38" xfId="12301"/>
    <cellStyle name="20% - 강조색6 2 4 38 2" xfId="12302"/>
    <cellStyle name="20% - 강조색6 2 4 39" xfId="12303"/>
    <cellStyle name="20% - 강조색6 2 4 39 2" xfId="12304"/>
    <cellStyle name="20% - 강조색6 2 4 4" xfId="12305"/>
    <cellStyle name="20% - 강조색6 2 4 4 2" xfId="12306"/>
    <cellStyle name="20% - 강조색6 2 4 40" xfId="12307"/>
    <cellStyle name="20% - 강조색6 2 4 40 2" xfId="12308"/>
    <cellStyle name="20% - 강조색6 2 4 41" xfId="12309"/>
    <cellStyle name="20% - 강조색6 2 4 41 2" xfId="12310"/>
    <cellStyle name="20% - 강조색6 2 4 42" xfId="12311"/>
    <cellStyle name="20% - 강조색6 2 4 42 2" xfId="12312"/>
    <cellStyle name="20% - 강조색6 2 4 43" xfId="12313"/>
    <cellStyle name="20% - 강조색6 2 4 5" xfId="12314"/>
    <cellStyle name="20% - 강조색6 2 4 5 2" xfId="12315"/>
    <cellStyle name="20% - 강조색6 2 4 6" xfId="12316"/>
    <cellStyle name="20% - 강조색6 2 4 6 2" xfId="12317"/>
    <cellStyle name="20% - 강조색6 2 4 7" xfId="12318"/>
    <cellStyle name="20% - 강조색6 2 4 7 2" xfId="12319"/>
    <cellStyle name="20% - 강조색6 2 4 8" xfId="12320"/>
    <cellStyle name="20% - 강조색6 2 4 8 2" xfId="12321"/>
    <cellStyle name="20% - 강조색6 2 4 9" xfId="12322"/>
    <cellStyle name="20% - 강조색6 2 4 9 2" xfId="12323"/>
    <cellStyle name="20% - 강조색6 2 40" xfId="12324"/>
    <cellStyle name="20% - 강조색6 2 40 2" xfId="12325"/>
    <cellStyle name="20% - 강조색6 2 41" xfId="12326"/>
    <cellStyle name="20% - 강조색6 2 41 2" xfId="12327"/>
    <cellStyle name="20% - 강조색6 2 42" xfId="12328"/>
    <cellStyle name="20% - 강조색6 2 42 2" xfId="12329"/>
    <cellStyle name="20% - 강조색6 2 43" xfId="12330"/>
    <cellStyle name="20% - 강조색6 2 43 2" xfId="12331"/>
    <cellStyle name="20% - 강조색6 2 44" xfId="12332"/>
    <cellStyle name="20% - 강조색6 2 44 2" xfId="12333"/>
    <cellStyle name="20% - 강조색6 2 45" xfId="12334"/>
    <cellStyle name="20% - 강조색6 2 45 2" xfId="12335"/>
    <cellStyle name="20% - 강조색6 2 46" xfId="12336"/>
    <cellStyle name="20% - 강조색6 2 46 2" xfId="12337"/>
    <cellStyle name="20% - 강조색6 2 47" xfId="12338"/>
    <cellStyle name="20% - 강조색6 2 47 2" xfId="12339"/>
    <cellStyle name="20% - 강조색6 2 48" xfId="12340"/>
    <cellStyle name="20% - 강조색6 2 48 2" xfId="12341"/>
    <cellStyle name="20% - 강조색6 2 49" xfId="12342"/>
    <cellStyle name="20% - 강조색6 2 49 2" xfId="12343"/>
    <cellStyle name="20% - 강조색6 2 5" xfId="12344"/>
    <cellStyle name="20% - 강조색6 2 5 10" xfId="12345"/>
    <cellStyle name="20% - 강조색6 2 5 10 2" xfId="12346"/>
    <cellStyle name="20% - 강조색6 2 5 11" xfId="12347"/>
    <cellStyle name="20% - 강조색6 2 5 11 2" xfId="12348"/>
    <cellStyle name="20% - 강조색6 2 5 12" xfId="12349"/>
    <cellStyle name="20% - 강조색6 2 5 12 2" xfId="12350"/>
    <cellStyle name="20% - 강조색6 2 5 13" xfId="12351"/>
    <cellStyle name="20% - 강조색6 2 5 13 2" xfId="12352"/>
    <cellStyle name="20% - 강조색6 2 5 14" xfId="12353"/>
    <cellStyle name="20% - 강조색6 2 5 14 2" xfId="12354"/>
    <cellStyle name="20% - 강조색6 2 5 15" xfId="12355"/>
    <cellStyle name="20% - 강조색6 2 5 15 2" xfId="12356"/>
    <cellStyle name="20% - 강조색6 2 5 16" xfId="12357"/>
    <cellStyle name="20% - 강조색6 2 5 16 2" xfId="12358"/>
    <cellStyle name="20% - 강조색6 2 5 17" xfId="12359"/>
    <cellStyle name="20% - 강조색6 2 5 17 2" xfId="12360"/>
    <cellStyle name="20% - 강조색6 2 5 18" xfId="12361"/>
    <cellStyle name="20% - 강조색6 2 5 18 2" xfId="12362"/>
    <cellStyle name="20% - 강조색6 2 5 19" xfId="12363"/>
    <cellStyle name="20% - 강조색6 2 5 19 2" xfId="12364"/>
    <cellStyle name="20% - 강조색6 2 5 2" xfId="12365"/>
    <cellStyle name="20% - 강조색6 2 5 2 2" xfId="12366"/>
    <cellStyle name="20% - 강조색6 2 5 20" xfId="12367"/>
    <cellStyle name="20% - 강조색6 2 5 20 2" xfId="12368"/>
    <cellStyle name="20% - 강조색6 2 5 21" xfId="12369"/>
    <cellStyle name="20% - 강조색6 2 5 21 2" xfId="12370"/>
    <cellStyle name="20% - 강조색6 2 5 22" xfId="12371"/>
    <cellStyle name="20% - 강조색6 2 5 22 2" xfId="12372"/>
    <cellStyle name="20% - 강조색6 2 5 23" xfId="12373"/>
    <cellStyle name="20% - 강조색6 2 5 23 2" xfId="12374"/>
    <cellStyle name="20% - 강조색6 2 5 24" xfId="12375"/>
    <cellStyle name="20% - 강조색6 2 5 24 2" xfId="12376"/>
    <cellStyle name="20% - 강조색6 2 5 25" xfId="12377"/>
    <cellStyle name="20% - 강조색6 2 5 25 2" xfId="12378"/>
    <cellStyle name="20% - 강조색6 2 5 26" xfId="12379"/>
    <cellStyle name="20% - 강조색6 2 5 26 2" xfId="12380"/>
    <cellStyle name="20% - 강조색6 2 5 27" xfId="12381"/>
    <cellStyle name="20% - 강조색6 2 5 27 2" xfId="12382"/>
    <cellStyle name="20% - 강조색6 2 5 28" xfId="12383"/>
    <cellStyle name="20% - 강조색6 2 5 28 2" xfId="12384"/>
    <cellStyle name="20% - 강조색6 2 5 29" xfId="12385"/>
    <cellStyle name="20% - 강조색6 2 5 29 2" xfId="12386"/>
    <cellStyle name="20% - 강조색6 2 5 3" xfId="12387"/>
    <cellStyle name="20% - 강조색6 2 5 3 2" xfId="12388"/>
    <cellStyle name="20% - 강조색6 2 5 30" xfId="12389"/>
    <cellStyle name="20% - 강조색6 2 5 30 2" xfId="12390"/>
    <cellStyle name="20% - 강조색6 2 5 31" xfId="12391"/>
    <cellStyle name="20% - 강조색6 2 5 31 2" xfId="12392"/>
    <cellStyle name="20% - 강조색6 2 5 32" xfId="12393"/>
    <cellStyle name="20% - 강조색6 2 5 32 2" xfId="12394"/>
    <cellStyle name="20% - 강조색6 2 5 33" xfId="12395"/>
    <cellStyle name="20% - 강조색6 2 5 33 2" xfId="12396"/>
    <cellStyle name="20% - 강조색6 2 5 34" xfId="12397"/>
    <cellStyle name="20% - 강조색6 2 5 34 2" xfId="12398"/>
    <cellStyle name="20% - 강조색6 2 5 35" xfId="12399"/>
    <cellStyle name="20% - 강조색6 2 5 35 2" xfId="12400"/>
    <cellStyle name="20% - 강조색6 2 5 36" xfId="12401"/>
    <cellStyle name="20% - 강조색6 2 5 36 2" xfId="12402"/>
    <cellStyle name="20% - 강조색6 2 5 37" xfId="12403"/>
    <cellStyle name="20% - 강조색6 2 5 37 2" xfId="12404"/>
    <cellStyle name="20% - 강조색6 2 5 38" xfId="12405"/>
    <cellStyle name="20% - 강조색6 2 5 38 2" xfId="12406"/>
    <cellStyle name="20% - 강조색6 2 5 39" xfId="12407"/>
    <cellStyle name="20% - 강조색6 2 5 39 2" xfId="12408"/>
    <cellStyle name="20% - 강조색6 2 5 4" xfId="12409"/>
    <cellStyle name="20% - 강조색6 2 5 4 2" xfId="12410"/>
    <cellStyle name="20% - 강조색6 2 5 40" xfId="12411"/>
    <cellStyle name="20% - 강조색6 2 5 40 2" xfId="12412"/>
    <cellStyle name="20% - 강조색6 2 5 41" xfId="12413"/>
    <cellStyle name="20% - 강조색6 2 5 41 2" xfId="12414"/>
    <cellStyle name="20% - 강조색6 2 5 42" xfId="12415"/>
    <cellStyle name="20% - 강조색6 2 5 42 2" xfId="12416"/>
    <cellStyle name="20% - 강조색6 2 5 43" xfId="12417"/>
    <cellStyle name="20% - 강조색6 2 5 5" xfId="12418"/>
    <cellStyle name="20% - 강조색6 2 5 5 2" xfId="12419"/>
    <cellStyle name="20% - 강조색6 2 5 6" xfId="12420"/>
    <cellStyle name="20% - 강조색6 2 5 6 2" xfId="12421"/>
    <cellStyle name="20% - 강조색6 2 5 7" xfId="12422"/>
    <cellStyle name="20% - 강조색6 2 5 7 2" xfId="12423"/>
    <cellStyle name="20% - 강조색6 2 5 8" xfId="12424"/>
    <cellStyle name="20% - 강조색6 2 5 8 2" xfId="12425"/>
    <cellStyle name="20% - 강조색6 2 5 9" xfId="12426"/>
    <cellStyle name="20% - 강조색6 2 5 9 2" xfId="12427"/>
    <cellStyle name="20% - 강조색6 2 50" xfId="12428"/>
    <cellStyle name="20% - 강조색6 2 51" xfId="12429"/>
    <cellStyle name="20% - 강조색6 2 52" xfId="12430"/>
    <cellStyle name="20% - 강조색6 2 6" xfId="12431"/>
    <cellStyle name="20% - 강조색6 2 6 10" xfId="12432"/>
    <cellStyle name="20% - 강조색6 2 6 10 2" xfId="12433"/>
    <cellStyle name="20% - 강조색6 2 6 11" xfId="12434"/>
    <cellStyle name="20% - 강조색6 2 6 11 2" xfId="12435"/>
    <cellStyle name="20% - 강조색6 2 6 12" xfId="12436"/>
    <cellStyle name="20% - 강조색6 2 6 12 2" xfId="12437"/>
    <cellStyle name="20% - 강조색6 2 6 13" xfId="12438"/>
    <cellStyle name="20% - 강조색6 2 6 13 2" xfId="12439"/>
    <cellStyle name="20% - 강조색6 2 6 14" xfId="12440"/>
    <cellStyle name="20% - 강조색6 2 6 14 2" xfId="12441"/>
    <cellStyle name="20% - 강조색6 2 6 15" xfId="12442"/>
    <cellStyle name="20% - 강조색6 2 6 15 2" xfId="12443"/>
    <cellStyle name="20% - 강조색6 2 6 16" xfId="12444"/>
    <cellStyle name="20% - 강조색6 2 6 16 2" xfId="12445"/>
    <cellStyle name="20% - 강조색6 2 6 17" xfId="12446"/>
    <cellStyle name="20% - 강조색6 2 6 17 2" xfId="12447"/>
    <cellStyle name="20% - 강조색6 2 6 18" xfId="12448"/>
    <cellStyle name="20% - 강조색6 2 6 18 2" xfId="12449"/>
    <cellStyle name="20% - 강조색6 2 6 19" xfId="12450"/>
    <cellStyle name="20% - 강조색6 2 6 19 2" xfId="12451"/>
    <cellStyle name="20% - 강조색6 2 6 2" xfId="12452"/>
    <cellStyle name="20% - 강조색6 2 6 2 2" xfId="12453"/>
    <cellStyle name="20% - 강조색6 2 6 20" xfId="12454"/>
    <cellStyle name="20% - 강조색6 2 6 20 2" xfId="12455"/>
    <cellStyle name="20% - 강조색6 2 6 21" xfId="12456"/>
    <cellStyle name="20% - 강조색6 2 6 21 2" xfId="12457"/>
    <cellStyle name="20% - 강조색6 2 6 22" xfId="12458"/>
    <cellStyle name="20% - 강조색6 2 6 22 2" xfId="12459"/>
    <cellStyle name="20% - 강조색6 2 6 23" xfId="12460"/>
    <cellStyle name="20% - 강조색6 2 6 23 2" xfId="12461"/>
    <cellStyle name="20% - 강조색6 2 6 24" xfId="12462"/>
    <cellStyle name="20% - 강조색6 2 6 24 2" xfId="12463"/>
    <cellStyle name="20% - 강조색6 2 6 25" xfId="12464"/>
    <cellStyle name="20% - 강조색6 2 6 25 2" xfId="12465"/>
    <cellStyle name="20% - 강조색6 2 6 26" xfId="12466"/>
    <cellStyle name="20% - 강조색6 2 6 26 2" xfId="12467"/>
    <cellStyle name="20% - 강조색6 2 6 27" xfId="12468"/>
    <cellStyle name="20% - 강조색6 2 6 27 2" xfId="12469"/>
    <cellStyle name="20% - 강조색6 2 6 28" xfId="12470"/>
    <cellStyle name="20% - 강조색6 2 6 28 2" xfId="12471"/>
    <cellStyle name="20% - 강조색6 2 6 29" xfId="12472"/>
    <cellStyle name="20% - 강조색6 2 6 29 2" xfId="12473"/>
    <cellStyle name="20% - 강조색6 2 6 3" xfId="12474"/>
    <cellStyle name="20% - 강조색6 2 6 3 2" xfId="12475"/>
    <cellStyle name="20% - 강조색6 2 6 30" xfId="12476"/>
    <cellStyle name="20% - 강조색6 2 6 30 2" xfId="12477"/>
    <cellStyle name="20% - 강조색6 2 6 31" xfId="12478"/>
    <cellStyle name="20% - 강조색6 2 6 31 2" xfId="12479"/>
    <cellStyle name="20% - 강조색6 2 6 32" xfId="12480"/>
    <cellStyle name="20% - 강조색6 2 6 32 2" xfId="12481"/>
    <cellStyle name="20% - 강조색6 2 6 33" xfId="12482"/>
    <cellStyle name="20% - 강조색6 2 6 33 2" xfId="12483"/>
    <cellStyle name="20% - 강조색6 2 6 34" xfId="12484"/>
    <cellStyle name="20% - 강조색6 2 6 34 2" xfId="12485"/>
    <cellStyle name="20% - 강조색6 2 6 35" xfId="12486"/>
    <cellStyle name="20% - 강조색6 2 6 35 2" xfId="12487"/>
    <cellStyle name="20% - 강조색6 2 6 36" xfId="12488"/>
    <cellStyle name="20% - 강조색6 2 6 36 2" xfId="12489"/>
    <cellStyle name="20% - 강조색6 2 6 37" xfId="12490"/>
    <cellStyle name="20% - 강조색6 2 6 37 2" xfId="12491"/>
    <cellStyle name="20% - 강조색6 2 6 38" xfId="12492"/>
    <cellStyle name="20% - 강조색6 2 6 38 2" xfId="12493"/>
    <cellStyle name="20% - 강조색6 2 6 39" xfId="12494"/>
    <cellStyle name="20% - 강조색6 2 6 39 2" xfId="12495"/>
    <cellStyle name="20% - 강조색6 2 6 4" xfId="12496"/>
    <cellStyle name="20% - 강조색6 2 6 4 2" xfId="12497"/>
    <cellStyle name="20% - 강조색6 2 6 40" xfId="12498"/>
    <cellStyle name="20% - 강조색6 2 6 40 2" xfId="12499"/>
    <cellStyle name="20% - 강조색6 2 6 41" xfId="12500"/>
    <cellStyle name="20% - 강조색6 2 6 41 2" xfId="12501"/>
    <cellStyle name="20% - 강조색6 2 6 42" xfId="12502"/>
    <cellStyle name="20% - 강조색6 2 6 42 2" xfId="12503"/>
    <cellStyle name="20% - 강조색6 2 6 43" xfId="12504"/>
    <cellStyle name="20% - 강조색6 2 6 5" xfId="12505"/>
    <cellStyle name="20% - 강조색6 2 6 5 2" xfId="12506"/>
    <cellStyle name="20% - 강조색6 2 6 6" xfId="12507"/>
    <cellStyle name="20% - 강조색6 2 6 6 2" xfId="12508"/>
    <cellStyle name="20% - 강조색6 2 6 7" xfId="12509"/>
    <cellStyle name="20% - 강조색6 2 6 7 2" xfId="12510"/>
    <cellStyle name="20% - 강조색6 2 6 8" xfId="12511"/>
    <cellStyle name="20% - 강조색6 2 6 8 2" xfId="12512"/>
    <cellStyle name="20% - 강조색6 2 6 9" xfId="12513"/>
    <cellStyle name="20% - 강조색6 2 6 9 2" xfId="12514"/>
    <cellStyle name="20% - 강조색6 2 7" xfId="12515"/>
    <cellStyle name="20% - 강조색6 2 7 10" xfId="12516"/>
    <cellStyle name="20% - 강조색6 2 7 10 2" xfId="12517"/>
    <cellStyle name="20% - 강조색6 2 7 11" xfId="12518"/>
    <cellStyle name="20% - 강조색6 2 7 11 2" xfId="12519"/>
    <cellStyle name="20% - 강조색6 2 7 12" xfId="12520"/>
    <cellStyle name="20% - 강조색6 2 7 12 2" xfId="12521"/>
    <cellStyle name="20% - 강조색6 2 7 13" xfId="12522"/>
    <cellStyle name="20% - 강조색6 2 7 13 2" xfId="12523"/>
    <cellStyle name="20% - 강조색6 2 7 14" xfId="12524"/>
    <cellStyle name="20% - 강조색6 2 7 14 2" xfId="12525"/>
    <cellStyle name="20% - 강조색6 2 7 15" xfId="12526"/>
    <cellStyle name="20% - 강조색6 2 7 15 2" xfId="12527"/>
    <cellStyle name="20% - 강조색6 2 7 16" xfId="12528"/>
    <cellStyle name="20% - 강조색6 2 7 16 2" xfId="12529"/>
    <cellStyle name="20% - 강조색6 2 7 17" xfId="12530"/>
    <cellStyle name="20% - 강조색6 2 7 17 2" xfId="12531"/>
    <cellStyle name="20% - 강조색6 2 7 18" xfId="12532"/>
    <cellStyle name="20% - 강조색6 2 7 18 2" xfId="12533"/>
    <cellStyle name="20% - 강조색6 2 7 19" xfId="12534"/>
    <cellStyle name="20% - 강조색6 2 7 19 2" xfId="12535"/>
    <cellStyle name="20% - 강조색6 2 7 2" xfId="12536"/>
    <cellStyle name="20% - 강조색6 2 7 2 2" xfId="12537"/>
    <cellStyle name="20% - 강조색6 2 7 20" xfId="12538"/>
    <cellStyle name="20% - 강조색6 2 7 20 2" xfId="12539"/>
    <cellStyle name="20% - 강조색6 2 7 21" xfId="12540"/>
    <cellStyle name="20% - 강조색6 2 7 21 2" xfId="12541"/>
    <cellStyle name="20% - 강조색6 2 7 22" xfId="12542"/>
    <cellStyle name="20% - 강조색6 2 7 22 2" xfId="12543"/>
    <cellStyle name="20% - 강조색6 2 7 23" xfId="12544"/>
    <cellStyle name="20% - 강조색6 2 7 23 2" xfId="12545"/>
    <cellStyle name="20% - 강조색6 2 7 24" xfId="12546"/>
    <cellStyle name="20% - 강조색6 2 7 24 2" xfId="12547"/>
    <cellStyle name="20% - 강조색6 2 7 25" xfId="12548"/>
    <cellStyle name="20% - 강조색6 2 7 25 2" xfId="12549"/>
    <cellStyle name="20% - 강조색6 2 7 26" xfId="12550"/>
    <cellStyle name="20% - 강조색6 2 7 26 2" xfId="12551"/>
    <cellStyle name="20% - 강조색6 2 7 27" xfId="12552"/>
    <cellStyle name="20% - 강조색6 2 7 27 2" xfId="12553"/>
    <cellStyle name="20% - 강조색6 2 7 28" xfId="12554"/>
    <cellStyle name="20% - 강조색6 2 7 28 2" xfId="12555"/>
    <cellStyle name="20% - 강조색6 2 7 29" xfId="12556"/>
    <cellStyle name="20% - 강조색6 2 7 29 2" xfId="12557"/>
    <cellStyle name="20% - 강조색6 2 7 3" xfId="12558"/>
    <cellStyle name="20% - 강조색6 2 7 3 2" xfId="12559"/>
    <cellStyle name="20% - 강조색6 2 7 30" xfId="12560"/>
    <cellStyle name="20% - 강조색6 2 7 30 2" xfId="12561"/>
    <cellStyle name="20% - 강조색6 2 7 31" xfId="12562"/>
    <cellStyle name="20% - 강조색6 2 7 31 2" xfId="12563"/>
    <cellStyle name="20% - 강조색6 2 7 32" xfId="12564"/>
    <cellStyle name="20% - 강조색6 2 7 32 2" xfId="12565"/>
    <cellStyle name="20% - 강조색6 2 7 33" xfId="12566"/>
    <cellStyle name="20% - 강조색6 2 7 33 2" xfId="12567"/>
    <cellStyle name="20% - 강조색6 2 7 34" xfId="12568"/>
    <cellStyle name="20% - 강조색6 2 7 34 2" xfId="12569"/>
    <cellStyle name="20% - 강조색6 2 7 35" xfId="12570"/>
    <cellStyle name="20% - 강조색6 2 7 35 2" xfId="12571"/>
    <cellStyle name="20% - 강조색6 2 7 36" xfId="12572"/>
    <cellStyle name="20% - 강조색6 2 7 36 2" xfId="12573"/>
    <cellStyle name="20% - 강조색6 2 7 37" xfId="12574"/>
    <cellStyle name="20% - 강조색6 2 7 37 2" xfId="12575"/>
    <cellStyle name="20% - 강조색6 2 7 38" xfId="12576"/>
    <cellStyle name="20% - 강조색6 2 7 38 2" xfId="12577"/>
    <cellStyle name="20% - 강조색6 2 7 39" xfId="12578"/>
    <cellStyle name="20% - 강조색6 2 7 39 2" xfId="12579"/>
    <cellStyle name="20% - 강조색6 2 7 4" xfId="12580"/>
    <cellStyle name="20% - 강조색6 2 7 4 2" xfId="12581"/>
    <cellStyle name="20% - 강조색6 2 7 40" xfId="12582"/>
    <cellStyle name="20% - 강조색6 2 7 40 2" xfId="12583"/>
    <cellStyle name="20% - 강조색6 2 7 41" xfId="12584"/>
    <cellStyle name="20% - 강조색6 2 7 41 2" xfId="12585"/>
    <cellStyle name="20% - 강조색6 2 7 42" xfId="12586"/>
    <cellStyle name="20% - 강조색6 2 7 42 2" xfId="12587"/>
    <cellStyle name="20% - 강조색6 2 7 43" xfId="12588"/>
    <cellStyle name="20% - 강조색6 2 7 5" xfId="12589"/>
    <cellStyle name="20% - 강조색6 2 7 5 2" xfId="12590"/>
    <cellStyle name="20% - 강조색6 2 7 6" xfId="12591"/>
    <cellStyle name="20% - 강조색6 2 7 6 2" xfId="12592"/>
    <cellStyle name="20% - 강조색6 2 7 7" xfId="12593"/>
    <cellStyle name="20% - 강조색6 2 7 7 2" xfId="12594"/>
    <cellStyle name="20% - 강조색6 2 7 8" xfId="12595"/>
    <cellStyle name="20% - 강조색6 2 7 8 2" xfId="12596"/>
    <cellStyle name="20% - 강조색6 2 7 9" xfId="12597"/>
    <cellStyle name="20% - 강조색6 2 7 9 2" xfId="12598"/>
    <cellStyle name="20% - 강조색6 2 8" xfId="12599"/>
    <cellStyle name="20% - 강조색6 2 8 10" xfId="12600"/>
    <cellStyle name="20% - 강조색6 2 8 10 2" xfId="12601"/>
    <cellStyle name="20% - 강조색6 2 8 11" xfId="12602"/>
    <cellStyle name="20% - 강조색6 2 8 11 2" xfId="12603"/>
    <cellStyle name="20% - 강조색6 2 8 12" xfId="12604"/>
    <cellStyle name="20% - 강조색6 2 8 12 2" xfId="12605"/>
    <cellStyle name="20% - 강조색6 2 8 13" xfId="12606"/>
    <cellStyle name="20% - 강조색6 2 8 13 2" xfId="12607"/>
    <cellStyle name="20% - 강조색6 2 8 14" xfId="12608"/>
    <cellStyle name="20% - 강조색6 2 8 14 2" xfId="12609"/>
    <cellStyle name="20% - 강조색6 2 8 15" xfId="12610"/>
    <cellStyle name="20% - 강조색6 2 8 15 2" xfId="12611"/>
    <cellStyle name="20% - 강조색6 2 8 16" xfId="12612"/>
    <cellStyle name="20% - 강조색6 2 8 16 2" xfId="12613"/>
    <cellStyle name="20% - 강조색6 2 8 17" xfId="12614"/>
    <cellStyle name="20% - 강조색6 2 8 17 2" xfId="12615"/>
    <cellStyle name="20% - 강조색6 2 8 18" xfId="12616"/>
    <cellStyle name="20% - 강조색6 2 8 18 2" xfId="12617"/>
    <cellStyle name="20% - 강조색6 2 8 19" xfId="12618"/>
    <cellStyle name="20% - 강조색6 2 8 19 2" xfId="12619"/>
    <cellStyle name="20% - 강조색6 2 8 2" xfId="12620"/>
    <cellStyle name="20% - 강조색6 2 8 2 2" xfId="12621"/>
    <cellStyle name="20% - 강조색6 2 8 20" xfId="12622"/>
    <cellStyle name="20% - 강조색6 2 8 20 2" xfId="12623"/>
    <cellStyle name="20% - 강조색6 2 8 21" xfId="12624"/>
    <cellStyle name="20% - 강조색6 2 8 21 2" xfId="12625"/>
    <cellStyle name="20% - 강조색6 2 8 22" xfId="12626"/>
    <cellStyle name="20% - 강조색6 2 8 22 2" xfId="12627"/>
    <cellStyle name="20% - 강조색6 2 8 23" xfId="12628"/>
    <cellStyle name="20% - 강조색6 2 8 23 2" xfId="12629"/>
    <cellStyle name="20% - 강조색6 2 8 24" xfId="12630"/>
    <cellStyle name="20% - 강조색6 2 8 24 2" xfId="12631"/>
    <cellStyle name="20% - 강조색6 2 8 25" xfId="12632"/>
    <cellStyle name="20% - 강조색6 2 8 25 2" xfId="12633"/>
    <cellStyle name="20% - 강조색6 2 8 26" xfId="12634"/>
    <cellStyle name="20% - 강조색6 2 8 26 2" xfId="12635"/>
    <cellStyle name="20% - 강조색6 2 8 27" xfId="12636"/>
    <cellStyle name="20% - 강조색6 2 8 27 2" xfId="12637"/>
    <cellStyle name="20% - 강조색6 2 8 28" xfId="12638"/>
    <cellStyle name="20% - 강조색6 2 8 28 2" xfId="12639"/>
    <cellStyle name="20% - 강조색6 2 8 29" xfId="12640"/>
    <cellStyle name="20% - 강조색6 2 8 29 2" xfId="12641"/>
    <cellStyle name="20% - 강조색6 2 8 3" xfId="12642"/>
    <cellStyle name="20% - 강조색6 2 8 3 2" xfId="12643"/>
    <cellStyle name="20% - 강조색6 2 8 30" xfId="12644"/>
    <cellStyle name="20% - 강조색6 2 8 30 2" xfId="12645"/>
    <cellStyle name="20% - 강조색6 2 8 31" xfId="12646"/>
    <cellStyle name="20% - 강조색6 2 8 31 2" xfId="12647"/>
    <cellStyle name="20% - 강조색6 2 8 32" xfId="12648"/>
    <cellStyle name="20% - 강조색6 2 8 32 2" xfId="12649"/>
    <cellStyle name="20% - 강조색6 2 8 33" xfId="12650"/>
    <cellStyle name="20% - 강조색6 2 8 33 2" xfId="12651"/>
    <cellStyle name="20% - 강조색6 2 8 34" xfId="12652"/>
    <cellStyle name="20% - 강조색6 2 8 34 2" xfId="12653"/>
    <cellStyle name="20% - 강조색6 2 8 35" xfId="12654"/>
    <cellStyle name="20% - 강조색6 2 8 35 2" xfId="12655"/>
    <cellStyle name="20% - 강조색6 2 8 36" xfId="12656"/>
    <cellStyle name="20% - 강조색6 2 8 36 2" xfId="12657"/>
    <cellStyle name="20% - 강조색6 2 8 37" xfId="12658"/>
    <cellStyle name="20% - 강조색6 2 8 37 2" xfId="12659"/>
    <cellStyle name="20% - 강조색6 2 8 38" xfId="12660"/>
    <cellStyle name="20% - 강조색6 2 8 38 2" xfId="12661"/>
    <cellStyle name="20% - 강조색6 2 8 39" xfId="12662"/>
    <cellStyle name="20% - 강조색6 2 8 39 2" xfId="12663"/>
    <cellStyle name="20% - 강조색6 2 8 4" xfId="12664"/>
    <cellStyle name="20% - 강조색6 2 8 4 2" xfId="12665"/>
    <cellStyle name="20% - 강조색6 2 8 40" xfId="12666"/>
    <cellStyle name="20% - 강조색6 2 8 40 2" xfId="12667"/>
    <cellStyle name="20% - 강조색6 2 8 41" xfId="12668"/>
    <cellStyle name="20% - 강조색6 2 8 41 2" xfId="12669"/>
    <cellStyle name="20% - 강조색6 2 8 42" xfId="12670"/>
    <cellStyle name="20% - 강조색6 2 8 42 2" xfId="12671"/>
    <cellStyle name="20% - 강조색6 2 8 43" xfId="12672"/>
    <cellStyle name="20% - 강조색6 2 8 5" xfId="12673"/>
    <cellStyle name="20% - 강조색6 2 8 5 2" xfId="12674"/>
    <cellStyle name="20% - 강조색6 2 8 6" xfId="12675"/>
    <cellStyle name="20% - 강조색6 2 8 6 2" xfId="12676"/>
    <cellStyle name="20% - 강조색6 2 8 7" xfId="12677"/>
    <cellStyle name="20% - 강조색6 2 8 7 2" xfId="12678"/>
    <cellStyle name="20% - 강조색6 2 8 8" xfId="12679"/>
    <cellStyle name="20% - 강조색6 2 8 8 2" xfId="12680"/>
    <cellStyle name="20% - 강조색6 2 8 9" xfId="12681"/>
    <cellStyle name="20% - 강조색6 2 8 9 2" xfId="12682"/>
    <cellStyle name="20% - 강조색6 2 9" xfId="12683"/>
    <cellStyle name="20% - 강조색6 2 9 2" xfId="12684"/>
    <cellStyle name="20% - 강조색6 2_Apollo(세부)" xfId="12685"/>
    <cellStyle name="20% - 강조색6 20" xfId="12686"/>
    <cellStyle name="20% - 강조색6 20 2" xfId="12687"/>
    <cellStyle name="20% - 강조색6 20 3" xfId="12688"/>
    <cellStyle name="20% - 강조색6 21" xfId="12689"/>
    <cellStyle name="20% - 강조색6 21 2" xfId="12690"/>
    <cellStyle name="20% - 강조색6 21 3" xfId="12691"/>
    <cellStyle name="20% - 강조색6 22" xfId="12692"/>
    <cellStyle name="20% - 강조색6 22 2" xfId="12693"/>
    <cellStyle name="20% - 강조색6 23" xfId="12694"/>
    <cellStyle name="20% - 강조색6 23 2" xfId="12695"/>
    <cellStyle name="20% - 강조색6 24" xfId="12696"/>
    <cellStyle name="20% - 강조색6 24 2" xfId="12697"/>
    <cellStyle name="20% - 강조색6 25" xfId="12698"/>
    <cellStyle name="20% - 강조색6 25 2" xfId="12699"/>
    <cellStyle name="20% - 강조색6 26" xfId="12700"/>
    <cellStyle name="20% - 강조색6 26 2" xfId="12701"/>
    <cellStyle name="20% - 강조색6 27" xfId="12702"/>
    <cellStyle name="20% - 강조색6 27 2" xfId="12703"/>
    <cellStyle name="20% - 강조색6 28" xfId="12704"/>
    <cellStyle name="20% - 강조색6 28 2" xfId="12705"/>
    <cellStyle name="20% - 강조색6 29" xfId="12706"/>
    <cellStyle name="20% - 강조색6 29 2" xfId="12707"/>
    <cellStyle name="20% - 강조색6 3" xfId="12708"/>
    <cellStyle name="20% - 강조색6 3 10" xfId="12709"/>
    <cellStyle name="20% - 강조색6 3 10 2" xfId="12710"/>
    <cellStyle name="20% - 강조색6 3 11" xfId="12711"/>
    <cellStyle name="20% - 강조색6 3 11 2" xfId="12712"/>
    <cellStyle name="20% - 강조색6 3 12" xfId="12713"/>
    <cellStyle name="20% - 강조색6 3 12 2" xfId="12714"/>
    <cellStyle name="20% - 강조색6 3 13" xfId="12715"/>
    <cellStyle name="20% - 강조색6 3 13 2" xfId="12716"/>
    <cellStyle name="20% - 강조색6 3 14" xfId="12717"/>
    <cellStyle name="20% - 강조색6 3 14 2" xfId="12718"/>
    <cellStyle name="20% - 강조색6 3 15" xfId="12719"/>
    <cellStyle name="20% - 강조색6 3 15 2" xfId="12720"/>
    <cellStyle name="20% - 강조색6 3 16" xfId="12721"/>
    <cellStyle name="20% - 강조색6 3 16 2" xfId="12722"/>
    <cellStyle name="20% - 강조색6 3 17" xfId="12723"/>
    <cellStyle name="20% - 강조색6 3 17 2" xfId="12724"/>
    <cellStyle name="20% - 강조색6 3 18" xfId="12725"/>
    <cellStyle name="20% - 강조색6 3 18 2" xfId="12726"/>
    <cellStyle name="20% - 강조색6 3 19" xfId="12727"/>
    <cellStyle name="20% - 강조색6 3 19 2" xfId="12728"/>
    <cellStyle name="20% - 강조색6 3 2" xfId="12729"/>
    <cellStyle name="20% - 강조색6 3 2 10" xfId="12730"/>
    <cellStyle name="20% - 강조색6 3 2 10 2" xfId="12731"/>
    <cellStyle name="20% - 강조색6 3 2 11" xfId="12732"/>
    <cellStyle name="20% - 강조색6 3 2 11 2" xfId="12733"/>
    <cellStyle name="20% - 강조색6 3 2 12" xfId="12734"/>
    <cellStyle name="20% - 강조색6 3 2 12 2" xfId="12735"/>
    <cellStyle name="20% - 강조색6 3 2 13" xfId="12736"/>
    <cellStyle name="20% - 강조색6 3 2 13 2" xfId="12737"/>
    <cellStyle name="20% - 강조색6 3 2 14" xfId="12738"/>
    <cellStyle name="20% - 강조색6 3 2 14 2" xfId="12739"/>
    <cellStyle name="20% - 강조색6 3 2 15" xfId="12740"/>
    <cellStyle name="20% - 강조색6 3 2 15 2" xfId="12741"/>
    <cellStyle name="20% - 강조색6 3 2 16" xfId="12742"/>
    <cellStyle name="20% - 강조색6 3 2 16 2" xfId="12743"/>
    <cellStyle name="20% - 강조색6 3 2 17" xfId="12744"/>
    <cellStyle name="20% - 강조색6 3 2 17 2" xfId="12745"/>
    <cellStyle name="20% - 강조색6 3 2 18" xfId="12746"/>
    <cellStyle name="20% - 강조색6 3 2 18 2" xfId="12747"/>
    <cellStyle name="20% - 강조색6 3 2 19" xfId="12748"/>
    <cellStyle name="20% - 강조색6 3 2 19 2" xfId="12749"/>
    <cellStyle name="20% - 강조색6 3 2 2" xfId="12750"/>
    <cellStyle name="20% - 강조색6 3 2 2 2" xfId="12751"/>
    <cellStyle name="20% - 강조색6 3 2 20" xfId="12752"/>
    <cellStyle name="20% - 강조색6 3 2 20 2" xfId="12753"/>
    <cellStyle name="20% - 강조색6 3 2 21" xfId="12754"/>
    <cellStyle name="20% - 강조색6 3 2 21 2" xfId="12755"/>
    <cellStyle name="20% - 강조색6 3 2 22" xfId="12756"/>
    <cellStyle name="20% - 강조색6 3 2 22 2" xfId="12757"/>
    <cellStyle name="20% - 강조색6 3 2 23" xfId="12758"/>
    <cellStyle name="20% - 강조색6 3 2 23 2" xfId="12759"/>
    <cellStyle name="20% - 강조색6 3 2 24" xfId="12760"/>
    <cellStyle name="20% - 강조색6 3 2 24 2" xfId="12761"/>
    <cellStyle name="20% - 강조색6 3 2 25" xfId="12762"/>
    <cellStyle name="20% - 강조색6 3 2 25 2" xfId="12763"/>
    <cellStyle name="20% - 강조색6 3 2 26" xfId="12764"/>
    <cellStyle name="20% - 강조색6 3 2 26 2" xfId="12765"/>
    <cellStyle name="20% - 강조색6 3 2 27" xfId="12766"/>
    <cellStyle name="20% - 강조색6 3 2 27 2" xfId="12767"/>
    <cellStyle name="20% - 강조색6 3 2 28" xfId="12768"/>
    <cellStyle name="20% - 강조색6 3 2 28 2" xfId="12769"/>
    <cellStyle name="20% - 강조색6 3 2 29" xfId="12770"/>
    <cellStyle name="20% - 강조색6 3 2 29 2" xfId="12771"/>
    <cellStyle name="20% - 강조색6 3 2 3" xfId="12772"/>
    <cellStyle name="20% - 강조색6 3 2 3 2" xfId="12773"/>
    <cellStyle name="20% - 강조색6 3 2 30" xfId="12774"/>
    <cellStyle name="20% - 강조색6 3 2 30 2" xfId="12775"/>
    <cellStyle name="20% - 강조색6 3 2 31" xfId="12776"/>
    <cellStyle name="20% - 강조색6 3 2 31 2" xfId="12777"/>
    <cellStyle name="20% - 강조색6 3 2 32" xfId="12778"/>
    <cellStyle name="20% - 강조색6 3 2 32 2" xfId="12779"/>
    <cellStyle name="20% - 강조색6 3 2 33" xfId="12780"/>
    <cellStyle name="20% - 강조색6 3 2 33 2" xfId="12781"/>
    <cellStyle name="20% - 강조색6 3 2 34" xfId="12782"/>
    <cellStyle name="20% - 강조색6 3 2 34 2" xfId="12783"/>
    <cellStyle name="20% - 강조색6 3 2 35" xfId="12784"/>
    <cellStyle name="20% - 강조색6 3 2 35 2" xfId="12785"/>
    <cellStyle name="20% - 강조색6 3 2 36" xfId="12786"/>
    <cellStyle name="20% - 강조색6 3 2 36 2" xfId="12787"/>
    <cellStyle name="20% - 강조색6 3 2 37" xfId="12788"/>
    <cellStyle name="20% - 강조색6 3 2 37 2" xfId="12789"/>
    <cellStyle name="20% - 강조색6 3 2 38" xfId="12790"/>
    <cellStyle name="20% - 강조색6 3 2 38 2" xfId="12791"/>
    <cellStyle name="20% - 강조색6 3 2 39" xfId="12792"/>
    <cellStyle name="20% - 강조색6 3 2 39 2" xfId="12793"/>
    <cellStyle name="20% - 강조색6 3 2 4" xfId="12794"/>
    <cellStyle name="20% - 강조색6 3 2 4 2" xfId="12795"/>
    <cellStyle name="20% - 강조색6 3 2 40" xfId="12796"/>
    <cellStyle name="20% - 강조색6 3 2 40 2" xfId="12797"/>
    <cellStyle name="20% - 강조색6 3 2 41" xfId="12798"/>
    <cellStyle name="20% - 강조색6 3 2 41 2" xfId="12799"/>
    <cellStyle name="20% - 강조색6 3 2 42" xfId="12800"/>
    <cellStyle name="20% - 강조색6 3 2 42 2" xfId="12801"/>
    <cellStyle name="20% - 강조색6 3 2 43" xfId="12802"/>
    <cellStyle name="20% - 강조색6 3 2 5" xfId="12803"/>
    <cellStyle name="20% - 강조색6 3 2 5 2" xfId="12804"/>
    <cellStyle name="20% - 강조색6 3 2 6" xfId="12805"/>
    <cellStyle name="20% - 강조색6 3 2 6 2" xfId="12806"/>
    <cellStyle name="20% - 강조색6 3 2 7" xfId="12807"/>
    <cellStyle name="20% - 강조색6 3 2 7 2" xfId="12808"/>
    <cellStyle name="20% - 강조색6 3 2 8" xfId="12809"/>
    <cellStyle name="20% - 강조색6 3 2 8 2" xfId="12810"/>
    <cellStyle name="20% - 강조색6 3 2 9" xfId="12811"/>
    <cellStyle name="20% - 강조색6 3 2 9 2" xfId="12812"/>
    <cellStyle name="20% - 강조색6 3 20" xfId="12813"/>
    <cellStyle name="20% - 강조색6 3 20 2" xfId="12814"/>
    <cellStyle name="20% - 강조색6 3 21" xfId="12815"/>
    <cellStyle name="20% - 강조색6 3 21 2" xfId="12816"/>
    <cellStyle name="20% - 강조색6 3 22" xfId="12817"/>
    <cellStyle name="20% - 강조색6 3 22 2" xfId="12818"/>
    <cellStyle name="20% - 강조색6 3 23" xfId="12819"/>
    <cellStyle name="20% - 강조색6 3 23 2" xfId="12820"/>
    <cellStyle name="20% - 강조색6 3 24" xfId="12821"/>
    <cellStyle name="20% - 강조색6 3 24 2" xfId="12822"/>
    <cellStyle name="20% - 강조색6 3 25" xfId="12823"/>
    <cellStyle name="20% - 강조색6 3 25 2" xfId="12824"/>
    <cellStyle name="20% - 강조색6 3 26" xfId="12825"/>
    <cellStyle name="20% - 강조색6 3 26 2" xfId="12826"/>
    <cellStyle name="20% - 강조색6 3 27" xfId="12827"/>
    <cellStyle name="20% - 강조색6 3 27 2" xfId="12828"/>
    <cellStyle name="20% - 강조색6 3 28" xfId="12829"/>
    <cellStyle name="20% - 강조색6 3 28 2" xfId="12830"/>
    <cellStyle name="20% - 강조색6 3 29" xfId="12831"/>
    <cellStyle name="20% - 강조색6 3 29 2" xfId="12832"/>
    <cellStyle name="20% - 강조색6 3 3" xfId="12833"/>
    <cellStyle name="20% - 강조색6 3 3 10" xfId="12834"/>
    <cellStyle name="20% - 강조색6 3 3 10 2" xfId="12835"/>
    <cellStyle name="20% - 강조색6 3 3 11" xfId="12836"/>
    <cellStyle name="20% - 강조색6 3 3 11 2" xfId="12837"/>
    <cellStyle name="20% - 강조색6 3 3 12" xfId="12838"/>
    <cellStyle name="20% - 강조색6 3 3 12 2" xfId="12839"/>
    <cellStyle name="20% - 강조색6 3 3 13" xfId="12840"/>
    <cellStyle name="20% - 강조색6 3 3 13 2" xfId="12841"/>
    <cellStyle name="20% - 강조색6 3 3 14" xfId="12842"/>
    <cellStyle name="20% - 강조색6 3 3 14 2" xfId="12843"/>
    <cellStyle name="20% - 강조색6 3 3 15" xfId="12844"/>
    <cellStyle name="20% - 강조색6 3 3 15 2" xfId="12845"/>
    <cellStyle name="20% - 강조색6 3 3 16" xfId="12846"/>
    <cellStyle name="20% - 강조색6 3 3 16 2" xfId="12847"/>
    <cellStyle name="20% - 강조색6 3 3 17" xfId="12848"/>
    <cellStyle name="20% - 강조색6 3 3 17 2" xfId="12849"/>
    <cellStyle name="20% - 강조색6 3 3 18" xfId="12850"/>
    <cellStyle name="20% - 강조색6 3 3 18 2" xfId="12851"/>
    <cellStyle name="20% - 강조색6 3 3 19" xfId="12852"/>
    <cellStyle name="20% - 강조색6 3 3 19 2" xfId="12853"/>
    <cellStyle name="20% - 강조색6 3 3 2" xfId="12854"/>
    <cellStyle name="20% - 강조색6 3 3 2 2" xfId="12855"/>
    <cellStyle name="20% - 강조색6 3 3 20" xfId="12856"/>
    <cellStyle name="20% - 강조색6 3 3 20 2" xfId="12857"/>
    <cellStyle name="20% - 강조색6 3 3 21" xfId="12858"/>
    <cellStyle name="20% - 강조색6 3 3 21 2" xfId="12859"/>
    <cellStyle name="20% - 강조색6 3 3 22" xfId="12860"/>
    <cellStyle name="20% - 강조색6 3 3 22 2" xfId="12861"/>
    <cellStyle name="20% - 강조색6 3 3 23" xfId="12862"/>
    <cellStyle name="20% - 강조색6 3 3 23 2" xfId="12863"/>
    <cellStyle name="20% - 강조색6 3 3 24" xfId="12864"/>
    <cellStyle name="20% - 강조색6 3 3 24 2" xfId="12865"/>
    <cellStyle name="20% - 강조색6 3 3 25" xfId="12866"/>
    <cellStyle name="20% - 강조색6 3 3 25 2" xfId="12867"/>
    <cellStyle name="20% - 강조색6 3 3 26" xfId="12868"/>
    <cellStyle name="20% - 강조색6 3 3 26 2" xfId="12869"/>
    <cellStyle name="20% - 강조색6 3 3 27" xfId="12870"/>
    <cellStyle name="20% - 강조색6 3 3 27 2" xfId="12871"/>
    <cellStyle name="20% - 강조색6 3 3 28" xfId="12872"/>
    <cellStyle name="20% - 강조색6 3 3 28 2" xfId="12873"/>
    <cellStyle name="20% - 강조색6 3 3 29" xfId="12874"/>
    <cellStyle name="20% - 강조색6 3 3 29 2" xfId="12875"/>
    <cellStyle name="20% - 강조색6 3 3 3" xfId="12876"/>
    <cellStyle name="20% - 강조색6 3 3 3 2" xfId="12877"/>
    <cellStyle name="20% - 강조색6 3 3 30" xfId="12878"/>
    <cellStyle name="20% - 강조색6 3 3 30 2" xfId="12879"/>
    <cellStyle name="20% - 강조색6 3 3 31" xfId="12880"/>
    <cellStyle name="20% - 강조색6 3 3 31 2" xfId="12881"/>
    <cellStyle name="20% - 강조색6 3 3 32" xfId="12882"/>
    <cellStyle name="20% - 강조색6 3 3 32 2" xfId="12883"/>
    <cellStyle name="20% - 강조색6 3 3 33" xfId="12884"/>
    <cellStyle name="20% - 강조색6 3 3 33 2" xfId="12885"/>
    <cellStyle name="20% - 강조색6 3 3 34" xfId="12886"/>
    <cellStyle name="20% - 강조색6 3 3 34 2" xfId="12887"/>
    <cellStyle name="20% - 강조색6 3 3 35" xfId="12888"/>
    <cellStyle name="20% - 강조색6 3 3 35 2" xfId="12889"/>
    <cellStyle name="20% - 강조색6 3 3 36" xfId="12890"/>
    <cellStyle name="20% - 강조색6 3 3 36 2" xfId="12891"/>
    <cellStyle name="20% - 강조색6 3 3 37" xfId="12892"/>
    <cellStyle name="20% - 강조색6 3 3 37 2" xfId="12893"/>
    <cellStyle name="20% - 강조색6 3 3 38" xfId="12894"/>
    <cellStyle name="20% - 강조색6 3 3 38 2" xfId="12895"/>
    <cellStyle name="20% - 강조색6 3 3 39" xfId="12896"/>
    <cellStyle name="20% - 강조색6 3 3 39 2" xfId="12897"/>
    <cellStyle name="20% - 강조색6 3 3 4" xfId="12898"/>
    <cellStyle name="20% - 강조색6 3 3 4 2" xfId="12899"/>
    <cellStyle name="20% - 강조색6 3 3 40" xfId="12900"/>
    <cellStyle name="20% - 강조색6 3 3 40 2" xfId="12901"/>
    <cellStyle name="20% - 강조색6 3 3 41" xfId="12902"/>
    <cellStyle name="20% - 강조색6 3 3 41 2" xfId="12903"/>
    <cellStyle name="20% - 강조색6 3 3 42" xfId="12904"/>
    <cellStyle name="20% - 강조색6 3 3 42 2" xfId="12905"/>
    <cellStyle name="20% - 강조색6 3 3 43" xfId="12906"/>
    <cellStyle name="20% - 강조색6 3 3 5" xfId="12907"/>
    <cellStyle name="20% - 강조색6 3 3 5 2" xfId="12908"/>
    <cellStyle name="20% - 강조색6 3 3 6" xfId="12909"/>
    <cellStyle name="20% - 강조색6 3 3 6 2" xfId="12910"/>
    <cellStyle name="20% - 강조색6 3 3 7" xfId="12911"/>
    <cellStyle name="20% - 강조색6 3 3 7 2" xfId="12912"/>
    <cellStyle name="20% - 강조색6 3 3 8" xfId="12913"/>
    <cellStyle name="20% - 강조색6 3 3 8 2" xfId="12914"/>
    <cellStyle name="20% - 강조색6 3 3 9" xfId="12915"/>
    <cellStyle name="20% - 강조색6 3 3 9 2" xfId="12916"/>
    <cellStyle name="20% - 강조색6 3 30" xfId="12917"/>
    <cellStyle name="20% - 강조색6 3 30 2" xfId="12918"/>
    <cellStyle name="20% - 강조색6 3 31" xfId="12919"/>
    <cellStyle name="20% - 강조색6 3 31 2" xfId="12920"/>
    <cellStyle name="20% - 강조색6 3 32" xfId="12921"/>
    <cellStyle name="20% - 강조색6 3 32 2" xfId="12922"/>
    <cellStyle name="20% - 강조색6 3 33" xfId="12923"/>
    <cellStyle name="20% - 강조색6 3 33 2" xfId="12924"/>
    <cellStyle name="20% - 강조색6 3 34" xfId="12925"/>
    <cellStyle name="20% - 강조색6 3 34 2" xfId="12926"/>
    <cellStyle name="20% - 강조색6 3 35" xfId="12927"/>
    <cellStyle name="20% - 강조색6 3 35 2" xfId="12928"/>
    <cellStyle name="20% - 강조색6 3 36" xfId="12929"/>
    <cellStyle name="20% - 강조색6 3 36 2" xfId="12930"/>
    <cellStyle name="20% - 강조색6 3 37" xfId="12931"/>
    <cellStyle name="20% - 강조색6 3 37 2" xfId="12932"/>
    <cellStyle name="20% - 강조색6 3 38" xfId="12933"/>
    <cellStyle name="20% - 강조색6 3 38 2" xfId="12934"/>
    <cellStyle name="20% - 강조색6 3 39" xfId="12935"/>
    <cellStyle name="20% - 강조색6 3 39 2" xfId="12936"/>
    <cellStyle name="20% - 강조색6 3 4" xfId="12937"/>
    <cellStyle name="20% - 강조색6 3 4 10" xfId="12938"/>
    <cellStyle name="20% - 강조색6 3 4 10 2" xfId="12939"/>
    <cellStyle name="20% - 강조색6 3 4 11" xfId="12940"/>
    <cellStyle name="20% - 강조색6 3 4 11 2" xfId="12941"/>
    <cellStyle name="20% - 강조색6 3 4 12" xfId="12942"/>
    <cellStyle name="20% - 강조색6 3 4 12 2" xfId="12943"/>
    <cellStyle name="20% - 강조색6 3 4 13" xfId="12944"/>
    <cellStyle name="20% - 강조색6 3 4 13 2" xfId="12945"/>
    <cellStyle name="20% - 강조색6 3 4 14" xfId="12946"/>
    <cellStyle name="20% - 강조색6 3 4 14 2" xfId="12947"/>
    <cellStyle name="20% - 강조색6 3 4 15" xfId="12948"/>
    <cellStyle name="20% - 강조색6 3 4 15 2" xfId="12949"/>
    <cellStyle name="20% - 강조색6 3 4 16" xfId="12950"/>
    <cellStyle name="20% - 강조색6 3 4 16 2" xfId="12951"/>
    <cellStyle name="20% - 강조색6 3 4 17" xfId="12952"/>
    <cellStyle name="20% - 강조색6 3 4 17 2" xfId="12953"/>
    <cellStyle name="20% - 강조색6 3 4 18" xfId="12954"/>
    <cellStyle name="20% - 강조색6 3 4 18 2" xfId="12955"/>
    <cellStyle name="20% - 강조색6 3 4 19" xfId="12956"/>
    <cellStyle name="20% - 강조색6 3 4 19 2" xfId="12957"/>
    <cellStyle name="20% - 강조색6 3 4 2" xfId="12958"/>
    <cellStyle name="20% - 강조색6 3 4 2 2" xfId="12959"/>
    <cellStyle name="20% - 강조색6 3 4 20" xfId="12960"/>
    <cellStyle name="20% - 강조색6 3 4 20 2" xfId="12961"/>
    <cellStyle name="20% - 강조색6 3 4 21" xfId="12962"/>
    <cellStyle name="20% - 강조색6 3 4 21 2" xfId="12963"/>
    <cellStyle name="20% - 강조색6 3 4 22" xfId="12964"/>
    <cellStyle name="20% - 강조색6 3 4 22 2" xfId="12965"/>
    <cellStyle name="20% - 강조색6 3 4 23" xfId="12966"/>
    <cellStyle name="20% - 강조색6 3 4 23 2" xfId="12967"/>
    <cellStyle name="20% - 강조색6 3 4 24" xfId="12968"/>
    <cellStyle name="20% - 강조색6 3 4 24 2" xfId="12969"/>
    <cellStyle name="20% - 강조색6 3 4 25" xfId="12970"/>
    <cellStyle name="20% - 강조색6 3 4 25 2" xfId="12971"/>
    <cellStyle name="20% - 강조색6 3 4 26" xfId="12972"/>
    <cellStyle name="20% - 강조색6 3 4 26 2" xfId="12973"/>
    <cellStyle name="20% - 강조색6 3 4 27" xfId="12974"/>
    <cellStyle name="20% - 강조색6 3 4 27 2" xfId="12975"/>
    <cellStyle name="20% - 강조색6 3 4 28" xfId="12976"/>
    <cellStyle name="20% - 강조색6 3 4 28 2" xfId="12977"/>
    <cellStyle name="20% - 강조색6 3 4 29" xfId="12978"/>
    <cellStyle name="20% - 강조색6 3 4 29 2" xfId="12979"/>
    <cellStyle name="20% - 강조색6 3 4 3" xfId="12980"/>
    <cellStyle name="20% - 강조색6 3 4 3 2" xfId="12981"/>
    <cellStyle name="20% - 강조색6 3 4 30" xfId="12982"/>
    <cellStyle name="20% - 강조색6 3 4 30 2" xfId="12983"/>
    <cellStyle name="20% - 강조색6 3 4 31" xfId="12984"/>
    <cellStyle name="20% - 강조색6 3 4 31 2" xfId="12985"/>
    <cellStyle name="20% - 강조색6 3 4 32" xfId="12986"/>
    <cellStyle name="20% - 강조색6 3 4 32 2" xfId="12987"/>
    <cellStyle name="20% - 강조색6 3 4 33" xfId="12988"/>
    <cellStyle name="20% - 강조색6 3 4 33 2" xfId="12989"/>
    <cellStyle name="20% - 강조색6 3 4 34" xfId="12990"/>
    <cellStyle name="20% - 강조색6 3 4 34 2" xfId="12991"/>
    <cellStyle name="20% - 강조색6 3 4 35" xfId="12992"/>
    <cellStyle name="20% - 강조색6 3 4 35 2" xfId="12993"/>
    <cellStyle name="20% - 강조색6 3 4 36" xfId="12994"/>
    <cellStyle name="20% - 강조색6 3 4 36 2" xfId="12995"/>
    <cellStyle name="20% - 강조색6 3 4 37" xfId="12996"/>
    <cellStyle name="20% - 강조색6 3 4 37 2" xfId="12997"/>
    <cellStyle name="20% - 강조색6 3 4 38" xfId="12998"/>
    <cellStyle name="20% - 강조색6 3 4 38 2" xfId="12999"/>
    <cellStyle name="20% - 강조색6 3 4 39" xfId="13000"/>
    <cellStyle name="20% - 강조색6 3 4 39 2" xfId="13001"/>
    <cellStyle name="20% - 강조색6 3 4 4" xfId="13002"/>
    <cellStyle name="20% - 강조색6 3 4 4 2" xfId="13003"/>
    <cellStyle name="20% - 강조색6 3 4 40" xfId="13004"/>
    <cellStyle name="20% - 강조색6 3 4 40 2" xfId="13005"/>
    <cellStyle name="20% - 강조색6 3 4 41" xfId="13006"/>
    <cellStyle name="20% - 강조색6 3 4 41 2" xfId="13007"/>
    <cellStyle name="20% - 강조색6 3 4 42" xfId="13008"/>
    <cellStyle name="20% - 강조색6 3 4 42 2" xfId="13009"/>
    <cellStyle name="20% - 강조색6 3 4 43" xfId="13010"/>
    <cellStyle name="20% - 강조색6 3 4 5" xfId="13011"/>
    <cellStyle name="20% - 강조색6 3 4 5 2" xfId="13012"/>
    <cellStyle name="20% - 강조색6 3 4 6" xfId="13013"/>
    <cellStyle name="20% - 강조색6 3 4 6 2" xfId="13014"/>
    <cellStyle name="20% - 강조색6 3 4 7" xfId="13015"/>
    <cellStyle name="20% - 강조색6 3 4 7 2" xfId="13016"/>
    <cellStyle name="20% - 강조색6 3 4 8" xfId="13017"/>
    <cellStyle name="20% - 강조색6 3 4 8 2" xfId="13018"/>
    <cellStyle name="20% - 강조색6 3 4 9" xfId="13019"/>
    <cellStyle name="20% - 강조색6 3 4 9 2" xfId="13020"/>
    <cellStyle name="20% - 강조색6 3 40" xfId="13021"/>
    <cellStyle name="20% - 강조색6 3 40 2" xfId="13022"/>
    <cellStyle name="20% - 강조색6 3 41" xfId="13023"/>
    <cellStyle name="20% - 강조색6 3 41 2" xfId="13024"/>
    <cellStyle name="20% - 강조색6 3 42" xfId="13025"/>
    <cellStyle name="20% - 강조색6 3 42 2" xfId="13026"/>
    <cellStyle name="20% - 강조색6 3 43" xfId="13027"/>
    <cellStyle name="20% - 강조색6 3 43 2" xfId="13028"/>
    <cellStyle name="20% - 강조색6 3 44" xfId="13029"/>
    <cellStyle name="20% - 강조색6 3 44 2" xfId="13030"/>
    <cellStyle name="20% - 강조색6 3 45" xfId="13031"/>
    <cellStyle name="20% - 강조색6 3 45 2" xfId="13032"/>
    <cellStyle name="20% - 강조색6 3 46" xfId="13033"/>
    <cellStyle name="20% - 강조색6 3 46 2" xfId="13034"/>
    <cellStyle name="20% - 강조색6 3 47" xfId="13035"/>
    <cellStyle name="20% - 강조색6 3 47 2" xfId="13036"/>
    <cellStyle name="20% - 강조색6 3 48" xfId="13037"/>
    <cellStyle name="20% - 강조색6 3 5" xfId="13038"/>
    <cellStyle name="20% - 강조색6 3 5 10" xfId="13039"/>
    <cellStyle name="20% - 강조색6 3 5 10 2" xfId="13040"/>
    <cellStyle name="20% - 강조색6 3 5 11" xfId="13041"/>
    <cellStyle name="20% - 강조색6 3 5 11 2" xfId="13042"/>
    <cellStyle name="20% - 강조색6 3 5 12" xfId="13043"/>
    <cellStyle name="20% - 강조색6 3 5 12 2" xfId="13044"/>
    <cellStyle name="20% - 강조색6 3 5 13" xfId="13045"/>
    <cellStyle name="20% - 강조색6 3 5 13 2" xfId="13046"/>
    <cellStyle name="20% - 강조색6 3 5 14" xfId="13047"/>
    <cellStyle name="20% - 강조색6 3 5 14 2" xfId="13048"/>
    <cellStyle name="20% - 강조색6 3 5 15" xfId="13049"/>
    <cellStyle name="20% - 강조색6 3 5 15 2" xfId="13050"/>
    <cellStyle name="20% - 강조색6 3 5 16" xfId="13051"/>
    <cellStyle name="20% - 강조색6 3 5 16 2" xfId="13052"/>
    <cellStyle name="20% - 강조색6 3 5 17" xfId="13053"/>
    <cellStyle name="20% - 강조색6 3 5 17 2" xfId="13054"/>
    <cellStyle name="20% - 강조색6 3 5 18" xfId="13055"/>
    <cellStyle name="20% - 강조색6 3 5 18 2" xfId="13056"/>
    <cellStyle name="20% - 강조색6 3 5 19" xfId="13057"/>
    <cellStyle name="20% - 강조색6 3 5 19 2" xfId="13058"/>
    <cellStyle name="20% - 강조색6 3 5 2" xfId="13059"/>
    <cellStyle name="20% - 강조색6 3 5 2 2" xfId="13060"/>
    <cellStyle name="20% - 강조색6 3 5 20" xfId="13061"/>
    <cellStyle name="20% - 강조색6 3 5 20 2" xfId="13062"/>
    <cellStyle name="20% - 강조색6 3 5 21" xfId="13063"/>
    <cellStyle name="20% - 강조색6 3 5 21 2" xfId="13064"/>
    <cellStyle name="20% - 강조색6 3 5 22" xfId="13065"/>
    <cellStyle name="20% - 강조색6 3 5 22 2" xfId="13066"/>
    <cellStyle name="20% - 강조색6 3 5 23" xfId="13067"/>
    <cellStyle name="20% - 강조색6 3 5 23 2" xfId="13068"/>
    <cellStyle name="20% - 강조색6 3 5 24" xfId="13069"/>
    <cellStyle name="20% - 강조색6 3 5 24 2" xfId="13070"/>
    <cellStyle name="20% - 강조색6 3 5 25" xfId="13071"/>
    <cellStyle name="20% - 강조색6 3 5 25 2" xfId="13072"/>
    <cellStyle name="20% - 강조색6 3 5 26" xfId="13073"/>
    <cellStyle name="20% - 강조색6 3 5 26 2" xfId="13074"/>
    <cellStyle name="20% - 강조색6 3 5 27" xfId="13075"/>
    <cellStyle name="20% - 강조색6 3 5 27 2" xfId="13076"/>
    <cellStyle name="20% - 강조색6 3 5 28" xfId="13077"/>
    <cellStyle name="20% - 강조색6 3 5 28 2" xfId="13078"/>
    <cellStyle name="20% - 강조색6 3 5 29" xfId="13079"/>
    <cellStyle name="20% - 강조색6 3 5 29 2" xfId="13080"/>
    <cellStyle name="20% - 강조색6 3 5 3" xfId="13081"/>
    <cellStyle name="20% - 강조색6 3 5 3 2" xfId="13082"/>
    <cellStyle name="20% - 강조색6 3 5 30" xfId="13083"/>
    <cellStyle name="20% - 강조색6 3 5 30 2" xfId="13084"/>
    <cellStyle name="20% - 강조색6 3 5 31" xfId="13085"/>
    <cellStyle name="20% - 강조색6 3 5 31 2" xfId="13086"/>
    <cellStyle name="20% - 강조색6 3 5 32" xfId="13087"/>
    <cellStyle name="20% - 강조색6 3 5 32 2" xfId="13088"/>
    <cellStyle name="20% - 강조색6 3 5 33" xfId="13089"/>
    <cellStyle name="20% - 강조색6 3 5 33 2" xfId="13090"/>
    <cellStyle name="20% - 강조색6 3 5 34" xfId="13091"/>
    <cellStyle name="20% - 강조색6 3 5 34 2" xfId="13092"/>
    <cellStyle name="20% - 강조색6 3 5 35" xfId="13093"/>
    <cellStyle name="20% - 강조색6 3 5 35 2" xfId="13094"/>
    <cellStyle name="20% - 강조색6 3 5 36" xfId="13095"/>
    <cellStyle name="20% - 강조색6 3 5 36 2" xfId="13096"/>
    <cellStyle name="20% - 강조색6 3 5 37" xfId="13097"/>
    <cellStyle name="20% - 강조색6 3 5 37 2" xfId="13098"/>
    <cellStyle name="20% - 강조색6 3 5 38" xfId="13099"/>
    <cellStyle name="20% - 강조색6 3 5 38 2" xfId="13100"/>
    <cellStyle name="20% - 강조색6 3 5 39" xfId="13101"/>
    <cellStyle name="20% - 강조색6 3 5 39 2" xfId="13102"/>
    <cellStyle name="20% - 강조색6 3 5 4" xfId="13103"/>
    <cellStyle name="20% - 강조색6 3 5 4 2" xfId="13104"/>
    <cellStyle name="20% - 강조색6 3 5 40" xfId="13105"/>
    <cellStyle name="20% - 강조색6 3 5 40 2" xfId="13106"/>
    <cellStyle name="20% - 강조색6 3 5 41" xfId="13107"/>
    <cellStyle name="20% - 강조색6 3 5 41 2" xfId="13108"/>
    <cellStyle name="20% - 강조색6 3 5 42" xfId="13109"/>
    <cellStyle name="20% - 강조색6 3 5 42 2" xfId="13110"/>
    <cellStyle name="20% - 강조색6 3 5 43" xfId="13111"/>
    <cellStyle name="20% - 강조색6 3 5 5" xfId="13112"/>
    <cellStyle name="20% - 강조색6 3 5 5 2" xfId="13113"/>
    <cellStyle name="20% - 강조색6 3 5 6" xfId="13114"/>
    <cellStyle name="20% - 강조색6 3 5 6 2" xfId="13115"/>
    <cellStyle name="20% - 강조색6 3 5 7" xfId="13116"/>
    <cellStyle name="20% - 강조색6 3 5 7 2" xfId="13117"/>
    <cellStyle name="20% - 강조색6 3 5 8" xfId="13118"/>
    <cellStyle name="20% - 강조색6 3 5 8 2" xfId="13119"/>
    <cellStyle name="20% - 강조색6 3 5 9" xfId="13120"/>
    <cellStyle name="20% - 강조색6 3 5 9 2" xfId="13121"/>
    <cellStyle name="20% - 강조색6 3 6" xfId="13122"/>
    <cellStyle name="20% - 강조색6 3 6 10" xfId="13123"/>
    <cellStyle name="20% - 강조색6 3 6 10 2" xfId="13124"/>
    <cellStyle name="20% - 강조색6 3 6 11" xfId="13125"/>
    <cellStyle name="20% - 강조색6 3 6 11 2" xfId="13126"/>
    <cellStyle name="20% - 강조색6 3 6 12" xfId="13127"/>
    <cellStyle name="20% - 강조색6 3 6 12 2" xfId="13128"/>
    <cellStyle name="20% - 강조색6 3 6 13" xfId="13129"/>
    <cellStyle name="20% - 강조색6 3 6 13 2" xfId="13130"/>
    <cellStyle name="20% - 강조색6 3 6 14" xfId="13131"/>
    <cellStyle name="20% - 강조색6 3 6 14 2" xfId="13132"/>
    <cellStyle name="20% - 강조색6 3 6 15" xfId="13133"/>
    <cellStyle name="20% - 강조색6 3 6 15 2" xfId="13134"/>
    <cellStyle name="20% - 강조색6 3 6 16" xfId="13135"/>
    <cellStyle name="20% - 강조색6 3 6 16 2" xfId="13136"/>
    <cellStyle name="20% - 강조색6 3 6 17" xfId="13137"/>
    <cellStyle name="20% - 강조색6 3 6 17 2" xfId="13138"/>
    <cellStyle name="20% - 강조색6 3 6 18" xfId="13139"/>
    <cellStyle name="20% - 강조색6 3 6 18 2" xfId="13140"/>
    <cellStyle name="20% - 강조색6 3 6 19" xfId="13141"/>
    <cellStyle name="20% - 강조색6 3 6 19 2" xfId="13142"/>
    <cellStyle name="20% - 강조색6 3 6 2" xfId="13143"/>
    <cellStyle name="20% - 강조색6 3 6 2 2" xfId="13144"/>
    <cellStyle name="20% - 강조색6 3 6 20" xfId="13145"/>
    <cellStyle name="20% - 강조색6 3 6 20 2" xfId="13146"/>
    <cellStyle name="20% - 강조색6 3 6 21" xfId="13147"/>
    <cellStyle name="20% - 강조색6 3 6 21 2" xfId="13148"/>
    <cellStyle name="20% - 강조색6 3 6 22" xfId="13149"/>
    <cellStyle name="20% - 강조색6 3 6 22 2" xfId="13150"/>
    <cellStyle name="20% - 강조색6 3 6 23" xfId="13151"/>
    <cellStyle name="20% - 강조색6 3 6 23 2" xfId="13152"/>
    <cellStyle name="20% - 강조색6 3 6 24" xfId="13153"/>
    <cellStyle name="20% - 강조색6 3 6 24 2" xfId="13154"/>
    <cellStyle name="20% - 강조색6 3 6 25" xfId="13155"/>
    <cellStyle name="20% - 강조색6 3 6 25 2" xfId="13156"/>
    <cellStyle name="20% - 강조색6 3 6 26" xfId="13157"/>
    <cellStyle name="20% - 강조색6 3 6 26 2" xfId="13158"/>
    <cellStyle name="20% - 강조색6 3 6 27" xfId="13159"/>
    <cellStyle name="20% - 강조색6 3 6 27 2" xfId="13160"/>
    <cellStyle name="20% - 강조색6 3 6 28" xfId="13161"/>
    <cellStyle name="20% - 강조색6 3 6 28 2" xfId="13162"/>
    <cellStyle name="20% - 강조색6 3 6 29" xfId="13163"/>
    <cellStyle name="20% - 강조색6 3 6 29 2" xfId="13164"/>
    <cellStyle name="20% - 강조색6 3 6 3" xfId="13165"/>
    <cellStyle name="20% - 강조색6 3 6 3 2" xfId="13166"/>
    <cellStyle name="20% - 강조색6 3 6 30" xfId="13167"/>
    <cellStyle name="20% - 강조색6 3 6 30 2" xfId="13168"/>
    <cellStyle name="20% - 강조색6 3 6 31" xfId="13169"/>
    <cellStyle name="20% - 강조색6 3 6 31 2" xfId="13170"/>
    <cellStyle name="20% - 강조색6 3 6 32" xfId="13171"/>
    <cellStyle name="20% - 강조색6 3 6 32 2" xfId="13172"/>
    <cellStyle name="20% - 강조색6 3 6 33" xfId="13173"/>
    <cellStyle name="20% - 강조색6 3 6 33 2" xfId="13174"/>
    <cellStyle name="20% - 강조색6 3 6 34" xfId="13175"/>
    <cellStyle name="20% - 강조색6 3 6 34 2" xfId="13176"/>
    <cellStyle name="20% - 강조색6 3 6 35" xfId="13177"/>
    <cellStyle name="20% - 강조색6 3 6 35 2" xfId="13178"/>
    <cellStyle name="20% - 강조색6 3 6 36" xfId="13179"/>
    <cellStyle name="20% - 강조색6 3 6 36 2" xfId="13180"/>
    <cellStyle name="20% - 강조색6 3 6 37" xfId="13181"/>
    <cellStyle name="20% - 강조색6 3 6 37 2" xfId="13182"/>
    <cellStyle name="20% - 강조색6 3 6 38" xfId="13183"/>
    <cellStyle name="20% - 강조색6 3 6 38 2" xfId="13184"/>
    <cellStyle name="20% - 강조색6 3 6 39" xfId="13185"/>
    <cellStyle name="20% - 강조색6 3 6 39 2" xfId="13186"/>
    <cellStyle name="20% - 강조색6 3 6 4" xfId="13187"/>
    <cellStyle name="20% - 강조색6 3 6 4 2" xfId="13188"/>
    <cellStyle name="20% - 강조색6 3 6 40" xfId="13189"/>
    <cellStyle name="20% - 강조색6 3 6 40 2" xfId="13190"/>
    <cellStyle name="20% - 강조색6 3 6 41" xfId="13191"/>
    <cellStyle name="20% - 강조색6 3 6 41 2" xfId="13192"/>
    <cellStyle name="20% - 강조색6 3 6 42" xfId="13193"/>
    <cellStyle name="20% - 강조색6 3 6 42 2" xfId="13194"/>
    <cellStyle name="20% - 강조색6 3 6 43" xfId="13195"/>
    <cellStyle name="20% - 강조색6 3 6 5" xfId="13196"/>
    <cellStyle name="20% - 강조색6 3 6 5 2" xfId="13197"/>
    <cellStyle name="20% - 강조색6 3 6 6" xfId="13198"/>
    <cellStyle name="20% - 강조색6 3 6 6 2" xfId="13199"/>
    <cellStyle name="20% - 강조색6 3 6 7" xfId="13200"/>
    <cellStyle name="20% - 강조색6 3 6 7 2" xfId="13201"/>
    <cellStyle name="20% - 강조색6 3 6 8" xfId="13202"/>
    <cellStyle name="20% - 강조색6 3 6 8 2" xfId="13203"/>
    <cellStyle name="20% - 강조색6 3 6 9" xfId="13204"/>
    <cellStyle name="20% - 강조색6 3 6 9 2" xfId="13205"/>
    <cellStyle name="20% - 강조색6 3 7" xfId="13206"/>
    <cellStyle name="20% - 강조색6 3 7 2" xfId="13207"/>
    <cellStyle name="20% - 강조색6 3 8" xfId="13208"/>
    <cellStyle name="20% - 강조색6 3 8 2" xfId="13209"/>
    <cellStyle name="20% - 강조색6 3 9" xfId="13210"/>
    <cellStyle name="20% - 강조색6 3 9 2" xfId="13211"/>
    <cellStyle name="20% - 강조색6 3_Apollo(세부)" xfId="13212"/>
    <cellStyle name="20% - 강조색6 30" xfId="13213"/>
    <cellStyle name="20% - 강조색6 30 2" xfId="13214"/>
    <cellStyle name="20% - 강조색6 31" xfId="13215"/>
    <cellStyle name="20% - 강조색6 31 2" xfId="13216"/>
    <cellStyle name="20% - 강조색6 32" xfId="13217"/>
    <cellStyle name="20% - 강조색6 32 2" xfId="13218"/>
    <cellStyle name="20% - 강조색6 33" xfId="13219"/>
    <cellStyle name="20% - 강조색6 33 2" xfId="13220"/>
    <cellStyle name="20% - 강조색6 34" xfId="13221"/>
    <cellStyle name="20% - 강조색6 34 2" xfId="13222"/>
    <cellStyle name="20% - 강조색6 35" xfId="13223"/>
    <cellStyle name="20% - 강조색6 35 2" xfId="13224"/>
    <cellStyle name="20% - 강조색6 36" xfId="13225"/>
    <cellStyle name="20% - 강조색6 36 2" xfId="13226"/>
    <cellStyle name="20% - 강조색6 37" xfId="13227"/>
    <cellStyle name="20% - 강조색6 37 2" xfId="13228"/>
    <cellStyle name="20% - 강조색6 38" xfId="13229"/>
    <cellStyle name="20% - 강조색6 38 2" xfId="13230"/>
    <cellStyle name="20% - 강조색6 39" xfId="13231"/>
    <cellStyle name="20% - 강조색6 39 2" xfId="13232"/>
    <cellStyle name="20% - 강조색6 4" xfId="13233"/>
    <cellStyle name="20% - 강조색6 4 10" xfId="13234"/>
    <cellStyle name="20% - 강조색6 4 10 2" xfId="13235"/>
    <cellStyle name="20% - 강조색6 4 11" xfId="13236"/>
    <cellStyle name="20% - 강조색6 4 2" xfId="13237"/>
    <cellStyle name="20% - 강조색6 4 2 2" xfId="13238"/>
    <cellStyle name="20% - 강조색6 4 3" xfId="13239"/>
    <cellStyle name="20% - 강조색6 4 3 2" xfId="13240"/>
    <cellStyle name="20% - 강조색6 4 4" xfId="13241"/>
    <cellStyle name="20% - 강조색6 4 4 2" xfId="13242"/>
    <cellStyle name="20% - 강조색6 4 5" xfId="13243"/>
    <cellStyle name="20% - 강조색6 4 5 2" xfId="13244"/>
    <cellStyle name="20% - 강조색6 4 6" xfId="13245"/>
    <cellStyle name="20% - 강조색6 4 6 2" xfId="13246"/>
    <cellStyle name="20% - 강조색6 4 7" xfId="13247"/>
    <cellStyle name="20% - 강조색6 4 7 2" xfId="13248"/>
    <cellStyle name="20% - 강조색6 4 8" xfId="13249"/>
    <cellStyle name="20% - 강조색6 4 8 2" xfId="13250"/>
    <cellStyle name="20% - 강조색6 4 9" xfId="13251"/>
    <cellStyle name="20% - 강조색6 4 9 2" xfId="13252"/>
    <cellStyle name="20% - 강조색6 40" xfId="13253"/>
    <cellStyle name="20% - 강조색6 40 2" xfId="13254"/>
    <cellStyle name="20% - 강조색6 41" xfId="13255"/>
    <cellStyle name="20% - 강조색6 41 2" xfId="13256"/>
    <cellStyle name="20% - 강조색6 42" xfId="13257"/>
    <cellStyle name="20% - 강조색6 42 2" xfId="13258"/>
    <cellStyle name="20% - 강조색6 43" xfId="13259"/>
    <cellStyle name="20% - 강조색6 43 2" xfId="13260"/>
    <cellStyle name="20% - 강조색6 44" xfId="13261"/>
    <cellStyle name="20% - 강조색6 44 2" xfId="13262"/>
    <cellStyle name="20% - 강조색6 45" xfId="13263"/>
    <cellStyle name="20% - 강조색6 5" xfId="13264"/>
    <cellStyle name="20% - 강조색6 5 10" xfId="13265"/>
    <cellStyle name="20% - 강조색6 5 10 2" xfId="13266"/>
    <cellStyle name="20% - 강조색6 5 11" xfId="13267"/>
    <cellStyle name="20% - 강조색6 5 2" xfId="13268"/>
    <cellStyle name="20% - 강조색6 5 2 2" xfId="13269"/>
    <cellStyle name="20% - 강조색6 5 3" xfId="13270"/>
    <cellStyle name="20% - 강조색6 5 3 2" xfId="13271"/>
    <cellStyle name="20% - 강조색6 5 4" xfId="13272"/>
    <cellStyle name="20% - 강조색6 5 4 2" xfId="13273"/>
    <cellStyle name="20% - 강조색6 5 5" xfId="13274"/>
    <cellStyle name="20% - 강조색6 5 5 2" xfId="13275"/>
    <cellStyle name="20% - 강조색6 5 6" xfId="13276"/>
    <cellStyle name="20% - 강조색6 5 6 2" xfId="13277"/>
    <cellStyle name="20% - 강조색6 5 7" xfId="13278"/>
    <cellStyle name="20% - 강조색6 5 7 2" xfId="13279"/>
    <cellStyle name="20% - 강조색6 5 8" xfId="13280"/>
    <cellStyle name="20% - 강조색6 5 8 2" xfId="13281"/>
    <cellStyle name="20% - 강조색6 5 9" xfId="13282"/>
    <cellStyle name="20% - 강조색6 5 9 2" xfId="13283"/>
    <cellStyle name="20% - 강조색6 6" xfId="13284"/>
    <cellStyle name="20% - 강조색6 6 2" xfId="13285"/>
    <cellStyle name="20% - 강조색6 6 3" xfId="13286"/>
    <cellStyle name="20% - 강조색6 7" xfId="13287"/>
    <cellStyle name="20% - 강조색6 7 2" xfId="13288"/>
    <cellStyle name="20% - 강조색6 7 3" xfId="13289"/>
    <cellStyle name="20% - 강조색6 8" xfId="13290"/>
    <cellStyle name="20% - 강조색6 8 2" xfId="13291"/>
    <cellStyle name="20% - 강조색6 8 3" xfId="13292"/>
    <cellStyle name="20% - 강조색6 9" xfId="13293"/>
    <cellStyle name="20% - 강조색6 9 2" xfId="13294"/>
    <cellStyle name="20% - 강조색6 9 3" xfId="13295"/>
    <cellStyle name="20% - 强调文字颜色 1 10" xfId="13296"/>
    <cellStyle name="20% - 强调文字颜色 1 10 2" xfId="13297"/>
    <cellStyle name="20% - 强调文字颜色 1 10 3" xfId="13298"/>
    <cellStyle name="20% - 强调文字颜色 1 11" xfId="13299"/>
    <cellStyle name="20% - 强调文字颜色 1 11 2" xfId="13300"/>
    <cellStyle name="20% - 强调文字颜色 1 11 3" xfId="13301"/>
    <cellStyle name="20% - 强调文字颜色 1 12" xfId="13302"/>
    <cellStyle name="20% - 强调文字颜色 1 12 2" xfId="13303"/>
    <cellStyle name="20% - 强调文字颜色 1 12 3" xfId="13304"/>
    <cellStyle name="20% - 强调文字颜色 1 13" xfId="13305"/>
    <cellStyle name="20% - 强调文字颜色 1 13 2" xfId="13306"/>
    <cellStyle name="20% - 强调文字颜色 1 13 3" xfId="13307"/>
    <cellStyle name="20% - 强调文字颜色 1 14" xfId="13308"/>
    <cellStyle name="20% - 强调文字颜色 1 14 2" xfId="13309"/>
    <cellStyle name="20% - 强调文字颜色 1 14 3" xfId="13310"/>
    <cellStyle name="20% - 强调文字颜色 1 15" xfId="13311"/>
    <cellStyle name="20% - 强调文字颜色 1 15 2" xfId="13312"/>
    <cellStyle name="20% - 强调文字颜色 1 15 3" xfId="13313"/>
    <cellStyle name="20% - 强调文字颜色 1 16" xfId="13314"/>
    <cellStyle name="20% - 强调文字颜色 1 16 2" xfId="13315"/>
    <cellStyle name="20% - 强调文字颜色 1 16 3" xfId="13316"/>
    <cellStyle name="20% - 强调文字颜色 1 2" xfId="13317"/>
    <cellStyle name="20% - 强调文字颜色 1 2 2" xfId="13318"/>
    <cellStyle name="20% - 强调文字颜色 1 2 3" xfId="13319"/>
    <cellStyle name="20% - 强调文字颜色 1 3" xfId="13320"/>
    <cellStyle name="20% - 强调文字颜色 1 3 2" xfId="13321"/>
    <cellStyle name="20% - 强调文字颜色 1 3 2 2" xfId="13322"/>
    <cellStyle name="20% - 强调文字颜色 1 3 2 3" xfId="13323"/>
    <cellStyle name="20% - 强调文字颜色 1 3 3" xfId="13324"/>
    <cellStyle name="20% - 强调文字颜色 1 3 4" xfId="13325"/>
    <cellStyle name="20% - 强调文字颜色 1 3_Caspi,Cooper,Tass,Beni,Latona 금형진행현황_110107" xfId="13326"/>
    <cellStyle name="20% - 强调文字颜色 1 4" xfId="13327"/>
    <cellStyle name="20% - 强调文字颜色 1 4 2" xfId="13328"/>
    <cellStyle name="20% - 强调文字颜色 1 4 2 2" xfId="13329"/>
    <cellStyle name="20% - 强调文字颜色 1 4 2 3" xfId="13330"/>
    <cellStyle name="20% - 强调文字颜色 1 4 3" xfId="13331"/>
    <cellStyle name="20% - 强调文字颜色 1 4 4" xfId="13332"/>
    <cellStyle name="20% - 强调文字颜色 1 4_Caspi,Cooper,Tass,Beni,Latona 금형진행현황_110107" xfId="13333"/>
    <cellStyle name="20% - 强调文字颜色 1 5" xfId="13334"/>
    <cellStyle name="20% - 强调文字颜色 1 5 2" xfId="13335"/>
    <cellStyle name="20% - 强调文字颜色 1 5 2 2" xfId="13336"/>
    <cellStyle name="20% - 强调文字颜色 1 5 2 3" xfId="13337"/>
    <cellStyle name="20% - 强调文字颜色 1 5 3" xfId="13338"/>
    <cellStyle name="20% - 强调文字颜色 1 5 4" xfId="13339"/>
    <cellStyle name="20% - 强调文字颜色 1 5_Caspi,Cooper,Tass,Beni,Latona 금형진행현황_110107" xfId="13340"/>
    <cellStyle name="20% - 强调文字颜色 1 6" xfId="13341"/>
    <cellStyle name="20% - 强调文字颜色 1 6 2" xfId="13342"/>
    <cellStyle name="20% - 强调文字颜色 1 6 2 2" xfId="13343"/>
    <cellStyle name="20% - 强调文字颜色 1 6 2 3" xfId="13344"/>
    <cellStyle name="20% - 强调文字颜色 1 6 3" xfId="13345"/>
    <cellStyle name="20% - 强调文字颜色 1 6 4" xfId="13346"/>
    <cellStyle name="20% - 强调文字颜色 1 6_Caspi,Cooper,Tass,Beni,Latona 금형진행현황_110107" xfId="13347"/>
    <cellStyle name="20% - 强调文字颜色 1 7" xfId="13348"/>
    <cellStyle name="20% - 强调文字颜色 1 7 2" xfId="13349"/>
    <cellStyle name="20% - 强调文字颜色 1 7 2 2" xfId="13350"/>
    <cellStyle name="20% - 强调文字颜色 1 7 2 3" xfId="13351"/>
    <cellStyle name="20% - 强调文字颜色 1 7 3" xfId="13352"/>
    <cellStyle name="20% - 强调文字颜色 1 7 4" xfId="13353"/>
    <cellStyle name="20% - 强调文字颜色 1 7_Caspi,Cooper,Tass,Beni,Latona 금형진행현황_110107" xfId="13354"/>
    <cellStyle name="20% - 强调文字颜色 1 8" xfId="13355"/>
    <cellStyle name="20% - 强调文字颜色 1 8 2" xfId="13356"/>
    <cellStyle name="20% - 强调文字颜色 1 8 3" xfId="13357"/>
    <cellStyle name="20% - 强调文字颜色 1 9" xfId="13358"/>
    <cellStyle name="20% - 强调文字颜色 1 9 2" xfId="13359"/>
    <cellStyle name="20% - 强调文字颜色 1 9 3" xfId="13360"/>
    <cellStyle name="20% - 强调文字颜色 1_08주 Shipment 실적(GSM)_0223" xfId="13361"/>
    <cellStyle name="20% - 强调文字颜色 2 10" xfId="13362"/>
    <cellStyle name="20% - 强调文字颜色 2 10 2" xfId="13363"/>
    <cellStyle name="20% - 强调文字颜色 2 10 3" xfId="13364"/>
    <cellStyle name="20% - 强调文字颜色 2 11" xfId="13365"/>
    <cellStyle name="20% - 强调文字颜色 2 11 2" xfId="13366"/>
    <cellStyle name="20% - 强调文字颜色 2 11 3" xfId="13367"/>
    <cellStyle name="20% - 强调文字颜色 2 12" xfId="13368"/>
    <cellStyle name="20% - 强调文字颜色 2 12 2" xfId="13369"/>
    <cellStyle name="20% - 强调文字颜色 2 12 3" xfId="13370"/>
    <cellStyle name="20% - 强调文字颜色 2 13" xfId="13371"/>
    <cellStyle name="20% - 强调文字颜色 2 13 2" xfId="13372"/>
    <cellStyle name="20% - 强调文字颜色 2 13 3" xfId="13373"/>
    <cellStyle name="20% - 强调文字颜色 2 14" xfId="13374"/>
    <cellStyle name="20% - 强调文字颜色 2 14 2" xfId="13375"/>
    <cellStyle name="20% - 强调文字颜色 2 14 3" xfId="13376"/>
    <cellStyle name="20% - 强调文字颜色 2 15" xfId="13377"/>
    <cellStyle name="20% - 强调文字颜色 2 15 2" xfId="13378"/>
    <cellStyle name="20% - 强调文字颜色 2 15 3" xfId="13379"/>
    <cellStyle name="20% - 强调文字颜色 2 16" xfId="13380"/>
    <cellStyle name="20% - 强调文字颜色 2 16 2" xfId="13381"/>
    <cellStyle name="20% - 强调文字颜色 2 16 3" xfId="13382"/>
    <cellStyle name="20% - 强调文字颜色 2 2" xfId="13383"/>
    <cellStyle name="20% - 强调文字颜色 2 2 2" xfId="13384"/>
    <cellStyle name="20% - 强调文字颜色 2 2 3" xfId="13385"/>
    <cellStyle name="20% - 强调文字颜色 2 3" xfId="13386"/>
    <cellStyle name="20% - 强调文字颜色 2 3 2" xfId="13387"/>
    <cellStyle name="20% - 强调文字颜色 2 3 2 2" xfId="13388"/>
    <cellStyle name="20% - 强调文字颜色 2 3 2 3" xfId="13389"/>
    <cellStyle name="20% - 强调文字颜色 2 3 3" xfId="13390"/>
    <cellStyle name="20% - 强调文字颜色 2 3 4" xfId="13391"/>
    <cellStyle name="20% - 强调文字颜色 2 3_Caspi,Cooper,Tass,Beni,Latona 금형진행현황_110107" xfId="13392"/>
    <cellStyle name="20% - 强调文字颜色 2 4" xfId="13393"/>
    <cellStyle name="20% - 强调文字颜色 2 4 2" xfId="13394"/>
    <cellStyle name="20% - 强调文字颜色 2 4 2 2" xfId="13395"/>
    <cellStyle name="20% - 强调文字颜色 2 4 2 3" xfId="13396"/>
    <cellStyle name="20% - 强调文字颜色 2 4 3" xfId="13397"/>
    <cellStyle name="20% - 强调文字颜色 2 4 4" xfId="13398"/>
    <cellStyle name="20% - 强调文字颜色 2 4_Caspi,Cooper,Tass,Beni,Latona 금형진행현황_110107" xfId="13399"/>
    <cellStyle name="20% - 强调文字颜色 2 5" xfId="13400"/>
    <cellStyle name="20% - 强调文字颜色 2 5 2" xfId="13401"/>
    <cellStyle name="20% - 强调文字颜色 2 5 2 2" xfId="13402"/>
    <cellStyle name="20% - 强调文字颜色 2 5 2 3" xfId="13403"/>
    <cellStyle name="20% - 强调文字颜色 2 5 3" xfId="13404"/>
    <cellStyle name="20% - 强调文字颜色 2 5 4" xfId="13405"/>
    <cellStyle name="20% - 强调文字颜色 2 5_Caspi,Cooper,Tass,Beni,Latona 금형진행현황_110107" xfId="13406"/>
    <cellStyle name="20% - 强调文字颜色 2 6" xfId="13407"/>
    <cellStyle name="20% - 强调文字颜色 2 6 2" xfId="13408"/>
    <cellStyle name="20% - 强调文字颜色 2 6 2 2" xfId="13409"/>
    <cellStyle name="20% - 强调文字颜色 2 6 2 3" xfId="13410"/>
    <cellStyle name="20% - 强调文字颜色 2 6 3" xfId="13411"/>
    <cellStyle name="20% - 强调文字颜色 2 6 4" xfId="13412"/>
    <cellStyle name="20% - 强调文字颜色 2 6_Caspi,Cooper,Tass,Beni,Latona 금형진행현황_110107" xfId="13413"/>
    <cellStyle name="20% - 强调文字颜色 2 7" xfId="13414"/>
    <cellStyle name="20% - 强调文字颜色 2 7 2" xfId="13415"/>
    <cellStyle name="20% - 强调文字颜色 2 7 2 2" xfId="13416"/>
    <cellStyle name="20% - 强调文字颜色 2 7 2 3" xfId="13417"/>
    <cellStyle name="20% - 强调文字颜色 2 7 3" xfId="13418"/>
    <cellStyle name="20% - 强调文字颜色 2 7 4" xfId="13419"/>
    <cellStyle name="20% - 强调文字颜色 2 7_Caspi,Cooper,Tass,Beni,Latona 금형진행현황_110107" xfId="13420"/>
    <cellStyle name="20% - 强调文字颜色 2 8" xfId="13421"/>
    <cellStyle name="20% - 强调文字颜色 2 8 2" xfId="13422"/>
    <cellStyle name="20% - 强调文字颜色 2 8 3" xfId="13423"/>
    <cellStyle name="20% - 强调文字颜色 2 9" xfId="13424"/>
    <cellStyle name="20% - 强调文字颜色 2 9 2" xfId="13425"/>
    <cellStyle name="20% - 强调文字颜色 2 9 3" xfId="13426"/>
    <cellStyle name="20% - 强调文字颜色 2_08주 Shipment 실적(GSM)_0223" xfId="13427"/>
    <cellStyle name="20% - 强调文字颜色 3 10" xfId="13428"/>
    <cellStyle name="20% - 强调文字颜色 3 10 2" xfId="13429"/>
    <cellStyle name="20% - 强调文字颜色 3 10 3" xfId="13430"/>
    <cellStyle name="20% - 强调文字颜色 3 11" xfId="13431"/>
    <cellStyle name="20% - 强调文字颜色 3 11 2" xfId="13432"/>
    <cellStyle name="20% - 强调文字颜色 3 11 3" xfId="13433"/>
    <cellStyle name="20% - 强调文字颜色 3 12" xfId="13434"/>
    <cellStyle name="20% - 强调文字颜色 3 12 2" xfId="13435"/>
    <cellStyle name="20% - 强调文字颜色 3 12 3" xfId="13436"/>
    <cellStyle name="20% - 强调文字颜色 3 13" xfId="13437"/>
    <cellStyle name="20% - 强调文字颜色 3 13 2" xfId="13438"/>
    <cellStyle name="20% - 强调文字颜色 3 13 3" xfId="13439"/>
    <cellStyle name="20% - 强调文字颜色 3 14" xfId="13440"/>
    <cellStyle name="20% - 强调文字颜色 3 14 2" xfId="13441"/>
    <cellStyle name="20% - 强调文字颜色 3 14 3" xfId="13442"/>
    <cellStyle name="20% - 强调文字颜色 3 15" xfId="13443"/>
    <cellStyle name="20% - 强调文字颜色 3 15 2" xfId="13444"/>
    <cellStyle name="20% - 强调文字颜色 3 15 3" xfId="13445"/>
    <cellStyle name="20% - 强调文字颜色 3 16" xfId="13446"/>
    <cellStyle name="20% - 强调文字颜色 3 16 2" xfId="13447"/>
    <cellStyle name="20% - 强调文字颜色 3 16 3" xfId="13448"/>
    <cellStyle name="20% - 强调文字颜色 3 2" xfId="13449"/>
    <cellStyle name="20% - 强调文字颜色 3 2 2" xfId="13450"/>
    <cellStyle name="20% - 强调文字颜色 3 2 3" xfId="13451"/>
    <cellStyle name="20% - 强调文字颜色 3 3" xfId="13452"/>
    <cellStyle name="20% - 强调文字颜色 3 3 2" xfId="13453"/>
    <cellStyle name="20% - 强调文字颜色 3 3 2 2" xfId="13454"/>
    <cellStyle name="20% - 强调文字颜色 3 3 2 3" xfId="13455"/>
    <cellStyle name="20% - 强调文字颜色 3 3 3" xfId="13456"/>
    <cellStyle name="20% - 强调文字颜色 3 3 4" xfId="13457"/>
    <cellStyle name="20% - 强调文字颜色 3 3_Caspi,Cooper,Tass,Beni,Latona 금형진행현황_110107" xfId="13458"/>
    <cellStyle name="20% - 强调文字颜色 3 4" xfId="13459"/>
    <cellStyle name="20% - 强调文字颜色 3 4 2" xfId="13460"/>
    <cellStyle name="20% - 强调文字颜色 3 4 2 2" xfId="13461"/>
    <cellStyle name="20% - 强调文字颜色 3 4 2 3" xfId="13462"/>
    <cellStyle name="20% - 强调文字颜色 3 4 3" xfId="13463"/>
    <cellStyle name="20% - 强调文字颜色 3 4 4" xfId="13464"/>
    <cellStyle name="20% - 强调文字颜色 3 4_Caspi,Cooper,Tass,Beni,Latona 금형진행현황_110107" xfId="13465"/>
    <cellStyle name="20% - 强调文字颜色 3 5" xfId="13466"/>
    <cellStyle name="20% - 强调文字颜色 3 5 2" xfId="13467"/>
    <cellStyle name="20% - 强调文字颜色 3 5 2 2" xfId="13468"/>
    <cellStyle name="20% - 强调文字颜色 3 5 2 3" xfId="13469"/>
    <cellStyle name="20% - 强调文字颜色 3 5 3" xfId="13470"/>
    <cellStyle name="20% - 强调文字颜色 3 5 4" xfId="13471"/>
    <cellStyle name="20% - 强调文字颜色 3 5_Caspi,Cooper,Tass,Beni,Latona 금형진행현황_110107" xfId="13472"/>
    <cellStyle name="20% - 强调文字颜色 3 6" xfId="13473"/>
    <cellStyle name="20% - 强调文字颜色 3 6 2" xfId="13474"/>
    <cellStyle name="20% - 强调文字颜色 3 6 2 2" xfId="13475"/>
    <cellStyle name="20% - 强调文字颜色 3 6 2 3" xfId="13476"/>
    <cellStyle name="20% - 强调文字颜色 3 6 3" xfId="13477"/>
    <cellStyle name="20% - 强调文字颜色 3 6 4" xfId="13478"/>
    <cellStyle name="20% - 强调文字颜色 3 6_Caspi,Cooper,Tass,Beni,Latona 금형진행현황_110107" xfId="13479"/>
    <cellStyle name="20% - 强调文字颜色 3 7" xfId="13480"/>
    <cellStyle name="20% - 强调文字颜色 3 7 2" xfId="13481"/>
    <cellStyle name="20% - 强调文字颜色 3 7 2 2" xfId="13482"/>
    <cellStyle name="20% - 强调文字颜色 3 7 2 3" xfId="13483"/>
    <cellStyle name="20% - 强调文字颜色 3 7 3" xfId="13484"/>
    <cellStyle name="20% - 强调文字颜色 3 7 4" xfId="13485"/>
    <cellStyle name="20% - 强调文字颜色 3 7_Caspi,Cooper,Tass,Beni,Latona 금형진행현황_110107" xfId="13486"/>
    <cellStyle name="20% - 强调文字颜色 3 8" xfId="13487"/>
    <cellStyle name="20% - 强调文字颜色 3 8 2" xfId="13488"/>
    <cellStyle name="20% - 强调文字颜色 3 8 3" xfId="13489"/>
    <cellStyle name="20% - 强调文字颜色 3 9" xfId="13490"/>
    <cellStyle name="20% - 强调文字颜色 3 9 2" xfId="13491"/>
    <cellStyle name="20% - 强调文字颜色 3 9 3" xfId="13492"/>
    <cellStyle name="20% - 强调文字颜色 3_08주 Shipment 실적(GSM)_0223" xfId="13493"/>
    <cellStyle name="20% - 强调文字颜色 4 10" xfId="13494"/>
    <cellStyle name="20% - 强调文字颜色 4 10 2" xfId="13495"/>
    <cellStyle name="20% - 强调文字颜色 4 10 3" xfId="13496"/>
    <cellStyle name="20% - 强调文字颜色 4 11" xfId="13497"/>
    <cellStyle name="20% - 强调文字颜色 4 11 2" xfId="13498"/>
    <cellStyle name="20% - 强调文字颜色 4 11 3" xfId="13499"/>
    <cellStyle name="20% - 强调文字颜色 4 12" xfId="13500"/>
    <cellStyle name="20% - 强调文字颜色 4 12 2" xfId="13501"/>
    <cellStyle name="20% - 强调文字颜色 4 12 3" xfId="13502"/>
    <cellStyle name="20% - 强调文字颜色 4 13" xfId="13503"/>
    <cellStyle name="20% - 强调文字颜色 4 13 2" xfId="13504"/>
    <cellStyle name="20% - 强调文字颜色 4 13 3" xfId="13505"/>
    <cellStyle name="20% - 强调文字颜色 4 14" xfId="13506"/>
    <cellStyle name="20% - 强调文字颜色 4 14 2" xfId="13507"/>
    <cellStyle name="20% - 强调文字颜色 4 14 3" xfId="13508"/>
    <cellStyle name="20% - 强调文字颜色 4 15" xfId="13509"/>
    <cellStyle name="20% - 强调文字颜色 4 15 2" xfId="13510"/>
    <cellStyle name="20% - 强调文字颜色 4 15 3" xfId="13511"/>
    <cellStyle name="20% - 强调文字颜色 4 16" xfId="13512"/>
    <cellStyle name="20% - 强调文字颜色 4 16 2" xfId="13513"/>
    <cellStyle name="20% - 强调文字颜色 4 16 3" xfId="13514"/>
    <cellStyle name="20% - 强调文字颜色 4 2" xfId="13515"/>
    <cellStyle name="20% - 强调文字颜色 4 2 2" xfId="13516"/>
    <cellStyle name="20% - 强调文字颜色 4 2 3" xfId="13517"/>
    <cellStyle name="20% - 强调文字颜色 4 3" xfId="13518"/>
    <cellStyle name="20% - 强调文字颜色 4 3 2" xfId="13519"/>
    <cellStyle name="20% - 强调文字颜色 4 3 2 2" xfId="13520"/>
    <cellStyle name="20% - 强调文字颜色 4 3 2 3" xfId="13521"/>
    <cellStyle name="20% - 强调文字颜色 4 3 3" xfId="13522"/>
    <cellStyle name="20% - 强调文字颜色 4 3 4" xfId="13523"/>
    <cellStyle name="20% - 强调文字颜色 4 3_Caspi,Cooper,Tass,Beni,Latona 금형진행현황_110107" xfId="13524"/>
    <cellStyle name="20% - 强调文字颜色 4 4" xfId="13525"/>
    <cellStyle name="20% - 强调文字颜色 4 4 2" xfId="13526"/>
    <cellStyle name="20% - 强调文字颜色 4 4 2 2" xfId="13527"/>
    <cellStyle name="20% - 强调文字颜色 4 4 2 3" xfId="13528"/>
    <cellStyle name="20% - 强调文字颜色 4 4 3" xfId="13529"/>
    <cellStyle name="20% - 强调文字颜色 4 4 4" xfId="13530"/>
    <cellStyle name="20% - 强调文字颜色 4 4_Caspi,Cooper,Tass,Beni,Latona 금형진행현황_110107" xfId="13531"/>
    <cellStyle name="20% - 强调文字颜色 4 5" xfId="13532"/>
    <cellStyle name="20% - 强调文字颜色 4 5 2" xfId="13533"/>
    <cellStyle name="20% - 强调文字颜色 4 5 2 2" xfId="13534"/>
    <cellStyle name="20% - 强调文字颜色 4 5 2 3" xfId="13535"/>
    <cellStyle name="20% - 强调文字颜色 4 5 3" xfId="13536"/>
    <cellStyle name="20% - 强调文字颜色 4 5 4" xfId="13537"/>
    <cellStyle name="20% - 强调文字颜色 4 5_Caspi,Cooper,Tass,Beni,Latona 금형진행현황_110107" xfId="13538"/>
    <cellStyle name="20% - 强调文字颜色 4 6" xfId="13539"/>
    <cellStyle name="20% - 强调文字颜色 4 6 2" xfId="13540"/>
    <cellStyle name="20% - 强调文字颜色 4 6 2 2" xfId="13541"/>
    <cellStyle name="20% - 强调文字颜色 4 6 2 3" xfId="13542"/>
    <cellStyle name="20% - 强调文字颜色 4 6 3" xfId="13543"/>
    <cellStyle name="20% - 强调文字颜色 4 6 4" xfId="13544"/>
    <cellStyle name="20% - 强调文字颜色 4 6_Caspi,Cooper,Tass,Beni,Latona 금형진행현황_110107" xfId="13545"/>
    <cellStyle name="20% - 强调文字颜色 4 7" xfId="13546"/>
    <cellStyle name="20% - 强调文字颜色 4 7 2" xfId="13547"/>
    <cellStyle name="20% - 强调文字颜色 4 7 2 2" xfId="13548"/>
    <cellStyle name="20% - 强调文字颜色 4 7 2 3" xfId="13549"/>
    <cellStyle name="20% - 强调文字颜色 4 7 3" xfId="13550"/>
    <cellStyle name="20% - 强调文字颜色 4 7 4" xfId="13551"/>
    <cellStyle name="20% - 强调文字颜色 4 7_Caspi,Cooper,Tass,Beni,Latona 금형진행현황_110107" xfId="13552"/>
    <cellStyle name="20% - 强调文字颜色 4 8" xfId="13553"/>
    <cellStyle name="20% - 强调文字颜色 4 8 2" xfId="13554"/>
    <cellStyle name="20% - 强调文字颜色 4 8 3" xfId="13555"/>
    <cellStyle name="20% - 强调文字颜色 4 9" xfId="13556"/>
    <cellStyle name="20% - 强调文字颜色 4 9 2" xfId="13557"/>
    <cellStyle name="20% - 强调文字颜色 4 9 3" xfId="13558"/>
    <cellStyle name="20% - 强调文字颜色 4_08주 Shipment 실적(GSM)_0223" xfId="13559"/>
    <cellStyle name="20% - 强调文字颜色 5 10" xfId="13560"/>
    <cellStyle name="20% - 强调文字颜色 5 10 2" xfId="13561"/>
    <cellStyle name="20% - 强调文字颜色 5 10 3" xfId="13562"/>
    <cellStyle name="20% - 强调文字颜色 5 11" xfId="13563"/>
    <cellStyle name="20% - 强调文字颜色 5 11 2" xfId="13564"/>
    <cellStyle name="20% - 强调文字颜色 5 11 3" xfId="13565"/>
    <cellStyle name="20% - 强调文字颜色 5 12" xfId="13566"/>
    <cellStyle name="20% - 强调文字颜色 5 12 2" xfId="13567"/>
    <cellStyle name="20% - 强调文字颜色 5 12 3" xfId="13568"/>
    <cellStyle name="20% - 强调文字颜色 5 13" xfId="13569"/>
    <cellStyle name="20% - 强调文字颜色 5 13 2" xfId="13570"/>
    <cellStyle name="20% - 强调文字颜色 5 13 3" xfId="13571"/>
    <cellStyle name="20% - 强调文字颜色 5 14" xfId="13572"/>
    <cellStyle name="20% - 强调文字颜色 5 14 2" xfId="13573"/>
    <cellStyle name="20% - 强调文字颜色 5 14 3" xfId="13574"/>
    <cellStyle name="20% - 强调文字颜色 5 15" xfId="13575"/>
    <cellStyle name="20% - 强调文字颜色 5 15 2" xfId="13576"/>
    <cellStyle name="20% - 强调文字颜色 5 15 3" xfId="13577"/>
    <cellStyle name="20% - 强调文字颜色 5 16" xfId="13578"/>
    <cellStyle name="20% - 强调文字颜色 5 16 2" xfId="13579"/>
    <cellStyle name="20% - 强调文字颜色 5 16 3" xfId="13580"/>
    <cellStyle name="20% - 强调文字颜色 5 2" xfId="13581"/>
    <cellStyle name="20% - 强调文字颜色 5 2 2" xfId="13582"/>
    <cellStyle name="20% - 强调文字颜色 5 2 3" xfId="13583"/>
    <cellStyle name="20% - 强调文字颜色 5 3" xfId="13584"/>
    <cellStyle name="20% - 强调文字颜色 5 3 2" xfId="13585"/>
    <cellStyle name="20% - 强调文字颜色 5 3 2 2" xfId="13586"/>
    <cellStyle name="20% - 强调文字颜色 5 3 2 3" xfId="13587"/>
    <cellStyle name="20% - 强调文字颜色 5 3 3" xfId="13588"/>
    <cellStyle name="20% - 强调文字颜色 5 3 4" xfId="13589"/>
    <cellStyle name="20% - 强调文字颜色 5 3_Caspi,Cooper,Tass,Beni,Latona 금형진행현황_110107" xfId="13590"/>
    <cellStyle name="20% - 强调文字颜色 5 4" xfId="13591"/>
    <cellStyle name="20% - 强调文字颜色 5 4 2" xfId="13592"/>
    <cellStyle name="20% - 强调文字颜色 5 4 2 2" xfId="13593"/>
    <cellStyle name="20% - 强调文字颜色 5 4 2 3" xfId="13594"/>
    <cellStyle name="20% - 强调文字颜色 5 4 3" xfId="13595"/>
    <cellStyle name="20% - 强调文字颜色 5 4 4" xfId="13596"/>
    <cellStyle name="20% - 强调文字颜色 5 4_Caspi,Cooper,Tass,Beni,Latona 금형진행현황_110107" xfId="13597"/>
    <cellStyle name="20% - 强调文字颜色 5 5" xfId="13598"/>
    <cellStyle name="20% - 强调文字颜色 5 5 2" xfId="13599"/>
    <cellStyle name="20% - 强调文字颜色 5 5 2 2" xfId="13600"/>
    <cellStyle name="20% - 强调文字颜色 5 5 2 3" xfId="13601"/>
    <cellStyle name="20% - 强调文字颜色 5 5 3" xfId="13602"/>
    <cellStyle name="20% - 强调文字颜色 5 5 4" xfId="13603"/>
    <cellStyle name="20% - 强调文字颜色 5 5_Caspi,Cooper,Tass,Beni,Latona 금형진행현황_110107" xfId="13604"/>
    <cellStyle name="20% - 强调文字颜色 5 6" xfId="13605"/>
    <cellStyle name="20% - 强调文字颜色 5 6 2" xfId="13606"/>
    <cellStyle name="20% - 强调文字颜色 5 6 2 2" xfId="13607"/>
    <cellStyle name="20% - 强调文字颜色 5 6 2 3" xfId="13608"/>
    <cellStyle name="20% - 强调文字颜色 5 6 3" xfId="13609"/>
    <cellStyle name="20% - 强调文字颜色 5 6 4" xfId="13610"/>
    <cellStyle name="20% - 强调文字颜色 5 6_Caspi,Cooper,Tass,Beni,Latona 금형진행현황_110107" xfId="13611"/>
    <cellStyle name="20% - 强调文字颜色 5 7" xfId="13612"/>
    <cellStyle name="20% - 强调文字颜色 5 7 2" xfId="13613"/>
    <cellStyle name="20% - 强调文字颜色 5 7 2 2" xfId="13614"/>
    <cellStyle name="20% - 强调文字颜色 5 7 2 3" xfId="13615"/>
    <cellStyle name="20% - 强调文字颜色 5 7 3" xfId="13616"/>
    <cellStyle name="20% - 强调文字颜色 5 7 4" xfId="13617"/>
    <cellStyle name="20% - 强调文字颜色 5 7_Caspi,Cooper,Tass,Beni,Latona 금형진행현황_110107" xfId="13618"/>
    <cellStyle name="20% - 强调文字颜色 5 8" xfId="13619"/>
    <cellStyle name="20% - 强调文字颜色 5 8 2" xfId="13620"/>
    <cellStyle name="20% - 强调文字颜色 5 8 3" xfId="13621"/>
    <cellStyle name="20% - 强调文字颜色 5 9" xfId="13622"/>
    <cellStyle name="20% - 强调文字颜色 5 9 2" xfId="13623"/>
    <cellStyle name="20% - 强调文字颜色 5 9 3" xfId="13624"/>
    <cellStyle name="20% - 强调文字颜色 5_08주 Shipment 실적(GSM)_0223" xfId="13625"/>
    <cellStyle name="20% - 强调文字颜色 6 10" xfId="13626"/>
    <cellStyle name="20% - 强调文字颜色 6 10 2" xfId="13627"/>
    <cellStyle name="20% - 强调文字颜色 6 10 3" xfId="13628"/>
    <cellStyle name="20% - 强调文字颜色 6 11" xfId="13629"/>
    <cellStyle name="20% - 强调文字颜色 6 11 2" xfId="13630"/>
    <cellStyle name="20% - 强调文字颜色 6 11 3" xfId="13631"/>
    <cellStyle name="20% - 强调文字颜色 6 12" xfId="13632"/>
    <cellStyle name="20% - 强调文字颜色 6 12 2" xfId="13633"/>
    <cellStyle name="20% - 强调文字颜色 6 12 3" xfId="13634"/>
    <cellStyle name="20% - 强调文字颜色 6 13" xfId="13635"/>
    <cellStyle name="20% - 强调文字颜色 6 13 2" xfId="13636"/>
    <cellStyle name="20% - 强调文字颜色 6 13 3" xfId="13637"/>
    <cellStyle name="20% - 强调文字颜色 6 14" xfId="13638"/>
    <cellStyle name="20% - 强调文字颜色 6 14 2" xfId="13639"/>
    <cellStyle name="20% - 强调文字颜色 6 14 3" xfId="13640"/>
    <cellStyle name="20% - 强调文字颜色 6 15" xfId="13641"/>
    <cellStyle name="20% - 强调文字颜色 6 15 2" xfId="13642"/>
    <cellStyle name="20% - 强调文字颜色 6 15 3" xfId="13643"/>
    <cellStyle name="20% - 强调文字颜色 6 16" xfId="13644"/>
    <cellStyle name="20% - 强调文字颜色 6 16 2" xfId="13645"/>
    <cellStyle name="20% - 强调文字颜色 6 16 3" xfId="13646"/>
    <cellStyle name="20% - 强调文字颜色 6 2" xfId="13647"/>
    <cellStyle name="20% - 强调文字颜色 6 2 2" xfId="13648"/>
    <cellStyle name="20% - 强调文字颜色 6 2 3" xfId="13649"/>
    <cellStyle name="20% - 强调文字颜色 6 3" xfId="13650"/>
    <cellStyle name="20% - 强调文字颜色 6 3 2" xfId="13651"/>
    <cellStyle name="20% - 强调文字颜色 6 3 2 2" xfId="13652"/>
    <cellStyle name="20% - 强调文字颜色 6 3 2 3" xfId="13653"/>
    <cellStyle name="20% - 强调文字颜色 6 3 3" xfId="13654"/>
    <cellStyle name="20% - 强调文字颜色 6 3 4" xfId="13655"/>
    <cellStyle name="20% - 强调文字颜色 6 3_Caspi,Cooper,Tass,Beni,Latona 금형진행현황_110107" xfId="13656"/>
    <cellStyle name="20% - 强调文字颜色 6 4" xfId="13657"/>
    <cellStyle name="20% - 强调文字颜色 6 4 2" xfId="13658"/>
    <cellStyle name="20% - 强调文字颜色 6 4 2 2" xfId="13659"/>
    <cellStyle name="20% - 强调文字颜色 6 4 2 3" xfId="13660"/>
    <cellStyle name="20% - 强调文字颜色 6 4 3" xfId="13661"/>
    <cellStyle name="20% - 强调文字颜色 6 4 4" xfId="13662"/>
    <cellStyle name="20% - 强调文字颜色 6 4_Caspi,Cooper,Tass,Beni,Latona 금형진행현황_110107" xfId="13663"/>
    <cellStyle name="20% - 强调文字颜色 6 5" xfId="13664"/>
    <cellStyle name="20% - 强调文字颜色 6 5 2" xfId="13665"/>
    <cellStyle name="20% - 强调文字颜色 6 5 2 2" xfId="13666"/>
    <cellStyle name="20% - 强调文字颜色 6 5 2 3" xfId="13667"/>
    <cellStyle name="20% - 强调文字颜色 6 5 3" xfId="13668"/>
    <cellStyle name="20% - 强调文字颜色 6 5 4" xfId="13669"/>
    <cellStyle name="20% - 强调文字颜色 6 5_Caspi,Cooper,Tass,Beni,Latona 금형진행현황_110107" xfId="13670"/>
    <cellStyle name="20% - 强调文字颜色 6 6" xfId="13671"/>
    <cellStyle name="20% - 强调文字颜色 6 6 2" xfId="13672"/>
    <cellStyle name="20% - 强调文字颜色 6 6 2 2" xfId="13673"/>
    <cellStyle name="20% - 强调文字颜色 6 6 2 3" xfId="13674"/>
    <cellStyle name="20% - 强调文字颜色 6 6 3" xfId="13675"/>
    <cellStyle name="20% - 强调文字颜色 6 6 4" xfId="13676"/>
    <cellStyle name="20% - 强调文字颜色 6 6_Caspi,Cooper,Tass,Beni,Latona 금형진행현황_110107" xfId="13677"/>
    <cellStyle name="20% - 强调文字颜色 6 7" xfId="13678"/>
    <cellStyle name="20% - 强调文字颜色 6 7 2" xfId="13679"/>
    <cellStyle name="20% - 强调文字颜色 6 7 2 2" xfId="13680"/>
    <cellStyle name="20% - 强调文字颜色 6 7 2 3" xfId="13681"/>
    <cellStyle name="20% - 强调文字颜色 6 7 3" xfId="13682"/>
    <cellStyle name="20% - 强调文字颜色 6 7 4" xfId="13683"/>
    <cellStyle name="20% - 强调文字颜色 6 7_Caspi,Cooper,Tass,Beni,Latona 금형진행현황_110107" xfId="13684"/>
    <cellStyle name="20% - 强调文字颜色 6 8" xfId="13685"/>
    <cellStyle name="20% - 强调文字颜色 6 8 2" xfId="13686"/>
    <cellStyle name="20% - 强调文字颜色 6 8 3" xfId="13687"/>
    <cellStyle name="20% - 强调文字颜色 6 9" xfId="13688"/>
    <cellStyle name="20% - 强调文字颜色 6 9 2" xfId="13689"/>
    <cellStyle name="20% - 强调文字颜色 6 9 3" xfId="13690"/>
    <cellStyle name="20% - 强调文字颜色 6_08주 Shipment 실적(GSM)_0223" xfId="13691"/>
    <cellStyle name="³￡¹æ_±a≫?μAIO³¡" xfId="13692"/>
    <cellStyle name="3232" xfId="13693"/>
    <cellStyle name="3232 2" xfId="13694"/>
    <cellStyle name="³f¹o [0]_RESULTS" xfId="13695"/>
    <cellStyle name="³f¹o[0]_laroux" xfId="13696"/>
    <cellStyle name="³f¹o_laroux" xfId="13697"/>
    <cellStyle name="40% - Accent1 10" xfId="13698"/>
    <cellStyle name="40% - Accent1 10 2" xfId="13699"/>
    <cellStyle name="40% - Accent1 100" xfId="13700"/>
    <cellStyle name="40% - Accent1 101" xfId="13701"/>
    <cellStyle name="40% - Accent1 102" xfId="13702"/>
    <cellStyle name="40% - Accent1 11" xfId="13703"/>
    <cellStyle name="40% - Accent1 11 2" xfId="13704"/>
    <cellStyle name="40% - Accent1 12" xfId="13705"/>
    <cellStyle name="40% - Accent1 12 2" xfId="13706"/>
    <cellStyle name="40% - Accent1 13" xfId="13707"/>
    <cellStyle name="40% - Accent1 13 2" xfId="13708"/>
    <cellStyle name="40% - Accent1 14" xfId="13709"/>
    <cellStyle name="40% - Accent1 14 2" xfId="13710"/>
    <cellStyle name="40% - Accent1 15" xfId="13711"/>
    <cellStyle name="40% - Accent1 15 2" xfId="13712"/>
    <cellStyle name="40% - Accent1 16" xfId="13713"/>
    <cellStyle name="40% - Accent1 16 2" xfId="13714"/>
    <cellStyle name="40% - Accent1 17" xfId="13715"/>
    <cellStyle name="40% - Accent1 17 2" xfId="13716"/>
    <cellStyle name="40% - Accent1 18" xfId="13717"/>
    <cellStyle name="40% - Accent1 18 2" xfId="13718"/>
    <cellStyle name="40% - Accent1 19" xfId="13719"/>
    <cellStyle name="40% - Accent1 19 2" xfId="13720"/>
    <cellStyle name="40% - Accent1 2" xfId="13721"/>
    <cellStyle name="40% - Accent1 2 10" xfId="13722"/>
    <cellStyle name="40% - Accent1 2 11" xfId="13723"/>
    <cellStyle name="40% - Accent1 2 12" xfId="13724"/>
    <cellStyle name="40% - Accent1 2 13" xfId="13725"/>
    <cellStyle name="40% - Accent1 2 14" xfId="13726"/>
    <cellStyle name="40% - Accent1 2 15" xfId="13727"/>
    <cellStyle name="40% - Accent1 2 16" xfId="13728"/>
    <cellStyle name="40% - Accent1 2 17" xfId="13729"/>
    <cellStyle name="40% - Accent1 2 18" xfId="13730"/>
    <cellStyle name="40% - Accent1 2 19" xfId="13731"/>
    <cellStyle name="40% - Accent1 2 2" xfId="13732"/>
    <cellStyle name="40% - Accent1 2 2 2" xfId="13733"/>
    <cellStyle name="40% - Accent1 2 2 2 2" xfId="13734"/>
    <cellStyle name="40% - Accent1 2 2 3" xfId="13735"/>
    <cellStyle name="40% - Accent1 2 2 4" xfId="13736"/>
    <cellStyle name="40% - Accent1 2 20" xfId="13737"/>
    <cellStyle name="40% - Accent1 2 21" xfId="13738"/>
    <cellStyle name="40% - Accent1 2 22" xfId="13739"/>
    <cellStyle name="40% - Accent1 2 23" xfId="13740"/>
    <cellStyle name="40% - Accent1 2 24" xfId="13741"/>
    <cellStyle name="40% - Accent1 2 25" xfId="13742"/>
    <cellStyle name="40% - Accent1 2 26" xfId="13743"/>
    <cellStyle name="40% - Accent1 2 27" xfId="13744"/>
    <cellStyle name="40% - Accent1 2 28" xfId="13745"/>
    <cellStyle name="40% - Accent1 2 29" xfId="13746"/>
    <cellStyle name="40% - Accent1 2 3" xfId="13747"/>
    <cellStyle name="40% - Accent1 2 3 2" xfId="13748"/>
    <cellStyle name="40% - Accent1 2 3 3" xfId="13749"/>
    <cellStyle name="40% - Accent1 2 30" xfId="13750"/>
    <cellStyle name="40% - Accent1 2 31" xfId="13751"/>
    <cellStyle name="40% - Accent1 2 32" xfId="13752"/>
    <cellStyle name="40% - Accent1 2 33" xfId="13753"/>
    <cellStyle name="40% - Accent1 2 34" xfId="13754"/>
    <cellStyle name="40% - Accent1 2 35" xfId="13755"/>
    <cellStyle name="40% - Accent1 2 36" xfId="13756"/>
    <cellStyle name="40% - Accent1 2 37" xfId="13757"/>
    <cellStyle name="40% - Accent1 2 38" xfId="13758"/>
    <cellStyle name="40% - Accent1 2 39" xfId="13759"/>
    <cellStyle name="40% - Accent1 2 4" xfId="13760"/>
    <cellStyle name="40% - Accent1 2 4 2" xfId="13761"/>
    <cellStyle name="40% - Accent1 2 40" xfId="13762"/>
    <cellStyle name="40% - Accent1 2 41" xfId="13763"/>
    <cellStyle name="40% - Accent1 2 42" xfId="13764"/>
    <cellStyle name="40% - Accent1 2 43" xfId="13765"/>
    <cellStyle name="40% - Accent1 2 44" xfId="13766"/>
    <cellStyle name="40% - Accent1 2 45" xfId="13767"/>
    <cellStyle name="40% - Accent1 2 46" xfId="13768"/>
    <cellStyle name="40% - Accent1 2 47" xfId="13769"/>
    <cellStyle name="40% - Accent1 2 48" xfId="13770"/>
    <cellStyle name="40% - Accent1 2 49" xfId="13771"/>
    <cellStyle name="40% - Accent1 2 5" xfId="13772"/>
    <cellStyle name="40% - Accent1 2 50" xfId="13773"/>
    <cellStyle name="40% - Accent1 2 51" xfId="13774"/>
    <cellStyle name="40% - Accent1 2 52" xfId="13775"/>
    <cellStyle name="40% - Accent1 2 53" xfId="13776"/>
    <cellStyle name="40% - Accent1 2 54" xfId="13777"/>
    <cellStyle name="40% - Accent1 2 55" xfId="13778"/>
    <cellStyle name="40% - Accent1 2 56" xfId="13779"/>
    <cellStyle name="40% - Accent1 2 57" xfId="13780"/>
    <cellStyle name="40% - Accent1 2 58" xfId="13781"/>
    <cellStyle name="40% - Accent1 2 59" xfId="13782"/>
    <cellStyle name="40% - Accent1 2 6" xfId="13783"/>
    <cellStyle name="40% - Accent1 2 60" xfId="13784"/>
    <cellStyle name="40% - Accent1 2 61" xfId="13785"/>
    <cellStyle name="40% - Accent1 2 62" xfId="13786"/>
    <cellStyle name="40% - Accent1 2 63" xfId="13787"/>
    <cellStyle name="40% - Accent1 2 64" xfId="13788"/>
    <cellStyle name="40% - Accent1 2 65" xfId="13789"/>
    <cellStyle name="40% - Accent1 2 66" xfId="13790"/>
    <cellStyle name="40% - Accent1 2 67" xfId="13791"/>
    <cellStyle name="40% - Accent1 2 68" xfId="13792"/>
    <cellStyle name="40% - Accent1 2 69" xfId="13793"/>
    <cellStyle name="40% - Accent1 2 7" xfId="13794"/>
    <cellStyle name="40% - Accent1 2 70" xfId="13795"/>
    <cellStyle name="40% - Accent1 2 71" xfId="13796"/>
    <cellStyle name="40% - Accent1 2 72" xfId="13797"/>
    <cellStyle name="40% - Accent1 2 73" xfId="13798"/>
    <cellStyle name="40% - Accent1 2 74" xfId="13799"/>
    <cellStyle name="40% - Accent1 2 75" xfId="13800"/>
    <cellStyle name="40% - Accent1 2 76" xfId="13801"/>
    <cellStyle name="40% - Accent1 2 77" xfId="13802"/>
    <cellStyle name="40% - Accent1 2 78" xfId="13803"/>
    <cellStyle name="40% - Accent1 2 79" xfId="13804"/>
    <cellStyle name="40% - Accent1 2 8" xfId="13805"/>
    <cellStyle name="40% - Accent1 2 80" xfId="13806"/>
    <cellStyle name="40% - Accent1 2 81" xfId="13807"/>
    <cellStyle name="40% - Accent1 2 82" xfId="13808"/>
    <cellStyle name="40% - Accent1 2 83" xfId="13809"/>
    <cellStyle name="40% - Accent1 2 84" xfId="13810"/>
    <cellStyle name="40% - Accent1 2 85" xfId="13811"/>
    <cellStyle name="40% - Accent1 2 86" xfId="13812"/>
    <cellStyle name="40% - Accent1 2 9" xfId="13813"/>
    <cellStyle name="40% - Accent1 20" xfId="13814"/>
    <cellStyle name="40% - Accent1 20 2" xfId="13815"/>
    <cellStyle name="40% - Accent1 21" xfId="13816"/>
    <cellStyle name="40% - Accent1 21 2" xfId="13817"/>
    <cellStyle name="40% - Accent1 22" xfId="13818"/>
    <cellStyle name="40% - Accent1 22 2" xfId="13819"/>
    <cellStyle name="40% - Accent1 23" xfId="13820"/>
    <cellStyle name="40% - Accent1 24" xfId="13821"/>
    <cellStyle name="40% - Accent1 25" xfId="13822"/>
    <cellStyle name="40% - Accent1 26" xfId="13823"/>
    <cellStyle name="40% - Accent1 27" xfId="13824"/>
    <cellStyle name="40% - Accent1 28" xfId="13825"/>
    <cellStyle name="40% - Accent1 29" xfId="13826"/>
    <cellStyle name="40% - Accent1 3" xfId="13827"/>
    <cellStyle name="40% - Accent1 3 10" xfId="13828"/>
    <cellStyle name="40% - Accent1 3 11" xfId="13829"/>
    <cellStyle name="40% - Accent1 3 12" xfId="13830"/>
    <cellStyle name="40% - Accent1 3 13" xfId="13831"/>
    <cellStyle name="40% - Accent1 3 14" xfId="13832"/>
    <cellStyle name="40% - Accent1 3 15" xfId="13833"/>
    <cellStyle name="40% - Accent1 3 16" xfId="13834"/>
    <cellStyle name="40% - Accent1 3 17" xfId="13835"/>
    <cellStyle name="40% - Accent1 3 18" xfId="13836"/>
    <cellStyle name="40% - Accent1 3 19" xfId="13837"/>
    <cellStyle name="40% - Accent1 3 2" xfId="13838"/>
    <cellStyle name="40% - Accent1 3 20" xfId="13839"/>
    <cellStyle name="40% - Accent1 3 21" xfId="13840"/>
    <cellStyle name="40% - Accent1 3 22" xfId="13841"/>
    <cellStyle name="40% - Accent1 3 23" xfId="13842"/>
    <cellStyle name="40% - Accent1 3 24" xfId="13843"/>
    <cellStyle name="40% - Accent1 3 25" xfId="13844"/>
    <cellStyle name="40% - Accent1 3 26" xfId="13845"/>
    <cellStyle name="40% - Accent1 3 27" xfId="13846"/>
    <cellStyle name="40% - Accent1 3 28" xfId="13847"/>
    <cellStyle name="40% - Accent1 3 29" xfId="13848"/>
    <cellStyle name="40% - Accent1 3 3" xfId="13849"/>
    <cellStyle name="40% - Accent1 3 30" xfId="13850"/>
    <cellStyle name="40% - Accent1 3 31" xfId="13851"/>
    <cellStyle name="40% - Accent1 3 32" xfId="13852"/>
    <cellStyle name="40% - Accent1 3 33" xfId="13853"/>
    <cellStyle name="40% - Accent1 3 34" xfId="13854"/>
    <cellStyle name="40% - Accent1 3 35" xfId="13855"/>
    <cellStyle name="40% - Accent1 3 36" xfId="13856"/>
    <cellStyle name="40% - Accent1 3 37" xfId="13857"/>
    <cellStyle name="40% - Accent1 3 38" xfId="13858"/>
    <cellStyle name="40% - Accent1 3 39" xfId="13859"/>
    <cellStyle name="40% - Accent1 3 4" xfId="13860"/>
    <cellStyle name="40% - Accent1 3 40" xfId="13861"/>
    <cellStyle name="40% - Accent1 3 41" xfId="13862"/>
    <cellStyle name="40% - Accent1 3 42" xfId="13863"/>
    <cellStyle name="40% - Accent1 3 43" xfId="13864"/>
    <cellStyle name="40% - Accent1 3 44" xfId="13865"/>
    <cellStyle name="40% - Accent1 3 45" xfId="13866"/>
    <cellStyle name="40% - Accent1 3 46" xfId="13867"/>
    <cellStyle name="40% - Accent1 3 47" xfId="13868"/>
    <cellStyle name="40% - Accent1 3 48" xfId="13869"/>
    <cellStyle name="40% - Accent1 3 49" xfId="13870"/>
    <cellStyle name="40% - Accent1 3 5" xfId="13871"/>
    <cellStyle name="40% - Accent1 3 50" xfId="13872"/>
    <cellStyle name="40% - Accent1 3 51" xfId="13873"/>
    <cellStyle name="40% - Accent1 3 52" xfId="13874"/>
    <cellStyle name="40% - Accent1 3 53" xfId="13875"/>
    <cellStyle name="40% - Accent1 3 54" xfId="13876"/>
    <cellStyle name="40% - Accent1 3 55" xfId="13877"/>
    <cellStyle name="40% - Accent1 3 56" xfId="13878"/>
    <cellStyle name="40% - Accent1 3 57" xfId="13879"/>
    <cellStyle name="40% - Accent1 3 58" xfId="13880"/>
    <cellStyle name="40% - Accent1 3 59" xfId="13881"/>
    <cellStyle name="40% - Accent1 3 6" xfId="13882"/>
    <cellStyle name="40% - Accent1 3 60" xfId="13883"/>
    <cellStyle name="40% - Accent1 3 61" xfId="13884"/>
    <cellStyle name="40% - Accent1 3 62" xfId="13885"/>
    <cellStyle name="40% - Accent1 3 63" xfId="13886"/>
    <cellStyle name="40% - Accent1 3 64" xfId="13887"/>
    <cellStyle name="40% - Accent1 3 65" xfId="13888"/>
    <cellStyle name="40% - Accent1 3 66" xfId="13889"/>
    <cellStyle name="40% - Accent1 3 67" xfId="13890"/>
    <cellStyle name="40% - Accent1 3 68" xfId="13891"/>
    <cellStyle name="40% - Accent1 3 69" xfId="13892"/>
    <cellStyle name="40% - Accent1 3 7" xfId="13893"/>
    <cellStyle name="40% - Accent1 3 70" xfId="13894"/>
    <cellStyle name="40% - Accent1 3 71" xfId="13895"/>
    <cellStyle name="40% - Accent1 3 72" xfId="13896"/>
    <cellStyle name="40% - Accent1 3 73" xfId="13897"/>
    <cellStyle name="40% - Accent1 3 74" xfId="13898"/>
    <cellStyle name="40% - Accent1 3 75" xfId="13899"/>
    <cellStyle name="40% - Accent1 3 76" xfId="13900"/>
    <cellStyle name="40% - Accent1 3 77" xfId="13901"/>
    <cellStyle name="40% - Accent1 3 78" xfId="13902"/>
    <cellStyle name="40% - Accent1 3 79" xfId="13903"/>
    <cellStyle name="40% - Accent1 3 8" xfId="13904"/>
    <cellStyle name="40% - Accent1 3 80" xfId="13905"/>
    <cellStyle name="40% - Accent1 3 81" xfId="13906"/>
    <cellStyle name="40% - Accent1 3 82" xfId="13907"/>
    <cellStyle name="40% - Accent1 3 9" xfId="13908"/>
    <cellStyle name="40% - Accent1 30" xfId="13909"/>
    <cellStyle name="40% - Accent1 31" xfId="13910"/>
    <cellStyle name="40% - Accent1 32" xfId="13911"/>
    <cellStyle name="40% - Accent1 33" xfId="13912"/>
    <cellStyle name="40% - Accent1 34" xfId="13913"/>
    <cellStyle name="40% - Accent1 35" xfId="13914"/>
    <cellStyle name="40% - Accent1 36" xfId="13915"/>
    <cellStyle name="40% - Accent1 37" xfId="13916"/>
    <cellStyle name="40% - Accent1 38" xfId="13917"/>
    <cellStyle name="40% - Accent1 39" xfId="13918"/>
    <cellStyle name="40% - Accent1 4" xfId="13919"/>
    <cellStyle name="40% - Accent1 4 10" xfId="13920"/>
    <cellStyle name="40% - Accent1 4 11" xfId="13921"/>
    <cellStyle name="40% - Accent1 4 12" xfId="13922"/>
    <cellStyle name="40% - Accent1 4 13" xfId="13923"/>
    <cellStyle name="40% - Accent1 4 14" xfId="13924"/>
    <cellStyle name="40% - Accent1 4 15" xfId="13925"/>
    <cellStyle name="40% - Accent1 4 16" xfId="13926"/>
    <cellStyle name="40% - Accent1 4 17" xfId="13927"/>
    <cellStyle name="40% - Accent1 4 18" xfId="13928"/>
    <cellStyle name="40% - Accent1 4 19" xfId="13929"/>
    <cellStyle name="40% - Accent1 4 2" xfId="13930"/>
    <cellStyle name="40% - Accent1 4 20" xfId="13931"/>
    <cellStyle name="40% - Accent1 4 21" xfId="13932"/>
    <cellStyle name="40% - Accent1 4 22" xfId="13933"/>
    <cellStyle name="40% - Accent1 4 23" xfId="13934"/>
    <cellStyle name="40% - Accent1 4 24" xfId="13935"/>
    <cellStyle name="40% - Accent1 4 25" xfId="13936"/>
    <cellStyle name="40% - Accent1 4 26" xfId="13937"/>
    <cellStyle name="40% - Accent1 4 27" xfId="13938"/>
    <cellStyle name="40% - Accent1 4 28" xfId="13939"/>
    <cellStyle name="40% - Accent1 4 29" xfId="13940"/>
    <cellStyle name="40% - Accent1 4 3" xfId="13941"/>
    <cellStyle name="40% - Accent1 4 30" xfId="13942"/>
    <cellStyle name="40% - Accent1 4 31" xfId="13943"/>
    <cellStyle name="40% - Accent1 4 32" xfId="13944"/>
    <cellStyle name="40% - Accent1 4 33" xfId="13945"/>
    <cellStyle name="40% - Accent1 4 34" xfId="13946"/>
    <cellStyle name="40% - Accent1 4 35" xfId="13947"/>
    <cellStyle name="40% - Accent1 4 36" xfId="13948"/>
    <cellStyle name="40% - Accent1 4 37" xfId="13949"/>
    <cellStyle name="40% - Accent1 4 38" xfId="13950"/>
    <cellStyle name="40% - Accent1 4 39" xfId="13951"/>
    <cellStyle name="40% - Accent1 4 4" xfId="13952"/>
    <cellStyle name="40% - Accent1 4 40" xfId="13953"/>
    <cellStyle name="40% - Accent1 4 41" xfId="13954"/>
    <cellStyle name="40% - Accent1 4 42" xfId="13955"/>
    <cellStyle name="40% - Accent1 4 43" xfId="13956"/>
    <cellStyle name="40% - Accent1 4 44" xfId="13957"/>
    <cellStyle name="40% - Accent1 4 45" xfId="13958"/>
    <cellStyle name="40% - Accent1 4 46" xfId="13959"/>
    <cellStyle name="40% - Accent1 4 47" xfId="13960"/>
    <cellStyle name="40% - Accent1 4 48" xfId="13961"/>
    <cellStyle name="40% - Accent1 4 49" xfId="13962"/>
    <cellStyle name="40% - Accent1 4 5" xfId="13963"/>
    <cellStyle name="40% - Accent1 4 50" xfId="13964"/>
    <cellStyle name="40% - Accent1 4 51" xfId="13965"/>
    <cellStyle name="40% - Accent1 4 52" xfId="13966"/>
    <cellStyle name="40% - Accent1 4 53" xfId="13967"/>
    <cellStyle name="40% - Accent1 4 54" xfId="13968"/>
    <cellStyle name="40% - Accent1 4 55" xfId="13969"/>
    <cellStyle name="40% - Accent1 4 56" xfId="13970"/>
    <cellStyle name="40% - Accent1 4 57" xfId="13971"/>
    <cellStyle name="40% - Accent1 4 58" xfId="13972"/>
    <cellStyle name="40% - Accent1 4 59" xfId="13973"/>
    <cellStyle name="40% - Accent1 4 6" xfId="13974"/>
    <cellStyle name="40% - Accent1 4 60" xfId="13975"/>
    <cellStyle name="40% - Accent1 4 61" xfId="13976"/>
    <cellStyle name="40% - Accent1 4 62" xfId="13977"/>
    <cellStyle name="40% - Accent1 4 63" xfId="13978"/>
    <cellStyle name="40% - Accent1 4 64" xfId="13979"/>
    <cellStyle name="40% - Accent1 4 65" xfId="13980"/>
    <cellStyle name="40% - Accent1 4 66" xfId="13981"/>
    <cellStyle name="40% - Accent1 4 67" xfId="13982"/>
    <cellStyle name="40% - Accent1 4 68" xfId="13983"/>
    <cellStyle name="40% - Accent1 4 69" xfId="13984"/>
    <cellStyle name="40% - Accent1 4 7" xfId="13985"/>
    <cellStyle name="40% - Accent1 4 70" xfId="13986"/>
    <cellStyle name="40% - Accent1 4 71" xfId="13987"/>
    <cellStyle name="40% - Accent1 4 72" xfId="13988"/>
    <cellStyle name="40% - Accent1 4 73" xfId="13989"/>
    <cellStyle name="40% - Accent1 4 74" xfId="13990"/>
    <cellStyle name="40% - Accent1 4 75" xfId="13991"/>
    <cellStyle name="40% - Accent1 4 76" xfId="13992"/>
    <cellStyle name="40% - Accent1 4 77" xfId="13993"/>
    <cellStyle name="40% - Accent1 4 78" xfId="13994"/>
    <cellStyle name="40% - Accent1 4 79" xfId="13995"/>
    <cellStyle name="40% - Accent1 4 8" xfId="13996"/>
    <cellStyle name="40% - Accent1 4 9" xfId="13997"/>
    <cellStyle name="40% - Accent1 40" xfId="13998"/>
    <cellStyle name="40% - Accent1 41" xfId="13999"/>
    <cellStyle name="40% - Accent1 42" xfId="14000"/>
    <cellStyle name="40% - Accent1 43" xfId="14001"/>
    <cellStyle name="40% - Accent1 44" xfId="14002"/>
    <cellStyle name="40% - Accent1 45" xfId="14003"/>
    <cellStyle name="40% - Accent1 46" xfId="14004"/>
    <cellStyle name="40% - Accent1 47" xfId="14005"/>
    <cellStyle name="40% - Accent1 48" xfId="14006"/>
    <cellStyle name="40% - Accent1 49" xfId="14007"/>
    <cellStyle name="40% - Accent1 5" xfId="14008"/>
    <cellStyle name="40% - Accent1 5 10" xfId="14009"/>
    <cellStyle name="40% - Accent1 5 11" xfId="14010"/>
    <cellStyle name="40% - Accent1 5 12" xfId="14011"/>
    <cellStyle name="40% - Accent1 5 13" xfId="14012"/>
    <cellStyle name="40% - Accent1 5 14" xfId="14013"/>
    <cellStyle name="40% - Accent1 5 15" xfId="14014"/>
    <cellStyle name="40% - Accent1 5 16" xfId="14015"/>
    <cellStyle name="40% - Accent1 5 17" xfId="14016"/>
    <cellStyle name="40% - Accent1 5 18" xfId="14017"/>
    <cellStyle name="40% - Accent1 5 19" xfId="14018"/>
    <cellStyle name="40% - Accent1 5 2" xfId="14019"/>
    <cellStyle name="40% - Accent1 5 20" xfId="14020"/>
    <cellStyle name="40% - Accent1 5 21" xfId="14021"/>
    <cellStyle name="40% - Accent1 5 22" xfId="14022"/>
    <cellStyle name="40% - Accent1 5 23" xfId="14023"/>
    <cellStyle name="40% - Accent1 5 24" xfId="14024"/>
    <cellStyle name="40% - Accent1 5 25" xfId="14025"/>
    <cellStyle name="40% - Accent1 5 26" xfId="14026"/>
    <cellStyle name="40% - Accent1 5 27" xfId="14027"/>
    <cellStyle name="40% - Accent1 5 28" xfId="14028"/>
    <cellStyle name="40% - Accent1 5 29" xfId="14029"/>
    <cellStyle name="40% - Accent1 5 3" xfId="14030"/>
    <cellStyle name="40% - Accent1 5 30" xfId="14031"/>
    <cellStyle name="40% - Accent1 5 31" xfId="14032"/>
    <cellStyle name="40% - Accent1 5 32" xfId="14033"/>
    <cellStyle name="40% - Accent1 5 33" xfId="14034"/>
    <cellStyle name="40% - Accent1 5 34" xfId="14035"/>
    <cellStyle name="40% - Accent1 5 35" xfId="14036"/>
    <cellStyle name="40% - Accent1 5 36" xfId="14037"/>
    <cellStyle name="40% - Accent1 5 37" xfId="14038"/>
    <cellStyle name="40% - Accent1 5 38" xfId="14039"/>
    <cellStyle name="40% - Accent1 5 39" xfId="14040"/>
    <cellStyle name="40% - Accent1 5 4" xfId="14041"/>
    <cellStyle name="40% - Accent1 5 40" xfId="14042"/>
    <cellStyle name="40% - Accent1 5 41" xfId="14043"/>
    <cellStyle name="40% - Accent1 5 42" xfId="14044"/>
    <cellStyle name="40% - Accent1 5 43" xfId="14045"/>
    <cellStyle name="40% - Accent1 5 44" xfId="14046"/>
    <cellStyle name="40% - Accent1 5 45" xfId="14047"/>
    <cellStyle name="40% - Accent1 5 46" xfId="14048"/>
    <cellStyle name="40% - Accent1 5 47" xfId="14049"/>
    <cellStyle name="40% - Accent1 5 48" xfId="14050"/>
    <cellStyle name="40% - Accent1 5 49" xfId="14051"/>
    <cellStyle name="40% - Accent1 5 5" xfId="14052"/>
    <cellStyle name="40% - Accent1 5 50" xfId="14053"/>
    <cellStyle name="40% - Accent1 5 51" xfId="14054"/>
    <cellStyle name="40% - Accent1 5 52" xfId="14055"/>
    <cellStyle name="40% - Accent1 5 53" xfId="14056"/>
    <cellStyle name="40% - Accent1 5 54" xfId="14057"/>
    <cellStyle name="40% - Accent1 5 55" xfId="14058"/>
    <cellStyle name="40% - Accent1 5 56" xfId="14059"/>
    <cellStyle name="40% - Accent1 5 57" xfId="14060"/>
    <cellStyle name="40% - Accent1 5 58" xfId="14061"/>
    <cellStyle name="40% - Accent1 5 59" xfId="14062"/>
    <cellStyle name="40% - Accent1 5 6" xfId="14063"/>
    <cellStyle name="40% - Accent1 5 60" xfId="14064"/>
    <cellStyle name="40% - Accent1 5 61" xfId="14065"/>
    <cellStyle name="40% - Accent1 5 62" xfId="14066"/>
    <cellStyle name="40% - Accent1 5 63" xfId="14067"/>
    <cellStyle name="40% - Accent1 5 64" xfId="14068"/>
    <cellStyle name="40% - Accent1 5 65" xfId="14069"/>
    <cellStyle name="40% - Accent1 5 66" xfId="14070"/>
    <cellStyle name="40% - Accent1 5 67" xfId="14071"/>
    <cellStyle name="40% - Accent1 5 68" xfId="14072"/>
    <cellStyle name="40% - Accent1 5 69" xfId="14073"/>
    <cellStyle name="40% - Accent1 5 7" xfId="14074"/>
    <cellStyle name="40% - Accent1 5 70" xfId="14075"/>
    <cellStyle name="40% - Accent1 5 71" xfId="14076"/>
    <cellStyle name="40% - Accent1 5 72" xfId="14077"/>
    <cellStyle name="40% - Accent1 5 73" xfId="14078"/>
    <cellStyle name="40% - Accent1 5 74" xfId="14079"/>
    <cellStyle name="40% - Accent1 5 75" xfId="14080"/>
    <cellStyle name="40% - Accent1 5 76" xfId="14081"/>
    <cellStyle name="40% - Accent1 5 77" xfId="14082"/>
    <cellStyle name="40% - Accent1 5 78" xfId="14083"/>
    <cellStyle name="40% - Accent1 5 79" xfId="14084"/>
    <cellStyle name="40% - Accent1 5 8" xfId="14085"/>
    <cellStyle name="40% - Accent1 5 9" xfId="14086"/>
    <cellStyle name="40% - Accent1 50" xfId="14087"/>
    <cellStyle name="40% - Accent1 51" xfId="14088"/>
    <cellStyle name="40% - Accent1 52" xfId="14089"/>
    <cellStyle name="40% - Accent1 53" xfId="14090"/>
    <cellStyle name="40% - Accent1 54" xfId="14091"/>
    <cellStyle name="40% - Accent1 55" xfId="14092"/>
    <cellStyle name="40% - Accent1 56" xfId="14093"/>
    <cellStyle name="40% - Accent1 57" xfId="14094"/>
    <cellStyle name="40% - Accent1 58" xfId="14095"/>
    <cellStyle name="40% - Accent1 59" xfId="14096"/>
    <cellStyle name="40% - Accent1 6" xfId="14097"/>
    <cellStyle name="40% - Accent1 6 10" xfId="14098"/>
    <cellStyle name="40% - Accent1 6 11" xfId="14099"/>
    <cellStyle name="40% - Accent1 6 12" xfId="14100"/>
    <cellStyle name="40% - Accent1 6 13" xfId="14101"/>
    <cellStyle name="40% - Accent1 6 14" xfId="14102"/>
    <cellStyle name="40% - Accent1 6 15" xfId="14103"/>
    <cellStyle name="40% - Accent1 6 16" xfId="14104"/>
    <cellStyle name="40% - Accent1 6 17" xfId="14105"/>
    <cellStyle name="40% - Accent1 6 18" xfId="14106"/>
    <cellStyle name="40% - Accent1 6 19" xfId="14107"/>
    <cellStyle name="40% - Accent1 6 2" xfId="14108"/>
    <cellStyle name="40% - Accent1 6 20" xfId="14109"/>
    <cellStyle name="40% - Accent1 6 21" xfId="14110"/>
    <cellStyle name="40% - Accent1 6 22" xfId="14111"/>
    <cellStyle name="40% - Accent1 6 23" xfId="14112"/>
    <cellStyle name="40% - Accent1 6 24" xfId="14113"/>
    <cellStyle name="40% - Accent1 6 25" xfId="14114"/>
    <cellStyle name="40% - Accent1 6 26" xfId="14115"/>
    <cellStyle name="40% - Accent1 6 27" xfId="14116"/>
    <cellStyle name="40% - Accent1 6 28" xfId="14117"/>
    <cellStyle name="40% - Accent1 6 29" xfId="14118"/>
    <cellStyle name="40% - Accent1 6 3" xfId="14119"/>
    <cellStyle name="40% - Accent1 6 30" xfId="14120"/>
    <cellStyle name="40% - Accent1 6 31" xfId="14121"/>
    <cellStyle name="40% - Accent1 6 32" xfId="14122"/>
    <cellStyle name="40% - Accent1 6 33" xfId="14123"/>
    <cellStyle name="40% - Accent1 6 34" xfId="14124"/>
    <cellStyle name="40% - Accent1 6 35" xfId="14125"/>
    <cellStyle name="40% - Accent1 6 36" xfId="14126"/>
    <cellStyle name="40% - Accent1 6 37" xfId="14127"/>
    <cellStyle name="40% - Accent1 6 38" xfId="14128"/>
    <cellStyle name="40% - Accent1 6 39" xfId="14129"/>
    <cellStyle name="40% - Accent1 6 4" xfId="14130"/>
    <cellStyle name="40% - Accent1 6 40" xfId="14131"/>
    <cellStyle name="40% - Accent1 6 41" xfId="14132"/>
    <cellStyle name="40% - Accent1 6 42" xfId="14133"/>
    <cellStyle name="40% - Accent1 6 43" xfId="14134"/>
    <cellStyle name="40% - Accent1 6 44" xfId="14135"/>
    <cellStyle name="40% - Accent1 6 45" xfId="14136"/>
    <cellStyle name="40% - Accent1 6 46" xfId="14137"/>
    <cellStyle name="40% - Accent1 6 47" xfId="14138"/>
    <cellStyle name="40% - Accent1 6 48" xfId="14139"/>
    <cellStyle name="40% - Accent1 6 49" xfId="14140"/>
    <cellStyle name="40% - Accent1 6 5" xfId="14141"/>
    <cellStyle name="40% - Accent1 6 50" xfId="14142"/>
    <cellStyle name="40% - Accent1 6 51" xfId="14143"/>
    <cellStyle name="40% - Accent1 6 52" xfId="14144"/>
    <cellStyle name="40% - Accent1 6 53" xfId="14145"/>
    <cellStyle name="40% - Accent1 6 54" xfId="14146"/>
    <cellStyle name="40% - Accent1 6 55" xfId="14147"/>
    <cellStyle name="40% - Accent1 6 56" xfId="14148"/>
    <cellStyle name="40% - Accent1 6 57" xfId="14149"/>
    <cellStyle name="40% - Accent1 6 58" xfId="14150"/>
    <cellStyle name="40% - Accent1 6 59" xfId="14151"/>
    <cellStyle name="40% - Accent1 6 6" xfId="14152"/>
    <cellStyle name="40% - Accent1 6 60" xfId="14153"/>
    <cellStyle name="40% - Accent1 6 61" xfId="14154"/>
    <cellStyle name="40% - Accent1 6 62" xfId="14155"/>
    <cellStyle name="40% - Accent1 6 63" xfId="14156"/>
    <cellStyle name="40% - Accent1 6 64" xfId="14157"/>
    <cellStyle name="40% - Accent1 6 65" xfId="14158"/>
    <cellStyle name="40% - Accent1 6 66" xfId="14159"/>
    <cellStyle name="40% - Accent1 6 67" xfId="14160"/>
    <cellStyle name="40% - Accent1 6 68" xfId="14161"/>
    <cellStyle name="40% - Accent1 6 69" xfId="14162"/>
    <cellStyle name="40% - Accent1 6 7" xfId="14163"/>
    <cellStyle name="40% - Accent1 6 70" xfId="14164"/>
    <cellStyle name="40% - Accent1 6 71" xfId="14165"/>
    <cellStyle name="40% - Accent1 6 72" xfId="14166"/>
    <cellStyle name="40% - Accent1 6 73" xfId="14167"/>
    <cellStyle name="40% - Accent1 6 74" xfId="14168"/>
    <cellStyle name="40% - Accent1 6 75" xfId="14169"/>
    <cellStyle name="40% - Accent1 6 8" xfId="14170"/>
    <cellStyle name="40% - Accent1 6 9" xfId="14171"/>
    <cellStyle name="40% - Accent1 60" xfId="14172"/>
    <cellStyle name="40% - Accent1 61" xfId="14173"/>
    <cellStyle name="40% - Accent1 62" xfId="14174"/>
    <cellStyle name="40% - Accent1 63" xfId="14175"/>
    <cellStyle name="40% - Accent1 64" xfId="14176"/>
    <cellStyle name="40% - Accent1 65" xfId="14177"/>
    <cellStyle name="40% - Accent1 66" xfId="14178"/>
    <cellStyle name="40% - Accent1 67" xfId="14179"/>
    <cellStyle name="40% - Accent1 68" xfId="14180"/>
    <cellStyle name="40% - Accent1 69" xfId="14181"/>
    <cellStyle name="40% - Accent1 7" xfId="14182"/>
    <cellStyle name="40% - Accent1 7 2" xfId="14183"/>
    <cellStyle name="40% - Accent1 70" xfId="14184"/>
    <cellStyle name="40% - Accent1 71" xfId="14185"/>
    <cellStyle name="40% - Accent1 72" xfId="14186"/>
    <cellStyle name="40% - Accent1 73" xfId="14187"/>
    <cellStyle name="40% - Accent1 74" xfId="14188"/>
    <cellStyle name="40% - Accent1 75" xfId="14189"/>
    <cellStyle name="40% - Accent1 76" xfId="14190"/>
    <cellStyle name="40% - Accent1 77" xfId="14191"/>
    <cellStyle name="40% - Accent1 78" xfId="14192"/>
    <cellStyle name="40% - Accent1 79" xfId="14193"/>
    <cellStyle name="40% - Accent1 8" xfId="14194"/>
    <cellStyle name="40% - Accent1 8 2" xfId="14195"/>
    <cellStyle name="40% - Accent1 80" xfId="14196"/>
    <cellStyle name="40% - Accent1 81" xfId="14197"/>
    <cellStyle name="40% - Accent1 82" xfId="14198"/>
    <cellStyle name="40% - Accent1 83" xfId="14199"/>
    <cellStyle name="40% - Accent1 84" xfId="14200"/>
    <cellStyle name="40% - Accent1 85" xfId="14201"/>
    <cellStyle name="40% - Accent1 86" xfId="14202"/>
    <cellStyle name="40% - Accent1 87" xfId="14203"/>
    <cellStyle name="40% - Accent1 88" xfId="14204"/>
    <cellStyle name="40% - Accent1 89" xfId="14205"/>
    <cellStyle name="40% - Accent1 9" xfId="14206"/>
    <cellStyle name="40% - Accent1 9 2" xfId="14207"/>
    <cellStyle name="40% - Accent1 90" xfId="14208"/>
    <cellStyle name="40% - Accent1 91" xfId="14209"/>
    <cellStyle name="40% - Accent1 92" xfId="14210"/>
    <cellStyle name="40% - Accent1 93" xfId="14211"/>
    <cellStyle name="40% - Accent1 94" xfId="14212"/>
    <cellStyle name="40% - Accent1 95" xfId="14213"/>
    <cellStyle name="40% - Accent1 96" xfId="14214"/>
    <cellStyle name="40% - Accent1 97" xfId="14215"/>
    <cellStyle name="40% - Accent1 98" xfId="14216"/>
    <cellStyle name="40% - Accent1 99" xfId="14217"/>
    <cellStyle name="40% - Accent2 10" xfId="14218"/>
    <cellStyle name="40% - Accent2 10 2" xfId="14219"/>
    <cellStyle name="40% - Accent2 100" xfId="14220"/>
    <cellStyle name="40% - Accent2 101" xfId="14221"/>
    <cellStyle name="40% - Accent2 102" xfId="14222"/>
    <cellStyle name="40% - Accent2 11" xfId="14223"/>
    <cellStyle name="40% - Accent2 11 2" xfId="14224"/>
    <cellStyle name="40% - Accent2 12" xfId="14225"/>
    <cellStyle name="40% - Accent2 12 2" xfId="14226"/>
    <cellStyle name="40% - Accent2 13" xfId="14227"/>
    <cellStyle name="40% - Accent2 13 2" xfId="14228"/>
    <cellStyle name="40% - Accent2 14" xfId="14229"/>
    <cellStyle name="40% - Accent2 14 2" xfId="14230"/>
    <cellStyle name="40% - Accent2 15" xfId="14231"/>
    <cellStyle name="40% - Accent2 15 2" xfId="14232"/>
    <cellStyle name="40% - Accent2 16" xfId="14233"/>
    <cellStyle name="40% - Accent2 16 2" xfId="14234"/>
    <cellStyle name="40% - Accent2 17" xfId="14235"/>
    <cellStyle name="40% - Accent2 17 2" xfId="14236"/>
    <cellStyle name="40% - Accent2 18" xfId="14237"/>
    <cellStyle name="40% - Accent2 18 2" xfId="14238"/>
    <cellStyle name="40% - Accent2 19" xfId="14239"/>
    <cellStyle name="40% - Accent2 19 2" xfId="14240"/>
    <cellStyle name="40% - Accent2 2" xfId="14241"/>
    <cellStyle name="40% - Accent2 2 10" xfId="14242"/>
    <cellStyle name="40% - Accent2 2 11" xfId="14243"/>
    <cellStyle name="40% - Accent2 2 12" xfId="14244"/>
    <cellStyle name="40% - Accent2 2 13" xfId="14245"/>
    <cellStyle name="40% - Accent2 2 14" xfId="14246"/>
    <cellStyle name="40% - Accent2 2 15" xfId="14247"/>
    <cellStyle name="40% - Accent2 2 16" xfId="14248"/>
    <cellStyle name="40% - Accent2 2 17" xfId="14249"/>
    <cellStyle name="40% - Accent2 2 18" xfId="14250"/>
    <cellStyle name="40% - Accent2 2 19" xfId="14251"/>
    <cellStyle name="40% - Accent2 2 2" xfId="14252"/>
    <cellStyle name="40% - Accent2 2 2 2" xfId="14253"/>
    <cellStyle name="40% - Accent2 2 2 2 2" xfId="14254"/>
    <cellStyle name="40% - Accent2 2 2 3" xfId="14255"/>
    <cellStyle name="40% - Accent2 2 2 4" xfId="14256"/>
    <cellStyle name="40% - Accent2 2 20" xfId="14257"/>
    <cellStyle name="40% - Accent2 2 21" xfId="14258"/>
    <cellStyle name="40% - Accent2 2 22" xfId="14259"/>
    <cellStyle name="40% - Accent2 2 23" xfId="14260"/>
    <cellStyle name="40% - Accent2 2 24" xfId="14261"/>
    <cellStyle name="40% - Accent2 2 25" xfId="14262"/>
    <cellStyle name="40% - Accent2 2 26" xfId="14263"/>
    <cellStyle name="40% - Accent2 2 27" xfId="14264"/>
    <cellStyle name="40% - Accent2 2 28" xfId="14265"/>
    <cellStyle name="40% - Accent2 2 29" xfId="14266"/>
    <cellStyle name="40% - Accent2 2 3" xfId="14267"/>
    <cellStyle name="40% - Accent2 2 3 2" xfId="14268"/>
    <cellStyle name="40% - Accent2 2 3 3" xfId="14269"/>
    <cellStyle name="40% - Accent2 2 30" xfId="14270"/>
    <cellStyle name="40% - Accent2 2 31" xfId="14271"/>
    <cellStyle name="40% - Accent2 2 32" xfId="14272"/>
    <cellStyle name="40% - Accent2 2 33" xfId="14273"/>
    <cellStyle name="40% - Accent2 2 34" xfId="14274"/>
    <cellStyle name="40% - Accent2 2 35" xfId="14275"/>
    <cellStyle name="40% - Accent2 2 36" xfId="14276"/>
    <cellStyle name="40% - Accent2 2 37" xfId="14277"/>
    <cellStyle name="40% - Accent2 2 38" xfId="14278"/>
    <cellStyle name="40% - Accent2 2 39" xfId="14279"/>
    <cellStyle name="40% - Accent2 2 4" xfId="14280"/>
    <cellStyle name="40% - Accent2 2 4 2" xfId="14281"/>
    <cellStyle name="40% - Accent2 2 40" xfId="14282"/>
    <cellStyle name="40% - Accent2 2 41" xfId="14283"/>
    <cellStyle name="40% - Accent2 2 42" xfId="14284"/>
    <cellStyle name="40% - Accent2 2 43" xfId="14285"/>
    <cellStyle name="40% - Accent2 2 44" xfId="14286"/>
    <cellStyle name="40% - Accent2 2 45" xfId="14287"/>
    <cellStyle name="40% - Accent2 2 46" xfId="14288"/>
    <cellStyle name="40% - Accent2 2 47" xfId="14289"/>
    <cellStyle name="40% - Accent2 2 48" xfId="14290"/>
    <cellStyle name="40% - Accent2 2 49" xfId="14291"/>
    <cellStyle name="40% - Accent2 2 5" xfId="14292"/>
    <cellStyle name="40% - Accent2 2 50" xfId="14293"/>
    <cellStyle name="40% - Accent2 2 51" xfId="14294"/>
    <cellStyle name="40% - Accent2 2 52" xfId="14295"/>
    <cellStyle name="40% - Accent2 2 53" xfId="14296"/>
    <cellStyle name="40% - Accent2 2 54" xfId="14297"/>
    <cellStyle name="40% - Accent2 2 55" xfId="14298"/>
    <cellStyle name="40% - Accent2 2 56" xfId="14299"/>
    <cellStyle name="40% - Accent2 2 57" xfId="14300"/>
    <cellStyle name="40% - Accent2 2 58" xfId="14301"/>
    <cellStyle name="40% - Accent2 2 59" xfId="14302"/>
    <cellStyle name="40% - Accent2 2 6" xfId="14303"/>
    <cellStyle name="40% - Accent2 2 60" xfId="14304"/>
    <cellStyle name="40% - Accent2 2 61" xfId="14305"/>
    <cellStyle name="40% - Accent2 2 62" xfId="14306"/>
    <cellStyle name="40% - Accent2 2 63" xfId="14307"/>
    <cellStyle name="40% - Accent2 2 64" xfId="14308"/>
    <cellStyle name="40% - Accent2 2 65" xfId="14309"/>
    <cellStyle name="40% - Accent2 2 66" xfId="14310"/>
    <cellStyle name="40% - Accent2 2 67" xfId="14311"/>
    <cellStyle name="40% - Accent2 2 68" xfId="14312"/>
    <cellStyle name="40% - Accent2 2 69" xfId="14313"/>
    <cellStyle name="40% - Accent2 2 7" xfId="14314"/>
    <cellStyle name="40% - Accent2 2 70" xfId="14315"/>
    <cellStyle name="40% - Accent2 2 71" xfId="14316"/>
    <cellStyle name="40% - Accent2 2 72" xfId="14317"/>
    <cellStyle name="40% - Accent2 2 73" xfId="14318"/>
    <cellStyle name="40% - Accent2 2 74" xfId="14319"/>
    <cellStyle name="40% - Accent2 2 75" xfId="14320"/>
    <cellStyle name="40% - Accent2 2 76" xfId="14321"/>
    <cellStyle name="40% - Accent2 2 77" xfId="14322"/>
    <cellStyle name="40% - Accent2 2 78" xfId="14323"/>
    <cellStyle name="40% - Accent2 2 79" xfId="14324"/>
    <cellStyle name="40% - Accent2 2 8" xfId="14325"/>
    <cellStyle name="40% - Accent2 2 80" xfId="14326"/>
    <cellStyle name="40% - Accent2 2 81" xfId="14327"/>
    <cellStyle name="40% - Accent2 2 82" xfId="14328"/>
    <cellStyle name="40% - Accent2 2 83" xfId="14329"/>
    <cellStyle name="40% - Accent2 2 84" xfId="14330"/>
    <cellStyle name="40% - Accent2 2 85" xfId="14331"/>
    <cellStyle name="40% - Accent2 2 86" xfId="14332"/>
    <cellStyle name="40% - Accent2 2 9" xfId="14333"/>
    <cellStyle name="40% - Accent2 20" xfId="14334"/>
    <cellStyle name="40% - Accent2 20 2" xfId="14335"/>
    <cellStyle name="40% - Accent2 21" xfId="14336"/>
    <cellStyle name="40% - Accent2 21 2" xfId="14337"/>
    <cellStyle name="40% - Accent2 22" xfId="14338"/>
    <cellStyle name="40% - Accent2 22 2" xfId="14339"/>
    <cellStyle name="40% - Accent2 23" xfId="14340"/>
    <cellStyle name="40% - Accent2 24" xfId="14341"/>
    <cellStyle name="40% - Accent2 25" xfId="14342"/>
    <cellStyle name="40% - Accent2 26" xfId="14343"/>
    <cellStyle name="40% - Accent2 27" xfId="14344"/>
    <cellStyle name="40% - Accent2 28" xfId="14345"/>
    <cellStyle name="40% - Accent2 29" xfId="14346"/>
    <cellStyle name="40% - Accent2 3" xfId="14347"/>
    <cellStyle name="40% - Accent2 3 10" xfId="14348"/>
    <cellStyle name="40% - Accent2 3 11" xfId="14349"/>
    <cellStyle name="40% - Accent2 3 12" xfId="14350"/>
    <cellStyle name="40% - Accent2 3 13" xfId="14351"/>
    <cellStyle name="40% - Accent2 3 14" xfId="14352"/>
    <cellStyle name="40% - Accent2 3 15" xfId="14353"/>
    <cellStyle name="40% - Accent2 3 16" xfId="14354"/>
    <cellStyle name="40% - Accent2 3 17" xfId="14355"/>
    <cellStyle name="40% - Accent2 3 18" xfId="14356"/>
    <cellStyle name="40% - Accent2 3 19" xfId="14357"/>
    <cellStyle name="40% - Accent2 3 2" xfId="14358"/>
    <cellStyle name="40% - Accent2 3 20" xfId="14359"/>
    <cellStyle name="40% - Accent2 3 21" xfId="14360"/>
    <cellStyle name="40% - Accent2 3 22" xfId="14361"/>
    <cellStyle name="40% - Accent2 3 23" xfId="14362"/>
    <cellStyle name="40% - Accent2 3 24" xfId="14363"/>
    <cellStyle name="40% - Accent2 3 25" xfId="14364"/>
    <cellStyle name="40% - Accent2 3 26" xfId="14365"/>
    <cellStyle name="40% - Accent2 3 27" xfId="14366"/>
    <cellStyle name="40% - Accent2 3 28" xfId="14367"/>
    <cellStyle name="40% - Accent2 3 29" xfId="14368"/>
    <cellStyle name="40% - Accent2 3 3" xfId="14369"/>
    <cellStyle name="40% - Accent2 3 30" xfId="14370"/>
    <cellStyle name="40% - Accent2 3 31" xfId="14371"/>
    <cellStyle name="40% - Accent2 3 32" xfId="14372"/>
    <cellStyle name="40% - Accent2 3 33" xfId="14373"/>
    <cellStyle name="40% - Accent2 3 34" xfId="14374"/>
    <cellStyle name="40% - Accent2 3 35" xfId="14375"/>
    <cellStyle name="40% - Accent2 3 36" xfId="14376"/>
    <cellStyle name="40% - Accent2 3 37" xfId="14377"/>
    <cellStyle name="40% - Accent2 3 38" xfId="14378"/>
    <cellStyle name="40% - Accent2 3 39" xfId="14379"/>
    <cellStyle name="40% - Accent2 3 4" xfId="14380"/>
    <cellStyle name="40% - Accent2 3 40" xfId="14381"/>
    <cellStyle name="40% - Accent2 3 41" xfId="14382"/>
    <cellStyle name="40% - Accent2 3 42" xfId="14383"/>
    <cellStyle name="40% - Accent2 3 43" xfId="14384"/>
    <cellStyle name="40% - Accent2 3 44" xfId="14385"/>
    <cellStyle name="40% - Accent2 3 45" xfId="14386"/>
    <cellStyle name="40% - Accent2 3 46" xfId="14387"/>
    <cellStyle name="40% - Accent2 3 47" xfId="14388"/>
    <cellStyle name="40% - Accent2 3 48" xfId="14389"/>
    <cellStyle name="40% - Accent2 3 49" xfId="14390"/>
    <cellStyle name="40% - Accent2 3 5" xfId="14391"/>
    <cellStyle name="40% - Accent2 3 50" xfId="14392"/>
    <cellStyle name="40% - Accent2 3 51" xfId="14393"/>
    <cellStyle name="40% - Accent2 3 52" xfId="14394"/>
    <cellStyle name="40% - Accent2 3 53" xfId="14395"/>
    <cellStyle name="40% - Accent2 3 54" xfId="14396"/>
    <cellStyle name="40% - Accent2 3 55" xfId="14397"/>
    <cellStyle name="40% - Accent2 3 56" xfId="14398"/>
    <cellStyle name="40% - Accent2 3 57" xfId="14399"/>
    <cellStyle name="40% - Accent2 3 58" xfId="14400"/>
    <cellStyle name="40% - Accent2 3 59" xfId="14401"/>
    <cellStyle name="40% - Accent2 3 6" xfId="14402"/>
    <cellStyle name="40% - Accent2 3 60" xfId="14403"/>
    <cellStyle name="40% - Accent2 3 61" xfId="14404"/>
    <cellStyle name="40% - Accent2 3 62" xfId="14405"/>
    <cellStyle name="40% - Accent2 3 63" xfId="14406"/>
    <cellStyle name="40% - Accent2 3 64" xfId="14407"/>
    <cellStyle name="40% - Accent2 3 65" xfId="14408"/>
    <cellStyle name="40% - Accent2 3 66" xfId="14409"/>
    <cellStyle name="40% - Accent2 3 67" xfId="14410"/>
    <cellStyle name="40% - Accent2 3 68" xfId="14411"/>
    <cellStyle name="40% - Accent2 3 69" xfId="14412"/>
    <cellStyle name="40% - Accent2 3 7" xfId="14413"/>
    <cellStyle name="40% - Accent2 3 70" xfId="14414"/>
    <cellStyle name="40% - Accent2 3 71" xfId="14415"/>
    <cellStyle name="40% - Accent2 3 72" xfId="14416"/>
    <cellStyle name="40% - Accent2 3 73" xfId="14417"/>
    <cellStyle name="40% - Accent2 3 74" xfId="14418"/>
    <cellStyle name="40% - Accent2 3 75" xfId="14419"/>
    <cellStyle name="40% - Accent2 3 76" xfId="14420"/>
    <cellStyle name="40% - Accent2 3 77" xfId="14421"/>
    <cellStyle name="40% - Accent2 3 78" xfId="14422"/>
    <cellStyle name="40% - Accent2 3 79" xfId="14423"/>
    <cellStyle name="40% - Accent2 3 8" xfId="14424"/>
    <cellStyle name="40% - Accent2 3 80" xfId="14425"/>
    <cellStyle name="40% - Accent2 3 81" xfId="14426"/>
    <cellStyle name="40% - Accent2 3 82" xfId="14427"/>
    <cellStyle name="40% - Accent2 3 9" xfId="14428"/>
    <cellStyle name="40% - Accent2 30" xfId="14429"/>
    <cellStyle name="40% - Accent2 31" xfId="14430"/>
    <cellStyle name="40% - Accent2 32" xfId="14431"/>
    <cellStyle name="40% - Accent2 33" xfId="14432"/>
    <cellStyle name="40% - Accent2 34" xfId="14433"/>
    <cellStyle name="40% - Accent2 35" xfId="14434"/>
    <cellStyle name="40% - Accent2 36" xfId="14435"/>
    <cellStyle name="40% - Accent2 37" xfId="14436"/>
    <cellStyle name="40% - Accent2 38" xfId="14437"/>
    <cellStyle name="40% - Accent2 39" xfId="14438"/>
    <cellStyle name="40% - Accent2 4" xfId="14439"/>
    <cellStyle name="40% - Accent2 4 10" xfId="14440"/>
    <cellStyle name="40% - Accent2 4 11" xfId="14441"/>
    <cellStyle name="40% - Accent2 4 12" xfId="14442"/>
    <cellStyle name="40% - Accent2 4 13" xfId="14443"/>
    <cellStyle name="40% - Accent2 4 14" xfId="14444"/>
    <cellStyle name="40% - Accent2 4 15" xfId="14445"/>
    <cellStyle name="40% - Accent2 4 16" xfId="14446"/>
    <cellStyle name="40% - Accent2 4 17" xfId="14447"/>
    <cellStyle name="40% - Accent2 4 18" xfId="14448"/>
    <cellStyle name="40% - Accent2 4 19" xfId="14449"/>
    <cellStyle name="40% - Accent2 4 2" xfId="14450"/>
    <cellStyle name="40% - Accent2 4 20" xfId="14451"/>
    <cellStyle name="40% - Accent2 4 21" xfId="14452"/>
    <cellStyle name="40% - Accent2 4 22" xfId="14453"/>
    <cellStyle name="40% - Accent2 4 23" xfId="14454"/>
    <cellStyle name="40% - Accent2 4 24" xfId="14455"/>
    <cellStyle name="40% - Accent2 4 25" xfId="14456"/>
    <cellStyle name="40% - Accent2 4 26" xfId="14457"/>
    <cellStyle name="40% - Accent2 4 27" xfId="14458"/>
    <cellStyle name="40% - Accent2 4 28" xfId="14459"/>
    <cellStyle name="40% - Accent2 4 29" xfId="14460"/>
    <cellStyle name="40% - Accent2 4 3" xfId="14461"/>
    <cellStyle name="40% - Accent2 4 30" xfId="14462"/>
    <cellStyle name="40% - Accent2 4 31" xfId="14463"/>
    <cellStyle name="40% - Accent2 4 32" xfId="14464"/>
    <cellStyle name="40% - Accent2 4 33" xfId="14465"/>
    <cellStyle name="40% - Accent2 4 34" xfId="14466"/>
    <cellStyle name="40% - Accent2 4 35" xfId="14467"/>
    <cellStyle name="40% - Accent2 4 36" xfId="14468"/>
    <cellStyle name="40% - Accent2 4 37" xfId="14469"/>
    <cellStyle name="40% - Accent2 4 38" xfId="14470"/>
    <cellStyle name="40% - Accent2 4 39" xfId="14471"/>
    <cellStyle name="40% - Accent2 4 4" xfId="14472"/>
    <cellStyle name="40% - Accent2 4 40" xfId="14473"/>
    <cellStyle name="40% - Accent2 4 41" xfId="14474"/>
    <cellStyle name="40% - Accent2 4 42" xfId="14475"/>
    <cellStyle name="40% - Accent2 4 43" xfId="14476"/>
    <cellStyle name="40% - Accent2 4 44" xfId="14477"/>
    <cellStyle name="40% - Accent2 4 45" xfId="14478"/>
    <cellStyle name="40% - Accent2 4 46" xfId="14479"/>
    <cellStyle name="40% - Accent2 4 47" xfId="14480"/>
    <cellStyle name="40% - Accent2 4 48" xfId="14481"/>
    <cellStyle name="40% - Accent2 4 49" xfId="14482"/>
    <cellStyle name="40% - Accent2 4 5" xfId="14483"/>
    <cellStyle name="40% - Accent2 4 50" xfId="14484"/>
    <cellStyle name="40% - Accent2 4 51" xfId="14485"/>
    <cellStyle name="40% - Accent2 4 52" xfId="14486"/>
    <cellStyle name="40% - Accent2 4 53" xfId="14487"/>
    <cellStyle name="40% - Accent2 4 54" xfId="14488"/>
    <cellStyle name="40% - Accent2 4 55" xfId="14489"/>
    <cellStyle name="40% - Accent2 4 56" xfId="14490"/>
    <cellStyle name="40% - Accent2 4 57" xfId="14491"/>
    <cellStyle name="40% - Accent2 4 58" xfId="14492"/>
    <cellStyle name="40% - Accent2 4 59" xfId="14493"/>
    <cellStyle name="40% - Accent2 4 6" xfId="14494"/>
    <cellStyle name="40% - Accent2 4 60" xfId="14495"/>
    <cellStyle name="40% - Accent2 4 61" xfId="14496"/>
    <cellStyle name="40% - Accent2 4 62" xfId="14497"/>
    <cellStyle name="40% - Accent2 4 63" xfId="14498"/>
    <cellStyle name="40% - Accent2 4 64" xfId="14499"/>
    <cellStyle name="40% - Accent2 4 65" xfId="14500"/>
    <cellStyle name="40% - Accent2 4 66" xfId="14501"/>
    <cellStyle name="40% - Accent2 4 67" xfId="14502"/>
    <cellStyle name="40% - Accent2 4 68" xfId="14503"/>
    <cellStyle name="40% - Accent2 4 69" xfId="14504"/>
    <cellStyle name="40% - Accent2 4 7" xfId="14505"/>
    <cellStyle name="40% - Accent2 4 70" xfId="14506"/>
    <cellStyle name="40% - Accent2 4 71" xfId="14507"/>
    <cellStyle name="40% - Accent2 4 72" xfId="14508"/>
    <cellStyle name="40% - Accent2 4 73" xfId="14509"/>
    <cellStyle name="40% - Accent2 4 74" xfId="14510"/>
    <cellStyle name="40% - Accent2 4 75" xfId="14511"/>
    <cellStyle name="40% - Accent2 4 76" xfId="14512"/>
    <cellStyle name="40% - Accent2 4 77" xfId="14513"/>
    <cellStyle name="40% - Accent2 4 78" xfId="14514"/>
    <cellStyle name="40% - Accent2 4 79" xfId="14515"/>
    <cellStyle name="40% - Accent2 4 8" xfId="14516"/>
    <cellStyle name="40% - Accent2 4 9" xfId="14517"/>
    <cellStyle name="40% - Accent2 40" xfId="14518"/>
    <cellStyle name="40% - Accent2 41" xfId="14519"/>
    <cellStyle name="40% - Accent2 42" xfId="14520"/>
    <cellStyle name="40% - Accent2 43" xfId="14521"/>
    <cellStyle name="40% - Accent2 44" xfId="14522"/>
    <cellStyle name="40% - Accent2 45" xfId="14523"/>
    <cellStyle name="40% - Accent2 46" xfId="14524"/>
    <cellStyle name="40% - Accent2 47" xfId="14525"/>
    <cellStyle name="40% - Accent2 48" xfId="14526"/>
    <cellStyle name="40% - Accent2 49" xfId="14527"/>
    <cellStyle name="40% - Accent2 5" xfId="14528"/>
    <cellStyle name="40% - Accent2 5 10" xfId="14529"/>
    <cellStyle name="40% - Accent2 5 11" xfId="14530"/>
    <cellStyle name="40% - Accent2 5 12" xfId="14531"/>
    <cellStyle name="40% - Accent2 5 13" xfId="14532"/>
    <cellStyle name="40% - Accent2 5 14" xfId="14533"/>
    <cellStyle name="40% - Accent2 5 15" xfId="14534"/>
    <cellStyle name="40% - Accent2 5 16" xfId="14535"/>
    <cellStyle name="40% - Accent2 5 17" xfId="14536"/>
    <cellStyle name="40% - Accent2 5 18" xfId="14537"/>
    <cellStyle name="40% - Accent2 5 19" xfId="14538"/>
    <cellStyle name="40% - Accent2 5 2" xfId="14539"/>
    <cellStyle name="40% - Accent2 5 20" xfId="14540"/>
    <cellStyle name="40% - Accent2 5 21" xfId="14541"/>
    <cellStyle name="40% - Accent2 5 22" xfId="14542"/>
    <cellStyle name="40% - Accent2 5 23" xfId="14543"/>
    <cellStyle name="40% - Accent2 5 24" xfId="14544"/>
    <cellStyle name="40% - Accent2 5 25" xfId="14545"/>
    <cellStyle name="40% - Accent2 5 26" xfId="14546"/>
    <cellStyle name="40% - Accent2 5 27" xfId="14547"/>
    <cellStyle name="40% - Accent2 5 28" xfId="14548"/>
    <cellStyle name="40% - Accent2 5 29" xfId="14549"/>
    <cellStyle name="40% - Accent2 5 3" xfId="14550"/>
    <cellStyle name="40% - Accent2 5 30" xfId="14551"/>
    <cellStyle name="40% - Accent2 5 31" xfId="14552"/>
    <cellStyle name="40% - Accent2 5 32" xfId="14553"/>
    <cellStyle name="40% - Accent2 5 33" xfId="14554"/>
    <cellStyle name="40% - Accent2 5 34" xfId="14555"/>
    <cellStyle name="40% - Accent2 5 35" xfId="14556"/>
    <cellStyle name="40% - Accent2 5 36" xfId="14557"/>
    <cellStyle name="40% - Accent2 5 37" xfId="14558"/>
    <cellStyle name="40% - Accent2 5 38" xfId="14559"/>
    <cellStyle name="40% - Accent2 5 39" xfId="14560"/>
    <cellStyle name="40% - Accent2 5 4" xfId="14561"/>
    <cellStyle name="40% - Accent2 5 40" xfId="14562"/>
    <cellStyle name="40% - Accent2 5 41" xfId="14563"/>
    <cellStyle name="40% - Accent2 5 42" xfId="14564"/>
    <cellStyle name="40% - Accent2 5 43" xfId="14565"/>
    <cellStyle name="40% - Accent2 5 44" xfId="14566"/>
    <cellStyle name="40% - Accent2 5 45" xfId="14567"/>
    <cellStyle name="40% - Accent2 5 46" xfId="14568"/>
    <cellStyle name="40% - Accent2 5 47" xfId="14569"/>
    <cellStyle name="40% - Accent2 5 48" xfId="14570"/>
    <cellStyle name="40% - Accent2 5 49" xfId="14571"/>
    <cellStyle name="40% - Accent2 5 5" xfId="14572"/>
    <cellStyle name="40% - Accent2 5 50" xfId="14573"/>
    <cellStyle name="40% - Accent2 5 51" xfId="14574"/>
    <cellStyle name="40% - Accent2 5 52" xfId="14575"/>
    <cellStyle name="40% - Accent2 5 53" xfId="14576"/>
    <cellStyle name="40% - Accent2 5 54" xfId="14577"/>
    <cellStyle name="40% - Accent2 5 55" xfId="14578"/>
    <cellStyle name="40% - Accent2 5 56" xfId="14579"/>
    <cellStyle name="40% - Accent2 5 57" xfId="14580"/>
    <cellStyle name="40% - Accent2 5 58" xfId="14581"/>
    <cellStyle name="40% - Accent2 5 59" xfId="14582"/>
    <cellStyle name="40% - Accent2 5 6" xfId="14583"/>
    <cellStyle name="40% - Accent2 5 60" xfId="14584"/>
    <cellStyle name="40% - Accent2 5 61" xfId="14585"/>
    <cellStyle name="40% - Accent2 5 62" xfId="14586"/>
    <cellStyle name="40% - Accent2 5 63" xfId="14587"/>
    <cellStyle name="40% - Accent2 5 64" xfId="14588"/>
    <cellStyle name="40% - Accent2 5 65" xfId="14589"/>
    <cellStyle name="40% - Accent2 5 66" xfId="14590"/>
    <cellStyle name="40% - Accent2 5 67" xfId="14591"/>
    <cellStyle name="40% - Accent2 5 68" xfId="14592"/>
    <cellStyle name="40% - Accent2 5 69" xfId="14593"/>
    <cellStyle name="40% - Accent2 5 7" xfId="14594"/>
    <cellStyle name="40% - Accent2 5 70" xfId="14595"/>
    <cellStyle name="40% - Accent2 5 71" xfId="14596"/>
    <cellStyle name="40% - Accent2 5 72" xfId="14597"/>
    <cellStyle name="40% - Accent2 5 73" xfId="14598"/>
    <cellStyle name="40% - Accent2 5 74" xfId="14599"/>
    <cellStyle name="40% - Accent2 5 75" xfId="14600"/>
    <cellStyle name="40% - Accent2 5 76" xfId="14601"/>
    <cellStyle name="40% - Accent2 5 77" xfId="14602"/>
    <cellStyle name="40% - Accent2 5 78" xfId="14603"/>
    <cellStyle name="40% - Accent2 5 79" xfId="14604"/>
    <cellStyle name="40% - Accent2 5 8" xfId="14605"/>
    <cellStyle name="40% - Accent2 5 9" xfId="14606"/>
    <cellStyle name="40% - Accent2 50" xfId="14607"/>
    <cellStyle name="40% - Accent2 51" xfId="14608"/>
    <cellStyle name="40% - Accent2 52" xfId="14609"/>
    <cellStyle name="40% - Accent2 53" xfId="14610"/>
    <cellStyle name="40% - Accent2 54" xfId="14611"/>
    <cellStyle name="40% - Accent2 55" xfId="14612"/>
    <cellStyle name="40% - Accent2 56" xfId="14613"/>
    <cellStyle name="40% - Accent2 57" xfId="14614"/>
    <cellStyle name="40% - Accent2 58" xfId="14615"/>
    <cellStyle name="40% - Accent2 59" xfId="14616"/>
    <cellStyle name="40% - Accent2 6" xfId="14617"/>
    <cellStyle name="40% - Accent2 6 10" xfId="14618"/>
    <cellStyle name="40% - Accent2 6 11" xfId="14619"/>
    <cellStyle name="40% - Accent2 6 12" xfId="14620"/>
    <cellStyle name="40% - Accent2 6 13" xfId="14621"/>
    <cellStyle name="40% - Accent2 6 14" xfId="14622"/>
    <cellStyle name="40% - Accent2 6 15" xfId="14623"/>
    <cellStyle name="40% - Accent2 6 16" xfId="14624"/>
    <cellStyle name="40% - Accent2 6 17" xfId="14625"/>
    <cellStyle name="40% - Accent2 6 18" xfId="14626"/>
    <cellStyle name="40% - Accent2 6 19" xfId="14627"/>
    <cellStyle name="40% - Accent2 6 2" xfId="14628"/>
    <cellStyle name="40% - Accent2 6 20" xfId="14629"/>
    <cellStyle name="40% - Accent2 6 21" xfId="14630"/>
    <cellStyle name="40% - Accent2 6 22" xfId="14631"/>
    <cellStyle name="40% - Accent2 6 23" xfId="14632"/>
    <cellStyle name="40% - Accent2 6 24" xfId="14633"/>
    <cellStyle name="40% - Accent2 6 25" xfId="14634"/>
    <cellStyle name="40% - Accent2 6 26" xfId="14635"/>
    <cellStyle name="40% - Accent2 6 27" xfId="14636"/>
    <cellStyle name="40% - Accent2 6 28" xfId="14637"/>
    <cellStyle name="40% - Accent2 6 29" xfId="14638"/>
    <cellStyle name="40% - Accent2 6 3" xfId="14639"/>
    <cellStyle name="40% - Accent2 6 30" xfId="14640"/>
    <cellStyle name="40% - Accent2 6 31" xfId="14641"/>
    <cellStyle name="40% - Accent2 6 32" xfId="14642"/>
    <cellStyle name="40% - Accent2 6 33" xfId="14643"/>
    <cellStyle name="40% - Accent2 6 34" xfId="14644"/>
    <cellStyle name="40% - Accent2 6 35" xfId="14645"/>
    <cellStyle name="40% - Accent2 6 36" xfId="14646"/>
    <cellStyle name="40% - Accent2 6 37" xfId="14647"/>
    <cellStyle name="40% - Accent2 6 38" xfId="14648"/>
    <cellStyle name="40% - Accent2 6 39" xfId="14649"/>
    <cellStyle name="40% - Accent2 6 4" xfId="14650"/>
    <cellStyle name="40% - Accent2 6 40" xfId="14651"/>
    <cellStyle name="40% - Accent2 6 41" xfId="14652"/>
    <cellStyle name="40% - Accent2 6 42" xfId="14653"/>
    <cellStyle name="40% - Accent2 6 43" xfId="14654"/>
    <cellStyle name="40% - Accent2 6 44" xfId="14655"/>
    <cellStyle name="40% - Accent2 6 45" xfId="14656"/>
    <cellStyle name="40% - Accent2 6 46" xfId="14657"/>
    <cellStyle name="40% - Accent2 6 47" xfId="14658"/>
    <cellStyle name="40% - Accent2 6 48" xfId="14659"/>
    <cellStyle name="40% - Accent2 6 49" xfId="14660"/>
    <cellStyle name="40% - Accent2 6 5" xfId="14661"/>
    <cellStyle name="40% - Accent2 6 50" xfId="14662"/>
    <cellStyle name="40% - Accent2 6 51" xfId="14663"/>
    <cellStyle name="40% - Accent2 6 52" xfId="14664"/>
    <cellStyle name="40% - Accent2 6 53" xfId="14665"/>
    <cellStyle name="40% - Accent2 6 54" xfId="14666"/>
    <cellStyle name="40% - Accent2 6 55" xfId="14667"/>
    <cellStyle name="40% - Accent2 6 56" xfId="14668"/>
    <cellStyle name="40% - Accent2 6 57" xfId="14669"/>
    <cellStyle name="40% - Accent2 6 58" xfId="14670"/>
    <cellStyle name="40% - Accent2 6 59" xfId="14671"/>
    <cellStyle name="40% - Accent2 6 6" xfId="14672"/>
    <cellStyle name="40% - Accent2 6 60" xfId="14673"/>
    <cellStyle name="40% - Accent2 6 61" xfId="14674"/>
    <cellStyle name="40% - Accent2 6 62" xfId="14675"/>
    <cellStyle name="40% - Accent2 6 63" xfId="14676"/>
    <cellStyle name="40% - Accent2 6 64" xfId="14677"/>
    <cellStyle name="40% - Accent2 6 65" xfId="14678"/>
    <cellStyle name="40% - Accent2 6 66" xfId="14679"/>
    <cellStyle name="40% - Accent2 6 67" xfId="14680"/>
    <cellStyle name="40% - Accent2 6 68" xfId="14681"/>
    <cellStyle name="40% - Accent2 6 69" xfId="14682"/>
    <cellStyle name="40% - Accent2 6 7" xfId="14683"/>
    <cellStyle name="40% - Accent2 6 70" xfId="14684"/>
    <cellStyle name="40% - Accent2 6 71" xfId="14685"/>
    <cellStyle name="40% - Accent2 6 72" xfId="14686"/>
    <cellStyle name="40% - Accent2 6 73" xfId="14687"/>
    <cellStyle name="40% - Accent2 6 74" xfId="14688"/>
    <cellStyle name="40% - Accent2 6 75" xfId="14689"/>
    <cellStyle name="40% - Accent2 6 8" xfId="14690"/>
    <cellStyle name="40% - Accent2 6 9" xfId="14691"/>
    <cellStyle name="40% - Accent2 60" xfId="14692"/>
    <cellStyle name="40% - Accent2 61" xfId="14693"/>
    <cellStyle name="40% - Accent2 62" xfId="14694"/>
    <cellStyle name="40% - Accent2 63" xfId="14695"/>
    <cellStyle name="40% - Accent2 64" xfId="14696"/>
    <cellStyle name="40% - Accent2 65" xfId="14697"/>
    <cellStyle name="40% - Accent2 66" xfId="14698"/>
    <cellStyle name="40% - Accent2 67" xfId="14699"/>
    <cellStyle name="40% - Accent2 68" xfId="14700"/>
    <cellStyle name="40% - Accent2 69" xfId="14701"/>
    <cellStyle name="40% - Accent2 7" xfId="14702"/>
    <cellStyle name="40% - Accent2 7 2" xfId="14703"/>
    <cellStyle name="40% - Accent2 70" xfId="14704"/>
    <cellStyle name="40% - Accent2 71" xfId="14705"/>
    <cellStyle name="40% - Accent2 72" xfId="14706"/>
    <cellStyle name="40% - Accent2 73" xfId="14707"/>
    <cellStyle name="40% - Accent2 74" xfId="14708"/>
    <cellStyle name="40% - Accent2 75" xfId="14709"/>
    <cellStyle name="40% - Accent2 76" xfId="14710"/>
    <cellStyle name="40% - Accent2 77" xfId="14711"/>
    <cellStyle name="40% - Accent2 78" xfId="14712"/>
    <cellStyle name="40% - Accent2 79" xfId="14713"/>
    <cellStyle name="40% - Accent2 8" xfId="14714"/>
    <cellStyle name="40% - Accent2 8 2" xfId="14715"/>
    <cellStyle name="40% - Accent2 80" xfId="14716"/>
    <cellStyle name="40% - Accent2 81" xfId="14717"/>
    <cellStyle name="40% - Accent2 82" xfId="14718"/>
    <cellStyle name="40% - Accent2 83" xfId="14719"/>
    <cellStyle name="40% - Accent2 84" xfId="14720"/>
    <cellStyle name="40% - Accent2 85" xfId="14721"/>
    <cellStyle name="40% - Accent2 86" xfId="14722"/>
    <cellStyle name="40% - Accent2 87" xfId="14723"/>
    <cellStyle name="40% - Accent2 88" xfId="14724"/>
    <cellStyle name="40% - Accent2 89" xfId="14725"/>
    <cellStyle name="40% - Accent2 9" xfId="14726"/>
    <cellStyle name="40% - Accent2 9 2" xfId="14727"/>
    <cellStyle name="40% - Accent2 90" xfId="14728"/>
    <cellStyle name="40% - Accent2 91" xfId="14729"/>
    <cellStyle name="40% - Accent2 92" xfId="14730"/>
    <cellStyle name="40% - Accent2 93" xfId="14731"/>
    <cellStyle name="40% - Accent2 94" xfId="14732"/>
    <cellStyle name="40% - Accent2 95" xfId="14733"/>
    <cellStyle name="40% - Accent2 96" xfId="14734"/>
    <cellStyle name="40% - Accent2 97" xfId="14735"/>
    <cellStyle name="40% - Accent2 98" xfId="14736"/>
    <cellStyle name="40% - Accent2 99" xfId="14737"/>
    <cellStyle name="40% - Accent3 10" xfId="14738"/>
    <cellStyle name="40% - Accent3 10 2" xfId="14739"/>
    <cellStyle name="40% - Accent3 100" xfId="14740"/>
    <cellStyle name="40% - Accent3 101" xfId="14741"/>
    <cellStyle name="40% - Accent3 102" xfId="14742"/>
    <cellStyle name="40% - Accent3 11" xfId="14743"/>
    <cellStyle name="40% - Accent3 11 2" xfId="14744"/>
    <cellStyle name="40% - Accent3 12" xfId="14745"/>
    <cellStyle name="40% - Accent3 12 2" xfId="14746"/>
    <cellStyle name="40% - Accent3 13" xfId="14747"/>
    <cellStyle name="40% - Accent3 13 2" xfId="14748"/>
    <cellStyle name="40% - Accent3 14" xfId="14749"/>
    <cellStyle name="40% - Accent3 14 2" xfId="14750"/>
    <cellStyle name="40% - Accent3 15" xfId="14751"/>
    <cellStyle name="40% - Accent3 15 2" xfId="14752"/>
    <cellStyle name="40% - Accent3 16" xfId="14753"/>
    <cellStyle name="40% - Accent3 16 2" xfId="14754"/>
    <cellStyle name="40% - Accent3 17" xfId="14755"/>
    <cellStyle name="40% - Accent3 17 2" xfId="14756"/>
    <cellStyle name="40% - Accent3 18" xfId="14757"/>
    <cellStyle name="40% - Accent3 18 2" xfId="14758"/>
    <cellStyle name="40% - Accent3 19" xfId="14759"/>
    <cellStyle name="40% - Accent3 19 2" xfId="14760"/>
    <cellStyle name="40% - Accent3 2" xfId="14761"/>
    <cellStyle name="40% - Accent3 2 10" xfId="14762"/>
    <cellStyle name="40% - Accent3 2 11" xfId="14763"/>
    <cellStyle name="40% - Accent3 2 12" xfId="14764"/>
    <cellStyle name="40% - Accent3 2 13" xfId="14765"/>
    <cellStyle name="40% - Accent3 2 14" xfId="14766"/>
    <cellStyle name="40% - Accent3 2 15" xfId="14767"/>
    <cellStyle name="40% - Accent3 2 16" xfId="14768"/>
    <cellStyle name="40% - Accent3 2 17" xfId="14769"/>
    <cellStyle name="40% - Accent3 2 18" xfId="14770"/>
    <cellStyle name="40% - Accent3 2 19" xfId="14771"/>
    <cellStyle name="40% - Accent3 2 2" xfId="14772"/>
    <cellStyle name="40% - Accent3 2 2 2" xfId="14773"/>
    <cellStyle name="40% - Accent3 2 2 2 2" xfId="14774"/>
    <cellStyle name="40% - Accent3 2 2 3" xfId="14775"/>
    <cellStyle name="40% - Accent3 2 2 4" xfId="14776"/>
    <cellStyle name="40% - Accent3 2 20" xfId="14777"/>
    <cellStyle name="40% - Accent3 2 21" xfId="14778"/>
    <cellStyle name="40% - Accent3 2 22" xfId="14779"/>
    <cellStyle name="40% - Accent3 2 23" xfId="14780"/>
    <cellStyle name="40% - Accent3 2 24" xfId="14781"/>
    <cellStyle name="40% - Accent3 2 25" xfId="14782"/>
    <cellStyle name="40% - Accent3 2 26" xfId="14783"/>
    <cellStyle name="40% - Accent3 2 27" xfId="14784"/>
    <cellStyle name="40% - Accent3 2 28" xfId="14785"/>
    <cellStyle name="40% - Accent3 2 29" xfId="14786"/>
    <cellStyle name="40% - Accent3 2 3" xfId="14787"/>
    <cellStyle name="40% - Accent3 2 3 2" xfId="14788"/>
    <cellStyle name="40% - Accent3 2 3 3" xfId="14789"/>
    <cellStyle name="40% - Accent3 2 30" xfId="14790"/>
    <cellStyle name="40% - Accent3 2 31" xfId="14791"/>
    <cellStyle name="40% - Accent3 2 32" xfId="14792"/>
    <cellStyle name="40% - Accent3 2 33" xfId="14793"/>
    <cellStyle name="40% - Accent3 2 34" xfId="14794"/>
    <cellStyle name="40% - Accent3 2 35" xfId="14795"/>
    <cellStyle name="40% - Accent3 2 36" xfId="14796"/>
    <cellStyle name="40% - Accent3 2 37" xfId="14797"/>
    <cellStyle name="40% - Accent3 2 38" xfId="14798"/>
    <cellStyle name="40% - Accent3 2 39" xfId="14799"/>
    <cellStyle name="40% - Accent3 2 4" xfId="14800"/>
    <cellStyle name="40% - Accent3 2 4 2" xfId="14801"/>
    <cellStyle name="40% - Accent3 2 40" xfId="14802"/>
    <cellStyle name="40% - Accent3 2 41" xfId="14803"/>
    <cellStyle name="40% - Accent3 2 42" xfId="14804"/>
    <cellStyle name="40% - Accent3 2 43" xfId="14805"/>
    <cellStyle name="40% - Accent3 2 44" xfId="14806"/>
    <cellStyle name="40% - Accent3 2 45" xfId="14807"/>
    <cellStyle name="40% - Accent3 2 46" xfId="14808"/>
    <cellStyle name="40% - Accent3 2 47" xfId="14809"/>
    <cellStyle name="40% - Accent3 2 48" xfId="14810"/>
    <cellStyle name="40% - Accent3 2 49" xfId="14811"/>
    <cellStyle name="40% - Accent3 2 5" xfId="14812"/>
    <cellStyle name="40% - Accent3 2 50" xfId="14813"/>
    <cellStyle name="40% - Accent3 2 51" xfId="14814"/>
    <cellStyle name="40% - Accent3 2 52" xfId="14815"/>
    <cellStyle name="40% - Accent3 2 53" xfId="14816"/>
    <cellStyle name="40% - Accent3 2 54" xfId="14817"/>
    <cellStyle name="40% - Accent3 2 55" xfId="14818"/>
    <cellStyle name="40% - Accent3 2 56" xfId="14819"/>
    <cellStyle name="40% - Accent3 2 57" xfId="14820"/>
    <cellStyle name="40% - Accent3 2 58" xfId="14821"/>
    <cellStyle name="40% - Accent3 2 59" xfId="14822"/>
    <cellStyle name="40% - Accent3 2 6" xfId="14823"/>
    <cellStyle name="40% - Accent3 2 60" xfId="14824"/>
    <cellStyle name="40% - Accent3 2 61" xfId="14825"/>
    <cellStyle name="40% - Accent3 2 62" xfId="14826"/>
    <cellStyle name="40% - Accent3 2 63" xfId="14827"/>
    <cellStyle name="40% - Accent3 2 64" xfId="14828"/>
    <cellStyle name="40% - Accent3 2 65" xfId="14829"/>
    <cellStyle name="40% - Accent3 2 66" xfId="14830"/>
    <cellStyle name="40% - Accent3 2 67" xfId="14831"/>
    <cellStyle name="40% - Accent3 2 68" xfId="14832"/>
    <cellStyle name="40% - Accent3 2 69" xfId="14833"/>
    <cellStyle name="40% - Accent3 2 7" xfId="14834"/>
    <cellStyle name="40% - Accent3 2 70" xfId="14835"/>
    <cellStyle name="40% - Accent3 2 71" xfId="14836"/>
    <cellStyle name="40% - Accent3 2 72" xfId="14837"/>
    <cellStyle name="40% - Accent3 2 73" xfId="14838"/>
    <cellStyle name="40% - Accent3 2 74" xfId="14839"/>
    <cellStyle name="40% - Accent3 2 75" xfId="14840"/>
    <cellStyle name="40% - Accent3 2 76" xfId="14841"/>
    <cellStyle name="40% - Accent3 2 77" xfId="14842"/>
    <cellStyle name="40% - Accent3 2 78" xfId="14843"/>
    <cellStyle name="40% - Accent3 2 79" xfId="14844"/>
    <cellStyle name="40% - Accent3 2 8" xfId="14845"/>
    <cellStyle name="40% - Accent3 2 80" xfId="14846"/>
    <cellStyle name="40% - Accent3 2 81" xfId="14847"/>
    <cellStyle name="40% - Accent3 2 82" xfId="14848"/>
    <cellStyle name="40% - Accent3 2 83" xfId="14849"/>
    <cellStyle name="40% - Accent3 2 84" xfId="14850"/>
    <cellStyle name="40% - Accent3 2 85" xfId="14851"/>
    <cellStyle name="40% - Accent3 2 86" xfId="14852"/>
    <cellStyle name="40% - Accent3 2 9" xfId="14853"/>
    <cellStyle name="40% - Accent3 20" xfId="14854"/>
    <cellStyle name="40% - Accent3 20 2" xfId="14855"/>
    <cellStyle name="40% - Accent3 21" xfId="14856"/>
    <cellStyle name="40% - Accent3 21 2" xfId="14857"/>
    <cellStyle name="40% - Accent3 22" xfId="14858"/>
    <cellStyle name="40% - Accent3 22 2" xfId="14859"/>
    <cellStyle name="40% - Accent3 23" xfId="14860"/>
    <cellStyle name="40% - Accent3 24" xfId="14861"/>
    <cellStyle name="40% - Accent3 25" xfId="14862"/>
    <cellStyle name="40% - Accent3 26" xfId="14863"/>
    <cellStyle name="40% - Accent3 27" xfId="14864"/>
    <cellStyle name="40% - Accent3 28" xfId="14865"/>
    <cellStyle name="40% - Accent3 29" xfId="14866"/>
    <cellStyle name="40% - Accent3 3" xfId="14867"/>
    <cellStyle name="40% - Accent3 3 10" xfId="14868"/>
    <cellStyle name="40% - Accent3 3 11" xfId="14869"/>
    <cellStyle name="40% - Accent3 3 12" xfId="14870"/>
    <cellStyle name="40% - Accent3 3 13" xfId="14871"/>
    <cellStyle name="40% - Accent3 3 14" xfId="14872"/>
    <cellStyle name="40% - Accent3 3 15" xfId="14873"/>
    <cellStyle name="40% - Accent3 3 16" xfId="14874"/>
    <cellStyle name="40% - Accent3 3 17" xfId="14875"/>
    <cellStyle name="40% - Accent3 3 18" xfId="14876"/>
    <cellStyle name="40% - Accent3 3 19" xfId="14877"/>
    <cellStyle name="40% - Accent3 3 2" xfId="14878"/>
    <cellStyle name="40% - Accent3 3 20" xfId="14879"/>
    <cellStyle name="40% - Accent3 3 21" xfId="14880"/>
    <cellStyle name="40% - Accent3 3 22" xfId="14881"/>
    <cellStyle name="40% - Accent3 3 23" xfId="14882"/>
    <cellStyle name="40% - Accent3 3 24" xfId="14883"/>
    <cellStyle name="40% - Accent3 3 25" xfId="14884"/>
    <cellStyle name="40% - Accent3 3 26" xfId="14885"/>
    <cellStyle name="40% - Accent3 3 27" xfId="14886"/>
    <cellStyle name="40% - Accent3 3 28" xfId="14887"/>
    <cellStyle name="40% - Accent3 3 29" xfId="14888"/>
    <cellStyle name="40% - Accent3 3 3" xfId="14889"/>
    <cellStyle name="40% - Accent3 3 30" xfId="14890"/>
    <cellStyle name="40% - Accent3 3 31" xfId="14891"/>
    <cellStyle name="40% - Accent3 3 32" xfId="14892"/>
    <cellStyle name="40% - Accent3 3 33" xfId="14893"/>
    <cellStyle name="40% - Accent3 3 34" xfId="14894"/>
    <cellStyle name="40% - Accent3 3 35" xfId="14895"/>
    <cellStyle name="40% - Accent3 3 36" xfId="14896"/>
    <cellStyle name="40% - Accent3 3 37" xfId="14897"/>
    <cellStyle name="40% - Accent3 3 38" xfId="14898"/>
    <cellStyle name="40% - Accent3 3 39" xfId="14899"/>
    <cellStyle name="40% - Accent3 3 4" xfId="14900"/>
    <cellStyle name="40% - Accent3 3 40" xfId="14901"/>
    <cellStyle name="40% - Accent3 3 41" xfId="14902"/>
    <cellStyle name="40% - Accent3 3 42" xfId="14903"/>
    <cellStyle name="40% - Accent3 3 43" xfId="14904"/>
    <cellStyle name="40% - Accent3 3 44" xfId="14905"/>
    <cellStyle name="40% - Accent3 3 45" xfId="14906"/>
    <cellStyle name="40% - Accent3 3 46" xfId="14907"/>
    <cellStyle name="40% - Accent3 3 47" xfId="14908"/>
    <cellStyle name="40% - Accent3 3 48" xfId="14909"/>
    <cellStyle name="40% - Accent3 3 49" xfId="14910"/>
    <cellStyle name="40% - Accent3 3 5" xfId="14911"/>
    <cellStyle name="40% - Accent3 3 50" xfId="14912"/>
    <cellStyle name="40% - Accent3 3 51" xfId="14913"/>
    <cellStyle name="40% - Accent3 3 52" xfId="14914"/>
    <cellStyle name="40% - Accent3 3 53" xfId="14915"/>
    <cellStyle name="40% - Accent3 3 54" xfId="14916"/>
    <cellStyle name="40% - Accent3 3 55" xfId="14917"/>
    <cellStyle name="40% - Accent3 3 56" xfId="14918"/>
    <cellStyle name="40% - Accent3 3 57" xfId="14919"/>
    <cellStyle name="40% - Accent3 3 58" xfId="14920"/>
    <cellStyle name="40% - Accent3 3 59" xfId="14921"/>
    <cellStyle name="40% - Accent3 3 6" xfId="14922"/>
    <cellStyle name="40% - Accent3 3 60" xfId="14923"/>
    <cellStyle name="40% - Accent3 3 61" xfId="14924"/>
    <cellStyle name="40% - Accent3 3 62" xfId="14925"/>
    <cellStyle name="40% - Accent3 3 63" xfId="14926"/>
    <cellStyle name="40% - Accent3 3 64" xfId="14927"/>
    <cellStyle name="40% - Accent3 3 65" xfId="14928"/>
    <cellStyle name="40% - Accent3 3 66" xfId="14929"/>
    <cellStyle name="40% - Accent3 3 67" xfId="14930"/>
    <cellStyle name="40% - Accent3 3 68" xfId="14931"/>
    <cellStyle name="40% - Accent3 3 69" xfId="14932"/>
    <cellStyle name="40% - Accent3 3 7" xfId="14933"/>
    <cellStyle name="40% - Accent3 3 70" xfId="14934"/>
    <cellStyle name="40% - Accent3 3 71" xfId="14935"/>
    <cellStyle name="40% - Accent3 3 72" xfId="14936"/>
    <cellStyle name="40% - Accent3 3 73" xfId="14937"/>
    <cellStyle name="40% - Accent3 3 74" xfId="14938"/>
    <cellStyle name="40% - Accent3 3 75" xfId="14939"/>
    <cellStyle name="40% - Accent3 3 76" xfId="14940"/>
    <cellStyle name="40% - Accent3 3 77" xfId="14941"/>
    <cellStyle name="40% - Accent3 3 78" xfId="14942"/>
    <cellStyle name="40% - Accent3 3 79" xfId="14943"/>
    <cellStyle name="40% - Accent3 3 8" xfId="14944"/>
    <cellStyle name="40% - Accent3 3 80" xfId="14945"/>
    <cellStyle name="40% - Accent3 3 81" xfId="14946"/>
    <cellStyle name="40% - Accent3 3 82" xfId="14947"/>
    <cellStyle name="40% - Accent3 3 9" xfId="14948"/>
    <cellStyle name="40% - Accent3 30" xfId="14949"/>
    <cellStyle name="40% - Accent3 31" xfId="14950"/>
    <cellStyle name="40% - Accent3 32" xfId="14951"/>
    <cellStyle name="40% - Accent3 33" xfId="14952"/>
    <cellStyle name="40% - Accent3 34" xfId="14953"/>
    <cellStyle name="40% - Accent3 35" xfId="14954"/>
    <cellStyle name="40% - Accent3 36" xfId="14955"/>
    <cellStyle name="40% - Accent3 37" xfId="14956"/>
    <cellStyle name="40% - Accent3 38" xfId="14957"/>
    <cellStyle name="40% - Accent3 39" xfId="14958"/>
    <cellStyle name="40% - Accent3 4" xfId="14959"/>
    <cellStyle name="40% - Accent3 4 10" xfId="14960"/>
    <cellStyle name="40% - Accent3 4 11" xfId="14961"/>
    <cellStyle name="40% - Accent3 4 12" xfId="14962"/>
    <cellStyle name="40% - Accent3 4 13" xfId="14963"/>
    <cellStyle name="40% - Accent3 4 14" xfId="14964"/>
    <cellStyle name="40% - Accent3 4 15" xfId="14965"/>
    <cellStyle name="40% - Accent3 4 16" xfId="14966"/>
    <cellStyle name="40% - Accent3 4 17" xfId="14967"/>
    <cellStyle name="40% - Accent3 4 18" xfId="14968"/>
    <cellStyle name="40% - Accent3 4 19" xfId="14969"/>
    <cellStyle name="40% - Accent3 4 2" xfId="14970"/>
    <cellStyle name="40% - Accent3 4 20" xfId="14971"/>
    <cellStyle name="40% - Accent3 4 21" xfId="14972"/>
    <cellStyle name="40% - Accent3 4 22" xfId="14973"/>
    <cellStyle name="40% - Accent3 4 23" xfId="14974"/>
    <cellStyle name="40% - Accent3 4 24" xfId="14975"/>
    <cellStyle name="40% - Accent3 4 25" xfId="14976"/>
    <cellStyle name="40% - Accent3 4 26" xfId="14977"/>
    <cellStyle name="40% - Accent3 4 27" xfId="14978"/>
    <cellStyle name="40% - Accent3 4 28" xfId="14979"/>
    <cellStyle name="40% - Accent3 4 29" xfId="14980"/>
    <cellStyle name="40% - Accent3 4 3" xfId="14981"/>
    <cellStyle name="40% - Accent3 4 30" xfId="14982"/>
    <cellStyle name="40% - Accent3 4 31" xfId="14983"/>
    <cellStyle name="40% - Accent3 4 32" xfId="14984"/>
    <cellStyle name="40% - Accent3 4 33" xfId="14985"/>
    <cellStyle name="40% - Accent3 4 34" xfId="14986"/>
    <cellStyle name="40% - Accent3 4 35" xfId="14987"/>
    <cellStyle name="40% - Accent3 4 36" xfId="14988"/>
    <cellStyle name="40% - Accent3 4 37" xfId="14989"/>
    <cellStyle name="40% - Accent3 4 38" xfId="14990"/>
    <cellStyle name="40% - Accent3 4 39" xfId="14991"/>
    <cellStyle name="40% - Accent3 4 4" xfId="14992"/>
    <cellStyle name="40% - Accent3 4 40" xfId="14993"/>
    <cellStyle name="40% - Accent3 4 41" xfId="14994"/>
    <cellStyle name="40% - Accent3 4 42" xfId="14995"/>
    <cellStyle name="40% - Accent3 4 43" xfId="14996"/>
    <cellStyle name="40% - Accent3 4 44" xfId="14997"/>
    <cellStyle name="40% - Accent3 4 45" xfId="14998"/>
    <cellStyle name="40% - Accent3 4 46" xfId="14999"/>
    <cellStyle name="40% - Accent3 4 47" xfId="15000"/>
    <cellStyle name="40% - Accent3 4 48" xfId="15001"/>
    <cellStyle name="40% - Accent3 4 49" xfId="15002"/>
    <cellStyle name="40% - Accent3 4 5" xfId="15003"/>
    <cellStyle name="40% - Accent3 4 50" xfId="15004"/>
    <cellStyle name="40% - Accent3 4 51" xfId="15005"/>
    <cellStyle name="40% - Accent3 4 52" xfId="15006"/>
    <cellStyle name="40% - Accent3 4 53" xfId="15007"/>
    <cellStyle name="40% - Accent3 4 54" xfId="15008"/>
    <cellStyle name="40% - Accent3 4 55" xfId="15009"/>
    <cellStyle name="40% - Accent3 4 56" xfId="15010"/>
    <cellStyle name="40% - Accent3 4 57" xfId="15011"/>
    <cellStyle name="40% - Accent3 4 58" xfId="15012"/>
    <cellStyle name="40% - Accent3 4 59" xfId="15013"/>
    <cellStyle name="40% - Accent3 4 6" xfId="15014"/>
    <cellStyle name="40% - Accent3 4 60" xfId="15015"/>
    <cellStyle name="40% - Accent3 4 61" xfId="15016"/>
    <cellStyle name="40% - Accent3 4 62" xfId="15017"/>
    <cellStyle name="40% - Accent3 4 63" xfId="15018"/>
    <cellStyle name="40% - Accent3 4 64" xfId="15019"/>
    <cellStyle name="40% - Accent3 4 65" xfId="15020"/>
    <cellStyle name="40% - Accent3 4 66" xfId="15021"/>
    <cellStyle name="40% - Accent3 4 67" xfId="15022"/>
    <cellStyle name="40% - Accent3 4 68" xfId="15023"/>
    <cellStyle name="40% - Accent3 4 69" xfId="15024"/>
    <cellStyle name="40% - Accent3 4 7" xfId="15025"/>
    <cellStyle name="40% - Accent3 4 70" xfId="15026"/>
    <cellStyle name="40% - Accent3 4 71" xfId="15027"/>
    <cellStyle name="40% - Accent3 4 72" xfId="15028"/>
    <cellStyle name="40% - Accent3 4 73" xfId="15029"/>
    <cellStyle name="40% - Accent3 4 74" xfId="15030"/>
    <cellStyle name="40% - Accent3 4 75" xfId="15031"/>
    <cellStyle name="40% - Accent3 4 76" xfId="15032"/>
    <cellStyle name="40% - Accent3 4 77" xfId="15033"/>
    <cellStyle name="40% - Accent3 4 78" xfId="15034"/>
    <cellStyle name="40% - Accent3 4 79" xfId="15035"/>
    <cellStyle name="40% - Accent3 4 8" xfId="15036"/>
    <cellStyle name="40% - Accent3 4 9" xfId="15037"/>
    <cellStyle name="40% - Accent3 40" xfId="15038"/>
    <cellStyle name="40% - Accent3 41" xfId="15039"/>
    <cellStyle name="40% - Accent3 42" xfId="15040"/>
    <cellStyle name="40% - Accent3 43" xfId="15041"/>
    <cellStyle name="40% - Accent3 44" xfId="15042"/>
    <cellStyle name="40% - Accent3 45" xfId="15043"/>
    <cellStyle name="40% - Accent3 46" xfId="15044"/>
    <cellStyle name="40% - Accent3 47" xfId="15045"/>
    <cellStyle name="40% - Accent3 48" xfId="15046"/>
    <cellStyle name="40% - Accent3 49" xfId="15047"/>
    <cellStyle name="40% - Accent3 5" xfId="15048"/>
    <cellStyle name="40% - Accent3 5 10" xfId="15049"/>
    <cellStyle name="40% - Accent3 5 11" xfId="15050"/>
    <cellStyle name="40% - Accent3 5 12" xfId="15051"/>
    <cellStyle name="40% - Accent3 5 13" xfId="15052"/>
    <cellStyle name="40% - Accent3 5 14" xfId="15053"/>
    <cellStyle name="40% - Accent3 5 15" xfId="15054"/>
    <cellStyle name="40% - Accent3 5 16" xfId="15055"/>
    <cellStyle name="40% - Accent3 5 17" xfId="15056"/>
    <cellStyle name="40% - Accent3 5 18" xfId="15057"/>
    <cellStyle name="40% - Accent3 5 19" xfId="15058"/>
    <cellStyle name="40% - Accent3 5 2" xfId="15059"/>
    <cellStyle name="40% - Accent3 5 20" xfId="15060"/>
    <cellStyle name="40% - Accent3 5 21" xfId="15061"/>
    <cellStyle name="40% - Accent3 5 22" xfId="15062"/>
    <cellStyle name="40% - Accent3 5 23" xfId="15063"/>
    <cellStyle name="40% - Accent3 5 24" xfId="15064"/>
    <cellStyle name="40% - Accent3 5 25" xfId="15065"/>
    <cellStyle name="40% - Accent3 5 26" xfId="15066"/>
    <cellStyle name="40% - Accent3 5 27" xfId="15067"/>
    <cellStyle name="40% - Accent3 5 28" xfId="15068"/>
    <cellStyle name="40% - Accent3 5 29" xfId="15069"/>
    <cellStyle name="40% - Accent3 5 3" xfId="15070"/>
    <cellStyle name="40% - Accent3 5 30" xfId="15071"/>
    <cellStyle name="40% - Accent3 5 31" xfId="15072"/>
    <cellStyle name="40% - Accent3 5 32" xfId="15073"/>
    <cellStyle name="40% - Accent3 5 33" xfId="15074"/>
    <cellStyle name="40% - Accent3 5 34" xfId="15075"/>
    <cellStyle name="40% - Accent3 5 35" xfId="15076"/>
    <cellStyle name="40% - Accent3 5 36" xfId="15077"/>
    <cellStyle name="40% - Accent3 5 37" xfId="15078"/>
    <cellStyle name="40% - Accent3 5 38" xfId="15079"/>
    <cellStyle name="40% - Accent3 5 39" xfId="15080"/>
    <cellStyle name="40% - Accent3 5 4" xfId="15081"/>
    <cellStyle name="40% - Accent3 5 40" xfId="15082"/>
    <cellStyle name="40% - Accent3 5 41" xfId="15083"/>
    <cellStyle name="40% - Accent3 5 42" xfId="15084"/>
    <cellStyle name="40% - Accent3 5 43" xfId="15085"/>
    <cellStyle name="40% - Accent3 5 44" xfId="15086"/>
    <cellStyle name="40% - Accent3 5 45" xfId="15087"/>
    <cellStyle name="40% - Accent3 5 46" xfId="15088"/>
    <cellStyle name="40% - Accent3 5 47" xfId="15089"/>
    <cellStyle name="40% - Accent3 5 48" xfId="15090"/>
    <cellStyle name="40% - Accent3 5 49" xfId="15091"/>
    <cellStyle name="40% - Accent3 5 5" xfId="15092"/>
    <cellStyle name="40% - Accent3 5 50" xfId="15093"/>
    <cellStyle name="40% - Accent3 5 51" xfId="15094"/>
    <cellStyle name="40% - Accent3 5 52" xfId="15095"/>
    <cellStyle name="40% - Accent3 5 53" xfId="15096"/>
    <cellStyle name="40% - Accent3 5 54" xfId="15097"/>
    <cellStyle name="40% - Accent3 5 55" xfId="15098"/>
    <cellStyle name="40% - Accent3 5 56" xfId="15099"/>
    <cellStyle name="40% - Accent3 5 57" xfId="15100"/>
    <cellStyle name="40% - Accent3 5 58" xfId="15101"/>
    <cellStyle name="40% - Accent3 5 59" xfId="15102"/>
    <cellStyle name="40% - Accent3 5 6" xfId="15103"/>
    <cellStyle name="40% - Accent3 5 60" xfId="15104"/>
    <cellStyle name="40% - Accent3 5 61" xfId="15105"/>
    <cellStyle name="40% - Accent3 5 62" xfId="15106"/>
    <cellStyle name="40% - Accent3 5 63" xfId="15107"/>
    <cellStyle name="40% - Accent3 5 64" xfId="15108"/>
    <cellStyle name="40% - Accent3 5 65" xfId="15109"/>
    <cellStyle name="40% - Accent3 5 66" xfId="15110"/>
    <cellStyle name="40% - Accent3 5 67" xfId="15111"/>
    <cellStyle name="40% - Accent3 5 68" xfId="15112"/>
    <cellStyle name="40% - Accent3 5 69" xfId="15113"/>
    <cellStyle name="40% - Accent3 5 7" xfId="15114"/>
    <cellStyle name="40% - Accent3 5 70" xfId="15115"/>
    <cellStyle name="40% - Accent3 5 71" xfId="15116"/>
    <cellStyle name="40% - Accent3 5 72" xfId="15117"/>
    <cellStyle name="40% - Accent3 5 73" xfId="15118"/>
    <cellStyle name="40% - Accent3 5 74" xfId="15119"/>
    <cellStyle name="40% - Accent3 5 75" xfId="15120"/>
    <cellStyle name="40% - Accent3 5 76" xfId="15121"/>
    <cellStyle name="40% - Accent3 5 77" xfId="15122"/>
    <cellStyle name="40% - Accent3 5 78" xfId="15123"/>
    <cellStyle name="40% - Accent3 5 79" xfId="15124"/>
    <cellStyle name="40% - Accent3 5 8" xfId="15125"/>
    <cellStyle name="40% - Accent3 5 9" xfId="15126"/>
    <cellStyle name="40% - Accent3 50" xfId="15127"/>
    <cellStyle name="40% - Accent3 51" xfId="15128"/>
    <cellStyle name="40% - Accent3 52" xfId="15129"/>
    <cellStyle name="40% - Accent3 53" xfId="15130"/>
    <cellStyle name="40% - Accent3 54" xfId="15131"/>
    <cellStyle name="40% - Accent3 55" xfId="15132"/>
    <cellStyle name="40% - Accent3 56" xfId="15133"/>
    <cellStyle name="40% - Accent3 57" xfId="15134"/>
    <cellStyle name="40% - Accent3 58" xfId="15135"/>
    <cellStyle name="40% - Accent3 59" xfId="15136"/>
    <cellStyle name="40% - Accent3 6" xfId="15137"/>
    <cellStyle name="40% - Accent3 6 10" xfId="15138"/>
    <cellStyle name="40% - Accent3 6 11" xfId="15139"/>
    <cellStyle name="40% - Accent3 6 12" xfId="15140"/>
    <cellStyle name="40% - Accent3 6 13" xfId="15141"/>
    <cellStyle name="40% - Accent3 6 14" xfId="15142"/>
    <cellStyle name="40% - Accent3 6 15" xfId="15143"/>
    <cellStyle name="40% - Accent3 6 16" xfId="15144"/>
    <cellStyle name="40% - Accent3 6 17" xfId="15145"/>
    <cellStyle name="40% - Accent3 6 18" xfId="15146"/>
    <cellStyle name="40% - Accent3 6 19" xfId="15147"/>
    <cellStyle name="40% - Accent3 6 2" xfId="15148"/>
    <cellStyle name="40% - Accent3 6 20" xfId="15149"/>
    <cellStyle name="40% - Accent3 6 21" xfId="15150"/>
    <cellStyle name="40% - Accent3 6 22" xfId="15151"/>
    <cellStyle name="40% - Accent3 6 23" xfId="15152"/>
    <cellStyle name="40% - Accent3 6 24" xfId="15153"/>
    <cellStyle name="40% - Accent3 6 25" xfId="15154"/>
    <cellStyle name="40% - Accent3 6 26" xfId="15155"/>
    <cellStyle name="40% - Accent3 6 27" xfId="15156"/>
    <cellStyle name="40% - Accent3 6 28" xfId="15157"/>
    <cellStyle name="40% - Accent3 6 29" xfId="15158"/>
    <cellStyle name="40% - Accent3 6 3" xfId="15159"/>
    <cellStyle name="40% - Accent3 6 30" xfId="15160"/>
    <cellStyle name="40% - Accent3 6 31" xfId="15161"/>
    <cellStyle name="40% - Accent3 6 32" xfId="15162"/>
    <cellStyle name="40% - Accent3 6 33" xfId="15163"/>
    <cellStyle name="40% - Accent3 6 34" xfId="15164"/>
    <cellStyle name="40% - Accent3 6 35" xfId="15165"/>
    <cellStyle name="40% - Accent3 6 36" xfId="15166"/>
    <cellStyle name="40% - Accent3 6 37" xfId="15167"/>
    <cellStyle name="40% - Accent3 6 38" xfId="15168"/>
    <cellStyle name="40% - Accent3 6 39" xfId="15169"/>
    <cellStyle name="40% - Accent3 6 4" xfId="15170"/>
    <cellStyle name="40% - Accent3 6 40" xfId="15171"/>
    <cellStyle name="40% - Accent3 6 41" xfId="15172"/>
    <cellStyle name="40% - Accent3 6 42" xfId="15173"/>
    <cellStyle name="40% - Accent3 6 43" xfId="15174"/>
    <cellStyle name="40% - Accent3 6 44" xfId="15175"/>
    <cellStyle name="40% - Accent3 6 45" xfId="15176"/>
    <cellStyle name="40% - Accent3 6 46" xfId="15177"/>
    <cellStyle name="40% - Accent3 6 47" xfId="15178"/>
    <cellStyle name="40% - Accent3 6 48" xfId="15179"/>
    <cellStyle name="40% - Accent3 6 49" xfId="15180"/>
    <cellStyle name="40% - Accent3 6 5" xfId="15181"/>
    <cellStyle name="40% - Accent3 6 50" xfId="15182"/>
    <cellStyle name="40% - Accent3 6 51" xfId="15183"/>
    <cellStyle name="40% - Accent3 6 52" xfId="15184"/>
    <cellStyle name="40% - Accent3 6 53" xfId="15185"/>
    <cellStyle name="40% - Accent3 6 54" xfId="15186"/>
    <cellStyle name="40% - Accent3 6 55" xfId="15187"/>
    <cellStyle name="40% - Accent3 6 56" xfId="15188"/>
    <cellStyle name="40% - Accent3 6 57" xfId="15189"/>
    <cellStyle name="40% - Accent3 6 58" xfId="15190"/>
    <cellStyle name="40% - Accent3 6 59" xfId="15191"/>
    <cellStyle name="40% - Accent3 6 6" xfId="15192"/>
    <cellStyle name="40% - Accent3 6 60" xfId="15193"/>
    <cellStyle name="40% - Accent3 6 61" xfId="15194"/>
    <cellStyle name="40% - Accent3 6 62" xfId="15195"/>
    <cellStyle name="40% - Accent3 6 63" xfId="15196"/>
    <cellStyle name="40% - Accent3 6 64" xfId="15197"/>
    <cellStyle name="40% - Accent3 6 65" xfId="15198"/>
    <cellStyle name="40% - Accent3 6 66" xfId="15199"/>
    <cellStyle name="40% - Accent3 6 67" xfId="15200"/>
    <cellStyle name="40% - Accent3 6 68" xfId="15201"/>
    <cellStyle name="40% - Accent3 6 69" xfId="15202"/>
    <cellStyle name="40% - Accent3 6 7" xfId="15203"/>
    <cellStyle name="40% - Accent3 6 70" xfId="15204"/>
    <cellStyle name="40% - Accent3 6 71" xfId="15205"/>
    <cellStyle name="40% - Accent3 6 72" xfId="15206"/>
    <cellStyle name="40% - Accent3 6 73" xfId="15207"/>
    <cellStyle name="40% - Accent3 6 74" xfId="15208"/>
    <cellStyle name="40% - Accent3 6 75" xfId="15209"/>
    <cellStyle name="40% - Accent3 6 8" xfId="15210"/>
    <cellStyle name="40% - Accent3 6 9" xfId="15211"/>
    <cellStyle name="40% - Accent3 60" xfId="15212"/>
    <cellStyle name="40% - Accent3 61" xfId="15213"/>
    <cellStyle name="40% - Accent3 62" xfId="15214"/>
    <cellStyle name="40% - Accent3 63" xfId="15215"/>
    <cellStyle name="40% - Accent3 64" xfId="15216"/>
    <cellStyle name="40% - Accent3 65" xfId="15217"/>
    <cellStyle name="40% - Accent3 66" xfId="15218"/>
    <cellStyle name="40% - Accent3 67" xfId="15219"/>
    <cellStyle name="40% - Accent3 68" xfId="15220"/>
    <cellStyle name="40% - Accent3 69" xfId="15221"/>
    <cellStyle name="40% - Accent3 7" xfId="15222"/>
    <cellStyle name="40% - Accent3 7 2" xfId="15223"/>
    <cellStyle name="40% - Accent3 70" xfId="15224"/>
    <cellStyle name="40% - Accent3 71" xfId="15225"/>
    <cellStyle name="40% - Accent3 72" xfId="15226"/>
    <cellStyle name="40% - Accent3 73" xfId="15227"/>
    <cellStyle name="40% - Accent3 74" xfId="15228"/>
    <cellStyle name="40% - Accent3 75" xfId="15229"/>
    <cellStyle name="40% - Accent3 76" xfId="15230"/>
    <cellStyle name="40% - Accent3 77" xfId="15231"/>
    <cellStyle name="40% - Accent3 78" xfId="15232"/>
    <cellStyle name="40% - Accent3 79" xfId="15233"/>
    <cellStyle name="40% - Accent3 8" xfId="15234"/>
    <cellStyle name="40% - Accent3 8 2" xfId="15235"/>
    <cellStyle name="40% - Accent3 80" xfId="15236"/>
    <cellStyle name="40% - Accent3 81" xfId="15237"/>
    <cellStyle name="40% - Accent3 82" xfId="15238"/>
    <cellStyle name="40% - Accent3 83" xfId="15239"/>
    <cellStyle name="40% - Accent3 84" xfId="15240"/>
    <cellStyle name="40% - Accent3 85" xfId="15241"/>
    <cellStyle name="40% - Accent3 86" xfId="15242"/>
    <cellStyle name="40% - Accent3 87" xfId="15243"/>
    <cellStyle name="40% - Accent3 88" xfId="15244"/>
    <cellStyle name="40% - Accent3 89" xfId="15245"/>
    <cellStyle name="40% - Accent3 9" xfId="15246"/>
    <cellStyle name="40% - Accent3 9 2" xfId="15247"/>
    <cellStyle name="40% - Accent3 90" xfId="15248"/>
    <cellStyle name="40% - Accent3 91" xfId="15249"/>
    <cellStyle name="40% - Accent3 92" xfId="15250"/>
    <cellStyle name="40% - Accent3 93" xfId="15251"/>
    <cellStyle name="40% - Accent3 94" xfId="15252"/>
    <cellStyle name="40% - Accent3 95" xfId="15253"/>
    <cellStyle name="40% - Accent3 96" xfId="15254"/>
    <cellStyle name="40% - Accent3 97" xfId="15255"/>
    <cellStyle name="40% - Accent3 98" xfId="15256"/>
    <cellStyle name="40% - Accent3 99" xfId="15257"/>
    <cellStyle name="40% - Accent4 10" xfId="15258"/>
    <cellStyle name="40% - Accent4 10 2" xfId="15259"/>
    <cellStyle name="40% - Accent4 100" xfId="15260"/>
    <cellStyle name="40% - Accent4 101" xfId="15261"/>
    <cellStyle name="40% - Accent4 102" xfId="15262"/>
    <cellStyle name="40% - Accent4 11" xfId="15263"/>
    <cellStyle name="40% - Accent4 11 2" xfId="15264"/>
    <cellStyle name="40% - Accent4 12" xfId="15265"/>
    <cellStyle name="40% - Accent4 12 2" xfId="15266"/>
    <cellStyle name="40% - Accent4 13" xfId="15267"/>
    <cellStyle name="40% - Accent4 13 2" xfId="15268"/>
    <cellStyle name="40% - Accent4 14" xfId="15269"/>
    <cellStyle name="40% - Accent4 14 2" xfId="15270"/>
    <cellStyle name="40% - Accent4 15" xfId="15271"/>
    <cellStyle name="40% - Accent4 15 2" xfId="15272"/>
    <cellStyle name="40% - Accent4 16" xfId="15273"/>
    <cellStyle name="40% - Accent4 16 2" xfId="15274"/>
    <cellStyle name="40% - Accent4 17" xfId="15275"/>
    <cellStyle name="40% - Accent4 17 2" xfId="15276"/>
    <cellStyle name="40% - Accent4 18" xfId="15277"/>
    <cellStyle name="40% - Accent4 18 2" xfId="15278"/>
    <cellStyle name="40% - Accent4 19" xfId="15279"/>
    <cellStyle name="40% - Accent4 19 2" xfId="15280"/>
    <cellStyle name="40% - Accent4 2" xfId="15281"/>
    <cellStyle name="40% - Accent4 2 10" xfId="15282"/>
    <cellStyle name="40% - Accent4 2 11" xfId="15283"/>
    <cellStyle name="40% - Accent4 2 12" xfId="15284"/>
    <cellStyle name="40% - Accent4 2 13" xfId="15285"/>
    <cellStyle name="40% - Accent4 2 14" xfId="15286"/>
    <cellStyle name="40% - Accent4 2 15" xfId="15287"/>
    <cellStyle name="40% - Accent4 2 16" xfId="15288"/>
    <cellStyle name="40% - Accent4 2 17" xfId="15289"/>
    <cellStyle name="40% - Accent4 2 18" xfId="15290"/>
    <cellStyle name="40% - Accent4 2 19" xfId="15291"/>
    <cellStyle name="40% - Accent4 2 2" xfId="15292"/>
    <cellStyle name="40% - Accent4 2 2 2" xfId="15293"/>
    <cellStyle name="40% - Accent4 2 2 2 2" xfId="15294"/>
    <cellStyle name="40% - Accent4 2 2 3" xfId="15295"/>
    <cellStyle name="40% - Accent4 2 2 4" xfId="15296"/>
    <cellStyle name="40% - Accent4 2 20" xfId="15297"/>
    <cellStyle name="40% - Accent4 2 21" xfId="15298"/>
    <cellStyle name="40% - Accent4 2 22" xfId="15299"/>
    <cellStyle name="40% - Accent4 2 23" xfId="15300"/>
    <cellStyle name="40% - Accent4 2 24" xfId="15301"/>
    <cellStyle name="40% - Accent4 2 25" xfId="15302"/>
    <cellStyle name="40% - Accent4 2 26" xfId="15303"/>
    <cellStyle name="40% - Accent4 2 27" xfId="15304"/>
    <cellStyle name="40% - Accent4 2 28" xfId="15305"/>
    <cellStyle name="40% - Accent4 2 29" xfId="15306"/>
    <cellStyle name="40% - Accent4 2 3" xfId="15307"/>
    <cellStyle name="40% - Accent4 2 3 2" xfId="15308"/>
    <cellStyle name="40% - Accent4 2 3 3" xfId="15309"/>
    <cellStyle name="40% - Accent4 2 30" xfId="15310"/>
    <cellStyle name="40% - Accent4 2 31" xfId="15311"/>
    <cellStyle name="40% - Accent4 2 32" xfId="15312"/>
    <cellStyle name="40% - Accent4 2 33" xfId="15313"/>
    <cellStyle name="40% - Accent4 2 34" xfId="15314"/>
    <cellStyle name="40% - Accent4 2 35" xfId="15315"/>
    <cellStyle name="40% - Accent4 2 36" xfId="15316"/>
    <cellStyle name="40% - Accent4 2 37" xfId="15317"/>
    <cellStyle name="40% - Accent4 2 38" xfId="15318"/>
    <cellStyle name="40% - Accent4 2 39" xfId="15319"/>
    <cellStyle name="40% - Accent4 2 4" xfId="15320"/>
    <cellStyle name="40% - Accent4 2 4 2" xfId="15321"/>
    <cellStyle name="40% - Accent4 2 40" xfId="15322"/>
    <cellStyle name="40% - Accent4 2 41" xfId="15323"/>
    <cellStyle name="40% - Accent4 2 42" xfId="15324"/>
    <cellStyle name="40% - Accent4 2 43" xfId="15325"/>
    <cellStyle name="40% - Accent4 2 44" xfId="15326"/>
    <cellStyle name="40% - Accent4 2 45" xfId="15327"/>
    <cellStyle name="40% - Accent4 2 46" xfId="15328"/>
    <cellStyle name="40% - Accent4 2 47" xfId="15329"/>
    <cellStyle name="40% - Accent4 2 48" xfId="15330"/>
    <cellStyle name="40% - Accent4 2 49" xfId="15331"/>
    <cellStyle name="40% - Accent4 2 5" xfId="15332"/>
    <cellStyle name="40% - Accent4 2 50" xfId="15333"/>
    <cellStyle name="40% - Accent4 2 51" xfId="15334"/>
    <cellStyle name="40% - Accent4 2 52" xfId="15335"/>
    <cellStyle name="40% - Accent4 2 53" xfId="15336"/>
    <cellStyle name="40% - Accent4 2 54" xfId="15337"/>
    <cellStyle name="40% - Accent4 2 55" xfId="15338"/>
    <cellStyle name="40% - Accent4 2 56" xfId="15339"/>
    <cellStyle name="40% - Accent4 2 57" xfId="15340"/>
    <cellStyle name="40% - Accent4 2 58" xfId="15341"/>
    <cellStyle name="40% - Accent4 2 59" xfId="15342"/>
    <cellStyle name="40% - Accent4 2 6" xfId="15343"/>
    <cellStyle name="40% - Accent4 2 60" xfId="15344"/>
    <cellStyle name="40% - Accent4 2 61" xfId="15345"/>
    <cellStyle name="40% - Accent4 2 62" xfId="15346"/>
    <cellStyle name="40% - Accent4 2 63" xfId="15347"/>
    <cellStyle name="40% - Accent4 2 64" xfId="15348"/>
    <cellStyle name="40% - Accent4 2 65" xfId="15349"/>
    <cellStyle name="40% - Accent4 2 66" xfId="15350"/>
    <cellStyle name="40% - Accent4 2 67" xfId="15351"/>
    <cellStyle name="40% - Accent4 2 68" xfId="15352"/>
    <cellStyle name="40% - Accent4 2 69" xfId="15353"/>
    <cellStyle name="40% - Accent4 2 7" xfId="15354"/>
    <cellStyle name="40% - Accent4 2 70" xfId="15355"/>
    <cellStyle name="40% - Accent4 2 71" xfId="15356"/>
    <cellStyle name="40% - Accent4 2 72" xfId="15357"/>
    <cellStyle name="40% - Accent4 2 73" xfId="15358"/>
    <cellStyle name="40% - Accent4 2 74" xfId="15359"/>
    <cellStyle name="40% - Accent4 2 75" xfId="15360"/>
    <cellStyle name="40% - Accent4 2 76" xfId="15361"/>
    <cellStyle name="40% - Accent4 2 77" xfId="15362"/>
    <cellStyle name="40% - Accent4 2 78" xfId="15363"/>
    <cellStyle name="40% - Accent4 2 79" xfId="15364"/>
    <cellStyle name="40% - Accent4 2 8" xfId="15365"/>
    <cellStyle name="40% - Accent4 2 80" xfId="15366"/>
    <cellStyle name="40% - Accent4 2 81" xfId="15367"/>
    <cellStyle name="40% - Accent4 2 82" xfId="15368"/>
    <cellStyle name="40% - Accent4 2 83" xfId="15369"/>
    <cellStyle name="40% - Accent4 2 84" xfId="15370"/>
    <cellStyle name="40% - Accent4 2 85" xfId="15371"/>
    <cellStyle name="40% - Accent4 2 86" xfId="15372"/>
    <cellStyle name="40% - Accent4 2 9" xfId="15373"/>
    <cellStyle name="40% - Accent4 20" xfId="15374"/>
    <cellStyle name="40% - Accent4 20 2" xfId="15375"/>
    <cellStyle name="40% - Accent4 21" xfId="15376"/>
    <cellStyle name="40% - Accent4 21 2" xfId="15377"/>
    <cellStyle name="40% - Accent4 22" xfId="15378"/>
    <cellStyle name="40% - Accent4 22 2" xfId="15379"/>
    <cellStyle name="40% - Accent4 23" xfId="15380"/>
    <cellStyle name="40% - Accent4 24" xfId="15381"/>
    <cellStyle name="40% - Accent4 25" xfId="15382"/>
    <cellStyle name="40% - Accent4 26" xfId="15383"/>
    <cellStyle name="40% - Accent4 27" xfId="15384"/>
    <cellStyle name="40% - Accent4 28" xfId="15385"/>
    <cellStyle name="40% - Accent4 29" xfId="15386"/>
    <cellStyle name="40% - Accent4 3" xfId="15387"/>
    <cellStyle name="40% - Accent4 3 10" xfId="15388"/>
    <cellStyle name="40% - Accent4 3 11" xfId="15389"/>
    <cellStyle name="40% - Accent4 3 12" xfId="15390"/>
    <cellStyle name="40% - Accent4 3 13" xfId="15391"/>
    <cellStyle name="40% - Accent4 3 14" xfId="15392"/>
    <cellStyle name="40% - Accent4 3 15" xfId="15393"/>
    <cellStyle name="40% - Accent4 3 16" xfId="15394"/>
    <cellStyle name="40% - Accent4 3 17" xfId="15395"/>
    <cellStyle name="40% - Accent4 3 18" xfId="15396"/>
    <cellStyle name="40% - Accent4 3 19" xfId="15397"/>
    <cellStyle name="40% - Accent4 3 2" xfId="15398"/>
    <cellStyle name="40% - Accent4 3 20" xfId="15399"/>
    <cellStyle name="40% - Accent4 3 21" xfId="15400"/>
    <cellStyle name="40% - Accent4 3 22" xfId="15401"/>
    <cellStyle name="40% - Accent4 3 23" xfId="15402"/>
    <cellStyle name="40% - Accent4 3 24" xfId="15403"/>
    <cellStyle name="40% - Accent4 3 25" xfId="15404"/>
    <cellStyle name="40% - Accent4 3 26" xfId="15405"/>
    <cellStyle name="40% - Accent4 3 27" xfId="15406"/>
    <cellStyle name="40% - Accent4 3 28" xfId="15407"/>
    <cellStyle name="40% - Accent4 3 29" xfId="15408"/>
    <cellStyle name="40% - Accent4 3 3" xfId="15409"/>
    <cellStyle name="40% - Accent4 3 30" xfId="15410"/>
    <cellStyle name="40% - Accent4 3 31" xfId="15411"/>
    <cellStyle name="40% - Accent4 3 32" xfId="15412"/>
    <cellStyle name="40% - Accent4 3 33" xfId="15413"/>
    <cellStyle name="40% - Accent4 3 34" xfId="15414"/>
    <cellStyle name="40% - Accent4 3 35" xfId="15415"/>
    <cellStyle name="40% - Accent4 3 36" xfId="15416"/>
    <cellStyle name="40% - Accent4 3 37" xfId="15417"/>
    <cellStyle name="40% - Accent4 3 38" xfId="15418"/>
    <cellStyle name="40% - Accent4 3 39" xfId="15419"/>
    <cellStyle name="40% - Accent4 3 4" xfId="15420"/>
    <cellStyle name="40% - Accent4 3 40" xfId="15421"/>
    <cellStyle name="40% - Accent4 3 41" xfId="15422"/>
    <cellStyle name="40% - Accent4 3 42" xfId="15423"/>
    <cellStyle name="40% - Accent4 3 43" xfId="15424"/>
    <cellStyle name="40% - Accent4 3 44" xfId="15425"/>
    <cellStyle name="40% - Accent4 3 45" xfId="15426"/>
    <cellStyle name="40% - Accent4 3 46" xfId="15427"/>
    <cellStyle name="40% - Accent4 3 47" xfId="15428"/>
    <cellStyle name="40% - Accent4 3 48" xfId="15429"/>
    <cellStyle name="40% - Accent4 3 49" xfId="15430"/>
    <cellStyle name="40% - Accent4 3 5" xfId="15431"/>
    <cellStyle name="40% - Accent4 3 50" xfId="15432"/>
    <cellStyle name="40% - Accent4 3 51" xfId="15433"/>
    <cellStyle name="40% - Accent4 3 52" xfId="15434"/>
    <cellStyle name="40% - Accent4 3 53" xfId="15435"/>
    <cellStyle name="40% - Accent4 3 54" xfId="15436"/>
    <cellStyle name="40% - Accent4 3 55" xfId="15437"/>
    <cellStyle name="40% - Accent4 3 56" xfId="15438"/>
    <cellStyle name="40% - Accent4 3 57" xfId="15439"/>
    <cellStyle name="40% - Accent4 3 58" xfId="15440"/>
    <cellStyle name="40% - Accent4 3 59" xfId="15441"/>
    <cellStyle name="40% - Accent4 3 6" xfId="15442"/>
    <cellStyle name="40% - Accent4 3 60" xfId="15443"/>
    <cellStyle name="40% - Accent4 3 61" xfId="15444"/>
    <cellStyle name="40% - Accent4 3 62" xfId="15445"/>
    <cellStyle name="40% - Accent4 3 63" xfId="15446"/>
    <cellStyle name="40% - Accent4 3 64" xfId="15447"/>
    <cellStyle name="40% - Accent4 3 65" xfId="15448"/>
    <cellStyle name="40% - Accent4 3 66" xfId="15449"/>
    <cellStyle name="40% - Accent4 3 67" xfId="15450"/>
    <cellStyle name="40% - Accent4 3 68" xfId="15451"/>
    <cellStyle name="40% - Accent4 3 69" xfId="15452"/>
    <cellStyle name="40% - Accent4 3 7" xfId="15453"/>
    <cellStyle name="40% - Accent4 3 70" xfId="15454"/>
    <cellStyle name="40% - Accent4 3 71" xfId="15455"/>
    <cellStyle name="40% - Accent4 3 72" xfId="15456"/>
    <cellStyle name="40% - Accent4 3 73" xfId="15457"/>
    <cellStyle name="40% - Accent4 3 74" xfId="15458"/>
    <cellStyle name="40% - Accent4 3 75" xfId="15459"/>
    <cellStyle name="40% - Accent4 3 76" xfId="15460"/>
    <cellStyle name="40% - Accent4 3 77" xfId="15461"/>
    <cellStyle name="40% - Accent4 3 78" xfId="15462"/>
    <cellStyle name="40% - Accent4 3 79" xfId="15463"/>
    <cellStyle name="40% - Accent4 3 8" xfId="15464"/>
    <cellStyle name="40% - Accent4 3 80" xfId="15465"/>
    <cellStyle name="40% - Accent4 3 81" xfId="15466"/>
    <cellStyle name="40% - Accent4 3 82" xfId="15467"/>
    <cellStyle name="40% - Accent4 3 9" xfId="15468"/>
    <cellStyle name="40% - Accent4 30" xfId="15469"/>
    <cellStyle name="40% - Accent4 31" xfId="15470"/>
    <cellStyle name="40% - Accent4 32" xfId="15471"/>
    <cellStyle name="40% - Accent4 33" xfId="15472"/>
    <cellStyle name="40% - Accent4 34" xfId="15473"/>
    <cellStyle name="40% - Accent4 35" xfId="15474"/>
    <cellStyle name="40% - Accent4 36" xfId="15475"/>
    <cellStyle name="40% - Accent4 37" xfId="15476"/>
    <cellStyle name="40% - Accent4 38" xfId="15477"/>
    <cellStyle name="40% - Accent4 39" xfId="15478"/>
    <cellStyle name="40% - Accent4 4" xfId="15479"/>
    <cellStyle name="40% - Accent4 4 10" xfId="15480"/>
    <cellStyle name="40% - Accent4 4 11" xfId="15481"/>
    <cellStyle name="40% - Accent4 4 12" xfId="15482"/>
    <cellStyle name="40% - Accent4 4 13" xfId="15483"/>
    <cellStyle name="40% - Accent4 4 14" xfId="15484"/>
    <cellStyle name="40% - Accent4 4 15" xfId="15485"/>
    <cellStyle name="40% - Accent4 4 16" xfId="15486"/>
    <cellStyle name="40% - Accent4 4 17" xfId="15487"/>
    <cellStyle name="40% - Accent4 4 18" xfId="15488"/>
    <cellStyle name="40% - Accent4 4 19" xfId="15489"/>
    <cellStyle name="40% - Accent4 4 2" xfId="15490"/>
    <cellStyle name="40% - Accent4 4 20" xfId="15491"/>
    <cellStyle name="40% - Accent4 4 21" xfId="15492"/>
    <cellStyle name="40% - Accent4 4 22" xfId="15493"/>
    <cellStyle name="40% - Accent4 4 23" xfId="15494"/>
    <cellStyle name="40% - Accent4 4 24" xfId="15495"/>
    <cellStyle name="40% - Accent4 4 25" xfId="15496"/>
    <cellStyle name="40% - Accent4 4 26" xfId="15497"/>
    <cellStyle name="40% - Accent4 4 27" xfId="15498"/>
    <cellStyle name="40% - Accent4 4 28" xfId="15499"/>
    <cellStyle name="40% - Accent4 4 29" xfId="15500"/>
    <cellStyle name="40% - Accent4 4 3" xfId="15501"/>
    <cellStyle name="40% - Accent4 4 30" xfId="15502"/>
    <cellStyle name="40% - Accent4 4 31" xfId="15503"/>
    <cellStyle name="40% - Accent4 4 32" xfId="15504"/>
    <cellStyle name="40% - Accent4 4 33" xfId="15505"/>
    <cellStyle name="40% - Accent4 4 34" xfId="15506"/>
    <cellStyle name="40% - Accent4 4 35" xfId="15507"/>
    <cellStyle name="40% - Accent4 4 36" xfId="15508"/>
    <cellStyle name="40% - Accent4 4 37" xfId="15509"/>
    <cellStyle name="40% - Accent4 4 38" xfId="15510"/>
    <cellStyle name="40% - Accent4 4 39" xfId="15511"/>
    <cellStyle name="40% - Accent4 4 4" xfId="15512"/>
    <cellStyle name="40% - Accent4 4 40" xfId="15513"/>
    <cellStyle name="40% - Accent4 4 41" xfId="15514"/>
    <cellStyle name="40% - Accent4 4 42" xfId="15515"/>
    <cellStyle name="40% - Accent4 4 43" xfId="15516"/>
    <cellStyle name="40% - Accent4 4 44" xfId="15517"/>
    <cellStyle name="40% - Accent4 4 45" xfId="15518"/>
    <cellStyle name="40% - Accent4 4 46" xfId="15519"/>
    <cellStyle name="40% - Accent4 4 47" xfId="15520"/>
    <cellStyle name="40% - Accent4 4 48" xfId="15521"/>
    <cellStyle name="40% - Accent4 4 49" xfId="15522"/>
    <cellStyle name="40% - Accent4 4 5" xfId="15523"/>
    <cellStyle name="40% - Accent4 4 50" xfId="15524"/>
    <cellStyle name="40% - Accent4 4 51" xfId="15525"/>
    <cellStyle name="40% - Accent4 4 52" xfId="15526"/>
    <cellStyle name="40% - Accent4 4 53" xfId="15527"/>
    <cellStyle name="40% - Accent4 4 54" xfId="15528"/>
    <cellStyle name="40% - Accent4 4 55" xfId="15529"/>
    <cellStyle name="40% - Accent4 4 56" xfId="15530"/>
    <cellStyle name="40% - Accent4 4 57" xfId="15531"/>
    <cellStyle name="40% - Accent4 4 58" xfId="15532"/>
    <cellStyle name="40% - Accent4 4 59" xfId="15533"/>
    <cellStyle name="40% - Accent4 4 6" xfId="15534"/>
    <cellStyle name="40% - Accent4 4 60" xfId="15535"/>
    <cellStyle name="40% - Accent4 4 61" xfId="15536"/>
    <cellStyle name="40% - Accent4 4 62" xfId="15537"/>
    <cellStyle name="40% - Accent4 4 63" xfId="15538"/>
    <cellStyle name="40% - Accent4 4 64" xfId="15539"/>
    <cellStyle name="40% - Accent4 4 65" xfId="15540"/>
    <cellStyle name="40% - Accent4 4 66" xfId="15541"/>
    <cellStyle name="40% - Accent4 4 67" xfId="15542"/>
    <cellStyle name="40% - Accent4 4 68" xfId="15543"/>
    <cellStyle name="40% - Accent4 4 69" xfId="15544"/>
    <cellStyle name="40% - Accent4 4 7" xfId="15545"/>
    <cellStyle name="40% - Accent4 4 70" xfId="15546"/>
    <cellStyle name="40% - Accent4 4 71" xfId="15547"/>
    <cellStyle name="40% - Accent4 4 72" xfId="15548"/>
    <cellStyle name="40% - Accent4 4 73" xfId="15549"/>
    <cellStyle name="40% - Accent4 4 74" xfId="15550"/>
    <cellStyle name="40% - Accent4 4 75" xfId="15551"/>
    <cellStyle name="40% - Accent4 4 76" xfId="15552"/>
    <cellStyle name="40% - Accent4 4 77" xfId="15553"/>
    <cellStyle name="40% - Accent4 4 78" xfId="15554"/>
    <cellStyle name="40% - Accent4 4 79" xfId="15555"/>
    <cellStyle name="40% - Accent4 4 8" xfId="15556"/>
    <cellStyle name="40% - Accent4 4 9" xfId="15557"/>
    <cellStyle name="40% - Accent4 40" xfId="15558"/>
    <cellStyle name="40% - Accent4 41" xfId="15559"/>
    <cellStyle name="40% - Accent4 42" xfId="15560"/>
    <cellStyle name="40% - Accent4 43" xfId="15561"/>
    <cellStyle name="40% - Accent4 44" xfId="15562"/>
    <cellStyle name="40% - Accent4 45" xfId="15563"/>
    <cellStyle name="40% - Accent4 46" xfId="15564"/>
    <cellStyle name="40% - Accent4 47" xfId="15565"/>
    <cellStyle name="40% - Accent4 48" xfId="15566"/>
    <cellStyle name="40% - Accent4 49" xfId="15567"/>
    <cellStyle name="40% - Accent4 5" xfId="15568"/>
    <cellStyle name="40% - Accent4 5 10" xfId="15569"/>
    <cellStyle name="40% - Accent4 5 11" xfId="15570"/>
    <cellStyle name="40% - Accent4 5 12" xfId="15571"/>
    <cellStyle name="40% - Accent4 5 13" xfId="15572"/>
    <cellStyle name="40% - Accent4 5 14" xfId="15573"/>
    <cellStyle name="40% - Accent4 5 15" xfId="15574"/>
    <cellStyle name="40% - Accent4 5 16" xfId="15575"/>
    <cellStyle name="40% - Accent4 5 17" xfId="15576"/>
    <cellStyle name="40% - Accent4 5 18" xfId="15577"/>
    <cellStyle name="40% - Accent4 5 19" xfId="15578"/>
    <cellStyle name="40% - Accent4 5 2" xfId="15579"/>
    <cellStyle name="40% - Accent4 5 20" xfId="15580"/>
    <cellStyle name="40% - Accent4 5 21" xfId="15581"/>
    <cellStyle name="40% - Accent4 5 22" xfId="15582"/>
    <cellStyle name="40% - Accent4 5 23" xfId="15583"/>
    <cellStyle name="40% - Accent4 5 24" xfId="15584"/>
    <cellStyle name="40% - Accent4 5 25" xfId="15585"/>
    <cellStyle name="40% - Accent4 5 26" xfId="15586"/>
    <cellStyle name="40% - Accent4 5 27" xfId="15587"/>
    <cellStyle name="40% - Accent4 5 28" xfId="15588"/>
    <cellStyle name="40% - Accent4 5 29" xfId="15589"/>
    <cellStyle name="40% - Accent4 5 3" xfId="15590"/>
    <cellStyle name="40% - Accent4 5 30" xfId="15591"/>
    <cellStyle name="40% - Accent4 5 31" xfId="15592"/>
    <cellStyle name="40% - Accent4 5 32" xfId="15593"/>
    <cellStyle name="40% - Accent4 5 33" xfId="15594"/>
    <cellStyle name="40% - Accent4 5 34" xfId="15595"/>
    <cellStyle name="40% - Accent4 5 35" xfId="15596"/>
    <cellStyle name="40% - Accent4 5 36" xfId="15597"/>
    <cellStyle name="40% - Accent4 5 37" xfId="15598"/>
    <cellStyle name="40% - Accent4 5 38" xfId="15599"/>
    <cellStyle name="40% - Accent4 5 39" xfId="15600"/>
    <cellStyle name="40% - Accent4 5 4" xfId="15601"/>
    <cellStyle name="40% - Accent4 5 40" xfId="15602"/>
    <cellStyle name="40% - Accent4 5 41" xfId="15603"/>
    <cellStyle name="40% - Accent4 5 42" xfId="15604"/>
    <cellStyle name="40% - Accent4 5 43" xfId="15605"/>
    <cellStyle name="40% - Accent4 5 44" xfId="15606"/>
    <cellStyle name="40% - Accent4 5 45" xfId="15607"/>
    <cellStyle name="40% - Accent4 5 46" xfId="15608"/>
    <cellStyle name="40% - Accent4 5 47" xfId="15609"/>
    <cellStyle name="40% - Accent4 5 48" xfId="15610"/>
    <cellStyle name="40% - Accent4 5 49" xfId="15611"/>
    <cellStyle name="40% - Accent4 5 5" xfId="15612"/>
    <cellStyle name="40% - Accent4 5 50" xfId="15613"/>
    <cellStyle name="40% - Accent4 5 51" xfId="15614"/>
    <cellStyle name="40% - Accent4 5 52" xfId="15615"/>
    <cellStyle name="40% - Accent4 5 53" xfId="15616"/>
    <cellStyle name="40% - Accent4 5 54" xfId="15617"/>
    <cellStyle name="40% - Accent4 5 55" xfId="15618"/>
    <cellStyle name="40% - Accent4 5 56" xfId="15619"/>
    <cellStyle name="40% - Accent4 5 57" xfId="15620"/>
    <cellStyle name="40% - Accent4 5 58" xfId="15621"/>
    <cellStyle name="40% - Accent4 5 59" xfId="15622"/>
    <cellStyle name="40% - Accent4 5 6" xfId="15623"/>
    <cellStyle name="40% - Accent4 5 60" xfId="15624"/>
    <cellStyle name="40% - Accent4 5 61" xfId="15625"/>
    <cellStyle name="40% - Accent4 5 62" xfId="15626"/>
    <cellStyle name="40% - Accent4 5 63" xfId="15627"/>
    <cellStyle name="40% - Accent4 5 64" xfId="15628"/>
    <cellStyle name="40% - Accent4 5 65" xfId="15629"/>
    <cellStyle name="40% - Accent4 5 66" xfId="15630"/>
    <cellStyle name="40% - Accent4 5 67" xfId="15631"/>
    <cellStyle name="40% - Accent4 5 68" xfId="15632"/>
    <cellStyle name="40% - Accent4 5 69" xfId="15633"/>
    <cellStyle name="40% - Accent4 5 7" xfId="15634"/>
    <cellStyle name="40% - Accent4 5 70" xfId="15635"/>
    <cellStyle name="40% - Accent4 5 71" xfId="15636"/>
    <cellStyle name="40% - Accent4 5 72" xfId="15637"/>
    <cellStyle name="40% - Accent4 5 73" xfId="15638"/>
    <cellStyle name="40% - Accent4 5 74" xfId="15639"/>
    <cellStyle name="40% - Accent4 5 75" xfId="15640"/>
    <cellStyle name="40% - Accent4 5 76" xfId="15641"/>
    <cellStyle name="40% - Accent4 5 77" xfId="15642"/>
    <cellStyle name="40% - Accent4 5 78" xfId="15643"/>
    <cellStyle name="40% - Accent4 5 79" xfId="15644"/>
    <cellStyle name="40% - Accent4 5 8" xfId="15645"/>
    <cellStyle name="40% - Accent4 5 9" xfId="15646"/>
    <cellStyle name="40% - Accent4 50" xfId="15647"/>
    <cellStyle name="40% - Accent4 51" xfId="15648"/>
    <cellStyle name="40% - Accent4 52" xfId="15649"/>
    <cellStyle name="40% - Accent4 53" xfId="15650"/>
    <cellStyle name="40% - Accent4 54" xfId="15651"/>
    <cellStyle name="40% - Accent4 55" xfId="15652"/>
    <cellStyle name="40% - Accent4 56" xfId="15653"/>
    <cellStyle name="40% - Accent4 57" xfId="15654"/>
    <cellStyle name="40% - Accent4 58" xfId="15655"/>
    <cellStyle name="40% - Accent4 59" xfId="15656"/>
    <cellStyle name="40% - Accent4 6" xfId="15657"/>
    <cellStyle name="40% - Accent4 6 10" xfId="15658"/>
    <cellStyle name="40% - Accent4 6 11" xfId="15659"/>
    <cellStyle name="40% - Accent4 6 12" xfId="15660"/>
    <cellStyle name="40% - Accent4 6 13" xfId="15661"/>
    <cellStyle name="40% - Accent4 6 14" xfId="15662"/>
    <cellStyle name="40% - Accent4 6 15" xfId="15663"/>
    <cellStyle name="40% - Accent4 6 16" xfId="15664"/>
    <cellStyle name="40% - Accent4 6 17" xfId="15665"/>
    <cellStyle name="40% - Accent4 6 18" xfId="15666"/>
    <cellStyle name="40% - Accent4 6 19" xfId="15667"/>
    <cellStyle name="40% - Accent4 6 2" xfId="15668"/>
    <cellStyle name="40% - Accent4 6 20" xfId="15669"/>
    <cellStyle name="40% - Accent4 6 21" xfId="15670"/>
    <cellStyle name="40% - Accent4 6 22" xfId="15671"/>
    <cellStyle name="40% - Accent4 6 23" xfId="15672"/>
    <cellStyle name="40% - Accent4 6 24" xfId="15673"/>
    <cellStyle name="40% - Accent4 6 25" xfId="15674"/>
    <cellStyle name="40% - Accent4 6 26" xfId="15675"/>
    <cellStyle name="40% - Accent4 6 27" xfId="15676"/>
    <cellStyle name="40% - Accent4 6 28" xfId="15677"/>
    <cellStyle name="40% - Accent4 6 29" xfId="15678"/>
    <cellStyle name="40% - Accent4 6 3" xfId="15679"/>
    <cellStyle name="40% - Accent4 6 30" xfId="15680"/>
    <cellStyle name="40% - Accent4 6 31" xfId="15681"/>
    <cellStyle name="40% - Accent4 6 32" xfId="15682"/>
    <cellStyle name="40% - Accent4 6 33" xfId="15683"/>
    <cellStyle name="40% - Accent4 6 34" xfId="15684"/>
    <cellStyle name="40% - Accent4 6 35" xfId="15685"/>
    <cellStyle name="40% - Accent4 6 36" xfId="15686"/>
    <cellStyle name="40% - Accent4 6 37" xfId="15687"/>
    <cellStyle name="40% - Accent4 6 38" xfId="15688"/>
    <cellStyle name="40% - Accent4 6 39" xfId="15689"/>
    <cellStyle name="40% - Accent4 6 4" xfId="15690"/>
    <cellStyle name="40% - Accent4 6 40" xfId="15691"/>
    <cellStyle name="40% - Accent4 6 41" xfId="15692"/>
    <cellStyle name="40% - Accent4 6 42" xfId="15693"/>
    <cellStyle name="40% - Accent4 6 43" xfId="15694"/>
    <cellStyle name="40% - Accent4 6 44" xfId="15695"/>
    <cellStyle name="40% - Accent4 6 45" xfId="15696"/>
    <cellStyle name="40% - Accent4 6 46" xfId="15697"/>
    <cellStyle name="40% - Accent4 6 47" xfId="15698"/>
    <cellStyle name="40% - Accent4 6 48" xfId="15699"/>
    <cellStyle name="40% - Accent4 6 49" xfId="15700"/>
    <cellStyle name="40% - Accent4 6 5" xfId="15701"/>
    <cellStyle name="40% - Accent4 6 50" xfId="15702"/>
    <cellStyle name="40% - Accent4 6 51" xfId="15703"/>
    <cellStyle name="40% - Accent4 6 52" xfId="15704"/>
    <cellStyle name="40% - Accent4 6 53" xfId="15705"/>
    <cellStyle name="40% - Accent4 6 54" xfId="15706"/>
    <cellStyle name="40% - Accent4 6 55" xfId="15707"/>
    <cellStyle name="40% - Accent4 6 56" xfId="15708"/>
    <cellStyle name="40% - Accent4 6 57" xfId="15709"/>
    <cellStyle name="40% - Accent4 6 58" xfId="15710"/>
    <cellStyle name="40% - Accent4 6 59" xfId="15711"/>
    <cellStyle name="40% - Accent4 6 6" xfId="15712"/>
    <cellStyle name="40% - Accent4 6 60" xfId="15713"/>
    <cellStyle name="40% - Accent4 6 61" xfId="15714"/>
    <cellStyle name="40% - Accent4 6 62" xfId="15715"/>
    <cellStyle name="40% - Accent4 6 63" xfId="15716"/>
    <cellStyle name="40% - Accent4 6 64" xfId="15717"/>
    <cellStyle name="40% - Accent4 6 65" xfId="15718"/>
    <cellStyle name="40% - Accent4 6 66" xfId="15719"/>
    <cellStyle name="40% - Accent4 6 67" xfId="15720"/>
    <cellStyle name="40% - Accent4 6 68" xfId="15721"/>
    <cellStyle name="40% - Accent4 6 69" xfId="15722"/>
    <cellStyle name="40% - Accent4 6 7" xfId="15723"/>
    <cellStyle name="40% - Accent4 6 70" xfId="15724"/>
    <cellStyle name="40% - Accent4 6 71" xfId="15725"/>
    <cellStyle name="40% - Accent4 6 72" xfId="15726"/>
    <cellStyle name="40% - Accent4 6 73" xfId="15727"/>
    <cellStyle name="40% - Accent4 6 74" xfId="15728"/>
    <cellStyle name="40% - Accent4 6 75" xfId="15729"/>
    <cellStyle name="40% - Accent4 6 8" xfId="15730"/>
    <cellStyle name="40% - Accent4 6 9" xfId="15731"/>
    <cellStyle name="40% - Accent4 60" xfId="15732"/>
    <cellStyle name="40% - Accent4 61" xfId="15733"/>
    <cellStyle name="40% - Accent4 62" xfId="15734"/>
    <cellStyle name="40% - Accent4 63" xfId="15735"/>
    <cellStyle name="40% - Accent4 64" xfId="15736"/>
    <cellStyle name="40% - Accent4 65" xfId="15737"/>
    <cellStyle name="40% - Accent4 66" xfId="15738"/>
    <cellStyle name="40% - Accent4 67" xfId="15739"/>
    <cellStyle name="40% - Accent4 68" xfId="15740"/>
    <cellStyle name="40% - Accent4 69" xfId="15741"/>
    <cellStyle name="40% - Accent4 7" xfId="15742"/>
    <cellStyle name="40% - Accent4 7 2" xfId="15743"/>
    <cellStyle name="40% - Accent4 70" xfId="15744"/>
    <cellStyle name="40% - Accent4 71" xfId="15745"/>
    <cellStyle name="40% - Accent4 72" xfId="15746"/>
    <cellStyle name="40% - Accent4 73" xfId="15747"/>
    <cellStyle name="40% - Accent4 74" xfId="15748"/>
    <cellStyle name="40% - Accent4 75" xfId="15749"/>
    <cellStyle name="40% - Accent4 76" xfId="15750"/>
    <cellStyle name="40% - Accent4 77" xfId="15751"/>
    <cellStyle name="40% - Accent4 78" xfId="15752"/>
    <cellStyle name="40% - Accent4 79" xfId="15753"/>
    <cellStyle name="40% - Accent4 8" xfId="15754"/>
    <cellStyle name="40% - Accent4 8 2" xfId="15755"/>
    <cellStyle name="40% - Accent4 80" xfId="15756"/>
    <cellStyle name="40% - Accent4 81" xfId="15757"/>
    <cellStyle name="40% - Accent4 82" xfId="15758"/>
    <cellStyle name="40% - Accent4 83" xfId="15759"/>
    <cellStyle name="40% - Accent4 84" xfId="15760"/>
    <cellStyle name="40% - Accent4 85" xfId="15761"/>
    <cellStyle name="40% - Accent4 86" xfId="15762"/>
    <cellStyle name="40% - Accent4 87" xfId="15763"/>
    <cellStyle name="40% - Accent4 88" xfId="15764"/>
    <cellStyle name="40% - Accent4 89" xfId="15765"/>
    <cellStyle name="40% - Accent4 9" xfId="15766"/>
    <cellStyle name="40% - Accent4 9 2" xfId="15767"/>
    <cellStyle name="40% - Accent4 90" xfId="15768"/>
    <cellStyle name="40% - Accent4 91" xfId="15769"/>
    <cellStyle name="40% - Accent4 92" xfId="15770"/>
    <cellStyle name="40% - Accent4 93" xfId="15771"/>
    <cellStyle name="40% - Accent4 94" xfId="15772"/>
    <cellStyle name="40% - Accent4 95" xfId="15773"/>
    <cellStyle name="40% - Accent4 96" xfId="15774"/>
    <cellStyle name="40% - Accent4 97" xfId="15775"/>
    <cellStyle name="40% - Accent4 98" xfId="15776"/>
    <cellStyle name="40% - Accent4 99" xfId="15777"/>
    <cellStyle name="40% - Accent5 10" xfId="15778"/>
    <cellStyle name="40% - Accent5 10 2" xfId="15779"/>
    <cellStyle name="40% - Accent5 100" xfId="15780"/>
    <cellStyle name="40% - Accent5 101" xfId="15781"/>
    <cellStyle name="40% - Accent5 11" xfId="15782"/>
    <cellStyle name="40% - Accent5 11 2" xfId="15783"/>
    <cellStyle name="40% - Accent5 12" xfId="15784"/>
    <cellStyle name="40% - Accent5 12 2" xfId="15785"/>
    <cellStyle name="40% - Accent5 13" xfId="15786"/>
    <cellStyle name="40% - Accent5 13 2" xfId="15787"/>
    <cellStyle name="40% - Accent5 14" xfId="15788"/>
    <cellStyle name="40% - Accent5 14 2" xfId="15789"/>
    <cellStyle name="40% - Accent5 15" xfId="15790"/>
    <cellStyle name="40% - Accent5 15 2" xfId="15791"/>
    <cellStyle name="40% - Accent5 16" xfId="15792"/>
    <cellStyle name="40% - Accent5 16 2" xfId="15793"/>
    <cellStyle name="40% - Accent5 17" xfId="15794"/>
    <cellStyle name="40% - Accent5 17 2" xfId="15795"/>
    <cellStyle name="40% - Accent5 18" xfId="15796"/>
    <cellStyle name="40% - Accent5 18 2" xfId="15797"/>
    <cellStyle name="40% - Accent5 19" xfId="15798"/>
    <cellStyle name="40% - Accent5 19 2" xfId="15799"/>
    <cellStyle name="40% - Accent5 2" xfId="15800"/>
    <cellStyle name="40% - Accent5 2 10" xfId="15801"/>
    <cellStyle name="40% - Accent5 2 11" xfId="15802"/>
    <cellStyle name="40% - Accent5 2 12" xfId="15803"/>
    <cellStyle name="40% - Accent5 2 13" xfId="15804"/>
    <cellStyle name="40% - Accent5 2 14" xfId="15805"/>
    <cellStyle name="40% - Accent5 2 15" xfId="15806"/>
    <cellStyle name="40% - Accent5 2 16" xfId="15807"/>
    <cellStyle name="40% - Accent5 2 17" xfId="15808"/>
    <cellStyle name="40% - Accent5 2 18" xfId="15809"/>
    <cellStyle name="40% - Accent5 2 19" xfId="15810"/>
    <cellStyle name="40% - Accent5 2 2" xfId="15811"/>
    <cellStyle name="40% - Accent5 2 2 2" xfId="15812"/>
    <cellStyle name="40% - Accent5 2 2 2 2" xfId="15813"/>
    <cellStyle name="40% - Accent5 2 2 3" xfId="15814"/>
    <cellStyle name="40% - Accent5 2 2 4" xfId="15815"/>
    <cellStyle name="40% - Accent5 2 20" xfId="15816"/>
    <cellStyle name="40% - Accent5 2 21" xfId="15817"/>
    <cellStyle name="40% - Accent5 2 22" xfId="15818"/>
    <cellStyle name="40% - Accent5 2 23" xfId="15819"/>
    <cellStyle name="40% - Accent5 2 24" xfId="15820"/>
    <cellStyle name="40% - Accent5 2 25" xfId="15821"/>
    <cellStyle name="40% - Accent5 2 26" xfId="15822"/>
    <cellStyle name="40% - Accent5 2 27" xfId="15823"/>
    <cellStyle name="40% - Accent5 2 28" xfId="15824"/>
    <cellStyle name="40% - Accent5 2 29" xfId="15825"/>
    <cellStyle name="40% - Accent5 2 3" xfId="15826"/>
    <cellStyle name="40% - Accent5 2 3 2" xfId="15827"/>
    <cellStyle name="40% - Accent5 2 3 3" xfId="15828"/>
    <cellStyle name="40% - Accent5 2 30" xfId="15829"/>
    <cellStyle name="40% - Accent5 2 31" xfId="15830"/>
    <cellStyle name="40% - Accent5 2 32" xfId="15831"/>
    <cellStyle name="40% - Accent5 2 33" xfId="15832"/>
    <cellStyle name="40% - Accent5 2 34" xfId="15833"/>
    <cellStyle name="40% - Accent5 2 35" xfId="15834"/>
    <cellStyle name="40% - Accent5 2 36" xfId="15835"/>
    <cellStyle name="40% - Accent5 2 37" xfId="15836"/>
    <cellStyle name="40% - Accent5 2 38" xfId="15837"/>
    <cellStyle name="40% - Accent5 2 39" xfId="15838"/>
    <cellStyle name="40% - Accent5 2 4" xfId="15839"/>
    <cellStyle name="40% - Accent5 2 4 2" xfId="15840"/>
    <cellStyle name="40% - Accent5 2 40" xfId="15841"/>
    <cellStyle name="40% - Accent5 2 41" xfId="15842"/>
    <cellStyle name="40% - Accent5 2 42" xfId="15843"/>
    <cellStyle name="40% - Accent5 2 43" xfId="15844"/>
    <cellStyle name="40% - Accent5 2 44" xfId="15845"/>
    <cellStyle name="40% - Accent5 2 45" xfId="15846"/>
    <cellStyle name="40% - Accent5 2 46" xfId="15847"/>
    <cellStyle name="40% - Accent5 2 47" xfId="15848"/>
    <cellStyle name="40% - Accent5 2 48" xfId="15849"/>
    <cellStyle name="40% - Accent5 2 49" xfId="15850"/>
    <cellStyle name="40% - Accent5 2 5" xfId="15851"/>
    <cellStyle name="40% - Accent5 2 50" xfId="15852"/>
    <cellStyle name="40% - Accent5 2 51" xfId="15853"/>
    <cellStyle name="40% - Accent5 2 52" xfId="15854"/>
    <cellStyle name="40% - Accent5 2 53" xfId="15855"/>
    <cellStyle name="40% - Accent5 2 54" xfId="15856"/>
    <cellStyle name="40% - Accent5 2 55" xfId="15857"/>
    <cellStyle name="40% - Accent5 2 56" xfId="15858"/>
    <cellStyle name="40% - Accent5 2 57" xfId="15859"/>
    <cellStyle name="40% - Accent5 2 58" xfId="15860"/>
    <cellStyle name="40% - Accent5 2 59" xfId="15861"/>
    <cellStyle name="40% - Accent5 2 6" xfId="15862"/>
    <cellStyle name="40% - Accent5 2 60" xfId="15863"/>
    <cellStyle name="40% - Accent5 2 61" xfId="15864"/>
    <cellStyle name="40% - Accent5 2 62" xfId="15865"/>
    <cellStyle name="40% - Accent5 2 63" xfId="15866"/>
    <cellStyle name="40% - Accent5 2 64" xfId="15867"/>
    <cellStyle name="40% - Accent5 2 65" xfId="15868"/>
    <cellStyle name="40% - Accent5 2 66" xfId="15869"/>
    <cellStyle name="40% - Accent5 2 67" xfId="15870"/>
    <cellStyle name="40% - Accent5 2 68" xfId="15871"/>
    <cellStyle name="40% - Accent5 2 69" xfId="15872"/>
    <cellStyle name="40% - Accent5 2 7" xfId="15873"/>
    <cellStyle name="40% - Accent5 2 70" xfId="15874"/>
    <cellStyle name="40% - Accent5 2 71" xfId="15875"/>
    <cellStyle name="40% - Accent5 2 72" xfId="15876"/>
    <cellStyle name="40% - Accent5 2 73" xfId="15877"/>
    <cellStyle name="40% - Accent5 2 74" xfId="15878"/>
    <cellStyle name="40% - Accent5 2 75" xfId="15879"/>
    <cellStyle name="40% - Accent5 2 76" xfId="15880"/>
    <cellStyle name="40% - Accent5 2 77" xfId="15881"/>
    <cellStyle name="40% - Accent5 2 78" xfId="15882"/>
    <cellStyle name="40% - Accent5 2 79" xfId="15883"/>
    <cellStyle name="40% - Accent5 2 8" xfId="15884"/>
    <cellStyle name="40% - Accent5 2 80" xfId="15885"/>
    <cellStyle name="40% - Accent5 2 81" xfId="15886"/>
    <cellStyle name="40% - Accent5 2 82" xfId="15887"/>
    <cellStyle name="40% - Accent5 2 83" xfId="15888"/>
    <cellStyle name="40% - Accent5 2 84" xfId="15889"/>
    <cellStyle name="40% - Accent5 2 85" xfId="15890"/>
    <cellStyle name="40% - Accent5 2 86" xfId="15891"/>
    <cellStyle name="40% - Accent5 2 9" xfId="15892"/>
    <cellStyle name="40% - Accent5 20" xfId="15893"/>
    <cellStyle name="40% - Accent5 20 2" xfId="15894"/>
    <cellStyle name="40% - Accent5 21" xfId="15895"/>
    <cellStyle name="40% - Accent5 21 2" xfId="15896"/>
    <cellStyle name="40% - Accent5 22" xfId="15897"/>
    <cellStyle name="40% - Accent5 22 2" xfId="15898"/>
    <cellStyle name="40% - Accent5 23" xfId="15899"/>
    <cellStyle name="40% - Accent5 24" xfId="15900"/>
    <cellStyle name="40% - Accent5 25" xfId="15901"/>
    <cellStyle name="40% - Accent5 26" xfId="15902"/>
    <cellStyle name="40% - Accent5 27" xfId="15903"/>
    <cellStyle name="40% - Accent5 28" xfId="15904"/>
    <cellStyle name="40% - Accent5 29" xfId="15905"/>
    <cellStyle name="40% - Accent5 3" xfId="15906"/>
    <cellStyle name="40% - Accent5 3 10" xfId="15907"/>
    <cellStyle name="40% - Accent5 3 11" xfId="15908"/>
    <cellStyle name="40% - Accent5 3 12" xfId="15909"/>
    <cellStyle name="40% - Accent5 3 13" xfId="15910"/>
    <cellStyle name="40% - Accent5 3 14" xfId="15911"/>
    <cellStyle name="40% - Accent5 3 15" xfId="15912"/>
    <cellStyle name="40% - Accent5 3 16" xfId="15913"/>
    <cellStyle name="40% - Accent5 3 17" xfId="15914"/>
    <cellStyle name="40% - Accent5 3 18" xfId="15915"/>
    <cellStyle name="40% - Accent5 3 19" xfId="15916"/>
    <cellStyle name="40% - Accent5 3 2" xfId="15917"/>
    <cellStyle name="40% - Accent5 3 20" xfId="15918"/>
    <cellStyle name="40% - Accent5 3 21" xfId="15919"/>
    <cellStyle name="40% - Accent5 3 22" xfId="15920"/>
    <cellStyle name="40% - Accent5 3 23" xfId="15921"/>
    <cellStyle name="40% - Accent5 3 24" xfId="15922"/>
    <cellStyle name="40% - Accent5 3 25" xfId="15923"/>
    <cellStyle name="40% - Accent5 3 26" xfId="15924"/>
    <cellStyle name="40% - Accent5 3 27" xfId="15925"/>
    <cellStyle name="40% - Accent5 3 28" xfId="15926"/>
    <cellStyle name="40% - Accent5 3 29" xfId="15927"/>
    <cellStyle name="40% - Accent5 3 3" xfId="15928"/>
    <cellStyle name="40% - Accent5 3 30" xfId="15929"/>
    <cellStyle name="40% - Accent5 3 31" xfId="15930"/>
    <cellStyle name="40% - Accent5 3 32" xfId="15931"/>
    <cellStyle name="40% - Accent5 3 33" xfId="15932"/>
    <cellStyle name="40% - Accent5 3 34" xfId="15933"/>
    <cellStyle name="40% - Accent5 3 35" xfId="15934"/>
    <cellStyle name="40% - Accent5 3 36" xfId="15935"/>
    <cellStyle name="40% - Accent5 3 37" xfId="15936"/>
    <cellStyle name="40% - Accent5 3 38" xfId="15937"/>
    <cellStyle name="40% - Accent5 3 39" xfId="15938"/>
    <cellStyle name="40% - Accent5 3 4" xfId="15939"/>
    <cellStyle name="40% - Accent5 3 40" xfId="15940"/>
    <cellStyle name="40% - Accent5 3 41" xfId="15941"/>
    <cellStyle name="40% - Accent5 3 42" xfId="15942"/>
    <cellStyle name="40% - Accent5 3 43" xfId="15943"/>
    <cellStyle name="40% - Accent5 3 44" xfId="15944"/>
    <cellStyle name="40% - Accent5 3 45" xfId="15945"/>
    <cellStyle name="40% - Accent5 3 46" xfId="15946"/>
    <cellStyle name="40% - Accent5 3 47" xfId="15947"/>
    <cellStyle name="40% - Accent5 3 48" xfId="15948"/>
    <cellStyle name="40% - Accent5 3 49" xfId="15949"/>
    <cellStyle name="40% - Accent5 3 5" xfId="15950"/>
    <cellStyle name="40% - Accent5 3 50" xfId="15951"/>
    <cellStyle name="40% - Accent5 3 51" xfId="15952"/>
    <cellStyle name="40% - Accent5 3 52" xfId="15953"/>
    <cellStyle name="40% - Accent5 3 53" xfId="15954"/>
    <cellStyle name="40% - Accent5 3 54" xfId="15955"/>
    <cellStyle name="40% - Accent5 3 55" xfId="15956"/>
    <cellStyle name="40% - Accent5 3 56" xfId="15957"/>
    <cellStyle name="40% - Accent5 3 57" xfId="15958"/>
    <cellStyle name="40% - Accent5 3 58" xfId="15959"/>
    <cellStyle name="40% - Accent5 3 59" xfId="15960"/>
    <cellStyle name="40% - Accent5 3 6" xfId="15961"/>
    <cellStyle name="40% - Accent5 3 60" xfId="15962"/>
    <cellStyle name="40% - Accent5 3 61" xfId="15963"/>
    <cellStyle name="40% - Accent5 3 62" xfId="15964"/>
    <cellStyle name="40% - Accent5 3 63" xfId="15965"/>
    <cellStyle name="40% - Accent5 3 64" xfId="15966"/>
    <cellStyle name="40% - Accent5 3 65" xfId="15967"/>
    <cellStyle name="40% - Accent5 3 66" xfId="15968"/>
    <cellStyle name="40% - Accent5 3 67" xfId="15969"/>
    <cellStyle name="40% - Accent5 3 68" xfId="15970"/>
    <cellStyle name="40% - Accent5 3 69" xfId="15971"/>
    <cellStyle name="40% - Accent5 3 7" xfId="15972"/>
    <cellStyle name="40% - Accent5 3 70" xfId="15973"/>
    <cellStyle name="40% - Accent5 3 71" xfId="15974"/>
    <cellStyle name="40% - Accent5 3 72" xfId="15975"/>
    <cellStyle name="40% - Accent5 3 73" xfId="15976"/>
    <cellStyle name="40% - Accent5 3 74" xfId="15977"/>
    <cellStyle name="40% - Accent5 3 75" xfId="15978"/>
    <cellStyle name="40% - Accent5 3 76" xfId="15979"/>
    <cellStyle name="40% - Accent5 3 77" xfId="15980"/>
    <cellStyle name="40% - Accent5 3 78" xfId="15981"/>
    <cellStyle name="40% - Accent5 3 79" xfId="15982"/>
    <cellStyle name="40% - Accent5 3 8" xfId="15983"/>
    <cellStyle name="40% - Accent5 3 80" xfId="15984"/>
    <cellStyle name="40% - Accent5 3 81" xfId="15985"/>
    <cellStyle name="40% - Accent5 3 82" xfId="15986"/>
    <cellStyle name="40% - Accent5 3 9" xfId="15987"/>
    <cellStyle name="40% - Accent5 30" xfId="15988"/>
    <cellStyle name="40% - Accent5 31" xfId="15989"/>
    <cellStyle name="40% - Accent5 32" xfId="15990"/>
    <cellStyle name="40% - Accent5 33" xfId="15991"/>
    <cellStyle name="40% - Accent5 34" xfId="15992"/>
    <cellStyle name="40% - Accent5 35" xfId="15993"/>
    <cellStyle name="40% - Accent5 36" xfId="15994"/>
    <cellStyle name="40% - Accent5 37" xfId="15995"/>
    <cellStyle name="40% - Accent5 38" xfId="15996"/>
    <cellStyle name="40% - Accent5 39" xfId="15997"/>
    <cellStyle name="40% - Accent5 4" xfId="15998"/>
    <cellStyle name="40% - Accent5 4 10" xfId="15999"/>
    <cellStyle name="40% - Accent5 4 11" xfId="16000"/>
    <cellStyle name="40% - Accent5 4 12" xfId="16001"/>
    <cellStyle name="40% - Accent5 4 13" xfId="16002"/>
    <cellStyle name="40% - Accent5 4 14" xfId="16003"/>
    <cellStyle name="40% - Accent5 4 15" xfId="16004"/>
    <cellStyle name="40% - Accent5 4 16" xfId="16005"/>
    <cellStyle name="40% - Accent5 4 17" xfId="16006"/>
    <cellStyle name="40% - Accent5 4 18" xfId="16007"/>
    <cellStyle name="40% - Accent5 4 19" xfId="16008"/>
    <cellStyle name="40% - Accent5 4 2" xfId="16009"/>
    <cellStyle name="40% - Accent5 4 20" xfId="16010"/>
    <cellStyle name="40% - Accent5 4 21" xfId="16011"/>
    <cellStyle name="40% - Accent5 4 22" xfId="16012"/>
    <cellStyle name="40% - Accent5 4 23" xfId="16013"/>
    <cellStyle name="40% - Accent5 4 24" xfId="16014"/>
    <cellStyle name="40% - Accent5 4 25" xfId="16015"/>
    <cellStyle name="40% - Accent5 4 26" xfId="16016"/>
    <cellStyle name="40% - Accent5 4 27" xfId="16017"/>
    <cellStyle name="40% - Accent5 4 28" xfId="16018"/>
    <cellStyle name="40% - Accent5 4 29" xfId="16019"/>
    <cellStyle name="40% - Accent5 4 3" xfId="16020"/>
    <cellStyle name="40% - Accent5 4 30" xfId="16021"/>
    <cellStyle name="40% - Accent5 4 31" xfId="16022"/>
    <cellStyle name="40% - Accent5 4 32" xfId="16023"/>
    <cellStyle name="40% - Accent5 4 33" xfId="16024"/>
    <cellStyle name="40% - Accent5 4 34" xfId="16025"/>
    <cellStyle name="40% - Accent5 4 35" xfId="16026"/>
    <cellStyle name="40% - Accent5 4 36" xfId="16027"/>
    <cellStyle name="40% - Accent5 4 37" xfId="16028"/>
    <cellStyle name="40% - Accent5 4 38" xfId="16029"/>
    <cellStyle name="40% - Accent5 4 39" xfId="16030"/>
    <cellStyle name="40% - Accent5 4 4" xfId="16031"/>
    <cellStyle name="40% - Accent5 4 40" xfId="16032"/>
    <cellStyle name="40% - Accent5 4 41" xfId="16033"/>
    <cellStyle name="40% - Accent5 4 42" xfId="16034"/>
    <cellStyle name="40% - Accent5 4 43" xfId="16035"/>
    <cellStyle name="40% - Accent5 4 44" xfId="16036"/>
    <cellStyle name="40% - Accent5 4 45" xfId="16037"/>
    <cellStyle name="40% - Accent5 4 46" xfId="16038"/>
    <cellStyle name="40% - Accent5 4 47" xfId="16039"/>
    <cellStyle name="40% - Accent5 4 48" xfId="16040"/>
    <cellStyle name="40% - Accent5 4 49" xfId="16041"/>
    <cellStyle name="40% - Accent5 4 5" xfId="16042"/>
    <cellStyle name="40% - Accent5 4 50" xfId="16043"/>
    <cellStyle name="40% - Accent5 4 51" xfId="16044"/>
    <cellStyle name="40% - Accent5 4 52" xfId="16045"/>
    <cellStyle name="40% - Accent5 4 53" xfId="16046"/>
    <cellStyle name="40% - Accent5 4 54" xfId="16047"/>
    <cellStyle name="40% - Accent5 4 55" xfId="16048"/>
    <cellStyle name="40% - Accent5 4 56" xfId="16049"/>
    <cellStyle name="40% - Accent5 4 57" xfId="16050"/>
    <cellStyle name="40% - Accent5 4 58" xfId="16051"/>
    <cellStyle name="40% - Accent5 4 59" xfId="16052"/>
    <cellStyle name="40% - Accent5 4 6" xfId="16053"/>
    <cellStyle name="40% - Accent5 4 60" xfId="16054"/>
    <cellStyle name="40% - Accent5 4 61" xfId="16055"/>
    <cellStyle name="40% - Accent5 4 62" xfId="16056"/>
    <cellStyle name="40% - Accent5 4 63" xfId="16057"/>
    <cellStyle name="40% - Accent5 4 64" xfId="16058"/>
    <cellStyle name="40% - Accent5 4 65" xfId="16059"/>
    <cellStyle name="40% - Accent5 4 66" xfId="16060"/>
    <cellStyle name="40% - Accent5 4 67" xfId="16061"/>
    <cellStyle name="40% - Accent5 4 68" xfId="16062"/>
    <cellStyle name="40% - Accent5 4 69" xfId="16063"/>
    <cellStyle name="40% - Accent5 4 7" xfId="16064"/>
    <cellStyle name="40% - Accent5 4 70" xfId="16065"/>
    <cellStyle name="40% - Accent5 4 71" xfId="16066"/>
    <cellStyle name="40% - Accent5 4 72" xfId="16067"/>
    <cellStyle name="40% - Accent5 4 73" xfId="16068"/>
    <cellStyle name="40% - Accent5 4 74" xfId="16069"/>
    <cellStyle name="40% - Accent5 4 75" xfId="16070"/>
    <cellStyle name="40% - Accent5 4 76" xfId="16071"/>
    <cellStyle name="40% - Accent5 4 77" xfId="16072"/>
    <cellStyle name="40% - Accent5 4 78" xfId="16073"/>
    <cellStyle name="40% - Accent5 4 79" xfId="16074"/>
    <cellStyle name="40% - Accent5 4 8" xfId="16075"/>
    <cellStyle name="40% - Accent5 4 9" xfId="16076"/>
    <cellStyle name="40% - Accent5 40" xfId="16077"/>
    <cellStyle name="40% - Accent5 41" xfId="16078"/>
    <cellStyle name="40% - Accent5 42" xfId="16079"/>
    <cellStyle name="40% - Accent5 43" xfId="16080"/>
    <cellStyle name="40% - Accent5 44" xfId="16081"/>
    <cellStyle name="40% - Accent5 45" xfId="16082"/>
    <cellStyle name="40% - Accent5 46" xfId="16083"/>
    <cellStyle name="40% - Accent5 47" xfId="16084"/>
    <cellStyle name="40% - Accent5 48" xfId="16085"/>
    <cellStyle name="40% - Accent5 49" xfId="16086"/>
    <cellStyle name="40% - Accent5 5" xfId="16087"/>
    <cellStyle name="40% - Accent5 5 10" xfId="16088"/>
    <cellStyle name="40% - Accent5 5 11" xfId="16089"/>
    <cellStyle name="40% - Accent5 5 12" xfId="16090"/>
    <cellStyle name="40% - Accent5 5 13" xfId="16091"/>
    <cellStyle name="40% - Accent5 5 14" xfId="16092"/>
    <cellStyle name="40% - Accent5 5 15" xfId="16093"/>
    <cellStyle name="40% - Accent5 5 16" xfId="16094"/>
    <cellStyle name="40% - Accent5 5 17" xfId="16095"/>
    <cellStyle name="40% - Accent5 5 18" xfId="16096"/>
    <cellStyle name="40% - Accent5 5 19" xfId="16097"/>
    <cellStyle name="40% - Accent5 5 2" xfId="16098"/>
    <cellStyle name="40% - Accent5 5 20" xfId="16099"/>
    <cellStyle name="40% - Accent5 5 21" xfId="16100"/>
    <cellStyle name="40% - Accent5 5 22" xfId="16101"/>
    <cellStyle name="40% - Accent5 5 23" xfId="16102"/>
    <cellStyle name="40% - Accent5 5 24" xfId="16103"/>
    <cellStyle name="40% - Accent5 5 25" xfId="16104"/>
    <cellStyle name="40% - Accent5 5 26" xfId="16105"/>
    <cellStyle name="40% - Accent5 5 27" xfId="16106"/>
    <cellStyle name="40% - Accent5 5 28" xfId="16107"/>
    <cellStyle name="40% - Accent5 5 29" xfId="16108"/>
    <cellStyle name="40% - Accent5 5 3" xfId="16109"/>
    <cellStyle name="40% - Accent5 5 30" xfId="16110"/>
    <cellStyle name="40% - Accent5 5 31" xfId="16111"/>
    <cellStyle name="40% - Accent5 5 32" xfId="16112"/>
    <cellStyle name="40% - Accent5 5 33" xfId="16113"/>
    <cellStyle name="40% - Accent5 5 34" xfId="16114"/>
    <cellStyle name="40% - Accent5 5 35" xfId="16115"/>
    <cellStyle name="40% - Accent5 5 36" xfId="16116"/>
    <cellStyle name="40% - Accent5 5 37" xfId="16117"/>
    <cellStyle name="40% - Accent5 5 38" xfId="16118"/>
    <cellStyle name="40% - Accent5 5 39" xfId="16119"/>
    <cellStyle name="40% - Accent5 5 4" xfId="16120"/>
    <cellStyle name="40% - Accent5 5 40" xfId="16121"/>
    <cellStyle name="40% - Accent5 5 41" xfId="16122"/>
    <cellStyle name="40% - Accent5 5 42" xfId="16123"/>
    <cellStyle name="40% - Accent5 5 43" xfId="16124"/>
    <cellStyle name="40% - Accent5 5 44" xfId="16125"/>
    <cellStyle name="40% - Accent5 5 45" xfId="16126"/>
    <cellStyle name="40% - Accent5 5 46" xfId="16127"/>
    <cellStyle name="40% - Accent5 5 47" xfId="16128"/>
    <cellStyle name="40% - Accent5 5 48" xfId="16129"/>
    <cellStyle name="40% - Accent5 5 49" xfId="16130"/>
    <cellStyle name="40% - Accent5 5 5" xfId="16131"/>
    <cellStyle name="40% - Accent5 5 50" xfId="16132"/>
    <cellStyle name="40% - Accent5 5 51" xfId="16133"/>
    <cellStyle name="40% - Accent5 5 52" xfId="16134"/>
    <cellStyle name="40% - Accent5 5 53" xfId="16135"/>
    <cellStyle name="40% - Accent5 5 54" xfId="16136"/>
    <cellStyle name="40% - Accent5 5 55" xfId="16137"/>
    <cellStyle name="40% - Accent5 5 56" xfId="16138"/>
    <cellStyle name="40% - Accent5 5 57" xfId="16139"/>
    <cellStyle name="40% - Accent5 5 58" xfId="16140"/>
    <cellStyle name="40% - Accent5 5 59" xfId="16141"/>
    <cellStyle name="40% - Accent5 5 6" xfId="16142"/>
    <cellStyle name="40% - Accent5 5 60" xfId="16143"/>
    <cellStyle name="40% - Accent5 5 61" xfId="16144"/>
    <cellStyle name="40% - Accent5 5 62" xfId="16145"/>
    <cellStyle name="40% - Accent5 5 63" xfId="16146"/>
    <cellStyle name="40% - Accent5 5 64" xfId="16147"/>
    <cellStyle name="40% - Accent5 5 65" xfId="16148"/>
    <cellStyle name="40% - Accent5 5 66" xfId="16149"/>
    <cellStyle name="40% - Accent5 5 67" xfId="16150"/>
    <cellStyle name="40% - Accent5 5 68" xfId="16151"/>
    <cellStyle name="40% - Accent5 5 69" xfId="16152"/>
    <cellStyle name="40% - Accent5 5 7" xfId="16153"/>
    <cellStyle name="40% - Accent5 5 70" xfId="16154"/>
    <cellStyle name="40% - Accent5 5 71" xfId="16155"/>
    <cellStyle name="40% - Accent5 5 72" xfId="16156"/>
    <cellStyle name="40% - Accent5 5 73" xfId="16157"/>
    <cellStyle name="40% - Accent5 5 74" xfId="16158"/>
    <cellStyle name="40% - Accent5 5 75" xfId="16159"/>
    <cellStyle name="40% - Accent5 5 76" xfId="16160"/>
    <cellStyle name="40% - Accent5 5 77" xfId="16161"/>
    <cellStyle name="40% - Accent5 5 78" xfId="16162"/>
    <cellStyle name="40% - Accent5 5 79" xfId="16163"/>
    <cellStyle name="40% - Accent5 5 8" xfId="16164"/>
    <cellStyle name="40% - Accent5 5 9" xfId="16165"/>
    <cellStyle name="40% - Accent5 50" xfId="16166"/>
    <cellStyle name="40% - Accent5 51" xfId="16167"/>
    <cellStyle name="40% - Accent5 52" xfId="16168"/>
    <cellStyle name="40% - Accent5 53" xfId="16169"/>
    <cellStyle name="40% - Accent5 54" xfId="16170"/>
    <cellStyle name="40% - Accent5 55" xfId="16171"/>
    <cellStyle name="40% - Accent5 56" xfId="16172"/>
    <cellStyle name="40% - Accent5 57" xfId="16173"/>
    <cellStyle name="40% - Accent5 58" xfId="16174"/>
    <cellStyle name="40% - Accent5 59" xfId="16175"/>
    <cellStyle name="40% - Accent5 6" xfId="16176"/>
    <cellStyle name="40% - Accent5 6 10" xfId="16177"/>
    <cellStyle name="40% - Accent5 6 11" xfId="16178"/>
    <cellStyle name="40% - Accent5 6 12" xfId="16179"/>
    <cellStyle name="40% - Accent5 6 13" xfId="16180"/>
    <cellStyle name="40% - Accent5 6 14" xfId="16181"/>
    <cellStyle name="40% - Accent5 6 15" xfId="16182"/>
    <cellStyle name="40% - Accent5 6 16" xfId="16183"/>
    <cellStyle name="40% - Accent5 6 17" xfId="16184"/>
    <cellStyle name="40% - Accent5 6 18" xfId="16185"/>
    <cellStyle name="40% - Accent5 6 19" xfId="16186"/>
    <cellStyle name="40% - Accent5 6 2" xfId="16187"/>
    <cellStyle name="40% - Accent5 6 20" xfId="16188"/>
    <cellStyle name="40% - Accent5 6 21" xfId="16189"/>
    <cellStyle name="40% - Accent5 6 22" xfId="16190"/>
    <cellStyle name="40% - Accent5 6 23" xfId="16191"/>
    <cellStyle name="40% - Accent5 6 24" xfId="16192"/>
    <cellStyle name="40% - Accent5 6 25" xfId="16193"/>
    <cellStyle name="40% - Accent5 6 26" xfId="16194"/>
    <cellStyle name="40% - Accent5 6 27" xfId="16195"/>
    <cellStyle name="40% - Accent5 6 28" xfId="16196"/>
    <cellStyle name="40% - Accent5 6 29" xfId="16197"/>
    <cellStyle name="40% - Accent5 6 3" xfId="16198"/>
    <cellStyle name="40% - Accent5 6 30" xfId="16199"/>
    <cellStyle name="40% - Accent5 6 31" xfId="16200"/>
    <cellStyle name="40% - Accent5 6 32" xfId="16201"/>
    <cellStyle name="40% - Accent5 6 33" xfId="16202"/>
    <cellStyle name="40% - Accent5 6 34" xfId="16203"/>
    <cellStyle name="40% - Accent5 6 35" xfId="16204"/>
    <cellStyle name="40% - Accent5 6 36" xfId="16205"/>
    <cellStyle name="40% - Accent5 6 37" xfId="16206"/>
    <cellStyle name="40% - Accent5 6 38" xfId="16207"/>
    <cellStyle name="40% - Accent5 6 39" xfId="16208"/>
    <cellStyle name="40% - Accent5 6 4" xfId="16209"/>
    <cellStyle name="40% - Accent5 6 40" xfId="16210"/>
    <cellStyle name="40% - Accent5 6 41" xfId="16211"/>
    <cellStyle name="40% - Accent5 6 42" xfId="16212"/>
    <cellStyle name="40% - Accent5 6 43" xfId="16213"/>
    <cellStyle name="40% - Accent5 6 44" xfId="16214"/>
    <cellStyle name="40% - Accent5 6 45" xfId="16215"/>
    <cellStyle name="40% - Accent5 6 46" xfId="16216"/>
    <cellStyle name="40% - Accent5 6 47" xfId="16217"/>
    <cellStyle name="40% - Accent5 6 48" xfId="16218"/>
    <cellStyle name="40% - Accent5 6 49" xfId="16219"/>
    <cellStyle name="40% - Accent5 6 5" xfId="16220"/>
    <cellStyle name="40% - Accent5 6 50" xfId="16221"/>
    <cellStyle name="40% - Accent5 6 51" xfId="16222"/>
    <cellStyle name="40% - Accent5 6 52" xfId="16223"/>
    <cellStyle name="40% - Accent5 6 53" xfId="16224"/>
    <cellStyle name="40% - Accent5 6 54" xfId="16225"/>
    <cellStyle name="40% - Accent5 7" xfId="16226"/>
    <cellStyle name="40% - Accent6 2" xfId="16227"/>
    <cellStyle name="40% - Accent6 2 2" xfId="16228"/>
    <cellStyle name="40% - Accent6 2 2 2" xfId="16229"/>
    <cellStyle name="40% - Accent6 2 2 2 2" xfId="16230"/>
    <cellStyle name="40% - Accent6 2 2 3" xfId="16231"/>
    <cellStyle name="40% - Accent6 2 3" xfId="16232"/>
    <cellStyle name="40% - Accent6 2 3 2" xfId="16233"/>
    <cellStyle name="40% - Accent6 2 4" xfId="16234"/>
    <cellStyle name="40% - Accent6 2 5" xfId="16235"/>
    <cellStyle name="40% - Accent6 2 6" xfId="16236"/>
    <cellStyle name="40% - Accent6 2 7" xfId="16237"/>
    <cellStyle name="40% - Accent6 3" xfId="16238"/>
    <cellStyle name="40% - Accent6 3 2" xfId="16239"/>
    <cellStyle name="40% - Accent6 4" xfId="16240"/>
    <cellStyle name="40% - 강조색1 10" xfId="16241"/>
    <cellStyle name="40% - 강조색1 10 2" xfId="16242"/>
    <cellStyle name="40% - 강조색1 10 3" xfId="16243"/>
    <cellStyle name="40% - 강조색1 11" xfId="16244"/>
    <cellStyle name="40% - 강조색1 11 2" xfId="16245"/>
    <cellStyle name="40% - 강조색1 11 3" xfId="16246"/>
    <cellStyle name="40% - 강조색1 12" xfId="16247"/>
    <cellStyle name="40% - 강조색1 12 2" xfId="16248"/>
    <cellStyle name="40% - 강조색1 12 3" xfId="16249"/>
    <cellStyle name="40% - 강조색1 13" xfId="16250"/>
    <cellStyle name="40% - 강조색1 13 2" xfId="16251"/>
    <cellStyle name="40% - 강조색1 13 3" xfId="16252"/>
    <cellStyle name="40% - 강조색1 14" xfId="16253"/>
    <cellStyle name="40% - 강조색1 14 2" xfId="16254"/>
    <cellStyle name="40% - 강조색1 14 3" xfId="16255"/>
    <cellStyle name="40% - 강조색1 15" xfId="16256"/>
    <cellStyle name="40% - 강조색1 15 2" xfId="16257"/>
    <cellStyle name="40% - 강조색1 15 3" xfId="16258"/>
    <cellStyle name="40% - 강조색1 16" xfId="16259"/>
    <cellStyle name="40% - 강조색1 16 2" xfId="16260"/>
    <cellStyle name="40% - 강조색1 16 3" xfId="16261"/>
    <cellStyle name="40% - 강조색1 17" xfId="16262"/>
    <cellStyle name="40% - 강조색1 17 2" xfId="16263"/>
    <cellStyle name="40% - 강조색1 17 3" xfId="16264"/>
    <cellStyle name="40% - 강조색1 18" xfId="16265"/>
    <cellStyle name="40% - 강조색1 18 2" xfId="16266"/>
    <cellStyle name="40% - 강조색1 18 3" xfId="16267"/>
    <cellStyle name="40% - 강조색1 19" xfId="16268"/>
    <cellStyle name="40% - 강조색1 19 2" xfId="16269"/>
    <cellStyle name="40% - 강조색1 19 3" xfId="16270"/>
    <cellStyle name="40% - 강조색1 2" xfId="16271"/>
    <cellStyle name="40% - 강조색1 2 10" xfId="16272"/>
    <cellStyle name="40% - 강조색1 2 11" xfId="16273"/>
    <cellStyle name="40% - 강조색1 2 12" xfId="16274"/>
    <cellStyle name="40% - 강조색1 2 13" xfId="16275"/>
    <cellStyle name="40% - 강조색1 2 14" xfId="16276"/>
    <cellStyle name="40% - 강조색1 2 15" xfId="16277"/>
    <cellStyle name="40% - 강조색1 2 16" xfId="16278"/>
    <cellStyle name="40% - 강조색1 2 17" xfId="16279"/>
    <cellStyle name="40% - 강조색1 2 18" xfId="16280"/>
    <cellStyle name="40% - 강조색1 2 19" xfId="16281"/>
    <cellStyle name="40% - 강조색1 2 2" xfId="16282"/>
    <cellStyle name="40% - 강조색1 2 2 10" xfId="16283"/>
    <cellStyle name="40% - 강조색1 2 2 11" xfId="16284"/>
    <cellStyle name="40% - 강조색1 2 2 12" xfId="16285"/>
    <cellStyle name="40% - 강조색1 2 2 13" xfId="16286"/>
    <cellStyle name="40% - 강조색1 2 2 14" xfId="16287"/>
    <cellStyle name="40% - 강조색1 2 2 15" xfId="16288"/>
    <cellStyle name="40% - 강조색1 2 2 16" xfId="16289"/>
    <cellStyle name="40% - 강조색1 2 2 17" xfId="16290"/>
    <cellStyle name="40% - 강조색1 2 2 18" xfId="16291"/>
    <cellStyle name="40% - 강조색1 2 2 19" xfId="16292"/>
    <cellStyle name="40% - 강조색1 2 2 2" xfId="16293"/>
    <cellStyle name="40% - 강조색1 2 2 20" xfId="16294"/>
    <cellStyle name="40% - 강조색1 2 2 21" xfId="16295"/>
    <cellStyle name="40% - 강조색1 2 2 22" xfId="16296"/>
    <cellStyle name="40% - 강조색1 2 2 23" xfId="16297"/>
    <cellStyle name="40% - 강조색1 2 2 24" xfId="16298"/>
    <cellStyle name="40% - 강조색1 2 2 25" xfId="16299"/>
    <cellStyle name="40% - 강조색1 2 2 26" xfId="16300"/>
    <cellStyle name="40% - 강조색1 2 2 27" xfId="16301"/>
    <cellStyle name="40% - 강조색1 2 2 28" xfId="16302"/>
    <cellStyle name="40% - 강조색1 2 2 29" xfId="16303"/>
    <cellStyle name="40% - 강조색1 2 2 3" xfId="16304"/>
    <cellStyle name="40% - 강조색1 2 2 30" xfId="16305"/>
    <cellStyle name="40% - 강조색1 2 2 31" xfId="16306"/>
    <cellStyle name="40% - 강조색1 2 2 32" xfId="16307"/>
    <cellStyle name="40% - 강조색1 2 2 33" xfId="16308"/>
    <cellStyle name="40% - 강조색1 2 2 34" xfId="16309"/>
    <cellStyle name="40% - 강조색1 2 2 35" xfId="16310"/>
    <cellStyle name="40% - 강조색1 2 2 36" xfId="16311"/>
    <cellStyle name="40% - 강조색1 2 2 37" xfId="16312"/>
    <cellStyle name="40% - 강조색1 2 2 38" xfId="16313"/>
    <cellStyle name="40% - 강조색1 2 2 39" xfId="16314"/>
    <cellStyle name="40% - 강조색1 2 2 4" xfId="16315"/>
    <cellStyle name="40% - 강조색1 2 2 40" xfId="16316"/>
    <cellStyle name="40% - 강조색1 2 2 5" xfId="16317"/>
    <cellStyle name="40% - 강조색1 2 2 6" xfId="16318"/>
    <cellStyle name="40% - 강조색1 2 2 7" xfId="16319"/>
    <cellStyle name="40% - 강조색1 2 2 8" xfId="16320"/>
    <cellStyle name="40% - 강조색1 2 2 9" xfId="16321"/>
    <cellStyle name="40% - 강조색1 2 2_주요신모델 런칭점검(Wave, Galaxy_S,북미向 外)_W21" xfId="16322"/>
    <cellStyle name="40% - 강조색1 2 20" xfId="16323"/>
    <cellStyle name="40% - 강조색1 2 21" xfId="16324"/>
    <cellStyle name="40% - 강조색1 2 22" xfId="16325"/>
    <cellStyle name="40% - 강조색1 2 23" xfId="16326"/>
    <cellStyle name="40% - 강조색1 2 24" xfId="16327"/>
    <cellStyle name="40% - 강조색1 2 25" xfId="16328"/>
    <cellStyle name="40% - 강조색1 2 26" xfId="16329"/>
    <cellStyle name="40% - 강조색1 2 27" xfId="16330"/>
    <cellStyle name="40% - 강조색1 2 28" xfId="16331"/>
    <cellStyle name="40% - 강조색1 2 29" xfId="16332"/>
    <cellStyle name="40% - 강조색1 2 3" xfId="16333"/>
    <cellStyle name="40% - 강조색1 2 3 10" xfId="16334"/>
    <cellStyle name="40% - 강조색1 2 3 11" xfId="16335"/>
    <cellStyle name="40% - 강조색1 2 3 12" xfId="16336"/>
    <cellStyle name="40% - 강조색1 2 3 13" xfId="16337"/>
    <cellStyle name="40% - 강조색1 2 3 14" xfId="16338"/>
    <cellStyle name="40% - 강조색1 2 3 15" xfId="16339"/>
    <cellStyle name="40% - 강조색1 2 3 16" xfId="16340"/>
    <cellStyle name="40% - 강조색1 2 3 17" xfId="16341"/>
    <cellStyle name="40% - 강조색1 2 3 18" xfId="16342"/>
    <cellStyle name="40% - 강조색1 2 3 19" xfId="16343"/>
    <cellStyle name="40% - 강조색1 2 3 2" xfId="16344"/>
    <cellStyle name="40% - 강조색1 2 3 20" xfId="16345"/>
    <cellStyle name="40% - 강조색1 2 3 21" xfId="16346"/>
    <cellStyle name="40% - 강조색1 2 3 22" xfId="16347"/>
    <cellStyle name="40% - 강조색1 2 3 23" xfId="16348"/>
    <cellStyle name="40% - 강조색1 2 3 24" xfId="16349"/>
    <cellStyle name="40% - 강조색1 2 3 25" xfId="16350"/>
    <cellStyle name="40% - 강조색1 2 3 26" xfId="16351"/>
    <cellStyle name="40% - 강조색1 2 3 27" xfId="16352"/>
    <cellStyle name="40% - 강조색1 2 3 28" xfId="16353"/>
    <cellStyle name="40% - 강조색1 2 3 29" xfId="16354"/>
    <cellStyle name="40% - 강조색1 2 3 3" xfId="16355"/>
    <cellStyle name="40% - 강조색1 2 3 30" xfId="16356"/>
    <cellStyle name="40% - 강조색1 2 3 31" xfId="16357"/>
    <cellStyle name="40% - 강조색1 2 3 32" xfId="16358"/>
    <cellStyle name="40% - 강조색1 2 3 33" xfId="16359"/>
    <cellStyle name="40% - 강조색1 2 3 34" xfId="16360"/>
    <cellStyle name="40% - 강조색1 2 3 35" xfId="16361"/>
    <cellStyle name="40% - 강조색1 2 3 36" xfId="16362"/>
    <cellStyle name="40% - 강조색1 2 3 37" xfId="16363"/>
    <cellStyle name="40% - 강조색1 2 3 38" xfId="16364"/>
    <cellStyle name="40% - 강조색1 2 3 39" xfId="16365"/>
    <cellStyle name="40% - 강조색1 2 3 4" xfId="16366"/>
    <cellStyle name="40% - 강조색1 2 3 40" xfId="16367"/>
    <cellStyle name="40% - 강조색1 2 3 5" xfId="16368"/>
    <cellStyle name="40% - 강조색1 2 3 6" xfId="16369"/>
    <cellStyle name="40% - 강조색1 2 3 7" xfId="16370"/>
    <cellStyle name="40% - 강조색1 2 3 8" xfId="16371"/>
    <cellStyle name="40% - 강조색1 2 3 9" xfId="16372"/>
    <cellStyle name="40% - 강조색1 2 3_주요신모델 런칭점검(Wave, Galaxy_S,북미向 外)_W21" xfId="16373"/>
    <cellStyle name="40% - 강조색1 2 30" xfId="16374"/>
    <cellStyle name="40% - 강조색1 2 31" xfId="16375"/>
    <cellStyle name="40% - 강조색1 2 32" xfId="16376"/>
    <cellStyle name="40% - 강조색1 2 33" xfId="16377"/>
    <cellStyle name="40% - 강조색1 2 34" xfId="16378"/>
    <cellStyle name="40% - 강조색1 2 35" xfId="16379"/>
    <cellStyle name="40% - 강조색1 2 36" xfId="16380"/>
    <cellStyle name="40% - 강조색1 2 37" xfId="16381"/>
    <cellStyle name="40% - 강조색1 2 38" xfId="16382"/>
    <cellStyle name="40% - 강조색1 2 39" xfId="16383"/>
    <cellStyle name="40% - 강조색1 2 4" xfId="16384"/>
    <cellStyle name="40% - 강조색1 2 40" xfId="16385"/>
    <cellStyle name="40% - 강조색1 2 41" xfId="16386"/>
    <cellStyle name="40% - 강조색1 2 42" xfId="16387"/>
    <cellStyle name="40% - 강조색1 2 43" xfId="16388"/>
    <cellStyle name="40% - 강조색1 2 44" xfId="16389"/>
    <cellStyle name="40% - 강조색1 2 45" xfId="16390"/>
    <cellStyle name="40% - 강조색1 2 46" xfId="16391"/>
    <cellStyle name="40% - 강조색1 2 47" xfId="16392"/>
    <cellStyle name="40% - 강조색1 2 48" xfId="16393"/>
    <cellStyle name="40% - 강조색1 2 49" xfId="16394"/>
    <cellStyle name="40% - 강조색1 2 5" xfId="16395"/>
    <cellStyle name="40% - 강조색1 2 50" xfId="16396"/>
    <cellStyle name="40% - 강조색1 2 51" xfId="16397"/>
    <cellStyle name="40% - 강조색1 2 6" xfId="16398"/>
    <cellStyle name="40% - 강조색1 2 7" xfId="16399"/>
    <cellStyle name="40% - 강조색1 2 8" xfId="16400"/>
    <cellStyle name="40% - 강조색1 2 9" xfId="16401"/>
    <cellStyle name="40% - 강조색1 2_주요신모델 런칭점검(Wave, Galaxy_S,북미向 外)_W21" xfId="16402"/>
    <cellStyle name="40% - 강조색1 20" xfId="16403"/>
    <cellStyle name="40% - 강조색1 20 2" xfId="16404"/>
    <cellStyle name="40% - 강조색1 20 3" xfId="16405"/>
    <cellStyle name="40% - 강조색1 21" xfId="16406"/>
    <cellStyle name="40% - 강조색1 21 2" xfId="16407"/>
    <cellStyle name="40% - 강조색1 21 3" xfId="16408"/>
    <cellStyle name="40% - 강조색1 22" xfId="16409"/>
    <cellStyle name="40% - 강조색1 23" xfId="16410"/>
    <cellStyle name="40% - 강조색1 24" xfId="16411"/>
    <cellStyle name="40% - 강조색1 25" xfId="16412"/>
    <cellStyle name="40% - 강조색1 26" xfId="16413"/>
    <cellStyle name="40% - 강조색1 27" xfId="16414"/>
    <cellStyle name="40% - 강조색1 28" xfId="16415"/>
    <cellStyle name="40% - 강조색1 29" xfId="16416"/>
    <cellStyle name="40% - 강조색1 3" xfId="16417"/>
    <cellStyle name="40% - 강조색1 3 10" xfId="16418"/>
    <cellStyle name="40% - 강조색1 3 11" xfId="16419"/>
    <cellStyle name="40% - 강조색1 3 12" xfId="16420"/>
    <cellStyle name="40% - 강조색1 3 13" xfId="16421"/>
    <cellStyle name="40% - 강조색1 3 14" xfId="16422"/>
    <cellStyle name="40% - 강조색1 3 15" xfId="16423"/>
    <cellStyle name="40% - 강조색1 3 16" xfId="16424"/>
    <cellStyle name="40% - 강조색1 3 17" xfId="16425"/>
    <cellStyle name="40% - 강조색1 3 18" xfId="16426"/>
    <cellStyle name="40% - 강조색1 3 19" xfId="16427"/>
    <cellStyle name="40% - 강조색1 3 2" xfId="16428"/>
    <cellStyle name="40% - 강조색1 3 2 2" xfId="16429"/>
    <cellStyle name="40% - 강조색1 3 2 3" xfId="16430"/>
    <cellStyle name="40% - 강조색1 3 20" xfId="16431"/>
    <cellStyle name="40% - 강조색1 3 21" xfId="16432"/>
    <cellStyle name="40% - 강조색1 3 22" xfId="16433"/>
    <cellStyle name="40% - 강조색1 3 23" xfId="16434"/>
    <cellStyle name="40% - 강조색1 3 24" xfId="16435"/>
    <cellStyle name="40% - 강조색1 3 25" xfId="16436"/>
    <cellStyle name="40% - 강조색1 3 26" xfId="16437"/>
    <cellStyle name="40% - 강조색1 3 27" xfId="16438"/>
    <cellStyle name="40% - 강조색1 3 28" xfId="16439"/>
    <cellStyle name="40% - 강조색1 3 29" xfId="16440"/>
    <cellStyle name="40% - 강조색1 3 3" xfId="16441"/>
    <cellStyle name="40% - 강조색1 3 30" xfId="16442"/>
    <cellStyle name="40% - 강조색1 3 31" xfId="16443"/>
    <cellStyle name="40% - 강조색1 3 32" xfId="16444"/>
    <cellStyle name="40% - 강조색1 3 33" xfId="16445"/>
    <cellStyle name="40% - 강조색1 3 34" xfId="16446"/>
    <cellStyle name="40% - 강조색1 3 4" xfId="16447"/>
    <cellStyle name="40% - 강조색1 3 5" xfId="16448"/>
    <cellStyle name="40% - 강조색1 3 6" xfId="16449"/>
    <cellStyle name="40% - 강조색1 3 7" xfId="16450"/>
    <cellStyle name="40% - 강조색1 3 8" xfId="16451"/>
    <cellStyle name="40% - 강조색1 3 9" xfId="16452"/>
    <cellStyle name="40% - 강조색1 3_주요신모델 런칭점검(Wave, Galaxy_S,북미向 外)_W21" xfId="16453"/>
    <cellStyle name="40% - 강조색1 30" xfId="16454"/>
    <cellStyle name="40% - 강조색1 31" xfId="16455"/>
    <cellStyle name="40% - 강조색1 32" xfId="16456"/>
    <cellStyle name="40% - 강조색1 33" xfId="16457"/>
    <cellStyle name="40% - 강조색1 34" xfId="16458"/>
    <cellStyle name="40% - 강조색1 35" xfId="16459"/>
    <cellStyle name="40% - 강조색1 4" xfId="16460"/>
    <cellStyle name="40% - 강조색1 4 2" xfId="16461"/>
    <cellStyle name="40% - 강조색1 4 3" xfId="16462"/>
    <cellStyle name="40% - 강조색1 5" xfId="16463"/>
    <cellStyle name="40% - 강조색1 5 2" xfId="16464"/>
    <cellStyle name="40% - 강조색1 5 3" xfId="16465"/>
    <cellStyle name="40% - 강조색1 6" xfId="16466"/>
    <cellStyle name="40% - 강조색1 6 2" xfId="16467"/>
    <cellStyle name="40% - 강조색1 6 3" xfId="16468"/>
    <cellStyle name="40% - 강조색1 7" xfId="16469"/>
    <cellStyle name="40% - 강조색1 7 2" xfId="16470"/>
    <cellStyle name="40% - 강조색1 7 3" xfId="16471"/>
    <cellStyle name="40% - 강조색1 8" xfId="16472"/>
    <cellStyle name="40% - 강조색1 8 2" xfId="16473"/>
    <cellStyle name="40% - 강조색1 8 3" xfId="16474"/>
    <cellStyle name="40% - 강조색1 9" xfId="16475"/>
    <cellStyle name="40% - 강조색1 9 2" xfId="16476"/>
    <cellStyle name="40% - 강조색1 9 3" xfId="16477"/>
    <cellStyle name="40% - 강조색2 10" xfId="16478"/>
    <cellStyle name="40% - 강조색2 10 2" xfId="16479"/>
    <cellStyle name="40% - 강조색2 10 3" xfId="16480"/>
    <cellStyle name="40% - 강조색2 11" xfId="16481"/>
    <cellStyle name="40% - 강조색2 11 2" xfId="16482"/>
    <cellStyle name="40% - 강조색2 11 3" xfId="16483"/>
    <cellStyle name="40% - 강조색2 12" xfId="16484"/>
    <cellStyle name="40% - 강조색2 12 2" xfId="16485"/>
    <cellStyle name="40% - 강조색2 12 3" xfId="16486"/>
    <cellStyle name="40% - 강조색2 13" xfId="16487"/>
    <cellStyle name="40% - 강조색2 13 2" xfId="16488"/>
    <cellStyle name="40% - 강조색2 13 3" xfId="16489"/>
    <cellStyle name="40% - 강조색2 14" xfId="16490"/>
    <cellStyle name="40% - 강조색2 14 2" xfId="16491"/>
    <cellStyle name="40% - 강조색2 14 3" xfId="16492"/>
    <cellStyle name="40% - 강조색2 15" xfId="16493"/>
    <cellStyle name="40% - 강조색2 15 2" xfId="16494"/>
    <cellStyle name="40% - 강조색2 15 3" xfId="16495"/>
    <cellStyle name="40% - 강조색2 16" xfId="16496"/>
    <cellStyle name="40% - 강조색2 16 2" xfId="16497"/>
    <cellStyle name="40% - 강조색2 16 3" xfId="16498"/>
    <cellStyle name="40% - 강조색2 17" xfId="16499"/>
    <cellStyle name="40% - 강조색2 17 2" xfId="16500"/>
    <cellStyle name="40% - 강조색2 17 3" xfId="16501"/>
    <cellStyle name="40% - 강조색2 18" xfId="16502"/>
    <cellStyle name="40% - 강조색2 18 2" xfId="16503"/>
    <cellStyle name="40% - 강조색2 18 3" xfId="16504"/>
    <cellStyle name="40% - 강조색2 19" xfId="16505"/>
    <cellStyle name="40% - 강조색2 19 2" xfId="16506"/>
    <cellStyle name="40% - 강조색2 19 3" xfId="16507"/>
    <cellStyle name="40% - 강조색2 2" xfId="16508"/>
    <cellStyle name="40% - 강조색2 2 10" xfId="16509"/>
    <cellStyle name="40% - 강조색2 2 11" xfId="16510"/>
    <cellStyle name="40% - 강조색2 2 12" xfId="16511"/>
    <cellStyle name="40% - 강조색2 2 13" xfId="16512"/>
    <cellStyle name="40% - 강조색2 2 14" xfId="16513"/>
    <cellStyle name="40% - 강조색2 2 15" xfId="16514"/>
    <cellStyle name="40% - 강조색2 2 16" xfId="16515"/>
    <cellStyle name="40% - 강조색2 2 17" xfId="16516"/>
    <cellStyle name="40% - 강조색2 2 18" xfId="16517"/>
    <cellStyle name="40% - 강조색2 2 19" xfId="16518"/>
    <cellStyle name="40% - 강조색2 2 2" xfId="16519"/>
    <cellStyle name="40% - 강조색2 2 2 10" xfId="16520"/>
    <cellStyle name="40% - 강조색2 2 2 11" xfId="16521"/>
    <cellStyle name="40% - 강조색2 2 2 12" xfId="16522"/>
    <cellStyle name="40% - 강조색2 2 2 13" xfId="16523"/>
    <cellStyle name="40% - 강조색2 2 2 14" xfId="16524"/>
    <cellStyle name="40% - 강조색2 2 2 15" xfId="16525"/>
    <cellStyle name="40% - 강조색2 2 2 16" xfId="16526"/>
    <cellStyle name="40% - 강조색2 2 2 17" xfId="16527"/>
    <cellStyle name="40% - 강조색2 2 2 18" xfId="16528"/>
    <cellStyle name="40% - 강조색2 2 2 19" xfId="16529"/>
    <cellStyle name="40% - 강조색2 2 2 2" xfId="16530"/>
    <cellStyle name="40% - 강조색2 2 2 20" xfId="16531"/>
    <cellStyle name="40% - 강조색2 2 2 21" xfId="16532"/>
    <cellStyle name="40% - 강조색2 2 2 22" xfId="16533"/>
    <cellStyle name="40% - 강조색2 2 2 23" xfId="16534"/>
    <cellStyle name="40% - 강조색2 2 2 24" xfId="16535"/>
    <cellStyle name="40% - 강조색2 2 2 25" xfId="16536"/>
    <cellStyle name="40% - 강조색2 2 2 26" xfId="16537"/>
    <cellStyle name="40% - 강조색2 2 2 27" xfId="16538"/>
    <cellStyle name="40% - 강조색2 2 2 28" xfId="16539"/>
    <cellStyle name="40% - 강조색2 2 2 29" xfId="16540"/>
    <cellStyle name="40% - 강조색2 2 2 3" xfId="16541"/>
    <cellStyle name="40% - 강조색2 2 2 30" xfId="16542"/>
    <cellStyle name="40% - 강조색2 2 2 31" xfId="16543"/>
    <cellStyle name="40% - 강조색2 2 2 32" xfId="16544"/>
    <cellStyle name="40% - 강조색2 2 2 33" xfId="16545"/>
    <cellStyle name="40% - 강조색2 2 2 34" xfId="16546"/>
    <cellStyle name="40% - 강조색2 2 2 35" xfId="16547"/>
    <cellStyle name="40% - 강조색2 2 2 36" xfId="16548"/>
    <cellStyle name="40% - 강조색2 2 2 37" xfId="16549"/>
    <cellStyle name="40% - 강조색2 2 2 38" xfId="16550"/>
    <cellStyle name="40% - 강조색2 2 2 39" xfId="16551"/>
    <cellStyle name="40% - 강조색2 2 2 4" xfId="16552"/>
    <cellStyle name="40% - 강조색2 2 2 40" xfId="16553"/>
    <cellStyle name="40% - 강조색2 2 2 5" xfId="16554"/>
    <cellStyle name="40% - 강조색2 2 2 6" xfId="16555"/>
    <cellStyle name="40% - 강조색2 2 2 7" xfId="16556"/>
    <cellStyle name="40% - 강조색2 2 2 8" xfId="16557"/>
    <cellStyle name="40% - 강조색2 2 2 9" xfId="16558"/>
    <cellStyle name="40% - 강조색2 2 2_주요신모델 런칭점검(Wave, Galaxy_S,북미向 外)_W21" xfId="16559"/>
    <cellStyle name="40% - 강조색2 2 20" xfId="16560"/>
    <cellStyle name="40% - 강조색2 2 21" xfId="16561"/>
    <cellStyle name="40% - 강조색2 2 22" xfId="16562"/>
    <cellStyle name="40% - 강조색2 2 23" xfId="16563"/>
    <cellStyle name="40% - 강조색2 2 24" xfId="16564"/>
    <cellStyle name="40% - 강조색2 2 25" xfId="16565"/>
    <cellStyle name="40% - 강조색2 2 26" xfId="16566"/>
    <cellStyle name="40% - 강조색2 2 27" xfId="16567"/>
    <cellStyle name="40% - 강조색2 2 28" xfId="16568"/>
    <cellStyle name="40% - 강조색2 2 29" xfId="16569"/>
    <cellStyle name="40% - 강조색2 2 3" xfId="16570"/>
    <cellStyle name="40% - 강조색2 2 3 10" xfId="16571"/>
    <cellStyle name="40% - 강조색2 2 3 11" xfId="16572"/>
    <cellStyle name="40% - 강조색2 2 3 12" xfId="16573"/>
    <cellStyle name="40% - 강조색2 2 3 13" xfId="16574"/>
    <cellStyle name="40% - 강조색2 2 3 14" xfId="16575"/>
    <cellStyle name="40% - 강조색2 2 3 15" xfId="16576"/>
    <cellStyle name="40% - 강조색2 2 3 16" xfId="16577"/>
    <cellStyle name="40% - 강조색2 2 3 17" xfId="16578"/>
    <cellStyle name="40% - 강조색2 2 3 18" xfId="16579"/>
    <cellStyle name="40% - 강조색2 2 3 19" xfId="16580"/>
    <cellStyle name="40% - 강조색2 2 3 2" xfId="16581"/>
    <cellStyle name="40% - 강조색2 2 3 20" xfId="16582"/>
    <cellStyle name="40% - 강조색2 2 3 21" xfId="16583"/>
    <cellStyle name="40% - 강조색2 2 3 22" xfId="16584"/>
    <cellStyle name="40% - 강조색2 2 3 23" xfId="16585"/>
    <cellStyle name="40% - 강조색2 2 3 24" xfId="16586"/>
    <cellStyle name="40% - 강조색2 2 3 25" xfId="16587"/>
    <cellStyle name="40% - 강조색2 2 3 26" xfId="16588"/>
    <cellStyle name="40% - 강조색2 2 3 27" xfId="16589"/>
    <cellStyle name="40% - 강조색2 2 3 28" xfId="16590"/>
    <cellStyle name="40% - 강조색2 2 3 29" xfId="16591"/>
    <cellStyle name="40% - 강조색2 2 3 3" xfId="16592"/>
    <cellStyle name="40% - 강조색2 2 3 30" xfId="16593"/>
    <cellStyle name="40% - 강조색2 2 3 31" xfId="16594"/>
    <cellStyle name="40% - 강조색2 2 3 32" xfId="16595"/>
    <cellStyle name="40% - 강조색2 2 3 33" xfId="16596"/>
    <cellStyle name="40% - 강조색2 2 3 34" xfId="16597"/>
    <cellStyle name="40% - 강조색2 2 3 35" xfId="16598"/>
    <cellStyle name="40% - 강조색2 2 3 36" xfId="16599"/>
    <cellStyle name="40% - 강조색2 2 3 37" xfId="16600"/>
    <cellStyle name="40% - 강조색2 2 3 38" xfId="16601"/>
    <cellStyle name="40% - 강조색2 2 3 39" xfId="16602"/>
    <cellStyle name="40% - 강조색2 2 3 4" xfId="16603"/>
    <cellStyle name="40% - 강조색2 2 3 40" xfId="16604"/>
    <cellStyle name="40% - 강조색2 2 3 5" xfId="16605"/>
    <cellStyle name="40% - 강조색2 2 3 6" xfId="16606"/>
    <cellStyle name="40% - 강조색2 2 3 7" xfId="16607"/>
    <cellStyle name="40% - 강조색2 2 3 8" xfId="16608"/>
    <cellStyle name="40% - 강조색2 2 3 9" xfId="16609"/>
    <cellStyle name="40% - 강조색2 2 3_주요신모델 런칭점검(Wave, Galaxy_S,북미向 外)_W21" xfId="16610"/>
    <cellStyle name="40% - 강조색2 2 30" xfId="16611"/>
    <cellStyle name="40% - 강조색2 2 31" xfId="16612"/>
    <cellStyle name="40% - 강조색2 2 32" xfId="16613"/>
    <cellStyle name="40% - 강조색2 2 33" xfId="16614"/>
    <cellStyle name="40% - 강조색2 2 34" xfId="16615"/>
    <cellStyle name="40% - 강조색2 2 35" xfId="16616"/>
    <cellStyle name="40% - 강조색2 2 36" xfId="16617"/>
    <cellStyle name="40% - 강조색2 2 37" xfId="16618"/>
    <cellStyle name="40% - 강조색2 2 38" xfId="16619"/>
    <cellStyle name="40% - 강조색2 2 39" xfId="16620"/>
    <cellStyle name="40% - 강조색2 2 4" xfId="16621"/>
    <cellStyle name="40% - 강조색2 2 40" xfId="16622"/>
    <cellStyle name="40% - 강조색2 2 41" xfId="16623"/>
    <cellStyle name="40% - 강조색2 2 42" xfId="16624"/>
    <cellStyle name="40% - 강조색2 2 43" xfId="16625"/>
    <cellStyle name="40% - 강조색2 2 44" xfId="16626"/>
    <cellStyle name="40% - 강조색2 2 45" xfId="16627"/>
    <cellStyle name="40% - 강조색2 2 46" xfId="16628"/>
    <cellStyle name="40% - 강조색2 2 47" xfId="16629"/>
    <cellStyle name="40% - 강조색2 2 48" xfId="16630"/>
    <cellStyle name="40% - 강조색2 2 49" xfId="16631"/>
    <cellStyle name="40% - 강조색2 2 5" xfId="16632"/>
    <cellStyle name="40% - 강조색2 2 50" xfId="16633"/>
    <cellStyle name="40% - 강조색2 2 51" xfId="16634"/>
    <cellStyle name="40% - 강조색2 2 6" xfId="16635"/>
    <cellStyle name="40% - 강조색2 2 7" xfId="16636"/>
    <cellStyle name="40% - 강조색2 2 8" xfId="16637"/>
    <cellStyle name="40% - 강조색2 2 9" xfId="16638"/>
    <cellStyle name="40% - 강조색2 2_주요신모델 런칭점검(Wave, Galaxy_S,북미向 外)_W21" xfId="16639"/>
    <cellStyle name="40% - 강조색2 20" xfId="16640"/>
    <cellStyle name="40% - 강조색2 20 2" xfId="16641"/>
    <cellStyle name="40% - 강조색2 20 3" xfId="16642"/>
    <cellStyle name="40% - 강조색2 21" xfId="16643"/>
    <cellStyle name="40% - 강조색2 21 2" xfId="16644"/>
    <cellStyle name="40% - 강조색2 21 3" xfId="16645"/>
    <cellStyle name="40% - 강조색2 22" xfId="16646"/>
    <cellStyle name="40% - 강조색2 23" xfId="16647"/>
    <cellStyle name="40% - 강조색2 24" xfId="16648"/>
    <cellStyle name="40% - 강조색2 25" xfId="16649"/>
    <cellStyle name="40% - 강조색2 26" xfId="16650"/>
    <cellStyle name="40% - 강조색2 27" xfId="16651"/>
    <cellStyle name="40% - 강조색2 28" xfId="16652"/>
    <cellStyle name="40% - 강조색2 29" xfId="16653"/>
    <cellStyle name="40% - 강조색2 3" xfId="16654"/>
    <cellStyle name="40% - 강조색2 3 10" xfId="16655"/>
    <cellStyle name="40% - 강조색2 3 11" xfId="16656"/>
    <cellStyle name="40% - 강조색2 3 12" xfId="16657"/>
    <cellStyle name="40% - 강조색2 3 13" xfId="16658"/>
    <cellStyle name="40% - 강조색2 3 14" xfId="16659"/>
    <cellStyle name="40% - 강조색2 3 15" xfId="16660"/>
    <cellStyle name="40% - 강조색2 3 16" xfId="16661"/>
    <cellStyle name="40% - 강조색2 3 17" xfId="16662"/>
    <cellStyle name="40% - 강조색2 3 18" xfId="16663"/>
    <cellStyle name="40% - 강조색2 3 19" xfId="16664"/>
    <cellStyle name="40% - 강조색2 3 2" xfId="16665"/>
    <cellStyle name="40% - 강조색2 3 2 2" xfId="16666"/>
    <cellStyle name="40% - 강조색2 3 2 3" xfId="16667"/>
    <cellStyle name="40% - 강조색2 3 20" xfId="16668"/>
    <cellStyle name="40% - 강조색2 3 21" xfId="16669"/>
    <cellStyle name="40% - 강조색2 3 22" xfId="16670"/>
    <cellStyle name="40% - 강조색2 3 23" xfId="16671"/>
    <cellStyle name="40% - 강조색2 3 24" xfId="16672"/>
    <cellStyle name="40% - 강조색2 3 25" xfId="16673"/>
    <cellStyle name="40% - 강조색2 3 26" xfId="16674"/>
    <cellStyle name="40% - 강조색2 3 27" xfId="16675"/>
    <cellStyle name="40% - 강조색2 3 28" xfId="16676"/>
    <cellStyle name="40% - 강조색2 3 29" xfId="16677"/>
    <cellStyle name="40% - 강조색2 3 3" xfId="16678"/>
    <cellStyle name="40% - 강조색2 3 30" xfId="16679"/>
    <cellStyle name="40% - 강조색2 3 31" xfId="16680"/>
    <cellStyle name="40% - 강조색2 3 32" xfId="16681"/>
    <cellStyle name="40% - 강조색2 3 33" xfId="16682"/>
    <cellStyle name="40% - 강조색2 3 34" xfId="16683"/>
    <cellStyle name="40% - 강조색2 3 4" xfId="16684"/>
    <cellStyle name="40% - 강조색2 3 5" xfId="16685"/>
    <cellStyle name="40% - 강조색2 3 6" xfId="16686"/>
    <cellStyle name="40% - 강조색2 3 7" xfId="16687"/>
    <cellStyle name="40% - 강조색2 3 8" xfId="16688"/>
    <cellStyle name="40% - 강조색2 3 9" xfId="16689"/>
    <cellStyle name="40% - 강조색2 3_주요신모델 런칭점검(Wave, Galaxy_S,북미向 外)_W21" xfId="16690"/>
    <cellStyle name="40% - 강조색2 30" xfId="16691"/>
    <cellStyle name="40% - 강조색2 31" xfId="16692"/>
    <cellStyle name="40% - 강조색2 32" xfId="16693"/>
    <cellStyle name="40% - 강조색2 33" xfId="16694"/>
    <cellStyle name="40% - 강조색2 34" xfId="16695"/>
    <cellStyle name="40% - 강조색2 35" xfId="16696"/>
    <cellStyle name="40% - 강조색2 4" xfId="16697"/>
    <cellStyle name="40% - 강조색2 4 2" xfId="16698"/>
    <cellStyle name="40% - 강조색2 4 3" xfId="16699"/>
    <cellStyle name="40% - 강조색2 5" xfId="16700"/>
    <cellStyle name="40% - 강조색2 5 2" xfId="16701"/>
    <cellStyle name="40% - 강조색2 5 3" xfId="16702"/>
    <cellStyle name="40% - 강조색2 6" xfId="16703"/>
    <cellStyle name="40% - 강조색2 6 2" xfId="16704"/>
    <cellStyle name="40% - 강조색2 6 3" xfId="16705"/>
    <cellStyle name="40% - 강조색2 7" xfId="16706"/>
    <cellStyle name="40% - 강조색2 7 2" xfId="16707"/>
    <cellStyle name="40% - 강조색2 7 3" xfId="16708"/>
    <cellStyle name="40% - 강조색2 8" xfId="16709"/>
    <cellStyle name="40% - 강조색2 8 2" xfId="16710"/>
    <cellStyle name="40% - 강조색2 8 3" xfId="16711"/>
    <cellStyle name="40% - 강조색2 9" xfId="16712"/>
    <cellStyle name="40% - 강조색2 9 2" xfId="16713"/>
    <cellStyle name="40% - 강조색2 9 3" xfId="16714"/>
    <cellStyle name="40% - 강조색3 10" xfId="16715"/>
    <cellStyle name="40% - 강조색3 10 2" xfId="16716"/>
    <cellStyle name="40% - 강조색3 10 3" xfId="16717"/>
    <cellStyle name="40% - 강조색3 11" xfId="16718"/>
    <cellStyle name="40% - 강조색3 11 2" xfId="16719"/>
    <cellStyle name="40% - 강조색3 11 3" xfId="16720"/>
    <cellStyle name="40% - 강조색3 12" xfId="16721"/>
    <cellStyle name="40% - 강조색3 12 2" xfId="16722"/>
    <cellStyle name="40% - 강조색3 12 3" xfId="16723"/>
    <cellStyle name="40% - 강조색3 13" xfId="16724"/>
    <cellStyle name="40% - 강조색3 13 2" xfId="16725"/>
    <cellStyle name="40% - 강조색3 13 3" xfId="16726"/>
    <cellStyle name="40% - 강조색3 14" xfId="16727"/>
    <cellStyle name="40% - 강조색3 14 2" xfId="16728"/>
    <cellStyle name="40% - 강조색3 14 3" xfId="16729"/>
    <cellStyle name="40% - 강조색3 15" xfId="16730"/>
    <cellStyle name="40% - 강조색3 15 2" xfId="16731"/>
    <cellStyle name="40% - 강조색3 15 3" xfId="16732"/>
    <cellStyle name="40% - 강조색3 16" xfId="16733"/>
    <cellStyle name="40% - 강조색3 16 2" xfId="16734"/>
    <cellStyle name="40% - 강조색3 16 3" xfId="16735"/>
    <cellStyle name="40% - 강조색3 17" xfId="16736"/>
    <cellStyle name="40% - 강조색3 17 2" xfId="16737"/>
    <cellStyle name="40% - 강조색3 17 3" xfId="16738"/>
    <cellStyle name="40% - 강조색3 18" xfId="16739"/>
    <cellStyle name="40% - 강조색3 18 2" xfId="16740"/>
    <cellStyle name="40% - 강조색3 18 3" xfId="16741"/>
    <cellStyle name="40% - 강조색3 19" xfId="16742"/>
    <cellStyle name="40% - 강조색3 19 2" xfId="16743"/>
    <cellStyle name="40% - 강조색3 19 3" xfId="16744"/>
    <cellStyle name="40% - 강조색3 2" xfId="16745"/>
    <cellStyle name="40% - 강조색3 2 10" xfId="16746"/>
    <cellStyle name="40% - 강조색3 2 11" xfId="16747"/>
    <cellStyle name="40% - 강조색3 2 12" xfId="16748"/>
    <cellStyle name="40% - 강조색3 2 13" xfId="16749"/>
    <cellStyle name="40% - 강조색3 2 14" xfId="16750"/>
    <cellStyle name="40% - 강조색3 2 15" xfId="16751"/>
    <cellStyle name="40% - 강조색3 2 16" xfId="16752"/>
    <cellStyle name="40% - 강조색3 2 17" xfId="16753"/>
    <cellStyle name="40% - 강조색3 2 18" xfId="16754"/>
    <cellStyle name="40% - 강조색3 2 19" xfId="16755"/>
    <cellStyle name="40% - 강조색3 2 2" xfId="16756"/>
    <cellStyle name="40% - 강조색3 2 2 10" xfId="16757"/>
    <cellStyle name="40% - 강조색3 2 2 11" xfId="16758"/>
    <cellStyle name="40% - 강조색3 2 2 12" xfId="16759"/>
    <cellStyle name="40% - 강조색3 2 2 13" xfId="16760"/>
    <cellStyle name="40% - 강조색3 2 2 14" xfId="16761"/>
    <cellStyle name="40% - 강조색3 2 2 15" xfId="16762"/>
    <cellStyle name="40% - 강조색3 2 2 16" xfId="16763"/>
    <cellStyle name="40% - 강조색3 2 2 17" xfId="16764"/>
    <cellStyle name="40% - 강조색3 2 2 18" xfId="16765"/>
    <cellStyle name="40% - 강조색3 2 2 19" xfId="16766"/>
    <cellStyle name="40% - 강조색3 2 2 2" xfId="16767"/>
    <cellStyle name="40% - 강조색3 2 2 20" xfId="16768"/>
    <cellStyle name="40% - 강조색3 2 2 21" xfId="16769"/>
    <cellStyle name="40% - 강조색3 2 2 22" xfId="16770"/>
    <cellStyle name="40% - 강조색3 2 2 23" xfId="16771"/>
    <cellStyle name="40% - 강조색3 2 2 24" xfId="16772"/>
    <cellStyle name="40% - 강조색3 2 2 25" xfId="16773"/>
    <cellStyle name="40% - 강조색3 2 2 26" xfId="16774"/>
    <cellStyle name="40% - 강조색3 2 2 27" xfId="16775"/>
    <cellStyle name="40% - 강조색3 2 2 28" xfId="16776"/>
    <cellStyle name="40% - 강조색3 2 2 29" xfId="16777"/>
    <cellStyle name="40% - 강조색3 2 2 3" xfId="16778"/>
    <cellStyle name="40% - 강조색3 2 2 30" xfId="16779"/>
    <cellStyle name="40% - 강조색3 2 2 31" xfId="16780"/>
    <cellStyle name="40% - 강조색3 2 2 32" xfId="16781"/>
    <cellStyle name="40% - 강조색3 2 2 33" xfId="16782"/>
    <cellStyle name="40% - 강조색3 2 2 34" xfId="16783"/>
    <cellStyle name="40% - 강조색3 2 2 35" xfId="16784"/>
    <cellStyle name="40% - 강조색3 2 2 36" xfId="16785"/>
    <cellStyle name="40% - 강조색3 2 2 37" xfId="16786"/>
    <cellStyle name="40% - 강조색3 2 2 38" xfId="16787"/>
    <cellStyle name="40% - 강조색3 2 2 39" xfId="16788"/>
    <cellStyle name="40% - 강조색3 2 2 4" xfId="16789"/>
    <cellStyle name="40% - 강조색3 2 2 40" xfId="16790"/>
    <cellStyle name="40% - 강조색3 2 2 5" xfId="16791"/>
    <cellStyle name="40% - 강조색3 2 2 6" xfId="16792"/>
    <cellStyle name="40% - 강조색3 2 2 7" xfId="16793"/>
    <cellStyle name="40% - 강조색3 2 2 8" xfId="16794"/>
    <cellStyle name="40% - 강조색3 2 2 9" xfId="16795"/>
    <cellStyle name="40% - 강조색3 2 2_주요신모델 런칭점검(Wave, Galaxy_S,북미向 外)_W21" xfId="16796"/>
    <cellStyle name="40% - 강조색3 2 20" xfId="16797"/>
    <cellStyle name="40% - 강조색3 2 21" xfId="16798"/>
    <cellStyle name="40% - 강조색3 2 22" xfId="16799"/>
    <cellStyle name="40% - 강조색3 2 23" xfId="16800"/>
    <cellStyle name="40% - 강조색3 2 24" xfId="16801"/>
    <cellStyle name="40% - 강조색3 2 25" xfId="16802"/>
    <cellStyle name="40% - 강조색3 2 26" xfId="16803"/>
    <cellStyle name="40% - 강조색3 2 27" xfId="16804"/>
    <cellStyle name="40% - 강조색3 2 28" xfId="16805"/>
    <cellStyle name="40% - 강조색3 2 29" xfId="16806"/>
    <cellStyle name="40% - 강조색3 2 3" xfId="16807"/>
    <cellStyle name="40% - 강조색3 2 3 10" xfId="16808"/>
    <cellStyle name="40% - 강조색3 2 3 11" xfId="16809"/>
    <cellStyle name="40% - 강조색3 2 3 12" xfId="16810"/>
    <cellStyle name="40% - 강조색3 2 3 13" xfId="16811"/>
    <cellStyle name="40% - 강조색3 2 3 14" xfId="16812"/>
    <cellStyle name="40% - 강조색3 2 3 15" xfId="16813"/>
    <cellStyle name="40% - 강조색3 2 3 16" xfId="16814"/>
    <cellStyle name="40% - 강조색3 2 3 17" xfId="16815"/>
    <cellStyle name="40% - 강조색3 2 3 18" xfId="16816"/>
    <cellStyle name="40% - 강조색3 2 3 19" xfId="16817"/>
    <cellStyle name="40% - 강조색3 2 3 2" xfId="16818"/>
    <cellStyle name="40% - 강조색3 2 3 20" xfId="16819"/>
    <cellStyle name="40% - 강조색3 2 3 21" xfId="16820"/>
    <cellStyle name="40% - 강조색3 2 3 22" xfId="16821"/>
    <cellStyle name="40% - 강조색3 2 3 23" xfId="16822"/>
    <cellStyle name="40% - 강조색3 2 3 24" xfId="16823"/>
    <cellStyle name="40% - 강조색3 2 3 25" xfId="16824"/>
    <cellStyle name="40% - 강조색3 2 3 26" xfId="16825"/>
    <cellStyle name="40% - 강조색3 2 3 27" xfId="16826"/>
    <cellStyle name="40% - 강조색3 2 3 28" xfId="16827"/>
    <cellStyle name="40% - 강조색3 2 3 29" xfId="16828"/>
    <cellStyle name="40% - 강조색3 2 3 3" xfId="16829"/>
    <cellStyle name="40% - 강조색3 2 3 30" xfId="16830"/>
    <cellStyle name="40% - 강조색3 2 3 31" xfId="16831"/>
    <cellStyle name="40% - 강조색3 2 3 32" xfId="16832"/>
    <cellStyle name="40% - 강조색3 2 3 33" xfId="16833"/>
    <cellStyle name="40% - 강조색3 2 3 34" xfId="16834"/>
    <cellStyle name="40% - 강조색3 2 3 35" xfId="16835"/>
    <cellStyle name="40% - 강조색3 2 3 36" xfId="16836"/>
    <cellStyle name="40% - 강조색3 2 3 37" xfId="16837"/>
    <cellStyle name="40% - 강조색3 2 3 38" xfId="16838"/>
    <cellStyle name="40% - 강조색3 2 3 39" xfId="16839"/>
    <cellStyle name="40% - 강조색3 2 3 4" xfId="16840"/>
    <cellStyle name="40% - 강조색3 2 3 40" xfId="16841"/>
    <cellStyle name="40% - 강조색3 2 3 5" xfId="16842"/>
    <cellStyle name="40% - 강조색3 2 3 6" xfId="16843"/>
    <cellStyle name="40% - 강조색3 2 3 7" xfId="16844"/>
    <cellStyle name="40% - 강조색3 2 3 8" xfId="16845"/>
    <cellStyle name="40% - 강조색3 2 3 9" xfId="16846"/>
    <cellStyle name="40% - 강조색3 2 3_주요신모델 런칭점검(Wave, Galaxy_S,북미向 外)_W21" xfId="16847"/>
    <cellStyle name="40% - 강조색3 2 30" xfId="16848"/>
    <cellStyle name="40% - 강조색3 2 31" xfId="16849"/>
    <cellStyle name="40% - 강조색3 2 32" xfId="16850"/>
    <cellStyle name="40% - 강조색3 2 33" xfId="16851"/>
    <cellStyle name="40% - 강조색3 2 34" xfId="16852"/>
    <cellStyle name="40% - 강조색3 2 35" xfId="16853"/>
    <cellStyle name="40% - 강조색3 2 36" xfId="16854"/>
    <cellStyle name="40% - 강조색3 2 37" xfId="16855"/>
    <cellStyle name="40% - 강조색3 2 38" xfId="16856"/>
    <cellStyle name="40% - 강조색3 2 39" xfId="16857"/>
    <cellStyle name="40% - 강조색3 2 4" xfId="16858"/>
    <cellStyle name="40% - 강조색3 2 40" xfId="16859"/>
    <cellStyle name="40% - 강조색3 2 41" xfId="16860"/>
    <cellStyle name="40% - 강조색3 2 42" xfId="16861"/>
    <cellStyle name="40% - 강조색3 2 43" xfId="16862"/>
    <cellStyle name="40% - 강조색3 2 44" xfId="16863"/>
    <cellStyle name="40% - 강조색3 2 45" xfId="16864"/>
    <cellStyle name="40% - 강조색3 2 46" xfId="16865"/>
    <cellStyle name="40% - 강조색3 2 47" xfId="16866"/>
    <cellStyle name="40% - 강조색3 2 48" xfId="16867"/>
    <cellStyle name="40% - 강조색3 2 49" xfId="16868"/>
    <cellStyle name="40% - 강조색3 2 5" xfId="16869"/>
    <cellStyle name="40% - 강조색3 2 50" xfId="16870"/>
    <cellStyle name="40% - 강조색3 2 51" xfId="16871"/>
    <cellStyle name="40% - 강조색3 2 6" xfId="16872"/>
    <cellStyle name="40% - 강조색3 2 7" xfId="16873"/>
    <cellStyle name="40% - 강조색3 2 8" xfId="16874"/>
    <cellStyle name="40% - 강조색3 2 9" xfId="16875"/>
    <cellStyle name="40% - 강조색3 2_주요신모델 런칭점검(Wave, Galaxy_S,북미向 外)_W21" xfId="16876"/>
    <cellStyle name="40% - 강조색3 20" xfId="16877"/>
    <cellStyle name="40% - 강조색3 20 2" xfId="16878"/>
    <cellStyle name="40% - 강조색3 20 3" xfId="16879"/>
    <cellStyle name="40% - 강조색3 21" xfId="16880"/>
    <cellStyle name="40% - 강조색3 21 2" xfId="16881"/>
    <cellStyle name="40% - 강조색3 21 3" xfId="16882"/>
    <cellStyle name="40% - 강조색3 22" xfId="16883"/>
    <cellStyle name="40% - 강조색3 23" xfId="16884"/>
    <cellStyle name="40% - 강조색3 24" xfId="16885"/>
    <cellStyle name="40% - 강조색3 25" xfId="16886"/>
    <cellStyle name="40% - 강조색3 26" xfId="16887"/>
    <cellStyle name="40% - 강조색3 27" xfId="16888"/>
    <cellStyle name="40% - 강조색3 28" xfId="16889"/>
    <cellStyle name="40% - 강조색3 29" xfId="16890"/>
    <cellStyle name="40% - 강조색3 3" xfId="16891"/>
    <cellStyle name="40% - 강조색3 3 10" xfId="16892"/>
    <cellStyle name="40% - 강조색3 3 11" xfId="16893"/>
    <cellStyle name="40% - 강조색3 3 12" xfId="16894"/>
    <cellStyle name="40% - 강조색3 3 13" xfId="16895"/>
    <cellStyle name="40% - 강조색3 3 14" xfId="16896"/>
    <cellStyle name="40% - 강조색3 3 15" xfId="16897"/>
    <cellStyle name="40% - 강조색3 3 16" xfId="16898"/>
    <cellStyle name="40% - 강조색3 3 17" xfId="16899"/>
    <cellStyle name="40% - 강조색3 3 18" xfId="16900"/>
    <cellStyle name="40% - 강조색3 3 19" xfId="16901"/>
    <cellStyle name="40% - 강조색3 3 2" xfId="16902"/>
    <cellStyle name="40% - 강조색3 3 2 2" xfId="16903"/>
    <cellStyle name="40% - 강조색3 3 2 3" xfId="16904"/>
    <cellStyle name="40% - 강조색3 3 20" xfId="16905"/>
    <cellStyle name="40% - 강조색3 3 21" xfId="16906"/>
    <cellStyle name="40% - 강조색3 3 22" xfId="16907"/>
    <cellStyle name="40% - 강조색3 3 23" xfId="16908"/>
    <cellStyle name="40% - 강조색3 3 24" xfId="16909"/>
    <cellStyle name="40% - 강조색3 3 25" xfId="16910"/>
    <cellStyle name="40% - 강조색3 3 26" xfId="16911"/>
    <cellStyle name="40% - 강조색3 3 27" xfId="16912"/>
    <cellStyle name="40% - 강조색3 3 28" xfId="16913"/>
    <cellStyle name="40% - 강조색3 3 29" xfId="16914"/>
    <cellStyle name="40% - 강조색3 3 3" xfId="16915"/>
    <cellStyle name="40% - 강조색3 3 30" xfId="16916"/>
    <cellStyle name="40% - 강조색3 3 31" xfId="16917"/>
    <cellStyle name="40% - 강조색3 3 32" xfId="16918"/>
    <cellStyle name="40% - 강조색3 3 33" xfId="16919"/>
    <cellStyle name="40% - 강조색3 3 34" xfId="16920"/>
    <cellStyle name="40% - 강조색3 3 4" xfId="16921"/>
    <cellStyle name="40% - 강조색3 3 5" xfId="16922"/>
    <cellStyle name="40% - 강조색3 3 6" xfId="16923"/>
    <cellStyle name="40% - 강조색3 3 7" xfId="16924"/>
    <cellStyle name="40% - 강조색3 3 8" xfId="16925"/>
    <cellStyle name="40% - 강조색3 3 9" xfId="16926"/>
    <cellStyle name="40% - 강조색3 3_주요신모델 런칭점검(Wave, Galaxy_S,북미向 外)_W21" xfId="16927"/>
    <cellStyle name="40% - 강조색3 30" xfId="16928"/>
    <cellStyle name="40% - 강조색3 31" xfId="16929"/>
    <cellStyle name="40% - 강조색3 32" xfId="16930"/>
    <cellStyle name="40% - 강조색3 33" xfId="16931"/>
    <cellStyle name="40% - 강조색3 34" xfId="16932"/>
    <cellStyle name="40% - 강조색3 35" xfId="16933"/>
    <cellStyle name="40% - 강조색3 4" xfId="16934"/>
    <cellStyle name="40% - 강조색3 4 2" xfId="16935"/>
    <cellStyle name="40% - 강조색3 4 3" xfId="16936"/>
    <cellStyle name="40% - 강조색3 5" xfId="16937"/>
    <cellStyle name="40% - 강조색3 5 2" xfId="16938"/>
    <cellStyle name="40% - 강조색3 5 3" xfId="16939"/>
    <cellStyle name="40% - 강조색3 6" xfId="16940"/>
    <cellStyle name="40% - 강조색3 6 2" xfId="16941"/>
    <cellStyle name="40% - 강조색3 6 3" xfId="16942"/>
    <cellStyle name="40% - 강조색3 7" xfId="16943"/>
    <cellStyle name="40% - 강조색3 7 2" xfId="16944"/>
    <cellStyle name="40% - 강조색3 7 3" xfId="16945"/>
    <cellStyle name="40% - 강조색3 8" xfId="16946"/>
    <cellStyle name="40% - 강조색3 8 2" xfId="16947"/>
    <cellStyle name="40% - 강조색3 8 3" xfId="16948"/>
    <cellStyle name="40% - 강조색3 9" xfId="16949"/>
    <cellStyle name="40% - 강조색3 9 2" xfId="16950"/>
    <cellStyle name="40% - 강조색3 9 3" xfId="16951"/>
    <cellStyle name="40% - 강조색4 10" xfId="16952"/>
    <cellStyle name="40% - 강조색4 10 2" xfId="16953"/>
    <cellStyle name="40% - 강조색4 10 3" xfId="16954"/>
    <cellStyle name="40% - 강조색4 11" xfId="16955"/>
    <cellStyle name="40% - 강조색4 11 2" xfId="16956"/>
    <cellStyle name="40% - 강조색4 11 3" xfId="16957"/>
    <cellStyle name="40% - 강조색4 12" xfId="16958"/>
    <cellStyle name="40% - 강조색4 12 2" xfId="16959"/>
    <cellStyle name="40% - 강조색4 12 3" xfId="16960"/>
    <cellStyle name="40% - 강조색4 13" xfId="16961"/>
    <cellStyle name="40% - 강조색4 13 2" xfId="16962"/>
    <cellStyle name="40% - 강조색4 13 3" xfId="16963"/>
    <cellStyle name="40% - 강조색4 14" xfId="16964"/>
    <cellStyle name="40% - 강조색4 14 2" xfId="16965"/>
    <cellStyle name="40% - 강조색4 14 3" xfId="16966"/>
    <cellStyle name="40% - 강조색4 15" xfId="16967"/>
    <cellStyle name="40% - 강조색4 15 2" xfId="16968"/>
    <cellStyle name="40% - 강조색4 15 3" xfId="16969"/>
    <cellStyle name="40% - 강조색4 16" xfId="16970"/>
    <cellStyle name="40% - 강조색4 16 2" xfId="16971"/>
    <cellStyle name="40% - 강조색4 16 3" xfId="16972"/>
    <cellStyle name="40% - 강조색4 17" xfId="16973"/>
    <cellStyle name="40% - 강조색4 17 2" xfId="16974"/>
    <cellStyle name="40% - 강조색4 17 3" xfId="16975"/>
    <cellStyle name="40% - 강조색4 18" xfId="16976"/>
    <cellStyle name="40% - 강조색4 18 2" xfId="16977"/>
    <cellStyle name="40% - 강조색4 18 3" xfId="16978"/>
    <cellStyle name="40% - 강조색4 19" xfId="16979"/>
    <cellStyle name="40% - 강조색4 19 2" xfId="16980"/>
    <cellStyle name="40% - 강조색4 19 3" xfId="16981"/>
    <cellStyle name="40% - 강조색4 2" xfId="16982"/>
    <cellStyle name="40% - 강조색4 2 10" xfId="16983"/>
    <cellStyle name="40% - 강조색4 2 11" xfId="16984"/>
    <cellStyle name="40% - 강조색4 2 12" xfId="16985"/>
    <cellStyle name="40% - 강조색4 2 13" xfId="16986"/>
    <cellStyle name="40% - 강조색4 2 14" xfId="16987"/>
    <cellStyle name="40% - 강조색4 2 15" xfId="16988"/>
    <cellStyle name="40% - 강조색4 2 16" xfId="16989"/>
    <cellStyle name="40% - 강조색4 2 17" xfId="16990"/>
    <cellStyle name="40% - 강조색4 2 18" xfId="16991"/>
    <cellStyle name="40% - 강조색4 2 19" xfId="16992"/>
    <cellStyle name="40% - 강조색4 2 2" xfId="16993"/>
    <cellStyle name="40% - 강조색4 2 2 10" xfId="16994"/>
    <cellStyle name="40% - 강조색4 2 2 11" xfId="16995"/>
    <cellStyle name="40% - 강조색4 2 2 12" xfId="16996"/>
    <cellStyle name="40% - 강조색4 2 2 13" xfId="16997"/>
    <cellStyle name="40% - 강조색4 2 2 14" xfId="16998"/>
    <cellStyle name="40% - 강조색4 2 2 15" xfId="16999"/>
    <cellStyle name="40% - 강조색4 2 2 16" xfId="17000"/>
    <cellStyle name="40% - 강조색4 2 2 17" xfId="17001"/>
    <cellStyle name="40% - 강조색4 2 2 18" xfId="17002"/>
    <cellStyle name="40% - 강조색4 2 2 19" xfId="17003"/>
    <cellStyle name="40% - 강조색4 2 2 2" xfId="17004"/>
    <cellStyle name="40% - 강조색4 2 2 20" xfId="17005"/>
    <cellStyle name="40% - 강조색4 2 2 21" xfId="17006"/>
    <cellStyle name="40% - 강조색4 2 2 22" xfId="17007"/>
    <cellStyle name="40% - 강조색4 2 2 23" xfId="17008"/>
    <cellStyle name="40% - 강조색4 2 2 24" xfId="17009"/>
    <cellStyle name="40% - 강조색4 2 2 25" xfId="17010"/>
    <cellStyle name="40% - 강조색4 2 2 26" xfId="17011"/>
    <cellStyle name="40% - 강조색4 2 2 27" xfId="17012"/>
    <cellStyle name="40% - 강조색4 2 2 28" xfId="17013"/>
    <cellStyle name="40% - 강조색4 2 2 29" xfId="17014"/>
    <cellStyle name="40% - 강조색4 2 2 3" xfId="17015"/>
    <cellStyle name="40% - 강조색4 2 2 30" xfId="17016"/>
    <cellStyle name="40% - 강조색4 2 2 31" xfId="17017"/>
    <cellStyle name="40% - 강조색4 2 2 32" xfId="17018"/>
    <cellStyle name="40% - 강조색4 2 2 33" xfId="17019"/>
    <cellStyle name="40% - 강조색4 2 2 34" xfId="17020"/>
    <cellStyle name="40% - 강조색4 2 2 35" xfId="17021"/>
    <cellStyle name="40% - 강조색4 2 2 36" xfId="17022"/>
    <cellStyle name="40% - 강조색4 2 2 37" xfId="17023"/>
    <cellStyle name="40% - 강조색4 2 2 38" xfId="17024"/>
    <cellStyle name="40% - 강조색4 2 2 39" xfId="17025"/>
    <cellStyle name="40% - 강조색4 2 2 4" xfId="17026"/>
    <cellStyle name="40% - 강조색4 2 2 40" xfId="17027"/>
    <cellStyle name="40% - 강조색4 2 2 5" xfId="17028"/>
    <cellStyle name="40% - 강조색4 2 2 6" xfId="17029"/>
    <cellStyle name="40% - 강조색4 2 2 7" xfId="17030"/>
    <cellStyle name="40% - 강조색4 2 2 8" xfId="17031"/>
    <cellStyle name="40% - 강조색4 2 2 9" xfId="17032"/>
    <cellStyle name="40% - 강조색4 2 2_주요신모델 런칭점검(Wave, Galaxy_S,북미向 外)_W21" xfId="17033"/>
    <cellStyle name="40% - 강조색4 2 20" xfId="17034"/>
    <cellStyle name="40% - 강조색4 2 21" xfId="17035"/>
    <cellStyle name="40% - 강조색4 2 22" xfId="17036"/>
    <cellStyle name="40% - 강조색4 2 23" xfId="17037"/>
    <cellStyle name="40% - 강조색4 2 24" xfId="17038"/>
    <cellStyle name="40% - 강조색4 2 25" xfId="17039"/>
    <cellStyle name="40% - 강조색4 2 26" xfId="17040"/>
    <cellStyle name="40% - 강조색4 2 27" xfId="17041"/>
    <cellStyle name="40% - 강조색4 2 28" xfId="17042"/>
    <cellStyle name="40% - 강조색4 2 29" xfId="17043"/>
    <cellStyle name="40% - 강조색4 2 3" xfId="17044"/>
    <cellStyle name="40% - 강조색4 2 3 10" xfId="17045"/>
    <cellStyle name="40% - 강조색4 2 3 11" xfId="17046"/>
    <cellStyle name="40% - 강조색4 2 3 12" xfId="17047"/>
    <cellStyle name="40% - 강조색4 2 3 13" xfId="17048"/>
    <cellStyle name="40% - 강조색4 2 3 14" xfId="17049"/>
    <cellStyle name="40% - 강조색4 2 3 15" xfId="17050"/>
    <cellStyle name="40% - 강조색4 2 3 16" xfId="17051"/>
    <cellStyle name="40% - 강조색4 2 3 17" xfId="17052"/>
    <cellStyle name="40% - 강조색4 2 3 18" xfId="17053"/>
    <cellStyle name="40% - 강조색4 2 3 19" xfId="17054"/>
    <cellStyle name="40% - 강조색4 2 3 2" xfId="17055"/>
    <cellStyle name="40% - 강조색4 2 3 20" xfId="17056"/>
    <cellStyle name="40% - 강조색4 2 3 21" xfId="17057"/>
    <cellStyle name="40% - 강조색4 2 3 22" xfId="17058"/>
    <cellStyle name="40% - 강조색4 2 3 23" xfId="17059"/>
    <cellStyle name="40% - 강조색4 2 3 24" xfId="17060"/>
    <cellStyle name="40% - 강조색4 2 3 25" xfId="17061"/>
    <cellStyle name="40% - 강조색4 2 3 26" xfId="17062"/>
    <cellStyle name="40% - 강조색4 2 3 27" xfId="17063"/>
    <cellStyle name="40% - 강조색4 2 3 28" xfId="17064"/>
    <cellStyle name="40% - 강조색4 2 3 29" xfId="17065"/>
    <cellStyle name="40% - 강조색4 2 3 3" xfId="17066"/>
    <cellStyle name="40% - 강조색4 2 3 30" xfId="17067"/>
    <cellStyle name="40% - 강조색4 2 3 31" xfId="17068"/>
    <cellStyle name="40% - 강조색4 2 3 32" xfId="17069"/>
    <cellStyle name="40% - 강조색4 2 3 33" xfId="17070"/>
    <cellStyle name="40% - 강조색4 2 3 34" xfId="17071"/>
    <cellStyle name="40% - 강조색4 2 3 35" xfId="17072"/>
    <cellStyle name="40% - 강조색4 2 3 36" xfId="17073"/>
    <cellStyle name="40% - 강조색4 2 3 37" xfId="17074"/>
    <cellStyle name="40% - 강조색4 2 3 38" xfId="17075"/>
    <cellStyle name="40% - 강조색4 2 3 39" xfId="17076"/>
    <cellStyle name="40% - 강조색4 2 3 4" xfId="17077"/>
    <cellStyle name="40% - 강조색4 2 3 40" xfId="17078"/>
    <cellStyle name="40% - 강조색4 2 3 5" xfId="17079"/>
    <cellStyle name="40% - 강조색4 2 3 6" xfId="17080"/>
    <cellStyle name="40% - 강조색4 2 3 7" xfId="17081"/>
    <cellStyle name="40% - 강조색4 2 3 8" xfId="17082"/>
    <cellStyle name="40% - 강조색4 2 3 9" xfId="17083"/>
    <cellStyle name="40% - 강조색4 2 3_주요신모델 런칭점검(Wave, Galaxy_S,북미向 外)_W21" xfId="17084"/>
    <cellStyle name="40% - 강조색4 2 30" xfId="17085"/>
    <cellStyle name="40% - 강조색4 2 31" xfId="17086"/>
    <cellStyle name="40% - 강조색4 2 32" xfId="17087"/>
    <cellStyle name="40% - 강조색4 2 33" xfId="17088"/>
    <cellStyle name="40% - 강조색4 2 34" xfId="17089"/>
    <cellStyle name="40% - 강조색4 2 35" xfId="17090"/>
    <cellStyle name="40% - 강조색4 2 36" xfId="17091"/>
    <cellStyle name="40% - 강조색4 2 37" xfId="17092"/>
    <cellStyle name="40% - 강조색4 2 38" xfId="17093"/>
    <cellStyle name="40% - 강조색4 2 39" xfId="17094"/>
    <cellStyle name="40% - 강조색4 2 4" xfId="17095"/>
    <cellStyle name="40% - 강조색4 2 40" xfId="17096"/>
    <cellStyle name="40% - 강조색4 2 41" xfId="17097"/>
    <cellStyle name="40% - 강조색4 2 42" xfId="17098"/>
    <cellStyle name="40% - 강조색4 2 43" xfId="17099"/>
    <cellStyle name="40% - 강조색4 2 44" xfId="17100"/>
    <cellStyle name="40% - 강조색4 2 45" xfId="17101"/>
    <cellStyle name="40% - 강조색4 2 46" xfId="17102"/>
    <cellStyle name="40% - 강조색4 2 47" xfId="17103"/>
    <cellStyle name="40% - 강조색4 2 48" xfId="17104"/>
    <cellStyle name="40% - 강조색4 2 49" xfId="17105"/>
    <cellStyle name="40% - 강조색4 2 5" xfId="17106"/>
    <cellStyle name="40% - 강조색4 2 50" xfId="17107"/>
    <cellStyle name="40% - 강조색4 2 51" xfId="17108"/>
    <cellStyle name="40% - 강조색4 2 6" xfId="17109"/>
    <cellStyle name="40% - 강조색4 2 7" xfId="17110"/>
    <cellStyle name="40% - 강조색4 2 8" xfId="17111"/>
    <cellStyle name="40% - 강조색4 2 9" xfId="17112"/>
    <cellStyle name="40% - 강조색4 2_주요신모델 런칭점검(Wave, Galaxy_S,북미向 外)_W21" xfId="17113"/>
    <cellStyle name="40% - 강조색4 20" xfId="17114"/>
    <cellStyle name="40% - 강조색4 20 2" xfId="17115"/>
    <cellStyle name="40% - 강조색4 20 3" xfId="17116"/>
    <cellStyle name="40% - 강조색4 21" xfId="17117"/>
    <cellStyle name="40% - 강조색4 21 2" xfId="17118"/>
    <cellStyle name="40% - 강조색4 21 3" xfId="17119"/>
    <cellStyle name="40% - 강조색4 22" xfId="17120"/>
    <cellStyle name="40% - 강조색4 23" xfId="17121"/>
    <cellStyle name="40% - 강조색4 24" xfId="17122"/>
    <cellStyle name="40% - 강조색4 25" xfId="17123"/>
    <cellStyle name="40% - 강조색4 26" xfId="17124"/>
    <cellStyle name="40% - 강조색4 27" xfId="17125"/>
    <cellStyle name="40% - 강조색4 28" xfId="17126"/>
    <cellStyle name="40% - 강조색4 29" xfId="17127"/>
    <cellStyle name="40% - 강조색4 3" xfId="17128"/>
    <cellStyle name="40% - 강조색4 3 10" xfId="17129"/>
    <cellStyle name="40% - 강조색4 3 11" xfId="17130"/>
    <cellStyle name="40% - 강조색4 3 12" xfId="17131"/>
    <cellStyle name="40% - 강조색4 3 13" xfId="17132"/>
    <cellStyle name="40% - 강조색4 3 14" xfId="17133"/>
    <cellStyle name="40% - 강조색4 3 15" xfId="17134"/>
    <cellStyle name="40% - 강조색4 3 16" xfId="17135"/>
    <cellStyle name="40% - 강조색4 3 17" xfId="17136"/>
    <cellStyle name="40% - 강조색4 3 18" xfId="17137"/>
    <cellStyle name="40% - 강조색4 3 19" xfId="17138"/>
    <cellStyle name="40% - 강조색4 3 2" xfId="17139"/>
    <cellStyle name="40% - 강조색4 3 2 2" xfId="17140"/>
    <cellStyle name="40% - 강조색4 3 2 3" xfId="17141"/>
    <cellStyle name="40% - 강조색4 3 20" xfId="17142"/>
    <cellStyle name="40% - 강조색4 3 21" xfId="17143"/>
    <cellStyle name="40% - 강조색4 3 22" xfId="17144"/>
    <cellStyle name="40% - 강조색4 3 23" xfId="17145"/>
    <cellStyle name="40% - 강조색4 3 24" xfId="17146"/>
    <cellStyle name="40% - 강조색4 3 25" xfId="17147"/>
    <cellStyle name="40% - 강조색4 3 26" xfId="17148"/>
    <cellStyle name="40% - 강조색4 3 27" xfId="17149"/>
    <cellStyle name="40% - 강조색4 3 28" xfId="17150"/>
    <cellStyle name="40% - 강조색4 3 29" xfId="17151"/>
    <cellStyle name="40% - 강조색4 3 3" xfId="17152"/>
    <cellStyle name="40% - 강조색4 3 30" xfId="17153"/>
    <cellStyle name="40% - 강조색4 3 31" xfId="17154"/>
    <cellStyle name="40% - 강조색4 3 32" xfId="17155"/>
    <cellStyle name="40% - 강조색4 3 33" xfId="17156"/>
    <cellStyle name="40% - 강조색4 3 34" xfId="17157"/>
    <cellStyle name="40% - 강조색4 3 4" xfId="17158"/>
    <cellStyle name="40% - 강조색4 3 5" xfId="17159"/>
    <cellStyle name="40% - 강조색4 3 6" xfId="17160"/>
    <cellStyle name="40% - 강조색4 3 7" xfId="17161"/>
    <cellStyle name="40% - 강조색4 3 8" xfId="17162"/>
    <cellStyle name="40% - 강조색4 3 9" xfId="17163"/>
    <cellStyle name="40% - 강조색4 3_주요신모델 런칭점검(Wave, Galaxy_S,북미向 外)_W21" xfId="17164"/>
    <cellStyle name="40% - 강조색4 30" xfId="17165"/>
    <cellStyle name="40% - 강조색4 31" xfId="17166"/>
    <cellStyle name="40% - 강조색4 32" xfId="17167"/>
    <cellStyle name="40% - 강조색4 33" xfId="17168"/>
    <cellStyle name="40% - 강조색4 34" xfId="17169"/>
    <cellStyle name="40% - 강조색4 35" xfId="17170"/>
    <cellStyle name="40% - 강조색4 4" xfId="17171"/>
    <cellStyle name="40% - 강조색4 4 2" xfId="17172"/>
    <cellStyle name="40% - 강조색4 4 3" xfId="17173"/>
    <cellStyle name="40% - 강조색4 5" xfId="17174"/>
    <cellStyle name="40% - 강조색4 5 2" xfId="17175"/>
    <cellStyle name="40% - 강조색4 5 3" xfId="17176"/>
    <cellStyle name="40% - 강조색4 6" xfId="17177"/>
    <cellStyle name="40% - 강조색4 6 2" xfId="17178"/>
    <cellStyle name="40% - 강조색4 6 3" xfId="17179"/>
    <cellStyle name="40% - 강조색4 7" xfId="17180"/>
    <cellStyle name="40% - 강조색4 7 2" xfId="17181"/>
    <cellStyle name="40% - 강조색4 7 3" xfId="17182"/>
    <cellStyle name="40% - 강조색4 8" xfId="17183"/>
    <cellStyle name="40% - 강조색4 8 2" xfId="17184"/>
    <cellStyle name="40% - 강조색4 8 3" xfId="17185"/>
    <cellStyle name="40% - 강조색4 9" xfId="17186"/>
    <cellStyle name="40% - 강조색4 9 2" xfId="17187"/>
    <cellStyle name="40% - 강조색4 9 3" xfId="17188"/>
    <cellStyle name="40% - 강조색5 10" xfId="17189"/>
    <cellStyle name="40% - 강조색5 10 2" xfId="17190"/>
    <cellStyle name="40% - 강조색5 10 3" xfId="17191"/>
    <cellStyle name="40% - 강조색5 11" xfId="17192"/>
    <cellStyle name="40% - 강조색5 11 2" xfId="17193"/>
    <cellStyle name="40% - 강조색5 11 3" xfId="17194"/>
    <cellStyle name="40% - 강조색5 12" xfId="17195"/>
    <cellStyle name="40% - 강조색5 12 2" xfId="17196"/>
    <cellStyle name="40% - 강조색5 12 3" xfId="17197"/>
    <cellStyle name="40% - 강조색5 13" xfId="17198"/>
    <cellStyle name="40% - 강조색5 13 2" xfId="17199"/>
    <cellStyle name="40% - 강조색5 13 3" xfId="17200"/>
    <cellStyle name="40% - 강조색5 14" xfId="17201"/>
    <cellStyle name="40% - 강조색5 14 2" xfId="17202"/>
    <cellStyle name="40% - 강조색5 14 3" xfId="17203"/>
    <cellStyle name="40% - 강조색5 15" xfId="17204"/>
    <cellStyle name="40% - 강조색5 15 2" xfId="17205"/>
    <cellStyle name="40% - 강조색5 15 3" xfId="17206"/>
    <cellStyle name="40% - 강조색5 16" xfId="17207"/>
    <cellStyle name="40% - 강조색5 16 2" xfId="17208"/>
    <cellStyle name="40% - 강조색5 16 3" xfId="17209"/>
    <cellStyle name="40% - 강조색5 17" xfId="17210"/>
    <cellStyle name="40% - 강조색5 17 2" xfId="17211"/>
    <cellStyle name="40% - 강조색5 17 3" xfId="17212"/>
    <cellStyle name="40% - 강조색5 18" xfId="17213"/>
    <cellStyle name="40% - 강조색5 18 2" xfId="17214"/>
    <cellStyle name="40% - 강조색5 18 3" xfId="17215"/>
    <cellStyle name="40% - 강조색5 19" xfId="17216"/>
    <cellStyle name="40% - 강조색5 19 2" xfId="17217"/>
    <cellStyle name="40% - 강조색5 19 3" xfId="17218"/>
    <cellStyle name="40% - 강조색5 2" xfId="17219"/>
    <cellStyle name="40% - 강조색5 2 10" xfId="17220"/>
    <cellStyle name="40% - 강조색5 2 11" xfId="17221"/>
    <cellStyle name="40% - 강조색5 2 12" xfId="17222"/>
    <cellStyle name="40% - 강조색5 2 13" xfId="17223"/>
    <cellStyle name="40% - 강조색5 2 14" xfId="17224"/>
    <cellStyle name="40% - 강조색5 2 15" xfId="17225"/>
    <cellStyle name="40% - 강조색5 2 16" xfId="17226"/>
    <cellStyle name="40% - 강조색5 2 17" xfId="17227"/>
    <cellStyle name="40% - 강조색5 2 18" xfId="17228"/>
    <cellStyle name="40% - 강조색5 2 19" xfId="17229"/>
    <cellStyle name="40% - 강조색5 2 2" xfId="17230"/>
    <cellStyle name="40% - 강조색5 2 2 10" xfId="17231"/>
    <cellStyle name="40% - 강조색5 2 2 11" xfId="17232"/>
    <cellStyle name="40% - 강조색5 2 2 12" xfId="17233"/>
    <cellStyle name="40% - 강조색5 2 2 13" xfId="17234"/>
    <cellStyle name="40% - 강조색5 2 2 14" xfId="17235"/>
    <cellStyle name="40% - 강조색5 2 2 15" xfId="17236"/>
    <cellStyle name="40% - 강조색5 2 2 16" xfId="17237"/>
    <cellStyle name="40% - 강조색5 2 2 17" xfId="17238"/>
    <cellStyle name="40% - 강조색5 2 2 18" xfId="17239"/>
    <cellStyle name="40% - 강조색5 2 2 19" xfId="17240"/>
    <cellStyle name="40% - 강조색5 2 2 2" xfId="17241"/>
    <cellStyle name="40% - 강조색5 2 2 20" xfId="17242"/>
    <cellStyle name="40% - 강조색5 2 2 21" xfId="17243"/>
    <cellStyle name="40% - 강조색5 2 2 22" xfId="17244"/>
    <cellStyle name="40% - 강조색5 2 2 23" xfId="17245"/>
    <cellStyle name="40% - 강조색5 2 2 24" xfId="17246"/>
    <cellStyle name="40% - 강조색5 2 2 25" xfId="17247"/>
    <cellStyle name="40% - 강조색5 2 2 26" xfId="17248"/>
    <cellStyle name="40% - 강조색5 2 2 27" xfId="17249"/>
    <cellStyle name="40% - 강조색5 2 2 28" xfId="17250"/>
    <cellStyle name="40% - 강조색5 2 2 29" xfId="17251"/>
    <cellStyle name="40% - 강조색5 2 2 3" xfId="17252"/>
    <cellStyle name="40% - 강조색5 2 2 30" xfId="17253"/>
    <cellStyle name="40% - 강조색5 2 2 31" xfId="17254"/>
    <cellStyle name="40% - 강조색5 2 2 32" xfId="17255"/>
    <cellStyle name="40% - 강조색5 2 2 33" xfId="17256"/>
    <cellStyle name="40% - 강조색5 2 2 34" xfId="17257"/>
    <cellStyle name="40% - 강조색5 2 2 35" xfId="17258"/>
    <cellStyle name="40% - 강조색5 2 2 36" xfId="17259"/>
    <cellStyle name="40% - 강조색5 2 2 37" xfId="17260"/>
    <cellStyle name="40% - 강조색5 2 2 38" xfId="17261"/>
    <cellStyle name="40% - 강조색5 2 2 39" xfId="17262"/>
    <cellStyle name="40% - 강조색5 2 2 4" xfId="17263"/>
    <cellStyle name="40% - 강조색5 2 2 40" xfId="17264"/>
    <cellStyle name="40% - 강조색5 2 2 5" xfId="17265"/>
    <cellStyle name="40% - 강조색5 2 2 6" xfId="17266"/>
    <cellStyle name="40% - 강조색5 2 2 7" xfId="17267"/>
    <cellStyle name="40% - 강조색5 2 2 8" xfId="17268"/>
    <cellStyle name="40% - 강조색5 2 2 9" xfId="17269"/>
    <cellStyle name="40% - 강조색5 2 2_주요신모델 런칭점검(Wave, Galaxy_S,북미向 外)_W21" xfId="17270"/>
    <cellStyle name="40% - 강조색5 2 20" xfId="17271"/>
    <cellStyle name="40% - 강조색5 2 21" xfId="17272"/>
    <cellStyle name="40% - 강조색5 2 22" xfId="17273"/>
    <cellStyle name="40% - 강조색5 2 23" xfId="17274"/>
    <cellStyle name="40% - 강조색5 2 24" xfId="17275"/>
    <cellStyle name="40% - 강조색5 2 25" xfId="17276"/>
    <cellStyle name="40% - 강조색5 2 26" xfId="17277"/>
    <cellStyle name="40% - 강조색5 2 27" xfId="17278"/>
    <cellStyle name="40% - 강조색5 2 28" xfId="17279"/>
    <cellStyle name="40% - 강조색5 2 29" xfId="17280"/>
    <cellStyle name="40% - 강조색5 2 3" xfId="17281"/>
    <cellStyle name="40% - 강조색5 2 3 10" xfId="17282"/>
    <cellStyle name="40% - 강조색5 2 3 11" xfId="17283"/>
    <cellStyle name="40% - 강조색5 2 3 12" xfId="17284"/>
    <cellStyle name="40% - 강조색5 2 3 13" xfId="17285"/>
    <cellStyle name="40% - 강조색5 2 3 14" xfId="17286"/>
    <cellStyle name="40% - 강조색5 2 3 15" xfId="17287"/>
    <cellStyle name="40% - 강조색5 2 3 16" xfId="17288"/>
    <cellStyle name="40% - 강조색5 2 3 17" xfId="17289"/>
    <cellStyle name="40% - 강조색5 2 3 18" xfId="17290"/>
    <cellStyle name="40% - 강조색5 2 3 19" xfId="17291"/>
    <cellStyle name="40% - 강조색5 2 3 2" xfId="17292"/>
    <cellStyle name="40% - 강조색5 2 3 20" xfId="17293"/>
    <cellStyle name="40% - 강조색5 2 3 21" xfId="17294"/>
    <cellStyle name="40% - 강조색5 2 3 22" xfId="17295"/>
    <cellStyle name="40% - 강조색5 2 3 23" xfId="17296"/>
    <cellStyle name="40% - 강조색5 2 3 24" xfId="17297"/>
    <cellStyle name="40% - 강조색5 2 3 25" xfId="17298"/>
    <cellStyle name="40% - 강조색5 2 3 26" xfId="17299"/>
    <cellStyle name="40% - 강조색5 2 3 27" xfId="17300"/>
    <cellStyle name="40% - 강조색5 2 3 28" xfId="17301"/>
    <cellStyle name="40% - 강조색5 2 3 29" xfId="17302"/>
    <cellStyle name="40% - 강조색5 2 3 3" xfId="17303"/>
    <cellStyle name="40% - 강조색5 2 3 30" xfId="17304"/>
    <cellStyle name="40% - 강조색5 2 3 31" xfId="17305"/>
    <cellStyle name="40% - 강조색5 2 3 32" xfId="17306"/>
    <cellStyle name="40% - 강조색5 2 3 33" xfId="17307"/>
    <cellStyle name="40% - 강조색5 2 3 34" xfId="17308"/>
    <cellStyle name="40% - 강조색5 2 3 35" xfId="17309"/>
    <cellStyle name="40% - 강조색5 2 3 36" xfId="17310"/>
    <cellStyle name="40% - 강조색5 2 3 37" xfId="17311"/>
    <cellStyle name="40% - 강조색5 2 3 38" xfId="17312"/>
    <cellStyle name="40% - 강조색5 2 3 39" xfId="17313"/>
    <cellStyle name="40% - 강조색5 2 3 4" xfId="17314"/>
    <cellStyle name="40% - 강조색5 2 3 40" xfId="17315"/>
    <cellStyle name="40% - 강조색5 2 3 5" xfId="17316"/>
    <cellStyle name="40% - 강조색5 2 3 6" xfId="17317"/>
    <cellStyle name="40% - 강조색5 2 3 7" xfId="17318"/>
    <cellStyle name="40% - 강조색5 2 3 8" xfId="17319"/>
    <cellStyle name="40% - 강조색5 2 3 9" xfId="17320"/>
    <cellStyle name="40% - 강조색5 2 3_주요신모델 런칭점검(Wave, Galaxy_S,북미向 外)_W21" xfId="17321"/>
    <cellStyle name="40% - 강조색5 2 30" xfId="17322"/>
    <cellStyle name="40% - 강조색5 2 31" xfId="17323"/>
    <cellStyle name="40% - 강조색5 2 32" xfId="17324"/>
    <cellStyle name="40% - 강조색5 2 33" xfId="17325"/>
    <cellStyle name="40% - 강조색5 2 34" xfId="17326"/>
    <cellStyle name="40% - 강조색5 2 35" xfId="17327"/>
    <cellStyle name="40% - 강조색5 2 36" xfId="17328"/>
    <cellStyle name="40% - 강조색5 2 37" xfId="17329"/>
    <cellStyle name="40% - 강조색5 2 38" xfId="17330"/>
    <cellStyle name="40% - 강조색5 2 39" xfId="17331"/>
    <cellStyle name="40% - 강조색5 2 4" xfId="17332"/>
    <cellStyle name="40% - 강조색5 2 40" xfId="17333"/>
    <cellStyle name="40% - 강조색5 2 41" xfId="17334"/>
    <cellStyle name="40% - 강조색5 2 42" xfId="17335"/>
    <cellStyle name="40% - 강조색5 2 43" xfId="17336"/>
    <cellStyle name="40% - 강조색5 2 44" xfId="17337"/>
    <cellStyle name="40% - 강조색5 2 45" xfId="17338"/>
    <cellStyle name="40% - 강조색5 2 46" xfId="17339"/>
    <cellStyle name="40% - 강조색5 2 47" xfId="17340"/>
    <cellStyle name="40% - 강조색5 2 48" xfId="17341"/>
    <cellStyle name="40% - 강조색5 2 49" xfId="17342"/>
    <cellStyle name="40% - 강조색5 2 5" xfId="17343"/>
    <cellStyle name="40% - 강조색5 2 50" xfId="17344"/>
    <cellStyle name="40% - 강조색5 2 51" xfId="17345"/>
    <cellStyle name="40% - 강조색5 2 6" xfId="17346"/>
    <cellStyle name="40% - 강조색5 2 7" xfId="17347"/>
    <cellStyle name="40% - 강조색5 2 8" xfId="17348"/>
    <cellStyle name="40% - 강조색5 2 9" xfId="17349"/>
    <cellStyle name="40% - 강조색5 2_주요신모델 런칭점검(Wave, Galaxy_S,북미向 外)_W21" xfId="17350"/>
    <cellStyle name="40% - 강조색5 20" xfId="17351"/>
    <cellStyle name="40% - 강조색5 20 2" xfId="17352"/>
    <cellStyle name="40% - 강조색5 20 3" xfId="17353"/>
    <cellStyle name="40% - 강조색5 21" xfId="17354"/>
    <cellStyle name="40% - 강조색5 21 2" xfId="17355"/>
    <cellStyle name="40% - 강조색5 21 3" xfId="17356"/>
    <cellStyle name="40% - 강조색5 22" xfId="17357"/>
    <cellStyle name="40% - 강조색5 23" xfId="17358"/>
    <cellStyle name="40% - 강조색5 24" xfId="17359"/>
    <cellStyle name="40% - 강조색5 25" xfId="17360"/>
    <cellStyle name="40% - 강조색5 26" xfId="17361"/>
    <cellStyle name="40% - 강조색5 27" xfId="17362"/>
    <cellStyle name="40% - 강조색5 28" xfId="17363"/>
    <cellStyle name="40% - 강조색5 29" xfId="17364"/>
    <cellStyle name="40% - 강조색5 3" xfId="17365"/>
    <cellStyle name="40% - 강조색5 3 10" xfId="17366"/>
    <cellStyle name="40% - 강조색5 3 11" xfId="17367"/>
    <cellStyle name="40% - 강조색5 3 12" xfId="17368"/>
    <cellStyle name="40% - 강조색5 3 13" xfId="17369"/>
    <cellStyle name="40% - 강조색5 3 14" xfId="17370"/>
    <cellStyle name="40% - 강조색5 3 15" xfId="17371"/>
    <cellStyle name="40% - 강조색5 3 16" xfId="17372"/>
    <cellStyle name="40% - 강조색5 3 17" xfId="17373"/>
    <cellStyle name="40% - 강조색5 3 18" xfId="17374"/>
    <cellStyle name="40% - 강조색5 3 19" xfId="17375"/>
    <cellStyle name="40% - 강조색5 3 2" xfId="17376"/>
    <cellStyle name="40% - 강조색5 3 2 2" xfId="17377"/>
    <cellStyle name="40% - 강조색5 3 2 3" xfId="17378"/>
    <cellStyle name="40% - 강조색5 3 20" xfId="17379"/>
    <cellStyle name="40% - 강조색5 3 21" xfId="17380"/>
    <cellStyle name="40% - 강조색5 3 22" xfId="17381"/>
    <cellStyle name="40% - 강조색5 3 23" xfId="17382"/>
    <cellStyle name="40% - 강조색5 3 24" xfId="17383"/>
    <cellStyle name="40% - 강조색5 3 25" xfId="17384"/>
    <cellStyle name="40% - 강조색5 3 26" xfId="17385"/>
    <cellStyle name="40% - 강조색5 3 27" xfId="17386"/>
    <cellStyle name="40% - 강조색5 3 28" xfId="17387"/>
    <cellStyle name="40% - 강조색5 3 29" xfId="17388"/>
    <cellStyle name="40% - 강조색5 3 3" xfId="17389"/>
    <cellStyle name="40% - 강조색5 3 30" xfId="17390"/>
    <cellStyle name="40% - 강조색5 3 31" xfId="17391"/>
    <cellStyle name="40% - 강조색5 3 32" xfId="17392"/>
    <cellStyle name="40% - 강조색5 3 33" xfId="17393"/>
    <cellStyle name="40% - 강조색5 3 34" xfId="17394"/>
    <cellStyle name="40% - 강조색5 3 4" xfId="17395"/>
    <cellStyle name="40% - 강조색5 3 5" xfId="17396"/>
    <cellStyle name="40% - 강조색5 3 6" xfId="17397"/>
    <cellStyle name="40% - 강조색5 3 7" xfId="17398"/>
    <cellStyle name="40% - 강조색5 3 8" xfId="17399"/>
    <cellStyle name="40% - 강조색5 3 9" xfId="17400"/>
    <cellStyle name="40% - 강조색5 3_주요신모델 런칭점검(Wave, Galaxy_S,북미向 外)_W21" xfId="17401"/>
    <cellStyle name="40% - 강조색5 30" xfId="17402"/>
    <cellStyle name="40% - 강조색5 31" xfId="17403"/>
    <cellStyle name="40% - 강조색5 32" xfId="17404"/>
    <cellStyle name="40% - 강조색5 33" xfId="17405"/>
    <cellStyle name="40% - 강조색5 34" xfId="17406"/>
    <cellStyle name="40% - 강조색5 35" xfId="17407"/>
    <cellStyle name="40% - 강조색5 4" xfId="17408"/>
    <cellStyle name="40% - 강조색5 4 2" xfId="17409"/>
    <cellStyle name="40% - 강조색5 4 3" xfId="17410"/>
    <cellStyle name="40% - 강조색5 5" xfId="17411"/>
    <cellStyle name="40% - 강조색5 5 2" xfId="17412"/>
    <cellStyle name="40% - 강조색5 5 3" xfId="17413"/>
    <cellStyle name="40% - 강조색5 6" xfId="17414"/>
    <cellStyle name="40% - 강조색5 6 2" xfId="17415"/>
    <cellStyle name="40% - 강조색5 6 3" xfId="17416"/>
    <cellStyle name="40% - 강조색5 7" xfId="17417"/>
    <cellStyle name="40% - 강조색5 7 2" xfId="17418"/>
    <cellStyle name="40% - 강조색5 7 3" xfId="17419"/>
    <cellStyle name="40% - 강조색5 8" xfId="17420"/>
    <cellStyle name="40% - 강조색5 8 2" xfId="17421"/>
    <cellStyle name="40% - 강조색5 8 3" xfId="17422"/>
    <cellStyle name="40% - 강조색5 9" xfId="17423"/>
    <cellStyle name="40% - 강조색5 9 2" xfId="17424"/>
    <cellStyle name="40% - 강조색5 9 3" xfId="17425"/>
    <cellStyle name="40% - 강조색6 10" xfId="17426"/>
    <cellStyle name="40% - 강조색6 10 2" xfId="17427"/>
    <cellStyle name="40% - 강조색6 10 3" xfId="17428"/>
    <cellStyle name="40% - 강조색6 11" xfId="17429"/>
    <cellStyle name="40% - 강조색6 11 2" xfId="17430"/>
    <cellStyle name="40% - 강조색6 11 3" xfId="17431"/>
    <cellStyle name="40% - 강조색6 12" xfId="17432"/>
    <cellStyle name="40% - 강조색6 12 2" xfId="17433"/>
    <cellStyle name="40% - 강조색6 12 3" xfId="17434"/>
    <cellStyle name="40% - 강조색6 13" xfId="17435"/>
    <cellStyle name="40% - 강조색6 13 2" xfId="17436"/>
    <cellStyle name="40% - 강조색6 13 3" xfId="17437"/>
    <cellStyle name="40% - 강조색6 14" xfId="17438"/>
    <cellStyle name="40% - 강조색6 14 2" xfId="17439"/>
    <cellStyle name="40% - 강조색6 14 3" xfId="17440"/>
    <cellStyle name="40% - 강조색6 15" xfId="17441"/>
    <cellStyle name="40% - 강조색6 15 2" xfId="17442"/>
    <cellStyle name="40% - 강조색6 15 3" xfId="17443"/>
    <cellStyle name="40% - 강조색6 16" xfId="17444"/>
    <cellStyle name="40% - 강조색6 16 2" xfId="17445"/>
    <cellStyle name="40% - 강조색6 16 3" xfId="17446"/>
    <cellStyle name="40% - 강조색6 17" xfId="17447"/>
    <cellStyle name="40% - 강조색6 17 2" xfId="17448"/>
    <cellStyle name="40% - 강조색6 17 3" xfId="17449"/>
    <cellStyle name="40% - 강조색6 18" xfId="17450"/>
    <cellStyle name="40% - 강조색6 18 2" xfId="17451"/>
    <cellStyle name="40% - 강조색6 18 3" xfId="17452"/>
    <cellStyle name="40% - 강조색6 19" xfId="17453"/>
    <cellStyle name="40% - 강조색6 19 2" xfId="17454"/>
    <cellStyle name="40% - 강조색6 19 3" xfId="17455"/>
    <cellStyle name="40% - 강조색6 2" xfId="17456"/>
    <cellStyle name="40% - 강조색6 2 10" xfId="17457"/>
    <cellStyle name="40% - 강조색6 2 11" xfId="17458"/>
    <cellStyle name="40% - 강조색6 2 12" xfId="17459"/>
    <cellStyle name="40% - 강조색6 2 13" xfId="17460"/>
    <cellStyle name="40% - 강조색6 2 14" xfId="17461"/>
    <cellStyle name="40% - 강조색6 2 15" xfId="17462"/>
    <cellStyle name="40% - 강조색6 2 16" xfId="17463"/>
    <cellStyle name="40% - 강조색6 2 17" xfId="17464"/>
    <cellStyle name="40% - 강조색6 2 18" xfId="17465"/>
    <cellStyle name="40% - 강조색6 2 19" xfId="17466"/>
    <cellStyle name="40% - 강조색6 2 2" xfId="17467"/>
    <cellStyle name="40% - 강조색6 2 2 10" xfId="17468"/>
    <cellStyle name="40% - 강조색6 2 2 11" xfId="17469"/>
    <cellStyle name="40% - 강조색6 2 2 12" xfId="17470"/>
    <cellStyle name="40% - 강조색6 2 2 13" xfId="17471"/>
    <cellStyle name="40% - 강조색6 2 2 14" xfId="17472"/>
    <cellStyle name="40% - 강조색6 2 2 15" xfId="17473"/>
    <cellStyle name="40% - 강조색6 2 2 16" xfId="17474"/>
    <cellStyle name="40% - 강조색6 2 2 17" xfId="17475"/>
    <cellStyle name="40% - 강조색6 2 2 18" xfId="17476"/>
    <cellStyle name="40% - 강조색6 2 2 19" xfId="17477"/>
    <cellStyle name="40% - 강조색6 2 2 2" xfId="17478"/>
    <cellStyle name="40% - 강조색6 2 2 20" xfId="17479"/>
    <cellStyle name="40% - 강조색6 2 2 21" xfId="17480"/>
    <cellStyle name="40% - 강조색6 2 2 22" xfId="17481"/>
    <cellStyle name="40% - 강조색6 2 2 23" xfId="17482"/>
    <cellStyle name="40% - 강조색6 2 2 24" xfId="17483"/>
    <cellStyle name="40% - 강조색6 2 2 25" xfId="17484"/>
    <cellStyle name="40% - 강조색6 2 2 26" xfId="17485"/>
    <cellStyle name="40% - 강조색6 2 2 27" xfId="17486"/>
    <cellStyle name="40% - 강조색6 2 2 28" xfId="17487"/>
    <cellStyle name="40% - 강조색6 2 2 29" xfId="17488"/>
    <cellStyle name="40% - 강조색6 2 2 3" xfId="17489"/>
    <cellStyle name="40% - 강조색6 2 2 30" xfId="17490"/>
    <cellStyle name="40% - 강조색6 2 2 31" xfId="17491"/>
    <cellStyle name="40% - 강조색6 2 2 32" xfId="17492"/>
    <cellStyle name="40% - 강조색6 2 2 33" xfId="17493"/>
    <cellStyle name="40% - 강조색6 2 2 34" xfId="17494"/>
    <cellStyle name="40% - 강조색6 2 2 35" xfId="17495"/>
    <cellStyle name="40% - 강조색6 2 2 36" xfId="17496"/>
    <cellStyle name="40% - 강조색6 2 2 37" xfId="17497"/>
    <cellStyle name="40% - 강조색6 2 2 38" xfId="17498"/>
    <cellStyle name="40% - 강조색6 2 2 39" xfId="17499"/>
    <cellStyle name="40% - 강조색6 2 2 4" xfId="17500"/>
    <cellStyle name="40% - 강조색6 2 2 40" xfId="17501"/>
    <cellStyle name="40% - 강조색6 2 2 5" xfId="17502"/>
    <cellStyle name="40% - 강조색6 2 2 6" xfId="17503"/>
    <cellStyle name="40% - 강조색6 2 2 7" xfId="17504"/>
    <cellStyle name="40% - 강조색6 2 2 8" xfId="17505"/>
    <cellStyle name="40% - 강조색6 2 2 9" xfId="17506"/>
    <cellStyle name="40% - 강조색6 2 2_주요신모델 런칭점검(Wave, Galaxy_S,북미向 外)_W21" xfId="17507"/>
    <cellStyle name="40% - 강조색6 2 20" xfId="17508"/>
    <cellStyle name="40% - 강조색6 2 21" xfId="17509"/>
    <cellStyle name="40% - 강조색6 2 22" xfId="17510"/>
    <cellStyle name="40% - 강조색6 2 23" xfId="17511"/>
    <cellStyle name="40% - 강조색6 2 24" xfId="17512"/>
    <cellStyle name="40% - 강조색6 2 25" xfId="17513"/>
    <cellStyle name="40% - 강조색6 2 26" xfId="17514"/>
    <cellStyle name="40% - 강조색6 2 27" xfId="17515"/>
    <cellStyle name="40% - 강조색6 2 28" xfId="17516"/>
    <cellStyle name="40% - 강조색6 2 29" xfId="17517"/>
    <cellStyle name="40% - 강조색6 2 3" xfId="17518"/>
    <cellStyle name="40% - 강조색6 2 3 10" xfId="17519"/>
    <cellStyle name="40% - 강조색6 2 3 11" xfId="17520"/>
    <cellStyle name="40% - 강조색6 2 3 12" xfId="17521"/>
    <cellStyle name="40% - 강조색6 2 3 13" xfId="17522"/>
    <cellStyle name="40% - 강조색6 2 3 14" xfId="17523"/>
    <cellStyle name="40% - 강조색6 2 3 15" xfId="17524"/>
    <cellStyle name="40% - 강조색6 2 3 16" xfId="17525"/>
    <cellStyle name="40% - 강조색6 2 3 17" xfId="17526"/>
    <cellStyle name="40% - 강조색6 2 3 18" xfId="17527"/>
    <cellStyle name="40% - 강조색6 2 3 19" xfId="17528"/>
    <cellStyle name="40% - 강조색6 2 3 2" xfId="17529"/>
    <cellStyle name="40% - 강조색6 2 3 20" xfId="17530"/>
    <cellStyle name="40% - 강조색6 2 3 21" xfId="17531"/>
    <cellStyle name="40% - 강조색6 2 3 22" xfId="17532"/>
    <cellStyle name="40% - 강조색6 2 3 23" xfId="17533"/>
    <cellStyle name="40% - 강조색6 2 3 24" xfId="17534"/>
    <cellStyle name="40% - 강조색6 2 3 25" xfId="17535"/>
    <cellStyle name="40% - 강조색6 2 3 26" xfId="17536"/>
    <cellStyle name="40% - 강조색6 2 3 27" xfId="17537"/>
    <cellStyle name="40% - 강조색6 2 3 28" xfId="17538"/>
    <cellStyle name="40% - 강조색6 2 3 29" xfId="17539"/>
    <cellStyle name="40% - 강조색6 2 3 3" xfId="17540"/>
    <cellStyle name="40% - 강조색6 2 3 30" xfId="17541"/>
    <cellStyle name="40% - 강조색6 2 3 31" xfId="17542"/>
    <cellStyle name="40% - 강조색6 2 3 32" xfId="17543"/>
    <cellStyle name="40% - 강조색6 2 3 33" xfId="17544"/>
    <cellStyle name="40% - 강조색6 2 3 34" xfId="17545"/>
    <cellStyle name="40% - 강조색6 2 3 35" xfId="17546"/>
    <cellStyle name="40% - 강조색6 2 3 36" xfId="17547"/>
    <cellStyle name="40% - 강조색6 2 3 37" xfId="17548"/>
    <cellStyle name="40% - 강조색6 2 3 38" xfId="17549"/>
    <cellStyle name="40% - 강조색6 2 3 39" xfId="17550"/>
    <cellStyle name="40% - 강조색6 2 3 4" xfId="17551"/>
    <cellStyle name="40% - 강조색6 2 3 40" xfId="17552"/>
    <cellStyle name="40% - 강조색6 2 3 5" xfId="17553"/>
    <cellStyle name="40% - 강조색6 2 3 6" xfId="17554"/>
    <cellStyle name="40% - 강조색6 2 3 7" xfId="17555"/>
    <cellStyle name="40% - 강조색6 2 3 8" xfId="17556"/>
    <cellStyle name="40% - 강조색6 2 3 9" xfId="17557"/>
    <cellStyle name="40% - 강조색6 2 3_주요신모델 런칭점검(Wave, Galaxy_S,북미向 外)_W21" xfId="17558"/>
    <cellStyle name="40% - 강조색6 2 30" xfId="17559"/>
    <cellStyle name="40% - 강조색6 2 31" xfId="17560"/>
    <cellStyle name="40% - 강조색6 2 32" xfId="17561"/>
    <cellStyle name="40% - 강조색6 2 33" xfId="17562"/>
    <cellStyle name="40% - 강조색6 2 34" xfId="17563"/>
    <cellStyle name="40% - 강조색6 2 35" xfId="17564"/>
    <cellStyle name="40% - 강조색6 2 36" xfId="17565"/>
    <cellStyle name="40% - 강조색6 2 37" xfId="17566"/>
    <cellStyle name="40% - 강조색6 2 38" xfId="17567"/>
    <cellStyle name="40% - 강조색6 2 39" xfId="17568"/>
    <cellStyle name="40% - 강조색6 2 4" xfId="17569"/>
    <cellStyle name="40% - 강조색6 2 40" xfId="17570"/>
    <cellStyle name="40% - 강조색6 2 41" xfId="17571"/>
    <cellStyle name="40% - 강조색6 2 42" xfId="17572"/>
    <cellStyle name="40% - 강조색6 2 43" xfId="17573"/>
    <cellStyle name="40% - 강조색6 2 44" xfId="17574"/>
    <cellStyle name="40% - 강조색6 2 45" xfId="17575"/>
    <cellStyle name="40% - 강조색6 2 46" xfId="17576"/>
    <cellStyle name="40% - 강조색6 2 47" xfId="17577"/>
    <cellStyle name="40% - 강조색6 2 48" xfId="17578"/>
    <cellStyle name="40% - 강조색6 2 49" xfId="17579"/>
    <cellStyle name="40% - 강조색6 2 5" xfId="17580"/>
    <cellStyle name="40% - 강조색6 2 50" xfId="17581"/>
    <cellStyle name="40% - 강조색6 2 51" xfId="17582"/>
    <cellStyle name="40% - 강조색6 2 6" xfId="17583"/>
    <cellStyle name="40% - 강조색6 2 7" xfId="17584"/>
    <cellStyle name="40% - 강조색6 2 8" xfId="17585"/>
    <cellStyle name="40% - 강조색6 2 9" xfId="17586"/>
    <cellStyle name="40% - 강조색6 2_주요신모델 런칭점검(Wave, Galaxy_S,북미向 外)_W21" xfId="17587"/>
    <cellStyle name="40% - 강조색6 20" xfId="17588"/>
    <cellStyle name="40% - 강조색6 20 2" xfId="17589"/>
    <cellStyle name="40% - 강조색6 20 3" xfId="17590"/>
    <cellStyle name="40% - 강조색6 21" xfId="17591"/>
    <cellStyle name="40% - 강조색6 21 2" xfId="17592"/>
    <cellStyle name="40% - 강조색6 21 3" xfId="17593"/>
    <cellStyle name="40% - 강조색6 22" xfId="17594"/>
    <cellStyle name="40% - 강조색6 23" xfId="17595"/>
    <cellStyle name="40% - 강조색6 24" xfId="17596"/>
    <cellStyle name="40% - 강조색6 25" xfId="17597"/>
    <cellStyle name="40% - 강조색6 26" xfId="17598"/>
    <cellStyle name="40% - 강조색6 27" xfId="17599"/>
    <cellStyle name="40% - 강조색6 28" xfId="17600"/>
    <cellStyle name="40% - 강조색6 29" xfId="17601"/>
    <cellStyle name="40% - 강조색6 3" xfId="17602"/>
    <cellStyle name="40% - 강조색6 3 10" xfId="17603"/>
    <cellStyle name="40% - 강조색6 3 11" xfId="17604"/>
    <cellStyle name="40% - 강조색6 3 12" xfId="17605"/>
    <cellStyle name="40% - 강조색6 3 13" xfId="17606"/>
    <cellStyle name="40% - 강조색6 3 14" xfId="17607"/>
    <cellStyle name="40% - 강조색6 3 15" xfId="17608"/>
    <cellStyle name="40% - 강조색6 3 16" xfId="17609"/>
    <cellStyle name="40% - 강조색6 3 17" xfId="17610"/>
    <cellStyle name="40% - 강조색6 3 18" xfId="17611"/>
    <cellStyle name="40% - 강조색6 3 19" xfId="17612"/>
    <cellStyle name="40% - 강조색6 3 2" xfId="17613"/>
    <cellStyle name="40% - 강조색6 3 2 2" xfId="17614"/>
    <cellStyle name="40% - 강조색6 3 2 3" xfId="17615"/>
    <cellStyle name="40% - 강조색6 3 20" xfId="17616"/>
    <cellStyle name="40% - 강조색6 3 21" xfId="17617"/>
    <cellStyle name="40% - 강조색6 3 22" xfId="17618"/>
    <cellStyle name="40% - 강조색6 3 23" xfId="17619"/>
    <cellStyle name="40% - 강조색6 3 24" xfId="17620"/>
    <cellStyle name="40% - 강조색6 3 25" xfId="17621"/>
    <cellStyle name="40% - 강조색6 3 26" xfId="17622"/>
    <cellStyle name="40% - 강조색6 3 27" xfId="17623"/>
    <cellStyle name="40% - 강조색6 3 28" xfId="17624"/>
    <cellStyle name="40% - 강조색6 3 29" xfId="17625"/>
    <cellStyle name="40% - 강조색6 3 3" xfId="17626"/>
    <cellStyle name="40% - 강조색6 3 30" xfId="17627"/>
    <cellStyle name="40% - 강조색6 3 31" xfId="17628"/>
    <cellStyle name="40% - 강조색6 3 32" xfId="17629"/>
    <cellStyle name="40% - 강조색6 3 33" xfId="17630"/>
    <cellStyle name="40% - 강조색6 3 34" xfId="17631"/>
    <cellStyle name="40% - 강조색6 3 4" xfId="17632"/>
    <cellStyle name="40% - 강조색6 3 5" xfId="17633"/>
    <cellStyle name="40% - 강조색6 3 6" xfId="17634"/>
    <cellStyle name="40% - 강조색6 3 7" xfId="17635"/>
    <cellStyle name="40% - 강조색6 3 8" xfId="17636"/>
    <cellStyle name="40% - 강조색6 3 9" xfId="17637"/>
    <cellStyle name="40% - 강조색6 3_주요신모델 런칭점검(Wave, Galaxy_S,북미向 外)_W21" xfId="17638"/>
    <cellStyle name="40% - 강조색6 30" xfId="17639"/>
    <cellStyle name="40% - 강조색6 31" xfId="17640"/>
    <cellStyle name="40% - 강조색6 32" xfId="17641"/>
    <cellStyle name="40% - 강조색6 33" xfId="17642"/>
    <cellStyle name="40% - 강조색6 34" xfId="17643"/>
    <cellStyle name="40% - 강조색6 35" xfId="17644"/>
    <cellStyle name="40% - 강조색6 4" xfId="17645"/>
    <cellStyle name="40% - 강조색6 4 2" xfId="17646"/>
    <cellStyle name="40% - 강조색6 4 3" xfId="17647"/>
    <cellStyle name="40% - 강조색6 5" xfId="17648"/>
    <cellStyle name="40% - 강조색6 5 2" xfId="17649"/>
    <cellStyle name="40% - 강조색6 5 3" xfId="17650"/>
    <cellStyle name="40% - 강조색6 6" xfId="17651"/>
    <cellStyle name="40% - 강조색6 6 2" xfId="17652"/>
    <cellStyle name="40% - 강조색6 6 3" xfId="17653"/>
    <cellStyle name="40% - 강조색6 7" xfId="17654"/>
    <cellStyle name="40% - 강조색6 7 2" xfId="17655"/>
    <cellStyle name="40% - 강조색6 7 3" xfId="17656"/>
    <cellStyle name="40% - 강조색6 8" xfId="17657"/>
    <cellStyle name="40% - 강조색6 8 2" xfId="17658"/>
    <cellStyle name="40% - 강조색6 8 3" xfId="17659"/>
    <cellStyle name="40% - 강조색6 9" xfId="17660"/>
    <cellStyle name="40% - 강조색6 9 2" xfId="17661"/>
    <cellStyle name="40% - 강조색6 9 3" xfId="17662"/>
    <cellStyle name="40% - 强调文字颜色 1 10" xfId="17663"/>
    <cellStyle name="40% - 强调文字颜色 1 10 2" xfId="17664"/>
    <cellStyle name="40% - 强调文字颜色 1 10 3" xfId="17665"/>
    <cellStyle name="40% - 强调文字颜色 1 11" xfId="17666"/>
    <cellStyle name="40% - 强调文字颜色 1 11 2" xfId="17667"/>
    <cellStyle name="40% - 强调文字颜色 1 11 3" xfId="17668"/>
    <cellStyle name="40% - 强调文字颜色 1 12" xfId="17669"/>
    <cellStyle name="40% - 强调文字颜色 1 12 2" xfId="17670"/>
    <cellStyle name="40% - 强调文字颜色 1 12 3" xfId="17671"/>
    <cellStyle name="40% - 强调文字颜色 1 13" xfId="17672"/>
    <cellStyle name="40% - 强调文字颜色 1 13 2" xfId="17673"/>
    <cellStyle name="40% - 强调文字颜色 1 13 3" xfId="17674"/>
    <cellStyle name="40% - 强调文字颜色 1 14" xfId="17675"/>
    <cellStyle name="40% - 强调文字颜色 1 14 2" xfId="17676"/>
    <cellStyle name="40% - 强调文字颜色 1 14 3" xfId="17677"/>
    <cellStyle name="40% - 强调文字颜色 1 15" xfId="17678"/>
    <cellStyle name="40% - 强调文字颜色 1 15 2" xfId="17679"/>
    <cellStyle name="40% - 强调文字颜色 1 15 3" xfId="17680"/>
    <cellStyle name="40% - 强调文字颜色 1 16" xfId="17681"/>
    <cellStyle name="40% - 强调文字颜色 1 16 2" xfId="17682"/>
    <cellStyle name="40% - 强调文字颜色 1 16 3" xfId="17683"/>
    <cellStyle name="40% - 强调文字颜色 1 2" xfId="17684"/>
    <cellStyle name="40% - 强调文字颜色 1 2 2" xfId="17685"/>
    <cellStyle name="40% - 强调文字颜色 1 2 3" xfId="17686"/>
    <cellStyle name="40% - 强调文字颜色 1 3" xfId="17687"/>
    <cellStyle name="40% - 强调文字颜色 1 3 2" xfId="17688"/>
    <cellStyle name="40% - 强调文字颜色 1 3 2 2" xfId="17689"/>
    <cellStyle name="40% - 强调文字颜色 1 3 2 3" xfId="17690"/>
    <cellStyle name="40% - 强调文字颜色 1 3 3" xfId="17691"/>
    <cellStyle name="40% - 强调文字颜色 1 3 4" xfId="17692"/>
    <cellStyle name="40% - 强调文字颜色 1 3_Caspi,Cooper,Tass,Beni,Latona 금형진행현황_110107" xfId="17693"/>
    <cellStyle name="40% - 强调文字颜色 1 4" xfId="17694"/>
    <cellStyle name="40% - 强调文字颜色 1 4 2" xfId="17695"/>
    <cellStyle name="40% - 强调文字颜色 1 4 2 2" xfId="17696"/>
    <cellStyle name="40% - 强调文字颜色 1 4 2 3" xfId="17697"/>
    <cellStyle name="40% - 强调文字颜色 1 4 3" xfId="17698"/>
    <cellStyle name="40% - 强调文字颜色 1 4 4" xfId="17699"/>
    <cellStyle name="40% - 强调文字颜色 1 4_Caspi,Cooper,Tass,Beni,Latona 금형진행현황_110107" xfId="17700"/>
    <cellStyle name="40% - 强调文字颜色 1 5" xfId="17701"/>
    <cellStyle name="40% - 强调文字颜色 1 5 2" xfId="17702"/>
    <cellStyle name="40% - 强调文字颜色 1 5 2 2" xfId="17703"/>
    <cellStyle name="40% - 强调文字颜色 1 5 2 3" xfId="17704"/>
    <cellStyle name="40% - 强调文字颜色 1 5 3" xfId="17705"/>
    <cellStyle name="40% - 强调文字颜色 1 5 4" xfId="17706"/>
    <cellStyle name="40% - 强调文字颜色 1 5_Caspi,Cooper,Tass,Beni,Latona 금형진행현황_110107" xfId="17707"/>
    <cellStyle name="40% - 强调文字颜色 1 6" xfId="17708"/>
    <cellStyle name="40% - 强调文字颜色 1 6 2" xfId="17709"/>
    <cellStyle name="40% - 强调文字颜色 1 6 2 2" xfId="17710"/>
    <cellStyle name="40% - 强调文字颜色 1 6 2 3" xfId="17711"/>
    <cellStyle name="40% - 强调文字颜色 1 6 3" xfId="17712"/>
    <cellStyle name="40% - 强调文字颜色 1 6 4" xfId="17713"/>
    <cellStyle name="40% - 强调文字颜色 1 6_Caspi,Cooper,Tass,Beni,Latona 금형진행현황_110107" xfId="17714"/>
    <cellStyle name="40% - 强调文字颜色 1 7" xfId="17715"/>
    <cellStyle name="40% - 强调文字颜色 1 7 2" xfId="17716"/>
    <cellStyle name="40% - 强调文字颜色 1 7 2 2" xfId="17717"/>
    <cellStyle name="40% - 强调文字颜色 1 7 2 3" xfId="17718"/>
    <cellStyle name="40% - 强调文字颜色 1 7 3" xfId="17719"/>
    <cellStyle name="40% - 强调文字颜色 1 7 4" xfId="17720"/>
    <cellStyle name="40% - 强调文字颜色 1 7_Caspi,Cooper,Tass,Beni,Latona 금형진행현황_110107" xfId="17721"/>
    <cellStyle name="40% - 强调文字颜色 1 8" xfId="17722"/>
    <cellStyle name="40% - 强调文字颜色 1 8 2" xfId="17723"/>
    <cellStyle name="40% - 强调文字颜色 1 8 3" xfId="17724"/>
    <cellStyle name="40% - 强调文字颜色 1 9" xfId="17725"/>
    <cellStyle name="40% - 强调文字颜色 1 9 2" xfId="17726"/>
    <cellStyle name="40% - 强调文字颜色 1 9 3" xfId="17727"/>
    <cellStyle name="40% - 强调文字颜色 1_08주 Shipment 실적(GSM)_0223" xfId="17728"/>
    <cellStyle name="40% - 强调文字颜色 2 10" xfId="17729"/>
    <cellStyle name="40% - 强调文字颜色 2 10 2" xfId="17730"/>
    <cellStyle name="40% - 强调文字颜色 2 10 3" xfId="17731"/>
    <cellStyle name="40% - 强调文字颜色 2 11" xfId="17732"/>
    <cellStyle name="40% - 强调文字颜色 2 11 2" xfId="17733"/>
    <cellStyle name="40% - 强调文字颜色 2 11 3" xfId="17734"/>
    <cellStyle name="40% - 强调文字颜色 2 12" xfId="17735"/>
    <cellStyle name="40% - 强调文字颜色 2 12 2" xfId="17736"/>
    <cellStyle name="40% - 强调文字颜色 2 12 3" xfId="17737"/>
    <cellStyle name="40% - 强调文字颜色 2 13" xfId="17738"/>
    <cellStyle name="40% - 强调文字颜色 2 13 2" xfId="17739"/>
    <cellStyle name="40% - 强调文字颜色 2 13 3" xfId="17740"/>
    <cellStyle name="40% - 强调文字颜色 2 14" xfId="17741"/>
    <cellStyle name="40% - 强调文字颜色 2 14 2" xfId="17742"/>
    <cellStyle name="40% - 强调文字颜色 2 14 3" xfId="17743"/>
    <cellStyle name="40% - 强调文字颜色 2 15" xfId="17744"/>
    <cellStyle name="40% - 强调文字颜色 2 15 2" xfId="17745"/>
    <cellStyle name="40% - 强调文字颜色 2 15 3" xfId="17746"/>
    <cellStyle name="40% - 强调文字颜色 2 16" xfId="17747"/>
    <cellStyle name="40% - 强调文字颜色 2 16 2" xfId="17748"/>
    <cellStyle name="40% - 强调文字颜色 2 16 3" xfId="17749"/>
    <cellStyle name="40% - 强调文字颜色 2 2" xfId="17750"/>
    <cellStyle name="40% - 强调文字颜色 2 2 2" xfId="17751"/>
    <cellStyle name="40% - 强调文字颜色 2 2 3" xfId="17752"/>
    <cellStyle name="40% - 强调文字颜色 2 3" xfId="17753"/>
    <cellStyle name="40% - 强调文字颜色 2 3 2" xfId="17754"/>
    <cellStyle name="40% - 强调文字颜色 2 3 2 2" xfId="17755"/>
    <cellStyle name="40% - 强调文字颜色 2 3 2 3" xfId="17756"/>
    <cellStyle name="40% - 强调文字颜色 2 3 3" xfId="17757"/>
    <cellStyle name="40% - 强调文字颜色 2 3 4" xfId="17758"/>
    <cellStyle name="40% - 强调文字颜色 2 3_Caspi,Cooper,Tass,Beni,Latona 금형진행현황_110107" xfId="17759"/>
    <cellStyle name="40% - 强调文字颜色 2 4" xfId="17760"/>
    <cellStyle name="40% - 强调文字颜色 2 4 2" xfId="17761"/>
    <cellStyle name="40% - 强调文字颜色 2 4 2 2" xfId="17762"/>
    <cellStyle name="40% - 强调文字颜色 2 4 2 3" xfId="17763"/>
    <cellStyle name="40% - 强调文字颜色 2 4 3" xfId="17764"/>
    <cellStyle name="40% - 强调文字颜色 2 4 4" xfId="17765"/>
    <cellStyle name="40% - 强调文字颜色 2 4_Caspi,Cooper,Tass,Beni,Latona 금형진행현황_110107" xfId="17766"/>
    <cellStyle name="40% - 强调文字颜色 2 5" xfId="17767"/>
    <cellStyle name="40% - 强调文字颜色 2 5 2" xfId="17768"/>
    <cellStyle name="40% - 强调文字颜色 2 5 2 2" xfId="17769"/>
    <cellStyle name="40% - 强调文字颜色 2 5 2 3" xfId="17770"/>
    <cellStyle name="40% - 强调文字颜色 2 5 3" xfId="17771"/>
    <cellStyle name="40% - 强调文字颜色 2 5 4" xfId="17772"/>
    <cellStyle name="40% - 强调文字颜色 2 5_Caspi,Cooper,Tass,Beni,Latona 금형진행현황_110107" xfId="17773"/>
    <cellStyle name="40% - 强调文字颜色 2 6" xfId="17774"/>
    <cellStyle name="40% - 强调文字颜色 2 6 2" xfId="17775"/>
    <cellStyle name="40% - 强调文字颜色 2 6 2 2" xfId="17776"/>
    <cellStyle name="40% - 强调文字颜色 2 6 2 3" xfId="17777"/>
    <cellStyle name="40% - 强调文字颜色 2 6 3" xfId="17778"/>
    <cellStyle name="40% - 强调文字颜色 2 6 4" xfId="17779"/>
    <cellStyle name="40% - 强调文字颜色 2 6_Caspi,Cooper,Tass,Beni,Latona 금형진행현황_110107" xfId="17780"/>
    <cellStyle name="40% - 强调文字颜色 2 7" xfId="17781"/>
    <cellStyle name="40% - 强调文字颜色 2 7 2" xfId="17782"/>
    <cellStyle name="40% - 强调文字颜色 2 7 2 2" xfId="17783"/>
    <cellStyle name="40% - 强调文字颜色 2 7 2 3" xfId="17784"/>
    <cellStyle name="40% - 强调文字颜色 2 7 3" xfId="17785"/>
    <cellStyle name="40% - 强调文字颜色 2 7 4" xfId="17786"/>
    <cellStyle name="40% - 强调文字颜色 2 7_Caspi,Cooper,Tass,Beni,Latona 금형진행현황_110107" xfId="17787"/>
    <cellStyle name="40% - 强调文字颜色 2 8" xfId="17788"/>
    <cellStyle name="40% - 强调文字颜色 2 8 2" xfId="17789"/>
    <cellStyle name="40% - 强调文字颜色 2 8 3" xfId="17790"/>
    <cellStyle name="40% - 强调文字颜色 2 9" xfId="17791"/>
    <cellStyle name="40% - 强调文字颜色 2 9 2" xfId="17792"/>
    <cellStyle name="40% - 强调文字颜色 2 9 3" xfId="17793"/>
    <cellStyle name="40% - 强调文字颜色 2_08주 Shipment 실적(GSM)_0223" xfId="17794"/>
    <cellStyle name="40% - 强调文字颜色 3 10" xfId="17795"/>
    <cellStyle name="40% - 强调文字颜色 3 10 2" xfId="17796"/>
    <cellStyle name="40% - 强调文字颜色 3 10 3" xfId="17797"/>
    <cellStyle name="40% - 强调文字颜色 3 11" xfId="17798"/>
    <cellStyle name="40% - 强调文字颜色 3 11 2" xfId="17799"/>
    <cellStyle name="40% - 强调文字颜色 3 11 3" xfId="17800"/>
    <cellStyle name="40% - 强调文字颜色 3 12" xfId="17801"/>
    <cellStyle name="40% - 强调文字颜色 3 12 2" xfId="17802"/>
    <cellStyle name="40% - 强调文字颜色 3 12 3" xfId="17803"/>
    <cellStyle name="40% - 强调文字颜色 3 13" xfId="17804"/>
    <cellStyle name="40% - 强调文字颜色 3 13 2" xfId="17805"/>
    <cellStyle name="40% - 强调文字颜色 3 13 3" xfId="17806"/>
    <cellStyle name="40% - 强调文字颜色 3 14" xfId="17807"/>
    <cellStyle name="40% - 强调文字颜色 3 14 2" xfId="17808"/>
    <cellStyle name="40% - 强调文字颜色 3 14 3" xfId="17809"/>
    <cellStyle name="40% - 强调文字颜色 3 15" xfId="17810"/>
    <cellStyle name="40% - 强调文字颜色 3 15 2" xfId="17811"/>
    <cellStyle name="40% - 强调文字颜色 3 15 3" xfId="17812"/>
    <cellStyle name="40% - 强调文字颜色 3 16" xfId="17813"/>
    <cellStyle name="40% - 强调文字颜色 3 16 2" xfId="17814"/>
    <cellStyle name="40% - 强调文字颜色 3 16 3" xfId="17815"/>
    <cellStyle name="40% - 强调文字颜色 3 2" xfId="17816"/>
    <cellStyle name="40% - 强调文字颜色 3 2 2" xfId="17817"/>
    <cellStyle name="40% - 强调文字颜色 3 2 3" xfId="17818"/>
    <cellStyle name="40% - 强调文字颜色 3 3" xfId="17819"/>
    <cellStyle name="40% - 强调文字颜色 3 3 2" xfId="17820"/>
    <cellStyle name="40% - 强调文字颜色 3 3 2 2" xfId="17821"/>
    <cellStyle name="40% - 强调文字颜色 3 3 2 3" xfId="17822"/>
    <cellStyle name="40% - 强调文字颜色 3 3 3" xfId="17823"/>
    <cellStyle name="40% - 强调文字颜色 3 3 4" xfId="17824"/>
    <cellStyle name="40% - 强调文字颜色 3 3_Caspi,Cooper,Tass,Beni,Latona 금형진행현황_110107" xfId="17825"/>
    <cellStyle name="40% - 强调文字颜色 3 4" xfId="17826"/>
    <cellStyle name="40% - 强调文字颜色 3 4 2" xfId="17827"/>
    <cellStyle name="40% - 强调文字颜色 3 4 2 2" xfId="17828"/>
    <cellStyle name="40% - 强调文字颜色 3 4 2 3" xfId="17829"/>
    <cellStyle name="40% - 强调文字颜色 3 4 3" xfId="17830"/>
    <cellStyle name="40% - 强调文字颜色 3 4 4" xfId="17831"/>
    <cellStyle name="40% - 强调文字颜色 3 4_Caspi,Cooper,Tass,Beni,Latona 금형진행현황_110107" xfId="17832"/>
    <cellStyle name="40% - 强调文字颜色 3 5" xfId="17833"/>
    <cellStyle name="40% - 强调文字颜色 3 5 2" xfId="17834"/>
    <cellStyle name="40% - 强调文字颜色 3 5 2 2" xfId="17835"/>
    <cellStyle name="40% - 强调文字颜色 3 5 2 3" xfId="17836"/>
    <cellStyle name="40% - 强调文字颜色 3 5 3" xfId="17837"/>
    <cellStyle name="40% - 强调文字颜色 3 5 4" xfId="17838"/>
    <cellStyle name="40% - 强调文字颜色 3 5_Caspi,Cooper,Tass,Beni,Latona 금형진행현황_110107" xfId="17839"/>
    <cellStyle name="40% - 强调文字颜色 3 6" xfId="17840"/>
    <cellStyle name="40% - 强调文字颜色 3 6 2" xfId="17841"/>
    <cellStyle name="40% - 强调文字颜色 3 6 2 2" xfId="17842"/>
    <cellStyle name="40% - 强调文字颜色 3 6 2 3" xfId="17843"/>
    <cellStyle name="40% - 强调文字颜色 3 6 3" xfId="17844"/>
    <cellStyle name="40% - 强调文字颜色 3 6 4" xfId="17845"/>
    <cellStyle name="40% - 强调文字颜色 3 6_Caspi,Cooper,Tass,Beni,Latona 금형진행현황_110107" xfId="17846"/>
    <cellStyle name="40% - 强调文字颜色 3 7" xfId="17847"/>
    <cellStyle name="40% - 强调文字颜色 3 7 2" xfId="17848"/>
    <cellStyle name="40% - 强调文字颜色 3 7 2 2" xfId="17849"/>
    <cellStyle name="40% - 强调文字颜色 3 7 2 3" xfId="17850"/>
    <cellStyle name="40% - 强调文字颜色 3 7 3" xfId="17851"/>
    <cellStyle name="40% - 强调文字颜色 3 7 4" xfId="17852"/>
    <cellStyle name="40% - 强调文字颜色 3 7_Caspi,Cooper,Tass,Beni,Latona 금형진행현황_110107" xfId="17853"/>
    <cellStyle name="40% - 强调文字颜色 3 8" xfId="17854"/>
    <cellStyle name="40% - 强调文字颜色 3 8 2" xfId="17855"/>
    <cellStyle name="40% - 强调文字颜色 3 8 3" xfId="17856"/>
    <cellStyle name="40% - 强调文字颜色 3 9" xfId="17857"/>
    <cellStyle name="40% - 强调文字颜色 3 9 2" xfId="17858"/>
    <cellStyle name="40% - 强调文字颜色 3 9 3" xfId="17859"/>
    <cellStyle name="40% - 强调文字颜色 3_08주 Shipment 실적(GSM)_0223" xfId="17860"/>
    <cellStyle name="40% - 强调文字颜色 4 10" xfId="17861"/>
    <cellStyle name="40% - 强调文字颜色 4 10 2" xfId="17862"/>
    <cellStyle name="40% - 强调文字颜色 4 10 3" xfId="17863"/>
    <cellStyle name="40% - 强调文字颜色 4 11" xfId="17864"/>
    <cellStyle name="40% - 强调文字颜色 4 11 2" xfId="17865"/>
    <cellStyle name="40% - 强调文字颜色 4 11 3" xfId="17866"/>
    <cellStyle name="40% - 强调文字颜色 4 12" xfId="17867"/>
    <cellStyle name="40% - 强调文字颜色 4 12 2" xfId="17868"/>
    <cellStyle name="40% - 强调文字颜色 4 12 3" xfId="17869"/>
    <cellStyle name="40% - 强调文字颜色 4 13" xfId="17870"/>
    <cellStyle name="40% - 强调文字颜色 4 13 2" xfId="17871"/>
    <cellStyle name="40% - 强调文字颜色 4 13 3" xfId="17872"/>
    <cellStyle name="40% - 强调文字颜色 4 14" xfId="17873"/>
    <cellStyle name="40% - 强调文字颜色 4 14 2" xfId="17874"/>
    <cellStyle name="40% - 强调文字颜色 4 14 3" xfId="17875"/>
    <cellStyle name="40% - 强调文字颜色 4 15" xfId="17876"/>
    <cellStyle name="40% - 强调文字颜色 4 15 2" xfId="17877"/>
    <cellStyle name="40% - 强调文字颜色 4 15 3" xfId="17878"/>
    <cellStyle name="40% - 强调文字颜色 4 16" xfId="17879"/>
    <cellStyle name="40% - 强调文字颜色 4 16 2" xfId="17880"/>
    <cellStyle name="40% - 强调文字颜色 4 16 3" xfId="17881"/>
    <cellStyle name="40% - 强调文字颜色 4 2" xfId="17882"/>
    <cellStyle name="40% - 强调文字颜色 4 2 2" xfId="17883"/>
    <cellStyle name="40% - 强调文字颜色 4 2 3" xfId="17884"/>
    <cellStyle name="40% - 强调文字颜色 4 3" xfId="17885"/>
    <cellStyle name="40% - 强调文字颜色 4 3 2" xfId="17886"/>
    <cellStyle name="40% - 强调文字颜色 4 3 2 2" xfId="17887"/>
    <cellStyle name="40% - 强调文字颜色 4 3 2 3" xfId="17888"/>
    <cellStyle name="40% - 强调文字颜色 4 3 3" xfId="17889"/>
    <cellStyle name="40% - 强调文字颜色 4 3 4" xfId="17890"/>
    <cellStyle name="40% - 强调文字颜色 4 3_Caspi,Cooper,Tass,Beni,Latona 금형진행현황_110107" xfId="17891"/>
    <cellStyle name="40% - 强调文字颜色 4 4" xfId="17892"/>
    <cellStyle name="40% - 强调文字颜色 4 4 2" xfId="17893"/>
    <cellStyle name="40% - 强调文字颜色 4 4 2 2" xfId="17894"/>
    <cellStyle name="40% - 强调文字颜色 4 4 2 3" xfId="17895"/>
    <cellStyle name="40% - 强调文字颜色 4 4 3" xfId="17896"/>
    <cellStyle name="40% - 强调文字颜色 4 4 4" xfId="17897"/>
    <cellStyle name="40% - 强调文字颜色 4 4_Caspi,Cooper,Tass,Beni,Latona 금형진행현황_110107" xfId="17898"/>
    <cellStyle name="40% - 强调文字颜色 4 5" xfId="17899"/>
    <cellStyle name="40% - 强调文字颜色 4 5 2" xfId="17900"/>
    <cellStyle name="40% - 强调文字颜色 4 5 2 2" xfId="17901"/>
    <cellStyle name="40% - 强调文字颜色 4 5 2 3" xfId="17902"/>
    <cellStyle name="40% - 强调文字颜色 4 5 3" xfId="17903"/>
    <cellStyle name="40% - 强调文字颜色 4 5 4" xfId="17904"/>
    <cellStyle name="40% - 强调文字颜色 4 5_Caspi,Cooper,Tass,Beni,Latona 금형진행현황_110107" xfId="17905"/>
    <cellStyle name="40% - 强调文字颜色 4 6" xfId="17906"/>
    <cellStyle name="40% - 强调文字颜色 4 6 2" xfId="17907"/>
    <cellStyle name="40% - 强调文字颜色 4 6 2 2" xfId="17908"/>
    <cellStyle name="40% - 强调文字颜色 4 6 2 3" xfId="17909"/>
    <cellStyle name="40% - 强调文字颜色 4 6 3" xfId="17910"/>
    <cellStyle name="40% - 强调文字颜色 4 6 4" xfId="17911"/>
    <cellStyle name="40% - 强调文字颜色 4 6_Caspi,Cooper,Tass,Beni,Latona 금형진행현황_110107" xfId="17912"/>
    <cellStyle name="40% - 强调文字颜色 4 7" xfId="17913"/>
    <cellStyle name="40% - 强调文字颜色 4 7 2" xfId="17914"/>
    <cellStyle name="40% - 强调文字颜色 4 7 2 2" xfId="17915"/>
    <cellStyle name="40% - 强调文字颜色 4 7 2 3" xfId="17916"/>
    <cellStyle name="40% - 强调文字颜色 4 7 3" xfId="17917"/>
    <cellStyle name="40% - 强调文字颜色 4 7 4" xfId="17918"/>
    <cellStyle name="40% - 强调文字颜色 4 7_Caspi,Cooper,Tass,Beni,Latona 금형진행현황_110107" xfId="17919"/>
    <cellStyle name="40% - 强调文字颜色 4 8" xfId="17920"/>
    <cellStyle name="40% - 强调文字颜色 4 8 2" xfId="17921"/>
    <cellStyle name="40% - 强调文字颜色 4 8 3" xfId="17922"/>
    <cellStyle name="40% - 强调文字颜色 4 9" xfId="17923"/>
    <cellStyle name="40% - 强调文字颜色 4 9 2" xfId="17924"/>
    <cellStyle name="40% - 强调文字颜色 4 9 3" xfId="17925"/>
    <cellStyle name="40% - 强调文字颜色 4_08주 Shipment 실적(GSM)_0223" xfId="17926"/>
    <cellStyle name="40% - 强调文字颜色 5 10" xfId="17927"/>
    <cellStyle name="40% - 强调文字颜色 5 10 2" xfId="17928"/>
    <cellStyle name="40% - 强调文字颜色 5 10 3" xfId="17929"/>
    <cellStyle name="40% - 强调文字颜色 5 11" xfId="17930"/>
    <cellStyle name="40% - 强调文字颜色 5 11 2" xfId="17931"/>
    <cellStyle name="40% - 强调文字颜色 5 11 3" xfId="17932"/>
    <cellStyle name="40% - 强调文字颜色 5 12" xfId="17933"/>
    <cellStyle name="40% - 强调文字颜色 5 12 2" xfId="17934"/>
    <cellStyle name="40% - 强调文字颜色 5 12 3" xfId="17935"/>
    <cellStyle name="40% - 强调文字颜色 5 13" xfId="17936"/>
    <cellStyle name="40% - 强调文字颜色 5 13 2" xfId="17937"/>
    <cellStyle name="40% - 强调文字颜色 5 13 3" xfId="17938"/>
    <cellStyle name="40% - 强调文字颜色 5 14" xfId="17939"/>
    <cellStyle name="40% - 强调文字颜色 5 14 2" xfId="17940"/>
    <cellStyle name="40% - 强调文字颜色 5 14 3" xfId="17941"/>
    <cellStyle name="40% - 强调文字颜色 5 15" xfId="17942"/>
    <cellStyle name="40% - 强调文字颜色 5 15 2" xfId="17943"/>
    <cellStyle name="40% - 强调文字颜色 5 15 3" xfId="17944"/>
    <cellStyle name="40% - 强调文字颜色 5 16" xfId="17945"/>
    <cellStyle name="40% - 强调文字颜色 5 16 2" xfId="17946"/>
    <cellStyle name="40% - 强调文字颜色 5 16 3" xfId="17947"/>
    <cellStyle name="40% - 强调文字颜色 5 2" xfId="17948"/>
    <cellStyle name="40% - 强调文字颜色 5 2 2" xfId="17949"/>
    <cellStyle name="40% - 强调文字颜色 5 2 3" xfId="17950"/>
    <cellStyle name="40% - 强调文字颜色 5 3" xfId="17951"/>
    <cellStyle name="40% - 强调文字颜色 5 3 2" xfId="17952"/>
    <cellStyle name="40% - 强调文字颜色 5 3 2 2" xfId="17953"/>
    <cellStyle name="40% - 强调文字颜色 5 3 2 3" xfId="17954"/>
    <cellStyle name="40% - 强调文字颜色 5 3 3" xfId="17955"/>
    <cellStyle name="40% - 强调文字颜色 5 3 4" xfId="17956"/>
    <cellStyle name="40% - 强调文字颜色 5 3_Caspi,Cooper,Tass,Beni,Latona 금형진행현황_110107" xfId="17957"/>
    <cellStyle name="40% - 强调文字颜色 5 4" xfId="17958"/>
    <cellStyle name="40% - 强调文字颜色 5 4 2" xfId="17959"/>
    <cellStyle name="40% - 强调文字颜色 5 4 2 2" xfId="17960"/>
    <cellStyle name="40% - 强调文字颜色 5 4 2 3" xfId="17961"/>
    <cellStyle name="40% - 强调文字颜色 5 4 3" xfId="17962"/>
    <cellStyle name="40% - 强调文字颜色 5 4 4" xfId="17963"/>
    <cellStyle name="40% - 强调文字颜色 5 4_Caspi,Cooper,Tass,Beni,Latona 금형진행현황_110107" xfId="17964"/>
    <cellStyle name="40% - 强调文字颜色 5 5" xfId="17965"/>
    <cellStyle name="40% - 强调文字颜色 5 5 2" xfId="17966"/>
    <cellStyle name="40% - 强调文字颜色 5 5 2 2" xfId="17967"/>
    <cellStyle name="40% - 强调文字颜色 5 5 2 3" xfId="17968"/>
    <cellStyle name="40% - 强调文字颜色 5 5 3" xfId="17969"/>
    <cellStyle name="40% - 强调文字颜色 5 5 4" xfId="17970"/>
    <cellStyle name="40% - 强调文字颜色 5 5_Caspi,Cooper,Tass,Beni,Latona 금형진행현황_110107" xfId="17971"/>
    <cellStyle name="40% - 强调文字颜色 5 6" xfId="17972"/>
    <cellStyle name="40% - 强调文字颜色 5 6 2" xfId="17973"/>
    <cellStyle name="40% - 强调文字颜色 5 6 2 2" xfId="17974"/>
    <cellStyle name="40% - 强调文字颜色 5 6 2 3" xfId="17975"/>
    <cellStyle name="40% - 强调文字颜色 5 6 3" xfId="17976"/>
    <cellStyle name="40% - 强调文字颜色 5 6 4" xfId="17977"/>
    <cellStyle name="40% - 强调文字颜色 5 6_Caspi,Cooper,Tass,Beni,Latona 금형진행현황_110107" xfId="17978"/>
    <cellStyle name="40% - 强调文字颜色 5 7" xfId="17979"/>
    <cellStyle name="40% - 强调文字颜色 5 7 2" xfId="17980"/>
    <cellStyle name="40% - 强调文字颜色 5 7 2 2" xfId="17981"/>
    <cellStyle name="40% - 强调文字颜色 5 7 2 3" xfId="17982"/>
    <cellStyle name="40% - 强调文字颜色 5 7 3" xfId="17983"/>
    <cellStyle name="40% - 强调文字颜色 5 7 4" xfId="17984"/>
    <cellStyle name="40% - 强调文字颜色 5 7_Caspi,Cooper,Tass,Beni,Latona 금형진행현황_110107" xfId="17985"/>
    <cellStyle name="40% - 强调文字颜色 5 8" xfId="17986"/>
    <cellStyle name="40% - 强调文字颜色 5 8 2" xfId="17987"/>
    <cellStyle name="40% - 强调文字颜色 5 8 3" xfId="17988"/>
    <cellStyle name="40% - 强调文字颜色 5 9" xfId="17989"/>
    <cellStyle name="40% - 强调文字颜色 5 9 2" xfId="17990"/>
    <cellStyle name="40% - 强调文字颜色 5 9 3" xfId="17991"/>
    <cellStyle name="40% - 强调文字颜色 5_08주 Shipment 실적(GSM)_0223" xfId="17992"/>
    <cellStyle name="40% - 强调文字颜色 6 10" xfId="17993"/>
    <cellStyle name="40% - 强调文字颜色 6 10 2" xfId="17994"/>
    <cellStyle name="40% - 强调文字颜色 6 10 3" xfId="17995"/>
    <cellStyle name="40% - 强调文字颜色 6 11" xfId="17996"/>
    <cellStyle name="40% - 强调文字颜色 6 11 2" xfId="17997"/>
    <cellStyle name="40% - 强调文字颜色 6 11 3" xfId="17998"/>
    <cellStyle name="40% - 强调文字颜色 6 12" xfId="17999"/>
    <cellStyle name="40% - 强调文字颜色 6 12 2" xfId="18000"/>
    <cellStyle name="40% - 强调文字颜色 6 12 3" xfId="18001"/>
    <cellStyle name="40% - 强调文字颜色 6 13" xfId="18002"/>
    <cellStyle name="40% - 强调文字颜色 6 13 2" xfId="18003"/>
    <cellStyle name="40% - 强调文字颜色 6 13 3" xfId="18004"/>
    <cellStyle name="40% - 强调文字颜色 6 14" xfId="18005"/>
    <cellStyle name="40% - 强调文字颜色 6 14 2" xfId="18006"/>
    <cellStyle name="40% - 强调文字颜色 6 14 3" xfId="18007"/>
    <cellStyle name="40% - 强调文字颜色 6 15" xfId="18008"/>
    <cellStyle name="40% - 强调文字颜色 6 15 2" xfId="18009"/>
    <cellStyle name="40% - 强调文字颜色 6 15 3" xfId="18010"/>
    <cellStyle name="40% - 强调文字颜色 6 16" xfId="18011"/>
    <cellStyle name="40% - 强调文字颜色 6 16 2" xfId="18012"/>
    <cellStyle name="40% - 强调文字颜色 6 16 3" xfId="18013"/>
    <cellStyle name="40% - 强调文字颜色 6 2" xfId="18014"/>
    <cellStyle name="40% - 强调文字颜色 6 2 2" xfId="18015"/>
    <cellStyle name="40% - 强调文字颜色 6 2 3" xfId="18016"/>
    <cellStyle name="40% - 强调文字颜色 6 3" xfId="18017"/>
    <cellStyle name="40% - 强调文字颜色 6 3 2" xfId="18018"/>
    <cellStyle name="40% - 强调文字颜色 6 3 2 2" xfId="18019"/>
    <cellStyle name="40% - 强调文字颜色 6 3 2 3" xfId="18020"/>
    <cellStyle name="40% - 强调文字颜色 6 3 3" xfId="18021"/>
    <cellStyle name="40% - 强调文字颜色 6 3 4" xfId="18022"/>
    <cellStyle name="40% - 强调文字颜色 6 3_Caspi,Cooper,Tass,Beni,Latona 금형진행현황_110107" xfId="18023"/>
    <cellStyle name="40% - 强调文字颜色 6 4" xfId="18024"/>
    <cellStyle name="40% - 强调文字颜色 6 4 2" xfId="18025"/>
    <cellStyle name="40% - 强调文字颜色 6 4 2 2" xfId="18026"/>
    <cellStyle name="40% - 强调文字颜色 6 4 2 3" xfId="18027"/>
    <cellStyle name="40% - 强调文字颜色 6 4 3" xfId="18028"/>
    <cellStyle name="40% - 强调文字颜色 6 4 4" xfId="18029"/>
    <cellStyle name="40% - 强调文字颜色 6 4_Caspi,Cooper,Tass,Beni,Latona 금형진행현황_110107" xfId="18030"/>
    <cellStyle name="40% - 强调文字颜色 6 5" xfId="18031"/>
    <cellStyle name="40% - 强调文字颜色 6 5 2" xfId="18032"/>
    <cellStyle name="40% - 强调文字颜色 6 5 2 2" xfId="18033"/>
    <cellStyle name="40% - 强调文字颜色 6 5 2 3" xfId="18034"/>
    <cellStyle name="40% - 强调文字颜色 6 5 3" xfId="18035"/>
    <cellStyle name="40% - 强调文字颜色 6 5 4" xfId="18036"/>
    <cellStyle name="40% - 强调文字颜色 6 5_Caspi,Cooper,Tass,Beni,Latona 금형진행현황_110107" xfId="18037"/>
    <cellStyle name="40% - 强调文字颜色 6 6" xfId="18038"/>
    <cellStyle name="40% - 强调文字颜色 6 6 2" xfId="18039"/>
    <cellStyle name="40% - 强调文字颜色 6 6 2 2" xfId="18040"/>
    <cellStyle name="40% - 强调文字颜色 6 6 2 3" xfId="18041"/>
    <cellStyle name="40% - 强调文字颜色 6 6 3" xfId="18042"/>
    <cellStyle name="40% - 强调文字颜色 6 6 4" xfId="18043"/>
    <cellStyle name="40% - 强调文字颜色 6 6_Caspi,Cooper,Tass,Beni,Latona 금형진행현황_110107" xfId="18044"/>
    <cellStyle name="40% - 强调文字颜色 6 7" xfId="18045"/>
    <cellStyle name="40% - 强调文字颜色 6 7 2" xfId="18046"/>
    <cellStyle name="40% - 强调文字颜色 6 7 2 2" xfId="18047"/>
    <cellStyle name="40% - 强调文字颜色 6 7 2 3" xfId="18048"/>
    <cellStyle name="40% - 强调文字颜色 6 7 3" xfId="18049"/>
    <cellStyle name="40% - 强调文字颜色 6 7 4" xfId="18050"/>
    <cellStyle name="40% - 强调文字颜色 6 7_Caspi,Cooper,Tass,Beni,Latona 금형진행현황_110107" xfId="18051"/>
    <cellStyle name="40% - 强调文字颜色 6 8" xfId="18052"/>
    <cellStyle name="40% - 强调文字颜色 6 8 2" xfId="18053"/>
    <cellStyle name="40% - 强调文字颜色 6 8 3" xfId="18054"/>
    <cellStyle name="40% - 强调文字颜色 6 9" xfId="18055"/>
    <cellStyle name="40% - 强调文字颜色 6 9 2" xfId="18056"/>
    <cellStyle name="40% - 强调文字颜色 6 9 3" xfId="18057"/>
    <cellStyle name="40% - 强调文字颜色 6_08주 Shipment 실적(GSM)_0223" xfId="18058"/>
    <cellStyle name="60% - Accent1 2" xfId="18059"/>
    <cellStyle name="60% - Accent1 2 2" xfId="18060"/>
    <cellStyle name="60% - Accent1 2 3" xfId="18061"/>
    <cellStyle name="60% - Accent1 2 4" xfId="18062"/>
    <cellStyle name="60% - Accent1 2 5" xfId="18063"/>
    <cellStyle name="60% - Accent1 3" xfId="18064"/>
    <cellStyle name="60% - Accent1 4" xfId="18065"/>
    <cellStyle name="60% - Accent2 2" xfId="18066"/>
    <cellStyle name="60% - Accent2 2 2" xfId="18067"/>
    <cellStyle name="60% - Accent2 2 3" xfId="18068"/>
    <cellStyle name="60% - Accent2 2 4" xfId="18069"/>
    <cellStyle name="60% - Accent2 2 5" xfId="18070"/>
    <cellStyle name="60% - Accent2 3" xfId="18071"/>
    <cellStyle name="60% - Accent2 4" xfId="18072"/>
    <cellStyle name="60% - Accent3 2" xfId="18073"/>
    <cellStyle name="60% - Accent3 2 2" xfId="18074"/>
    <cellStyle name="60% - Accent3 2 3" xfId="18075"/>
    <cellStyle name="60% - Accent3 2 4" xfId="18076"/>
    <cellStyle name="60% - Accent3 2 5" xfId="18077"/>
    <cellStyle name="60% - Accent3 3" xfId="18078"/>
    <cellStyle name="60% - Accent3 4" xfId="18079"/>
    <cellStyle name="60% - Accent4 2" xfId="18080"/>
    <cellStyle name="60% - Accent4 2 2" xfId="18081"/>
    <cellStyle name="60% - Accent4 2 3" xfId="18082"/>
    <cellStyle name="60% - Accent4 2 4" xfId="18083"/>
    <cellStyle name="60% - Accent4 2 5" xfId="18084"/>
    <cellStyle name="60% - Accent4 3" xfId="18085"/>
    <cellStyle name="60% - Accent4 4" xfId="18086"/>
    <cellStyle name="60% - Accent5 2" xfId="18087"/>
    <cellStyle name="60% - Accent5 2 2" xfId="18088"/>
    <cellStyle name="60% - Accent5 2 3" xfId="18089"/>
    <cellStyle name="60% - Accent5 2 4" xfId="18090"/>
    <cellStyle name="60% - Accent5 2 5" xfId="18091"/>
    <cellStyle name="60% - Accent5 3" xfId="18092"/>
    <cellStyle name="60% - Accent5 4" xfId="18093"/>
    <cellStyle name="60% - Accent6 2" xfId="18094"/>
    <cellStyle name="60% - Accent6 2 2" xfId="18095"/>
    <cellStyle name="60% - Accent6 2 3" xfId="18096"/>
    <cellStyle name="60% - Accent6 2 4" xfId="18097"/>
    <cellStyle name="60% - Accent6 2 5" xfId="18098"/>
    <cellStyle name="60% - Accent6 3" xfId="18099"/>
    <cellStyle name="60% - Accent6 4" xfId="18100"/>
    <cellStyle name="60% - 강조색1 2" xfId="18101"/>
    <cellStyle name="60% - 강조색1 2 2" xfId="18102"/>
    <cellStyle name="60% - 강조색1 2 3" xfId="18103"/>
    <cellStyle name="60% - 강조색1 2 4" xfId="18104"/>
    <cellStyle name="60% - 강조색1 2 5" xfId="18105"/>
    <cellStyle name="60% - 강조색1 2 6" xfId="18106"/>
    <cellStyle name="60% - 강조색1 3" xfId="18107"/>
    <cellStyle name="60% - 강조색1 3 2" xfId="18108"/>
    <cellStyle name="60% - 강조색1 4" xfId="18109"/>
    <cellStyle name="60% - 강조색1 5" xfId="18110"/>
    <cellStyle name="60% - 강조색1 6" xfId="18111"/>
    <cellStyle name="60% - 강조색1 7" xfId="18112"/>
    <cellStyle name="60% - 강조색1 8" xfId="18113"/>
    <cellStyle name="60% - 강조색1 9" xfId="18114"/>
    <cellStyle name="60% - 강조색2 2" xfId="18115"/>
    <cellStyle name="60% - 강조색2 2 2" xfId="18116"/>
    <cellStyle name="60% - 강조색2 2 3" xfId="18117"/>
    <cellStyle name="60% - 강조색2 2 4" xfId="18118"/>
    <cellStyle name="60% - 강조색2 2 5" xfId="18119"/>
    <cellStyle name="60% - 강조색2 2 6" xfId="18120"/>
    <cellStyle name="60% - 강조색2 3" xfId="18121"/>
    <cellStyle name="60% - 강조색2 3 2" xfId="18122"/>
    <cellStyle name="60% - 강조색2 4" xfId="18123"/>
    <cellStyle name="60% - 강조색2 5" xfId="18124"/>
    <cellStyle name="60% - 강조색2 6" xfId="18125"/>
    <cellStyle name="60% - 강조색2 7" xfId="18126"/>
    <cellStyle name="60% - 강조색2 8" xfId="18127"/>
    <cellStyle name="60% - 강조색2 9" xfId="18128"/>
    <cellStyle name="60% - 강조색3 2" xfId="18129"/>
    <cellStyle name="60% - 강조색3 2 2" xfId="18130"/>
    <cellStyle name="60% - 강조색3 2 3" xfId="18131"/>
    <cellStyle name="60% - 강조색3 2 4" xfId="18132"/>
    <cellStyle name="60% - 강조색3 2 5" xfId="18133"/>
    <cellStyle name="60% - 강조색3 2 6" xfId="18134"/>
    <cellStyle name="60% - 강조색3 3" xfId="18135"/>
    <cellStyle name="60% - 강조색3 3 2" xfId="18136"/>
    <cellStyle name="60% - 강조색3 4" xfId="18137"/>
    <cellStyle name="60% - 강조색3 5" xfId="18138"/>
    <cellStyle name="60% - 강조색3 6" xfId="18139"/>
    <cellStyle name="60% - 강조색3 7" xfId="18140"/>
    <cellStyle name="60% - 강조색3 8" xfId="18141"/>
    <cellStyle name="60% - 강조색3 9" xfId="18142"/>
    <cellStyle name="60% - 강조색4 2" xfId="18143"/>
    <cellStyle name="60% - 강조색4 2 2" xfId="18144"/>
    <cellStyle name="60% - 강조색4 2 3" xfId="18145"/>
    <cellStyle name="60% - 강조색4 2 4" xfId="18146"/>
    <cellStyle name="60% - 강조색4 2 5" xfId="18147"/>
    <cellStyle name="60% - 강조색4 2 6" xfId="18148"/>
    <cellStyle name="60% - 강조색4 3" xfId="18149"/>
    <cellStyle name="60% - 강조색4 3 2" xfId="18150"/>
    <cellStyle name="60% - 강조색4 4" xfId="18151"/>
    <cellStyle name="60% - 강조색4 5" xfId="18152"/>
    <cellStyle name="60% - 강조색4 6" xfId="18153"/>
    <cellStyle name="60% - 강조색4 7" xfId="18154"/>
    <cellStyle name="60% - 강조색4 8" xfId="18155"/>
    <cellStyle name="60% - 강조색4 9" xfId="18156"/>
    <cellStyle name="60% - 강조색5 2" xfId="18157"/>
    <cellStyle name="60% - 강조색5 2 2" xfId="18158"/>
    <cellStyle name="60% - 강조색5 2 3" xfId="18159"/>
    <cellStyle name="60% - 강조색5 2 4" xfId="18160"/>
    <cellStyle name="60% - 강조색5 2 5" xfId="18161"/>
    <cellStyle name="60% - 강조색5 2 6" xfId="18162"/>
    <cellStyle name="60% - 강조색5 3" xfId="18163"/>
    <cellStyle name="60% - 강조색5 3 2" xfId="18164"/>
    <cellStyle name="60% - 강조색5 4" xfId="18165"/>
    <cellStyle name="60% - 강조색5 5" xfId="18166"/>
    <cellStyle name="60% - 강조색5 6" xfId="18167"/>
    <cellStyle name="60% - 강조색5 7" xfId="18168"/>
    <cellStyle name="60% - 강조색5 8" xfId="18169"/>
    <cellStyle name="60% - 강조색5 9" xfId="18170"/>
    <cellStyle name="60% - 강조색6 2" xfId="18171"/>
    <cellStyle name="60% - 강조색6 2 2" xfId="18172"/>
    <cellStyle name="60% - 강조색6 2 3" xfId="18173"/>
    <cellStyle name="60% - 강조색6 2 4" xfId="18174"/>
    <cellStyle name="60% - 강조색6 2 5" xfId="18175"/>
    <cellStyle name="60% - 강조색6 2 6" xfId="18176"/>
    <cellStyle name="60% - 강조색6 3" xfId="18177"/>
    <cellStyle name="60% - 강조색6 3 2" xfId="18178"/>
    <cellStyle name="60% - 강조색6 4" xfId="18179"/>
    <cellStyle name="60% - 강조색6 5" xfId="18180"/>
    <cellStyle name="60% - 강조색6 6" xfId="18181"/>
    <cellStyle name="60% - 강조색6 7" xfId="18182"/>
    <cellStyle name="60% - 강조색6 8" xfId="18183"/>
    <cellStyle name="60% - 강조색6 9" xfId="18184"/>
    <cellStyle name="60% - 强调文字颜色 1 2" xfId="18185"/>
    <cellStyle name="60% - 强调文字颜色 1 2 2" xfId="18186"/>
    <cellStyle name="60% - 强调文字颜色 1 2 3" xfId="18187"/>
    <cellStyle name="60% - 强调文字颜色 1 3" xfId="18188"/>
    <cellStyle name="60% - 强调文字颜色 1 4" xfId="18189"/>
    <cellStyle name="60% - 强调文字颜色 1_08주 Shipment 실적(GSM)_0223" xfId="18190"/>
    <cellStyle name="60% - 强调文字颜色 2 2" xfId="18191"/>
    <cellStyle name="60% - 强调文字颜色 2 2 2" xfId="18192"/>
    <cellStyle name="60% - 强调文字颜色 2 2 3" xfId="18193"/>
    <cellStyle name="60% - 强调文字颜色 2 3" xfId="18194"/>
    <cellStyle name="60% - 强调文字颜色 2 4" xfId="18195"/>
    <cellStyle name="60% - 强调文字颜色 2_08주 Shipment 실적(GSM)_0223" xfId="18196"/>
    <cellStyle name="60% - 强调文字颜色 3 2" xfId="18197"/>
    <cellStyle name="60% - 强调文字颜色 3 2 2" xfId="18198"/>
    <cellStyle name="60% - 强调文字颜色 3 2 3" xfId="18199"/>
    <cellStyle name="60% - 强调文字颜色 3 3" xfId="18200"/>
    <cellStyle name="60% - 强调文字颜色 3 4" xfId="18201"/>
    <cellStyle name="60% - 强调文字颜色 3_08주 Shipment 실적(GSM)_0223" xfId="18202"/>
    <cellStyle name="60% - 强调文字颜色 4 2" xfId="18203"/>
    <cellStyle name="60% - 强调文字颜色 4 2 2" xfId="18204"/>
    <cellStyle name="60% - 强调文字颜色 4 2 3" xfId="18205"/>
    <cellStyle name="60% - 强调文字颜色 4 3" xfId="18206"/>
    <cellStyle name="60% - 强调文字颜色 4 4" xfId="18207"/>
    <cellStyle name="60% - 强调文字颜色 4_08주 Shipment 실적(GSM)_0223" xfId="18208"/>
    <cellStyle name="60% - 强调文字颜色 5 2" xfId="18209"/>
    <cellStyle name="60% - 强调文字颜色 5 2 2" xfId="18210"/>
    <cellStyle name="60% - 强调文字颜色 5 2 3" xfId="18211"/>
    <cellStyle name="60% - 强调文字颜色 5 3" xfId="18212"/>
    <cellStyle name="60% - 强调文字颜色 5 4" xfId="18213"/>
    <cellStyle name="60% - 强调文字颜色 5_08주 Shipment 실적(GSM)_0223" xfId="18214"/>
    <cellStyle name="60% - 强调文字颜色 6 2" xfId="18215"/>
    <cellStyle name="60% - 强调文字颜色 6 2 2" xfId="18216"/>
    <cellStyle name="60% - 强调文字颜色 6 2 3" xfId="18217"/>
    <cellStyle name="60% - 强调文字颜色 6 3" xfId="18218"/>
    <cellStyle name="60% - 强调文字颜色 6 4" xfId="18219"/>
    <cellStyle name="60% - 强调文字颜色 6_08주 Shipment 실적(GSM)_0223" xfId="18220"/>
    <cellStyle name="7" xfId="18221"/>
    <cellStyle name="7 10" xfId="18222"/>
    <cellStyle name="7 100" xfId="18223"/>
    <cellStyle name="7 11" xfId="18224"/>
    <cellStyle name="7 12" xfId="18225"/>
    <cellStyle name="7 13" xfId="18226"/>
    <cellStyle name="7 14" xfId="18227"/>
    <cellStyle name="7 15" xfId="18228"/>
    <cellStyle name="7 16" xfId="18229"/>
    <cellStyle name="7 17" xfId="18230"/>
    <cellStyle name="7 18" xfId="18231"/>
    <cellStyle name="7 19" xfId="18232"/>
    <cellStyle name="7 2" xfId="18233"/>
    <cellStyle name="7 2 10" xfId="18234"/>
    <cellStyle name="7 2 11" xfId="18235"/>
    <cellStyle name="7 2 12" xfId="18236"/>
    <cellStyle name="7 2 13" xfId="18237"/>
    <cellStyle name="7 2 14" xfId="18238"/>
    <cellStyle name="7 2 15" xfId="18239"/>
    <cellStyle name="7 2 16" xfId="18240"/>
    <cellStyle name="7 2 17" xfId="18241"/>
    <cellStyle name="7 2 18" xfId="18242"/>
    <cellStyle name="7 2 19" xfId="18243"/>
    <cellStyle name="7 2 2" xfId="18244"/>
    <cellStyle name="7 2 20" xfId="18245"/>
    <cellStyle name="7 2 21" xfId="18246"/>
    <cellStyle name="7 2 22" xfId="18247"/>
    <cellStyle name="7 2 23" xfId="18248"/>
    <cellStyle name="7 2 24" xfId="18249"/>
    <cellStyle name="7 2 25" xfId="18250"/>
    <cellStyle name="7 2 26" xfId="18251"/>
    <cellStyle name="7 2 27" xfId="18252"/>
    <cellStyle name="7 2 28" xfId="18253"/>
    <cellStyle name="7 2 29" xfId="18254"/>
    <cellStyle name="7 2 3" xfId="18255"/>
    <cellStyle name="7 2 30" xfId="18256"/>
    <cellStyle name="7 2 31" xfId="18257"/>
    <cellStyle name="7 2 32" xfId="18258"/>
    <cellStyle name="7 2 33" xfId="18259"/>
    <cellStyle name="7 2 34" xfId="18260"/>
    <cellStyle name="7 2 35" xfId="18261"/>
    <cellStyle name="7 2 36" xfId="18262"/>
    <cellStyle name="7 2 37" xfId="18263"/>
    <cellStyle name="7 2 38" xfId="18264"/>
    <cellStyle name="7 2 39" xfId="18265"/>
    <cellStyle name="7 2 4" xfId="18266"/>
    <cellStyle name="7 2 40" xfId="18267"/>
    <cellStyle name="7 2 41" xfId="18268"/>
    <cellStyle name="7 2 42" xfId="18269"/>
    <cellStyle name="7 2 5" xfId="18270"/>
    <cellStyle name="7 2 6" xfId="18271"/>
    <cellStyle name="7 2 7" xfId="18272"/>
    <cellStyle name="7 2 8" xfId="18273"/>
    <cellStyle name="7 2 9" xfId="18274"/>
    <cellStyle name="7 2_27주차" xfId="18275"/>
    <cellStyle name="7 20" xfId="18276"/>
    <cellStyle name="7 21" xfId="18277"/>
    <cellStyle name="7 22" xfId="18278"/>
    <cellStyle name="7 23" xfId="18279"/>
    <cellStyle name="7 24" xfId="18280"/>
    <cellStyle name="7 25" xfId="18281"/>
    <cellStyle name="7 26" xfId="18282"/>
    <cellStyle name="7 27" xfId="18283"/>
    <cellStyle name="7 28" xfId="18284"/>
    <cellStyle name="7 29" xfId="18285"/>
    <cellStyle name="7 3" xfId="18286"/>
    <cellStyle name="7 30" xfId="18287"/>
    <cellStyle name="7 31" xfId="18288"/>
    <cellStyle name="7 32" xfId="18289"/>
    <cellStyle name="7 33" xfId="18290"/>
    <cellStyle name="7 34" xfId="18291"/>
    <cellStyle name="7 35" xfId="18292"/>
    <cellStyle name="7 36" xfId="18293"/>
    <cellStyle name="7 37" xfId="18294"/>
    <cellStyle name="7 38" xfId="18295"/>
    <cellStyle name="7 39" xfId="18296"/>
    <cellStyle name="7 4" xfId="18297"/>
    <cellStyle name="7 40" xfId="18298"/>
    <cellStyle name="7 41" xfId="18299"/>
    <cellStyle name="7 42" xfId="18300"/>
    <cellStyle name="7 43" xfId="18301"/>
    <cellStyle name="7 44" xfId="18302"/>
    <cellStyle name="7 45" xfId="18303"/>
    <cellStyle name="7 46" xfId="18304"/>
    <cellStyle name="7 47" xfId="18305"/>
    <cellStyle name="7 48" xfId="18306"/>
    <cellStyle name="7 49" xfId="18307"/>
    <cellStyle name="7 5" xfId="18308"/>
    <cellStyle name="7 50" xfId="18309"/>
    <cellStyle name="7 51" xfId="18310"/>
    <cellStyle name="7 52" xfId="18311"/>
    <cellStyle name="7 53" xfId="18312"/>
    <cellStyle name="7 54" xfId="18313"/>
    <cellStyle name="7 55" xfId="18314"/>
    <cellStyle name="7 56" xfId="18315"/>
    <cellStyle name="7 57" xfId="18316"/>
    <cellStyle name="7 58" xfId="18317"/>
    <cellStyle name="7 59" xfId="18318"/>
    <cellStyle name="7 6" xfId="18319"/>
    <cellStyle name="7 60" xfId="18320"/>
    <cellStyle name="7 61" xfId="18321"/>
    <cellStyle name="7 62" xfId="18322"/>
    <cellStyle name="7 63" xfId="18323"/>
    <cellStyle name="7 64" xfId="18324"/>
    <cellStyle name="7 65" xfId="18325"/>
    <cellStyle name="7 66" xfId="18326"/>
    <cellStyle name="7 67" xfId="18327"/>
    <cellStyle name="7 68" xfId="18328"/>
    <cellStyle name="7 69" xfId="18329"/>
    <cellStyle name="7 7" xfId="18330"/>
    <cellStyle name="7 70" xfId="18331"/>
    <cellStyle name="7 71" xfId="18332"/>
    <cellStyle name="7 72" xfId="18333"/>
    <cellStyle name="7 73" xfId="18334"/>
    <cellStyle name="7 74" xfId="18335"/>
    <cellStyle name="7 75" xfId="18336"/>
    <cellStyle name="7 76" xfId="18337"/>
    <cellStyle name="7 77" xfId="18338"/>
    <cellStyle name="7 78" xfId="18339"/>
    <cellStyle name="7 79" xfId="18340"/>
    <cellStyle name="7 8" xfId="18341"/>
    <cellStyle name="7 80" xfId="18342"/>
    <cellStyle name="7 81" xfId="18343"/>
    <cellStyle name="7 82" xfId="18344"/>
    <cellStyle name="7 83" xfId="18345"/>
    <cellStyle name="7 84" xfId="18346"/>
    <cellStyle name="7 85" xfId="18347"/>
    <cellStyle name="7 86" xfId="18348"/>
    <cellStyle name="7 87" xfId="18349"/>
    <cellStyle name="7 88" xfId="18350"/>
    <cellStyle name="7 89" xfId="18351"/>
    <cellStyle name="7 9" xfId="18352"/>
    <cellStyle name="7 90" xfId="18353"/>
    <cellStyle name="7 91" xfId="18354"/>
    <cellStyle name="7 92" xfId="18355"/>
    <cellStyle name="7 93" xfId="18356"/>
    <cellStyle name="7 94" xfId="18357"/>
    <cellStyle name="7 95" xfId="18358"/>
    <cellStyle name="7 96" xfId="18359"/>
    <cellStyle name="7 97" xfId="18360"/>
    <cellStyle name="7 98" xfId="18361"/>
    <cellStyle name="7 99" xfId="18362"/>
    <cellStyle name="7_(분리)BAT관리 SHEET 128 4월2주차+국판1차" xfId="18363"/>
    <cellStyle name="7_(분리)BAT관리 SHEET 128 4월2주차+국판1차_(분리)BAT관리 SHEET 158 7월1주차+국판1차" xfId="18364"/>
    <cellStyle name="7_(분리)BAT관리 SHEET 128 4월2주차+국판1차_(분리)BAT관리 SHEET 158 7월1주차+국판1차_Cubic(GT-S8000)_090205" xfId="18365"/>
    <cellStyle name="7_(분리)BAT관리 SHEET 128 4월2주차+국판1차_(분리)BAT관리 SHEET 158 7월1주차+국판1차_이랜텍" xfId="18366"/>
    <cellStyle name="7_(분리)BAT관리 SHEET 128 4월2주차+국판1차_(분리)BAT관리 SHEET 158 7월1주차+국판1차_이랜텍_Cubic(GT-S8000)_090205" xfId="18367"/>
    <cellStyle name="7_(분리)BAT관리 SHEET 128 4월2주차+국판1차_(분리)BAT관리 SHEET 159 7월1주차+국판1차" xfId="18368"/>
    <cellStyle name="7_(분리)BAT관리 SHEET 128 4월2주차+국판1차_(분리)BAT관리 SHEET 159 7월1주차+국판1차_Cubic(GT-S8000)_090205" xfId="18369"/>
    <cellStyle name="7_(분리)BAT관리 SHEET 128 4월2주차+국판1차_(분리)BAT관리 SHEET 159 7월1주차+국판1차_이랜텍" xfId="18370"/>
    <cellStyle name="7_(분리)BAT관리 SHEET 128 4월2주차+국판1차_(분리)BAT관리 SHEET 159 7월1주차+국판1차_이랜텍_Cubic(GT-S8000)_090205" xfId="18371"/>
    <cellStyle name="7_(분리)BAT관리 SHEET 128 4월2주차+국판1차_Cubic(GT-S8000)_090205" xfId="18372"/>
    <cellStyle name="7_(분리)BAT관리 SHEET 128 4월2주차+국판1차_W2100 현황보고" xfId="18373"/>
    <cellStyle name="7_(분리)BAT관리 SHEET 128 4월2주차+국판1차_W2100 현황보고_Cubic(GT-S8000)_090205" xfId="18374"/>
    <cellStyle name="7_(분리)BAT관리 SHEET 128 4월2주차+국판1차_W2100 현황보고_이랜텍" xfId="18375"/>
    <cellStyle name="7_(분리)BAT관리 SHEET 128 4월2주차+국판1차_W2100 현황보고_이랜텍_Cubic(GT-S8000)_090205" xfId="18376"/>
    <cellStyle name="7_(분리)BAT관리 SHEET 기타 2" xfId="18377"/>
    <cellStyle name="7_(분리)BAT관리 SHEET 기타 2_(분리)BAT관리 SHEET 158 7월1주차+국판1차" xfId="18378"/>
    <cellStyle name="7_(분리)BAT관리 SHEET 기타 2_(분리)BAT관리 SHEET 158 7월1주차+국판1차_Cubic(GT-S8000)_090205" xfId="18379"/>
    <cellStyle name="7_(분리)BAT관리 SHEET 기타 2_(분리)BAT관리 SHEET 158 7월1주차+국판1차_이랜텍" xfId="18380"/>
    <cellStyle name="7_(분리)BAT관리 SHEET 기타 2_(분리)BAT관리 SHEET 158 7월1주차+국판1차_이랜텍_Cubic(GT-S8000)_090205" xfId="18381"/>
    <cellStyle name="7_(분리)BAT관리 SHEET 기타 2_(분리)BAT관리 SHEET 159 7월1주차+국판1차" xfId="18382"/>
    <cellStyle name="7_(분리)BAT관리 SHEET 기타 2_(분리)BAT관리 SHEET 159 7월1주차+국판1차_Cubic(GT-S8000)_090205" xfId="18383"/>
    <cellStyle name="7_(분리)BAT관리 SHEET 기타 2_(분리)BAT관리 SHEET 159 7월1주차+국판1차_이랜텍" xfId="18384"/>
    <cellStyle name="7_(분리)BAT관리 SHEET 기타 2_(분리)BAT관리 SHEET 159 7월1주차+국판1차_이랜텍_Cubic(GT-S8000)_090205" xfId="18385"/>
    <cellStyle name="7_(분리)BAT관리 SHEET 기타 2_Cubic(GT-S8000)_090205" xfId="18386"/>
    <cellStyle name="7_(분리)BAT관리 SHEET 기타 2_W2100 현황보고" xfId="18387"/>
    <cellStyle name="7_(분리)BAT관리 SHEET 기타 2_W2100 현황보고_Cubic(GT-S8000)_090205" xfId="18388"/>
    <cellStyle name="7_(분리)BAT관리 SHEET 기타 2_W2100 현황보고_이랜텍" xfId="18389"/>
    <cellStyle name="7_(분리)BAT관리 SHEET 기타 2_W2100 현황보고_이랜텍_Cubic(GT-S8000)_090205" xfId="18390"/>
    <cellStyle name="7_(분리)BAT관리 SHEET 기타 4" xfId="18391"/>
    <cellStyle name="7_(분리)BAT관리 SHEET 기타 4_(분리)BAT관리 SHEET 158 7월1주차+국판1차" xfId="18392"/>
    <cellStyle name="7_(분리)BAT관리 SHEET 기타 4_(분리)BAT관리 SHEET 158 7월1주차+국판1차_Cubic(GT-S8000)_090205" xfId="18393"/>
    <cellStyle name="7_(분리)BAT관리 SHEET 기타 4_(분리)BAT관리 SHEET 158 7월1주차+국판1차_이랜텍" xfId="18394"/>
    <cellStyle name="7_(분리)BAT관리 SHEET 기타 4_(분리)BAT관리 SHEET 158 7월1주차+국판1차_이랜텍_Cubic(GT-S8000)_090205" xfId="18395"/>
    <cellStyle name="7_(분리)BAT관리 SHEET 기타 4_(분리)BAT관리 SHEET 159 7월1주차+국판1차" xfId="18396"/>
    <cellStyle name="7_(분리)BAT관리 SHEET 기타 4_(분리)BAT관리 SHEET 159 7월1주차+국판1차_Cubic(GT-S8000)_090205" xfId="18397"/>
    <cellStyle name="7_(분리)BAT관리 SHEET 기타 4_(분리)BAT관리 SHEET 159 7월1주차+국판1차_이랜텍" xfId="18398"/>
    <cellStyle name="7_(분리)BAT관리 SHEET 기타 4_(분리)BAT관리 SHEET 159 7월1주차+국판1차_이랜텍_Cubic(GT-S8000)_090205" xfId="18399"/>
    <cellStyle name="7_(분리)BAT관리 SHEET 기타 4_Cubic(GT-S8000)_090205" xfId="18400"/>
    <cellStyle name="7_(분리)BAT관리 SHEET 기타 4_W2100 현황보고" xfId="18401"/>
    <cellStyle name="7_(분리)BAT관리 SHEET 기타 4_W2100 현황보고_Cubic(GT-S8000)_090205" xfId="18402"/>
    <cellStyle name="7_(분리)BAT관리 SHEET 기타 4_W2100 현황보고_이랜텍" xfId="18403"/>
    <cellStyle name="7_(분리)BAT관리 SHEET 기타 4_W2100 현황보고_이랜텍_Cubic(GT-S8000)_090205" xfId="18404"/>
    <cellStyle name="7_041221_단가계약파일" xfId="18405"/>
    <cellStyle name="7_041221_단가계약파일_(분리)BAT관리 SHEET 128 4월2주차+국판1차" xfId="18406"/>
    <cellStyle name="7_041221_단가계약파일_(분리)BAT관리 SHEET 128 4월2주차+국판1차_(분리)BAT관리 SHEET 158 7월1주차+국판1차" xfId="18407"/>
    <cellStyle name="7_041221_단가계약파일_(분리)BAT관리 SHEET 128 4월2주차+국판1차_(분리)BAT관리 SHEET 158 7월1주차+국판1차_Cubic(GT-S8000)_090205" xfId="18408"/>
    <cellStyle name="7_041221_단가계약파일_(분리)BAT관리 SHEET 128 4월2주차+국판1차_(분리)BAT관리 SHEET 158 7월1주차+국판1차_이랜텍" xfId="18409"/>
    <cellStyle name="7_041221_단가계약파일_(분리)BAT관리 SHEET 128 4월2주차+국판1차_(분리)BAT관리 SHEET 158 7월1주차+국판1차_이랜텍_Cubic(GT-S8000)_090205" xfId="18410"/>
    <cellStyle name="7_041221_단가계약파일_(분리)BAT관리 SHEET 128 4월2주차+국판1차_(분리)BAT관리 SHEET 159 7월1주차+국판1차" xfId="18411"/>
    <cellStyle name="7_041221_단가계약파일_(분리)BAT관리 SHEET 128 4월2주차+국판1차_(분리)BAT관리 SHEET 159 7월1주차+국판1차_Cubic(GT-S8000)_090205" xfId="18412"/>
    <cellStyle name="7_041221_단가계약파일_(분리)BAT관리 SHEET 128 4월2주차+국판1차_(분리)BAT관리 SHEET 159 7월1주차+국판1차_이랜텍" xfId="18413"/>
    <cellStyle name="7_041221_단가계약파일_(분리)BAT관리 SHEET 128 4월2주차+국판1차_(분리)BAT관리 SHEET 159 7월1주차+국판1차_이랜텍_Cubic(GT-S8000)_090205" xfId="18414"/>
    <cellStyle name="7_041221_단가계약파일_(분리)BAT관리 SHEET 128 4월2주차+국판1차_Cubic(GT-S8000)_090205" xfId="18415"/>
    <cellStyle name="7_041221_단가계약파일_(분리)BAT관리 SHEET 128 4월2주차+국판1차_W2100 현황보고" xfId="18416"/>
    <cellStyle name="7_041221_단가계약파일_(분리)BAT관리 SHEET 128 4월2주차+국판1차_W2100 현황보고_Cubic(GT-S8000)_090205" xfId="18417"/>
    <cellStyle name="7_041221_단가계약파일_(분리)BAT관리 SHEET 128 4월2주차+국판1차_W2100 현황보고_이랜텍" xfId="18418"/>
    <cellStyle name="7_041221_단가계약파일_(분리)BAT관리 SHEET 128 4월2주차+국판1차_W2100 현황보고_이랜텍_Cubic(GT-S8000)_090205" xfId="18419"/>
    <cellStyle name="7_041221_단가계약파일_(분리)BAT관리 SHEET 기타 2" xfId="18420"/>
    <cellStyle name="7_041221_단가계약파일_(분리)BAT관리 SHEET 기타 2_(분리)BAT관리 SHEET 158 7월1주차+국판1차" xfId="18421"/>
    <cellStyle name="7_041221_단가계약파일_(분리)BAT관리 SHEET 기타 2_(분리)BAT관리 SHEET 158 7월1주차+국판1차_Cubic(GT-S8000)_090205" xfId="18422"/>
    <cellStyle name="7_041221_단가계약파일_(분리)BAT관리 SHEET 기타 2_(분리)BAT관리 SHEET 158 7월1주차+국판1차_이랜텍" xfId="18423"/>
    <cellStyle name="7_041221_단가계약파일_(분리)BAT관리 SHEET 기타 2_(분리)BAT관리 SHEET 158 7월1주차+국판1차_이랜텍_Cubic(GT-S8000)_090205" xfId="18424"/>
    <cellStyle name="7_041221_단가계약파일_(분리)BAT관리 SHEET 기타 2_(분리)BAT관리 SHEET 159 7월1주차+국판1차" xfId="18425"/>
    <cellStyle name="7_041221_단가계약파일_(분리)BAT관리 SHEET 기타 2_(분리)BAT관리 SHEET 159 7월1주차+국판1차_Cubic(GT-S8000)_090205" xfId="18426"/>
    <cellStyle name="7_041221_단가계약파일_(분리)BAT관리 SHEET 기타 2_(분리)BAT관리 SHEET 159 7월1주차+국판1차_이랜텍" xfId="18427"/>
    <cellStyle name="7_041221_단가계약파일_(분리)BAT관리 SHEET 기타 2_(분리)BAT관리 SHEET 159 7월1주차+국판1차_이랜텍_Cubic(GT-S8000)_090205" xfId="18428"/>
    <cellStyle name="7_041221_단가계약파일_(분리)BAT관리 SHEET 기타 2_Cubic(GT-S8000)_090205" xfId="18429"/>
    <cellStyle name="7_041221_단가계약파일_(분리)BAT관리 SHEET 기타 2_W2100 현황보고" xfId="18430"/>
    <cellStyle name="7_041221_단가계약파일_(분리)BAT관리 SHEET 기타 2_W2100 현황보고_Cubic(GT-S8000)_090205" xfId="18431"/>
    <cellStyle name="7_041221_단가계약파일_(분리)BAT관리 SHEET 기타 2_W2100 현황보고_이랜텍" xfId="18432"/>
    <cellStyle name="7_041221_단가계약파일_(분리)BAT관리 SHEET 기타 2_W2100 현황보고_이랜텍_Cubic(GT-S8000)_090205" xfId="18433"/>
    <cellStyle name="7_041221_단가계약파일_(분리)BAT관리 SHEET 기타 4" xfId="18434"/>
    <cellStyle name="7_041221_단가계약파일_(분리)BAT관리 SHEET 기타 4_(분리)BAT관리 SHEET 158 7월1주차+국판1차" xfId="18435"/>
    <cellStyle name="7_041221_단가계약파일_(분리)BAT관리 SHEET 기타 4_(분리)BAT관리 SHEET 158 7월1주차+국판1차_Cubic(GT-S8000)_090205" xfId="18436"/>
    <cellStyle name="7_041221_단가계약파일_(분리)BAT관리 SHEET 기타 4_(분리)BAT관리 SHEET 158 7월1주차+국판1차_이랜텍" xfId="18437"/>
    <cellStyle name="7_041221_단가계약파일_(분리)BAT관리 SHEET 기타 4_(분리)BAT관리 SHEET 158 7월1주차+국판1차_이랜텍_Cubic(GT-S8000)_090205" xfId="18438"/>
    <cellStyle name="7_041221_단가계약파일_(분리)BAT관리 SHEET 기타 4_(분리)BAT관리 SHEET 159 7월1주차+국판1차" xfId="18439"/>
    <cellStyle name="7_041221_단가계약파일_(분리)BAT관리 SHEET 기타 4_(분리)BAT관리 SHEET 159 7월1주차+국판1차_Cubic(GT-S8000)_090205" xfId="18440"/>
    <cellStyle name="7_041221_단가계약파일_(분리)BAT관리 SHEET 기타 4_(분리)BAT관리 SHEET 159 7월1주차+국판1차_이랜텍" xfId="18441"/>
    <cellStyle name="7_041221_단가계약파일_(분리)BAT관리 SHEET 기타 4_(분리)BAT관리 SHEET 159 7월1주차+국판1차_이랜텍_Cubic(GT-S8000)_090205" xfId="18442"/>
    <cellStyle name="7_041221_단가계약파일_(분리)BAT관리 SHEET 기타 4_Cubic(GT-S8000)_090205" xfId="18443"/>
    <cellStyle name="7_041221_단가계약파일_(분리)BAT관리 SHEET 기타 4_W2100 현황보고" xfId="18444"/>
    <cellStyle name="7_041221_단가계약파일_(분리)BAT관리 SHEET 기타 4_W2100 현황보고_Cubic(GT-S8000)_090205" xfId="18445"/>
    <cellStyle name="7_041221_단가계약파일_(분리)BAT관리 SHEET 기타 4_W2100 현황보고_이랜텍" xfId="18446"/>
    <cellStyle name="7_041221_단가계약파일_(분리)BAT관리 SHEET 기타 4_W2100 현황보고_이랜텍_Cubic(GT-S8000)_090205" xfId="18447"/>
    <cellStyle name="7_041221_단가계약파일_041221_단가계약파일" xfId="18448"/>
    <cellStyle name="7_041221_단가계약파일_041221_단가계약파일_(분리)BAT관리 SHEET 128 4월2주차+국판1차" xfId="18449"/>
    <cellStyle name="7_041221_단가계약파일_041221_단가계약파일_(분리)BAT관리 SHEET 128 4월2주차+국판1차_(분리)BAT관리 SHEET 158 7월1주차+국판1차" xfId="18450"/>
    <cellStyle name="7_041221_단가계약파일_041221_단가계약파일_(분리)BAT관리 SHEET 128 4월2주차+국판1차_(분리)BAT관리 SHEET 158 7월1주차+국판1차_Cubic(GT-S8000)_090205" xfId="18451"/>
    <cellStyle name="7_041221_단가계약파일_041221_단가계약파일_(분리)BAT관리 SHEET 128 4월2주차+국판1차_(분리)BAT관리 SHEET 158 7월1주차+국판1차_이랜텍" xfId="18452"/>
    <cellStyle name="7_041221_단가계약파일_041221_단가계약파일_(분리)BAT관리 SHEET 128 4월2주차+국판1차_(분리)BAT관리 SHEET 158 7월1주차+국판1차_이랜텍_Cubic(GT-S8000)_090205" xfId="18453"/>
    <cellStyle name="7_041221_단가계약파일_041221_단가계약파일_(분리)BAT관리 SHEET 128 4월2주차+국판1차_(분리)BAT관리 SHEET 159 7월1주차+국판1차" xfId="18454"/>
    <cellStyle name="7_041221_단가계약파일_041221_단가계약파일_(분리)BAT관리 SHEET 128 4월2주차+국판1차_(분리)BAT관리 SHEET 159 7월1주차+국판1차_Cubic(GT-S8000)_090205" xfId="18455"/>
    <cellStyle name="7_041221_단가계약파일_041221_단가계약파일_(분리)BAT관리 SHEET 128 4월2주차+국판1차_(분리)BAT관리 SHEET 159 7월1주차+국판1차_이랜텍" xfId="18456"/>
    <cellStyle name="7_041221_단가계약파일_041221_단가계약파일_(분리)BAT관리 SHEET 128 4월2주차+국판1차_(분리)BAT관리 SHEET 159 7월1주차+국판1차_이랜텍_Cubic(GT-S8000)_090205" xfId="18457"/>
    <cellStyle name="7_041221_단가계약파일_041221_단가계약파일_(분리)BAT관리 SHEET 128 4월2주차+국판1차_Cubic(GT-S8000)_090205" xfId="18458"/>
    <cellStyle name="7_041221_단가계약파일_041221_단가계약파일_(분리)BAT관리 SHEET 128 4월2주차+국판1차_W2100 현황보고" xfId="18459"/>
    <cellStyle name="7_041221_단가계약파일_041221_단가계약파일_(분리)BAT관리 SHEET 128 4월2주차+국판1차_W2100 현황보고_Cubic(GT-S8000)_090205" xfId="18460"/>
    <cellStyle name="7_041221_단가계약파일_041221_단가계약파일_(분리)BAT관리 SHEET 128 4월2주차+국판1차_W2100 현황보고_이랜텍" xfId="18461"/>
    <cellStyle name="7_041221_단가계약파일_041221_단가계약파일_(분리)BAT관리 SHEET 128 4월2주차+국판1차_W2100 현황보고_이랜텍_Cubic(GT-S8000)_090205" xfId="18462"/>
    <cellStyle name="7_041221_단가계약파일_041221_단가계약파일_(분리)BAT관리 SHEET 기타 2" xfId="18463"/>
    <cellStyle name="7_041221_단가계약파일_041221_단가계약파일_(분리)BAT관리 SHEET 기타 2_(분리)BAT관리 SHEET 158 7월1주차+국판1차" xfId="18464"/>
    <cellStyle name="7_041221_단가계약파일_041221_단가계약파일_(분리)BAT관리 SHEET 기타 2_(분리)BAT관리 SHEET 158 7월1주차+국판1차_Cubic(GT-S8000)_090205" xfId="18465"/>
    <cellStyle name="7_041221_단가계약파일_041221_단가계약파일_(분리)BAT관리 SHEET 기타 2_(분리)BAT관리 SHEET 158 7월1주차+국판1차_이랜텍" xfId="18466"/>
    <cellStyle name="7_041221_단가계약파일_041221_단가계약파일_(분리)BAT관리 SHEET 기타 2_(분리)BAT관리 SHEET 158 7월1주차+국판1차_이랜텍_Cubic(GT-S8000)_090205" xfId="18467"/>
    <cellStyle name="7_041221_단가계약파일_041221_단가계약파일_(분리)BAT관리 SHEET 기타 2_(분리)BAT관리 SHEET 159 7월1주차+국판1차" xfId="18468"/>
    <cellStyle name="7_041221_단가계약파일_041221_단가계약파일_(분리)BAT관리 SHEET 기타 2_(분리)BAT관리 SHEET 159 7월1주차+국판1차_Cubic(GT-S8000)_090205" xfId="18469"/>
    <cellStyle name="7_041221_단가계약파일_041221_단가계약파일_(분리)BAT관리 SHEET 기타 2_(분리)BAT관리 SHEET 159 7월1주차+국판1차_이랜텍" xfId="18470"/>
    <cellStyle name="7_041221_단가계약파일_041221_단가계약파일_(분리)BAT관리 SHEET 기타 2_(분리)BAT관리 SHEET 159 7월1주차+국판1차_이랜텍_Cubic(GT-S8000)_090205" xfId="18471"/>
    <cellStyle name="7_041221_단가계약파일_041221_단가계약파일_(분리)BAT관리 SHEET 기타 2_Cubic(GT-S8000)_090205" xfId="18472"/>
    <cellStyle name="7_041221_단가계약파일_041221_단가계약파일_(분리)BAT관리 SHEET 기타 2_W2100 현황보고" xfId="18473"/>
    <cellStyle name="7_041221_단가계약파일_041221_단가계약파일_(분리)BAT관리 SHEET 기타 2_W2100 현황보고_Cubic(GT-S8000)_090205" xfId="18474"/>
    <cellStyle name="7_041221_단가계약파일_041221_단가계약파일_(분리)BAT관리 SHEET 기타 2_W2100 현황보고_이랜텍" xfId="18475"/>
    <cellStyle name="7_041221_단가계약파일_041221_단가계약파일_(분리)BAT관리 SHEET 기타 2_W2100 현황보고_이랜텍_Cubic(GT-S8000)_090205" xfId="18476"/>
    <cellStyle name="7_041221_단가계약파일_041221_단가계약파일_(분리)BAT관리 SHEET 기타 4" xfId="18477"/>
    <cellStyle name="7_041221_단가계약파일_041221_단가계약파일_(분리)BAT관리 SHEET 기타 4_(분리)BAT관리 SHEET 158 7월1주차+국판1차" xfId="18478"/>
    <cellStyle name="7_041221_단가계약파일_041221_단가계약파일_(분리)BAT관리 SHEET 기타 4_(분리)BAT관리 SHEET 158 7월1주차+국판1차_Cubic(GT-S8000)_090205" xfId="18479"/>
    <cellStyle name="7_041221_단가계약파일_041221_단가계약파일_(분리)BAT관리 SHEET 기타 4_(분리)BAT관리 SHEET 158 7월1주차+국판1차_이랜텍" xfId="18480"/>
    <cellStyle name="7_041221_단가계약파일_041221_단가계약파일_(분리)BAT관리 SHEET 기타 4_(분리)BAT관리 SHEET 158 7월1주차+국판1차_이랜텍_Cubic(GT-S8000)_090205" xfId="18481"/>
    <cellStyle name="7_041221_단가계약파일_041221_단가계약파일_(분리)BAT관리 SHEET 기타 4_(분리)BAT관리 SHEET 159 7월1주차+국판1차" xfId="18482"/>
    <cellStyle name="7_041221_단가계약파일_041221_단가계약파일_(분리)BAT관리 SHEET 기타 4_(분리)BAT관리 SHEET 159 7월1주차+국판1차_Cubic(GT-S8000)_090205" xfId="18483"/>
    <cellStyle name="7_041221_단가계약파일_041221_단가계약파일_(분리)BAT관리 SHEET 기타 4_(분리)BAT관리 SHEET 159 7월1주차+국판1차_이랜텍" xfId="18484"/>
    <cellStyle name="7_041221_단가계약파일_041221_단가계약파일_(분리)BAT관리 SHEET 기타 4_(분리)BAT관리 SHEET 159 7월1주차+국판1차_이랜텍_Cubic(GT-S8000)_090205" xfId="18485"/>
    <cellStyle name="7_041221_단가계약파일_041221_단가계약파일_(분리)BAT관리 SHEET 기타 4_Cubic(GT-S8000)_090205" xfId="18486"/>
    <cellStyle name="7_041221_단가계약파일_041221_단가계약파일_(분리)BAT관리 SHEET 기타 4_W2100 현황보고" xfId="18487"/>
    <cellStyle name="7_041221_단가계약파일_041221_단가계약파일_(분리)BAT관리 SHEET 기타 4_W2100 현황보고_Cubic(GT-S8000)_090205" xfId="18488"/>
    <cellStyle name="7_041221_단가계약파일_041221_단가계약파일_(분리)BAT관리 SHEET 기타 4_W2100 현황보고_이랜텍" xfId="18489"/>
    <cellStyle name="7_041221_단가계약파일_041221_단가계약파일_(분리)BAT관리 SHEET 기타 4_W2100 현황보고_이랜텍_Cubic(GT-S8000)_090205" xfId="18490"/>
    <cellStyle name="7_041221_단가계약파일_041221_단가계약파일_Cubic(GT-S8000)_090205" xfId="18491"/>
    <cellStyle name="7_041221_단가계약파일_041221_단가계약파일_이랜텍" xfId="18492"/>
    <cellStyle name="7_041221_단가계약파일_041221_단가계약파일_이랜텍_Cubic(GT-S8000)_090205" xfId="18493"/>
    <cellStyle name="7_041221_단가계약파일_Cubic(GT-S8000)_090205" xfId="18494"/>
    <cellStyle name="7_041221_단가계약파일_이랜텍" xfId="18495"/>
    <cellStyle name="7_041221_단가계약파일_이랜텍_Cubic(GT-S8000)_090205" xfId="18496"/>
    <cellStyle name="7_090415 BYD 03565A 과부족현황 및 일별계획" xfId="18497"/>
    <cellStyle name="7_090421 BYD 03565A 과부족현황 및 일별계획" xfId="18498"/>
    <cellStyle name="7_090427 BYD 03565A 과부족현황 및 일별계획" xfId="18499"/>
    <cellStyle name="7_8월1일" xfId="18500"/>
    <cellStyle name="7_8월1일_08.5月_问题资材表_080521" xfId="18501"/>
    <cellStyle name="7_8월1일_08.5月_问题资材表_080521_F-ROM  과부족 현황 표" xfId="18502"/>
    <cellStyle name="7_8월1일_08.5月_问题资材表_080521_F-ROM  과부족 현황표_0210" xfId="18503"/>
    <cellStyle name="7_8월1일_08.5月_问题资材表_080521_F-ROM  과부족 현황표_0216" xfId="18504"/>
    <cellStyle name="7_AUO" xfId="18505"/>
    <cellStyle name="7_B850" xfId="18506"/>
    <cellStyle name="7_BYD 03565A 과부족현황 및 일별계획" xfId="18507"/>
    <cellStyle name="7_BYD 03565A 수급문제 보고" xfId="18508"/>
    <cellStyle name="7_C280" xfId="18509"/>
    <cellStyle name="7_Cubic(GT-S8000)_090205" xfId="18510"/>
    <cellStyle name="7_EPSON" xfId="18511"/>
    <cellStyle name="7_F-ROM  과부족 현황 표" xfId="18512"/>
    <cellStyle name="7_F-ROM  과부족 현황표_0210" xfId="18513"/>
    <cellStyle name="7_F-ROM  과부족 현황표_0216" xfId="18514"/>
    <cellStyle name="7_GP" xfId="18515"/>
    <cellStyle name="7_Innolux" xfId="18516"/>
    <cellStyle name="7_M8800 가용량" xfId="18517"/>
    <cellStyle name="7_M8800 가용량_1" xfId="18518"/>
    <cellStyle name="7_M8800 가용량_1_카메라신모델&amp;Issue" xfId="18519"/>
    <cellStyle name="7_M8800 가용량_1_카메라신모델&amp;Issue_090529 AMOLED 점검" xfId="18520"/>
    <cellStyle name="7_M8800 가용량_1_카메라신모델&amp;Issue_090603 AMOLED 점검_090603_GOC" xfId="18521"/>
    <cellStyle name="7_M8800 가용량_1_카메라신모델&amp;Issue_Ely 세부현황(0521)" xfId="18522"/>
    <cellStyle name="7_M8800 가용량_1_카메라신모델&amp;Issue_ELY,PRESTON_090515" xfId="18523"/>
    <cellStyle name="7_M8800 가용량_1_카메라신모델&amp;Issue_ELY,PRESTON外_090518" xfId="18524"/>
    <cellStyle name="7_M8800 가용량_1_카메라신모델&amp;Issue_SMD 주요모델 6월 입고계획 對 실적" xfId="18525"/>
    <cellStyle name="7_M8800 가용량_1_카메라신모델&amp;Issue_SMD 주요모델 일별 입고실적(090528)" xfId="18526"/>
    <cellStyle name="7_M8800 가용량_1_카메라신모델&amp;Issue_SMD 주요모델 일별 입고실적(090601)" xfId="18527"/>
    <cellStyle name="7_M8800 가용량_1_카메라신모델&amp;Issue_SMD이슈모델 가용량" xfId="18528"/>
    <cellStyle name="7_M8800 가용량_1_카메라신모델&amp;Issue_SMD이슈모델 가용량_090606" xfId="18529"/>
    <cellStyle name="7_M8800 가용량_1_카메라신모델&amp;Issue_SMD이슈모델 가용량_090622" xfId="18530"/>
    <cellStyle name="7_M8800 가용량_1_카메라신모델&amp;Issue_SMD이슈모델 가용량_090706(이강성)" xfId="18531"/>
    <cellStyle name="7_M8800 가용량_1_카메라신모델&amp;Issue_SMD이슈모델 가용량_090706-1(이강성)" xfId="18532"/>
    <cellStyle name="7_M8800 가용량_1_카메라신모델&amp;Issue_SMD이슈모델 가용량_090717" xfId="18533"/>
    <cellStyle name="7_M8800 가용량_1_카메라신모델&amp;Issue_SMD이슈모델 가용량_090922" xfId="18534"/>
    <cellStyle name="7_M8800 가용량_1_카메라신모델&amp;Issue_SMD이슈모델 가용량_41184" xfId="18535"/>
    <cellStyle name="7_M8800 가용량_1_카메라신모델&amp;Issue_SMD이슈모델 가용량_공유" xfId="18536"/>
    <cellStyle name="7_M8800 가용량_1_카메라신모델&amp;Issue_SMD이슈모델 가용량_이강성" xfId="18537"/>
    <cellStyle name="7_M8800 가용량_1_카메라신모델&amp;Issue_SMD이슈모델_현황판" xfId="18538"/>
    <cellStyle name="7_M8800 가용량_1_카메라신모델&amp;Issue_SMD이슈모델_현황판_이강성" xfId="18539"/>
    <cellStyle name="7_M8800 가용량_1_카메라신모델&amp;Issue_국판Omnia2" xfId="18540"/>
    <cellStyle name="7_M8800 가용량_1_카메라신모델&amp;Issue_국판Omnia2_20091204" xfId="18541"/>
    <cellStyle name="7_M8800 가용량_1_카메라신모델&amp;Issue_국판Omnia2_20091207" xfId="18542"/>
    <cellStyle name="7_M8800 가용량_1_카메라신모델&amp;Issue_국판Omnia2_20091209" xfId="18543"/>
    <cellStyle name="7_M8800 가용량_1_카메라신모델&amp;Issue_국판Omnia2_200912월" xfId="18544"/>
    <cellStyle name="7_M8800 가용량_1_카메라신모델&amp;Issue_문제자재(090521)" xfId="18545"/>
    <cellStyle name="7_M8800 가용량_1_카메라신모델&amp;Issue_신모델 진행현황" xfId="18546"/>
    <cellStyle name="7_M8800 가용량_1_카메라신모델&amp;Issue_신모델 진행현황_090611" xfId="18547"/>
    <cellStyle name="7_M8800 가용량_1_카메라신모델&amp;Issue_신모델 진행현황_SDI이슈모델" xfId="18548"/>
    <cellStyle name="7_M8800 가용량_1_카메라신모델&amp;Issue_신모델 진행현황_W22" xfId="18549"/>
    <cellStyle name="7_M8800 가용량_1_카메라신모델&amp;Issue_신모델 진행현황_W23" xfId="18550"/>
    <cellStyle name="7_M8800 가용량_1_카메라신모델&amp;Issue_신모델 진행현황_공유" xfId="18551"/>
    <cellStyle name="7_M8800 가용량_1_카메라신모델&amp;Issue_신모델 진행현황_오K" xfId="18552"/>
    <cellStyle name="7_M8800 가용량_1_카메라신모델&amp;Issue_이슈모델 가용량" xfId="18553"/>
    <cellStyle name="7_M8800 가용량_1_카메라신모델&amp;Issue_이슈모델 가용량(ELY)" xfId="18554"/>
    <cellStyle name="7_M8800 가용량_1_카메라신모델&amp;Issue_이슈모델 가용량_0528" xfId="18555"/>
    <cellStyle name="7_M8800 가용량_1_카메라신모델&amp;Issue_이슈모델 가용량_국판Omnia_2" xfId="18556"/>
    <cellStyle name="7_M8800 가용량_1_카메라신모델&amp;Issue_카메라 신모델 &amp; issue" xfId="18557"/>
    <cellStyle name="7_M8800 가용량_1_카메라신모델&amp;Issue_카메라 신모델 &amp; issue_공유" xfId="18558"/>
    <cellStyle name="7_M8800 가용량_1_카메라신모델&amp;Issue_카메라신모델&amp;Issue_090220" xfId="18559"/>
    <cellStyle name="7_M8800 가용량_1_카메라신모델&amp;Issue_카메라신모델진행현황" xfId="18560"/>
    <cellStyle name="7_M8800 가용량_1_카메라신모델&amp;Issue_카메라신모델진행현황_(로슈)_0323" xfId="18561"/>
    <cellStyle name="7_M8800 가용량_1_카메라신모델&amp;Issue_카메라신모델진행현황_41184(로슈)" xfId="18562"/>
    <cellStyle name="7_M8800 가용량_M8800 가용량" xfId="18563"/>
    <cellStyle name="7_M8800 가용량_M8800 가용량_카메라신모델&amp;Issue" xfId="18564"/>
    <cellStyle name="7_M8800 가용량_M8800 가용량_카메라신모델&amp;Issue_090529 AMOLED 점검" xfId="18565"/>
    <cellStyle name="7_M8800 가용량_M8800 가용량_카메라신모델&amp;Issue_090603 AMOLED 점검_090603_GOC" xfId="18566"/>
    <cellStyle name="7_M8800 가용량_M8800 가용량_카메라신모델&amp;Issue_Ely 세부현황(0521)" xfId="18567"/>
    <cellStyle name="7_M8800 가용량_M8800 가용량_카메라신모델&amp;Issue_ELY,PRESTON_090515" xfId="18568"/>
    <cellStyle name="7_M8800 가용량_M8800 가용량_카메라신모델&amp;Issue_ELY,PRESTON外_090518" xfId="18569"/>
    <cellStyle name="7_M8800 가용량_M8800 가용량_카메라신모델&amp;Issue_SMD 주요모델 6월 입고계획 對 실적" xfId="18570"/>
    <cellStyle name="7_M8800 가용량_M8800 가용량_카메라신모델&amp;Issue_SMD 주요모델 일별 입고실적(090528)" xfId="18571"/>
    <cellStyle name="7_M8800 가용량_M8800 가용량_카메라신모델&amp;Issue_SMD 주요모델 일별 입고실적(090601)" xfId="18572"/>
    <cellStyle name="7_M8800 가용량_M8800 가용량_카메라신모델&amp;Issue_SMD이슈모델 가용량" xfId="18573"/>
    <cellStyle name="7_M8800 가용량_M8800 가용량_카메라신모델&amp;Issue_SMD이슈모델 가용량_090606" xfId="18574"/>
    <cellStyle name="7_M8800 가용량_M8800 가용량_카메라신모델&amp;Issue_SMD이슈모델 가용량_090622" xfId="18575"/>
    <cellStyle name="7_M8800 가용량_M8800 가용량_카메라신모델&amp;Issue_SMD이슈모델 가용량_090706(이강성)" xfId="18576"/>
    <cellStyle name="7_M8800 가용량_M8800 가용량_카메라신모델&amp;Issue_SMD이슈모델 가용량_090706-1(이강성)" xfId="18577"/>
    <cellStyle name="7_M8800 가용량_M8800 가용량_카메라신모델&amp;Issue_SMD이슈모델 가용량_090717" xfId="18578"/>
    <cellStyle name="7_M8800 가용량_M8800 가용량_카메라신모델&amp;Issue_SMD이슈모델 가용량_090922" xfId="18579"/>
    <cellStyle name="7_M8800 가용량_M8800 가용량_카메라신모델&amp;Issue_SMD이슈모델 가용량_41184" xfId="18580"/>
    <cellStyle name="7_M8800 가용량_M8800 가용량_카메라신모델&amp;Issue_SMD이슈모델 가용량_공유" xfId="18581"/>
    <cellStyle name="7_M8800 가용량_M8800 가용량_카메라신모델&amp;Issue_SMD이슈모델 가용량_이강성" xfId="18582"/>
    <cellStyle name="7_M8800 가용량_M8800 가용량_카메라신모델&amp;Issue_SMD이슈모델_현황판" xfId="18583"/>
    <cellStyle name="7_M8800 가용량_M8800 가용량_카메라신모델&amp;Issue_SMD이슈모델_현황판_이강성" xfId="18584"/>
    <cellStyle name="7_M8800 가용량_M8800 가용량_카메라신모델&amp;Issue_국판Omnia2" xfId="18585"/>
    <cellStyle name="7_M8800 가용량_M8800 가용량_카메라신모델&amp;Issue_국판Omnia2_20091204" xfId="18586"/>
    <cellStyle name="7_M8800 가용량_M8800 가용량_카메라신모델&amp;Issue_국판Omnia2_20091207" xfId="18587"/>
    <cellStyle name="7_M8800 가용량_M8800 가용량_카메라신모델&amp;Issue_국판Omnia2_20091209" xfId="18588"/>
    <cellStyle name="7_M8800 가용량_M8800 가용량_카메라신모델&amp;Issue_국판Omnia2_200912월" xfId="18589"/>
    <cellStyle name="7_M8800 가용량_M8800 가용량_카메라신모델&amp;Issue_문제자재(090521)" xfId="18590"/>
    <cellStyle name="7_M8800 가용량_M8800 가용량_카메라신모델&amp;Issue_신모델 진행현황" xfId="18591"/>
    <cellStyle name="7_M8800 가용량_M8800 가용량_카메라신모델&amp;Issue_신모델 진행현황_090611" xfId="18592"/>
    <cellStyle name="7_M8800 가용량_M8800 가용량_카메라신모델&amp;Issue_신모델 진행현황_SDI이슈모델" xfId="18593"/>
    <cellStyle name="7_M8800 가용량_M8800 가용량_카메라신모델&amp;Issue_신모델 진행현황_W22" xfId="18594"/>
    <cellStyle name="7_M8800 가용량_M8800 가용량_카메라신모델&amp;Issue_신모델 진행현황_W23" xfId="18595"/>
    <cellStyle name="7_M8800 가용량_M8800 가용량_카메라신모델&amp;Issue_신모델 진행현황_공유" xfId="18596"/>
    <cellStyle name="7_M8800 가용량_M8800 가용량_카메라신모델&amp;Issue_신모델 진행현황_오K" xfId="18597"/>
    <cellStyle name="7_M8800 가용량_M8800 가용량_카메라신모델&amp;Issue_이슈모델 가용량" xfId="18598"/>
    <cellStyle name="7_M8800 가용량_M8800 가용량_카메라신모델&amp;Issue_이슈모델 가용량(ELY)" xfId="18599"/>
    <cellStyle name="7_M8800 가용량_M8800 가용량_카메라신모델&amp;Issue_이슈모델 가용량_0528" xfId="18600"/>
    <cellStyle name="7_M8800 가용량_M8800 가용량_카메라신모델&amp;Issue_이슈모델 가용량_국판Omnia_2" xfId="18601"/>
    <cellStyle name="7_M8800 가용량_M8800 가용량_카메라신모델&amp;Issue_카메라 신모델 &amp; issue" xfId="18602"/>
    <cellStyle name="7_M8800 가용량_M8800 가용량_카메라신모델&amp;Issue_카메라 신모델 &amp; issue_공유" xfId="18603"/>
    <cellStyle name="7_M8800 가용량_M8800 가용량_카메라신모델&amp;Issue_카메라신모델&amp;Issue_090220" xfId="18604"/>
    <cellStyle name="7_M8800 가용량_M8800 가용량_카메라신모델&amp;Issue_카메라신모델진행현황" xfId="18605"/>
    <cellStyle name="7_M8800 가용량_M8800 가용량_카메라신모델&amp;Issue_카메라신모델진행현황_(로슈)_0323" xfId="18606"/>
    <cellStyle name="7_M8800 가용량_M8800 가용량_카메라신모델&amp;Issue_카메라신모델진행현황_41184(로슈)" xfId="18607"/>
    <cellStyle name="7_M8800 가용량_카메라신모델&amp;Issue" xfId="18608"/>
    <cellStyle name="7_M8800 가용량_카메라신모델&amp;Issue_090529 AMOLED 점검" xfId="18609"/>
    <cellStyle name="7_M8800 가용량_카메라신모델&amp;Issue_090603 AMOLED 점검_090603_GOC" xfId="18610"/>
    <cellStyle name="7_M8800 가용량_카메라신모델&amp;Issue_Ely 세부현황(0521)" xfId="18611"/>
    <cellStyle name="7_M8800 가용량_카메라신모델&amp;Issue_ELY,PRESTON_090515" xfId="18612"/>
    <cellStyle name="7_M8800 가용량_카메라신모델&amp;Issue_ELY,PRESTON外_090518" xfId="18613"/>
    <cellStyle name="7_M8800 가용량_카메라신모델&amp;Issue_SMD 주요모델 6월 입고계획 對 실적" xfId="18614"/>
    <cellStyle name="7_M8800 가용량_카메라신모델&amp;Issue_SMD 주요모델 일별 입고실적(090528)" xfId="18615"/>
    <cellStyle name="7_M8800 가용량_카메라신모델&amp;Issue_SMD 주요모델 일별 입고실적(090601)" xfId="18616"/>
    <cellStyle name="7_M8800 가용량_카메라신모델&amp;Issue_SMD이슈모델 가용량" xfId="18617"/>
    <cellStyle name="7_M8800 가용량_카메라신모델&amp;Issue_SMD이슈모델 가용량_090606" xfId="18618"/>
    <cellStyle name="7_M8800 가용량_카메라신모델&amp;Issue_SMD이슈모델 가용량_090622" xfId="18619"/>
    <cellStyle name="7_M8800 가용량_카메라신모델&amp;Issue_SMD이슈모델 가용량_090706(이강성)" xfId="18620"/>
    <cellStyle name="7_M8800 가용량_카메라신모델&amp;Issue_SMD이슈모델 가용량_090706-1(이강성)" xfId="18621"/>
    <cellStyle name="7_M8800 가용량_카메라신모델&amp;Issue_SMD이슈모델 가용량_090717" xfId="18622"/>
    <cellStyle name="7_M8800 가용량_카메라신모델&amp;Issue_SMD이슈모델 가용량_090922" xfId="18623"/>
    <cellStyle name="7_M8800 가용량_카메라신모델&amp;Issue_SMD이슈모델 가용량_41184" xfId="18624"/>
    <cellStyle name="7_M8800 가용량_카메라신모델&amp;Issue_SMD이슈모델 가용량_공유" xfId="18625"/>
    <cellStyle name="7_M8800 가용량_카메라신모델&amp;Issue_SMD이슈모델 가용량_이강성" xfId="18626"/>
    <cellStyle name="7_M8800 가용량_카메라신모델&amp;Issue_SMD이슈모델_현황판" xfId="18627"/>
    <cellStyle name="7_M8800 가용량_카메라신모델&amp;Issue_SMD이슈모델_현황판_이강성" xfId="18628"/>
    <cellStyle name="7_M8800 가용량_카메라신모델&amp;Issue_국판Omnia2" xfId="18629"/>
    <cellStyle name="7_M8800 가용량_카메라신모델&amp;Issue_국판Omnia2_20091204" xfId="18630"/>
    <cellStyle name="7_M8800 가용량_카메라신모델&amp;Issue_국판Omnia2_20091207" xfId="18631"/>
    <cellStyle name="7_M8800 가용량_카메라신모델&amp;Issue_국판Omnia2_20091209" xfId="18632"/>
    <cellStyle name="7_M8800 가용량_카메라신모델&amp;Issue_국판Omnia2_200912월" xfId="18633"/>
    <cellStyle name="7_M8800 가용량_카메라신모델&amp;Issue_문제자재(090521)" xfId="18634"/>
    <cellStyle name="7_M8800 가용량_카메라신모델&amp;Issue_신모델 진행현황" xfId="18635"/>
    <cellStyle name="7_M8800 가용량_카메라신모델&amp;Issue_신모델 진행현황_090611" xfId="18636"/>
    <cellStyle name="7_M8800 가용량_카메라신모델&amp;Issue_신모델 진행현황_SDI이슈모델" xfId="18637"/>
    <cellStyle name="7_M8800 가용량_카메라신모델&amp;Issue_신모델 진행현황_W22" xfId="18638"/>
    <cellStyle name="7_M8800 가용량_카메라신모델&amp;Issue_신모델 진행현황_W23" xfId="18639"/>
    <cellStyle name="7_M8800 가용량_카메라신모델&amp;Issue_신모델 진행현황_공유" xfId="18640"/>
    <cellStyle name="7_M8800 가용량_카메라신모델&amp;Issue_신모델 진행현황_오K" xfId="18641"/>
    <cellStyle name="7_M8800 가용량_카메라신모델&amp;Issue_이슈모델 가용량" xfId="18642"/>
    <cellStyle name="7_M8800 가용량_카메라신모델&amp;Issue_이슈모델 가용량(ELY)" xfId="18643"/>
    <cellStyle name="7_M8800 가용량_카메라신모델&amp;Issue_이슈모델 가용량_0528" xfId="18644"/>
    <cellStyle name="7_M8800 가용량_카메라신모델&amp;Issue_이슈모델 가용량_국판Omnia_2" xfId="18645"/>
    <cellStyle name="7_M8800 가용량_카메라신모델&amp;Issue_카메라 신모델 &amp; issue" xfId="18646"/>
    <cellStyle name="7_M8800 가용량_카메라신모델&amp;Issue_카메라 신모델 &amp; issue_공유" xfId="18647"/>
    <cellStyle name="7_M8800 가용량_카메라신모델&amp;Issue_카메라신모델&amp;Issue_090220" xfId="18648"/>
    <cellStyle name="7_M8800 가용량_카메라신모델&amp;Issue_카메라신모델진행현황" xfId="18649"/>
    <cellStyle name="7_M8800 가용량_카메라신모델&amp;Issue_카메라신모델진행현황_(로슈)_0323" xfId="18650"/>
    <cellStyle name="7_M8800 가용량_카메라신모델&amp;Issue_카메라신모델진행현황_41184(로슈)" xfId="18651"/>
    <cellStyle name="7_M8800 카메라 수급계획" xfId="18652"/>
    <cellStyle name="7_M8800 카메라 수급계획_M8800 가용량" xfId="18653"/>
    <cellStyle name="7_M8800 카메라 수급계획_M8800 가용량_1" xfId="18654"/>
    <cellStyle name="7_M8800 카메라 수급계획_M8800 가용량_1_카메라신모델&amp;Issue" xfId="18655"/>
    <cellStyle name="7_M8800 카메라 수급계획_M8800 가용량_1_카메라신모델&amp;Issue_090529 AMOLED 점검" xfId="18656"/>
    <cellStyle name="7_M8800 카메라 수급계획_M8800 가용량_1_카메라신모델&amp;Issue_090603 AMOLED 점검_090603_GOC" xfId="18657"/>
    <cellStyle name="7_M8800 카메라 수급계획_M8800 가용량_1_카메라신모델&amp;Issue_Ely 세부현황(0521)" xfId="18658"/>
    <cellStyle name="7_M8800 카메라 수급계획_M8800 가용량_1_카메라신모델&amp;Issue_ELY,PRESTON_090515" xfId="18659"/>
    <cellStyle name="7_M8800 카메라 수급계획_M8800 가용량_1_카메라신모델&amp;Issue_ELY,PRESTON外_090518" xfId="18660"/>
    <cellStyle name="7_M8800 카메라 수급계획_M8800 가용량_1_카메라신모델&amp;Issue_SMD 주요모델 6월 입고계획 對 실적" xfId="18661"/>
    <cellStyle name="7_M8800 카메라 수급계획_M8800 가용량_1_카메라신모델&amp;Issue_SMD 주요모델 일별 입고실적(090528)" xfId="18662"/>
    <cellStyle name="7_M8800 카메라 수급계획_M8800 가용량_1_카메라신모델&amp;Issue_SMD 주요모델 일별 입고실적(090601)" xfId="18663"/>
    <cellStyle name="7_M8800 카메라 수급계획_M8800 가용량_1_카메라신모델&amp;Issue_SMD이슈모델 가용량" xfId="18664"/>
    <cellStyle name="7_M8800 카메라 수급계획_M8800 가용량_1_카메라신모델&amp;Issue_SMD이슈모델 가용량_090606" xfId="18665"/>
    <cellStyle name="7_M8800 카메라 수급계획_M8800 가용량_1_카메라신모델&amp;Issue_SMD이슈모델 가용량_090622" xfId="18666"/>
    <cellStyle name="7_M8800 카메라 수급계획_M8800 가용량_1_카메라신모델&amp;Issue_SMD이슈모델 가용량_090706(이강성)" xfId="18667"/>
    <cellStyle name="7_M8800 카메라 수급계획_M8800 가용량_1_카메라신모델&amp;Issue_SMD이슈모델 가용량_090706-1(이강성)" xfId="18668"/>
    <cellStyle name="7_M8800 카메라 수급계획_M8800 가용량_1_카메라신모델&amp;Issue_SMD이슈모델 가용량_090717" xfId="18669"/>
    <cellStyle name="7_M8800 카메라 수급계획_M8800 가용량_1_카메라신모델&amp;Issue_SMD이슈모델 가용량_090922" xfId="18670"/>
    <cellStyle name="7_M8800 카메라 수급계획_M8800 가용량_1_카메라신모델&amp;Issue_SMD이슈모델 가용량_41184" xfId="18671"/>
    <cellStyle name="7_M8800 카메라 수급계획_M8800 가용량_1_카메라신모델&amp;Issue_SMD이슈모델 가용량_공유" xfId="18672"/>
    <cellStyle name="7_M8800 카메라 수급계획_M8800 가용량_1_카메라신모델&amp;Issue_SMD이슈모델 가용량_이강성" xfId="18673"/>
    <cellStyle name="7_M8800 카메라 수급계획_M8800 가용량_1_카메라신모델&amp;Issue_SMD이슈모델_현황판" xfId="18674"/>
    <cellStyle name="7_M8800 카메라 수급계획_M8800 가용량_1_카메라신모델&amp;Issue_SMD이슈모델_현황판_이강성" xfId="18675"/>
    <cellStyle name="7_M8800 카메라 수급계획_M8800 가용량_1_카메라신모델&amp;Issue_국판Omnia2" xfId="18676"/>
    <cellStyle name="7_M8800 카메라 수급계획_M8800 가용량_1_카메라신모델&amp;Issue_국판Omnia2_20091204" xfId="18677"/>
    <cellStyle name="7_M8800 카메라 수급계획_M8800 가용량_1_카메라신모델&amp;Issue_국판Omnia2_20091207" xfId="18678"/>
    <cellStyle name="7_M8800 카메라 수급계획_M8800 가용량_1_카메라신모델&amp;Issue_국판Omnia2_20091209" xfId="18679"/>
    <cellStyle name="7_M8800 카메라 수급계획_M8800 가용량_1_카메라신모델&amp;Issue_국판Omnia2_200912월" xfId="18680"/>
    <cellStyle name="7_M8800 카메라 수급계획_M8800 가용량_1_카메라신모델&amp;Issue_문제자재(090521)" xfId="18681"/>
    <cellStyle name="7_M8800 카메라 수급계획_M8800 가용량_1_카메라신모델&amp;Issue_신모델 진행현황" xfId="18682"/>
    <cellStyle name="7_M8800 카메라 수급계획_M8800 가용량_1_카메라신모델&amp;Issue_신모델 진행현황_090611" xfId="18683"/>
    <cellStyle name="7_M8800 카메라 수급계획_M8800 가용량_1_카메라신모델&amp;Issue_신모델 진행현황_SDI이슈모델" xfId="18684"/>
    <cellStyle name="7_M8800 카메라 수급계획_M8800 가용량_1_카메라신모델&amp;Issue_신모델 진행현황_W22" xfId="18685"/>
    <cellStyle name="7_M8800 카메라 수급계획_M8800 가용량_1_카메라신모델&amp;Issue_신모델 진행현황_W23" xfId="18686"/>
    <cellStyle name="7_M8800 카메라 수급계획_M8800 가용량_1_카메라신모델&amp;Issue_신모델 진행현황_공유" xfId="18687"/>
    <cellStyle name="7_M8800 카메라 수급계획_M8800 가용량_1_카메라신모델&amp;Issue_신모델 진행현황_오K" xfId="18688"/>
    <cellStyle name="7_M8800 카메라 수급계획_M8800 가용량_1_카메라신모델&amp;Issue_이슈모델 가용량" xfId="18689"/>
    <cellStyle name="7_M8800 카메라 수급계획_M8800 가용량_1_카메라신모델&amp;Issue_이슈모델 가용량(ELY)" xfId="18690"/>
    <cellStyle name="7_M8800 카메라 수급계획_M8800 가용량_1_카메라신모델&amp;Issue_이슈모델 가용량_0528" xfId="18691"/>
    <cellStyle name="7_M8800 카메라 수급계획_M8800 가용량_1_카메라신모델&amp;Issue_이슈모델 가용량_국판Omnia_2" xfId="18692"/>
    <cellStyle name="7_M8800 카메라 수급계획_M8800 가용량_1_카메라신모델&amp;Issue_카메라 신모델 &amp; issue" xfId="18693"/>
    <cellStyle name="7_M8800 카메라 수급계획_M8800 가용량_1_카메라신모델&amp;Issue_카메라 신모델 &amp; issue_공유" xfId="18694"/>
    <cellStyle name="7_M8800 카메라 수급계획_M8800 가용량_1_카메라신모델&amp;Issue_카메라신모델&amp;Issue_090220" xfId="18695"/>
    <cellStyle name="7_M8800 카메라 수급계획_M8800 가용량_1_카메라신모델&amp;Issue_카메라신모델진행현황" xfId="18696"/>
    <cellStyle name="7_M8800 카메라 수급계획_M8800 가용량_1_카메라신모델&amp;Issue_카메라신모델진행현황_(로슈)_0323" xfId="18697"/>
    <cellStyle name="7_M8800 카메라 수급계획_M8800 가용량_1_카메라신모델&amp;Issue_카메라신모델진행현황_41184(로슈)" xfId="18698"/>
    <cellStyle name="7_M8800 카메라 수급계획_M8800 가용량_M8800 가용량" xfId="18699"/>
    <cellStyle name="7_M8800 카메라 수급계획_M8800 가용량_M8800 가용량_카메라신모델&amp;Issue" xfId="18700"/>
    <cellStyle name="7_M8800 카메라 수급계획_M8800 가용량_M8800 가용량_카메라신모델&amp;Issue_090529 AMOLED 점검" xfId="18701"/>
    <cellStyle name="7_M8800 카메라 수급계획_M8800 가용량_M8800 가용량_카메라신모델&amp;Issue_090603 AMOLED 점검_090603_GOC" xfId="18702"/>
    <cellStyle name="7_M8800 카메라 수급계획_M8800 가용량_M8800 가용량_카메라신모델&amp;Issue_Ely 세부현황(0521)" xfId="18703"/>
    <cellStyle name="7_M8800 카메라 수급계획_M8800 가용량_M8800 가용량_카메라신모델&amp;Issue_ELY,PRESTON_090515" xfId="18704"/>
    <cellStyle name="7_M8800 카메라 수급계획_M8800 가용량_M8800 가용량_카메라신모델&amp;Issue_ELY,PRESTON外_090518" xfId="18705"/>
    <cellStyle name="7_M8800 카메라 수급계획_M8800 가용량_M8800 가용량_카메라신모델&amp;Issue_SMD 주요모델 6월 입고계획 對 실적" xfId="18706"/>
    <cellStyle name="7_M8800 카메라 수급계획_M8800 가용량_M8800 가용량_카메라신모델&amp;Issue_SMD 주요모델 일별 입고실적(090528)" xfId="18707"/>
    <cellStyle name="7_M8800 카메라 수급계획_M8800 가용량_M8800 가용량_카메라신모델&amp;Issue_SMD 주요모델 일별 입고실적(090601)" xfId="18708"/>
    <cellStyle name="7_M8800 카메라 수급계획_M8800 가용량_M8800 가용량_카메라신모델&amp;Issue_SMD이슈모델 가용량" xfId="18709"/>
    <cellStyle name="7_M8800 카메라 수급계획_M8800 가용량_M8800 가용량_카메라신모델&amp;Issue_SMD이슈모델 가용량_090606" xfId="18710"/>
    <cellStyle name="7_M8800 카메라 수급계획_M8800 가용량_M8800 가용량_카메라신모델&amp;Issue_SMD이슈모델 가용량_090622" xfId="18711"/>
    <cellStyle name="7_M8800 카메라 수급계획_M8800 가용량_M8800 가용량_카메라신모델&amp;Issue_SMD이슈모델 가용량_090706(이강성)" xfId="18712"/>
    <cellStyle name="7_M8800 카메라 수급계획_M8800 가용량_M8800 가용량_카메라신모델&amp;Issue_SMD이슈모델 가용량_090706-1(이강성)" xfId="18713"/>
    <cellStyle name="7_M8800 카메라 수급계획_M8800 가용량_M8800 가용량_카메라신모델&amp;Issue_SMD이슈모델 가용량_090717" xfId="18714"/>
    <cellStyle name="7_M8800 카메라 수급계획_M8800 가용량_M8800 가용량_카메라신모델&amp;Issue_SMD이슈모델 가용량_090922" xfId="18715"/>
    <cellStyle name="7_M8800 카메라 수급계획_M8800 가용량_M8800 가용량_카메라신모델&amp;Issue_SMD이슈모델 가용량_41184" xfId="18716"/>
    <cellStyle name="7_M8800 카메라 수급계획_M8800 가용량_M8800 가용량_카메라신모델&amp;Issue_SMD이슈모델 가용량_공유" xfId="18717"/>
    <cellStyle name="7_M8800 카메라 수급계획_M8800 가용량_M8800 가용량_카메라신모델&amp;Issue_SMD이슈모델 가용량_이강성" xfId="18718"/>
    <cellStyle name="7_M8800 카메라 수급계획_M8800 가용량_M8800 가용량_카메라신모델&amp;Issue_SMD이슈모델_현황판" xfId="18719"/>
    <cellStyle name="7_M8800 카메라 수급계획_M8800 가용량_M8800 가용량_카메라신모델&amp;Issue_SMD이슈모델_현황판_이강성" xfId="18720"/>
    <cellStyle name="7_M8800 카메라 수급계획_M8800 가용량_M8800 가용량_카메라신모델&amp;Issue_국판Omnia2" xfId="18721"/>
    <cellStyle name="7_M8800 카메라 수급계획_M8800 가용량_M8800 가용량_카메라신모델&amp;Issue_국판Omnia2_20091204" xfId="18722"/>
    <cellStyle name="7_M8800 카메라 수급계획_M8800 가용량_M8800 가용량_카메라신모델&amp;Issue_국판Omnia2_20091207" xfId="18723"/>
    <cellStyle name="7_M8800 카메라 수급계획_M8800 가용량_M8800 가용량_카메라신모델&amp;Issue_국판Omnia2_20091209" xfId="18724"/>
    <cellStyle name="7_M8800 카메라 수급계획_M8800 가용량_M8800 가용량_카메라신모델&amp;Issue_국판Omnia2_200912월" xfId="18725"/>
    <cellStyle name="7_M8800 카메라 수급계획_M8800 가용량_M8800 가용량_카메라신모델&amp;Issue_문제자재(090521)" xfId="18726"/>
    <cellStyle name="7_M8800 카메라 수급계획_M8800 가용량_M8800 가용량_카메라신모델&amp;Issue_신모델 진행현황" xfId="18727"/>
    <cellStyle name="7_M8800 카메라 수급계획_M8800 가용량_M8800 가용량_카메라신모델&amp;Issue_신모델 진행현황_090611" xfId="18728"/>
    <cellStyle name="7_M8800 카메라 수급계획_M8800 가용량_M8800 가용량_카메라신모델&amp;Issue_신모델 진행현황_SDI이슈모델" xfId="18729"/>
    <cellStyle name="7_M8800 카메라 수급계획_M8800 가용량_M8800 가용량_카메라신모델&amp;Issue_신모델 진행현황_W22" xfId="18730"/>
    <cellStyle name="7_M8800 카메라 수급계획_M8800 가용량_M8800 가용량_카메라신모델&amp;Issue_신모델 진행현황_W23" xfId="18731"/>
    <cellStyle name="7_M8800 카메라 수급계획_M8800 가용량_M8800 가용량_카메라신모델&amp;Issue_신모델 진행현황_공유" xfId="18732"/>
    <cellStyle name="7_M8800 카메라 수급계획_M8800 가용량_M8800 가용량_카메라신모델&amp;Issue_신모델 진행현황_오K" xfId="18733"/>
    <cellStyle name="7_M8800 카메라 수급계획_M8800 가용량_M8800 가용량_카메라신모델&amp;Issue_이슈모델 가용량" xfId="18734"/>
    <cellStyle name="7_M8800 카메라 수급계획_M8800 가용량_M8800 가용량_카메라신모델&amp;Issue_이슈모델 가용량(ELY)" xfId="18735"/>
    <cellStyle name="7_M8800 카메라 수급계획_M8800 가용량_M8800 가용량_카메라신모델&amp;Issue_이슈모델 가용량_0528" xfId="18736"/>
    <cellStyle name="7_M8800 카메라 수급계획_M8800 가용량_M8800 가용량_카메라신모델&amp;Issue_이슈모델 가용량_국판Omnia_2" xfId="18737"/>
    <cellStyle name="7_M8800 카메라 수급계획_M8800 가용량_M8800 가용량_카메라신모델&amp;Issue_카메라 신모델 &amp; issue" xfId="18738"/>
    <cellStyle name="7_M8800 카메라 수급계획_M8800 가용량_M8800 가용량_카메라신모델&amp;Issue_카메라 신모델 &amp; issue_공유" xfId="18739"/>
    <cellStyle name="7_M8800 카메라 수급계획_M8800 가용량_M8800 가용량_카메라신모델&amp;Issue_카메라신모델&amp;Issue_090220" xfId="18740"/>
    <cellStyle name="7_M8800 카메라 수급계획_M8800 가용량_M8800 가용량_카메라신모델&amp;Issue_카메라신모델진행현황" xfId="18741"/>
    <cellStyle name="7_M8800 카메라 수급계획_M8800 가용량_M8800 가용량_카메라신모델&amp;Issue_카메라신모델진행현황_(로슈)_0323" xfId="18742"/>
    <cellStyle name="7_M8800 카메라 수급계획_M8800 가용량_M8800 가용량_카메라신모델&amp;Issue_카메라신모델진행현황_41184(로슈)" xfId="18743"/>
    <cellStyle name="7_M8800 카메라 수급계획_M8800 가용량_카메라신모델&amp;Issue" xfId="18744"/>
    <cellStyle name="7_M8800 카메라 수급계획_M8800 가용량_카메라신모델&amp;Issue_090529 AMOLED 점검" xfId="18745"/>
    <cellStyle name="7_M8800 카메라 수급계획_M8800 가용량_카메라신모델&amp;Issue_090603 AMOLED 점검_090603_GOC" xfId="18746"/>
    <cellStyle name="7_M8800 카메라 수급계획_M8800 가용량_카메라신모델&amp;Issue_Ely 세부현황(0521)" xfId="18747"/>
    <cellStyle name="7_M8800 카메라 수급계획_M8800 가용량_카메라신모델&amp;Issue_ELY,PRESTON_090515" xfId="18748"/>
    <cellStyle name="7_M8800 카메라 수급계획_M8800 가용량_카메라신모델&amp;Issue_ELY,PRESTON外_090518" xfId="18749"/>
    <cellStyle name="7_M8800 카메라 수급계획_M8800 가용량_카메라신모델&amp;Issue_SMD 주요모델 6월 입고계획 對 실적" xfId="18750"/>
    <cellStyle name="7_M8800 카메라 수급계획_M8800 가용량_카메라신모델&amp;Issue_SMD 주요모델 일별 입고실적(090528)" xfId="18751"/>
    <cellStyle name="7_M8800 카메라 수급계획_M8800 가용량_카메라신모델&amp;Issue_SMD 주요모델 일별 입고실적(090601)" xfId="18752"/>
    <cellStyle name="7_M8800 카메라 수급계획_M8800 가용량_카메라신모델&amp;Issue_SMD이슈모델 가용량" xfId="18753"/>
    <cellStyle name="7_M8800 카메라 수급계획_M8800 가용량_카메라신모델&amp;Issue_SMD이슈모델 가용량_090606" xfId="18754"/>
    <cellStyle name="7_M8800 카메라 수급계획_M8800 가용량_카메라신모델&amp;Issue_SMD이슈모델 가용량_090622" xfId="18755"/>
    <cellStyle name="7_M8800 카메라 수급계획_M8800 가용량_카메라신모델&amp;Issue_SMD이슈모델 가용량_090706(이강성)" xfId="18756"/>
    <cellStyle name="7_M8800 카메라 수급계획_M8800 가용량_카메라신모델&amp;Issue_SMD이슈모델 가용량_090706-1(이강성)" xfId="18757"/>
    <cellStyle name="7_M8800 카메라 수급계획_M8800 가용량_카메라신모델&amp;Issue_SMD이슈모델 가용량_090717" xfId="18758"/>
    <cellStyle name="7_M8800 카메라 수급계획_M8800 가용량_카메라신모델&amp;Issue_SMD이슈모델 가용량_090922" xfId="18759"/>
    <cellStyle name="7_M8800 카메라 수급계획_M8800 가용량_카메라신모델&amp;Issue_SMD이슈모델 가용량_41184" xfId="18760"/>
    <cellStyle name="7_M8800 카메라 수급계획_M8800 가용량_카메라신모델&amp;Issue_SMD이슈모델 가용량_공유" xfId="18761"/>
    <cellStyle name="7_M8800 카메라 수급계획_M8800 가용량_카메라신모델&amp;Issue_SMD이슈모델 가용량_이강성" xfId="18762"/>
    <cellStyle name="7_M8800 카메라 수급계획_M8800 가용량_카메라신모델&amp;Issue_SMD이슈모델_현황판" xfId="18763"/>
    <cellStyle name="7_M8800 카메라 수급계획_M8800 가용량_카메라신모델&amp;Issue_SMD이슈모델_현황판_이강성" xfId="18764"/>
    <cellStyle name="7_M8800 카메라 수급계획_M8800 가용량_카메라신모델&amp;Issue_국판Omnia2" xfId="18765"/>
    <cellStyle name="7_M8800 카메라 수급계획_M8800 가용량_카메라신모델&amp;Issue_국판Omnia2_20091204" xfId="18766"/>
    <cellStyle name="7_M8800 카메라 수급계획_M8800 가용량_카메라신모델&amp;Issue_국판Omnia2_20091207" xfId="18767"/>
    <cellStyle name="7_M8800 카메라 수급계획_M8800 가용량_카메라신모델&amp;Issue_국판Omnia2_20091209" xfId="18768"/>
    <cellStyle name="7_M8800 카메라 수급계획_M8800 가용량_카메라신모델&amp;Issue_국판Omnia2_200912월" xfId="18769"/>
    <cellStyle name="7_M8800 카메라 수급계획_M8800 가용량_카메라신모델&amp;Issue_문제자재(090521)" xfId="18770"/>
    <cellStyle name="7_M8800 카메라 수급계획_M8800 가용량_카메라신모델&amp;Issue_신모델 진행현황" xfId="18771"/>
    <cellStyle name="7_M8800 카메라 수급계획_M8800 가용량_카메라신모델&amp;Issue_신모델 진행현황_090611" xfId="18772"/>
    <cellStyle name="7_M8800 카메라 수급계획_M8800 가용량_카메라신모델&amp;Issue_신모델 진행현황_SDI이슈모델" xfId="18773"/>
    <cellStyle name="7_M8800 카메라 수급계획_M8800 가용량_카메라신모델&amp;Issue_신모델 진행현황_W22" xfId="18774"/>
    <cellStyle name="7_M8800 카메라 수급계획_M8800 가용량_카메라신모델&amp;Issue_신모델 진행현황_W23" xfId="18775"/>
    <cellStyle name="7_M8800 카메라 수급계획_M8800 가용량_카메라신모델&amp;Issue_신모델 진행현황_공유" xfId="18776"/>
    <cellStyle name="7_M8800 카메라 수급계획_M8800 가용량_카메라신모델&amp;Issue_신모델 진행현황_오K" xfId="18777"/>
    <cellStyle name="7_M8800 카메라 수급계획_M8800 가용량_카메라신모델&amp;Issue_이슈모델 가용량" xfId="18778"/>
    <cellStyle name="7_M8800 카메라 수급계획_M8800 가용량_카메라신모델&amp;Issue_이슈모델 가용량(ELY)" xfId="18779"/>
    <cellStyle name="7_M8800 카메라 수급계획_M8800 가용량_카메라신모델&amp;Issue_이슈모델 가용량_0528" xfId="18780"/>
    <cellStyle name="7_M8800 카메라 수급계획_M8800 가용량_카메라신모델&amp;Issue_이슈모델 가용량_국판Omnia_2" xfId="18781"/>
    <cellStyle name="7_M8800 카메라 수급계획_M8800 가용량_카메라신모델&amp;Issue_카메라 신모델 &amp; issue" xfId="18782"/>
    <cellStyle name="7_M8800 카메라 수급계획_M8800 가용량_카메라신모델&amp;Issue_카메라 신모델 &amp; issue_공유" xfId="18783"/>
    <cellStyle name="7_M8800 카메라 수급계획_M8800 가용량_카메라신모델&amp;Issue_카메라신모델&amp;Issue_090220" xfId="18784"/>
    <cellStyle name="7_M8800 카메라 수급계획_M8800 가용량_카메라신모델&amp;Issue_카메라신모델진행현황" xfId="18785"/>
    <cellStyle name="7_M8800 카메라 수급계획_M8800 가용량_카메라신모델&amp;Issue_카메라신모델진행현황_(로슈)_0323" xfId="18786"/>
    <cellStyle name="7_M8800 카메라 수급계획_M8800 가용량_카메라신모델&amp;Issue_카메라신모델진행현황_41184(로슈)" xfId="18787"/>
    <cellStyle name="7_M8800 카메라 수급계획_카메라신모델&amp;Issue" xfId="18788"/>
    <cellStyle name="7_M8800 카메라 수급계획_카메라신모델&amp;Issue_090529 AMOLED 점검" xfId="18789"/>
    <cellStyle name="7_M8800 카메라 수급계획_카메라신모델&amp;Issue_090603 AMOLED 점검_090603_GOC" xfId="18790"/>
    <cellStyle name="7_M8800 카메라 수급계획_카메라신모델&amp;Issue_Ely 세부현황(0521)" xfId="18791"/>
    <cellStyle name="7_M8800 카메라 수급계획_카메라신모델&amp;Issue_ELY,PRESTON_090515" xfId="18792"/>
    <cellStyle name="7_M8800 카메라 수급계획_카메라신모델&amp;Issue_ELY,PRESTON外_090518" xfId="18793"/>
    <cellStyle name="7_M8800 카메라 수급계획_카메라신모델&amp;Issue_SMD 주요모델 6월 입고계획 對 실적" xfId="18794"/>
    <cellStyle name="7_M8800 카메라 수급계획_카메라신모델&amp;Issue_SMD 주요모델 일별 입고실적(090528)" xfId="18795"/>
    <cellStyle name="7_M8800 카메라 수급계획_카메라신모델&amp;Issue_SMD 주요모델 일별 입고실적(090601)" xfId="18796"/>
    <cellStyle name="7_M8800 카메라 수급계획_카메라신모델&amp;Issue_SMD이슈모델 가용량" xfId="18797"/>
    <cellStyle name="7_M8800 카메라 수급계획_카메라신모델&amp;Issue_SMD이슈모델 가용량_090606" xfId="18798"/>
    <cellStyle name="7_M8800 카메라 수급계획_카메라신모델&amp;Issue_SMD이슈모델 가용량_090622" xfId="18799"/>
    <cellStyle name="7_M8800 카메라 수급계획_카메라신모델&amp;Issue_SMD이슈모델 가용량_090706(이강성)" xfId="18800"/>
    <cellStyle name="7_M8800 카메라 수급계획_카메라신모델&amp;Issue_SMD이슈모델 가용량_090706-1(이강성)" xfId="18801"/>
    <cellStyle name="7_M8800 카메라 수급계획_카메라신모델&amp;Issue_SMD이슈모델 가용량_090717" xfId="18802"/>
    <cellStyle name="7_M8800 카메라 수급계획_카메라신모델&amp;Issue_SMD이슈모델 가용량_090922" xfId="18803"/>
    <cellStyle name="7_M8800 카메라 수급계획_카메라신모델&amp;Issue_SMD이슈모델 가용량_41184" xfId="18804"/>
    <cellStyle name="7_M8800 카메라 수급계획_카메라신모델&amp;Issue_SMD이슈모델 가용량_공유" xfId="18805"/>
    <cellStyle name="7_M8800 카메라 수급계획_카메라신모델&amp;Issue_SMD이슈모델 가용량_이강성" xfId="18806"/>
    <cellStyle name="7_M8800 카메라 수급계획_카메라신모델&amp;Issue_SMD이슈모델_현황판" xfId="18807"/>
    <cellStyle name="7_M8800 카메라 수급계획_카메라신모델&amp;Issue_SMD이슈모델_현황판_이강성" xfId="18808"/>
    <cellStyle name="7_M8800 카메라 수급계획_카메라신모델&amp;Issue_국판Omnia2" xfId="18809"/>
    <cellStyle name="7_M8800 카메라 수급계획_카메라신모델&amp;Issue_국판Omnia2_20091204" xfId="18810"/>
    <cellStyle name="7_M8800 카메라 수급계획_카메라신모델&amp;Issue_국판Omnia2_20091207" xfId="18811"/>
    <cellStyle name="7_M8800 카메라 수급계획_카메라신모델&amp;Issue_국판Omnia2_20091209" xfId="18812"/>
    <cellStyle name="7_M8800 카메라 수급계획_카메라신모델&amp;Issue_국판Omnia2_200912월" xfId="18813"/>
    <cellStyle name="7_M8800 카메라 수급계획_카메라신모델&amp;Issue_문제자재(090521)" xfId="18814"/>
    <cellStyle name="7_M8800 카메라 수급계획_카메라신모델&amp;Issue_신모델 진행현황" xfId="18815"/>
    <cellStyle name="7_M8800 카메라 수급계획_카메라신모델&amp;Issue_신모델 진행현황_090611" xfId="18816"/>
    <cellStyle name="7_M8800 카메라 수급계획_카메라신모델&amp;Issue_신모델 진행현황_SDI이슈모델" xfId="18817"/>
    <cellStyle name="7_M8800 카메라 수급계획_카메라신모델&amp;Issue_신모델 진행현황_W22" xfId="18818"/>
    <cellStyle name="7_M8800 카메라 수급계획_카메라신모델&amp;Issue_신모델 진행현황_W23" xfId="18819"/>
    <cellStyle name="7_M8800 카메라 수급계획_카메라신모델&amp;Issue_신모델 진행현황_공유" xfId="18820"/>
    <cellStyle name="7_M8800 카메라 수급계획_카메라신모델&amp;Issue_신모델 진행현황_오K" xfId="18821"/>
    <cellStyle name="7_M8800 카메라 수급계획_카메라신모델&amp;Issue_이슈모델 가용량" xfId="18822"/>
    <cellStyle name="7_M8800 카메라 수급계획_카메라신모델&amp;Issue_이슈모델 가용량(ELY)" xfId="18823"/>
    <cellStyle name="7_M8800 카메라 수급계획_카메라신모델&amp;Issue_이슈모델 가용량_0528" xfId="18824"/>
    <cellStyle name="7_M8800 카메라 수급계획_카메라신모델&amp;Issue_이슈모델 가용량_국판Omnia_2" xfId="18825"/>
    <cellStyle name="7_M8800 카메라 수급계획_카메라신모델&amp;Issue_카메라 신모델 &amp; issue" xfId="18826"/>
    <cellStyle name="7_M8800 카메라 수급계획_카메라신모델&amp;Issue_카메라 신모델 &amp; issue_공유" xfId="18827"/>
    <cellStyle name="7_M8800 카메라 수급계획_카메라신모델&amp;Issue_카메라신모델&amp;Issue_090220" xfId="18828"/>
    <cellStyle name="7_M8800 카메라 수급계획_카메라신모델&amp;Issue_카메라신모델진행현황" xfId="18829"/>
    <cellStyle name="7_M8800 카메라 수급계획_카메라신모델&amp;Issue_카메라신모델진행현황_(로슈)_0323" xfId="18830"/>
    <cellStyle name="7_M8800 카메라 수급계획_카메라신모델&amp;Issue_카메라신모델진행현황_41184(로슈)" xfId="18831"/>
    <cellStyle name="7_RTFa" xfId="18832"/>
    <cellStyle name="7_RTFs" xfId="18833"/>
    <cellStyle name="7_Tianma " xfId="18834"/>
    <cellStyle name="7_TMD" xfId="18835"/>
    <cellStyle name="7_W1 Material status(100105)" xfId="18836"/>
    <cellStyle name="7_W10 Material status(090304)" xfId="18837"/>
    <cellStyle name="7_W10 Weekly Sales_0302" xfId="18838"/>
    <cellStyle name="7_W10 Weekly Sales_0302_Sheet1" xfId="18839"/>
    <cellStyle name="7_W10 Weekly Sales_0302_Weekly Sales_w14_취합용" xfId="18840"/>
    <cellStyle name="7_W10 Weekly Sales_0302_Weekly Sales_w26_취합용 양식" xfId="18841"/>
    <cellStyle name="7_W10 Weekly Sales_0302_상세자료" xfId="18842"/>
    <cellStyle name="7_W10 Weekly Sales_0302_집계표" xfId="18843"/>
    <cellStyle name="7_W15 BYD 03565A 점검 (090410)_2" xfId="18844"/>
    <cellStyle name="7_W15 BYD 03565A 점검 (090410)_Ver.2" xfId="18845"/>
    <cellStyle name="7_W15 Main MP 기준 03565A 점검 (090407)" xfId="18846"/>
    <cellStyle name="7_W15 Main MP 기준 03565A 점검 (090409)" xfId="18847"/>
    <cellStyle name="7_W20 Material status(090513) _ 취합용" xfId="18848"/>
    <cellStyle name="7_W21 Material status(090519) _ CSTN" xfId="18849"/>
    <cellStyle name="7_W25 Material status(0906017)" xfId="18850"/>
    <cellStyle name="7_W28 Material status(090708) _ 취합용" xfId="18851"/>
    <cellStyle name="7_W29 Material status(090715)" xfId="18852"/>
    <cellStyle name="7_W30 Material status(090722) _ CSTM" xfId="18853"/>
    <cellStyle name="7_W33 Material status(090811) _ CSTN" xfId="18854"/>
    <cellStyle name="7_W34 Material status(090819) _ CSTN" xfId="18855"/>
    <cellStyle name="7_W36 Material status(090902) _ CSTN" xfId="18856"/>
    <cellStyle name="7_W37 Material status(090909) _ CSTN" xfId="18857"/>
    <cellStyle name="7_W38 Material status(090916)" xfId="18858"/>
    <cellStyle name="7_W38 Material status(090916) _ CSTN" xfId="18859"/>
    <cellStyle name="7_W39 Material status(090923)" xfId="18860"/>
    <cellStyle name="7_W44 Material status(091028)" xfId="18861"/>
    <cellStyle name="7_W46 Material status(091111)" xfId="18862"/>
    <cellStyle name="7_W47 Material status(091118)" xfId="18863"/>
    <cellStyle name="7_W47 Material status(091118) _ CSTN" xfId="18864"/>
    <cellStyle name="7_W5000" xfId="18865"/>
    <cellStyle name="7_w8400" xfId="18866"/>
    <cellStyle name="7_WINTEK" xfId="18867"/>
    <cellStyle name="7_미주 GSM I607A701A707회의자료" xfId="18868"/>
    <cellStyle name="7_상세자료" xfId="18869"/>
    <cellStyle name="7_상세자료_Sheet1" xfId="18870"/>
    <cellStyle name="7_상세자료_Weekly Sales_w14_취합용" xfId="18871"/>
    <cellStyle name="7_상세자료_Weekly Sales_w26_취합용 양식" xfId="18872"/>
    <cellStyle name="7_상세자료_상세자료" xfId="18873"/>
    <cellStyle name="7_상세자료_집계표" xfId="18874"/>
    <cellStyle name="7_생산계획_부산_0726(공지용)" xfId="18875"/>
    <cellStyle name="7_생산계획_부산_0726(공지용)_8월 28일 생산계획" xfId="18876"/>
    <cellStyle name="7_생산계획_부산_0726(공지용)_8월 28일 생산계획_8월1일" xfId="18877"/>
    <cellStyle name="7_생산계획_부산_0726(공지용)_8월 28일 생산계획_8월1일_08.5月_问题资材表_080521" xfId="18878"/>
    <cellStyle name="7_생산계획_부산_0726(공지용)_8월 28일 생산계획_8월1일_08.5月_问题资材表_080521_F-ROM  과부족 현황 표" xfId="18879"/>
    <cellStyle name="7_생산계획_부산_0726(공지용)_8월 28일 생산계획_8월1일_08.5月_问题资材表_080521_F-ROM  과부족 현황표_0210" xfId="18880"/>
    <cellStyle name="7_생산계획_부산_0726(공지용)_8월 28일 생산계획_8월1일_08.5月_问题资材表_080521_F-ROM  과부족 현황표_0216" xfId="18881"/>
    <cellStyle name="7_생산계획_부산_0726(공지용)_8월 28일 생산계획_F-ROM  과부족 현황 표" xfId="18882"/>
    <cellStyle name="7_생산계획_부산_0726(공지용)_8월 28일 생산계획_F-ROM  과부족 현황표_0210" xfId="18883"/>
    <cellStyle name="7_생산계획_부산_0726(공지용)_8월 28일 생산계획_F-ROM  과부족 현황표_0216" xfId="18884"/>
    <cellStyle name="7_생산계획_부산_0726(공지용)_8월 28일 생산계획_M8800 가용량" xfId="18885"/>
    <cellStyle name="7_생산계획_부산_0726(공지용)_8월 28일 생산계획_M8800 가용량_1" xfId="18886"/>
    <cellStyle name="7_생산계획_부산_0726(공지용)_8월 28일 생산계획_M8800 가용량_1_카메라신모델&amp;Issue" xfId="18887"/>
    <cellStyle name="7_생산계획_부산_0726(공지용)_8월 28일 생산계획_M8800 가용량_1_카메라신모델&amp;Issue_090529 AMOLED 점검" xfId="18888"/>
    <cellStyle name="7_생산계획_부산_0726(공지용)_8월 28일 생산계획_M8800 가용량_1_카메라신모델&amp;Issue_090603 AMOLED 점검_090603_GOC" xfId="18889"/>
    <cellStyle name="7_생산계획_부산_0726(공지용)_8월 28일 생산계획_M8800 가용량_1_카메라신모델&amp;Issue_Ely 세부현황(0521)" xfId="18890"/>
    <cellStyle name="7_생산계획_부산_0726(공지용)_8월 28일 생산계획_M8800 가용량_1_카메라신모델&amp;Issue_ELY,PRESTON_090515" xfId="18891"/>
    <cellStyle name="7_생산계획_부산_0726(공지용)_8월 28일 생산계획_M8800 가용량_1_카메라신모델&amp;Issue_ELY,PRESTON外_090518" xfId="18892"/>
    <cellStyle name="7_생산계획_부산_0726(공지용)_8월 28일 생산계획_M8800 가용량_1_카메라신모델&amp;Issue_SMD 주요모델 6월 입고계획 對 실적" xfId="18893"/>
    <cellStyle name="7_생산계획_부산_0726(공지용)_8월 28일 생산계획_M8800 가용량_1_카메라신모델&amp;Issue_SMD 주요모델 일별 입고실적(090528)" xfId="18894"/>
    <cellStyle name="7_생산계획_부산_0726(공지용)_8월 28일 생산계획_M8800 가용량_1_카메라신모델&amp;Issue_SMD 주요모델 일별 입고실적(090601)" xfId="18895"/>
    <cellStyle name="7_생산계획_부산_0726(공지용)_8월 28일 생산계획_M8800 가용량_1_카메라신모델&amp;Issue_SMD이슈모델 가용량" xfId="18896"/>
    <cellStyle name="7_생산계획_부산_0726(공지용)_8월 28일 생산계획_M8800 가용량_1_카메라신모델&amp;Issue_SMD이슈모델 가용량_090606" xfId="18897"/>
    <cellStyle name="7_생산계획_부산_0726(공지용)_8월 28일 생산계획_M8800 가용량_1_카메라신모델&amp;Issue_SMD이슈모델 가용량_090622" xfId="18898"/>
    <cellStyle name="7_생산계획_부산_0726(공지용)_8월 28일 생산계획_M8800 가용량_1_카메라신모델&amp;Issue_SMD이슈모델 가용량_090706(이강성)" xfId="18899"/>
    <cellStyle name="7_생산계획_부산_0726(공지용)_8월 28일 생산계획_M8800 가용량_1_카메라신모델&amp;Issue_SMD이슈모델 가용량_090706-1(이강성)" xfId="18900"/>
    <cellStyle name="7_생산계획_부산_0726(공지용)_8월 28일 생산계획_M8800 가용량_1_카메라신모델&amp;Issue_SMD이슈모델 가용량_090717" xfId="18901"/>
    <cellStyle name="7_생산계획_부산_0726(공지용)_8월 28일 생산계획_M8800 가용량_1_카메라신모델&amp;Issue_SMD이슈모델 가용량_090922" xfId="18902"/>
    <cellStyle name="7_생산계획_부산_0726(공지용)_8월 28일 생산계획_M8800 가용량_1_카메라신모델&amp;Issue_SMD이슈모델 가용량_41184" xfId="18903"/>
    <cellStyle name="7_생산계획_부산_0726(공지용)_8월 28일 생산계획_M8800 가용량_1_카메라신모델&amp;Issue_SMD이슈모델 가용량_공유" xfId="18904"/>
    <cellStyle name="7_생산계획_부산_0726(공지용)_8월 28일 생산계획_M8800 가용량_1_카메라신모델&amp;Issue_SMD이슈모델 가용량_이강성" xfId="18905"/>
    <cellStyle name="7_생산계획_부산_0726(공지용)_8월 28일 생산계획_M8800 가용량_1_카메라신모델&amp;Issue_SMD이슈모델_현황판" xfId="18906"/>
    <cellStyle name="7_생산계획_부산_0726(공지용)_8월 28일 생산계획_M8800 가용량_1_카메라신모델&amp;Issue_SMD이슈모델_현황판_이강성" xfId="18907"/>
    <cellStyle name="7_생산계획_부산_0726(공지용)_8월 28일 생산계획_M8800 가용량_1_카메라신모델&amp;Issue_국판Omnia2" xfId="18908"/>
    <cellStyle name="7_생산계획_부산_0726(공지용)_8월 28일 생산계획_M8800 가용량_1_카메라신모델&amp;Issue_국판Omnia2_20091204" xfId="18909"/>
    <cellStyle name="7_생산계획_부산_0726(공지용)_8월 28일 생산계획_M8800 가용량_1_카메라신모델&amp;Issue_국판Omnia2_20091207" xfId="18910"/>
    <cellStyle name="7_생산계획_부산_0726(공지용)_8월 28일 생산계획_M8800 가용량_1_카메라신모델&amp;Issue_국판Omnia2_20091209" xfId="18911"/>
    <cellStyle name="7_생산계획_부산_0726(공지용)_8월 28일 생산계획_M8800 가용량_1_카메라신모델&amp;Issue_국판Omnia2_200912월" xfId="18912"/>
    <cellStyle name="7_생산계획_부산_0726(공지용)_8월 28일 생산계획_M8800 가용량_1_카메라신모델&amp;Issue_문제자재(090521)" xfId="18913"/>
    <cellStyle name="7_생산계획_부산_0726(공지용)_8월 28일 생산계획_M8800 가용량_1_카메라신모델&amp;Issue_신모델 진행현황" xfId="18914"/>
    <cellStyle name="7_생산계획_부산_0726(공지용)_8월 28일 생산계획_M8800 가용량_1_카메라신모델&amp;Issue_신모델 진행현황_090611" xfId="18915"/>
    <cellStyle name="7_생산계획_부산_0726(공지용)_8월 28일 생산계획_M8800 가용량_1_카메라신모델&amp;Issue_신모델 진행현황_SDI이슈모델" xfId="18916"/>
    <cellStyle name="7_생산계획_부산_0726(공지용)_8월 28일 생산계획_M8800 가용량_1_카메라신모델&amp;Issue_신모델 진행현황_W22" xfId="18917"/>
    <cellStyle name="7_생산계획_부산_0726(공지용)_8월 28일 생산계획_M8800 가용량_1_카메라신모델&amp;Issue_신모델 진행현황_W23" xfId="18918"/>
    <cellStyle name="7_생산계획_부산_0726(공지용)_8월 28일 생산계획_M8800 가용량_1_카메라신모델&amp;Issue_신모델 진행현황_공유" xfId="18919"/>
    <cellStyle name="7_생산계획_부산_0726(공지용)_8월 28일 생산계획_M8800 가용량_1_카메라신모델&amp;Issue_신모델 진행현황_오K" xfId="18920"/>
    <cellStyle name="7_생산계획_부산_0726(공지용)_8월 28일 생산계획_M8800 가용량_1_카메라신모델&amp;Issue_이슈모델 가용량" xfId="18921"/>
    <cellStyle name="7_생산계획_부산_0726(공지용)_8월 28일 생산계획_M8800 가용량_1_카메라신모델&amp;Issue_이슈모델 가용량(ELY)" xfId="18922"/>
    <cellStyle name="7_생산계획_부산_0726(공지용)_8월 28일 생산계획_M8800 가용량_1_카메라신모델&amp;Issue_이슈모델 가용량_0528" xfId="18923"/>
    <cellStyle name="7_생산계획_부산_0726(공지용)_8월 28일 생산계획_M8800 가용량_1_카메라신모델&amp;Issue_이슈모델 가용량_국판Omnia_2" xfId="18924"/>
    <cellStyle name="7_생산계획_부산_0726(공지용)_8월 28일 생산계획_M8800 가용량_1_카메라신모델&amp;Issue_카메라 신모델 &amp; issue" xfId="18925"/>
    <cellStyle name="7_생산계획_부산_0726(공지용)_8월 28일 생산계획_M8800 가용량_1_카메라신모델&amp;Issue_카메라 신모델 &amp; issue_공유" xfId="18926"/>
    <cellStyle name="7_생산계획_부산_0726(공지용)_8월 28일 생산계획_M8800 가용량_1_카메라신모델&amp;Issue_카메라신모델&amp;Issue_090220" xfId="18927"/>
    <cellStyle name="7_생산계획_부산_0726(공지용)_8월 28일 생산계획_M8800 가용량_1_카메라신모델&amp;Issue_카메라신모델진행현황" xfId="18928"/>
    <cellStyle name="7_생산계획_부산_0726(공지용)_8월 28일 생산계획_M8800 가용량_1_카메라신모델&amp;Issue_카메라신모델진행현황_(로슈)_0323" xfId="18929"/>
    <cellStyle name="7_생산계획_부산_0726(공지용)_8월 28일 생산계획_M8800 가용량_1_카메라신모델&amp;Issue_카메라신모델진행현황_41184(로슈)" xfId="18930"/>
    <cellStyle name="7_생산계획_부산_0726(공지용)_8월 28일 생산계획_M8800 가용량_M8800 가용량" xfId="18931"/>
    <cellStyle name="7_생산계획_부산_0726(공지용)_8월 28일 생산계획_M8800 가용량_M8800 가용량_카메라신모델&amp;Issue" xfId="18932"/>
    <cellStyle name="7_생산계획_부산_0726(공지용)_8월 28일 생산계획_M8800 가용량_M8800 가용량_카메라신모델&amp;Issue_090529 AMOLED 점검" xfId="18933"/>
    <cellStyle name="7_생산계획_부산_0726(공지용)_8월 28일 생산계획_M8800 가용량_M8800 가용량_카메라신모델&amp;Issue_090603 AMOLED 점검_090603_GOC" xfId="18934"/>
    <cellStyle name="7_생산계획_부산_0726(공지용)_8월 28일 생산계획_M8800 가용량_M8800 가용량_카메라신모델&amp;Issue_Ely 세부현황(0521)" xfId="18935"/>
    <cellStyle name="7_생산계획_부산_0726(공지용)_8월 28일 생산계획_M8800 가용량_M8800 가용량_카메라신모델&amp;Issue_ELY,PRESTON_090515" xfId="18936"/>
    <cellStyle name="7_생산계획_부산_0726(공지용)_8월 28일 생산계획_M8800 가용량_M8800 가용량_카메라신모델&amp;Issue_ELY,PRESTON外_090518" xfId="18937"/>
    <cellStyle name="7_생산계획_부산_0726(공지용)_8월 28일 생산계획_M8800 가용량_M8800 가용량_카메라신모델&amp;Issue_SMD 주요모델 6월 입고계획 對 실적" xfId="18938"/>
    <cellStyle name="7_생산계획_부산_0726(공지용)_8월 28일 생산계획_M8800 가용량_M8800 가용량_카메라신모델&amp;Issue_SMD 주요모델 일별 입고실적(090528)" xfId="18939"/>
    <cellStyle name="7_생산계획_부산_0726(공지용)_8월 28일 생산계획_M8800 가용량_M8800 가용량_카메라신모델&amp;Issue_SMD 주요모델 일별 입고실적(090601)" xfId="18940"/>
    <cellStyle name="7_생산계획_부산_0726(공지용)_8월 28일 생산계획_M8800 가용량_M8800 가용량_카메라신모델&amp;Issue_SMD이슈모델 가용량" xfId="18941"/>
    <cellStyle name="7_생산계획_부산_0726(공지용)_8월 28일 생산계획_M8800 가용량_M8800 가용량_카메라신모델&amp;Issue_SMD이슈모델 가용량_090606" xfId="18942"/>
    <cellStyle name="7_생산계획_부산_0726(공지용)_8월 28일 생산계획_M8800 가용량_M8800 가용량_카메라신모델&amp;Issue_SMD이슈모델 가용량_090622" xfId="18943"/>
    <cellStyle name="7_생산계획_부산_0726(공지용)_8월 28일 생산계획_M8800 가용량_M8800 가용량_카메라신모델&amp;Issue_SMD이슈모델 가용량_090706(이강성)" xfId="18944"/>
    <cellStyle name="7_생산계획_부산_0726(공지용)_8월 28일 생산계획_M8800 가용량_M8800 가용량_카메라신모델&amp;Issue_SMD이슈모델 가용량_090706-1(이강성)" xfId="18945"/>
    <cellStyle name="7_생산계획_부산_0726(공지용)_8월 28일 생산계획_M8800 가용량_M8800 가용량_카메라신모델&amp;Issue_SMD이슈모델 가용량_090717" xfId="18946"/>
    <cellStyle name="7_생산계획_부산_0726(공지용)_8월 28일 생산계획_M8800 가용량_M8800 가용량_카메라신모델&amp;Issue_SMD이슈모델 가용량_090922" xfId="18947"/>
    <cellStyle name="7_생산계획_부산_0726(공지용)_8월 28일 생산계획_M8800 가용량_M8800 가용량_카메라신모델&amp;Issue_SMD이슈모델 가용량_41184" xfId="18948"/>
    <cellStyle name="7_생산계획_부산_0726(공지용)_8월 28일 생산계획_M8800 가용량_M8800 가용량_카메라신모델&amp;Issue_SMD이슈모델 가용량_공유" xfId="18949"/>
    <cellStyle name="7_생산계획_부산_0726(공지용)_8월 28일 생산계획_M8800 가용량_M8800 가용량_카메라신모델&amp;Issue_SMD이슈모델 가용량_이강성" xfId="18950"/>
    <cellStyle name="7_생산계획_부산_0726(공지용)_8월 28일 생산계획_M8800 가용량_M8800 가용량_카메라신모델&amp;Issue_SMD이슈모델_현황판" xfId="18951"/>
    <cellStyle name="7_생산계획_부산_0726(공지용)_8월 28일 생산계획_M8800 가용량_M8800 가용량_카메라신모델&amp;Issue_SMD이슈모델_현황판_이강성" xfId="18952"/>
    <cellStyle name="7_생산계획_부산_0726(공지용)_8월 28일 생산계획_M8800 가용량_M8800 가용량_카메라신모델&amp;Issue_국판Omnia2" xfId="18953"/>
    <cellStyle name="7_생산계획_부산_0726(공지용)_8월 28일 생산계획_M8800 가용량_M8800 가용량_카메라신모델&amp;Issue_국판Omnia2_20091204" xfId="18954"/>
    <cellStyle name="7_생산계획_부산_0726(공지용)_8월 28일 생산계획_M8800 가용량_M8800 가용량_카메라신모델&amp;Issue_국판Omnia2_20091207" xfId="18955"/>
    <cellStyle name="7_생산계획_부산_0726(공지용)_8월 28일 생산계획_M8800 가용량_M8800 가용량_카메라신모델&amp;Issue_국판Omnia2_20091209" xfId="18956"/>
    <cellStyle name="7_생산계획_부산_0726(공지용)_8월 28일 생산계획_M8800 가용량_M8800 가용량_카메라신모델&amp;Issue_국판Omnia2_200912월" xfId="18957"/>
    <cellStyle name="7_생산계획_부산_0726(공지용)_8월 28일 생산계획_M8800 가용량_M8800 가용량_카메라신모델&amp;Issue_문제자재(090521)" xfId="18958"/>
    <cellStyle name="7_생산계획_부산_0726(공지용)_8월 28일 생산계획_M8800 가용량_M8800 가용량_카메라신모델&amp;Issue_신모델 진행현황" xfId="18959"/>
    <cellStyle name="7_생산계획_부산_0726(공지용)_8월 28일 생산계획_M8800 가용량_M8800 가용량_카메라신모델&amp;Issue_신모델 진행현황_090611" xfId="18960"/>
    <cellStyle name="7_생산계획_부산_0726(공지용)_8월 28일 생산계획_M8800 가용량_M8800 가용량_카메라신모델&amp;Issue_신모델 진행현황_SDI이슈모델" xfId="18961"/>
    <cellStyle name="7_생산계획_부산_0726(공지용)_8월 28일 생산계획_M8800 가용량_M8800 가용량_카메라신모델&amp;Issue_신모델 진행현황_W22" xfId="18962"/>
    <cellStyle name="7_생산계획_부산_0726(공지용)_8월 28일 생산계획_M8800 가용량_M8800 가용량_카메라신모델&amp;Issue_신모델 진행현황_W23" xfId="18963"/>
    <cellStyle name="7_생산계획_부산_0726(공지용)_8월 28일 생산계획_M8800 가용량_M8800 가용량_카메라신모델&amp;Issue_신모델 진행현황_공유" xfId="18964"/>
    <cellStyle name="7_생산계획_부산_0726(공지용)_8월 28일 생산계획_M8800 가용량_M8800 가용량_카메라신모델&amp;Issue_신모델 진행현황_오K" xfId="18965"/>
    <cellStyle name="7_생산계획_부산_0726(공지용)_8월 28일 생산계획_M8800 가용량_M8800 가용량_카메라신모델&amp;Issue_이슈모델 가용량" xfId="18966"/>
    <cellStyle name="7_생산계획_부산_0726(공지용)_8월 28일 생산계획_M8800 가용량_M8800 가용량_카메라신모델&amp;Issue_이슈모델 가용량(ELY)" xfId="18967"/>
    <cellStyle name="7_생산계획_부산_0726(공지용)_8월 28일 생산계획_M8800 가용량_M8800 가용량_카메라신모델&amp;Issue_이슈모델 가용량_0528" xfId="18968"/>
    <cellStyle name="7_생산계획_부산_0726(공지용)_8월 28일 생산계획_M8800 가용량_M8800 가용량_카메라신모델&amp;Issue_이슈모델 가용량_국판Omnia_2" xfId="18969"/>
    <cellStyle name="7_생산계획_부산_0726(공지용)_8월 28일 생산계획_M8800 가용량_M8800 가용량_카메라신모델&amp;Issue_카메라 신모델 &amp; issue" xfId="18970"/>
    <cellStyle name="7_생산계획_부산_0726(공지용)_8월 28일 생산계획_M8800 가용량_M8800 가용량_카메라신모델&amp;Issue_카메라 신모델 &amp; issue_공유" xfId="18971"/>
    <cellStyle name="7_생산계획_부산_0726(공지용)_8월 28일 생산계획_M8800 가용량_M8800 가용량_카메라신모델&amp;Issue_카메라신모델&amp;Issue_090220" xfId="18972"/>
    <cellStyle name="7_생산계획_부산_0726(공지용)_8월 28일 생산계획_M8800 가용량_M8800 가용량_카메라신모델&amp;Issue_카메라신모델진행현황" xfId="18973"/>
    <cellStyle name="7_생산계획_부산_0726(공지용)_8월 28일 생산계획_M8800 가용량_M8800 가용량_카메라신모델&amp;Issue_카메라신모델진행현황_(로슈)_0323" xfId="18974"/>
    <cellStyle name="7_생산계획_부산_0726(공지용)_8월 28일 생산계획_M8800 가용량_M8800 가용량_카메라신모델&amp;Issue_카메라신모델진행현황_41184(로슈)" xfId="18975"/>
    <cellStyle name="7_생산계획_부산_0726(공지용)_8월 28일 생산계획_M8800 가용량_카메라신모델&amp;Issue" xfId="18976"/>
    <cellStyle name="7_생산계획_부산_0726(공지용)_8월 28일 생산계획_M8800 가용량_카메라신모델&amp;Issue_090529 AMOLED 점검" xfId="18977"/>
    <cellStyle name="7_생산계획_부산_0726(공지용)_8월 28일 생산계획_M8800 가용량_카메라신모델&amp;Issue_090603 AMOLED 점검_090603_GOC" xfId="18978"/>
    <cellStyle name="7_생산계획_부산_0726(공지용)_8월 28일 생산계획_M8800 가용량_카메라신모델&amp;Issue_Ely 세부현황(0521)" xfId="18979"/>
    <cellStyle name="7_생산계획_부산_0726(공지용)_8월 28일 생산계획_M8800 가용량_카메라신모델&amp;Issue_ELY,PRESTON_090515" xfId="18980"/>
    <cellStyle name="7_생산계획_부산_0726(공지용)_8월 28일 생산계획_M8800 가용량_카메라신모델&amp;Issue_ELY,PRESTON外_090518" xfId="18981"/>
    <cellStyle name="7_생산계획_부산_0726(공지용)_8월 28일 생산계획_M8800 가용량_카메라신모델&amp;Issue_SMD 주요모델 6월 입고계획 對 실적" xfId="18982"/>
    <cellStyle name="7_생산계획_부산_0726(공지용)_8월 28일 생산계획_M8800 가용량_카메라신모델&amp;Issue_SMD 주요모델 일별 입고실적(090528)" xfId="18983"/>
    <cellStyle name="7_생산계획_부산_0726(공지용)_8월 28일 생산계획_M8800 가용량_카메라신모델&amp;Issue_SMD 주요모델 일별 입고실적(090601)" xfId="18984"/>
    <cellStyle name="7_생산계획_부산_0726(공지용)_8월 28일 생산계획_M8800 가용량_카메라신모델&amp;Issue_SMD이슈모델 가용량" xfId="18985"/>
    <cellStyle name="7_생산계획_부산_0726(공지용)_8월 28일 생산계획_M8800 가용량_카메라신모델&amp;Issue_SMD이슈모델 가용량_090606" xfId="18986"/>
    <cellStyle name="7_생산계획_부산_0726(공지용)_8월 28일 생산계획_M8800 가용량_카메라신모델&amp;Issue_SMD이슈모델 가용량_090622" xfId="18987"/>
    <cellStyle name="7_생산계획_부산_0726(공지용)_8월 28일 생산계획_M8800 가용량_카메라신모델&amp;Issue_SMD이슈모델 가용량_090706(이강성)" xfId="18988"/>
    <cellStyle name="7_생산계획_부산_0726(공지용)_8월 28일 생산계획_M8800 가용량_카메라신모델&amp;Issue_SMD이슈모델 가용량_090706-1(이강성)" xfId="18989"/>
    <cellStyle name="7_생산계획_부산_0726(공지용)_8월 28일 생산계획_M8800 가용량_카메라신모델&amp;Issue_SMD이슈모델 가용량_090717" xfId="18990"/>
    <cellStyle name="7_생산계획_부산_0726(공지용)_8월 28일 생산계획_M8800 가용량_카메라신모델&amp;Issue_SMD이슈모델 가용량_090922" xfId="18991"/>
    <cellStyle name="7_생산계획_부산_0726(공지용)_8월 28일 생산계획_M8800 가용량_카메라신모델&amp;Issue_SMD이슈모델 가용량_41184" xfId="18992"/>
    <cellStyle name="7_생산계획_부산_0726(공지용)_8월 28일 생산계획_M8800 가용량_카메라신모델&amp;Issue_SMD이슈모델 가용량_공유" xfId="18993"/>
    <cellStyle name="7_생산계획_부산_0726(공지용)_8월 28일 생산계획_M8800 가용량_카메라신모델&amp;Issue_SMD이슈모델 가용량_이강성" xfId="18994"/>
    <cellStyle name="7_생산계획_부산_0726(공지용)_8월 28일 생산계획_M8800 가용량_카메라신모델&amp;Issue_SMD이슈모델_현황판" xfId="18995"/>
    <cellStyle name="7_생산계획_부산_0726(공지용)_8월 28일 생산계획_M8800 가용량_카메라신모델&amp;Issue_SMD이슈모델_현황판_이강성" xfId="18996"/>
    <cellStyle name="7_생산계획_부산_0726(공지용)_8월 28일 생산계획_M8800 가용량_카메라신모델&amp;Issue_국판Omnia2" xfId="18997"/>
    <cellStyle name="7_생산계획_부산_0726(공지용)_8월 28일 생산계획_M8800 가용량_카메라신모델&amp;Issue_국판Omnia2_20091204" xfId="18998"/>
    <cellStyle name="7_생산계획_부산_0726(공지용)_8월 28일 생산계획_M8800 가용량_카메라신모델&amp;Issue_국판Omnia2_20091207" xfId="18999"/>
    <cellStyle name="7_생산계획_부산_0726(공지용)_8월 28일 생산계획_M8800 가용량_카메라신모델&amp;Issue_국판Omnia2_20091209" xfId="19000"/>
    <cellStyle name="7_생산계획_부산_0726(공지용)_8월 28일 생산계획_M8800 가용량_카메라신모델&amp;Issue_국판Omnia2_200912월" xfId="19001"/>
    <cellStyle name="7_생산계획_부산_0726(공지용)_8월 28일 생산계획_M8800 가용량_카메라신모델&amp;Issue_문제자재(090521)" xfId="19002"/>
    <cellStyle name="7_생산계획_부산_0726(공지용)_8월 28일 생산계획_M8800 가용량_카메라신모델&amp;Issue_신모델 진행현황" xfId="19003"/>
    <cellStyle name="7_생산계획_부산_0726(공지용)_8월 28일 생산계획_M8800 가용량_카메라신모델&amp;Issue_신모델 진행현황_090611" xfId="19004"/>
    <cellStyle name="7_생산계획_부산_0726(공지용)_8월 28일 생산계획_M8800 가용량_카메라신모델&amp;Issue_신모델 진행현황_SDI이슈모델" xfId="19005"/>
    <cellStyle name="7_생산계획_부산_0726(공지용)_8월 28일 생산계획_M8800 가용량_카메라신모델&amp;Issue_신모델 진행현황_W22" xfId="19006"/>
    <cellStyle name="7_생산계획_부산_0726(공지용)_8월 28일 생산계획_M8800 가용량_카메라신모델&amp;Issue_신모델 진행현황_W23" xfId="19007"/>
    <cellStyle name="7_생산계획_부산_0726(공지용)_8월 28일 생산계획_M8800 가용량_카메라신모델&amp;Issue_신모델 진행현황_공유" xfId="19008"/>
    <cellStyle name="7_생산계획_부산_0726(공지용)_8월 28일 생산계획_M8800 가용량_카메라신모델&amp;Issue_신모델 진행현황_오K" xfId="19009"/>
    <cellStyle name="7_생산계획_부산_0726(공지용)_8월 28일 생산계획_M8800 가용량_카메라신모델&amp;Issue_이슈모델 가용량" xfId="19010"/>
    <cellStyle name="7_생산계획_부산_0726(공지용)_8월 28일 생산계획_M8800 가용량_카메라신모델&amp;Issue_이슈모델 가용량(ELY)" xfId="19011"/>
    <cellStyle name="7_생산계획_부산_0726(공지용)_8월 28일 생산계획_M8800 가용량_카메라신모델&amp;Issue_이슈모델 가용량_0528" xfId="19012"/>
    <cellStyle name="7_생산계획_부산_0726(공지용)_8월 28일 생산계획_M8800 가용량_카메라신모델&amp;Issue_이슈모델 가용량_국판Omnia_2" xfId="19013"/>
    <cellStyle name="7_생산계획_부산_0726(공지용)_8월 28일 생산계획_M8800 가용량_카메라신모델&amp;Issue_카메라 신모델 &amp; issue" xfId="19014"/>
    <cellStyle name="7_생산계획_부산_0726(공지용)_8월 28일 생산계획_M8800 가용량_카메라신모델&amp;Issue_카메라 신모델 &amp; issue_공유" xfId="19015"/>
    <cellStyle name="7_생산계획_부산_0726(공지용)_8월 28일 생산계획_M8800 가용량_카메라신모델&amp;Issue_카메라신모델&amp;Issue_090220" xfId="19016"/>
    <cellStyle name="7_생산계획_부산_0726(공지용)_8월 28일 생산계획_M8800 가용량_카메라신모델&amp;Issue_카메라신모델진행현황" xfId="19017"/>
    <cellStyle name="7_생산계획_부산_0726(공지용)_8월 28일 생산계획_M8800 가용량_카메라신모델&amp;Issue_카메라신모델진행현황_(로슈)_0323" xfId="19018"/>
    <cellStyle name="7_생산계획_부산_0726(공지용)_8월 28일 생산계획_M8800 가용량_카메라신모델&amp;Issue_카메라신모델진행현황_41184(로슈)" xfId="19019"/>
    <cellStyle name="7_생산계획_부산_0726(공지용)_8월 28일 생산계획_M8800 카메라 수급계획" xfId="19020"/>
    <cellStyle name="7_생산계획_부산_0726(공지용)_8월 28일 생산계획_M8800 카메라 수급계획_M8800 가용량" xfId="19021"/>
    <cellStyle name="7_생산계획_부산_0726(공지용)_8월 28일 생산계획_M8800 카메라 수급계획_M8800 가용량_1" xfId="19022"/>
    <cellStyle name="7_생산계획_부산_0726(공지용)_8월 28일 생산계획_M8800 카메라 수급계획_M8800 가용량_1_카메라신모델&amp;Issue" xfId="19023"/>
    <cellStyle name="7_생산계획_부산_0726(공지용)_8월 28일 생산계획_M8800 카메라 수급계획_M8800 가용량_1_카메라신모델&amp;Issue_090529 AMOLED 점검" xfId="19024"/>
    <cellStyle name="7_생산계획_부산_0726(공지용)_8월 28일 생산계획_M8800 카메라 수급계획_M8800 가용량_1_카메라신모델&amp;Issue_090603 AMOLED 점검_090603_GOC" xfId="19025"/>
    <cellStyle name="7_생산계획_부산_0726(공지용)_8월 28일 생산계획_M8800 카메라 수급계획_M8800 가용량_1_카메라신모델&amp;Issue_Ely 세부현황(0521)" xfId="19026"/>
    <cellStyle name="7_생산계획_부산_0726(공지용)_8월 28일 생산계획_M8800 카메라 수급계획_M8800 가용량_1_카메라신모델&amp;Issue_ELY,PRESTON_090515" xfId="19027"/>
    <cellStyle name="7_생산계획_부산_0726(공지용)_8월 28일 생산계획_M8800 카메라 수급계획_M8800 가용량_1_카메라신모델&amp;Issue_ELY,PRESTON外_090518" xfId="19028"/>
    <cellStyle name="7_생산계획_부산_0726(공지용)_8월 28일 생산계획_M8800 카메라 수급계획_M8800 가용량_1_카메라신모델&amp;Issue_SMD 주요모델 6월 입고계획 對 실적" xfId="19029"/>
    <cellStyle name="7_생산계획_부산_0726(공지용)_8월 28일 생산계획_M8800 카메라 수급계획_M8800 가용량_1_카메라신모델&amp;Issue_SMD 주요모델 일별 입고실적(090528)" xfId="19030"/>
    <cellStyle name="7_생산계획_부산_0726(공지용)_8월 28일 생산계획_M8800 카메라 수급계획_M8800 가용량_1_카메라신모델&amp;Issue_SMD 주요모델 일별 입고실적(090601)" xfId="19031"/>
    <cellStyle name="7_생산계획_부산_0726(공지용)_8월 28일 생산계획_M8800 카메라 수급계획_M8800 가용량_1_카메라신모델&amp;Issue_SMD이슈모델 가용량" xfId="19032"/>
    <cellStyle name="7_생산계획_부산_0726(공지용)_8월 28일 생산계획_M8800 카메라 수급계획_M8800 가용량_1_카메라신모델&amp;Issue_SMD이슈모델 가용량_090606" xfId="19033"/>
    <cellStyle name="7_생산계획_부산_0726(공지용)_8월 28일 생산계획_M8800 카메라 수급계획_M8800 가용량_1_카메라신모델&amp;Issue_SMD이슈모델 가용량_090622" xfId="19034"/>
    <cellStyle name="7_생산계획_부산_0726(공지용)_8월 28일 생산계획_M8800 카메라 수급계획_M8800 가용량_1_카메라신모델&amp;Issue_SMD이슈모델 가용량_090706(이강성)" xfId="19035"/>
    <cellStyle name="7_생산계획_부산_0726(공지용)_8월 28일 생산계획_M8800 카메라 수급계획_M8800 가용량_1_카메라신모델&amp;Issue_SMD이슈모델 가용량_090706-1(이강성)" xfId="19036"/>
    <cellStyle name="7_생산계획_부산_0726(공지용)_8월 28일 생산계획_M8800 카메라 수급계획_M8800 가용량_1_카메라신모델&amp;Issue_SMD이슈모델 가용량_090717" xfId="19037"/>
    <cellStyle name="7_생산계획_부산_0726(공지용)_8월 28일 생산계획_M8800 카메라 수급계획_M8800 가용량_1_카메라신모델&amp;Issue_SMD이슈모델 가용량_090922" xfId="19038"/>
    <cellStyle name="7_생산계획_부산_0726(공지용)_8월 28일 생산계획_M8800 카메라 수급계획_M8800 가용량_1_카메라신모델&amp;Issue_SMD이슈모델 가용량_41184" xfId="19039"/>
    <cellStyle name="7_생산계획_부산_0726(공지용)_8월 28일 생산계획_M8800 카메라 수급계획_M8800 가용량_1_카메라신모델&amp;Issue_SMD이슈모델 가용량_공유" xfId="19040"/>
    <cellStyle name="7_생산계획_부산_0726(공지용)_8월 28일 생산계획_M8800 카메라 수급계획_M8800 가용량_1_카메라신모델&amp;Issue_SMD이슈모델 가용량_이강성" xfId="19041"/>
    <cellStyle name="7_생산계획_부산_0726(공지용)_8월 28일 생산계획_M8800 카메라 수급계획_M8800 가용량_1_카메라신모델&amp;Issue_SMD이슈모델_현황판" xfId="19042"/>
    <cellStyle name="7_생산계획_부산_0726(공지용)_8월 28일 생산계획_M8800 카메라 수급계획_M8800 가용량_1_카메라신모델&amp;Issue_SMD이슈모델_현황판_이강성" xfId="19043"/>
    <cellStyle name="7_생산계획_부산_0726(공지용)_8월 28일 생산계획_M8800 카메라 수급계획_M8800 가용량_1_카메라신모델&amp;Issue_국판Omnia2" xfId="19044"/>
    <cellStyle name="7_생산계획_부산_0726(공지용)_8월 28일 생산계획_M8800 카메라 수급계획_M8800 가용량_1_카메라신모델&amp;Issue_국판Omnia2_20091204" xfId="19045"/>
    <cellStyle name="7_생산계획_부산_0726(공지용)_8월 28일 생산계획_M8800 카메라 수급계획_M8800 가용량_1_카메라신모델&amp;Issue_국판Omnia2_20091207" xfId="19046"/>
    <cellStyle name="7_생산계획_부산_0726(공지용)_8월 28일 생산계획_M8800 카메라 수급계획_M8800 가용량_1_카메라신모델&amp;Issue_국판Omnia2_20091209" xfId="19047"/>
    <cellStyle name="7_생산계획_부산_0726(공지용)_8월 28일 생산계획_M8800 카메라 수급계획_M8800 가용량_1_카메라신모델&amp;Issue_국판Omnia2_200912월" xfId="19048"/>
    <cellStyle name="7_생산계획_부산_0726(공지용)_8월 28일 생산계획_M8800 카메라 수급계획_M8800 가용량_1_카메라신모델&amp;Issue_문제자재(090521)" xfId="19049"/>
    <cellStyle name="7_생산계획_부산_0726(공지용)_8월 28일 생산계획_M8800 카메라 수급계획_M8800 가용량_1_카메라신모델&amp;Issue_신모델 진행현황" xfId="19050"/>
    <cellStyle name="7_생산계획_부산_0726(공지용)_8월 28일 생산계획_M8800 카메라 수급계획_M8800 가용량_1_카메라신모델&amp;Issue_신모델 진행현황_090611" xfId="19051"/>
    <cellStyle name="7_생산계획_부산_0726(공지용)_8월 28일 생산계획_M8800 카메라 수급계획_M8800 가용량_1_카메라신모델&amp;Issue_신모델 진행현황_SDI이슈모델" xfId="19052"/>
    <cellStyle name="7_생산계획_부산_0726(공지용)_8월 28일 생산계획_M8800 카메라 수급계획_M8800 가용량_1_카메라신모델&amp;Issue_신모델 진행현황_W22" xfId="19053"/>
    <cellStyle name="7_생산계획_부산_0726(공지용)_8월 28일 생산계획_M8800 카메라 수급계획_M8800 가용량_1_카메라신모델&amp;Issue_신모델 진행현황_W23" xfId="19054"/>
    <cellStyle name="7_생산계획_부산_0726(공지용)_8월 28일 생산계획_M8800 카메라 수급계획_M8800 가용량_1_카메라신모델&amp;Issue_신모델 진행현황_공유" xfId="19055"/>
    <cellStyle name="7_생산계획_부산_0726(공지용)_8월 28일 생산계획_M8800 카메라 수급계획_M8800 가용량_1_카메라신모델&amp;Issue_신모델 진행현황_오K" xfId="19056"/>
    <cellStyle name="7_생산계획_부산_0726(공지용)_8월 28일 생산계획_M8800 카메라 수급계획_M8800 가용량_1_카메라신모델&amp;Issue_이슈모델 가용량" xfId="19057"/>
    <cellStyle name="7_생산계획_부산_0726(공지용)_8월 28일 생산계획_M8800 카메라 수급계획_M8800 가용량_1_카메라신모델&amp;Issue_이슈모델 가용량(ELY)" xfId="19058"/>
    <cellStyle name="7_생산계획_부산_0726(공지용)_8월 28일 생산계획_M8800 카메라 수급계획_M8800 가용량_1_카메라신모델&amp;Issue_이슈모델 가용량_0528" xfId="19059"/>
    <cellStyle name="7_생산계획_부산_0726(공지용)_8월 28일 생산계획_M8800 카메라 수급계획_M8800 가용량_1_카메라신모델&amp;Issue_이슈모델 가용량_국판Omnia_2" xfId="19060"/>
    <cellStyle name="7_생산계획_부산_0726(공지용)_8월 28일 생산계획_M8800 카메라 수급계획_M8800 가용량_1_카메라신모델&amp;Issue_카메라 신모델 &amp; issue" xfId="19061"/>
    <cellStyle name="7_생산계획_부산_0726(공지용)_8월 28일 생산계획_M8800 카메라 수급계획_M8800 가용량_1_카메라신모델&amp;Issue_카메라 신모델 &amp; issue_공유" xfId="19062"/>
    <cellStyle name="7_생산계획_부산_0726(공지용)_8월 28일 생산계획_M8800 카메라 수급계획_M8800 가용량_1_카메라신모델&amp;Issue_카메라신모델&amp;Issue_090220" xfId="19063"/>
    <cellStyle name="7_생산계획_부산_0726(공지용)_8월 28일 생산계획_M8800 카메라 수급계획_M8800 가용량_1_카메라신모델&amp;Issue_카메라신모델진행현황" xfId="19064"/>
    <cellStyle name="7_생산계획_부산_0726(공지용)_8월 28일 생산계획_M8800 카메라 수급계획_M8800 가용량_1_카메라신모델&amp;Issue_카메라신모델진행현황_(로슈)_0323" xfId="19065"/>
    <cellStyle name="7_생산계획_부산_0726(공지용)_8월 28일 생산계획_M8800 카메라 수급계획_M8800 가용량_1_카메라신모델&amp;Issue_카메라신모델진행현황_41184(로슈)" xfId="19066"/>
    <cellStyle name="7_생산계획_부산_0726(공지용)_8월 28일 생산계획_M8800 카메라 수급계획_M8800 가용량_M8800 가용량" xfId="19067"/>
    <cellStyle name="7_생산계획_부산_0726(공지용)_8월 28일 생산계획_M8800 카메라 수급계획_M8800 가용량_M8800 가용량_카메라신모델&amp;Issue" xfId="19068"/>
    <cellStyle name="7_생산계획_부산_0726(공지용)_8월 28일 생산계획_M8800 카메라 수급계획_M8800 가용량_M8800 가용량_카메라신모델&amp;Issue_090529 AMOLED 점검" xfId="19069"/>
    <cellStyle name="7_생산계획_부산_0726(공지용)_8월 28일 생산계획_M8800 카메라 수급계획_M8800 가용량_M8800 가용량_카메라신모델&amp;Issue_090603 AMOLED 점검_090603_GOC" xfId="19070"/>
    <cellStyle name="7_생산계획_부산_0726(공지용)_8월 28일 생산계획_M8800 카메라 수급계획_M8800 가용량_M8800 가용량_카메라신모델&amp;Issue_Ely 세부현황(0521)" xfId="19071"/>
    <cellStyle name="7_생산계획_부산_0726(공지용)_8월 28일 생산계획_M8800 카메라 수급계획_M8800 가용량_M8800 가용량_카메라신모델&amp;Issue_ELY,PRESTON_090515" xfId="19072"/>
    <cellStyle name="7_생산계획_부산_0726(공지용)_8월 28일 생산계획_M8800 카메라 수급계획_M8800 가용량_M8800 가용량_카메라신모델&amp;Issue_ELY,PRESTON外_090518" xfId="19073"/>
    <cellStyle name="7_생산계획_부산_0726(공지용)_8월 28일 생산계획_M8800 카메라 수급계획_M8800 가용량_M8800 가용량_카메라신모델&amp;Issue_SMD 주요모델 6월 입고계획 對 실적" xfId="19074"/>
    <cellStyle name="7_생산계획_부산_0726(공지용)_8월 28일 생산계획_M8800 카메라 수급계획_M8800 가용량_M8800 가용량_카메라신모델&amp;Issue_SMD 주요모델 일별 입고실적(090528)" xfId="19075"/>
    <cellStyle name="7_생산계획_부산_0726(공지용)_8월 28일 생산계획_M8800 카메라 수급계획_M8800 가용량_M8800 가용량_카메라신모델&amp;Issue_SMD 주요모델 일별 입고실적(090601)" xfId="19076"/>
    <cellStyle name="7_생산계획_부산_0726(공지용)_8월 28일 생산계획_M8800 카메라 수급계획_M8800 가용량_M8800 가용량_카메라신모델&amp;Issue_SMD이슈모델 가용량" xfId="19077"/>
    <cellStyle name="7_생산계획_부산_0726(공지용)_8월 28일 생산계획_M8800 카메라 수급계획_M8800 가용량_M8800 가용량_카메라신모델&amp;Issue_SMD이슈모델 가용량_090606" xfId="19078"/>
    <cellStyle name="7_생산계획_부산_0726(공지용)_8월 28일 생산계획_M8800 카메라 수급계획_M8800 가용량_M8800 가용량_카메라신모델&amp;Issue_SMD이슈모델 가용량_090622" xfId="19079"/>
    <cellStyle name="7_생산계획_부산_0726(공지용)_8월 28일 생산계획_M8800 카메라 수급계획_M8800 가용량_M8800 가용량_카메라신모델&amp;Issue_SMD이슈모델 가용량_090706(이강성)" xfId="19080"/>
    <cellStyle name="7_생산계획_부산_0726(공지용)_8월 28일 생산계획_M8800 카메라 수급계획_M8800 가용량_M8800 가용량_카메라신모델&amp;Issue_SMD이슈모델 가용량_090706-1(이강성)" xfId="19081"/>
    <cellStyle name="7_생산계획_부산_0726(공지용)_8월 28일 생산계획_M8800 카메라 수급계획_M8800 가용량_M8800 가용량_카메라신모델&amp;Issue_SMD이슈모델 가용량_090717" xfId="19082"/>
    <cellStyle name="7_생산계획_부산_0726(공지용)_8월 28일 생산계획_M8800 카메라 수급계획_M8800 가용량_M8800 가용량_카메라신모델&amp;Issue_SMD이슈모델 가용량_090922" xfId="19083"/>
    <cellStyle name="7_생산계획_부산_0726(공지용)_8월 28일 생산계획_M8800 카메라 수급계획_M8800 가용량_M8800 가용량_카메라신모델&amp;Issue_SMD이슈모델 가용량_41184" xfId="19084"/>
    <cellStyle name="7_생산계획_부산_0726(공지용)_8월 28일 생산계획_M8800 카메라 수급계획_M8800 가용량_M8800 가용량_카메라신모델&amp;Issue_SMD이슈모델 가용량_공유" xfId="19085"/>
    <cellStyle name="7_생산계획_부산_0726(공지용)_8월 28일 생산계획_M8800 카메라 수급계획_M8800 가용량_M8800 가용량_카메라신모델&amp;Issue_SMD이슈모델 가용량_이강성" xfId="19086"/>
    <cellStyle name="7_생산계획_부산_0726(공지용)_8월 28일 생산계획_M8800 카메라 수급계획_M8800 가용량_M8800 가용량_카메라신모델&amp;Issue_SMD이슈모델_현황판" xfId="19087"/>
    <cellStyle name="7_생산계획_부산_0726(공지용)_8월 28일 생산계획_M8800 카메라 수급계획_M8800 가용량_M8800 가용량_카메라신모델&amp;Issue_SMD이슈모델_현황판_이강성" xfId="19088"/>
    <cellStyle name="7_생산계획_부산_0726(공지용)_8월 28일 생산계획_M8800 카메라 수급계획_M8800 가용량_M8800 가용량_카메라신모델&amp;Issue_국판Omnia2" xfId="19089"/>
    <cellStyle name="7_생산계획_부산_0726(공지용)_8월 28일 생산계획_M8800 카메라 수급계획_M8800 가용량_M8800 가용량_카메라신모델&amp;Issue_국판Omnia2_20091204" xfId="19090"/>
    <cellStyle name="7_생산계획_부산_0726(공지용)_8월 28일 생산계획_M8800 카메라 수급계획_M8800 가용량_M8800 가용량_카메라신모델&amp;Issue_국판Omnia2_20091207" xfId="19091"/>
    <cellStyle name="7_생산계획_부산_0726(공지용)_8월 28일 생산계획_M8800 카메라 수급계획_M8800 가용량_M8800 가용량_카메라신모델&amp;Issue_국판Omnia2_20091209" xfId="19092"/>
    <cellStyle name="7_생산계획_부산_0726(공지용)_8월 28일 생산계획_M8800 카메라 수급계획_M8800 가용량_M8800 가용량_카메라신모델&amp;Issue_국판Omnia2_200912월" xfId="19093"/>
    <cellStyle name="7_생산계획_부산_0726(공지용)_8월 28일 생산계획_M8800 카메라 수급계획_M8800 가용량_M8800 가용량_카메라신모델&amp;Issue_문제자재(090521)" xfId="19094"/>
    <cellStyle name="7_생산계획_부산_0726(공지용)_8월 28일 생산계획_M8800 카메라 수급계획_M8800 가용량_M8800 가용량_카메라신모델&amp;Issue_신모델 진행현황" xfId="19095"/>
    <cellStyle name="7_생산계획_부산_0726(공지용)_8월 28일 생산계획_M8800 카메라 수급계획_M8800 가용량_M8800 가용량_카메라신모델&amp;Issue_신모델 진행현황_090611" xfId="19096"/>
    <cellStyle name="7_생산계획_부산_0726(공지용)_8월 28일 생산계획_M8800 카메라 수급계획_M8800 가용량_M8800 가용량_카메라신모델&amp;Issue_신모델 진행현황_SDI이슈모델" xfId="19097"/>
    <cellStyle name="7_생산계획_부산_0726(공지용)_8월 28일 생산계획_M8800 카메라 수급계획_M8800 가용량_M8800 가용량_카메라신모델&amp;Issue_신모델 진행현황_W22" xfId="19098"/>
    <cellStyle name="7_생산계획_부산_0726(공지용)_8월 28일 생산계획_M8800 카메라 수급계획_M8800 가용량_M8800 가용량_카메라신모델&amp;Issue_신모델 진행현황_W23" xfId="19099"/>
    <cellStyle name="7_생산계획_부산_0726(공지용)_8월 28일 생산계획_M8800 카메라 수급계획_M8800 가용량_M8800 가용량_카메라신모델&amp;Issue_신모델 진행현황_공유" xfId="19100"/>
    <cellStyle name="7_생산계획_부산_0726(공지용)_8월 28일 생산계획_M8800 카메라 수급계획_M8800 가용량_M8800 가용량_카메라신모델&amp;Issue_신모델 진행현황_오K" xfId="19101"/>
    <cellStyle name="7_생산계획_부산_0726(공지용)_8월 28일 생산계획_M8800 카메라 수급계획_M8800 가용량_M8800 가용량_카메라신모델&amp;Issue_이슈모델 가용량" xfId="19102"/>
    <cellStyle name="7_생산계획_부산_0726(공지용)_8월 28일 생산계획_M8800 카메라 수급계획_M8800 가용량_M8800 가용량_카메라신모델&amp;Issue_이슈모델 가용량(ELY)" xfId="19103"/>
    <cellStyle name="7_생산계획_부산_0726(공지용)_8월 28일 생산계획_M8800 카메라 수급계획_M8800 가용량_M8800 가용량_카메라신모델&amp;Issue_이슈모델 가용량_0528" xfId="19104"/>
    <cellStyle name="7_생산계획_부산_0726(공지용)_8월 28일 생산계획_M8800 카메라 수급계획_M8800 가용량_M8800 가용량_카메라신모델&amp;Issue_이슈모델 가용량_국판Omnia_2" xfId="19105"/>
    <cellStyle name="7_생산계획_부산_0726(공지용)_8월 28일 생산계획_M8800 카메라 수급계획_M8800 가용량_M8800 가용량_카메라신모델&amp;Issue_카메라 신모델 &amp; issue" xfId="19106"/>
    <cellStyle name="7_생산계획_부산_0726(공지용)_8월 28일 생산계획_M8800 카메라 수급계획_M8800 가용량_M8800 가용량_카메라신모델&amp;Issue_카메라 신모델 &amp; issue_공유" xfId="19107"/>
    <cellStyle name="7_생산계획_부산_0726(공지용)_8월 28일 생산계획_M8800 카메라 수급계획_M8800 가용량_M8800 가용량_카메라신모델&amp;Issue_카메라신모델&amp;Issue_090220" xfId="19108"/>
    <cellStyle name="7_생산계획_부산_0726(공지용)_8월 28일 생산계획_M8800 카메라 수급계획_M8800 가용량_M8800 가용량_카메라신모델&amp;Issue_카메라신모델진행현황" xfId="19109"/>
    <cellStyle name="7_생산계획_부산_0726(공지용)_8월 28일 생산계획_M8800 카메라 수급계획_M8800 가용량_M8800 가용량_카메라신모델&amp;Issue_카메라신모델진행현황_(로슈)_0323" xfId="19110"/>
    <cellStyle name="7_생산계획_부산_0726(공지용)_8월 28일 생산계획_M8800 카메라 수급계획_M8800 가용량_M8800 가용량_카메라신모델&amp;Issue_카메라신모델진행현황_41184(로슈)" xfId="19111"/>
    <cellStyle name="7_생산계획_부산_0726(공지용)_8월 28일 생산계획_M8800 카메라 수급계획_M8800 가용량_카메라신모델&amp;Issue" xfId="19112"/>
    <cellStyle name="7_생산계획_부산_0726(공지용)_8월 28일 생산계획_M8800 카메라 수급계획_M8800 가용량_카메라신모델&amp;Issue_090529 AMOLED 점검" xfId="19113"/>
    <cellStyle name="7_생산계획_부산_0726(공지용)_8월 28일 생산계획_M8800 카메라 수급계획_M8800 가용량_카메라신모델&amp;Issue_090603 AMOLED 점검_090603_GOC" xfId="19114"/>
    <cellStyle name="7_생산계획_부산_0726(공지용)_8월 28일 생산계획_M8800 카메라 수급계획_M8800 가용량_카메라신모델&amp;Issue_Ely 세부현황(0521)" xfId="19115"/>
    <cellStyle name="7_생산계획_부산_0726(공지용)_8월 28일 생산계획_M8800 카메라 수급계획_M8800 가용량_카메라신모델&amp;Issue_ELY,PRESTON_090515" xfId="19116"/>
    <cellStyle name="7_생산계획_부산_0726(공지용)_8월 28일 생산계획_M8800 카메라 수급계획_M8800 가용량_카메라신모델&amp;Issue_ELY,PRESTON外_090518" xfId="19117"/>
    <cellStyle name="7_생산계획_부산_0726(공지용)_8월 28일 생산계획_M8800 카메라 수급계획_M8800 가용량_카메라신모델&amp;Issue_SMD 주요모델 6월 입고계획 對 실적" xfId="19118"/>
    <cellStyle name="7_생산계획_부산_0726(공지용)_8월 28일 생산계획_M8800 카메라 수급계획_M8800 가용량_카메라신모델&amp;Issue_SMD 주요모델 일별 입고실적(090528)" xfId="19119"/>
    <cellStyle name="7_생산계획_부산_0726(공지용)_8월 28일 생산계획_M8800 카메라 수급계획_M8800 가용량_카메라신모델&amp;Issue_SMD 주요모델 일별 입고실적(090601)" xfId="19120"/>
    <cellStyle name="7_생산계획_부산_0726(공지용)_8월 28일 생산계획_M8800 카메라 수급계획_M8800 가용량_카메라신모델&amp;Issue_SMD이슈모델 가용량" xfId="19121"/>
    <cellStyle name="7_생산계획_부산_0726(공지용)_8월 28일 생산계획_M8800 카메라 수급계획_M8800 가용량_카메라신모델&amp;Issue_SMD이슈모델 가용량_090606" xfId="19122"/>
    <cellStyle name="7_생산계획_부산_0726(공지용)_8월 28일 생산계획_M8800 카메라 수급계획_M8800 가용량_카메라신모델&amp;Issue_SMD이슈모델 가용량_090622" xfId="19123"/>
    <cellStyle name="7_생산계획_부산_0726(공지용)_8월 28일 생산계획_M8800 카메라 수급계획_M8800 가용량_카메라신모델&amp;Issue_SMD이슈모델 가용량_090706(이강성)" xfId="19124"/>
    <cellStyle name="7_생산계획_부산_0726(공지용)_8월 28일 생산계획_M8800 카메라 수급계획_M8800 가용량_카메라신모델&amp;Issue_SMD이슈모델 가용량_090706-1(이강성)" xfId="19125"/>
    <cellStyle name="7_생산계획_부산_0726(공지용)_8월 28일 생산계획_M8800 카메라 수급계획_M8800 가용량_카메라신모델&amp;Issue_SMD이슈모델 가용량_090717" xfId="19126"/>
    <cellStyle name="7_생산계획_부산_0726(공지용)_8월 28일 생산계획_M8800 카메라 수급계획_M8800 가용량_카메라신모델&amp;Issue_SMD이슈모델 가용량_090922" xfId="19127"/>
    <cellStyle name="7_생산계획_부산_0726(공지용)_8월 28일 생산계획_M8800 카메라 수급계획_M8800 가용량_카메라신모델&amp;Issue_SMD이슈모델 가용량_41184" xfId="19128"/>
    <cellStyle name="7_생산계획_부산_0726(공지용)_8월 28일 생산계획_M8800 카메라 수급계획_M8800 가용량_카메라신모델&amp;Issue_SMD이슈모델 가용량_공유" xfId="19129"/>
    <cellStyle name="7_생산계획_부산_0726(공지용)_8월 28일 생산계획_M8800 카메라 수급계획_M8800 가용량_카메라신모델&amp;Issue_SMD이슈모델 가용량_이강성" xfId="19130"/>
    <cellStyle name="7_생산계획_부산_0726(공지용)_8월 28일 생산계획_M8800 카메라 수급계획_M8800 가용량_카메라신모델&amp;Issue_SMD이슈모델_현황판" xfId="19131"/>
    <cellStyle name="7_생산계획_부산_0726(공지용)_8월 28일 생산계획_M8800 카메라 수급계획_M8800 가용량_카메라신모델&amp;Issue_SMD이슈모델_현황판_이강성" xfId="19132"/>
    <cellStyle name="7_생산계획_부산_0726(공지용)_8월 28일 생산계획_M8800 카메라 수급계획_M8800 가용량_카메라신모델&amp;Issue_국판Omnia2" xfId="19133"/>
    <cellStyle name="7_생산계획_부산_0726(공지용)_8월 28일 생산계획_M8800 카메라 수급계획_M8800 가용량_카메라신모델&amp;Issue_국판Omnia2_20091204" xfId="19134"/>
    <cellStyle name="7_생산계획_부산_0726(공지용)_8월 28일 생산계획_M8800 카메라 수급계획_M8800 가용량_카메라신모델&amp;Issue_국판Omnia2_20091207" xfId="19135"/>
    <cellStyle name="7_생산계획_부산_0726(공지용)_8월 28일 생산계획_M8800 카메라 수급계획_M8800 가용량_카메라신모델&amp;Issue_국판Omnia2_20091209" xfId="19136"/>
    <cellStyle name="7_생산계획_부산_0726(공지용)_8월 28일 생산계획_M8800 카메라 수급계획_M8800 가용량_카메라신모델&amp;Issue_국판Omnia2_200912월" xfId="19137"/>
    <cellStyle name="7_생산계획_부산_0726(공지용)_8월 28일 생산계획_M8800 카메라 수급계획_M8800 가용량_카메라신모델&amp;Issue_문제자재(090521)" xfId="19138"/>
    <cellStyle name="7_생산계획_부산_0726(공지용)_8월 28일 생산계획_M8800 카메라 수급계획_M8800 가용량_카메라신모델&amp;Issue_신모델 진행현황" xfId="19139"/>
    <cellStyle name="7_생산계획_부산_0726(공지용)_8월 28일 생산계획_M8800 카메라 수급계획_M8800 가용량_카메라신모델&amp;Issue_신모델 진행현황_090611" xfId="19140"/>
    <cellStyle name="7_생산계획_부산_0726(공지용)_8월 28일 생산계획_M8800 카메라 수급계획_M8800 가용량_카메라신모델&amp;Issue_신모델 진행현황_SDI이슈모델" xfId="19141"/>
    <cellStyle name="7_생산계획_부산_0726(공지용)_8월 28일 생산계획_M8800 카메라 수급계획_M8800 가용량_카메라신모델&amp;Issue_신모델 진행현황_W22" xfId="19142"/>
    <cellStyle name="7_생산계획_부산_0726(공지용)_8월 28일 생산계획_M8800 카메라 수급계획_M8800 가용량_카메라신모델&amp;Issue_신모델 진행현황_W23" xfId="19143"/>
    <cellStyle name="7_생산계획_부산_0726(공지용)_8월 28일 생산계획_M8800 카메라 수급계획_M8800 가용량_카메라신모델&amp;Issue_신모델 진행현황_공유" xfId="19144"/>
    <cellStyle name="7_생산계획_부산_0726(공지용)_8월 28일 생산계획_M8800 카메라 수급계획_M8800 가용량_카메라신모델&amp;Issue_신모델 진행현황_오K" xfId="19145"/>
    <cellStyle name="7_생산계획_부산_0726(공지용)_8월 28일 생산계획_M8800 카메라 수급계획_M8800 가용량_카메라신모델&amp;Issue_이슈모델 가용량" xfId="19146"/>
    <cellStyle name="7_생산계획_부산_0726(공지용)_8월 28일 생산계획_M8800 카메라 수급계획_M8800 가용량_카메라신모델&amp;Issue_이슈모델 가용량(ELY)" xfId="19147"/>
    <cellStyle name="7_생산계획_부산_0726(공지용)_8월 28일 생산계획_M8800 카메라 수급계획_M8800 가용량_카메라신모델&amp;Issue_이슈모델 가용량_0528" xfId="19148"/>
    <cellStyle name="7_생산계획_부산_0726(공지용)_8월 28일 생산계획_M8800 카메라 수급계획_M8800 가용량_카메라신모델&amp;Issue_이슈모델 가용량_국판Omnia_2" xfId="19149"/>
    <cellStyle name="7_생산계획_부산_0726(공지용)_8월 28일 생산계획_M8800 카메라 수급계획_M8800 가용량_카메라신모델&amp;Issue_카메라 신모델 &amp; issue" xfId="19150"/>
    <cellStyle name="7_생산계획_부산_0726(공지용)_8월 28일 생산계획_M8800 카메라 수급계획_M8800 가용량_카메라신모델&amp;Issue_카메라 신모델 &amp; issue_공유" xfId="19151"/>
    <cellStyle name="7_생산계획_부산_0726(공지용)_8월 28일 생산계획_M8800 카메라 수급계획_M8800 가용량_카메라신모델&amp;Issue_카메라신모델&amp;Issue_090220" xfId="19152"/>
    <cellStyle name="7_생산계획_부산_0726(공지용)_8월 28일 생산계획_M8800 카메라 수급계획_M8800 가용량_카메라신모델&amp;Issue_카메라신모델진행현황" xfId="19153"/>
    <cellStyle name="7_생산계획_부산_0726(공지용)_8월 28일 생산계획_M8800 카메라 수급계획_M8800 가용량_카메라신모델&amp;Issue_카메라신모델진행현황_(로슈)_0323" xfId="19154"/>
    <cellStyle name="7_생산계획_부산_0726(공지용)_8월 28일 생산계획_M8800 카메라 수급계획_M8800 가용량_카메라신모델&amp;Issue_카메라신모델진행현황_41184(로슈)" xfId="19155"/>
    <cellStyle name="7_생산계획_부산_0726(공지용)_8월 28일 생산계획_M8800 카메라 수급계획_카메라신모델&amp;Issue" xfId="19156"/>
    <cellStyle name="7_생산계획_부산_0726(공지용)_8월 28일 생산계획_M8800 카메라 수급계획_카메라신모델&amp;Issue_090529 AMOLED 점검" xfId="19157"/>
    <cellStyle name="7_생산계획_부산_0726(공지용)_8월 28일 생산계획_M8800 카메라 수급계획_카메라신모델&amp;Issue_090603 AMOLED 점검_090603_GOC" xfId="19158"/>
    <cellStyle name="7_생산계획_부산_0726(공지용)_8월 28일 생산계획_M8800 카메라 수급계획_카메라신모델&amp;Issue_Ely 세부현황(0521)" xfId="19159"/>
    <cellStyle name="7_생산계획_부산_0726(공지용)_8월 28일 생산계획_M8800 카메라 수급계획_카메라신모델&amp;Issue_ELY,PRESTON_090515" xfId="19160"/>
    <cellStyle name="7_생산계획_부산_0726(공지용)_8월 28일 생산계획_M8800 카메라 수급계획_카메라신모델&amp;Issue_ELY,PRESTON外_090518" xfId="19161"/>
    <cellStyle name="7_생산계획_부산_0726(공지용)_8월 28일 생산계획_M8800 카메라 수급계획_카메라신모델&amp;Issue_SMD 주요모델 6월 입고계획 對 실적" xfId="19162"/>
    <cellStyle name="7_생산계획_부산_0726(공지용)_8월 28일 생산계획_M8800 카메라 수급계획_카메라신모델&amp;Issue_SMD 주요모델 일별 입고실적(090528)" xfId="19163"/>
    <cellStyle name="7_생산계획_부산_0726(공지용)_8월 28일 생산계획_M8800 카메라 수급계획_카메라신모델&amp;Issue_SMD 주요모델 일별 입고실적(090601)" xfId="19164"/>
    <cellStyle name="7_생산계획_부산_0726(공지용)_8월 28일 생산계획_M8800 카메라 수급계획_카메라신모델&amp;Issue_SMD이슈모델 가용량" xfId="19165"/>
    <cellStyle name="7_생산계획_부산_0726(공지용)_8월 28일 생산계획_M8800 카메라 수급계획_카메라신모델&amp;Issue_SMD이슈모델 가용량_090606" xfId="19166"/>
    <cellStyle name="7_생산계획_부산_0726(공지용)_8월 28일 생산계획_M8800 카메라 수급계획_카메라신모델&amp;Issue_SMD이슈모델 가용량_090622" xfId="19167"/>
    <cellStyle name="7_생산계획_부산_0726(공지용)_8월 28일 생산계획_M8800 카메라 수급계획_카메라신모델&amp;Issue_SMD이슈모델 가용량_090706(이강성)" xfId="19168"/>
    <cellStyle name="7_생산계획_부산_0726(공지용)_8월 28일 생산계획_M8800 카메라 수급계획_카메라신모델&amp;Issue_SMD이슈모델 가용량_090706-1(이강성)" xfId="19169"/>
    <cellStyle name="7_생산계획_부산_0726(공지용)_8월 28일 생산계획_M8800 카메라 수급계획_카메라신모델&amp;Issue_SMD이슈모델 가용량_090717" xfId="19170"/>
    <cellStyle name="7_생산계획_부산_0726(공지용)_8월 28일 생산계획_M8800 카메라 수급계획_카메라신모델&amp;Issue_SMD이슈모델 가용량_090922" xfId="19171"/>
    <cellStyle name="7_생산계획_부산_0726(공지용)_8월 28일 생산계획_M8800 카메라 수급계획_카메라신모델&amp;Issue_SMD이슈모델 가용량_41184" xfId="19172"/>
    <cellStyle name="7_생산계획_부산_0726(공지용)_8월 28일 생산계획_M8800 카메라 수급계획_카메라신모델&amp;Issue_SMD이슈모델 가용량_공유" xfId="19173"/>
    <cellStyle name="7_생산계획_부산_0726(공지용)_8월 28일 생산계획_M8800 카메라 수급계획_카메라신모델&amp;Issue_SMD이슈모델 가용량_이강성" xfId="19174"/>
    <cellStyle name="7_생산계획_부산_0726(공지용)_8월 28일 생산계획_M8800 카메라 수급계획_카메라신모델&amp;Issue_SMD이슈모델_현황판" xfId="19175"/>
    <cellStyle name="7_생산계획_부산_0726(공지용)_8월 28일 생산계획_M8800 카메라 수급계획_카메라신모델&amp;Issue_SMD이슈모델_현황판_이강성" xfId="19176"/>
    <cellStyle name="7_생산계획_부산_0726(공지용)_8월 28일 생산계획_M8800 카메라 수급계획_카메라신모델&amp;Issue_국판Omnia2" xfId="19177"/>
    <cellStyle name="7_생산계획_부산_0726(공지용)_8월 28일 생산계획_M8800 카메라 수급계획_카메라신모델&amp;Issue_국판Omnia2_20091204" xfId="19178"/>
    <cellStyle name="7_생산계획_부산_0726(공지용)_8월 28일 생산계획_M8800 카메라 수급계획_카메라신모델&amp;Issue_국판Omnia2_20091207" xfId="19179"/>
    <cellStyle name="7_생산계획_부산_0726(공지용)_8월 28일 생산계획_M8800 카메라 수급계획_카메라신모델&amp;Issue_국판Omnia2_20091209" xfId="19180"/>
    <cellStyle name="7_생산계획_부산_0726(공지용)_8월 28일 생산계획_M8800 카메라 수급계획_카메라신모델&amp;Issue_국판Omnia2_200912월" xfId="19181"/>
    <cellStyle name="7_생산계획_부산_0726(공지용)_8월 28일 생산계획_M8800 카메라 수급계획_카메라신모델&amp;Issue_문제자재(090521)" xfId="19182"/>
    <cellStyle name="7_생산계획_부산_0726(공지용)_8월 28일 생산계획_M8800 카메라 수급계획_카메라신모델&amp;Issue_신모델 진행현황" xfId="19183"/>
    <cellStyle name="7_생산계획_부산_0726(공지용)_8월 28일 생산계획_M8800 카메라 수급계획_카메라신모델&amp;Issue_신모델 진행현황_090611" xfId="19184"/>
    <cellStyle name="7_생산계획_부산_0726(공지용)_8월 28일 생산계획_M8800 카메라 수급계획_카메라신모델&amp;Issue_신모델 진행현황_SDI이슈모델" xfId="19185"/>
    <cellStyle name="7_생산계획_부산_0726(공지용)_8월 28일 생산계획_M8800 카메라 수급계획_카메라신모델&amp;Issue_신모델 진행현황_W22" xfId="19186"/>
    <cellStyle name="7_생산계획_부산_0726(공지용)_8월 28일 생산계획_M8800 카메라 수급계획_카메라신모델&amp;Issue_신모델 진행현황_W23" xfId="19187"/>
    <cellStyle name="7_생산계획_부산_0726(공지용)_8월 28일 생산계획_M8800 카메라 수급계획_카메라신모델&amp;Issue_신모델 진행현황_공유" xfId="19188"/>
    <cellStyle name="7_생산계획_부산_0726(공지용)_8월 28일 생산계획_M8800 카메라 수급계획_카메라신모델&amp;Issue_신모델 진행현황_오K" xfId="19189"/>
    <cellStyle name="7_생산계획_부산_0726(공지용)_8월 28일 생산계획_M8800 카메라 수급계획_카메라신모델&amp;Issue_이슈모델 가용량" xfId="19190"/>
    <cellStyle name="7_생산계획_부산_0726(공지용)_8월 28일 생산계획_M8800 카메라 수급계획_카메라신모델&amp;Issue_이슈모델 가용량(ELY)" xfId="19191"/>
    <cellStyle name="7_생산계획_부산_0726(공지용)_8월 28일 생산계획_M8800 카메라 수급계획_카메라신모델&amp;Issue_이슈모델 가용량_0528" xfId="19192"/>
    <cellStyle name="7_생산계획_부산_0726(공지용)_8월 28일 생산계획_M8800 카메라 수급계획_카메라신모델&amp;Issue_이슈모델 가용량_국판Omnia_2" xfId="19193"/>
    <cellStyle name="7_생산계획_부산_0726(공지용)_8월 28일 생산계획_M8800 카메라 수급계획_카메라신모델&amp;Issue_카메라 신모델 &amp; issue" xfId="19194"/>
    <cellStyle name="7_생산계획_부산_0726(공지용)_8월 28일 생산계획_M8800 카메라 수급계획_카메라신모델&amp;Issue_카메라 신모델 &amp; issue_공유" xfId="19195"/>
    <cellStyle name="7_생산계획_부산_0726(공지용)_8월 28일 생산계획_M8800 카메라 수급계획_카메라신모델&amp;Issue_카메라신모델&amp;Issue_090220" xfId="19196"/>
    <cellStyle name="7_생산계획_부산_0726(공지용)_8월 28일 생산계획_M8800 카메라 수급계획_카메라신모델&amp;Issue_카메라신모델진행현황" xfId="19197"/>
    <cellStyle name="7_생산계획_부산_0726(공지용)_8월 28일 생산계획_M8800 카메라 수급계획_카메라신모델&amp;Issue_카메라신모델진행현황_(로슈)_0323" xfId="19198"/>
    <cellStyle name="7_생산계획_부산_0726(공지용)_8월 28일 생산계획_M8800 카메라 수급계획_카메라신모델&amp;Issue_카메라신모델진행현황_41184(로슈)" xfId="19199"/>
    <cellStyle name="7_생산계획_부산_0726(공지용)_8월 28일 생산계획_카메라신모델&amp;Issue" xfId="19200"/>
    <cellStyle name="7_생산계획_부산_0726(공지용)_8월 28일 생산계획_카메라신모델&amp;Issue_090529 AMOLED 점검" xfId="19201"/>
    <cellStyle name="7_생산계획_부산_0726(공지용)_8월 28일 생산계획_카메라신모델&amp;Issue_090603 AMOLED 점검_090603_GOC" xfId="19202"/>
    <cellStyle name="7_생산계획_부산_0726(공지용)_8월 28일 생산계획_카메라신모델&amp;Issue_Ely 세부현황(0521)" xfId="19203"/>
    <cellStyle name="7_생산계획_부산_0726(공지용)_8월 28일 생산계획_카메라신모델&amp;Issue_ELY,PRESTON_090515" xfId="19204"/>
    <cellStyle name="7_생산계획_부산_0726(공지용)_8월 28일 생산계획_카메라신모델&amp;Issue_ELY,PRESTON外_090518" xfId="19205"/>
    <cellStyle name="7_생산계획_부산_0726(공지용)_8월 28일 생산계획_카메라신모델&amp;Issue_SMD 주요모델 6월 입고계획 對 실적" xfId="19206"/>
    <cellStyle name="7_생산계획_부산_0726(공지용)_8월 28일 생산계획_카메라신모델&amp;Issue_SMD 주요모델 일별 입고실적(090528)" xfId="19207"/>
    <cellStyle name="7_생산계획_부산_0726(공지용)_8월 28일 생산계획_카메라신모델&amp;Issue_SMD 주요모델 일별 입고실적(090601)" xfId="19208"/>
    <cellStyle name="7_생산계획_부산_0726(공지용)_8월 28일 생산계획_카메라신모델&amp;Issue_SMD이슈모델 가용량" xfId="19209"/>
    <cellStyle name="7_생산계획_부산_0726(공지용)_8월 28일 생산계획_카메라신모델&amp;Issue_SMD이슈모델 가용량_090606" xfId="19210"/>
    <cellStyle name="7_생산계획_부산_0726(공지용)_8월 28일 생산계획_카메라신모델&amp;Issue_SMD이슈모델 가용량_090622" xfId="19211"/>
    <cellStyle name="7_생산계획_부산_0726(공지용)_8월 28일 생산계획_카메라신모델&amp;Issue_SMD이슈모델 가용량_090706(이강성)" xfId="19212"/>
    <cellStyle name="7_생산계획_부산_0726(공지용)_8월 28일 생산계획_카메라신모델&amp;Issue_SMD이슈모델 가용량_090706-1(이강성)" xfId="19213"/>
    <cellStyle name="7_생산계획_부산_0726(공지용)_8월 28일 생산계획_카메라신모델&amp;Issue_SMD이슈모델 가용량_090717" xfId="19214"/>
    <cellStyle name="7_생산계획_부산_0726(공지용)_8월 28일 생산계획_카메라신모델&amp;Issue_SMD이슈모델 가용량_090922" xfId="19215"/>
    <cellStyle name="7_생산계획_부산_0726(공지용)_8월 28일 생산계획_카메라신모델&amp;Issue_SMD이슈모델 가용량_41184" xfId="19216"/>
    <cellStyle name="7_생산계획_부산_0726(공지용)_8월 28일 생산계획_카메라신모델&amp;Issue_SMD이슈모델 가용량_공유" xfId="19217"/>
    <cellStyle name="7_생산계획_부산_0726(공지용)_8월 28일 생산계획_카메라신모델&amp;Issue_SMD이슈모델 가용량_이강성" xfId="19218"/>
    <cellStyle name="7_생산계획_부산_0726(공지용)_8월 28일 생산계획_카메라신모델&amp;Issue_SMD이슈모델_현황판" xfId="19219"/>
    <cellStyle name="7_생산계획_부산_0726(공지용)_8월 28일 생산계획_카메라신모델&amp;Issue_SMD이슈모델_현황판_이강성" xfId="19220"/>
    <cellStyle name="7_생산계획_부산_0726(공지용)_8월 28일 생산계획_카메라신모델&amp;Issue_국판Omnia2" xfId="19221"/>
    <cellStyle name="7_생산계획_부산_0726(공지용)_8월 28일 생산계획_카메라신모델&amp;Issue_국판Omnia2_20091204" xfId="19222"/>
    <cellStyle name="7_생산계획_부산_0726(공지용)_8월 28일 생산계획_카메라신모델&amp;Issue_국판Omnia2_20091207" xfId="19223"/>
    <cellStyle name="7_생산계획_부산_0726(공지용)_8월 28일 생산계획_카메라신모델&amp;Issue_국판Omnia2_20091209" xfId="19224"/>
    <cellStyle name="7_생산계획_부산_0726(공지용)_8월 28일 생산계획_카메라신모델&amp;Issue_국판Omnia2_200912월" xfId="19225"/>
    <cellStyle name="7_생산계획_부산_0726(공지용)_8월 28일 생산계획_카메라신모델&amp;Issue_문제자재(090521)" xfId="19226"/>
    <cellStyle name="7_생산계획_부산_0726(공지용)_8월 28일 생산계획_카메라신모델&amp;Issue_신모델 진행현황" xfId="19227"/>
    <cellStyle name="7_생산계획_부산_0726(공지용)_8월 28일 생산계획_카메라신모델&amp;Issue_신모델 진행현황_090611" xfId="19228"/>
    <cellStyle name="7_생산계획_부산_0726(공지용)_8월 28일 생산계획_카메라신모델&amp;Issue_신모델 진행현황_SDI이슈모델" xfId="19229"/>
    <cellStyle name="7_생산계획_부산_0726(공지용)_8월 28일 생산계획_카메라신모델&amp;Issue_신모델 진행현황_W22" xfId="19230"/>
    <cellStyle name="7_생산계획_부산_0726(공지용)_8월 28일 생산계획_카메라신모델&amp;Issue_신모델 진행현황_W23" xfId="19231"/>
    <cellStyle name="7_생산계획_부산_0726(공지용)_8월 28일 생산계획_카메라신모델&amp;Issue_신모델 진행현황_공유" xfId="19232"/>
    <cellStyle name="7_생산계획_부산_0726(공지용)_8월 28일 생산계획_카메라신모델&amp;Issue_신모델 진행현황_오K" xfId="19233"/>
    <cellStyle name="7_생산계획_부산_0726(공지용)_8월 28일 생산계획_카메라신모델&amp;Issue_이슈모델 가용량" xfId="19234"/>
    <cellStyle name="7_생산계획_부산_0726(공지용)_8월 28일 생산계획_카메라신모델&amp;Issue_이슈모델 가용량(ELY)" xfId="19235"/>
    <cellStyle name="7_생산계획_부산_0726(공지용)_8월 28일 생산계획_카메라신모델&amp;Issue_이슈모델 가용량_0528" xfId="19236"/>
    <cellStyle name="7_생산계획_부산_0726(공지용)_8월 28일 생산계획_카메라신모델&amp;Issue_이슈모델 가용량_국판Omnia_2" xfId="19237"/>
    <cellStyle name="7_생산계획_부산_0726(공지용)_8월 28일 생산계획_카메라신모델&amp;Issue_카메라 신모델 &amp; issue" xfId="19238"/>
    <cellStyle name="7_생산계획_부산_0726(공지용)_8월 28일 생산계획_카메라신모델&amp;Issue_카메라 신모델 &amp; issue_공유" xfId="19239"/>
    <cellStyle name="7_생산계획_부산_0726(공지용)_8월 28일 생산계획_카메라신모델&amp;Issue_카메라신모델&amp;Issue_090220" xfId="19240"/>
    <cellStyle name="7_생산계획_부산_0726(공지용)_8월 28일 생산계획_카메라신모델&amp;Issue_카메라신모델진행현황" xfId="19241"/>
    <cellStyle name="7_생산계획_부산_0726(공지용)_8월 28일 생산계획_카메라신모델&amp;Issue_카메라신모델진행현황_(로슈)_0323" xfId="19242"/>
    <cellStyle name="7_생산계획_부산_0726(공지용)_8월 28일 생산계획_카메라신모델&amp;Issue_카메라신모델진행현황_41184(로슈)" xfId="19243"/>
    <cellStyle name="7_생산계획_부산_0726(공지용)_8월1일" xfId="19244"/>
    <cellStyle name="7_생산계획_부산_0726(공지용)_8월1일_08.5月_问题资材表_080521" xfId="19245"/>
    <cellStyle name="7_생산계획_부산_0726(공지용)_8월1일_08.5月_问题资材表_080521_F-ROM  과부족 현황 표" xfId="19246"/>
    <cellStyle name="7_생산계획_부산_0726(공지용)_8월1일_08.5月_问题资材表_080521_F-ROM  과부족 현황표_0210" xfId="19247"/>
    <cellStyle name="7_생산계획_부산_0726(공지용)_8월1일_08.5月_问题资材表_080521_F-ROM  과부족 현황표_0216" xfId="19248"/>
    <cellStyle name="7_생산계획_부산_0726(공지용)_F-ROM  과부족 현황 표" xfId="19249"/>
    <cellStyle name="7_생산계획_부산_0726(공지용)_F-ROM  과부족 현황표_0210" xfId="19250"/>
    <cellStyle name="7_생산계획_부산_0726(공지용)_F-ROM  과부족 현황표_0216" xfId="19251"/>
    <cellStyle name="7_생산계획_부산_0726(공지용)_LSI Sensor 진행사항 (061012)" xfId="19252"/>
    <cellStyle name="7_생산계획_부산_0726(공지용)_LSI Sensor 진행사항 (061012)_M8800 가용량" xfId="19253"/>
    <cellStyle name="7_생산계획_부산_0726(공지용)_LSI Sensor 진행사항 (061012)_M8800 가용량_1" xfId="19254"/>
    <cellStyle name="7_생산계획_부산_0726(공지용)_LSI Sensor 진행사항 (061012)_M8800 가용량_1_카메라신모델&amp;Issue" xfId="19255"/>
    <cellStyle name="7_생산계획_부산_0726(공지용)_LSI Sensor 진행사항 (061012)_M8800 가용량_1_카메라신모델&amp;Issue_090529 AMOLED 점검" xfId="19256"/>
    <cellStyle name="7_생산계획_부산_0726(공지용)_LSI Sensor 진행사항 (061012)_M8800 가용량_1_카메라신모델&amp;Issue_090603 AMOLED 점검_090603_GOC" xfId="19257"/>
    <cellStyle name="7_생산계획_부산_0726(공지용)_LSI Sensor 진행사항 (061012)_M8800 가용량_1_카메라신모델&amp;Issue_Ely 세부현황(0521)" xfId="19258"/>
    <cellStyle name="7_생산계획_부산_0726(공지용)_LSI Sensor 진행사항 (061012)_M8800 가용량_1_카메라신모델&amp;Issue_ELY,PRESTON_090515" xfId="19259"/>
    <cellStyle name="7_생산계획_부산_0726(공지용)_LSI Sensor 진행사항 (061012)_M8800 가용량_1_카메라신모델&amp;Issue_ELY,PRESTON外_090518" xfId="19260"/>
    <cellStyle name="7_생산계획_부산_0726(공지용)_LSI Sensor 진행사항 (061012)_M8800 가용량_1_카메라신모델&amp;Issue_SMD 주요모델 6월 입고계획 對 실적" xfId="19261"/>
    <cellStyle name="7_생산계획_부산_0726(공지용)_LSI Sensor 진행사항 (061012)_M8800 가용량_1_카메라신모델&amp;Issue_SMD 주요모델 일별 입고실적(090528)" xfId="19262"/>
    <cellStyle name="7_생산계획_부산_0726(공지용)_LSI Sensor 진행사항 (061012)_M8800 가용량_1_카메라신모델&amp;Issue_SMD 주요모델 일별 입고실적(090601)" xfId="19263"/>
    <cellStyle name="7_생산계획_부산_0726(공지용)_LSI Sensor 진행사항 (061012)_M8800 가용량_1_카메라신모델&amp;Issue_SMD이슈모델 가용량" xfId="19264"/>
    <cellStyle name="7_생산계획_부산_0726(공지용)_LSI Sensor 진행사항 (061012)_M8800 가용량_1_카메라신모델&amp;Issue_SMD이슈모델 가용량_090606" xfId="19265"/>
    <cellStyle name="7_생산계획_부산_0726(공지용)_LSI Sensor 진행사항 (061012)_M8800 가용량_1_카메라신모델&amp;Issue_SMD이슈모델 가용량_090622" xfId="19266"/>
    <cellStyle name="7_생산계획_부산_0726(공지용)_LSI Sensor 진행사항 (061012)_M8800 가용량_1_카메라신모델&amp;Issue_SMD이슈모델 가용량_090706(이강성)" xfId="19267"/>
    <cellStyle name="7_생산계획_부산_0726(공지용)_LSI Sensor 진행사항 (061012)_M8800 가용량_1_카메라신모델&amp;Issue_SMD이슈모델 가용량_090706-1(이강성)" xfId="19268"/>
    <cellStyle name="7_생산계획_부산_0726(공지용)_LSI Sensor 진행사항 (061012)_M8800 가용량_1_카메라신모델&amp;Issue_SMD이슈모델 가용량_090717" xfId="19269"/>
    <cellStyle name="7_생산계획_부산_0726(공지용)_LSI Sensor 진행사항 (061012)_M8800 가용량_1_카메라신모델&amp;Issue_SMD이슈모델 가용량_090922" xfId="19270"/>
    <cellStyle name="7_생산계획_부산_0726(공지용)_LSI Sensor 진행사항 (061012)_M8800 가용량_1_카메라신모델&amp;Issue_SMD이슈모델 가용량_41184" xfId="19271"/>
    <cellStyle name="7_생산계획_부산_0726(공지용)_LSI Sensor 진행사항 (061012)_M8800 가용량_1_카메라신모델&amp;Issue_SMD이슈모델 가용량_공유" xfId="19272"/>
    <cellStyle name="7_생산계획_부산_0726(공지용)_LSI Sensor 진행사항 (061012)_M8800 가용량_1_카메라신모델&amp;Issue_SMD이슈모델 가용량_이강성" xfId="19273"/>
    <cellStyle name="7_생산계획_부산_0726(공지용)_LSI Sensor 진행사항 (061012)_M8800 가용량_1_카메라신모델&amp;Issue_SMD이슈모델_현황판" xfId="19274"/>
    <cellStyle name="7_생산계획_부산_0726(공지용)_LSI Sensor 진행사항 (061012)_M8800 가용량_1_카메라신모델&amp;Issue_SMD이슈모델_현황판_이강성" xfId="19275"/>
    <cellStyle name="7_생산계획_부산_0726(공지용)_LSI Sensor 진행사항 (061012)_M8800 가용량_1_카메라신모델&amp;Issue_국판Omnia2" xfId="19276"/>
    <cellStyle name="7_생산계획_부산_0726(공지용)_LSI Sensor 진행사항 (061012)_M8800 가용량_1_카메라신모델&amp;Issue_국판Omnia2_20091204" xfId="19277"/>
    <cellStyle name="7_생산계획_부산_0726(공지용)_LSI Sensor 진행사항 (061012)_M8800 가용량_1_카메라신모델&amp;Issue_국판Omnia2_20091207" xfId="19278"/>
    <cellStyle name="7_생산계획_부산_0726(공지용)_LSI Sensor 진행사항 (061012)_M8800 가용량_1_카메라신모델&amp;Issue_국판Omnia2_20091209" xfId="19279"/>
    <cellStyle name="7_생산계획_부산_0726(공지용)_LSI Sensor 진행사항 (061012)_M8800 가용량_1_카메라신모델&amp;Issue_국판Omnia2_200912월" xfId="19280"/>
    <cellStyle name="7_생산계획_부산_0726(공지용)_LSI Sensor 진행사항 (061012)_M8800 가용량_1_카메라신모델&amp;Issue_문제자재(090521)" xfId="19281"/>
    <cellStyle name="7_생산계획_부산_0726(공지용)_LSI Sensor 진행사항 (061012)_M8800 가용량_1_카메라신모델&amp;Issue_신모델 진행현황" xfId="19282"/>
    <cellStyle name="7_생산계획_부산_0726(공지용)_LSI Sensor 진행사항 (061012)_M8800 가용량_1_카메라신모델&amp;Issue_신모델 진행현황_090611" xfId="19283"/>
    <cellStyle name="7_생산계획_부산_0726(공지용)_LSI Sensor 진행사항 (061012)_M8800 가용량_1_카메라신모델&amp;Issue_신모델 진행현황_SDI이슈모델" xfId="19284"/>
    <cellStyle name="7_생산계획_부산_0726(공지용)_LSI Sensor 진행사항 (061012)_M8800 가용량_1_카메라신모델&amp;Issue_신모델 진행현황_W22" xfId="19285"/>
    <cellStyle name="7_생산계획_부산_0726(공지용)_LSI Sensor 진행사항 (061012)_M8800 가용량_1_카메라신모델&amp;Issue_신모델 진행현황_W23" xfId="19286"/>
    <cellStyle name="7_생산계획_부산_0726(공지용)_LSI Sensor 진행사항 (061012)_M8800 가용량_1_카메라신모델&amp;Issue_신모델 진행현황_공유" xfId="19287"/>
    <cellStyle name="7_생산계획_부산_0726(공지용)_LSI Sensor 진행사항 (061012)_M8800 가용량_1_카메라신모델&amp;Issue_신모델 진행현황_오K" xfId="19288"/>
    <cellStyle name="7_생산계획_부산_0726(공지용)_LSI Sensor 진행사항 (061012)_M8800 가용량_1_카메라신모델&amp;Issue_이슈모델 가용량" xfId="19289"/>
    <cellStyle name="7_생산계획_부산_0726(공지용)_LSI Sensor 진행사항 (061012)_M8800 가용량_1_카메라신모델&amp;Issue_이슈모델 가용량(ELY)" xfId="19290"/>
    <cellStyle name="7_생산계획_부산_0726(공지용)_LSI Sensor 진행사항 (061012)_M8800 가용량_1_카메라신모델&amp;Issue_이슈모델 가용량_0528" xfId="19291"/>
    <cellStyle name="7_생산계획_부산_0726(공지용)_LSI Sensor 진행사항 (061012)_M8800 가용량_1_카메라신모델&amp;Issue_이슈모델 가용량_국판Omnia_2" xfId="19292"/>
    <cellStyle name="7_생산계획_부산_0726(공지용)_LSI Sensor 진행사항 (061012)_M8800 가용량_1_카메라신모델&amp;Issue_카메라 신모델 &amp; issue" xfId="19293"/>
    <cellStyle name="7_생산계획_부산_0726(공지용)_LSI Sensor 진행사항 (061012)_M8800 가용량_1_카메라신모델&amp;Issue_카메라 신모델 &amp; issue_공유" xfId="19294"/>
    <cellStyle name="7_생산계획_부산_0726(공지용)_LSI Sensor 진행사항 (061012)_M8800 가용량_1_카메라신모델&amp;Issue_카메라신모델&amp;Issue_090220" xfId="19295"/>
    <cellStyle name="7_생산계획_부산_0726(공지용)_LSI Sensor 진행사항 (061012)_M8800 가용량_1_카메라신모델&amp;Issue_카메라신모델진행현황" xfId="19296"/>
    <cellStyle name="7_생산계획_부산_0726(공지용)_LSI Sensor 진행사항 (061012)_M8800 가용량_1_카메라신모델&amp;Issue_카메라신모델진행현황_(로슈)_0323" xfId="19297"/>
    <cellStyle name="7_생산계획_부산_0726(공지용)_LSI Sensor 진행사항 (061012)_M8800 가용량_1_카메라신모델&amp;Issue_카메라신모델진행현황_41184(로슈)" xfId="19298"/>
    <cellStyle name="7_생산계획_부산_0726(공지용)_LSI Sensor 진행사항 (061012)_M8800 가용량_M8800 가용량" xfId="19299"/>
    <cellStyle name="7_생산계획_부산_0726(공지용)_LSI Sensor 진행사항 (061012)_M8800 가용량_M8800 가용량_카메라신모델&amp;Issue" xfId="19300"/>
    <cellStyle name="7_생산계획_부산_0726(공지용)_LSI Sensor 진행사항 (061012)_M8800 가용량_M8800 가용량_카메라신모델&amp;Issue_090529 AMOLED 점검" xfId="19301"/>
    <cellStyle name="7_생산계획_부산_0726(공지용)_LSI Sensor 진행사항 (061012)_M8800 가용량_M8800 가용량_카메라신모델&amp;Issue_090603 AMOLED 점검_090603_GOC" xfId="19302"/>
    <cellStyle name="7_생산계획_부산_0726(공지용)_LSI Sensor 진행사항 (061012)_M8800 가용량_M8800 가용량_카메라신모델&amp;Issue_Ely 세부현황(0521)" xfId="19303"/>
    <cellStyle name="7_생산계획_부산_0726(공지용)_LSI Sensor 진행사항 (061012)_M8800 가용량_M8800 가용량_카메라신모델&amp;Issue_ELY,PRESTON_090515" xfId="19304"/>
    <cellStyle name="7_생산계획_부산_0726(공지용)_LSI Sensor 진행사항 (061012)_M8800 가용량_M8800 가용량_카메라신모델&amp;Issue_ELY,PRESTON外_090518" xfId="19305"/>
    <cellStyle name="7_생산계획_부산_0726(공지용)_LSI Sensor 진행사항 (061012)_M8800 가용량_M8800 가용량_카메라신모델&amp;Issue_SMD 주요모델 6월 입고계획 對 실적" xfId="19306"/>
    <cellStyle name="7_생산계획_부산_0726(공지용)_LSI Sensor 진행사항 (061012)_M8800 가용량_M8800 가용량_카메라신모델&amp;Issue_SMD 주요모델 일별 입고실적(090528)" xfId="19307"/>
    <cellStyle name="7_생산계획_부산_0726(공지용)_LSI Sensor 진행사항 (061012)_M8800 가용량_M8800 가용량_카메라신모델&amp;Issue_SMD 주요모델 일별 입고실적(090601)" xfId="19308"/>
    <cellStyle name="7_생산계획_부산_0726(공지용)_LSI Sensor 진행사항 (061012)_M8800 가용량_M8800 가용량_카메라신모델&amp;Issue_SMD이슈모델 가용량" xfId="19309"/>
    <cellStyle name="7_생산계획_부산_0726(공지용)_LSI Sensor 진행사항 (061012)_M8800 가용량_M8800 가용량_카메라신모델&amp;Issue_SMD이슈모델 가용량_090606" xfId="19310"/>
    <cellStyle name="7_생산계획_부산_0726(공지용)_LSI Sensor 진행사항 (061012)_M8800 가용량_M8800 가용량_카메라신모델&amp;Issue_SMD이슈모델 가용량_090622" xfId="19311"/>
    <cellStyle name="7_생산계획_부산_0726(공지용)_LSI Sensor 진행사항 (061012)_M8800 가용량_M8800 가용량_카메라신모델&amp;Issue_SMD이슈모델 가용량_090706(이강성)" xfId="19312"/>
    <cellStyle name="7_생산계획_부산_0726(공지용)_LSI Sensor 진행사항 (061012)_M8800 가용량_M8800 가용량_카메라신모델&amp;Issue_SMD이슈모델 가용량_090706-1(이강성)" xfId="19313"/>
    <cellStyle name="7_생산계획_부산_0726(공지용)_LSI Sensor 진행사항 (061012)_M8800 가용량_M8800 가용량_카메라신모델&amp;Issue_SMD이슈모델 가용량_090717" xfId="19314"/>
    <cellStyle name="7_생산계획_부산_0726(공지용)_LSI Sensor 진행사항 (061012)_M8800 가용량_M8800 가용량_카메라신모델&amp;Issue_SMD이슈모델 가용량_090922" xfId="19315"/>
    <cellStyle name="7_생산계획_부산_0726(공지용)_LSI Sensor 진행사항 (061012)_M8800 가용량_M8800 가용량_카메라신모델&amp;Issue_SMD이슈모델 가용량_41184" xfId="19316"/>
    <cellStyle name="7_생산계획_부산_0726(공지용)_LSI Sensor 진행사항 (061012)_M8800 가용량_M8800 가용량_카메라신모델&amp;Issue_SMD이슈모델 가용량_공유" xfId="19317"/>
    <cellStyle name="7_생산계획_부산_0726(공지용)_LSI Sensor 진행사항 (061012)_M8800 가용량_M8800 가용량_카메라신모델&amp;Issue_SMD이슈모델 가용량_이강성" xfId="19318"/>
    <cellStyle name="7_생산계획_부산_0726(공지용)_LSI Sensor 진행사항 (061012)_M8800 가용량_M8800 가용량_카메라신모델&amp;Issue_SMD이슈모델_현황판" xfId="19319"/>
    <cellStyle name="7_생산계획_부산_0726(공지용)_LSI Sensor 진행사항 (061012)_M8800 가용량_M8800 가용량_카메라신모델&amp;Issue_SMD이슈모델_현황판_이강성" xfId="19320"/>
    <cellStyle name="7_생산계획_부산_0726(공지용)_LSI Sensor 진행사항 (061012)_M8800 가용량_M8800 가용량_카메라신모델&amp;Issue_국판Omnia2" xfId="19321"/>
    <cellStyle name="7_생산계획_부산_0726(공지용)_LSI Sensor 진행사항 (061012)_M8800 가용량_M8800 가용량_카메라신모델&amp;Issue_국판Omnia2_20091204" xfId="19322"/>
    <cellStyle name="7_생산계획_부산_0726(공지용)_LSI Sensor 진행사항 (061012)_M8800 가용량_M8800 가용량_카메라신모델&amp;Issue_국판Omnia2_20091207" xfId="19323"/>
    <cellStyle name="7_생산계획_부산_0726(공지용)_LSI Sensor 진행사항 (061012)_M8800 가용량_M8800 가용량_카메라신모델&amp;Issue_국판Omnia2_20091209" xfId="19324"/>
    <cellStyle name="7_생산계획_부산_0726(공지용)_LSI Sensor 진행사항 (061012)_M8800 가용량_M8800 가용량_카메라신모델&amp;Issue_국판Omnia2_200912월" xfId="19325"/>
    <cellStyle name="7_생산계획_부산_0726(공지용)_LSI Sensor 진행사항 (061012)_M8800 가용량_M8800 가용량_카메라신모델&amp;Issue_문제자재(090521)" xfId="19326"/>
    <cellStyle name="7_생산계획_부산_0726(공지용)_LSI Sensor 진행사항 (061012)_M8800 가용량_M8800 가용량_카메라신모델&amp;Issue_신모델 진행현황" xfId="19327"/>
    <cellStyle name="7_생산계획_부산_0726(공지용)_LSI Sensor 진행사항 (061012)_M8800 가용량_M8800 가용량_카메라신모델&amp;Issue_신모델 진행현황_090611" xfId="19328"/>
    <cellStyle name="7_생산계획_부산_0726(공지용)_LSI Sensor 진행사항 (061012)_M8800 가용량_M8800 가용량_카메라신모델&amp;Issue_신모델 진행현황_SDI이슈모델" xfId="19329"/>
    <cellStyle name="7_생산계획_부산_0726(공지용)_LSI Sensor 진행사항 (061012)_M8800 가용량_M8800 가용량_카메라신모델&amp;Issue_신모델 진행현황_W22" xfId="19330"/>
    <cellStyle name="7_생산계획_부산_0726(공지용)_LSI Sensor 진행사항 (061012)_M8800 가용량_M8800 가용량_카메라신모델&amp;Issue_신모델 진행현황_W23" xfId="19331"/>
    <cellStyle name="7_생산계획_부산_0726(공지용)_LSI Sensor 진행사항 (061012)_M8800 가용량_M8800 가용량_카메라신모델&amp;Issue_신모델 진행현황_공유" xfId="19332"/>
    <cellStyle name="7_생산계획_부산_0726(공지용)_LSI Sensor 진행사항 (061012)_M8800 가용량_M8800 가용량_카메라신모델&amp;Issue_신모델 진행현황_오K" xfId="19333"/>
    <cellStyle name="7_생산계획_부산_0726(공지용)_LSI Sensor 진행사항 (061012)_M8800 가용량_M8800 가용량_카메라신모델&amp;Issue_이슈모델 가용량" xfId="19334"/>
    <cellStyle name="7_생산계획_부산_0726(공지용)_LSI Sensor 진행사항 (061012)_M8800 가용량_M8800 가용량_카메라신모델&amp;Issue_이슈모델 가용량(ELY)" xfId="19335"/>
    <cellStyle name="7_생산계획_부산_0726(공지용)_LSI Sensor 진행사항 (061012)_M8800 가용량_M8800 가용량_카메라신모델&amp;Issue_이슈모델 가용량_0528" xfId="19336"/>
    <cellStyle name="7_생산계획_부산_0726(공지용)_LSI Sensor 진행사항 (061012)_M8800 가용량_M8800 가용량_카메라신모델&amp;Issue_이슈모델 가용량_국판Omnia_2" xfId="19337"/>
    <cellStyle name="7_생산계획_부산_0726(공지용)_LSI Sensor 진행사항 (061012)_M8800 가용량_M8800 가용량_카메라신모델&amp;Issue_카메라 신모델 &amp; issue" xfId="19338"/>
    <cellStyle name="7_생산계획_부산_0726(공지용)_LSI Sensor 진행사항 (061012)_M8800 가용량_M8800 가용량_카메라신모델&amp;Issue_카메라 신모델 &amp; issue_공유" xfId="19339"/>
    <cellStyle name="7_생산계획_부산_0726(공지용)_LSI Sensor 진행사항 (061012)_M8800 가용량_M8800 가용량_카메라신모델&amp;Issue_카메라신모델&amp;Issue_090220" xfId="19340"/>
    <cellStyle name="7_생산계획_부산_0726(공지용)_LSI Sensor 진행사항 (061012)_M8800 가용량_M8800 가용량_카메라신모델&amp;Issue_카메라신모델진행현황" xfId="19341"/>
    <cellStyle name="7_생산계획_부산_0726(공지용)_LSI Sensor 진행사항 (061012)_M8800 가용량_M8800 가용량_카메라신모델&amp;Issue_카메라신모델진행현황_(로슈)_0323" xfId="19342"/>
    <cellStyle name="7_생산계획_부산_0726(공지용)_LSI Sensor 진행사항 (061012)_M8800 가용량_M8800 가용량_카메라신모델&amp;Issue_카메라신모델진행현황_41184(로슈)" xfId="19343"/>
    <cellStyle name="7_생산계획_부산_0726(공지용)_LSI Sensor 진행사항 (061012)_M8800 가용량_카메라신모델&amp;Issue" xfId="19344"/>
    <cellStyle name="7_생산계획_부산_0726(공지용)_LSI Sensor 진행사항 (061012)_M8800 가용량_카메라신모델&amp;Issue_090529 AMOLED 점검" xfId="19345"/>
    <cellStyle name="7_생산계획_부산_0726(공지용)_LSI Sensor 진행사항 (061012)_M8800 가용량_카메라신모델&amp;Issue_090603 AMOLED 점검_090603_GOC" xfId="19346"/>
    <cellStyle name="7_생산계획_부산_0726(공지용)_LSI Sensor 진행사항 (061012)_M8800 가용량_카메라신모델&amp;Issue_Ely 세부현황(0521)" xfId="19347"/>
    <cellStyle name="7_생산계획_부산_0726(공지용)_LSI Sensor 진행사항 (061012)_M8800 가용량_카메라신모델&amp;Issue_ELY,PRESTON_090515" xfId="19348"/>
    <cellStyle name="7_생산계획_부산_0726(공지용)_LSI Sensor 진행사항 (061012)_M8800 가용량_카메라신모델&amp;Issue_ELY,PRESTON外_090518" xfId="19349"/>
    <cellStyle name="7_생산계획_부산_0726(공지용)_LSI Sensor 진행사항 (061012)_M8800 가용량_카메라신모델&amp;Issue_SMD 주요모델 6월 입고계획 對 실적" xfId="19350"/>
    <cellStyle name="7_생산계획_부산_0726(공지용)_LSI Sensor 진행사항 (061012)_M8800 가용량_카메라신모델&amp;Issue_SMD 주요모델 일별 입고실적(090528)" xfId="19351"/>
    <cellStyle name="7_생산계획_부산_0726(공지용)_LSI Sensor 진행사항 (061012)_M8800 가용량_카메라신모델&amp;Issue_SMD 주요모델 일별 입고실적(090601)" xfId="19352"/>
    <cellStyle name="7_생산계획_부산_0726(공지용)_LSI Sensor 진행사항 (061012)_M8800 가용량_카메라신모델&amp;Issue_SMD이슈모델 가용량" xfId="19353"/>
    <cellStyle name="7_생산계획_부산_0726(공지용)_LSI Sensor 진행사항 (061012)_M8800 가용량_카메라신모델&amp;Issue_SMD이슈모델 가용량_090606" xfId="19354"/>
    <cellStyle name="7_생산계획_부산_0726(공지용)_LSI Sensor 진행사항 (061012)_M8800 가용량_카메라신모델&amp;Issue_SMD이슈모델 가용량_090622" xfId="19355"/>
    <cellStyle name="7_생산계획_부산_0726(공지용)_LSI Sensor 진행사항 (061012)_M8800 가용량_카메라신모델&amp;Issue_SMD이슈모델 가용량_090706(이강성)" xfId="19356"/>
    <cellStyle name="7_생산계획_부산_0726(공지용)_LSI Sensor 진행사항 (061012)_M8800 가용량_카메라신모델&amp;Issue_SMD이슈모델 가용량_090706-1(이강성)" xfId="19357"/>
    <cellStyle name="7_생산계획_부산_0726(공지용)_LSI Sensor 진행사항 (061012)_M8800 가용량_카메라신모델&amp;Issue_SMD이슈모델 가용량_090717" xfId="19358"/>
    <cellStyle name="7_생산계획_부산_0726(공지용)_LSI Sensor 진행사항 (061012)_M8800 가용량_카메라신모델&amp;Issue_SMD이슈모델 가용량_090922" xfId="19359"/>
    <cellStyle name="7_생산계획_부산_0726(공지용)_LSI Sensor 진행사항 (061012)_M8800 가용량_카메라신모델&amp;Issue_SMD이슈모델 가용량_41184" xfId="19360"/>
    <cellStyle name="7_생산계획_부산_0726(공지용)_LSI Sensor 진행사항 (061012)_M8800 가용량_카메라신모델&amp;Issue_SMD이슈모델 가용량_공유" xfId="19361"/>
    <cellStyle name="7_생산계획_부산_0726(공지용)_LSI Sensor 진행사항 (061012)_M8800 가용량_카메라신모델&amp;Issue_SMD이슈모델 가용량_이강성" xfId="19362"/>
    <cellStyle name="7_생산계획_부산_0726(공지용)_LSI Sensor 진행사항 (061012)_M8800 가용량_카메라신모델&amp;Issue_SMD이슈모델_현황판" xfId="19363"/>
    <cellStyle name="7_생산계획_부산_0726(공지용)_LSI Sensor 진행사항 (061012)_M8800 가용량_카메라신모델&amp;Issue_SMD이슈모델_현황판_이강성" xfId="19364"/>
    <cellStyle name="7_생산계획_부산_0726(공지용)_LSI Sensor 진행사항 (061012)_M8800 가용량_카메라신모델&amp;Issue_국판Omnia2" xfId="19365"/>
    <cellStyle name="7_생산계획_부산_0726(공지용)_LSI Sensor 진행사항 (061012)_M8800 가용량_카메라신모델&amp;Issue_국판Omnia2_20091204" xfId="19366"/>
    <cellStyle name="7_생산계획_부산_0726(공지용)_LSI Sensor 진행사항 (061012)_M8800 가용량_카메라신모델&amp;Issue_국판Omnia2_20091207" xfId="19367"/>
    <cellStyle name="7_생산계획_부산_0726(공지용)_LSI Sensor 진행사항 (061012)_M8800 가용량_카메라신모델&amp;Issue_국판Omnia2_20091209" xfId="19368"/>
    <cellStyle name="7_생산계획_부산_0726(공지용)_LSI Sensor 진행사항 (061012)_M8800 가용량_카메라신모델&amp;Issue_국판Omnia2_200912월" xfId="19369"/>
    <cellStyle name="7_생산계획_부산_0726(공지용)_LSI Sensor 진행사항 (061012)_M8800 가용량_카메라신모델&amp;Issue_문제자재(090521)" xfId="19370"/>
    <cellStyle name="7_생산계획_부산_0726(공지용)_LSI Sensor 진행사항 (061012)_M8800 가용량_카메라신모델&amp;Issue_신모델 진행현황" xfId="19371"/>
    <cellStyle name="7_생산계획_부산_0726(공지용)_LSI Sensor 진행사항 (061012)_M8800 가용량_카메라신모델&amp;Issue_신모델 진행현황_090611" xfId="19372"/>
    <cellStyle name="7_생산계획_부산_0726(공지용)_LSI Sensor 진행사항 (061012)_M8800 가용량_카메라신모델&amp;Issue_신모델 진행현황_SDI이슈모델" xfId="19373"/>
    <cellStyle name="7_생산계획_부산_0726(공지용)_LSI Sensor 진행사항 (061012)_M8800 가용량_카메라신모델&amp;Issue_신모델 진행현황_W22" xfId="19374"/>
    <cellStyle name="7_생산계획_부산_0726(공지용)_LSI Sensor 진행사항 (061012)_M8800 가용량_카메라신모델&amp;Issue_신모델 진행현황_W23" xfId="19375"/>
    <cellStyle name="7_생산계획_부산_0726(공지용)_LSI Sensor 진행사항 (061012)_M8800 가용량_카메라신모델&amp;Issue_신모델 진행현황_공유" xfId="19376"/>
    <cellStyle name="7_생산계획_부산_0726(공지용)_LSI Sensor 진행사항 (061012)_M8800 가용량_카메라신모델&amp;Issue_신모델 진행현황_오K" xfId="19377"/>
    <cellStyle name="7_생산계획_부산_0726(공지용)_LSI Sensor 진행사항 (061012)_M8800 가용량_카메라신모델&amp;Issue_이슈모델 가용량" xfId="19378"/>
    <cellStyle name="7_생산계획_부산_0726(공지용)_LSI Sensor 진행사항 (061012)_M8800 가용량_카메라신모델&amp;Issue_이슈모델 가용량(ELY)" xfId="19379"/>
    <cellStyle name="7_생산계획_부산_0726(공지용)_LSI Sensor 진행사항 (061012)_M8800 가용량_카메라신모델&amp;Issue_이슈모델 가용량_0528" xfId="19380"/>
    <cellStyle name="7_생산계획_부산_0726(공지용)_LSI Sensor 진행사항 (061012)_M8800 가용량_카메라신모델&amp;Issue_이슈모델 가용량_국판Omnia_2" xfId="19381"/>
    <cellStyle name="7_생산계획_부산_0726(공지용)_LSI Sensor 진행사항 (061012)_M8800 가용량_카메라신모델&amp;Issue_카메라 신모델 &amp; issue" xfId="19382"/>
    <cellStyle name="7_생산계획_부산_0726(공지용)_LSI Sensor 진행사항 (061012)_M8800 가용량_카메라신모델&amp;Issue_카메라 신모델 &amp; issue_공유" xfId="19383"/>
    <cellStyle name="7_생산계획_부산_0726(공지용)_LSI Sensor 진행사항 (061012)_M8800 가용량_카메라신모델&amp;Issue_카메라신모델&amp;Issue_090220" xfId="19384"/>
    <cellStyle name="7_생산계획_부산_0726(공지용)_LSI Sensor 진행사항 (061012)_M8800 가용량_카메라신모델&amp;Issue_카메라신모델진행현황" xfId="19385"/>
    <cellStyle name="7_생산계획_부산_0726(공지용)_LSI Sensor 진행사항 (061012)_M8800 가용량_카메라신모델&amp;Issue_카메라신모델진행현황_(로슈)_0323" xfId="19386"/>
    <cellStyle name="7_생산계획_부산_0726(공지용)_LSI Sensor 진행사항 (061012)_M8800 가용량_카메라신모델&amp;Issue_카메라신모델진행현황_41184(로슈)" xfId="19387"/>
    <cellStyle name="7_생산계획_부산_0726(공지용)_LSI Sensor 진행사항 (061012)_M8800 카메라 수급계획" xfId="19388"/>
    <cellStyle name="7_생산계획_부산_0726(공지용)_LSI Sensor 진행사항 (061012)_M8800 카메라 수급계획_M8800 가용량" xfId="19389"/>
    <cellStyle name="7_생산계획_부산_0726(공지용)_LSI Sensor 진행사항 (061012)_M8800 카메라 수급계획_M8800 가용량_1" xfId="19390"/>
    <cellStyle name="7_생산계획_부산_0726(공지용)_LSI Sensor 진행사항 (061012)_M8800 카메라 수급계획_M8800 가용량_1_카메라신모델&amp;Issue" xfId="19391"/>
    <cellStyle name="7_생산계획_부산_0726(공지용)_LSI Sensor 진행사항 (061012)_M8800 카메라 수급계획_M8800 가용량_1_카메라신모델&amp;Issue_090529 AMOLED 점검" xfId="19392"/>
    <cellStyle name="7_생산계획_부산_0726(공지용)_LSI Sensor 진행사항 (061012)_M8800 카메라 수급계획_M8800 가용량_1_카메라신모델&amp;Issue_090603 AMOLED 점검_090603_GOC" xfId="19393"/>
    <cellStyle name="7_생산계획_부산_0726(공지용)_LSI Sensor 진행사항 (061012)_M8800 카메라 수급계획_M8800 가용량_1_카메라신모델&amp;Issue_Ely 세부현황(0521)" xfId="19394"/>
    <cellStyle name="7_생산계획_부산_0726(공지용)_LSI Sensor 진행사항 (061012)_M8800 카메라 수급계획_M8800 가용량_1_카메라신모델&amp;Issue_ELY,PRESTON_090515" xfId="19395"/>
    <cellStyle name="7_생산계획_부산_0726(공지용)_LSI Sensor 진행사항 (061012)_M8800 카메라 수급계획_M8800 가용량_1_카메라신모델&amp;Issue_ELY,PRESTON外_090518" xfId="19396"/>
    <cellStyle name="7_생산계획_부산_0726(공지용)_LSI Sensor 진행사항 (061012)_M8800 카메라 수급계획_M8800 가용량_1_카메라신모델&amp;Issue_SMD 주요모델 6월 입고계획 對 실적" xfId="19397"/>
    <cellStyle name="7_생산계획_부산_0726(공지용)_LSI Sensor 진행사항 (061012)_M8800 카메라 수급계획_M8800 가용량_1_카메라신모델&amp;Issue_SMD 주요모델 일별 입고실적(090528)" xfId="19398"/>
    <cellStyle name="7_생산계획_부산_0726(공지용)_LSI Sensor 진행사항 (061012)_M8800 카메라 수급계획_M8800 가용량_1_카메라신모델&amp;Issue_SMD 주요모델 일별 입고실적(090601)" xfId="19399"/>
    <cellStyle name="7_생산계획_부산_0726(공지용)_LSI Sensor 진행사항 (061012)_M8800 카메라 수급계획_M8800 가용량_1_카메라신모델&amp;Issue_SMD이슈모델 가용량" xfId="19400"/>
    <cellStyle name="7_생산계획_부산_0726(공지용)_LSI Sensor 진행사항 (061012)_M8800 카메라 수급계획_M8800 가용량_1_카메라신모델&amp;Issue_SMD이슈모델 가용량_090606" xfId="19401"/>
    <cellStyle name="7_생산계획_부산_0726(공지용)_LSI Sensor 진행사항 (061012)_M8800 카메라 수급계획_M8800 가용량_1_카메라신모델&amp;Issue_SMD이슈모델 가용량_090622" xfId="19402"/>
    <cellStyle name="7_생산계획_부산_0726(공지용)_LSI Sensor 진행사항 (061012)_M8800 카메라 수급계획_M8800 가용량_1_카메라신모델&amp;Issue_SMD이슈모델 가용량_090706(이강성)" xfId="19403"/>
    <cellStyle name="7_생산계획_부산_0726(공지용)_LSI Sensor 진행사항 (061012)_M8800 카메라 수급계획_M8800 가용량_1_카메라신모델&amp;Issue_SMD이슈모델 가용량_090706-1(이강성)" xfId="19404"/>
    <cellStyle name="7_생산계획_부산_0726(공지용)_LSI Sensor 진행사항 (061012)_M8800 카메라 수급계획_M8800 가용량_1_카메라신모델&amp;Issue_SMD이슈모델 가용량_090717" xfId="19405"/>
    <cellStyle name="7_생산계획_부산_0726(공지용)_LSI Sensor 진행사항 (061012)_M8800 카메라 수급계획_M8800 가용량_1_카메라신모델&amp;Issue_SMD이슈모델 가용량_090922" xfId="19406"/>
    <cellStyle name="7_생산계획_부산_0726(공지용)_LSI Sensor 진행사항 (061012)_M8800 카메라 수급계획_M8800 가용량_1_카메라신모델&amp;Issue_SMD이슈모델 가용량_41184" xfId="19407"/>
    <cellStyle name="7_생산계획_부산_0726(공지용)_LSI Sensor 진행사항 (061012)_M8800 카메라 수급계획_M8800 가용량_1_카메라신모델&amp;Issue_SMD이슈모델 가용량_공유" xfId="19408"/>
    <cellStyle name="7_생산계획_부산_0726(공지용)_LSI Sensor 진행사항 (061012)_M8800 카메라 수급계획_M8800 가용량_1_카메라신모델&amp;Issue_SMD이슈모델 가용량_이강성" xfId="19409"/>
    <cellStyle name="7_생산계획_부산_0726(공지용)_LSI Sensor 진행사항 (061012)_M8800 카메라 수급계획_M8800 가용량_1_카메라신모델&amp;Issue_SMD이슈모델_현황판" xfId="19410"/>
    <cellStyle name="7_생산계획_부산_0726(공지용)_LSI Sensor 진행사항 (061012)_M8800 카메라 수급계획_M8800 가용량_1_카메라신모델&amp;Issue_SMD이슈모델_현황판_이강성" xfId="19411"/>
    <cellStyle name="7_생산계획_부산_0726(공지용)_LSI Sensor 진행사항 (061012)_M8800 카메라 수급계획_M8800 가용량_1_카메라신모델&amp;Issue_국판Omnia2" xfId="19412"/>
    <cellStyle name="7_생산계획_부산_0726(공지용)_LSI Sensor 진행사항 (061012)_M8800 카메라 수급계획_M8800 가용량_1_카메라신모델&amp;Issue_국판Omnia2_20091204" xfId="19413"/>
    <cellStyle name="7_생산계획_부산_0726(공지용)_LSI Sensor 진행사항 (061012)_M8800 카메라 수급계획_M8800 가용량_1_카메라신모델&amp;Issue_국판Omnia2_20091207" xfId="19414"/>
    <cellStyle name="7_생산계획_부산_0726(공지용)_LSI Sensor 진행사항 (061012)_M8800 카메라 수급계획_M8800 가용량_1_카메라신모델&amp;Issue_국판Omnia2_20091209" xfId="19415"/>
    <cellStyle name="7_생산계획_부산_0726(공지용)_LSI Sensor 진행사항 (061012)_M8800 카메라 수급계획_M8800 가용량_1_카메라신모델&amp;Issue_국판Omnia2_200912월" xfId="19416"/>
    <cellStyle name="7_생산계획_부산_0726(공지용)_LSI Sensor 진행사항 (061012)_M8800 카메라 수급계획_M8800 가용량_1_카메라신모델&amp;Issue_문제자재(090521)" xfId="19417"/>
    <cellStyle name="7_생산계획_부산_0726(공지용)_LSI Sensor 진행사항 (061012)_M8800 카메라 수급계획_M8800 가용량_1_카메라신모델&amp;Issue_신모델 진행현황" xfId="19418"/>
    <cellStyle name="7_생산계획_부산_0726(공지용)_LSI Sensor 진행사항 (061012)_M8800 카메라 수급계획_M8800 가용량_1_카메라신모델&amp;Issue_신모델 진행현황_090611" xfId="19419"/>
    <cellStyle name="7_생산계획_부산_0726(공지용)_LSI Sensor 진행사항 (061012)_M8800 카메라 수급계획_M8800 가용량_1_카메라신모델&amp;Issue_신모델 진행현황_SDI이슈모델" xfId="19420"/>
    <cellStyle name="7_생산계획_부산_0726(공지용)_LSI Sensor 진행사항 (061012)_M8800 카메라 수급계획_M8800 가용량_1_카메라신모델&amp;Issue_신모델 진행현황_W22" xfId="19421"/>
    <cellStyle name="7_생산계획_부산_0726(공지용)_LSI Sensor 진행사항 (061012)_M8800 카메라 수급계획_M8800 가용량_1_카메라신모델&amp;Issue_신모델 진행현황_W23" xfId="19422"/>
    <cellStyle name="7_생산계획_부산_0726(공지용)_LSI Sensor 진행사항 (061012)_M8800 카메라 수급계획_M8800 가용량_1_카메라신모델&amp;Issue_신모델 진행현황_공유" xfId="19423"/>
    <cellStyle name="7_생산계획_부산_0726(공지용)_LSI Sensor 진행사항 (061012)_M8800 카메라 수급계획_M8800 가용량_1_카메라신모델&amp;Issue_신모델 진행현황_오K" xfId="19424"/>
    <cellStyle name="7_생산계획_부산_0726(공지용)_LSI Sensor 진행사항 (061012)_M8800 카메라 수급계획_M8800 가용량_1_카메라신모델&amp;Issue_이슈모델 가용량" xfId="19425"/>
    <cellStyle name="7_생산계획_부산_0726(공지용)_LSI Sensor 진행사항 (061012)_M8800 카메라 수급계획_M8800 가용량_1_카메라신모델&amp;Issue_이슈모델 가용량(ELY)" xfId="19426"/>
    <cellStyle name="7_생산계획_부산_0726(공지용)_LSI Sensor 진행사항 (061012)_M8800 카메라 수급계획_M8800 가용량_1_카메라신모델&amp;Issue_이슈모델 가용량_0528" xfId="19427"/>
    <cellStyle name="7_생산계획_부산_0726(공지용)_LSI Sensor 진행사항 (061012)_M8800 카메라 수급계획_M8800 가용량_1_카메라신모델&amp;Issue_이슈모델 가용량_국판Omnia_2" xfId="19428"/>
    <cellStyle name="7_생산계획_부산_0726(공지용)_LSI Sensor 진행사항 (061012)_M8800 카메라 수급계획_M8800 가용량_1_카메라신모델&amp;Issue_카메라 신모델 &amp; issue" xfId="19429"/>
    <cellStyle name="7_생산계획_부산_0726(공지용)_LSI Sensor 진행사항 (061012)_M8800 카메라 수급계획_M8800 가용량_1_카메라신모델&amp;Issue_카메라 신모델 &amp; issue_공유" xfId="19430"/>
    <cellStyle name="7_생산계획_부산_0726(공지용)_LSI Sensor 진행사항 (061012)_M8800 카메라 수급계획_M8800 가용량_1_카메라신모델&amp;Issue_카메라신모델&amp;Issue_090220" xfId="19431"/>
    <cellStyle name="7_생산계획_부산_0726(공지용)_LSI Sensor 진행사항 (061012)_M8800 카메라 수급계획_M8800 가용량_1_카메라신모델&amp;Issue_카메라신모델진행현황" xfId="19432"/>
    <cellStyle name="7_생산계획_부산_0726(공지용)_LSI Sensor 진행사항 (061012)_M8800 카메라 수급계획_M8800 가용량_1_카메라신모델&amp;Issue_카메라신모델진행현황_(로슈)_0323" xfId="19433"/>
    <cellStyle name="7_생산계획_부산_0726(공지용)_LSI Sensor 진행사항 (061012)_M8800 카메라 수급계획_M8800 가용량_1_카메라신모델&amp;Issue_카메라신모델진행현황_41184(로슈)" xfId="19434"/>
    <cellStyle name="7_생산계획_부산_0726(공지용)_LSI Sensor 진행사항 (061012)_M8800 카메라 수급계획_M8800 가용량_M8800 가용량" xfId="19435"/>
    <cellStyle name="7_생산계획_부산_0726(공지용)_LSI Sensor 진행사항 (061012)_M8800 카메라 수급계획_M8800 가용량_M8800 가용량_카메라신모델&amp;Issue" xfId="19436"/>
    <cellStyle name="7_생산계획_부산_0726(공지용)_LSI Sensor 진행사항 (061012)_M8800 카메라 수급계획_M8800 가용량_M8800 가용량_카메라신모델&amp;Issue_090529 AMOLED 점검" xfId="19437"/>
    <cellStyle name="7_생산계획_부산_0726(공지용)_LSI Sensor 진행사항 (061012)_M8800 카메라 수급계획_M8800 가용량_M8800 가용량_카메라신모델&amp;Issue_090603 AMOLED 점검_090603_GOC" xfId="19438"/>
    <cellStyle name="7_생산계획_부산_0726(공지용)_LSI Sensor 진행사항 (061012)_M8800 카메라 수급계획_M8800 가용량_M8800 가용량_카메라신모델&amp;Issue_Ely 세부현황(0521)" xfId="19439"/>
    <cellStyle name="7_생산계획_부산_0726(공지용)_LSI Sensor 진행사항 (061012)_M8800 카메라 수급계획_M8800 가용량_M8800 가용량_카메라신모델&amp;Issue_ELY,PRESTON_090515" xfId="19440"/>
    <cellStyle name="7_생산계획_부산_0726(공지용)_LSI Sensor 진행사항 (061012)_M8800 카메라 수급계획_M8800 가용량_M8800 가용량_카메라신모델&amp;Issue_ELY,PRESTON外_090518" xfId="19441"/>
    <cellStyle name="7_생산계획_부산_0726(공지용)_LSI Sensor 진행사항 (061012)_M8800 카메라 수급계획_M8800 가용량_M8800 가용량_카메라신모델&amp;Issue_SMD 주요모델 6월 입고계획 對 실적" xfId="19442"/>
    <cellStyle name="7_생산계획_부산_0726(공지용)_LSI Sensor 진행사항 (061012)_M8800 카메라 수급계획_M8800 가용량_M8800 가용량_카메라신모델&amp;Issue_SMD 주요모델 일별 입고실적(090528)" xfId="19443"/>
    <cellStyle name="7_생산계획_부산_0726(공지용)_LSI Sensor 진행사항 (061012)_M8800 카메라 수급계획_M8800 가용량_M8800 가용량_카메라신모델&amp;Issue_SMD 주요모델 일별 입고실적(090601)" xfId="19444"/>
    <cellStyle name="7_생산계획_부산_0726(공지용)_LSI Sensor 진행사항 (061012)_M8800 카메라 수급계획_M8800 가용량_M8800 가용량_카메라신모델&amp;Issue_SMD이슈모델 가용량" xfId="19445"/>
    <cellStyle name="7_생산계획_부산_0726(공지용)_LSI Sensor 진행사항 (061012)_M8800 카메라 수급계획_M8800 가용량_M8800 가용량_카메라신모델&amp;Issue_SMD이슈모델 가용량_090606" xfId="19446"/>
    <cellStyle name="7_생산계획_부산_0726(공지용)_LSI Sensor 진행사항 (061012)_M8800 카메라 수급계획_M8800 가용량_M8800 가용량_카메라신모델&amp;Issue_SMD이슈모델 가용량_090622" xfId="19447"/>
    <cellStyle name="7_생산계획_부산_0726(공지용)_LSI Sensor 진행사항 (061012)_M8800 카메라 수급계획_M8800 가용량_M8800 가용량_카메라신모델&amp;Issue_SMD이슈모델 가용량_090706(이강성)" xfId="19448"/>
    <cellStyle name="7_생산계획_부산_0726(공지용)_LSI Sensor 진행사항 (061012)_M8800 카메라 수급계획_M8800 가용량_M8800 가용량_카메라신모델&amp;Issue_SMD이슈모델 가용량_090706-1(이강성)" xfId="19449"/>
    <cellStyle name="7_생산계획_부산_0726(공지용)_LSI Sensor 진행사항 (061012)_M8800 카메라 수급계획_M8800 가용량_M8800 가용량_카메라신모델&amp;Issue_SMD이슈모델 가용량_090717" xfId="19450"/>
    <cellStyle name="7_생산계획_부산_0726(공지용)_LSI Sensor 진행사항 (061012)_M8800 카메라 수급계획_M8800 가용량_M8800 가용량_카메라신모델&amp;Issue_SMD이슈모델 가용량_090922" xfId="19451"/>
    <cellStyle name="7_생산계획_부산_0726(공지용)_LSI Sensor 진행사항 (061012)_M8800 카메라 수급계획_M8800 가용량_M8800 가용량_카메라신모델&amp;Issue_SMD이슈모델 가용량_41184" xfId="19452"/>
    <cellStyle name="7_생산계획_부산_0726(공지용)_LSI Sensor 진행사항 (061012)_M8800 카메라 수급계획_M8800 가용량_M8800 가용량_카메라신모델&amp;Issue_SMD이슈모델 가용량_공유" xfId="19453"/>
    <cellStyle name="7_생산계획_부산_0726(공지용)_LSI Sensor 진행사항 (061012)_M8800 카메라 수급계획_M8800 가용량_M8800 가용량_카메라신모델&amp;Issue_SMD이슈모델 가용량_이강성" xfId="19454"/>
    <cellStyle name="7_생산계획_부산_0726(공지용)_LSI Sensor 진행사항 (061012)_M8800 카메라 수급계획_M8800 가용량_M8800 가용량_카메라신모델&amp;Issue_SMD이슈모델_현황판" xfId="19455"/>
    <cellStyle name="7_생산계획_부산_0726(공지용)_LSI Sensor 진행사항 (061012)_M8800 카메라 수급계획_M8800 가용량_M8800 가용량_카메라신모델&amp;Issue_SMD이슈모델_현황판_이강성" xfId="19456"/>
    <cellStyle name="7_생산계획_부산_0726(공지용)_LSI Sensor 진행사항 (061012)_M8800 카메라 수급계획_M8800 가용량_M8800 가용량_카메라신모델&amp;Issue_국판Omnia2" xfId="19457"/>
    <cellStyle name="7_생산계획_부산_0726(공지용)_LSI Sensor 진행사항 (061012)_M8800 카메라 수급계획_M8800 가용량_M8800 가용량_카메라신모델&amp;Issue_국판Omnia2_20091204" xfId="19458"/>
    <cellStyle name="7_생산계획_부산_0726(공지용)_LSI Sensor 진행사항 (061012)_M8800 카메라 수급계획_M8800 가용량_M8800 가용량_카메라신모델&amp;Issue_국판Omnia2_20091207" xfId="19459"/>
    <cellStyle name="7_생산계획_부산_0726(공지용)_LSI Sensor 진행사항 (061012)_M8800 카메라 수급계획_M8800 가용량_M8800 가용량_카메라신모델&amp;Issue_국판Omnia2_20091209" xfId="19460"/>
    <cellStyle name="7_생산계획_부산_0726(공지용)_LSI Sensor 진행사항 (061012)_M8800 카메라 수급계획_M8800 가용량_M8800 가용량_카메라신모델&amp;Issue_국판Omnia2_200912월" xfId="19461"/>
    <cellStyle name="7_생산계획_부산_0726(공지용)_LSI Sensor 진행사항 (061012)_M8800 카메라 수급계획_M8800 가용량_M8800 가용량_카메라신모델&amp;Issue_문제자재(090521)" xfId="19462"/>
    <cellStyle name="7_생산계획_부산_0726(공지용)_LSI Sensor 진행사항 (061012)_M8800 카메라 수급계획_M8800 가용량_M8800 가용량_카메라신모델&amp;Issue_신모델 진행현황" xfId="19463"/>
    <cellStyle name="7_생산계획_부산_0726(공지용)_LSI Sensor 진행사항 (061012)_M8800 카메라 수급계획_M8800 가용량_M8800 가용량_카메라신모델&amp;Issue_신모델 진행현황_090611" xfId="19464"/>
    <cellStyle name="7_생산계획_부산_0726(공지용)_LSI Sensor 진행사항 (061012)_M8800 카메라 수급계획_M8800 가용량_M8800 가용량_카메라신모델&amp;Issue_신모델 진행현황_SDI이슈모델" xfId="19465"/>
    <cellStyle name="7_생산계획_부산_0726(공지용)_LSI Sensor 진행사항 (061012)_M8800 카메라 수급계획_M8800 가용량_M8800 가용량_카메라신모델&amp;Issue_신모델 진행현황_W22" xfId="19466"/>
    <cellStyle name="7_생산계획_부산_0726(공지용)_LSI Sensor 진행사항 (061012)_M8800 카메라 수급계획_M8800 가용량_M8800 가용량_카메라신모델&amp;Issue_신모델 진행현황_W23" xfId="19467"/>
    <cellStyle name="7_생산계획_부산_0726(공지용)_LSI Sensor 진행사항 (061012)_M8800 카메라 수급계획_M8800 가용량_M8800 가용량_카메라신모델&amp;Issue_신모델 진행현황_공유" xfId="19468"/>
    <cellStyle name="7_생산계획_부산_0726(공지용)_LSI Sensor 진행사항 (061012)_M8800 카메라 수급계획_M8800 가용량_M8800 가용량_카메라신모델&amp;Issue_신모델 진행현황_오K" xfId="19469"/>
    <cellStyle name="7_생산계획_부산_0726(공지용)_LSI Sensor 진행사항 (061012)_M8800 카메라 수급계획_M8800 가용량_M8800 가용량_카메라신모델&amp;Issue_이슈모델 가용량" xfId="19470"/>
    <cellStyle name="7_생산계획_부산_0726(공지용)_LSI Sensor 진행사항 (061012)_M8800 카메라 수급계획_M8800 가용량_M8800 가용량_카메라신모델&amp;Issue_이슈모델 가용량(ELY)" xfId="19471"/>
    <cellStyle name="7_생산계획_부산_0726(공지용)_LSI Sensor 진행사항 (061012)_M8800 카메라 수급계획_M8800 가용량_M8800 가용량_카메라신모델&amp;Issue_이슈모델 가용량_0528" xfId="19472"/>
    <cellStyle name="7_생산계획_부산_0726(공지용)_LSI Sensor 진행사항 (061012)_M8800 카메라 수급계획_M8800 가용량_M8800 가용량_카메라신모델&amp;Issue_이슈모델 가용량_국판Omnia_2" xfId="19473"/>
    <cellStyle name="7_생산계획_부산_0726(공지용)_LSI Sensor 진행사항 (061012)_M8800 카메라 수급계획_M8800 가용량_M8800 가용량_카메라신모델&amp;Issue_카메라 신모델 &amp; issue" xfId="19474"/>
    <cellStyle name="7_생산계획_부산_0726(공지용)_LSI Sensor 진행사항 (061012)_M8800 카메라 수급계획_M8800 가용량_M8800 가용량_카메라신모델&amp;Issue_카메라 신모델 &amp; issue_공유" xfId="19475"/>
    <cellStyle name="7_생산계획_부산_0726(공지용)_LSI Sensor 진행사항 (061012)_M8800 카메라 수급계획_M8800 가용량_M8800 가용량_카메라신모델&amp;Issue_카메라신모델&amp;Issue_090220" xfId="19476"/>
    <cellStyle name="7_생산계획_부산_0726(공지용)_LSI Sensor 진행사항 (061012)_M8800 카메라 수급계획_M8800 가용량_M8800 가용량_카메라신모델&amp;Issue_카메라신모델진행현황" xfId="19477"/>
    <cellStyle name="7_생산계획_부산_0726(공지용)_LSI Sensor 진행사항 (061012)_M8800 카메라 수급계획_M8800 가용량_M8800 가용량_카메라신모델&amp;Issue_카메라신모델진행현황_(로슈)_0323" xfId="19478"/>
    <cellStyle name="7_생산계획_부산_0726(공지용)_LSI Sensor 진행사항 (061012)_M8800 카메라 수급계획_M8800 가용량_M8800 가용량_카메라신모델&amp;Issue_카메라신모델진행현황_41184(로슈)" xfId="19479"/>
    <cellStyle name="7_생산계획_부산_0726(공지용)_LSI Sensor 진행사항 (061012)_M8800 카메라 수급계획_M8800 가용량_카메라신모델&amp;Issue" xfId="19480"/>
    <cellStyle name="7_생산계획_부산_0726(공지용)_LSI Sensor 진행사항 (061012)_M8800 카메라 수급계획_M8800 가용량_카메라신모델&amp;Issue_090529 AMOLED 점검" xfId="19481"/>
    <cellStyle name="7_생산계획_부산_0726(공지용)_LSI Sensor 진행사항 (061012)_M8800 카메라 수급계획_M8800 가용량_카메라신모델&amp;Issue_090603 AMOLED 점검_090603_GOC" xfId="19482"/>
    <cellStyle name="7_생산계획_부산_0726(공지용)_LSI Sensor 진행사항 (061012)_M8800 카메라 수급계획_M8800 가용량_카메라신모델&amp;Issue_Ely 세부현황(0521)" xfId="19483"/>
    <cellStyle name="7_생산계획_부산_0726(공지용)_LSI Sensor 진행사항 (061012)_M8800 카메라 수급계획_M8800 가용량_카메라신모델&amp;Issue_ELY,PRESTON_090515" xfId="19484"/>
    <cellStyle name="7_생산계획_부산_0726(공지용)_LSI Sensor 진행사항 (061012)_M8800 카메라 수급계획_M8800 가용량_카메라신모델&amp;Issue_ELY,PRESTON外_090518" xfId="19485"/>
    <cellStyle name="7_생산계획_부산_0726(공지용)_LSI Sensor 진행사항 (061012)_M8800 카메라 수급계획_M8800 가용량_카메라신모델&amp;Issue_SMD 주요모델 6월 입고계획 對 실적" xfId="19486"/>
    <cellStyle name="7_생산계획_부산_0726(공지용)_LSI Sensor 진행사항 (061012)_M8800 카메라 수급계획_M8800 가용량_카메라신모델&amp;Issue_SMD 주요모델 일별 입고실적(090528)" xfId="19487"/>
    <cellStyle name="7_생산계획_부산_0726(공지용)_LSI Sensor 진행사항 (061012)_M8800 카메라 수급계획_M8800 가용량_카메라신모델&amp;Issue_SMD 주요모델 일별 입고실적(090601)" xfId="19488"/>
    <cellStyle name="7_생산계획_부산_0726(공지용)_LSI Sensor 진행사항 (061012)_M8800 카메라 수급계획_M8800 가용량_카메라신모델&amp;Issue_SMD이슈모델 가용량" xfId="19489"/>
    <cellStyle name="7_생산계획_부산_0726(공지용)_LSI Sensor 진행사항 (061012)_M8800 카메라 수급계획_M8800 가용량_카메라신모델&amp;Issue_SMD이슈모델 가용량_090606" xfId="19490"/>
    <cellStyle name="7_생산계획_부산_0726(공지용)_LSI Sensor 진행사항 (061012)_M8800 카메라 수급계획_M8800 가용량_카메라신모델&amp;Issue_SMD이슈모델 가용량_090622" xfId="19491"/>
    <cellStyle name="7_생산계획_부산_0726(공지용)_LSI Sensor 진행사항 (061012)_M8800 카메라 수급계획_M8800 가용량_카메라신모델&amp;Issue_SMD이슈모델 가용량_090706(이강성)" xfId="19492"/>
    <cellStyle name="7_생산계획_부산_0726(공지용)_LSI Sensor 진행사항 (061012)_M8800 카메라 수급계획_M8800 가용량_카메라신모델&amp;Issue_SMD이슈모델 가용량_090706-1(이강성)" xfId="19493"/>
    <cellStyle name="7_생산계획_부산_0726(공지용)_LSI Sensor 진행사항 (061012)_M8800 카메라 수급계획_M8800 가용량_카메라신모델&amp;Issue_SMD이슈모델 가용량_090717" xfId="19494"/>
    <cellStyle name="7_생산계획_부산_0726(공지용)_LSI Sensor 진행사항 (061012)_M8800 카메라 수급계획_M8800 가용량_카메라신모델&amp;Issue_SMD이슈모델 가용량_090922" xfId="19495"/>
    <cellStyle name="7_생산계획_부산_0726(공지용)_LSI Sensor 진행사항 (061012)_M8800 카메라 수급계획_M8800 가용량_카메라신모델&amp;Issue_SMD이슈모델 가용량_41184" xfId="19496"/>
    <cellStyle name="7_생산계획_부산_0726(공지용)_LSI Sensor 진행사항 (061012)_M8800 카메라 수급계획_M8800 가용량_카메라신모델&amp;Issue_SMD이슈모델 가용량_공유" xfId="19497"/>
    <cellStyle name="7_생산계획_부산_0726(공지용)_LSI Sensor 진행사항 (061012)_M8800 카메라 수급계획_M8800 가용량_카메라신모델&amp;Issue_SMD이슈모델 가용량_이강성" xfId="19498"/>
    <cellStyle name="7_생산계획_부산_0726(공지용)_LSI Sensor 진행사항 (061012)_M8800 카메라 수급계획_M8800 가용량_카메라신모델&amp;Issue_SMD이슈모델_현황판" xfId="19499"/>
    <cellStyle name="7_생산계획_부산_0726(공지용)_LSI Sensor 진행사항 (061012)_M8800 카메라 수급계획_M8800 가용량_카메라신모델&amp;Issue_SMD이슈모델_현황판_이강성" xfId="19500"/>
    <cellStyle name="7_생산계획_부산_0726(공지용)_LSI Sensor 진행사항 (061012)_M8800 카메라 수급계획_M8800 가용량_카메라신모델&amp;Issue_국판Omnia2" xfId="19501"/>
    <cellStyle name="7_생산계획_부산_0726(공지용)_LSI Sensor 진행사항 (061012)_M8800 카메라 수급계획_M8800 가용량_카메라신모델&amp;Issue_국판Omnia2_20091204" xfId="19502"/>
    <cellStyle name="7_생산계획_부산_0726(공지용)_LSI Sensor 진행사항 (061012)_M8800 카메라 수급계획_M8800 가용량_카메라신모델&amp;Issue_국판Omnia2_20091207" xfId="19503"/>
    <cellStyle name="7_생산계획_부산_0726(공지용)_LSI Sensor 진행사항 (061012)_M8800 카메라 수급계획_M8800 가용량_카메라신모델&amp;Issue_국판Omnia2_20091209" xfId="19504"/>
    <cellStyle name="7_생산계획_부산_0726(공지용)_LSI Sensor 진행사항 (061012)_M8800 카메라 수급계획_M8800 가용량_카메라신모델&amp;Issue_국판Omnia2_200912월" xfId="19505"/>
    <cellStyle name="7_생산계획_부산_0726(공지용)_LSI Sensor 진행사항 (061012)_M8800 카메라 수급계획_M8800 가용량_카메라신모델&amp;Issue_문제자재(090521)" xfId="19506"/>
    <cellStyle name="7_생산계획_부산_0726(공지용)_LSI Sensor 진행사항 (061012)_M8800 카메라 수급계획_M8800 가용량_카메라신모델&amp;Issue_신모델 진행현황" xfId="19507"/>
    <cellStyle name="7_생산계획_부산_0726(공지용)_LSI Sensor 진행사항 (061012)_M8800 카메라 수급계획_M8800 가용량_카메라신모델&amp;Issue_신모델 진행현황_090611" xfId="19508"/>
    <cellStyle name="7_생산계획_부산_0726(공지용)_LSI Sensor 진행사항 (061012)_M8800 카메라 수급계획_M8800 가용량_카메라신모델&amp;Issue_신모델 진행현황_SDI이슈모델" xfId="19509"/>
    <cellStyle name="7_생산계획_부산_0726(공지용)_LSI Sensor 진행사항 (061012)_M8800 카메라 수급계획_M8800 가용량_카메라신모델&amp;Issue_신모델 진행현황_W22" xfId="19510"/>
    <cellStyle name="7_생산계획_부산_0726(공지용)_LSI Sensor 진행사항 (061012)_M8800 카메라 수급계획_M8800 가용량_카메라신모델&amp;Issue_신모델 진행현황_W23" xfId="19511"/>
    <cellStyle name="7_생산계획_부산_0726(공지용)_LSI Sensor 진행사항 (061012)_M8800 카메라 수급계획_M8800 가용량_카메라신모델&amp;Issue_신모델 진행현황_공유" xfId="19512"/>
    <cellStyle name="7_생산계획_부산_0726(공지용)_LSI Sensor 진행사항 (061012)_M8800 카메라 수급계획_M8800 가용량_카메라신모델&amp;Issue_신모델 진행현황_오K" xfId="19513"/>
    <cellStyle name="7_생산계획_부산_0726(공지용)_LSI Sensor 진행사항 (061012)_M8800 카메라 수급계획_M8800 가용량_카메라신모델&amp;Issue_이슈모델 가용량" xfId="19514"/>
    <cellStyle name="7_생산계획_부산_0726(공지용)_LSI Sensor 진행사항 (061012)_M8800 카메라 수급계획_M8800 가용량_카메라신모델&amp;Issue_이슈모델 가용량(ELY)" xfId="19515"/>
    <cellStyle name="7_생산계획_부산_0726(공지용)_LSI Sensor 진행사항 (061012)_M8800 카메라 수급계획_M8800 가용량_카메라신모델&amp;Issue_이슈모델 가용량_0528" xfId="19516"/>
    <cellStyle name="7_생산계획_부산_0726(공지용)_LSI Sensor 진행사항 (061012)_M8800 카메라 수급계획_M8800 가용량_카메라신모델&amp;Issue_이슈모델 가용량_국판Omnia_2" xfId="19517"/>
    <cellStyle name="7_생산계획_부산_0726(공지용)_LSI Sensor 진행사항 (061012)_M8800 카메라 수급계획_M8800 가용량_카메라신모델&amp;Issue_카메라 신모델 &amp; issue" xfId="19518"/>
    <cellStyle name="7_생산계획_부산_0726(공지용)_LSI Sensor 진행사항 (061012)_M8800 카메라 수급계획_M8800 가용량_카메라신모델&amp;Issue_카메라 신모델 &amp; issue_공유" xfId="19519"/>
    <cellStyle name="7_생산계획_부산_0726(공지용)_LSI Sensor 진행사항 (061012)_M8800 카메라 수급계획_M8800 가용량_카메라신모델&amp;Issue_카메라신모델&amp;Issue_090220" xfId="19520"/>
    <cellStyle name="7_생산계획_부산_0726(공지용)_LSI Sensor 진행사항 (061012)_M8800 카메라 수급계획_M8800 가용량_카메라신모델&amp;Issue_카메라신모델진행현황" xfId="19521"/>
    <cellStyle name="7_생산계획_부산_0726(공지용)_LSI Sensor 진행사항 (061012)_M8800 카메라 수급계획_M8800 가용량_카메라신모델&amp;Issue_카메라신모델진행현황_(로슈)_0323" xfId="19522"/>
    <cellStyle name="7_생산계획_부산_0726(공지용)_LSI Sensor 진행사항 (061012)_M8800 카메라 수급계획_M8800 가용량_카메라신모델&amp;Issue_카메라신모델진행현황_41184(로슈)" xfId="19523"/>
    <cellStyle name="7_생산계획_부산_0726(공지용)_LSI Sensor 진행사항 (061012)_M8800 카메라 수급계획_카메라신모델&amp;Issue" xfId="19524"/>
    <cellStyle name="7_생산계획_부산_0726(공지용)_LSI Sensor 진행사항 (061012)_M8800 카메라 수급계획_카메라신모델&amp;Issue_090529 AMOLED 점검" xfId="19525"/>
    <cellStyle name="7_생산계획_부산_0726(공지용)_LSI Sensor 진행사항 (061012)_M8800 카메라 수급계획_카메라신모델&amp;Issue_090603 AMOLED 점검_090603_GOC" xfId="19526"/>
    <cellStyle name="7_생산계획_부산_0726(공지용)_LSI Sensor 진행사항 (061012)_M8800 카메라 수급계획_카메라신모델&amp;Issue_Ely 세부현황(0521)" xfId="19527"/>
    <cellStyle name="7_생산계획_부산_0726(공지용)_LSI Sensor 진행사항 (061012)_M8800 카메라 수급계획_카메라신모델&amp;Issue_ELY,PRESTON_090515" xfId="19528"/>
    <cellStyle name="7_생산계획_부산_0726(공지용)_LSI Sensor 진행사항 (061012)_M8800 카메라 수급계획_카메라신모델&amp;Issue_ELY,PRESTON外_090518" xfId="19529"/>
    <cellStyle name="7_생산계획_부산_0726(공지용)_LSI Sensor 진행사항 (061012)_M8800 카메라 수급계획_카메라신모델&amp;Issue_SMD 주요모델 6월 입고계획 對 실적" xfId="19530"/>
    <cellStyle name="7_생산계획_부산_0726(공지용)_LSI Sensor 진행사항 (061012)_M8800 카메라 수급계획_카메라신모델&amp;Issue_SMD 주요모델 일별 입고실적(090528)" xfId="19531"/>
    <cellStyle name="7_생산계획_부산_0726(공지용)_LSI Sensor 진행사항 (061012)_M8800 카메라 수급계획_카메라신모델&amp;Issue_SMD 주요모델 일별 입고실적(090601)" xfId="19532"/>
    <cellStyle name="7_생산계획_부산_0726(공지용)_LSI Sensor 진행사항 (061012)_M8800 카메라 수급계획_카메라신모델&amp;Issue_SMD이슈모델 가용량" xfId="19533"/>
    <cellStyle name="7_생산계획_부산_0726(공지용)_LSI Sensor 진행사항 (061012)_M8800 카메라 수급계획_카메라신모델&amp;Issue_SMD이슈모델 가용량_090606" xfId="19534"/>
    <cellStyle name="7_생산계획_부산_0726(공지용)_LSI Sensor 진행사항 (061012)_M8800 카메라 수급계획_카메라신모델&amp;Issue_SMD이슈모델 가용량_090622" xfId="19535"/>
    <cellStyle name="7_생산계획_부산_0726(공지용)_LSI Sensor 진행사항 (061012)_M8800 카메라 수급계획_카메라신모델&amp;Issue_SMD이슈모델 가용량_090706(이강성)" xfId="19536"/>
    <cellStyle name="7_생산계획_부산_0726(공지용)_LSI Sensor 진행사항 (061012)_M8800 카메라 수급계획_카메라신모델&amp;Issue_SMD이슈모델 가용량_090706-1(이강성)" xfId="19537"/>
    <cellStyle name="7_생산계획_부산_0726(공지용)_LSI Sensor 진행사항 (061012)_M8800 카메라 수급계획_카메라신모델&amp;Issue_SMD이슈모델 가용량_090717" xfId="19538"/>
    <cellStyle name="7_생산계획_부산_0726(공지용)_LSI Sensor 진행사항 (061012)_M8800 카메라 수급계획_카메라신모델&amp;Issue_SMD이슈모델 가용량_090922" xfId="19539"/>
    <cellStyle name="7_생산계획_부산_0726(공지용)_LSI Sensor 진행사항 (061012)_M8800 카메라 수급계획_카메라신모델&amp;Issue_SMD이슈모델 가용량_41184" xfId="19540"/>
    <cellStyle name="7_생산계획_부산_0726(공지용)_LSI Sensor 진행사항 (061012)_M8800 카메라 수급계획_카메라신모델&amp;Issue_SMD이슈모델 가용량_공유" xfId="19541"/>
    <cellStyle name="7_생산계획_부산_0726(공지용)_LSI Sensor 진행사항 (061012)_M8800 카메라 수급계획_카메라신모델&amp;Issue_SMD이슈모델 가용량_이강성" xfId="19542"/>
    <cellStyle name="7_생산계획_부산_0726(공지용)_LSI Sensor 진행사항 (061012)_M8800 카메라 수급계획_카메라신모델&amp;Issue_SMD이슈모델_현황판" xfId="19543"/>
    <cellStyle name="7_생산계획_부산_0726(공지용)_LSI Sensor 진행사항 (061012)_M8800 카메라 수급계획_카메라신모델&amp;Issue_SMD이슈모델_현황판_이강성" xfId="19544"/>
    <cellStyle name="7_생산계획_부산_0726(공지용)_LSI Sensor 진행사항 (061012)_M8800 카메라 수급계획_카메라신모델&amp;Issue_국판Omnia2" xfId="19545"/>
    <cellStyle name="7_생산계획_부산_0726(공지용)_LSI Sensor 진행사항 (061012)_M8800 카메라 수급계획_카메라신모델&amp;Issue_국판Omnia2_20091204" xfId="19546"/>
    <cellStyle name="7_생산계획_부산_0726(공지용)_LSI Sensor 진행사항 (061012)_M8800 카메라 수급계획_카메라신모델&amp;Issue_국판Omnia2_20091207" xfId="19547"/>
    <cellStyle name="7_생산계획_부산_0726(공지용)_LSI Sensor 진행사항 (061012)_M8800 카메라 수급계획_카메라신모델&amp;Issue_국판Omnia2_20091209" xfId="19548"/>
    <cellStyle name="7_생산계획_부산_0726(공지용)_LSI Sensor 진행사항 (061012)_M8800 카메라 수급계획_카메라신모델&amp;Issue_국판Omnia2_200912월" xfId="19549"/>
    <cellStyle name="7_생산계획_부산_0726(공지용)_LSI Sensor 진행사항 (061012)_M8800 카메라 수급계획_카메라신모델&amp;Issue_문제자재(090521)" xfId="19550"/>
    <cellStyle name="7_생산계획_부산_0726(공지용)_LSI Sensor 진행사항 (061012)_M8800 카메라 수급계획_카메라신모델&amp;Issue_신모델 진행현황" xfId="19551"/>
    <cellStyle name="7_생산계획_부산_0726(공지용)_LSI Sensor 진행사항 (061012)_M8800 카메라 수급계획_카메라신모델&amp;Issue_신모델 진행현황_090611" xfId="19552"/>
    <cellStyle name="7_생산계획_부산_0726(공지용)_LSI Sensor 진행사항 (061012)_M8800 카메라 수급계획_카메라신모델&amp;Issue_신모델 진행현황_SDI이슈모델" xfId="19553"/>
    <cellStyle name="7_생산계획_부산_0726(공지용)_LSI Sensor 진행사항 (061012)_M8800 카메라 수급계획_카메라신모델&amp;Issue_신모델 진행현황_W22" xfId="19554"/>
    <cellStyle name="7_생산계획_부산_0726(공지용)_LSI Sensor 진행사항 (061012)_M8800 카메라 수급계획_카메라신모델&amp;Issue_신모델 진행현황_W23" xfId="19555"/>
    <cellStyle name="7_생산계획_부산_0726(공지용)_LSI Sensor 진행사항 (061012)_M8800 카메라 수급계획_카메라신모델&amp;Issue_신모델 진행현황_공유" xfId="19556"/>
    <cellStyle name="7_생산계획_부산_0726(공지용)_LSI Sensor 진행사항 (061012)_M8800 카메라 수급계획_카메라신모델&amp;Issue_신모델 진행현황_오K" xfId="19557"/>
    <cellStyle name="7_생산계획_부산_0726(공지용)_LSI Sensor 진행사항 (061012)_M8800 카메라 수급계획_카메라신모델&amp;Issue_이슈모델 가용량" xfId="19558"/>
    <cellStyle name="7_생산계획_부산_0726(공지용)_LSI Sensor 진행사항 (061012)_M8800 카메라 수급계획_카메라신모델&amp;Issue_이슈모델 가용량(ELY)" xfId="19559"/>
    <cellStyle name="7_생산계획_부산_0726(공지용)_LSI Sensor 진행사항 (061012)_M8800 카메라 수급계획_카메라신모델&amp;Issue_이슈모델 가용량_0528" xfId="19560"/>
    <cellStyle name="7_생산계획_부산_0726(공지용)_LSI Sensor 진행사항 (061012)_M8800 카메라 수급계획_카메라신모델&amp;Issue_이슈모델 가용량_국판Omnia_2" xfId="19561"/>
    <cellStyle name="7_생산계획_부산_0726(공지용)_LSI Sensor 진행사항 (061012)_M8800 카메라 수급계획_카메라신모델&amp;Issue_카메라 신모델 &amp; issue" xfId="19562"/>
    <cellStyle name="7_생산계획_부산_0726(공지용)_LSI Sensor 진행사항 (061012)_M8800 카메라 수급계획_카메라신모델&amp;Issue_카메라 신모델 &amp; issue_공유" xfId="19563"/>
    <cellStyle name="7_생산계획_부산_0726(공지용)_LSI Sensor 진행사항 (061012)_M8800 카메라 수급계획_카메라신모델&amp;Issue_카메라신모델&amp;Issue_090220" xfId="19564"/>
    <cellStyle name="7_생산계획_부산_0726(공지용)_LSI Sensor 진행사항 (061012)_M8800 카메라 수급계획_카메라신모델&amp;Issue_카메라신모델진행현황" xfId="19565"/>
    <cellStyle name="7_생산계획_부산_0726(공지용)_LSI Sensor 진행사항 (061012)_M8800 카메라 수급계획_카메라신모델&amp;Issue_카메라신모델진행현황_(로슈)_0323" xfId="19566"/>
    <cellStyle name="7_생산계획_부산_0726(공지용)_LSI Sensor 진행사항 (061012)_M8800 카메라 수급계획_카메라신모델&amp;Issue_카메라신모델진행현황_41184(로슈)" xfId="19567"/>
    <cellStyle name="7_생산계획_부산_0726(공지용)_LSI Sensor 진행사항 (061012)_카메라신모델&amp;Issue" xfId="19568"/>
    <cellStyle name="7_생산계획_부산_0726(공지용)_LSI Sensor 진행사항 (061012)_카메라신모델&amp;Issue_090529 AMOLED 점검" xfId="19569"/>
    <cellStyle name="7_생산계획_부산_0726(공지용)_LSI Sensor 진행사항 (061012)_카메라신모델&amp;Issue_090603 AMOLED 점검_090603_GOC" xfId="19570"/>
    <cellStyle name="7_생산계획_부산_0726(공지용)_LSI Sensor 진행사항 (061012)_카메라신모델&amp;Issue_Ely 세부현황(0521)" xfId="19571"/>
    <cellStyle name="7_생산계획_부산_0726(공지용)_LSI Sensor 진행사항 (061012)_카메라신모델&amp;Issue_ELY,PRESTON_090515" xfId="19572"/>
    <cellStyle name="7_생산계획_부산_0726(공지용)_LSI Sensor 진행사항 (061012)_카메라신모델&amp;Issue_ELY,PRESTON外_090518" xfId="19573"/>
    <cellStyle name="7_생산계획_부산_0726(공지용)_LSI Sensor 진행사항 (061012)_카메라신모델&amp;Issue_SMD 주요모델 6월 입고계획 對 실적" xfId="19574"/>
    <cellStyle name="7_생산계획_부산_0726(공지용)_LSI Sensor 진행사항 (061012)_카메라신모델&amp;Issue_SMD 주요모델 일별 입고실적(090528)" xfId="19575"/>
    <cellStyle name="7_생산계획_부산_0726(공지용)_LSI Sensor 진행사항 (061012)_카메라신모델&amp;Issue_SMD 주요모델 일별 입고실적(090601)" xfId="19576"/>
    <cellStyle name="7_생산계획_부산_0726(공지용)_LSI Sensor 진행사항 (061012)_카메라신모델&amp;Issue_SMD이슈모델 가용량" xfId="19577"/>
    <cellStyle name="7_생산계획_부산_0726(공지용)_LSI Sensor 진행사항 (061012)_카메라신모델&amp;Issue_SMD이슈모델 가용량_090606" xfId="19578"/>
    <cellStyle name="7_생산계획_부산_0726(공지용)_LSI Sensor 진행사항 (061012)_카메라신모델&amp;Issue_SMD이슈모델 가용량_090622" xfId="19579"/>
    <cellStyle name="7_생산계획_부산_0726(공지용)_LSI Sensor 진행사항 (061012)_카메라신모델&amp;Issue_SMD이슈모델 가용량_090706(이강성)" xfId="19580"/>
    <cellStyle name="7_생산계획_부산_0726(공지용)_LSI Sensor 진행사항 (061012)_카메라신모델&amp;Issue_SMD이슈모델 가용량_090706-1(이강성)" xfId="19581"/>
    <cellStyle name="7_생산계획_부산_0726(공지용)_LSI Sensor 진행사항 (061012)_카메라신모델&amp;Issue_SMD이슈모델 가용량_090717" xfId="19582"/>
    <cellStyle name="7_생산계획_부산_0726(공지용)_LSI Sensor 진행사항 (061012)_카메라신모델&amp;Issue_SMD이슈모델 가용량_090922" xfId="19583"/>
    <cellStyle name="7_생산계획_부산_0726(공지용)_LSI Sensor 진행사항 (061012)_카메라신모델&amp;Issue_SMD이슈모델 가용량_41184" xfId="19584"/>
    <cellStyle name="7_생산계획_부산_0726(공지용)_LSI Sensor 진행사항 (061012)_카메라신모델&amp;Issue_SMD이슈모델 가용량_공유" xfId="19585"/>
    <cellStyle name="7_생산계획_부산_0726(공지용)_LSI Sensor 진행사항 (061012)_카메라신모델&amp;Issue_SMD이슈모델 가용량_이강성" xfId="19586"/>
    <cellStyle name="7_생산계획_부산_0726(공지용)_LSI Sensor 진행사항 (061012)_카메라신모델&amp;Issue_SMD이슈모델_현황판" xfId="19587"/>
    <cellStyle name="7_생산계획_부산_0726(공지용)_LSI Sensor 진행사항 (061012)_카메라신모델&amp;Issue_SMD이슈모델_현황판_이강성" xfId="19588"/>
    <cellStyle name="7_생산계획_부산_0726(공지용)_LSI Sensor 진행사항 (061012)_카메라신모델&amp;Issue_국판Omnia2" xfId="19589"/>
    <cellStyle name="7_생산계획_부산_0726(공지용)_LSI Sensor 진행사항 (061012)_카메라신모델&amp;Issue_국판Omnia2_20091204" xfId="19590"/>
    <cellStyle name="7_생산계획_부산_0726(공지용)_LSI Sensor 진행사항 (061012)_카메라신모델&amp;Issue_국판Omnia2_20091207" xfId="19591"/>
    <cellStyle name="7_생산계획_부산_0726(공지용)_LSI Sensor 진행사항 (061012)_카메라신모델&amp;Issue_국판Omnia2_20091209" xfId="19592"/>
    <cellStyle name="7_생산계획_부산_0726(공지용)_LSI Sensor 진행사항 (061012)_카메라신모델&amp;Issue_국판Omnia2_200912월" xfId="19593"/>
    <cellStyle name="7_생산계획_부산_0726(공지용)_LSI Sensor 진행사항 (061012)_카메라신모델&amp;Issue_문제자재(090521)" xfId="19594"/>
    <cellStyle name="7_생산계획_부산_0726(공지용)_LSI Sensor 진행사항 (061012)_카메라신모델&amp;Issue_신모델 진행현황" xfId="19595"/>
    <cellStyle name="7_생산계획_부산_0726(공지용)_LSI Sensor 진행사항 (061012)_카메라신모델&amp;Issue_신모델 진행현황_090611" xfId="19596"/>
    <cellStyle name="7_생산계획_부산_0726(공지용)_LSI Sensor 진행사항 (061012)_카메라신모델&amp;Issue_신모델 진행현황_SDI이슈모델" xfId="19597"/>
    <cellStyle name="7_생산계획_부산_0726(공지용)_LSI Sensor 진행사항 (061012)_카메라신모델&amp;Issue_신모델 진행현황_W22" xfId="19598"/>
    <cellStyle name="7_생산계획_부산_0726(공지용)_LSI Sensor 진행사항 (061012)_카메라신모델&amp;Issue_신모델 진행현황_W23" xfId="19599"/>
    <cellStyle name="7_생산계획_부산_0726(공지용)_LSI Sensor 진행사항 (061012)_카메라신모델&amp;Issue_신모델 진행현황_공유" xfId="19600"/>
    <cellStyle name="7_생산계획_부산_0726(공지용)_LSI Sensor 진행사항 (061012)_카메라신모델&amp;Issue_신모델 진행현황_오K" xfId="19601"/>
    <cellStyle name="7_생산계획_부산_0726(공지용)_LSI Sensor 진행사항 (061012)_카메라신모델&amp;Issue_이슈모델 가용량" xfId="19602"/>
    <cellStyle name="7_생산계획_부산_0726(공지용)_LSI Sensor 진행사항 (061012)_카메라신모델&amp;Issue_이슈모델 가용량(ELY)" xfId="19603"/>
    <cellStyle name="7_생산계획_부산_0726(공지용)_LSI Sensor 진행사항 (061012)_카메라신모델&amp;Issue_이슈모델 가용량_0528" xfId="19604"/>
    <cellStyle name="7_생산계획_부산_0726(공지용)_LSI Sensor 진행사항 (061012)_카메라신모델&amp;Issue_이슈모델 가용량_국판Omnia_2" xfId="19605"/>
    <cellStyle name="7_생산계획_부산_0726(공지용)_LSI Sensor 진행사항 (061012)_카메라신모델&amp;Issue_카메라 신모델 &amp; issue" xfId="19606"/>
    <cellStyle name="7_생산계획_부산_0726(공지용)_LSI Sensor 진행사항 (061012)_카메라신모델&amp;Issue_카메라 신모델 &amp; issue_공유" xfId="19607"/>
    <cellStyle name="7_생산계획_부산_0726(공지용)_LSI Sensor 진행사항 (061012)_카메라신모델&amp;Issue_카메라신모델&amp;Issue_090220" xfId="19608"/>
    <cellStyle name="7_생산계획_부산_0726(공지용)_LSI Sensor 진행사항 (061012)_카메라신모델&amp;Issue_카메라신모델진행현황" xfId="19609"/>
    <cellStyle name="7_생산계획_부산_0726(공지용)_LSI Sensor 진행사항 (061012)_카메라신모델&amp;Issue_카메라신모델진행현황_(로슈)_0323" xfId="19610"/>
    <cellStyle name="7_생산계획_부산_0726(공지용)_LSI Sensor 진행사항 (061012)_카메라신모델&amp;Issue_카메라신모델진행현황_41184(로슈)" xfId="19611"/>
    <cellStyle name="7_생산계획_부산_0726(공지용)_LSI Sensor 진행사항 (061013)" xfId="19612"/>
    <cellStyle name="7_생산계획_부산_0726(공지용)_LSI Sensor 진행사항 (061013)_M8800 가용량" xfId="19613"/>
    <cellStyle name="7_생산계획_부산_0726(공지용)_LSI Sensor 진행사항 (061013)_M8800 가용량_1" xfId="19614"/>
    <cellStyle name="7_생산계획_부산_0726(공지용)_LSI Sensor 진행사항 (061013)_M8800 가용량_1_카메라신모델&amp;Issue" xfId="19615"/>
    <cellStyle name="7_생산계획_부산_0726(공지용)_LSI Sensor 진행사항 (061013)_M8800 가용량_1_카메라신모델&amp;Issue_090529 AMOLED 점검" xfId="19616"/>
    <cellStyle name="7_생산계획_부산_0726(공지용)_LSI Sensor 진행사항 (061013)_M8800 가용량_1_카메라신모델&amp;Issue_090603 AMOLED 점검_090603_GOC" xfId="19617"/>
    <cellStyle name="7_생산계획_부산_0726(공지용)_LSI Sensor 진행사항 (061013)_M8800 가용량_1_카메라신모델&amp;Issue_Ely 세부현황(0521)" xfId="19618"/>
    <cellStyle name="7_생산계획_부산_0726(공지용)_LSI Sensor 진행사항 (061013)_M8800 가용량_1_카메라신모델&amp;Issue_ELY,PRESTON_090515" xfId="19619"/>
    <cellStyle name="7_생산계획_부산_0726(공지용)_LSI Sensor 진행사항 (061013)_M8800 가용량_1_카메라신모델&amp;Issue_ELY,PRESTON外_090518" xfId="19620"/>
    <cellStyle name="7_생산계획_부산_0726(공지용)_LSI Sensor 진행사항 (061013)_M8800 가용량_1_카메라신모델&amp;Issue_SMD 주요모델 6월 입고계획 對 실적" xfId="19621"/>
    <cellStyle name="7_생산계획_부산_0726(공지용)_LSI Sensor 진행사항 (061013)_M8800 가용량_1_카메라신모델&amp;Issue_SMD 주요모델 일별 입고실적(090528)" xfId="19622"/>
    <cellStyle name="7_생산계획_부산_0726(공지용)_LSI Sensor 진행사항 (061013)_M8800 가용량_1_카메라신모델&amp;Issue_SMD 주요모델 일별 입고실적(090601)" xfId="19623"/>
    <cellStyle name="7_생산계획_부산_0726(공지용)_LSI Sensor 진행사항 (061013)_M8800 가용량_1_카메라신모델&amp;Issue_SMD이슈모델 가용량" xfId="19624"/>
    <cellStyle name="7_생산계획_부산_0726(공지용)_LSI Sensor 진행사항 (061013)_M8800 가용량_1_카메라신모델&amp;Issue_SMD이슈모델 가용량_090606" xfId="19625"/>
    <cellStyle name="7_생산계획_부산_0726(공지용)_LSI Sensor 진행사항 (061013)_M8800 가용량_1_카메라신모델&amp;Issue_SMD이슈모델 가용량_090622" xfId="19626"/>
    <cellStyle name="7_생산계획_부산_0726(공지용)_LSI Sensor 진행사항 (061013)_M8800 가용량_1_카메라신모델&amp;Issue_SMD이슈모델 가용량_090706(이강성)" xfId="19627"/>
    <cellStyle name="7_생산계획_부산_0726(공지용)_LSI Sensor 진행사항 (061013)_M8800 가용량_1_카메라신모델&amp;Issue_SMD이슈모델 가용량_090706-1(이강성)" xfId="19628"/>
    <cellStyle name="7_생산계획_부산_0726(공지용)_LSI Sensor 진행사항 (061013)_M8800 가용량_1_카메라신모델&amp;Issue_SMD이슈모델 가용량_090717" xfId="19629"/>
    <cellStyle name="7_생산계획_부산_0726(공지용)_LSI Sensor 진행사항 (061013)_M8800 가용량_1_카메라신모델&amp;Issue_SMD이슈모델 가용량_090922" xfId="19630"/>
    <cellStyle name="7_생산계획_부산_0726(공지용)_LSI Sensor 진행사항 (061013)_M8800 가용량_1_카메라신모델&amp;Issue_SMD이슈모델 가용량_41184" xfId="19631"/>
    <cellStyle name="7_생산계획_부산_0726(공지용)_LSI Sensor 진행사항 (061013)_M8800 가용량_1_카메라신모델&amp;Issue_SMD이슈모델 가용량_공유" xfId="19632"/>
    <cellStyle name="7_생산계획_부산_0726(공지용)_LSI Sensor 진행사항 (061013)_M8800 가용량_1_카메라신모델&amp;Issue_SMD이슈모델 가용량_이강성" xfId="19633"/>
    <cellStyle name="7_생산계획_부산_0726(공지용)_LSI Sensor 진행사항 (061013)_M8800 가용량_1_카메라신모델&amp;Issue_SMD이슈모델_현황판" xfId="19634"/>
    <cellStyle name="7_생산계획_부산_0726(공지용)_LSI Sensor 진행사항 (061013)_M8800 가용량_1_카메라신모델&amp;Issue_SMD이슈모델_현황판_이강성" xfId="19635"/>
    <cellStyle name="7_생산계획_부산_0726(공지용)_LSI Sensor 진행사항 (061013)_M8800 가용량_1_카메라신모델&amp;Issue_국판Omnia2" xfId="19636"/>
    <cellStyle name="7_생산계획_부산_0726(공지용)_LSI Sensor 진행사항 (061013)_M8800 가용량_1_카메라신모델&amp;Issue_국판Omnia2_20091204" xfId="19637"/>
    <cellStyle name="7_생산계획_부산_0726(공지용)_LSI Sensor 진행사항 (061013)_M8800 가용량_1_카메라신모델&amp;Issue_국판Omnia2_20091207" xfId="19638"/>
    <cellStyle name="7_생산계획_부산_0726(공지용)_LSI Sensor 진행사항 (061013)_M8800 가용량_1_카메라신모델&amp;Issue_국판Omnia2_20091209" xfId="19639"/>
    <cellStyle name="7_생산계획_부산_0726(공지용)_LSI Sensor 진행사항 (061013)_M8800 가용량_1_카메라신모델&amp;Issue_국판Omnia2_200912월" xfId="19640"/>
    <cellStyle name="7_생산계획_부산_0726(공지용)_LSI Sensor 진행사항 (061013)_M8800 가용량_1_카메라신모델&amp;Issue_문제자재(090521)" xfId="19641"/>
    <cellStyle name="7_생산계획_부산_0726(공지용)_LSI Sensor 진행사항 (061013)_M8800 가용량_1_카메라신모델&amp;Issue_신모델 진행현황" xfId="19642"/>
    <cellStyle name="7_생산계획_부산_0726(공지용)_LSI Sensor 진행사항 (061013)_M8800 가용량_1_카메라신모델&amp;Issue_신모델 진행현황_090611" xfId="19643"/>
    <cellStyle name="7_생산계획_부산_0726(공지용)_LSI Sensor 진행사항 (061013)_M8800 가용량_1_카메라신모델&amp;Issue_신모델 진행현황_SDI이슈모델" xfId="19644"/>
    <cellStyle name="7_생산계획_부산_0726(공지용)_LSI Sensor 진행사항 (061013)_M8800 가용량_1_카메라신모델&amp;Issue_신모델 진행현황_W22" xfId="19645"/>
    <cellStyle name="7_생산계획_부산_0726(공지용)_LSI Sensor 진행사항 (061013)_M8800 가용량_1_카메라신모델&amp;Issue_신모델 진행현황_W23" xfId="19646"/>
    <cellStyle name="7_생산계획_부산_0726(공지용)_LSI Sensor 진행사항 (061013)_M8800 가용량_1_카메라신모델&amp;Issue_신모델 진행현황_공유" xfId="19647"/>
    <cellStyle name="7_생산계획_부산_0726(공지용)_LSI Sensor 진행사항 (061013)_M8800 가용량_1_카메라신모델&amp;Issue_신모델 진행현황_오K" xfId="19648"/>
    <cellStyle name="7_생산계획_부산_0726(공지용)_LSI Sensor 진행사항 (061013)_M8800 가용량_1_카메라신모델&amp;Issue_이슈모델 가용량" xfId="19649"/>
    <cellStyle name="7_생산계획_부산_0726(공지용)_LSI Sensor 진행사항 (061013)_M8800 가용량_1_카메라신모델&amp;Issue_이슈모델 가용량(ELY)" xfId="19650"/>
    <cellStyle name="7_생산계획_부산_0726(공지용)_LSI Sensor 진행사항 (061013)_M8800 가용량_1_카메라신모델&amp;Issue_이슈모델 가용량_0528" xfId="19651"/>
    <cellStyle name="7_생산계획_부산_0726(공지용)_LSI Sensor 진행사항 (061013)_M8800 가용량_1_카메라신모델&amp;Issue_이슈모델 가용량_국판Omnia_2" xfId="19652"/>
    <cellStyle name="7_생산계획_부산_0726(공지용)_LSI Sensor 진행사항 (061013)_M8800 가용량_1_카메라신모델&amp;Issue_카메라 신모델 &amp; issue" xfId="19653"/>
    <cellStyle name="7_생산계획_부산_0726(공지용)_LSI Sensor 진행사항 (061013)_M8800 가용량_1_카메라신모델&amp;Issue_카메라 신모델 &amp; issue_공유" xfId="19654"/>
    <cellStyle name="7_생산계획_부산_0726(공지용)_LSI Sensor 진행사항 (061013)_M8800 가용량_1_카메라신모델&amp;Issue_카메라신모델&amp;Issue_090220" xfId="19655"/>
    <cellStyle name="7_생산계획_부산_0726(공지용)_LSI Sensor 진행사항 (061013)_M8800 가용량_1_카메라신모델&amp;Issue_카메라신모델진행현황" xfId="19656"/>
    <cellStyle name="7_생산계획_부산_0726(공지용)_LSI Sensor 진행사항 (061013)_M8800 가용량_1_카메라신모델&amp;Issue_카메라신모델진행현황_(로슈)_0323" xfId="19657"/>
    <cellStyle name="7_생산계획_부산_0726(공지용)_LSI Sensor 진행사항 (061013)_M8800 가용량_1_카메라신모델&amp;Issue_카메라신모델진행현황_41184(로슈)" xfId="19658"/>
    <cellStyle name="7_생산계획_부산_0726(공지용)_LSI Sensor 진행사항 (061013)_M8800 가용량_M8800 가용량" xfId="19659"/>
    <cellStyle name="7_생산계획_부산_0726(공지용)_LSI Sensor 진행사항 (061013)_M8800 가용량_M8800 가용량_카메라신모델&amp;Issue" xfId="19660"/>
    <cellStyle name="7_생산계획_부산_0726(공지용)_LSI Sensor 진행사항 (061013)_M8800 가용량_M8800 가용량_카메라신모델&amp;Issue_090529 AMOLED 점검" xfId="19661"/>
    <cellStyle name="7_생산계획_부산_0726(공지용)_LSI Sensor 진행사항 (061013)_M8800 가용량_M8800 가용량_카메라신모델&amp;Issue_090603 AMOLED 점검_090603_GOC" xfId="19662"/>
    <cellStyle name="7_생산계획_부산_0726(공지용)_LSI Sensor 진행사항 (061013)_M8800 가용량_M8800 가용량_카메라신모델&amp;Issue_Ely 세부현황(0521)" xfId="19663"/>
    <cellStyle name="7_생산계획_부산_0726(공지용)_LSI Sensor 진행사항 (061013)_M8800 가용량_M8800 가용량_카메라신모델&amp;Issue_ELY,PRESTON_090515" xfId="19664"/>
    <cellStyle name="7_생산계획_부산_0726(공지용)_LSI Sensor 진행사항 (061013)_M8800 가용량_M8800 가용량_카메라신모델&amp;Issue_ELY,PRESTON外_090518" xfId="19665"/>
    <cellStyle name="7_생산계획_부산_0726(공지용)_LSI Sensor 진행사항 (061013)_M8800 가용량_M8800 가용량_카메라신모델&amp;Issue_SMD 주요모델 6월 입고계획 對 실적" xfId="19666"/>
    <cellStyle name="7_생산계획_부산_0726(공지용)_LSI Sensor 진행사항 (061013)_M8800 가용량_M8800 가용량_카메라신모델&amp;Issue_SMD 주요모델 일별 입고실적(090528)" xfId="19667"/>
    <cellStyle name="7_생산계획_부산_0726(공지용)_LSI Sensor 진행사항 (061013)_M8800 가용량_M8800 가용량_카메라신모델&amp;Issue_SMD 주요모델 일별 입고실적(090601)" xfId="19668"/>
    <cellStyle name="7_생산계획_부산_0726(공지용)_LSI Sensor 진행사항 (061013)_M8800 가용량_M8800 가용량_카메라신모델&amp;Issue_SMD이슈모델 가용량" xfId="19669"/>
    <cellStyle name="7_생산계획_부산_0726(공지용)_LSI Sensor 진행사항 (061013)_M8800 가용량_M8800 가용량_카메라신모델&amp;Issue_SMD이슈모델 가용량_090606" xfId="19670"/>
    <cellStyle name="7_생산계획_부산_0726(공지용)_LSI Sensor 진행사항 (061013)_M8800 가용량_M8800 가용량_카메라신모델&amp;Issue_SMD이슈모델 가용량_090622" xfId="19671"/>
    <cellStyle name="7_생산계획_부산_0726(공지용)_LSI Sensor 진행사항 (061013)_M8800 가용량_M8800 가용량_카메라신모델&amp;Issue_SMD이슈모델 가용량_090706(이강성)" xfId="19672"/>
    <cellStyle name="7_생산계획_부산_0726(공지용)_LSI Sensor 진행사항 (061013)_M8800 가용량_M8800 가용량_카메라신모델&amp;Issue_SMD이슈모델 가용량_090706-1(이강성)" xfId="19673"/>
    <cellStyle name="7_생산계획_부산_0726(공지용)_LSI Sensor 진행사항 (061013)_M8800 가용량_M8800 가용량_카메라신모델&amp;Issue_SMD이슈모델 가용량_090717" xfId="19674"/>
    <cellStyle name="7_생산계획_부산_0726(공지용)_LSI Sensor 진행사항 (061013)_M8800 가용량_M8800 가용량_카메라신모델&amp;Issue_SMD이슈모델 가용량_090922" xfId="19675"/>
    <cellStyle name="7_생산계획_부산_0726(공지용)_LSI Sensor 진행사항 (061013)_M8800 가용량_M8800 가용량_카메라신모델&amp;Issue_SMD이슈모델 가용량_41184" xfId="19676"/>
    <cellStyle name="7_생산계획_부산_0726(공지용)_LSI Sensor 진행사항 (061013)_M8800 가용량_M8800 가용량_카메라신모델&amp;Issue_SMD이슈모델 가용량_공유" xfId="19677"/>
    <cellStyle name="7_생산계획_부산_0726(공지용)_LSI Sensor 진행사항 (061013)_M8800 가용량_M8800 가용량_카메라신모델&amp;Issue_SMD이슈모델 가용량_이강성" xfId="19678"/>
    <cellStyle name="7_생산계획_부산_0726(공지용)_LSI Sensor 진행사항 (061013)_M8800 가용량_M8800 가용량_카메라신모델&amp;Issue_SMD이슈모델_현황판" xfId="19679"/>
    <cellStyle name="7_생산계획_부산_0726(공지용)_LSI Sensor 진행사항 (061013)_M8800 가용량_M8800 가용량_카메라신모델&amp;Issue_SMD이슈모델_현황판_이강성" xfId="19680"/>
    <cellStyle name="7_생산계획_부산_0726(공지용)_LSI Sensor 진행사항 (061013)_M8800 가용량_M8800 가용량_카메라신모델&amp;Issue_국판Omnia2" xfId="19681"/>
    <cellStyle name="7_생산계획_부산_0726(공지용)_LSI Sensor 진행사항 (061013)_M8800 가용량_M8800 가용량_카메라신모델&amp;Issue_국판Omnia2_20091204" xfId="19682"/>
    <cellStyle name="7_생산계획_부산_0726(공지용)_LSI Sensor 진행사항 (061013)_M8800 가용량_M8800 가용량_카메라신모델&amp;Issue_국판Omnia2_20091207" xfId="19683"/>
    <cellStyle name="7_생산계획_부산_0726(공지용)_LSI Sensor 진행사항 (061013)_M8800 가용량_M8800 가용량_카메라신모델&amp;Issue_국판Omnia2_20091209" xfId="19684"/>
    <cellStyle name="7_생산계획_부산_0726(공지용)_LSI Sensor 진행사항 (061013)_M8800 가용량_M8800 가용량_카메라신모델&amp;Issue_국판Omnia2_200912월" xfId="19685"/>
    <cellStyle name="7_생산계획_부산_0726(공지용)_LSI Sensor 진행사항 (061013)_M8800 가용량_M8800 가용량_카메라신모델&amp;Issue_문제자재(090521)" xfId="19686"/>
    <cellStyle name="7_생산계획_부산_0726(공지용)_LSI Sensor 진행사항 (061013)_M8800 가용량_M8800 가용량_카메라신모델&amp;Issue_신모델 진행현황" xfId="19687"/>
    <cellStyle name="7_생산계획_부산_0726(공지용)_LSI Sensor 진행사항 (061013)_M8800 가용량_M8800 가용량_카메라신모델&amp;Issue_신모델 진행현황_090611" xfId="19688"/>
    <cellStyle name="7_생산계획_부산_0726(공지용)_LSI Sensor 진행사항 (061013)_M8800 가용량_M8800 가용량_카메라신모델&amp;Issue_신모델 진행현황_SDI이슈모델" xfId="19689"/>
    <cellStyle name="7_생산계획_부산_0726(공지용)_LSI Sensor 진행사항 (061013)_M8800 가용량_M8800 가용량_카메라신모델&amp;Issue_신모델 진행현황_W22" xfId="19690"/>
    <cellStyle name="7_생산계획_부산_0726(공지용)_LSI Sensor 진행사항 (061013)_M8800 가용량_M8800 가용량_카메라신모델&amp;Issue_신모델 진행현황_W23" xfId="19691"/>
    <cellStyle name="7_생산계획_부산_0726(공지용)_LSI Sensor 진행사항 (061013)_M8800 가용량_M8800 가용량_카메라신모델&amp;Issue_신모델 진행현황_공유" xfId="19692"/>
    <cellStyle name="7_생산계획_부산_0726(공지용)_LSI Sensor 진행사항 (061013)_M8800 가용량_M8800 가용량_카메라신모델&amp;Issue_신모델 진행현황_오K" xfId="19693"/>
    <cellStyle name="7_생산계획_부산_0726(공지용)_LSI Sensor 진행사항 (061013)_M8800 가용량_M8800 가용량_카메라신모델&amp;Issue_이슈모델 가용량" xfId="19694"/>
    <cellStyle name="7_생산계획_부산_0726(공지용)_LSI Sensor 진행사항 (061013)_M8800 가용량_M8800 가용량_카메라신모델&amp;Issue_이슈모델 가용량(ELY)" xfId="19695"/>
    <cellStyle name="7_생산계획_부산_0726(공지용)_LSI Sensor 진행사항 (061013)_M8800 가용량_M8800 가용량_카메라신모델&amp;Issue_이슈모델 가용량_0528" xfId="19696"/>
    <cellStyle name="7_생산계획_부산_0726(공지용)_LSI Sensor 진행사항 (061013)_M8800 가용량_M8800 가용량_카메라신모델&amp;Issue_이슈모델 가용량_국판Omnia_2" xfId="19697"/>
    <cellStyle name="7_생산계획_부산_0726(공지용)_LSI Sensor 진행사항 (061013)_M8800 가용량_M8800 가용량_카메라신모델&amp;Issue_카메라 신모델 &amp; issue" xfId="19698"/>
    <cellStyle name="7_생산계획_부산_0726(공지용)_LSI Sensor 진행사항 (061013)_M8800 가용량_M8800 가용량_카메라신모델&amp;Issue_카메라 신모델 &amp; issue_공유" xfId="19699"/>
    <cellStyle name="7_생산계획_부산_0726(공지용)_LSI Sensor 진행사항 (061013)_M8800 가용량_M8800 가용량_카메라신모델&amp;Issue_카메라신모델&amp;Issue_090220" xfId="19700"/>
    <cellStyle name="7_생산계획_부산_0726(공지용)_LSI Sensor 진행사항 (061013)_M8800 가용량_M8800 가용량_카메라신모델&amp;Issue_카메라신모델진행현황" xfId="19701"/>
    <cellStyle name="7_생산계획_부산_0726(공지용)_LSI Sensor 진행사항 (061013)_M8800 가용량_M8800 가용량_카메라신모델&amp;Issue_카메라신모델진행현황_(로슈)_0323" xfId="19702"/>
    <cellStyle name="7_생산계획_부산_0726(공지용)_LSI Sensor 진행사항 (061013)_M8800 가용량_M8800 가용량_카메라신모델&amp;Issue_카메라신모델진행현황_41184(로슈)" xfId="19703"/>
    <cellStyle name="7_생산계획_부산_0726(공지용)_LSI Sensor 진행사항 (061013)_M8800 가용량_카메라신모델&amp;Issue" xfId="19704"/>
    <cellStyle name="7_생산계획_부산_0726(공지용)_LSI Sensor 진행사항 (061013)_M8800 가용량_카메라신모델&amp;Issue_090529 AMOLED 점검" xfId="19705"/>
    <cellStyle name="7_생산계획_부산_0726(공지용)_LSI Sensor 진행사항 (061013)_M8800 가용량_카메라신모델&amp;Issue_090603 AMOLED 점검_090603_GOC" xfId="19706"/>
    <cellStyle name="7_생산계획_부산_0726(공지용)_LSI Sensor 진행사항 (061013)_M8800 가용량_카메라신모델&amp;Issue_Ely 세부현황(0521)" xfId="19707"/>
    <cellStyle name="7_생산계획_부산_0726(공지용)_LSI Sensor 진행사항 (061013)_M8800 가용량_카메라신모델&amp;Issue_ELY,PRESTON_090515" xfId="19708"/>
    <cellStyle name="7_생산계획_부산_0726(공지용)_LSI Sensor 진행사항 (061013)_M8800 가용량_카메라신모델&amp;Issue_ELY,PRESTON外_090518" xfId="19709"/>
    <cellStyle name="7_생산계획_부산_0726(공지용)_LSI Sensor 진행사항 (061013)_M8800 가용량_카메라신모델&amp;Issue_SMD 주요모델 6월 입고계획 對 실적" xfId="19710"/>
    <cellStyle name="7_생산계획_부산_0726(공지용)_LSI Sensor 진행사항 (061013)_M8800 가용량_카메라신모델&amp;Issue_SMD 주요모델 일별 입고실적(090528)" xfId="19711"/>
    <cellStyle name="7_생산계획_부산_0726(공지용)_LSI Sensor 진행사항 (061013)_M8800 가용량_카메라신모델&amp;Issue_SMD 주요모델 일별 입고실적(090601)" xfId="19712"/>
    <cellStyle name="7_생산계획_부산_0726(공지용)_LSI Sensor 진행사항 (061013)_M8800 가용량_카메라신모델&amp;Issue_SMD이슈모델 가용량" xfId="19713"/>
    <cellStyle name="7_생산계획_부산_0726(공지용)_LSI Sensor 진행사항 (061013)_M8800 가용량_카메라신모델&amp;Issue_SMD이슈모델 가용량_090606" xfId="19714"/>
    <cellStyle name="7_생산계획_부산_0726(공지용)_LSI Sensor 진행사항 (061013)_M8800 가용량_카메라신모델&amp;Issue_SMD이슈모델 가용량_090622" xfId="19715"/>
    <cellStyle name="7_생산계획_부산_0726(공지용)_LSI Sensor 진행사항 (061013)_M8800 가용량_카메라신모델&amp;Issue_SMD이슈모델 가용량_090706(이강성)" xfId="19716"/>
    <cellStyle name="7_생산계획_부산_0726(공지용)_LSI Sensor 진행사항 (061013)_M8800 가용량_카메라신모델&amp;Issue_SMD이슈모델 가용량_090706-1(이강성)" xfId="19717"/>
    <cellStyle name="7_생산계획_부산_0726(공지용)_LSI Sensor 진행사항 (061013)_M8800 가용량_카메라신모델&amp;Issue_SMD이슈모델 가용량_090717" xfId="19718"/>
    <cellStyle name="7_생산계획_부산_0726(공지용)_LSI Sensor 진행사항 (061013)_M8800 가용량_카메라신모델&amp;Issue_SMD이슈모델 가용량_090922" xfId="19719"/>
    <cellStyle name="7_생산계획_부산_0726(공지용)_LSI Sensor 진행사항 (061013)_M8800 가용량_카메라신모델&amp;Issue_SMD이슈모델 가용량_41184" xfId="19720"/>
    <cellStyle name="7_생산계획_부산_0726(공지용)_LSI Sensor 진행사항 (061013)_M8800 가용량_카메라신모델&amp;Issue_SMD이슈모델 가용량_공유" xfId="19721"/>
    <cellStyle name="7_생산계획_부산_0726(공지용)_LSI Sensor 진행사항 (061013)_M8800 가용량_카메라신모델&amp;Issue_SMD이슈모델 가용량_이강성" xfId="19722"/>
    <cellStyle name="7_생산계획_부산_0726(공지용)_LSI Sensor 진행사항 (061013)_M8800 가용량_카메라신모델&amp;Issue_SMD이슈모델_현황판" xfId="19723"/>
    <cellStyle name="7_생산계획_부산_0726(공지용)_LSI Sensor 진행사항 (061013)_M8800 가용량_카메라신모델&amp;Issue_SMD이슈모델_현황판_이강성" xfId="19724"/>
    <cellStyle name="7_생산계획_부산_0726(공지용)_LSI Sensor 진행사항 (061013)_M8800 가용량_카메라신모델&amp;Issue_국판Omnia2" xfId="19725"/>
    <cellStyle name="7_생산계획_부산_0726(공지용)_LSI Sensor 진행사항 (061013)_M8800 가용량_카메라신모델&amp;Issue_국판Omnia2_20091204" xfId="19726"/>
    <cellStyle name="7_생산계획_부산_0726(공지용)_LSI Sensor 진행사항 (061013)_M8800 가용량_카메라신모델&amp;Issue_국판Omnia2_20091207" xfId="19727"/>
    <cellStyle name="7_생산계획_부산_0726(공지용)_LSI Sensor 진행사항 (061013)_M8800 가용량_카메라신모델&amp;Issue_국판Omnia2_20091209" xfId="19728"/>
    <cellStyle name="7_생산계획_부산_0726(공지용)_LSI Sensor 진행사항 (061013)_M8800 가용량_카메라신모델&amp;Issue_국판Omnia2_200912월" xfId="19729"/>
    <cellStyle name="7_생산계획_부산_0726(공지용)_LSI Sensor 진행사항 (061013)_M8800 가용량_카메라신모델&amp;Issue_문제자재(090521)" xfId="19730"/>
    <cellStyle name="7_생산계획_부산_0726(공지용)_LSI Sensor 진행사항 (061013)_M8800 가용량_카메라신모델&amp;Issue_신모델 진행현황" xfId="19731"/>
    <cellStyle name="7_생산계획_부산_0726(공지용)_LSI Sensor 진행사항 (061013)_M8800 가용량_카메라신모델&amp;Issue_신모델 진행현황_090611" xfId="19732"/>
    <cellStyle name="7_생산계획_부산_0726(공지용)_LSI Sensor 진행사항 (061013)_M8800 가용량_카메라신모델&amp;Issue_신모델 진행현황_SDI이슈모델" xfId="19733"/>
    <cellStyle name="7_생산계획_부산_0726(공지용)_LSI Sensor 진행사항 (061013)_M8800 가용량_카메라신모델&amp;Issue_신모델 진행현황_W22" xfId="19734"/>
    <cellStyle name="7_생산계획_부산_0726(공지용)_LSI Sensor 진행사항 (061013)_M8800 가용량_카메라신모델&amp;Issue_신모델 진행현황_W23" xfId="19735"/>
    <cellStyle name="7_생산계획_부산_0726(공지용)_LSI Sensor 진행사항 (061013)_M8800 가용량_카메라신모델&amp;Issue_신모델 진행현황_공유" xfId="19736"/>
    <cellStyle name="7_생산계획_부산_0726(공지용)_LSI Sensor 진행사항 (061013)_M8800 가용량_카메라신모델&amp;Issue_신모델 진행현황_오K" xfId="19737"/>
    <cellStyle name="7_생산계획_부산_0726(공지용)_LSI Sensor 진행사항 (061013)_M8800 가용량_카메라신모델&amp;Issue_이슈모델 가용량" xfId="19738"/>
    <cellStyle name="7_생산계획_부산_0726(공지용)_LSI Sensor 진행사항 (061013)_M8800 가용량_카메라신모델&amp;Issue_이슈모델 가용량(ELY)" xfId="19739"/>
    <cellStyle name="7_생산계획_부산_0726(공지용)_LSI Sensor 진행사항 (061013)_M8800 가용량_카메라신모델&amp;Issue_이슈모델 가용량_0528" xfId="19740"/>
    <cellStyle name="7_생산계획_부산_0726(공지용)_LSI Sensor 진행사항 (061013)_M8800 가용량_카메라신모델&amp;Issue_이슈모델 가용량_국판Omnia_2" xfId="19741"/>
    <cellStyle name="7_생산계획_부산_0726(공지용)_LSI Sensor 진행사항 (061013)_M8800 가용량_카메라신모델&amp;Issue_카메라 신모델 &amp; issue" xfId="19742"/>
    <cellStyle name="7_생산계획_부산_0726(공지용)_LSI Sensor 진행사항 (061013)_M8800 가용량_카메라신모델&amp;Issue_카메라 신모델 &amp; issue_공유" xfId="19743"/>
    <cellStyle name="7_생산계획_부산_0726(공지용)_LSI Sensor 진행사항 (061013)_M8800 가용량_카메라신모델&amp;Issue_카메라신모델&amp;Issue_090220" xfId="19744"/>
    <cellStyle name="7_생산계획_부산_0726(공지용)_LSI Sensor 진행사항 (061013)_M8800 가용량_카메라신모델&amp;Issue_카메라신모델진행현황" xfId="19745"/>
    <cellStyle name="7_생산계획_부산_0726(공지용)_LSI Sensor 진행사항 (061013)_M8800 가용량_카메라신모델&amp;Issue_카메라신모델진행현황_(로슈)_0323" xfId="19746"/>
    <cellStyle name="7_생산계획_부산_0726(공지용)_LSI Sensor 진행사항 (061013)_M8800 가용량_카메라신모델&amp;Issue_카메라신모델진행현황_41184(로슈)" xfId="19747"/>
    <cellStyle name="7_생산계획_부산_0726(공지용)_LSI Sensor 진행사항 (061013)_M8800 카메라 수급계획" xfId="19748"/>
    <cellStyle name="7_생산계획_부산_0726(공지용)_LSI Sensor 진행사항 (061013)_M8800 카메라 수급계획_M8800 가용량" xfId="19749"/>
    <cellStyle name="7_생산계획_부산_0726(공지용)_LSI Sensor 진행사항 (061013)_M8800 카메라 수급계획_M8800 가용량_1" xfId="19750"/>
    <cellStyle name="7_생산계획_부산_0726(공지용)_LSI Sensor 진행사항 (061013)_M8800 카메라 수급계획_M8800 가용량_1_카메라신모델&amp;Issue" xfId="19751"/>
    <cellStyle name="7_생산계획_부산_0726(공지용)_LSI Sensor 진행사항 (061013)_M8800 카메라 수급계획_M8800 가용량_1_카메라신모델&amp;Issue_090529 AMOLED 점검" xfId="19752"/>
    <cellStyle name="7_생산계획_부산_0726(공지용)_LSI Sensor 진행사항 (061013)_M8800 카메라 수급계획_M8800 가용량_1_카메라신모델&amp;Issue_090603 AMOLED 점검_090603_GOC" xfId="19753"/>
    <cellStyle name="7_생산계획_부산_0726(공지용)_LSI Sensor 진행사항 (061013)_M8800 카메라 수급계획_M8800 가용량_1_카메라신모델&amp;Issue_Ely 세부현황(0521)" xfId="19754"/>
    <cellStyle name="7_생산계획_부산_0726(공지용)_LSI Sensor 진행사항 (061013)_M8800 카메라 수급계획_M8800 가용량_1_카메라신모델&amp;Issue_ELY,PRESTON_090515" xfId="19755"/>
    <cellStyle name="7_생산계획_부산_0726(공지용)_LSI Sensor 진행사항 (061013)_M8800 카메라 수급계획_M8800 가용량_1_카메라신모델&amp;Issue_ELY,PRESTON外_090518" xfId="19756"/>
    <cellStyle name="7_생산계획_부산_0726(공지용)_LSI Sensor 진행사항 (061013)_M8800 카메라 수급계획_M8800 가용량_1_카메라신모델&amp;Issue_SMD 주요모델 6월 입고계획 對 실적" xfId="19757"/>
    <cellStyle name="7_생산계획_부산_0726(공지용)_LSI Sensor 진행사항 (061013)_M8800 카메라 수급계획_M8800 가용량_1_카메라신모델&amp;Issue_SMD 주요모델 일별 입고실적(090528)" xfId="19758"/>
    <cellStyle name="7_생산계획_부산_0726(공지용)_LSI Sensor 진행사항 (061013)_M8800 카메라 수급계획_M8800 가용량_1_카메라신모델&amp;Issue_SMD 주요모델 일별 입고실적(090601)" xfId="19759"/>
    <cellStyle name="7_생산계획_부산_0726(공지용)_LSI Sensor 진행사항 (061013)_M8800 카메라 수급계획_M8800 가용량_1_카메라신모델&amp;Issue_SMD이슈모델 가용량" xfId="19760"/>
    <cellStyle name="7_생산계획_부산_0726(공지용)_LSI Sensor 진행사항 (061013)_M8800 카메라 수급계획_M8800 가용량_1_카메라신모델&amp;Issue_SMD이슈모델 가용량_090606" xfId="19761"/>
    <cellStyle name="7_생산계획_부산_0726(공지용)_LSI Sensor 진행사항 (061013)_M8800 카메라 수급계획_M8800 가용량_1_카메라신모델&amp;Issue_SMD이슈모델 가용량_090622" xfId="19762"/>
    <cellStyle name="7_생산계획_부산_0726(공지용)_LSI Sensor 진행사항 (061013)_M8800 카메라 수급계획_M8800 가용량_1_카메라신모델&amp;Issue_SMD이슈모델 가용량_090706(이강성)" xfId="19763"/>
    <cellStyle name="7_생산계획_부산_0726(공지용)_LSI Sensor 진행사항 (061013)_M8800 카메라 수급계획_M8800 가용량_1_카메라신모델&amp;Issue_SMD이슈모델 가용량_090706-1(이강성)" xfId="19764"/>
    <cellStyle name="7_생산계획_부산_0726(공지용)_LSI Sensor 진행사항 (061013)_M8800 카메라 수급계획_M8800 가용량_1_카메라신모델&amp;Issue_SMD이슈모델 가용량_090717" xfId="19765"/>
    <cellStyle name="7_생산계획_부산_0726(공지용)_LSI Sensor 진행사항 (061013)_M8800 카메라 수급계획_M8800 가용량_1_카메라신모델&amp;Issue_SMD이슈모델 가용량_090922" xfId="19766"/>
    <cellStyle name="7_생산계획_부산_0726(공지용)_LSI Sensor 진행사항 (061013)_M8800 카메라 수급계획_M8800 가용량_1_카메라신모델&amp;Issue_SMD이슈모델 가용량_41184" xfId="19767"/>
    <cellStyle name="7_생산계획_부산_0726(공지용)_LSI Sensor 진행사항 (061013)_M8800 카메라 수급계획_M8800 가용량_1_카메라신모델&amp;Issue_SMD이슈모델 가용량_공유" xfId="19768"/>
    <cellStyle name="7_생산계획_부산_0726(공지용)_LSI Sensor 진행사항 (061013)_M8800 카메라 수급계획_M8800 가용량_1_카메라신모델&amp;Issue_SMD이슈모델 가용량_이강성" xfId="19769"/>
    <cellStyle name="7_생산계획_부산_0726(공지용)_LSI Sensor 진행사항 (061013)_M8800 카메라 수급계획_M8800 가용량_1_카메라신모델&amp;Issue_SMD이슈모델_현황판" xfId="19770"/>
    <cellStyle name="7_생산계획_부산_0726(공지용)_LSI Sensor 진행사항 (061013)_M8800 카메라 수급계획_M8800 가용량_1_카메라신모델&amp;Issue_SMD이슈모델_현황판_이강성" xfId="19771"/>
    <cellStyle name="7_생산계획_부산_0726(공지용)_LSI Sensor 진행사항 (061013)_M8800 카메라 수급계획_M8800 가용량_1_카메라신모델&amp;Issue_국판Omnia2" xfId="19772"/>
    <cellStyle name="7_생산계획_부산_0726(공지용)_LSI Sensor 진행사항 (061013)_M8800 카메라 수급계획_M8800 가용량_1_카메라신모델&amp;Issue_국판Omnia2_20091204" xfId="19773"/>
    <cellStyle name="7_생산계획_부산_0726(공지용)_LSI Sensor 진행사항 (061013)_M8800 카메라 수급계획_M8800 가용량_1_카메라신모델&amp;Issue_국판Omnia2_20091207" xfId="19774"/>
    <cellStyle name="7_생산계획_부산_0726(공지용)_LSI Sensor 진행사항 (061013)_M8800 카메라 수급계획_M8800 가용량_1_카메라신모델&amp;Issue_국판Omnia2_20091209" xfId="19775"/>
    <cellStyle name="7_생산계획_부산_0726(공지용)_LSI Sensor 진행사항 (061013)_M8800 카메라 수급계획_M8800 가용량_1_카메라신모델&amp;Issue_국판Omnia2_200912월" xfId="19776"/>
    <cellStyle name="7_생산계획_부산_0726(공지용)_LSI Sensor 진행사항 (061013)_M8800 카메라 수급계획_M8800 가용량_1_카메라신모델&amp;Issue_문제자재(090521)" xfId="19777"/>
    <cellStyle name="7_생산계획_부산_0726(공지용)_LSI Sensor 진행사항 (061013)_M8800 카메라 수급계획_M8800 가용량_1_카메라신모델&amp;Issue_신모델 진행현황" xfId="19778"/>
    <cellStyle name="7_생산계획_부산_0726(공지용)_LSI Sensor 진행사항 (061013)_M8800 카메라 수급계획_M8800 가용량_1_카메라신모델&amp;Issue_신모델 진행현황_090611" xfId="19779"/>
    <cellStyle name="7_생산계획_부산_0726(공지용)_LSI Sensor 진행사항 (061013)_M8800 카메라 수급계획_M8800 가용량_1_카메라신모델&amp;Issue_신모델 진행현황_SDI이슈모델" xfId="19780"/>
    <cellStyle name="7_생산계획_부산_0726(공지용)_LSI Sensor 진행사항 (061013)_M8800 카메라 수급계획_M8800 가용량_1_카메라신모델&amp;Issue_신모델 진행현황_W22" xfId="19781"/>
    <cellStyle name="7_생산계획_부산_0726(공지용)_LSI Sensor 진행사항 (061013)_M8800 카메라 수급계획_M8800 가용량_1_카메라신모델&amp;Issue_신모델 진행현황_W23" xfId="19782"/>
    <cellStyle name="7_생산계획_부산_0726(공지용)_LSI Sensor 진행사항 (061013)_M8800 카메라 수급계획_M8800 가용량_1_카메라신모델&amp;Issue_신모델 진행현황_공유" xfId="19783"/>
    <cellStyle name="7_생산계획_부산_0726(공지용)_LSI Sensor 진행사항 (061013)_M8800 카메라 수급계획_M8800 가용량_1_카메라신모델&amp;Issue_신모델 진행현황_오K" xfId="19784"/>
    <cellStyle name="7_생산계획_부산_0726(공지용)_LSI Sensor 진행사항 (061013)_M8800 카메라 수급계획_M8800 가용량_1_카메라신모델&amp;Issue_이슈모델 가용량" xfId="19785"/>
    <cellStyle name="7_생산계획_부산_0726(공지용)_LSI Sensor 진행사항 (061013)_M8800 카메라 수급계획_M8800 가용량_1_카메라신모델&amp;Issue_이슈모델 가용량(ELY)" xfId="19786"/>
    <cellStyle name="7_생산계획_부산_0726(공지용)_LSI Sensor 진행사항 (061013)_M8800 카메라 수급계획_M8800 가용량_1_카메라신모델&amp;Issue_이슈모델 가용량_0528" xfId="19787"/>
    <cellStyle name="7_생산계획_부산_0726(공지용)_LSI Sensor 진행사항 (061013)_M8800 카메라 수급계획_M8800 가용량_1_카메라신모델&amp;Issue_이슈모델 가용량_국판Omnia_2" xfId="19788"/>
    <cellStyle name="7_생산계획_부산_0726(공지용)_LSI Sensor 진행사항 (061013)_M8800 카메라 수급계획_M8800 가용량_1_카메라신모델&amp;Issue_카메라 신모델 &amp; issue" xfId="19789"/>
    <cellStyle name="7_생산계획_부산_0726(공지용)_LSI Sensor 진행사항 (061013)_M8800 카메라 수급계획_M8800 가용량_1_카메라신모델&amp;Issue_카메라 신모델 &amp; issue_공유" xfId="19790"/>
    <cellStyle name="7_생산계획_부산_0726(공지용)_LSI Sensor 진행사항 (061013)_M8800 카메라 수급계획_M8800 가용량_1_카메라신모델&amp;Issue_카메라신모델&amp;Issue_090220" xfId="19791"/>
    <cellStyle name="7_생산계획_부산_0726(공지용)_LSI Sensor 진행사항 (061013)_M8800 카메라 수급계획_M8800 가용량_1_카메라신모델&amp;Issue_카메라신모델진행현황" xfId="19792"/>
    <cellStyle name="7_생산계획_부산_0726(공지용)_LSI Sensor 진행사항 (061013)_M8800 카메라 수급계획_M8800 가용량_1_카메라신모델&amp;Issue_카메라신모델진행현황_(로슈)_0323" xfId="19793"/>
    <cellStyle name="7_생산계획_부산_0726(공지용)_LSI Sensor 진행사항 (061013)_M8800 카메라 수급계획_M8800 가용량_1_카메라신모델&amp;Issue_카메라신모델진행현황_41184(로슈)" xfId="19794"/>
    <cellStyle name="7_생산계획_부산_0726(공지용)_LSI Sensor 진행사항 (061013)_M8800 카메라 수급계획_M8800 가용량_M8800 가용량" xfId="19795"/>
    <cellStyle name="7_생산계획_부산_0726(공지용)_LSI Sensor 진행사항 (061013)_M8800 카메라 수급계획_M8800 가용량_M8800 가용량_카메라신모델&amp;Issue" xfId="19796"/>
    <cellStyle name="7_생산계획_부산_0726(공지용)_LSI Sensor 진행사항 (061013)_M8800 카메라 수급계획_M8800 가용량_M8800 가용량_카메라신모델&amp;Issue_090529 AMOLED 점검" xfId="19797"/>
    <cellStyle name="7_생산계획_부산_0726(공지용)_LSI Sensor 진행사항 (061013)_M8800 카메라 수급계획_M8800 가용량_M8800 가용량_카메라신모델&amp;Issue_090603 AMOLED 점검_090603_GOC" xfId="19798"/>
    <cellStyle name="7_생산계획_부산_0726(공지용)_LSI Sensor 진행사항 (061013)_M8800 카메라 수급계획_M8800 가용량_M8800 가용량_카메라신모델&amp;Issue_Ely 세부현황(0521)" xfId="19799"/>
    <cellStyle name="7_생산계획_부산_0726(공지용)_LSI Sensor 진행사항 (061013)_M8800 카메라 수급계획_M8800 가용량_M8800 가용량_카메라신모델&amp;Issue_ELY,PRESTON_090515" xfId="19800"/>
    <cellStyle name="7_생산계획_부산_0726(공지용)_LSI Sensor 진행사항 (061013)_M8800 카메라 수급계획_M8800 가용량_M8800 가용량_카메라신모델&amp;Issue_ELY,PRESTON外_090518" xfId="19801"/>
    <cellStyle name="7_생산계획_부산_0726(공지용)_LSI Sensor 진행사항 (061013)_M8800 카메라 수급계획_M8800 가용량_M8800 가용량_카메라신모델&amp;Issue_SMD 주요모델 6월 입고계획 對 실적" xfId="19802"/>
    <cellStyle name="7_생산계획_부산_0726(공지용)_LSI Sensor 진행사항 (061013)_M8800 카메라 수급계획_M8800 가용량_M8800 가용량_카메라신모델&amp;Issue_SMD 주요모델 일별 입고실적(090528)" xfId="19803"/>
    <cellStyle name="7_생산계획_부산_0726(공지용)_LSI Sensor 진행사항 (061013)_M8800 카메라 수급계획_M8800 가용량_M8800 가용량_카메라신모델&amp;Issue_SMD 주요모델 일별 입고실적(090601)" xfId="19804"/>
    <cellStyle name="7_생산계획_부산_0726(공지용)_LSI Sensor 진행사항 (061013)_M8800 카메라 수급계획_M8800 가용량_M8800 가용량_카메라신모델&amp;Issue_SMD이슈모델 가용량" xfId="19805"/>
    <cellStyle name="7_생산계획_부산_0726(공지용)_LSI Sensor 진행사항 (061013)_M8800 카메라 수급계획_M8800 가용량_M8800 가용량_카메라신모델&amp;Issue_SMD이슈모델 가용량_090606" xfId="19806"/>
    <cellStyle name="7_생산계획_부산_0726(공지용)_LSI Sensor 진행사항 (061013)_M8800 카메라 수급계획_M8800 가용량_M8800 가용량_카메라신모델&amp;Issue_SMD이슈모델 가용량_090622" xfId="19807"/>
    <cellStyle name="7_생산계획_부산_0726(공지용)_LSI Sensor 진행사항 (061013)_M8800 카메라 수급계획_M8800 가용량_M8800 가용량_카메라신모델&amp;Issue_SMD이슈모델 가용량_090706(이강성)" xfId="19808"/>
    <cellStyle name="7_생산계획_부산_0726(공지용)_LSI Sensor 진행사항 (061013)_M8800 카메라 수급계획_M8800 가용량_M8800 가용량_카메라신모델&amp;Issue_SMD이슈모델 가용량_090706-1(이강성)" xfId="19809"/>
    <cellStyle name="7_생산계획_부산_0726(공지용)_LSI Sensor 진행사항 (061013)_M8800 카메라 수급계획_M8800 가용량_M8800 가용량_카메라신모델&amp;Issue_SMD이슈모델 가용량_090717" xfId="19810"/>
    <cellStyle name="7_생산계획_부산_0726(공지용)_LSI Sensor 진행사항 (061013)_M8800 카메라 수급계획_M8800 가용량_M8800 가용량_카메라신모델&amp;Issue_SMD이슈모델 가용량_090922" xfId="19811"/>
    <cellStyle name="7_생산계획_부산_0726(공지용)_LSI Sensor 진행사항 (061013)_M8800 카메라 수급계획_M8800 가용량_M8800 가용량_카메라신모델&amp;Issue_SMD이슈모델 가용량_41184" xfId="19812"/>
    <cellStyle name="7_생산계획_부산_0726(공지용)_LSI Sensor 진행사항 (061013)_M8800 카메라 수급계획_M8800 가용량_M8800 가용량_카메라신모델&amp;Issue_SMD이슈모델 가용량_공유" xfId="19813"/>
    <cellStyle name="7_생산계획_부산_0726(공지용)_LSI Sensor 진행사항 (061013)_M8800 카메라 수급계획_M8800 가용량_M8800 가용량_카메라신모델&amp;Issue_SMD이슈모델 가용량_이강성" xfId="19814"/>
    <cellStyle name="7_생산계획_부산_0726(공지용)_LSI Sensor 진행사항 (061013)_M8800 카메라 수급계획_M8800 가용량_M8800 가용량_카메라신모델&amp;Issue_SMD이슈모델_현황판" xfId="19815"/>
    <cellStyle name="7_생산계획_부산_0726(공지용)_LSI Sensor 진행사항 (061013)_M8800 카메라 수급계획_M8800 가용량_M8800 가용량_카메라신모델&amp;Issue_SMD이슈모델_현황판_이강성" xfId="19816"/>
    <cellStyle name="7_생산계획_부산_0726(공지용)_LSI Sensor 진행사항 (061013)_M8800 카메라 수급계획_M8800 가용량_M8800 가용량_카메라신모델&amp;Issue_국판Omnia2" xfId="19817"/>
    <cellStyle name="7_생산계획_부산_0726(공지용)_LSI Sensor 진행사항 (061013)_M8800 카메라 수급계획_M8800 가용량_M8800 가용량_카메라신모델&amp;Issue_국판Omnia2_20091204" xfId="19818"/>
    <cellStyle name="7_생산계획_부산_0726(공지용)_LSI Sensor 진행사항 (061013)_M8800 카메라 수급계획_M8800 가용량_M8800 가용량_카메라신모델&amp;Issue_국판Omnia2_20091207" xfId="19819"/>
    <cellStyle name="7_생산계획_부산_0726(공지용)_LSI Sensor 진행사항 (061013)_M8800 카메라 수급계획_M8800 가용량_M8800 가용량_카메라신모델&amp;Issue_국판Omnia2_20091209" xfId="19820"/>
    <cellStyle name="7_생산계획_부산_0726(공지용)_LSI Sensor 진행사항 (061013)_M8800 카메라 수급계획_M8800 가용량_M8800 가용량_카메라신모델&amp;Issue_국판Omnia2_200912월" xfId="19821"/>
    <cellStyle name="7_생산계획_부산_0726(공지용)_LSI Sensor 진행사항 (061013)_M8800 카메라 수급계획_M8800 가용량_M8800 가용량_카메라신모델&amp;Issue_문제자재(090521)" xfId="19822"/>
    <cellStyle name="7_생산계획_부산_0726(공지용)_LSI Sensor 진행사항 (061013)_M8800 카메라 수급계획_M8800 가용량_M8800 가용량_카메라신모델&amp;Issue_신모델 진행현황" xfId="19823"/>
    <cellStyle name="7_생산계획_부산_0726(공지용)_LSI Sensor 진행사항 (061013)_M8800 카메라 수급계획_M8800 가용량_M8800 가용량_카메라신모델&amp;Issue_신모델 진행현황_090611" xfId="19824"/>
    <cellStyle name="7_생산계획_부산_0726(공지용)_LSI Sensor 진행사항 (061013)_M8800 카메라 수급계획_M8800 가용량_M8800 가용량_카메라신모델&amp;Issue_신모델 진행현황_SDI이슈모델" xfId="19825"/>
    <cellStyle name="7_생산계획_부산_0726(공지용)_LSI Sensor 진행사항 (061013)_M8800 카메라 수급계획_M8800 가용량_M8800 가용량_카메라신모델&amp;Issue_신모델 진행현황_W22" xfId="19826"/>
    <cellStyle name="7_생산계획_부산_0726(공지용)_LSI Sensor 진행사항 (061013)_M8800 카메라 수급계획_M8800 가용량_M8800 가용량_카메라신모델&amp;Issue_신모델 진행현황_W23" xfId="19827"/>
    <cellStyle name="7_생산계획_부산_0726(공지용)_LSI Sensor 진행사항 (061013)_M8800 카메라 수급계획_M8800 가용량_M8800 가용량_카메라신모델&amp;Issue_신모델 진행현황_공유" xfId="19828"/>
    <cellStyle name="7_생산계획_부산_0726(공지용)_LSI Sensor 진행사항 (061013)_M8800 카메라 수급계획_M8800 가용량_M8800 가용량_카메라신모델&amp;Issue_신모델 진행현황_오K" xfId="19829"/>
    <cellStyle name="7_생산계획_부산_0726(공지용)_LSI Sensor 진행사항 (061013)_M8800 카메라 수급계획_M8800 가용량_M8800 가용량_카메라신모델&amp;Issue_이슈모델 가용량" xfId="19830"/>
    <cellStyle name="7_생산계획_부산_0726(공지용)_LSI Sensor 진행사항 (061013)_M8800 카메라 수급계획_M8800 가용량_M8800 가용량_카메라신모델&amp;Issue_이슈모델 가용량(ELY)" xfId="19831"/>
    <cellStyle name="7_생산계획_부산_0726(공지용)_LSI Sensor 진행사항 (061013)_M8800 카메라 수급계획_M8800 가용량_M8800 가용량_카메라신모델&amp;Issue_이슈모델 가용량_0528" xfId="19832"/>
    <cellStyle name="7_생산계획_부산_0726(공지용)_LSI Sensor 진행사항 (061013)_M8800 카메라 수급계획_M8800 가용량_M8800 가용량_카메라신모델&amp;Issue_이슈모델 가용량_국판Omnia_2" xfId="19833"/>
    <cellStyle name="7_생산계획_부산_0726(공지용)_LSI Sensor 진행사항 (061013)_M8800 카메라 수급계획_M8800 가용량_M8800 가용량_카메라신모델&amp;Issue_카메라 신모델 &amp; issue" xfId="19834"/>
    <cellStyle name="7_생산계획_부산_0726(공지용)_LSI Sensor 진행사항 (061013)_M8800 카메라 수급계획_M8800 가용량_M8800 가용량_카메라신모델&amp;Issue_카메라 신모델 &amp; issue_공유" xfId="19835"/>
    <cellStyle name="7_생산계획_부산_0726(공지용)_LSI Sensor 진행사항 (061013)_M8800 카메라 수급계획_M8800 가용량_M8800 가용량_카메라신모델&amp;Issue_카메라신모델&amp;Issue_090220" xfId="19836"/>
    <cellStyle name="7_생산계획_부산_0726(공지용)_LSI Sensor 진행사항 (061013)_M8800 카메라 수급계획_M8800 가용량_M8800 가용량_카메라신모델&amp;Issue_카메라신모델진행현황" xfId="19837"/>
    <cellStyle name="7_생산계획_부산_0726(공지용)_LSI Sensor 진행사항 (061013)_M8800 카메라 수급계획_M8800 가용량_M8800 가용량_카메라신모델&amp;Issue_카메라신모델진행현황_(로슈)_0323" xfId="19838"/>
    <cellStyle name="7_생산계획_부산_0726(공지용)_LSI Sensor 진행사항 (061013)_M8800 카메라 수급계획_M8800 가용량_M8800 가용량_카메라신모델&amp;Issue_카메라신모델진행현황_41184(로슈)" xfId="19839"/>
    <cellStyle name="7_생산계획_부산_0726(공지용)_LSI Sensor 진행사항 (061013)_M8800 카메라 수급계획_M8800 가용량_카메라신모델&amp;Issue" xfId="19840"/>
    <cellStyle name="7_생산계획_부산_0726(공지용)_LSI Sensor 진행사항 (061013)_M8800 카메라 수급계획_M8800 가용량_카메라신모델&amp;Issue_090529 AMOLED 점검" xfId="19841"/>
    <cellStyle name="7_생산계획_부산_0726(공지용)_LSI Sensor 진행사항 (061013)_M8800 카메라 수급계획_M8800 가용량_카메라신모델&amp;Issue_090603 AMOLED 점검_090603_GOC" xfId="19842"/>
    <cellStyle name="7_생산계획_부산_0726(공지용)_LSI Sensor 진행사항 (061013)_M8800 카메라 수급계획_M8800 가용량_카메라신모델&amp;Issue_Ely 세부현황(0521)" xfId="19843"/>
    <cellStyle name="7_생산계획_부산_0726(공지용)_LSI Sensor 진행사항 (061013)_M8800 카메라 수급계획_M8800 가용량_카메라신모델&amp;Issue_ELY,PRESTON_090515" xfId="19844"/>
    <cellStyle name="7_생산계획_부산_0726(공지용)_LSI Sensor 진행사항 (061013)_M8800 카메라 수급계획_M8800 가용량_카메라신모델&amp;Issue_ELY,PRESTON外_090518" xfId="19845"/>
    <cellStyle name="7_생산계획_부산_0726(공지용)_LSI Sensor 진행사항 (061013)_M8800 카메라 수급계획_M8800 가용량_카메라신모델&amp;Issue_SMD 주요모델 6월 입고계획 對 실적" xfId="19846"/>
    <cellStyle name="7_생산계획_부산_0726(공지용)_LSI Sensor 진행사항 (061013)_M8800 카메라 수급계획_M8800 가용량_카메라신모델&amp;Issue_SMD 주요모델 일별 입고실적(090528)" xfId="19847"/>
    <cellStyle name="7_생산계획_부산_0726(공지용)_LSI Sensor 진행사항 (061013)_M8800 카메라 수급계획_M8800 가용량_카메라신모델&amp;Issue_SMD 주요모델 일별 입고실적(090601)" xfId="19848"/>
    <cellStyle name="7_생산계획_부산_0726(공지용)_LSI Sensor 진행사항 (061013)_M8800 카메라 수급계획_M8800 가용량_카메라신모델&amp;Issue_SMD이슈모델 가용량" xfId="19849"/>
    <cellStyle name="7_생산계획_부산_0726(공지용)_LSI Sensor 진행사항 (061013)_M8800 카메라 수급계획_M8800 가용량_카메라신모델&amp;Issue_SMD이슈모델 가용량_090606" xfId="19850"/>
    <cellStyle name="7_생산계획_부산_0726(공지용)_LSI Sensor 진행사항 (061013)_M8800 카메라 수급계획_M8800 가용량_카메라신모델&amp;Issue_SMD이슈모델 가용량_090622" xfId="19851"/>
    <cellStyle name="7_생산계획_부산_0726(공지용)_LSI Sensor 진행사항 (061013)_M8800 카메라 수급계획_M8800 가용량_카메라신모델&amp;Issue_SMD이슈모델 가용량_090706(이강성)" xfId="19852"/>
    <cellStyle name="7_생산계획_부산_0726(공지용)_LSI Sensor 진행사항 (061013)_M8800 카메라 수급계획_M8800 가용량_카메라신모델&amp;Issue_SMD이슈모델 가용량_090706-1(이강성)" xfId="19853"/>
    <cellStyle name="7_생산계획_부산_0726(공지용)_LSI Sensor 진행사항 (061013)_M8800 카메라 수급계획_M8800 가용량_카메라신모델&amp;Issue_SMD이슈모델 가용량_090717" xfId="19854"/>
    <cellStyle name="7_생산계획_부산_0726(공지용)_LSI Sensor 진행사항 (061013)_M8800 카메라 수급계획_M8800 가용량_카메라신모델&amp;Issue_SMD이슈모델 가용량_090922" xfId="19855"/>
    <cellStyle name="7_생산계획_부산_0726(공지용)_LSI Sensor 진행사항 (061013)_M8800 카메라 수급계획_M8800 가용량_카메라신모델&amp;Issue_SMD이슈모델 가용량_41184" xfId="19856"/>
    <cellStyle name="7_생산계획_부산_0726(공지용)_LSI Sensor 진행사항 (061013)_M8800 카메라 수급계획_M8800 가용량_카메라신모델&amp;Issue_SMD이슈모델 가용량_공유" xfId="19857"/>
    <cellStyle name="7_생산계획_부산_0726(공지용)_LSI Sensor 진행사항 (061013)_M8800 카메라 수급계획_M8800 가용량_카메라신모델&amp;Issue_SMD이슈모델 가용량_이강성" xfId="19858"/>
    <cellStyle name="7_생산계획_부산_0726(공지용)_LSI Sensor 진행사항 (061013)_M8800 카메라 수급계획_M8800 가용량_카메라신모델&amp;Issue_SMD이슈모델_현황판" xfId="19859"/>
    <cellStyle name="7_생산계획_부산_0726(공지용)_LSI Sensor 진행사항 (061013)_M8800 카메라 수급계획_M8800 가용량_카메라신모델&amp;Issue_SMD이슈모델_현황판_이강성" xfId="19860"/>
    <cellStyle name="7_생산계획_부산_0726(공지용)_LSI Sensor 진행사항 (061013)_M8800 카메라 수급계획_M8800 가용량_카메라신모델&amp;Issue_국판Omnia2" xfId="19861"/>
    <cellStyle name="7_생산계획_부산_0726(공지용)_LSI Sensor 진행사항 (061013)_M8800 카메라 수급계획_M8800 가용량_카메라신모델&amp;Issue_국판Omnia2_20091204" xfId="19862"/>
    <cellStyle name="7_생산계획_부산_0726(공지용)_LSI Sensor 진행사항 (061013)_M8800 카메라 수급계획_M8800 가용량_카메라신모델&amp;Issue_국판Omnia2_20091207" xfId="19863"/>
    <cellStyle name="7_생산계획_부산_0726(공지용)_LSI Sensor 진행사항 (061013)_M8800 카메라 수급계획_M8800 가용량_카메라신모델&amp;Issue_국판Omnia2_20091209" xfId="19864"/>
    <cellStyle name="7_생산계획_부산_0726(공지용)_LSI Sensor 진행사항 (061013)_M8800 카메라 수급계획_M8800 가용량_카메라신모델&amp;Issue_국판Omnia2_200912월" xfId="19865"/>
    <cellStyle name="7_생산계획_부산_0726(공지용)_LSI Sensor 진행사항 (061013)_M8800 카메라 수급계획_M8800 가용량_카메라신모델&amp;Issue_문제자재(090521)" xfId="19866"/>
    <cellStyle name="7_생산계획_부산_0726(공지용)_LSI Sensor 진행사항 (061013)_M8800 카메라 수급계획_M8800 가용량_카메라신모델&amp;Issue_신모델 진행현황" xfId="19867"/>
    <cellStyle name="7_생산계획_부산_0726(공지용)_LSI Sensor 진행사항 (061013)_M8800 카메라 수급계획_M8800 가용량_카메라신모델&amp;Issue_신모델 진행현황_090611" xfId="19868"/>
    <cellStyle name="7_생산계획_부산_0726(공지용)_LSI Sensor 진행사항 (061013)_M8800 카메라 수급계획_M8800 가용량_카메라신모델&amp;Issue_신모델 진행현황_SDI이슈모델" xfId="19869"/>
    <cellStyle name="7_생산계획_부산_0726(공지용)_LSI Sensor 진행사항 (061013)_M8800 카메라 수급계획_M8800 가용량_카메라신모델&amp;Issue_신모델 진행현황_W22" xfId="19870"/>
    <cellStyle name="7_생산계획_부산_0726(공지용)_LSI Sensor 진행사항 (061013)_M8800 카메라 수급계획_M8800 가용량_카메라신모델&amp;Issue_신모델 진행현황_W23" xfId="19871"/>
    <cellStyle name="7_생산계획_부산_0726(공지용)_LSI Sensor 진행사항 (061013)_M8800 카메라 수급계획_M8800 가용량_카메라신모델&amp;Issue_신모델 진행현황_공유" xfId="19872"/>
    <cellStyle name="7_생산계획_부산_0726(공지용)_LSI Sensor 진행사항 (061013)_M8800 카메라 수급계획_M8800 가용량_카메라신모델&amp;Issue_신모델 진행현황_오K" xfId="19873"/>
    <cellStyle name="7_생산계획_부산_0726(공지용)_LSI Sensor 진행사항 (061013)_M8800 카메라 수급계획_M8800 가용량_카메라신모델&amp;Issue_이슈모델 가용량" xfId="19874"/>
    <cellStyle name="7_생산계획_부산_0726(공지용)_LSI Sensor 진행사항 (061013)_M8800 카메라 수급계획_M8800 가용량_카메라신모델&amp;Issue_이슈모델 가용량(ELY)" xfId="19875"/>
    <cellStyle name="7_생산계획_부산_0726(공지용)_LSI Sensor 진행사항 (061013)_M8800 카메라 수급계획_M8800 가용량_카메라신모델&amp;Issue_이슈모델 가용량_0528" xfId="19876"/>
    <cellStyle name="7_생산계획_부산_0726(공지용)_LSI Sensor 진행사항 (061013)_M8800 카메라 수급계획_M8800 가용량_카메라신모델&amp;Issue_이슈모델 가용량_국판Omnia_2" xfId="19877"/>
    <cellStyle name="7_생산계획_부산_0726(공지용)_LSI Sensor 진행사항 (061013)_M8800 카메라 수급계획_M8800 가용량_카메라신모델&amp;Issue_카메라 신모델 &amp; issue" xfId="19878"/>
    <cellStyle name="7_생산계획_부산_0726(공지용)_LSI Sensor 진행사항 (061013)_M8800 카메라 수급계획_M8800 가용량_카메라신모델&amp;Issue_카메라 신모델 &amp; issue_공유" xfId="19879"/>
    <cellStyle name="7_생산계획_부산_0726(공지용)_LSI Sensor 진행사항 (061013)_M8800 카메라 수급계획_M8800 가용량_카메라신모델&amp;Issue_카메라신모델&amp;Issue_090220" xfId="19880"/>
    <cellStyle name="7_생산계획_부산_0726(공지용)_LSI Sensor 진행사항 (061013)_M8800 카메라 수급계획_M8800 가용량_카메라신모델&amp;Issue_카메라신모델진행현황" xfId="19881"/>
    <cellStyle name="7_생산계획_부산_0726(공지용)_LSI Sensor 진행사항 (061013)_M8800 카메라 수급계획_M8800 가용량_카메라신모델&amp;Issue_카메라신모델진행현황_(로슈)_0323" xfId="19882"/>
    <cellStyle name="7_생산계획_부산_0726(공지용)_LSI Sensor 진행사항 (061013)_M8800 카메라 수급계획_M8800 가용량_카메라신모델&amp;Issue_카메라신모델진행현황_41184(로슈)" xfId="19883"/>
    <cellStyle name="7_생산계획_부산_0726(공지용)_LSI Sensor 진행사항 (061013)_M8800 카메라 수급계획_카메라신모델&amp;Issue" xfId="19884"/>
    <cellStyle name="7_생산계획_부산_0726(공지용)_LSI Sensor 진행사항 (061013)_M8800 카메라 수급계획_카메라신모델&amp;Issue_090529 AMOLED 점검" xfId="19885"/>
    <cellStyle name="7_생산계획_부산_0726(공지용)_LSI Sensor 진행사항 (061013)_M8800 카메라 수급계획_카메라신모델&amp;Issue_090603 AMOLED 점검_090603_GOC" xfId="19886"/>
    <cellStyle name="7_생산계획_부산_0726(공지용)_LSI Sensor 진행사항 (061013)_M8800 카메라 수급계획_카메라신모델&amp;Issue_Ely 세부현황(0521)" xfId="19887"/>
    <cellStyle name="7_생산계획_부산_0726(공지용)_LSI Sensor 진행사항 (061013)_M8800 카메라 수급계획_카메라신모델&amp;Issue_ELY,PRESTON_090515" xfId="19888"/>
    <cellStyle name="7_생산계획_부산_0726(공지용)_LSI Sensor 진행사항 (061013)_M8800 카메라 수급계획_카메라신모델&amp;Issue_ELY,PRESTON外_090518" xfId="19889"/>
    <cellStyle name="7_생산계획_부산_0726(공지용)_LSI Sensor 진행사항 (061013)_M8800 카메라 수급계획_카메라신모델&amp;Issue_SMD 주요모델 6월 입고계획 對 실적" xfId="19890"/>
    <cellStyle name="7_생산계획_부산_0726(공지용)_LSI Sensor 진행사항 (061013)_M8800 카메라 수급계획_카메라신모델&amp;Issue_SMD 주요모델 일별 입고실적(090528)" xfId="19891"/>
    <cellStyle name="7_생산계획_부산_0726(공지용)_LSI Sensor 진행사항 (061013)_M8800 카메라 수급계획_카메라신모델&amp;Issue_SMD 주요모델 일별 입고실적(090601)" xfId="19892"/>
    <cellStyle name="7_생산계획_부산_0726(공지용)_LSI Sensor 진행사항 (061013)_M8800 카메라 수급계획_카메라신모델&amp;Issue_SMD이슈모델 가용량" xfId="19893"/>
    <cellStyle name="7_생산계획_부산_0726(공지용)_LSI Sensor 진행사항 (061013)_M8800 카메라 수급계획_카메라신모델&amp;Issue_SMD이슈모델 가용량_090606" xfId="19894"/>
    <cellStyle name="7_생산계획_부산_0726(공지용)_LSI Sensor 진행사항 (061013)_M8800 카메라 수급계획_카메라신모델&amp;Issue_SMD이슈모델 가용량_090622" xfId="19895"/>
    <cellStyle name="7_생산계획_부산_0726(공지용)_LSI Sensor 진행사항 (061013)_M8800 카메라 수급계획_카메라신모델&amp;Issue_SMD이슈모델 가용량_090706(이강성)" xfId="19896"/>
    <cellStyle name="7_생산계획_부산_0726(공지용)_LSI Sensor 진행사항 (061013)_M8800 카메라 수급계획_카메라신모델&amp;Issue_SMD이슈모델 가용량_090706-1(이강성)" xfId="19897"/>
    <cellStyle name="7_생산계획_부산_0726(공지용)_LSI Sensor 진행사항 (061013)_M8800 카메라 수급계획_카메라신모델&amp;Issue_SMD이슈모델 가용량_090717" xfId="19898"/>
    <cellStyle name="7_생산계획_부산_0726(공지용)_LSI Sensor 진행사항 (061013)_M8800 카메라 수급계획_카메라신모델&amp;Issue_SMD이슈모델 가용량_090922" xfId="19899"/>
    <cellStyle name="7_생산계획_부산_0726(공지용)_LSI Sensor 진행사항 (061013)_M8800 카메라 수급계획_카메라신모델&amp;Issue_SMD이슈모델 가용량_41184" xfId="19900"/>
    <cellStyle name="7_생산계획_부산_0726(공지용)_LSI Sensor 진행사항 (061013)_M8800 카메라 수급계획_카메라신모델&amp;Issue_SMD이슈모델 가용량_공유" xfId="19901"/>
    <cellStyle name="7_생산계획_부산_0726(공지용)_LSI Sensor 진행사항 (061013)_M8800 카메라 수급계획_카메라신모델&amp;Issue_SMD이슈모델 가용량_이강성" xfId="19902"/>
    <cellStyle name="7_생산계획_부산_0726(공지용)_LSI Sensor 진행사항 (061013)_M8800 카메라 수급계획_카메라신모델&amp;Issue_SMD이슈모델_현황판" xfId="19903"/>
    <cellStyle name="7_생산계획_부산_0726(공지용)_LSI Sensor 진행사항 (061013)_M8800 카메라 수급계획_카메라신모델&amp;Issue_SMD이슈모델_현황판_이강성" xfId="19904"/>
    <cellStyle name="7_생산계획_부산_0726(공지용)_LSI Sensor 진행사항 (061013)_M8800 카메라 수급계획_카메라신모델&amp;Issue_국판Omnia2" xfId="19905"/>
    <cellStyle name="7_생산계획_부산_0726(공지용)_LSI Sensor 진행사항 (061013)_M8800 카메라 수급계획_카메라신모델&amp;Issue_국판Omnia2_20091204" xfId="19906"/>
    <cellStyle name="7_생산계획_부산_0726(공지용)_LSI Sensor 진행사항 (061013)_M8800 카메라 수급계획_카메라신모델&amp;Issue_국판Omnia2_20091207" xfId="19907"/>
    <cellStyle name="7_생산계획_부산_0726(공지용)_LSI Sensor 진행사항 (061013)_M8800 카메라 수급계획_카메라신모델&amp;Issue_국판Omnia2_20091209" xfId="19908"/>
    <cellStyle name="7_생산계획_부산_0726(공지용)_LSI Sensor 진행사항 (061013)_M8800 카메라 수급계획_카메라신모델&amp;Issue_국판Omnia2_200912월" xfId="19909"/>
    <cellStyle name="7_생산계획_부산_0726(공지용)_LSI Sensor 진행사항 (061013)_M8800 카메라 수급계획_카메라신모델&amp;Issue_문제자재(090521)" xfId="19910"/>
    <cellStyle name="7_생산계획_부산_0726(공지용)_LSI Sensor 진행사항 (061013)_M8800 카메라 수급계획_카메라신모델&amp;Issue_신모델 진행현황" xfId="19911"/>
    <cellStyle name="7_생산계획_부산_0726(공지용)_LSI Sensor 진행사항 (061013)_M8800 카메라 수급계획_카메라신모델&amp;Issue_신모델 진행현황_090611" xfId="19912"/>
    <cellStyle name="7_생산계획_부산_0726(공지용)_LSI Sensor 진행사항 (061013)_M8800 카메라 수급계획_카메라신모델&amp;Issue_신모델 진행현황_SDI이슈모델" xfId="19913"/>
    <cellStyle name="7_생산계획_부산_0726(공지용)_LSI Sensor 진행사항 (061013)_M8800 카메라 수급계획_카메라신모델&amp;Issue_신모델 진행현황_W22" xfId="19914"/>
    <cellStyle name="7_생산계획_부산_0726(공지용)_LSI Sensor 진행사항 (061013)_M8800 카메라 수급계획_카메라신모델&amp;Issue_신모델 진행현황_W23" xfId="19915"/>
    <cellStyle name="7_생산계획_부산_0726(공지용)_LSI Sensor 진행사항 (061013)_M8800 카메라 수급계획_카메라신모델&amp;Issue_신모델 진행현황_공유" xfId="19916"/>
    <cellStyle name="7_생산계획_부산_0726(공지용)_LSI Sensor 진행사항 (061013)_M8800 카메라 수급계획_카메라신모델&amp;Issue_신모델 진행현황_오K" xfId="19917"/>
    <cellStyle name="7_생산계획_부산_0726(공지용)_LSI Sensor 진행사항 (061013)_M8800 카메라 수급계획_카메라신모델&amp;Issue_이슈모델 가용량" xfId="19918"/>
    <cellStyle name="7_생산계획_부산_0726(공지용)_LSI Sensor 진행사항 (061013)_M8800 카메라 수급계획_카메라신모델&amp;Issue_이슈모델 가용량(ELY)" xfId="19919"/>
    <cellStyle name="7_생산계획_부산_0726(공지용)_LSI Sensor 진행사항 (061013)_M8800 카메라 수급계획_카메라신모델&amp;Issue_이슈모델 가용량_0528" xfId="19920"/>
    <cellStyle name="7_생산계획_부산_0726(공지용)_LSI Sensor 진행사항 (061013)_M8800 카메라 수급계획_카메라신모델&amp;Issue_이슈모델 가용량_국판Omnia_2" xfId="19921"/>
    <cellStyle name="7_생산계획_부산_0726(공지용)_LSI Sensor 진행사항 (061013)_M8800 카메라 수급계획_카메라신모델&amp;Issue_카메라 신모델 &amp; issue" xfId="19922"/>
    <cellStyle name="7_생산계획_부산_0726(공지용)_LSI Sensor 진행사항 (061013)_M8800 카메라 수급계획_카메라신모델&amp;Issue_카메라 신모델 &amp; issue_공유" xfId="19923"/>
    <cellStyle name="7_생산계획_부산_0726(공지용)_LSI Sensor 진행사항 (061013)_M8800 카메라 수급계획_카메라신모델&amp;Issue_카메라신모델&amp;Issue_090220" xfId="19924"/>
    <cellStyle name="7_생산계획_부산_0726(공지용)_LSI Sensor 진행사항 (061013)_M8800 카메라 수급계획_카메라신모델&amp;Issue_카메라신모델진행현황" xfId="19925"/>
    <cellStyle name="7_생산계획_부산_0726(공지용)_LSI Sensor 진행사항 (061013)_M8800 카메라 수급계획_카메라신모델&amp;Issue_카메라신모델진행현황_(로슈)_0323" xfId="19926"/>
    <cellStyle name="7_생산계획_부산_0726(공지용)_LSI Sensor 진행사항 (061013)_M8800 카메라 수급계획_카메라신모델&amp;Issue_카메라신모델진행현황_41184(로슈)" xfId="19927"/>
    <cellStyle name="7_생산계획_부산_0726(공지용)_LSI Sensor 진행사항 (061013)_카메라신모델&amp;Issue" xfId="19928"/>
    <cellStyle name="7_생산계획_부산_0726(공지용)_LSI Sensor 진행사항 (061013)_카메라신모델&amp;Issue_090529 AMOLED 점검" xfId="19929"/>
    <cellStyle name="7_생산계획_부산_0726(공지용)_LSI Sensor 진행사항 (061013)_카메라신모델&amp;Issue_090603 AMOLED 점검_090603_GOC" xfId="19930"/>
    <cellStyle name="7_생산계획_부산_0726(공지용)_LSI Sensor 진행사항 (061013)_카메라신모델&amp;Issue_Ely 세부현황(0521)" xfId="19931"/>
    <cellStyle name="7_생산계획_부산_0726(공지용)_LSI Sensor 진행사항 (061013)_카메라신모델&amp;Issue_ELY,PRESTON_090515" xfId="19932"/>
    <cellStyle name="7_생산계획_부산_0726(공지용)_LSI Sensor 진행사항 (061013)_카메라신모델&amp;Issue_ELY,PRESTON外_090518" xfId="19933"/>
    <cellStyle name="7_생산계획_부산_0726(공지용)_LSI Sensor 진행사항 (061013)_카메라신모델&amp;Issue_SMD 주요모델 6월 입고계획 對 실적" xfId="19934"/>
    <cellStyle name="7_생산계획_부산_0726(공지용)_LSI Sensor 진행사항 (061013)_카메라신모델&amp;Issue_SMD 주요모델 일별 입고실적(090528)" xfId="19935"/>
    <cellStyle name="7_생산계획_부산_0726(공지용)_LSI Sensor 진행사항 (061013)_카메라신모델&amp;Issue_SMD 주요모델 일별 입고실적(090601)" xfId="19936"/>
    <cellStyle name="7_생산계획_부산_0726(공지용)_LSI Sensor 진행사항 (061013)_카메라신모델&amp;Issue_SMD이슈모델 가용량" xfId="19937"/>
    <cellStyle name="7_생산계획_부산_0726(공지용)_LSI Sensor 진행사항 (061013)_카메라신모델&amp;Issue_SMD이슈모델 가용량_090606" xfId="19938"/>
    <cellStyle name="7_생산계획_부산_0726(공지용)_LSI Sensor 진행사항 (061013)_카메라신모델&amp;Issue_SMD이슈모델 가용량_090622" xfId="19939"/>
    <cellStyle name="7_생산계획_부산_0726(공지용)_LSI Sensor 진행사항 (061013)_카메라신모델&amp;Issue_SMD이슈모델 가용량_090706(이강성)" xfId="19940"/>
    <cellStyle name="7_생산계획_부산_0726(공지용)_LSI Sensor 진행사항 (061013)_카메라신모델&amp;Issue_SMD이슈모델 가용량_090706-1(이강성)" xfId="19941"/>
    <cellStyle name="7_생산계획_부산_0726(공지용)_LSI Sensor 진행사항 (061013)_카메라신모델&amp;Issue_SMD이슈모델 가용량_090717" xfId="19942"/>
    <cellStyle name="7_생산계획_부산_0726(공지용)_LSI Sensor 진행사항 (061013)_카메라신모델&amp;Issue_SMD이슈모델 가용량_090922" xfId="19943"/>
    <cellStyle name="7_생산계획_부산_0726(공지용)_LSI Sensor 진행사항 (061013)_카메라신모델&amp;Issue_SMD이슈모델 가용량_41184" xfId="19944"/>
    <cellStyle name="7_생산계획_부산_0726(공지용)_LSI Sensor 진행사항 (061013)_카메라신모델&amp;Issue_SMD이슈모델 가용량_공유" xfId="19945"/>
    <cellStyle name="7_생산계획_부산_0726(공지용)_LSI Sensor 진행사항 (061013)_카메라신모델&amp;Issue_SMD이슈모델 가용량_이강성" xfId="19946"/>
    <cellStyle name="7_생산계획_부산_0726(공지용)_LSI Sensor 진행사항 (061013)_카메라신모델&amp;Issue_SMD이슈모델_현황판" xfId="19947"/>
    <cellStyle name="7_생산계획_부산_0726(공지용)_LSI Sensor 진행사항 (061013)_카메라신모델&amp;Issue_SMD이슈모델_현황판_이강성" xfId="19948"/>
    <cellStyle name="7_생산계획_부산_0726(공지용)_LSI Sensor 진행사항 (061013)_카메라신모델&amp;Issue_국판Omnia2" xfId="19949"/>
    <cellStyle name="7_생산계획_부산_0726(공지용)_LSI Sensor 진행사항 (061013)_카메라신모델&amp;Issue_국판Omnia2_20091204" xfId="19950"/>
    <cellStyle name="7_생산계획_부산_0726(공지용)_LSI Sensor 진행사항 (061013)_카메라신모델&amp;Issue_국판Omnia2_20091207" xfId="19951"/>
    <cellStyle name="7_생산계획_부산_0726(공지용)_LSI Sensor 진행사항 (061013)_카메라신모델&amp;Issue_국판Omnia2_20091209" xfId="19952"/>
    <cellStyle name="7_생산계획_부산_0726(공지용)_LSI Sensor 진행사항 (061013)_카메라신모델&amp;Issue_국판Omnia2_200912월" xfId="19953"/>
    <cellStyle name="7_생산계획_부산_0726(공지용)_LSI Sensor 진행사항 (061013)_카메라신모델&amp;Issue_문제자재(090521)" xfId="19954"/>
    <cellStyle name="7_생산계획_부산_0726(공지용)_LSI Sensor 진행사항 (061013)_카메라신모델&amp;Issue_신모델 진행현황" xfId="19955"/>
    <cellStyle name="7_생산계획_부산_0726(공지용)_LSI Sensor 진행사항 (061013)_카메라신모델&amp;Issue_신모델 진행현황_090611" xfId="19956"/>
    <cellStyle name="7_생산계획_부산_0726(공지용)_LSI Sensor 진행사항 (061013)_카메라신모델&amp;Issue_신모델 진행현황_SDI이슈모델" xfId="19957"/>
    <cellStyle name="7_생산계획_부산_0726(공지용)_LSI Sensor 진행사항 (061013)_카메라신모델&amp;Issue_신모델 진행현황_W22" xfId="19958"/>
    <cellStyle name="7_생산계획_부산_0726(공지용)_LSI Sensor 진행사항 (061013)_카메라신모델&amp;Issue_신모델 진행현황_W23" xfId="19959"/>
    <cellStyle name="7_생산계획_부산_0726(공지용)_LSI Sensor 진행사항 (061013)_카메라신모델&amp;Issue_신모델 진행현황_공유" xfId="19960"/>
    <cellStyle name="7_생산계획_부산_0726(공지용)_LSI Sensor 진행사항 (061013)_카메라신모델&amp;Issue_신모델 진행현황_오K" xfId="19961"/>
    <cellStyle name="7_생산계획_부산_0726(공지용)_LSI Sensor 진행사항 (061013)_카메라신모델&amp;Issue_이슈모델 가용량" xfId="19962"/>
    <cellStyle name="7_생산계획_부산_0726(공지용)_LSI Sensor 진행사항 (061013)_카메라신모델&amp;Issue_이슈모델 가용량(ELY)" xfId="19963"/>
    <cellStyle name="7_생산계획_부산_0726(공지용)_LSI Sensor 진행사항 (061013)_카메라신모델&amp;Issue_이슈모델 가용량_0528" xfId="19964"/>
    <cellStyle name="7_생산계획_부산_0726(공지용)_LSI Sensor 진행사항 (061013)_카메라신모델&amp;Issue_이슈모델 가용량_국판Omnia_2" xfId="19965"/>
    <cellStyle name="7_생산계획_부산_0726(공지용)_LSI Sensor 진행사항 (061013)_카메라신모델&amp;Issue_카메라 신모델 &amp; issue" xfId="19966"/>
    <cellStyle name="7_생산계획_부산_0726(공지용)_LSI Sensor 진행사항 (061013)_카메라신모델&amp;Issue_카메라 신모델 &amp; issue_공유" xfId="19967"/>
    <cellStyle name="7_생산계획_부산_0726(공지용)_LSI Sensor 진행사항 (061013)_카메라신모델&amp;Issue_카메라신모델&amp;Issue_090220" xfId="19968"/>
    <cellStyle name="7_생산계획_부산_0726(공지용)_LSI Sensor 진행사항 (061013)_카메라신모델&amp;Issue_카메라신모델진행현황" xfId="19969"/>
    <cellStyle name="7_생산계획_부산_0726(공지용)_LSI Sensor 진행사항 (061013)_카메라신모델&amp;Issue_카메라신모델진행현황_(로슈)_0323" xfId="19970"/>
    <cellStyle name="7_생산계획_부산_0726(공지용)_LSI Sensor 진행사항 (061013)_카메라신모델&amp;Issue_카메라신모델진행현황_41184(로슈)" xfId="19971"/>
    <cellStyle name="7_생산계획_부산_0726(공지용)_M8800 가용량" xfId="19972"/>
    <cellStyle name="7_생산계획_부산_0726(공지용)_M8800 가용량_1" xfId="19973"/>
    <cellStyle name="7_생산계획_부산_0726(공지용)_M8800 가용량_1_카메라신모델&amp;Issue" xfId="19974"/>
    <cellStyle name="7_생산계획_부산_0726(공지용)_M8800 가용량_1_카메라신모델&amp;Issue_090529 AMOLED 점검" xfId="19975"/>
    <cellStyle name="7_생산계획_부산_0726(공지용)_M8800 가용량_1_카메라신모델&amp;Issue_090603 AMOLED 점검_090603_GOC" xfId="19976"/>
    <cellStyle name="7_생산계획_부산_0726(공지용)_M8800 가용량_1_카메라신모델&amp;Issue_Ely 세부현황(0521)" xfId="19977"/>
    <cellStyle name="7_생산계획_부산_0726(공지용)_M8800 가용량_1_카메라신모델&amp;Issue_ELY,PRESTON_090515" xfId="19978"/>
    <cellStyle name="7_생산계획_부산_0726(공지용)_M8800 가용량_1_카메라신모델&amp;Issue_ELY,PRESTON外_090518" xfId="19979"/>
    <cellStyle name="7_생산계획_부산_0726(공지용)_M8800 가용량_1_카메라신모델&amp;Issue_SMD 주요모델 6월 입고계획 對 실적" xfId="19980"/>
    <cellStyle name="7_생산계획_부산_0726(공지용)_M8800 가용량_1_카메라신모델&amp;Issue_SMD 주요모델 일별 입고실적(090528)" xfId="19981"/>
    <cellStyle name="7_생산계획_부산_0726(공지용)_M8800 가용량_1_카메라신모델&amp;Issue_SMD 주요모델 일별 입고실적(090601)" xfId="19982"/>
    <cellStyle name="7_생산계획_부산_0726(공지용)_M8800 가용량_1_카메라신모델&amp;Issue_SMD이슈모델 가용량" xfId="19983"/>
    <cellStyle name="7_생산계획_부산_0726(공지용)_M8800 가용량_1_카메라신모델&amp;Issue_SMD이슈모델 가용량_090606" xfId="19984"/>
    <cellStyle name="7_생산계획_부산_0726(공지용)_M8800 가용량_1_카메라신모델&amp;Issue_SMD이슈모델 가용량_090622" xfId="19985"/>
    <cellStyle name="7_생산계획_부산_0726(공지용)_M8800 가용량_1_카메라신모델&amp;Issue_SMD이슈모델 가용량_090706(이강성)" xfId="19986"/>
    <cellStyle name="7_생산계획_부산_0726(공지용)_M8800 가용량_1_카메라신모델&amp;Issue_SMD이슈모델 가용량_090706-1(이강성)" xfId="19987"/>
    <cellStyle name="7_생산계획_부산_0726(공지용)_M8800 가용량_1_카메라신모델&amp;Issue_SMD이슈모델 가용량_090717" xfId="19988"/>
    <cellStyle name="7_생산계획_부산_0726(공지용)_M8800 가용량_1_카메라신모델&amp;Issue_SMD이슈모델 가용량_090922" xfId="19989"/>
    <cellStyle name="7_생산계획_부산_0726(공지용)_M8800 가용량_1_카메라신모델&amp;Issue_SMD이슈모델 가용량_41184" xfId="19990"/>
    <cellStyle name="7_생산계획_부산_0726(공지용)_M8800 가용량_1_카메라신모델&amp;Issue_SMD이슈모델 가용량_공유" xfId="19991"/>
    <cellStyle name="7_생산계획_부산_0726(공지용)_M8800 가용량_1_카메라신모델&amp;Issue_SMD이슈모델 가용량_이강성" xfId="19992"/>
    <cellStyle name="7_생산계획_부산_0726(공지용)_M8800 가용량_1_카메라신모델&amp;Issue_SMD이슈모델_현황판" xfId="19993"/>
    <cellStyle name="7_생산계획_부산_0726(공지용)_M8800 가용량_1_카메라신모델&amp;Issue_SMD이슈모델_현황판_이강성" xfId="19994"/>
    <cellStyle name="7_생산계획_부산_0726(공지용)_M8800 가용량_1_카메라신모델&amp;Issue_국판Omnia2" xfId="19995"/>
    <cellStyle name="7_생산계획_부산_0726(공지용)_M8800 가용량_1_카메라신모델&amp;Issue_국판Omnia2_20091204" xfId="19996"/>
    <cellStyle name="7_생산계획_부산_0726(공지용)_M8800 가용량_1_카메라신모델&amp;Issue_국판Omnia2_20091207" xfId="19997"/>
    <cellStyle name="7_생산계획_부산_0726(공지용)_M8800 가용량_1_카메라신모델&amp;Issue_국판Omnia2_20091209" xfId="19998"/>
    <cellStyle name="7_생산계획_부산_0726(공지용)_M8800 가용량_1_카메라신모델&amp;Issue_국판Omnia2_200912월" xfId="19999"/>
    <cellStyle name="7_생산계획_부산_0726(공지용)_M8800 가용량_1_카메라신모델&amp;Issue_문제자재(090521)" xfId="20000"/>
    <cellStyle name="7_생산계획_부산_0726(공지용)_M8800 가용량_1_카메라신모델&amp;Issue_신모델 진행현황" xfId="20001"/>
    <cellStyle name="7_생산계획_부산_0726(공지용)_M8800 가용량_1_카메라신모델&amp;Issue_신모델 진행현황_090611" xfId="20002"/>
    <cellStyle name="7_생산계획_부산_0726(공지용)_M8800 가용량_1_카메라신모델&amp;Issue_신모델 진행현황_SDI이슈모델" xfId="20003"/>
    <cellStyle name="7_생산계획_부산_0726(공지용)_M8800 가용량_1_카메라신모델&amp;Issue_신모델 진행현황_W22" xfId="20004"/>
    <cellStyle name="7_생산계획_부산_0726(공지용)_M8800 가용량_1_카메라신모델&amp;Issue_신모델 진행현황_W23" xfId="20005"/>
    <cellStyle name="7_생산계획_부산_0726(공지용)_M8800 가용량_1_카메라신모델&amp;Issue_신모델 진행현황_공유" xfId="20006"/>
    <cellStyle name="7_생산계획_부산_0726(공지용)_M8800 가용량_1_카메라신모델&amp;Issue_신모델 진행현황_오K" xfId="20007"/>
    <cellStyle name="7_생산계획_부산_0726(공지용)_M8800 가용량_1_카메라신모델&amp;Issue_이슈모델 가용량" xfId="20008"/>
    <cellStyle name="7_생산계획_부산_0726(공지용)_M8800 가용량_1_카메라신모델&amp;Issue_이슈모델 가용량(ELY)" xfId="20009"/>
    <cellStyle name="7_생산계획_부산_0726(공지용)_M8800 가용량_1_카메라신모델&amp;Issue_이슈모델 가용량_0528" xfId="20010"/>
    <cellStyle name="7_생산계획_부산_0726(공지용)_M8800 가용량_1_카메라신모델&amp;Issue_이슈모델 가용량_국판Omnia_2" xfId="20011"/>
    <cellStyle name="7_생산계획_부산_0726(공지용)_M8800 가용량_1_카메라신모델&amp;Issue_카메라 신모델 &amp; issue" xfId="20012"/>
    <cellStyle name="7_생산계획_부산_0726(공지용)_M8800 가용량_1_카메라신모델&amp;Issue_카메라 신모델 &amp; issue_공유" xfId="20013"/>
    <cellStyle name="7_생산계획_부산_0726(공지용)_M8800 가용량_1_카메라신모델&amp;Issue_카메라신모델&amp;Issue_090220" xfId="20014"/>
    <cellStyle name="7_생산계획_부산_0726(공지용)_M8800 가용량_1_카메라신모델&amp;Issue_카메라신모델진행현황" xfId="20015"/>
    <cellStyle name="7_생산계획_부산_0726(공지용)_M8800 가용량_1_카메라신모델&amp;Issue_카메라신모델진행현황_(로슈)_0323" xfId="20016"/>
    <cellStyle name="7_생산계획_부산_0726(공지용)_M8800 가용량_1_카메라신모델&amp;Issue_카메라신모델진행현황_41184(로슈)" xfId="20017"/>
    <cellStyle name="7_생산계획_부산_0726(공지용)_M8800 가용량_M8800 가용량" xfId="20018"/>
    <cellStyle name="7_생산계획_부산_0726(공지용)_M8800 가용량_M8800 가용량_카메라신모델&amp;Issue" xfId="20019"/>
    <cellStyle name="7_생산계획_부산_0726(공지용)_M8800 가용량_M8800 가용량_카메라신모델&amp;Issue_090529 AMOLED 점검" xfId="20020"/>
    <cellStyle name="7_생산계획_부산_0726(공지용)_M8800 가용량_M8800 가용량_카메라신모델&amp;Issue_090603 AMOLED 점검_090603_GOC" xfId="20021"/>
    <cellStyle name="7_생산계획_부산_0726(공지용)_M8800 가용량_M8800 가용량_카메라신모델&amp;Issue_Ely 세부현황(0521)" xfId="20022"/>
    <cellStyle name="7_생산계획_부산_0726(공지용)_M8800 가용량_M8800 가용량_카메라신모델&amp;Issue_ELY,PRESTON_090515" xfId="20023"/>
    <cellStyle name="7_생산계획_부산_0726(공지용)_M8800 가용량_M8800 가용량_카메라신모델&amp;Issue_ELY,PRESTON外_090518" xfId="20024"/>
    <cellStyle name="7_생산계획_부산_0726(공지용)_M8800 가용량_M8800 가용량_카메라신모델&amp;Issue_SMD 주요모델 6월 입고계획 對 실적" xfId="20025"/>
    <cellStyle name="7_생산계획_부산_0726(공지용)_M8800 가용량_M8800 가용량_카메라신모델&amp;Issue_SMD 주요모델 일별 입고실적(090528)" xfId="20026"/>
    <cellStyle name="7_생산계획_부산_0726(공지용)_M8800 가용량_M8800 가용량_카메라신모델&amp;Issue_SMD 주요모델 일별 입고실적(090601)" xfId="20027"/>
    <cellStyle name="7_생산계획_부산_0726(공지용)_M8800 가용량_M8800 가용량_카메라신모델&amp;Issue_SMD이슈모델 가용량" xfId="20028"/>
    <cellStyle name="7_생산계획_부산_0726(공지용)_M8800 가용량_M8800 가용량_카메라신모델&amp;Issue_SMD이슈모델 가용량_090606" xfId="20029"/>
    <cellStyle name="7_생산계획_부산_0726(공지용)_M8800 가용량_M8800 가용량_카메라신모델&amp;Issue_SMD이슈모델 가용량_090622" xfId="20030"/>
    <cellStyle name="7_생산계획_부산_0726(공지용)_M8800 가용량_M8800 가용량_카메라신모델&amp;Issue_SMD이슈모델 가용량_090706(이강성)" xfId="20031"/>
    <cellStyle name="7_생산계획_부산_0726(공지용)_M8800 가용량_M8800 가용량_카메라신모델&amp;Issue_SMD이슈모델 가용량_090706-1(이강성)" xfId="20032"/>
    <cellStyle name="7_생산계획_부산_0726(공지용)_M8800 가용량_M8800 가용량_카메라신모델&amp;Issue_SMD이슈모델 가용량_090717" xfId="20033"/>
    <cellStyle name="7_생산계획_부산_0726(공지용)_M8800 가용량_M8800 가용량_카메라신모델&amp;Issue_SMD이슈모델 가용량_090922" xfId="20034"/>
    <cellStyle name="7_생산계획_부산_0726(공지용)_M8800 가용량_M8800 가용량_카메라신모델&amp;Issue_SMD이슈모델 가용량_41184" xfId="20035"/>
    <cellStyle name="7_생산계획_부산_0726(공지용)_M8800 가용량_M8800 가용량_카메라신모델&amp;Issue_SMD이슈모델 가용량_공유" xfId="20036"/>
    <cellStyle name="7_생산계획_부산_0726(공지용)_M8800 가용량_M8800 가용량_카메라신모델&amp;Issue_SMD이슈모델 가용량_이강성" xfId="20037"/>
    <cellStyle name="7_생산계획_부산_0726(공지용)_M8800 가용량_M8800 가용량_카메라신모델&amp;Issue_SMD이슈모델_현황판" xfId="20038"/>
    <cellStyle name="7_생산계획_부산_0726(공지용)_M8800 가용량_M8800 가용량_카메라신모델&amp;Issue_SMD이슈모델_현황판_이강성" xfId="20039"/>
    <cellStyle name="7_생산계획_부산_0726(공지용)_M8800 가용량_M8800 가용량_카메라신모델&amp;Issue_국판Omnia2" xfId="20040"/>
    <cellStyle name="7_생산계획_부산_0726(공지용)_M8800 가용량_M8800 가용량_카메라신모델&amp;Issue_국판Omnia2_20091204" xfId="20041"/>
    <cellStyle name="7_생산계획_부산_0726(공지용)_M8800 가용량_M8800 가용량_카메라신모델&amp;Issue_국판Omnia2_20091207" xfId="20042"/>
    <cellStyle name="7_생산계획_부산_0726(공지용)_M8800 가용량_M8800 가용량_카메라신모델&amp;Issue_국판Omnia2_20091209" xfId="20043"/>
    <cellStyle name="7_생산계획_부산_0726(공지용)_M8800 가용량_M8800 가용량_카메라신모델&amp;Issue_국판Omnia2_200912월" xfId="20044"/>
    <cellStyle name="7_생산계획_부산_0726(공지용)_M8800 가용량_M8800 가용량_카메라신모델&amp;Issue_문제자재(090521)" xfId="20045"/>
    <cellStyle name="7_생산계획_부산_0726(공지용)_M8800 가용량_M8800 가용량_카메라신모델&amp;Issue_신모델 진행현황" xfId="20046"/>
    <cellStyle name="7_생산계획_부산_0726(공지용)_M8800 가용량_M8800 가용량_카메라신모델&amp;Issue_신모델 진행현황_090611" xfId="20047"/>
    <cellStyle name="7_생산계획_부산_0726(공지용)_M8800 가용량_M8800 가용량_카메라신모델&amp;Issue_신모델 진행현황_SDI이슈모델" xfId="20048"/>
    <cellStyle name="7_생산계획_부산_0726(공지용)_M8800 가용량_M8800 가용량_카메라신모델&amp;Issue_신모델 진행현황_W22" xfId="20049"/>
    <cellStyle name="7_생산계획_부산_0726(공지용)_M8800 가용량_M8800 가용량_카메라신모델&amp;Issue_신모델 진행현황_W23" xfId="20050"/>
    <cellStyle name="7_생산계획_부산_0726(공지용)_M8800 가용량_M8800 가용량_카메라신모델&amp;Issue_신모델 진행현황_공유" xfId="20051"/>
    <cellStyle name="7_생산계획_부산_0726(공지용)_M8800 가용량_M8800 가용량_카메라신모델&amp;Issue_신모델 진행현황_오K" xfId="20052"/>
    <cellStyle name="7_생산계획_부산_0726(공지용)_M8800 가용량_M8800 가용량_카메라신모델&amp;Issue_이슈모델 가용량" xfId="20053"/>
    <cellStyle name="7_생산계획_부산_0726(공지용)_M8800 가용량_M8800 가용량_카메라신모델&amp;Issue_이슈모델 가용량(ELY)" xfId="20054"/>
    <cellStyle name="7_생산계획_부산_0726(공지용)_M8800 가용량_M8800 가용량_카메라신모델&amp;Issue_이슈모델 가용량_0528" xfId="20055"/>
    <cellStyle name="7_생산계획_부산_0726(공지용)_M8800 가용량_M8800 가용량_카메라신모델&amp;Issue_이슈모델 가용량_국판Omnia_2" xfId="20056"/>
    <cellStyle name="7_생산계획_부산_0726(공지용)_M8800 가용량_M8800 가용량_카메라신모델&amp;Issue_카메라 신모델 &amp; issue" xfId="20057"/>
    <cellStyle name="7_생산계획_부산_0726(공지용)_M8800 가용량_M8800 가용량_카메라신모델&amp;Issue_카메라 신모델 &amp; issue_공유" xfId="20058"/>
    <cellStyle name="7_생산계획_부산_0726(공지용)_M8800 가용량_M8800 가용량_카메라신모델&amp;Issue_카메라신모델&amp;Issue_090220" xfId="20059"/>
    <cellStyle name="7_생산계획_부산_0726(공지용)_M8800 가용량_M8800 가용량_카메라신모델&amp;Issue_카메라신모델진행현황" xfId="20060"/>
    <cellStyle name="7_생산계획_부산_0726(공지용)_M8800 가용량_M8800 가용량_카메라신모델&amp;Issue_카메라신모델진행현황_(로슈)_0323" xfId="20061"/>
    <cellStyle name="7_생산계획_부산_0726(공지용)_M8800 가용량_M8800 가용량_카메라신모델&amp;Issue_카메라신모델진행현황_41184(로슈)" xfId="20062"/>
    <cellStyle name="7_생산계획_부산_0726(공지용)_M8800 가용량_카메라신모델&amp;Issue" xfId="20063"/>
    <cellStyle name="7_생산계획_부산_0726(공지용)_M8800 가용량_카메라신모델&amp;Issue_090529 AMOLED 점검" xfId="20064"/>
    <cellStyle name="7_생산계획_부산_0726(공지용)_M8800 가용량_카메라신모델&amp;Issue_090603 AMOLED 점검_090603_GOC" xfId="20065"/>
    <cellStyle name="7_생산계획_부산_0726(공지용)_M8800 가용량_카메라신모델&amp;Issue_Ely 세부현황(0521)" xfId="20066"/>
    <cellStyle name="7_생산계획_부산_0726(공지용)_M8800 가용량_카메라신모델&amp;Issue_ELY,PRESTON_090515" xfId="20067"/>
    <cellStyle name="7_생산계획_부산_0726(공지용)_M8800 가용량_카메라신모델&amp;Issue_ELY,PRESTON外_090518" xfId="20068"/>
    <cellStyle name="7_생산계획_부산_0726(공지용)_M8800 가용량_카메라신모델&amp;Issue_SMD 주요모델 6월 입고계획 對 실적" xfId="20069"/>
    <cellStyle name="7_생산계획_부산_0726(공지용)_M8800 가용량_카메라신모델&amp;Issue_SMD 주요모델 일별 입고실적(090528)" xfId="20070"/>
    <cellStyle name="7_생산계획_부산_0726(공지용)_M8800 가용량_카메라신모델&amp;Issue_SMD 주요모델 일별 입고실적(090601)" xfId="20071"/>
    <cellStyle name="7_생산계획_부산_0726(공지용)_M8800 가용량_카메라신모델&amp;Issue_SMD이슈모델 가용량" xfId="20072"/>
    <cellStyle name="7_생산계획_부산_0726(공지용)_M8800 가용량_카메라신모델&amp;Issue_SMD이슈모델 가용량_090606" xfId="20073"/>
    <cellStyle name="7_생산계획_부산_0726(공지용)_M8800 가용량_카메라신모델&amp;Issue_SMD이슈모델 가용량_090622" xfId="20074"/>
    <cellStyle name="7_생산계획_부산_0726(공지용)_M8800 가용량_카메라신모델&amp;Issue_SMD이슈모델 가용량_090706(이강성)" xfId="20075"/>
    <cellStyle name="7_생산계획_부산_0726(공지용)_M8800 가용량_카메라신모델&amp;Issue_SMD이슈모델 가용량_090706-1(이강성)" xfId="20076"/>
    <cellStyle name="7_생산계획_부산_0726(공지용)_M8800 가용량_카메라신모델&amp;Issue_SMD이슈모델 가용량_090717" xfId="20077"/>
    <cellStyle name="7_생산계획_부산_0726(공지용)_M8800 가용량_카메라신모델&amp;Issue_SMD이슈모델 가용량_090922" xfId="20078"/>
    <cellStyle name="7_생산계획_부산_0726(공지용)_M8800 가용량_카메라신모델&amp;Issue_SMD이슈모델 가용량_41184" xfId="20079"/>
    <cellStyle name="7_생산계획_부산_0726(공지용)_M8800 가용량_카메라신모델&amp;Issue_SMD이슈모델 가용량_공유" xfId="20080"/>
    <cellStyle name="7_생산계획_부산_0726(공지용)_M8800 가용량_카메라신모델&amp;Issue_SMD이슈모델 가용량_이강성" xfId="20081"/>
    <cellStyle name="7_생산계획_부산_0726(공지용)_M8800 가용량_카메라신모델&amp;Issue_SMD이슈모델_현황판" xfId="20082"/>
    <cellStyle name="7_생산계획_부산_0726(공지용)_M8800 가용량_카메라신모델&amp;Issue_SMD이슈모델_현황판_이강성" xfId="20083"/>
    <cellStyle name="7_생산계획_부산_0726(공지용)_M8800 가용량_카메라신모델&amp;Issue_국판Omnia2" xfId="20084"/>
    <cellStyle name="7_생산계획_부산_0726(공지용)_M8800 가용량_카메라신모델&amp;Issue_국판Omnia2_20091204" xfId="20085"/>
    <cellStyle name="7_생산계획_부산_0726(공지용)_M8800 가용량_카메라신모델&amp;Issue_국판Omnia2_20091207" xfId="20086"/>
    <cellStyle name="7_생산계획_부산_0726(공지용)_M8800 가용량_카메라신모델&amp;Issue_국판Omnia2_20091209" xfId="20087"/>
    <cellStyle name="7_생산계획_부산_0726(공지용)_M8800 가용량_카메라신모델&amp;Issue_국판Omnia2_200912월" xfId="20088"/>
    <cellStyle name="7_생산계획_부산_0726(공지용)_M8800 가용량_카메라신모델&amp;Issue_문제자재(090521)" xfId="20089"/>
    <cellStyle name="7_생산계획_부산_0726(공지용)_M8800 가용량_카메라신모델&amp;Issue_신모델 진행현황" xfId="20090"/>
    <cellStyle name="7_생산계획_부산_0726(공지용)_M8800 가용량_카메라신모델&amp;Issue_신모델 진행현황_090611" xfId="20091"/>
    <cellStyle name="7_생산계획_부산_0726(공지용)_M8800 가용량_카메라신모델&amp;Issue_신모델 진행현황_SDI이슈모델" xfId="20092"/>
    <cellStyle name="7_생산계획_부산_0726(공지용)_M8800 가용량_카메라신모델&amp;Issue_신모델 진행현황_W22" xfId="20093"/>
    <cellStyle name="7_생산계획_부산_0726(공지용)_M8800 가용량_카메라신모델&amp;Issue_신모델 진행현황_W23" xfId="20094"/>
    <cellStyle name="7_생산계획_부산_0726(공지용)_M8800 가용량_카메라신모델&amp;Issue_신모델 진행현황_공유" xfId="20095"/>
    <cellStyle name="7_생산계획_부산_0726(공지용)_M8800 가용량_카메라신모델&amp;Issue_신모델 진행현황_오K" xfId="20096"/>
    <cellStyle name="7_생산계획_부산_0726(공지용)_M8800 가용량_카메라신모델&amp;Issue_이슈모델 가용량" xfId="20097"/>
    <cellStyle name="7_생산계획_부산_0726(공지용)_M8800 가용량_카메라신모델&amp;Issue_이슈모델 가용량(ELY)" xfId="20098"/>
    <cellStyle name="7_생산계획_부산_0726(공지용)_M8800 가용량_카메라신모델&amp;Issue_이슈모델 가용량_0528" xfId="20099"/>
    <cellStyle name="7_생산계획_부산_0726(공지용)_M8800 가용량_카메라신모델&amp;Issue_이슈모델 가용량_국판Omnia_2" xfId="20100"/>
    <cellStyle name="7_생산계획_부산_0726(공지용)_M8800 가용량_카메라신모델&amp;Issue_카메라 신모델 &amp; issue" xfId="20101"/>
    <cellStyle name="7_생산계획_부산_0726(공지용)_M8800 가용량_카메라신모델&amp;Issue_카메라 신모델 &amp; issue_공유" xfId="20102"/>
    <cellStyle name="7_생산계획_부산_0726(공지용)_M8800 가용량_카메라신모델&amp;Issue_카메라신모델&amp;Issue_090220" xfId="20103"/>
    <cellStyle name="7_생산계획_부산_0726(공지용)_M8800 가용량_카메라신모델&amp;Issue_카메라신모델진행현황" xfId="20104"/>
    <cellStyle name="7_생산계획_부산_0726(공지용)_M8800 가용량_카메라신모델&amp;Issue_카메라신모델진행현황_(로슈)_0323" xfId="20105"/>
    <cellStyle name="7_생산계획_부산_0726(공지용)_M8800 가용량_카메라신모델&amp;Issue_카메라신모델진행현황_41184(로슈)" xfId="20106"/>
    <cellStyle name="7_생산계획_부산_0726(공지용)_M8800 카메라 수급계획" xfId="20107"/>
    <cellStyle name="7_생산계획_부산_0726(공지용)_M8800 카메라 수급계획_M8800 가용량" xfId="20108"/>
    <cellStyle name="7_생산계획_부산_0726(공지용)_M8800 카메라 수급계획_M8800 가용량_1" xfId="20109"/>
    <cellStyle name="7_생산계획_부산_0726(공지용)_M8800 카메라 수급계획_M8800 가용량_1_카메라신모델&amp;Issue" xfId="20110"/>
    <cellStyle name="7_생산계획_부산_0726(공지용)_M8800 카메라 수급계획_M8800 가용량_1_카메라신모델&amp;Issue_090529 AMOLED 점검" xfId="20111"/>
    <cellStyle name="7_생산계획_부산_0726(공지용)_M8800 카메라 수급계획_M8800 가용량_1_카메라신모델&amp;Issue_090603 AMOLED 점검_090603_GOC" xfId="20112"/>
    <cellStyle name="7_생산계획_부산_0726(공지용)_M8800 카메라 수급계획_M8800 가용량_1_카메라신모델&amp;Issue_Ely 세부현황(0521)" xfId="20113"/>
    <cellStyle name="7_생산계획_부산_0726(공지용)_M8800 카메라 수급계획_M8800 가용량_1_카메라신모델&amp;Issue_ELY,PRESTON_090515" xfId="20114"/>
    <cellStyle name="7_생산계획_부산_0726(공지용)_M8800 카메라 수급계획_M8800 가용량_1_카메라신모델&amp;Issue_ELY,PRESTON外_090518" xfId="20115"/>
    <cellStyle name="7_생산계획_부산_0726(공지용)_M8800 카메라 수급계획_M8800 가용량_1_카메라신모델&amp;Issue_SMD 주요모델 6월 입고계획 對 실적" xfId="20116"/>
    <cellStyle name="7_생산계획_부산_0726(공지용)_M8800 카메라 수급계획_M8800 가용량_1_카메라신모델&amp;Issue_SMD 주요모델 일별 입고실적(090528)" xfId="20117"/>
    <cellStyle name="7_생산계획_부산_0726(공지용)_M8800 카메라 수급계획_M8800 가용량_1_카메라신모델&amp;Issue_SMD 주요모델 일별 입고실적(090601)" xfId="20118"/>
    <cellStyle name="7_생산계획_부산_0726(공지용)_M8800 카메라 수급계획_M8800 가용량_1_카메라신모델&amp;Issue_SMD이슈모델 가용량" xfId="20119"/>
    <cellStyle name="7_생산계획_부산_0726(공지용)_M8800 카메라 수급계획_M8800 가용량_1_카메라신모델&amp;Issue_SMD이슈모델 가용량_090606" xfId="20120"/>
    <cellStyle name="7_생산계획_부산_0726(공지용)_M8800 카메라 수급계획_M8800 가용량_1_카메라신모델&amp;Issue_SMD이슈모델 가용량_090622" xfId="20121"/>
    <cellStyle name="7_생산계획_부산_0726(공지용)_M8800 카메라 수급계획_M8800 가용량_1_카메라신모델&amp;Issue_SMD이슈모델 가용량_090706(이강성)" xfId="20122"/>
    <cellStyle name="7_생산계획_부산_0726(공지용)_M8800 카메라 수급계획_M8800 가용량_1_카메라신모델&amp;Issue_SMD이슈모델 가용량_090706-1(이강성)" xfId="20123"/>
    <cellStyle name="7_생산계획_부산_0726(공지용)_M8800 카메라 수급계획_M8800 가용량_1_카메라신모델&amp;Issue_SMD이슈모델 가용량_090717" xfId="20124"/>
    <cellStyle name="7_생산계획_부산_0726(공지용)_M8800 카메라 수급계획_M8800 가용량_1_카메라신모델&amp;Issue_SMD이슈모델 가용량_090922" xfId="20125"/>
    <cellStyle name="7_생산계획_부산_0726(공지용)_M8800 카메라 수급계획_M8800 가용량_1_카메라신모델&amp;Issue_SMD이슈모델 가용량_41184" xfId="20126"/>
    <cellStyle name="7_생산계획_부산_0726(공지용)_M8800 카메라 수급계획_M8800 가용량_1_카메라신모델&amp;Issue_SMD이슈모델 가용량_공유" xfId="20127"/>
    <cellStyle name="7_생산계획_부산_0726(공지용)_M8800 카메라 수급계획_M8800 가용량_1_카메라신모델&amp;Issue_SMD이슈모델 가용량_이강성" xfId="20128"/>
    <cellStyle name="7_생산계획_부산_0726(공지용)_M8800 카메라 수급계획_M8800 가용량_1_카메라신모델&amp;Issue_SMD이슈모델_현황판" xfId="20129"/>
    <cellStyle name="7_생산계획_부산_0726(공지용)_M8800 카메라 수급계획_M8800 가용량_1_카메라신모델&amp;Issue_SMD이슈모델_현황판_이강성" xfId="20130"/>
    <cellStyle name="7_생산계획_부산_0726(공지용)_M8800 카메라 수급계획_M8800 가용량_1_카메라신모델&amp;Issue_국판Omnia2" xfId="20131"/>
    <cellStyle name="7_생산계획_부산_0726(공지용)_M8800 카메라 수급계획_M8800 가용량_1_카메라신모델&amp;Issue_국판Omnia2_20091204" xfId="20132"/>
    <cellStyle name="7_생산계획_부산_0726(공지용)_M8800 카메라 수급계획_M8800 가용량_1_카메라신모델&amp;Issue_국판Omnia2_20091207" xfId="20133"/>
    <cellStyle name="7_생산계획_부산_0726(공지용)_M8800 카메라 수급계획_M8800 가용량_1_카메라신모델&amp;Issue_국판Omnia2_20091209" xfId="20134"/>
    <cellStyle name="7_생산계획_부산_0726(공지용)_M8800 카메라 수급계획_M8800 가용량_1_카메라신모델&amp;Issue_국판Omnia2_200912월" xfId="20135"/>
    <cellStyle name="7_생산계획_부산_0726(공지용)_M8800 카메라 수급계획_M8800 가용량_1_카메라신모델&amp;Issue_문제자재(090521)" xfId="20136"/>
    <cellStyle name="7_생산계획_부산_0726(공지용)_M8800 카메라 수급계획_M8800 가용량_1_카메라신모델&amp;Issue_신모델 진행현황" xfId="20137"/>
    <cellStyle name="7_생산계획_부산_0726(공지용)_M8800 카메라 수급계획_M8800 가용량_1_카메라신모델&amp;Issue_신모델 진행현황_090611" xfId="20138"/>
    <cellStyle name="7_생산계획_부산_0726(공지용)_M8800 카메라 수급계획_M8800 가용량_1_카메라신모델&amp;Issue_신모델 진행현황_SDI이슈모델" xfId="20139"/>
    <cellStyle name="7_생산계획_부산_0726(공지용)_M8800 카메라 수급계획_M8800 가용량_1_카메라신모델&amp;Issue_신모델 진행현황_W22" xfId="20140"/>
    <cellStyle name="7_생산계획_부산_0726(공지용)_M8800 카메라 수급계획_M8800 가용량_1_카메라신모델&amp;Issue_신모델 진행현황_W23" xfId="20141"/>
    <cellStyle name="7_생산계획_부산_0726(공지용)_M8800 카메라 수급계획_M8800 가용량_1_카메라신모델&amp;Issue_신모델 진행현황_공유" xfId="20142"/>
    <cellStyle name="7_생산계획_부산_0726(공지용)_M8800 카메라 수급계획_M8800 가용량_1_카메라신모델&amp;Issue_신모델 진행현황_오K" xfId="20143"/>
    <cellStyle name="7_생산계획_부산_0726(공지용)_M8800 카메라 수급계획_M8800 가용량_1_카메라신모델&amp;Issue_이슈모델 가용량" xfId="20144"/>
    <cellStyle name="7_생산계획_부산_0726(공지용)_M8800 카메라 수급계획_M8800 가용량_1_카메라신모델&amp;Issue_이슈모델 가용량(ELY)" xfId="20145"/>
    <cellStyle name="7_생산계획_부산_0726(공지용)_M8800 카메라 수급계획_M8800 가용량_1_카메라신모델&amp;Issue_이슈모델 가용량_0528" xfId="20146"/>
    <cellStyle name="7_생산계획_부산_0726(공지용)_M8800 카메라 수급계획_M8800 가용량_1_카메라신모델&amp;Issue_이슈모델 가용량_국판Omnia_2" xfId="20147"/>
    <cellStyle name="7_생산계획_부산_0726(공지용)_M8800 카메라 수급계획_M8800 가용량_1_카메라신모델&amp;Issue_카메라 신모델 &amp; issue" xfId="20148"/>
    <cellStyle name="7_생산계획_부산_0726(공지용)_M8800 카메라 수급계획_M8800 가용량_1_카메라신모델&amp;Issue_카메라 신모델 &amp; issue_공유" xfId="20149"/>
    <cellStyle name="7_생산계획_부산_0726(공지용)_M8800 카메라 수급계획_M8800 가용량_1_카메라신모델&amp;Issue_카메라신모델&amp;Issue_090220" xfId="20150"/>
    <cellStyle name="7_생산계획_부산_0726(공지용)_M8800 카메라 수급계획_M8800 가용량_1_카메라신모델&amp;Issue_카메라신모델진행현황" xfId="20151"/>
    <cellStyle name="7_생산계획_부산_0726(공지용)_M8800 카메라 수급계획_M8800 가용량_1_카메라신모델&amp;Issue_카메라신모델진행현황_(로슈)_0323" xfId="20152"/>
    <cellStyle name="7_생산계획_부산_0726(공지용)_M8800 카메라 수급계획_M8800 가용량_1_카메라신모델&amp;Issue_카메라신모델진행현황_41184(로슈)" xfId="20153"/>
    <cellStyle name="7_생산계획_부산_0726(공지용)_M8800 카메라 수급계획_M8800 가용량_M8800 가용량" xfId="20154"/>
    <cellStyle name="7_생산계획_부산_0726(공지용)_M8800 카메라 수급계획_M8800 가용량_M8800 가용량_카메라신모델&amp;Issue" xfId="20155"/>
    <cellStyle name="7_생산계획_부산_0726(공지용)_M8800 카메라 수급계획_M8800 가용량_M8800 가용량_카메라신모델&amp;Issue_090529 AMOLED 점검" xfId="20156"/>
    <cellStyle name="7_생산계획_부산_0726(공지용)_M8800 카메라 수급계획_M8800 가용량_M8800 가용량_카메라신모델&amp;Issue_090603 AMOLED 점검_090603_GOC" xfId="20157"/>
    <cellStyle name="7_생산계획_부산_0726(공지용)_M8800 카메라 수급계획_M8800 가용량_M8800 가용량_카메라신모델&amp;Issue_Ely 세부현황(0521)" xfId="20158"/>
    <cellStyle name="7_생산계획_부산_0726(공지용)_M8800 카메라 수급계획_M8800 가용량_M8800 가용량_카메라신모델&amp;Issue_ELY,PRESTON_090515" xfId="20159"/>
    <cellStyle name="7_생산계획_부산_0726(공지용)_M8800 카메라 수급계획_M8800 가용량_M8800 가용량_카메라신모델&amp;Issue_ELY,PRESTON外_090518" xfId="20160"/>
    <cellStyle name="7_생산계획_부산_0726(공지용)_M8800 카메라 수급계획_M8800 가용량_M8800 가용량_카메라신모델&amp;Issue_SMD 주요모델 6월 입고계획 對 실적" xfId="20161"/>
    <cellStyle name="7_생산계획_부산_0726(공지용)_M8800 카메라 수급계획_M8800 가용량_M8800 가용량_카메라신모델&amp;Issue_SMD 주요모델 일별 입고실적(090528)" xfId="20162"/>
    <cellStyle name="7_생산계획_부산_0726(공지용)_M8800 카메라 수급계획_M8800 가용량_M8800 가용량_카메라신모델&amp;Issue_SMD 주요모델 일별 입고실적(090601)" xfId="20163"/>
    <cellStyle name="7_생산계획_부산_0726(공지용)_M8800 카메라 수급계획_M8800 가용량_M8800 가용량_카메라신모델&amp;Issue_SMD이슈모델 가용량" xfId="20164"/>
    <cellStyle name="7_생산계획_부산_0726(공지용)_M8800 카메라 수급계획_M8800 가용량_M8800 가용량_카메라신모델&amp;Issue_SMD이슈모델 가용량_090606" xfId="20165"/>
    <cellStyle name="7_생산계획_부산_0726(공지용)_M8800 카메라 수급계획_M8800 가용량_M8800 가용량_카메라신모델&amp;Issue_SMD이슈모델 가용량_090622" xfId="20166"/>
    <cellStyle name="7_생산계획_부산_0726(공지용)_M8800 카메라 수급계획_M8800 가용량_M8800 가용량_카메라신모델&amp;Issue_SMD이슈모델 가용량_090706(이강성)" xfId="20167"/>
    <cellStyle name="7_생산계획_부산_0726(공지용)_M8800 카메라 수급계획_M8800 가용량_M8800 가용량_카메라신모델&amp;Issue_SMD이슈모델 가용량_090706-1(이강성)" xfId="20168"/>
    <cellStyle name="7_생산계획_부산_0726(공지용)_M8800 카메라 수급계획_M8800 가용량_M8800 가용량_카메라신모델&amp;Issue_SMD이슈모델 가용량_090717" xfId="20169"/>
    <cellStyle name="7_생산계획_부산_0726(공지용)_M8800 카메라 수급계획_M8800 가용량_M8800 가용량_카메라신모델&amp;Issue_SMD이슈모델 가용량_090922" xfId="20170"/>
    <cellStyle name="7_생산계획_부산_0726(공지용)_M8800 카메라 수급계획_M8800 가용량_M8800 가용량_카메라신모델&amp;Issue_SMD이슈모델 가용량_41184" xfId="20171"/>
    <cellStyle name="7_생산계획_부산_0726(공지용)_M8800 카메라 수급계획_M8800 가용량_M8800 가용량_카메라신모델&amp;Issue_SMD이슈모델 가용량_공유" xfId="20172"/>
    <cellStyle name="7_생산계획_부산_0726(공지용)_M8800 카메라 수급계획_M8800 가용량_M8800 가용량_카메라신모델&amp;Issue_SMD이슈모델 가용량_이강성" xfId="20173"/>
    <cellStyle name="7_생산계획_부산_0726(공지용)_M8800 카메라 수급계획_M8800 가용량_M8800 가용량_카메라신모델&amp;Issue_SMD이슈모델_현황판" xfId="20174"/>
    <cellStyle name="7_생산계획_부산_0726(공지용)_M8800 카메라 수급계획_M8800 가용량_M8800 가용량_카메라신모델&amp;Issue_SMD이슈모델_현황판_이강성" xfId="20175"/>
    <cellStyle name="7_생산계획_부산_0726(공지용)_M8800 카메라 수급계획_M8800 가용량_M8800 가용량_카메라신모델&amp;Issue_국판Omnia2" xfId="20176"/>
    <cellStyle name="7_생산계획_부산_0726(공지용)_M8800 카메라 수급계획_M8800 가용량_M8800 가용량_카메라신모델&amp;Issue_국판Omnia2_20091204" xfId="20177"/>
    <cellStyle name="7_생산계획_부산_0726(공지용)_M8800 카메라 수급계획_M8800 가용량_M8800 가용량_카메라신모델&amp;Issue_국판Omnia2_20091207" xfId="20178"/>
    <cellStyle name="7_생산계획_부산_0726(공지용)_M8800 카메라 수급계획_M8800 가용량_M8800 가용량_카메라신모델&amp;Issue_국판Omnia2_20091209" xfId="20179"/>
    <cellStyle name="7_생산계획_부산_0726(공지용)_M8800 카메라 수급계획_M8800 가용량_M8800 가용량_카메라신모델&amp;Issue_국판Omnia2_200912월" xfId="20180"/>
    <cellStyle name="7_생산계획_부산_0726(공지용)_M8800 카메라 수급계획_M8800 가용량_M8800 가용량_카메라신모델&amp;Issue_문제자재(090521)" xfId="20181"/>
    <cellStyle name="7_생산계획_부산_0726(공지용)_M8800 카메라 수급계획_M8800 가용량_M8800 가용량_카메라신모델&amp;Issue_신모델 진행현황" xfId="20182"/>
    <cellStyle name="7_생산계획_부산_0726(공지용)_M8800 카메라 수급계획_M8800 가용량_M8800 가용량_카메라신모델&amp;Issue_신모델 진행현황_090611" xfId="20183"/>
    <cellStyle name="7_생산계획_부산_0726(공지용)_M8800 카메라 수급계획_M8800 가용량_M8800 가용량_카메라신모델&amp;Issue_신모델 진행현황_SDI이슈모델" xfId="20184"/>
    <cellStyle name="7_생산계획_부산_0726(공지용)_M8800 카메라 수급계획_M8800 가용량_M8800 가용량_카메라신모델&amp;Issue_신모델 진행현황_W22" xfId="20185"/>
    <cellStyle name="7_생산계획_부산_0726(공지용)_M8800 카메라 수급계획_M8800 가용량_M8800 가용량_카메라신모델&amp;Issue_신모델 진행현황_W23" xfId="20186"/>
    <cellStyle name="7_생산계획_부산_0726(공지용)_M8800 카메라 수급계획_M8800 가용량_M8800 가용량_카메라신모델&amp;Issue_신모델 진행현황_공유" xfId="20187"/>
    <cellStyle name="7_생산계획_부산_0726(공지용)_M8800 카메라 수급계획_M8800 가용량_M8800 가용량_카메라신모델&amp;Issue_신모델 진행현황_오K" xfId="20188"/>
    <cellStyle name="7_생산계획_부산_0726(공지용)_M8800 카메라 수급계획_M8800 가용량_M8800 가용량_카메라신모델&amp;Issue_이슈모델 가용량" xfId="20189"/>
    <cellStyle name="7_생산계획_부산_0726(공지용)_M8800 카메라 수급계획_M8800 가용량_M8800 가용량_카메라신모델&amp;Issue_이슈모델 가용량(ELY)" xfId="20190"/>
    <cellStyle name="7_생산계획_부산_0726(공지용)_M8800 카메라 수급계획_M8800 가용량_M8800 가용량_카메라신모델&amp;Issue_이슈모델 가용량_0528" xfId="20191"/>
    <cellStyle name="7_생산계획_부산_0726(공지용)_M8800 카메라 수급계획_M8800 가용량_M8800 가용량_카메라신모델&amp;Issue_이슈모델 가용량_국판Omnia_2" xfId="20192"/>
    <cellStyle name="7_생산계획_부산_0726(공지용)_M8800 카메라 수급계획_M8800 가용량_M8800 가용량_카메라신모델&amp;Issue_카메라 신모델 &amp; issue" xfId="20193"/>
    <cellStyle name="7_생산계획_부산_0726(공지용)_M8800 카메라 수급계획_M8800 가용량_M8800 가용량_카메라신모델&amp;Issue_카메라 신모델 &amp; issue_공유" xfId="20194"/>
    <cellStyle name="7_생산계획_부산_0726(공지용)_M8800 카메라 수급계획_M8800 가용량_M8800 가용량_카메라신모델&amp;Issue_카메라신모델&amp;Issue_090220" xfId="20195"/>
    <cellStyle name="7_생산계획_부산_0726(공지용)_M8800 카메라 수급계획_M8800 가용량_M8800 가용량_카메라신모델&amp;Issue_카메라신모델진행현황" xfId="20196"/>
    <cellStyle name="7_생산계획_부산_0726(공지용)_M8800 카메라 수급계획_M8800 가용량_M8800 가용량_카메라신모델&amp;Issue_카메라신모델진행현황_(로슈)_0323" xfId="20197"/>
    <cellStyle name="7_생산계획_부산_0726(공지용)_M8800 카메라 수급계획_M8800 가용량_M8800 가용량_카메라신모델&amp;Issue_카메라신모델진행현황_41184(로슈)" xfId="20198"/>
    <cellStyle name="7_생산계획_부산_0726(공지용)_M8800 카메라 수급계획_M8800 가용량_카메라신모델&amp;Issue" xfId="20199"/>
    <cellStyle name="7_생산계획_부산_0726(공지용)_M8800 카메라 수급계획_M8800 가용량_카메라신모델&amp;Issue_090529 AMOLED 점검" xfId="20200"/>
    <cellStyle name="7_생산계획_부산_0726(공지용)_M8800 카메라 수급계획_M8800 가용량_카메라신모델&amp;Issue_090603 AMOLED 점검_090603_GOC" xfId="20201"/>
    <cellStyle name="7_생산계획_부산_0726(공지용)_M8800 카메라 수급계획_M8800 가용량_카메라신모델&amp;Issue_Ely 세부현황(0521)" xfId="20202"/>
    <cellStyle name="7_생산계획_부산_0726(공지용)_M8800 카메라 수급계획_M8800 가용량_카메라신모델&amp;Issue_ELY,PRESTON_090515" xfId="20203"/>
    <cellStyle name="7_생산계획_부산_0726(공지용)_M8800 카메라 수급계획_M8800 가용량_카메라신모델&amp;Issue_ELY,PRESTON外_090518" xfId="20204"/>
    <cellStyle name="7_생산계획_부산_0726(공지용)_M8800 카메라 수급계획_M8800 가용량_카메라신모델&amp;Issue_SMD 주요모델 6월 입고계획 對 실적" xfId="20205"/>
    <cellStyle name="7_생산계획_부산_0726(공지용)_M8800 카메라 수급계획_M8800 가용량_카메라신모델&amp;Issue_SMD 주요모델 일별 입고실적(090528)" xfId="20206"/>
    <cellStyle name="7_생산계획_부산_0726(공지용)_M8800 카메라 수급계획_M8800 가용량_카메라신모델&amp;Issue_SMD 주요모델 일별 입고실적(090601)" xfId="20207"/>
    <cellStyle name="7_생산계획_부산_0726(공지용)_M8800 카메라 수급계획_M8800 가용량_카메라신모델&amp;Issue_SMD이슈모델 가용량" xfId="20208"/>
    <cellStyle name="7_생산계획_부산_0726(공지용)_M8800 카메라 수급계획_M8800 가용량_카메라신모델&amp;Issue_SMD이슈모델 가용량_090606" xfId="20209"/>
    <cellStyle name="7_생산계획_부산_0726(공지용)_M8800 카메라 수급계획_M8800 가용량_카메라신모델&amp;Issue_SMD이슈모델 가용량_090622" xfId="20210"/>
    <cellStyle name="7_생산계획_부산_0726(공지용)_M8800 카메라 수급계획_M8800 가용량_카메라신모델&amp;Issue_SMD이슈모델 가용량_090706(이강성)" xfId="20211"/>
    <cellStyle name="7_생산계획_부산_0726(공지용)_M8800 카메라 수급계획_M8800 가용량_카메라신모델&amp;Issue_SMD이슈모델 가용량_090706-1(이강성)" xfId="20212"/>
    <cellStyle name="7_생산계획_부산_0726(공지용)_M8800 카메라 수급계획_M8800 가용량_카메라신모델&amp;Issue_SMD이슈모델 가용량_090717" xfId="20213"/>
    <cellStyle name="7_생산계획_부산_0726(공지용)_M8800 카메라 수급계획_M8800 가용량_카메라신모델&amp;Issue_SMD이슈모델 가용량_090922" xfId="20214"/>
    <cellStyle name="7_생산계획_부산_0726(공지용)_M8800 카메라 수급계획_M8800 가용량_카메라신모델&amp;Issue_SMD이슈모델 가용량_41184" xfId="20215"/>
    <cellStyle name="7_생산계획_부산_0726(공지용)_M8800 카메라 수급계획_M8800 가용량_카메라신모델&amp;Issue_SMD이슈모델 가용량_공유" xfId="20216"/>
    <cellStyle name="7_생산계획_부산_0726(공지용)_M8800 카메라 수급계획_M8800 가용량_카메라신모델&amp;Issue_SMD이슈모델 가용량_이강성" xfId="20217"/>
    <cellStyle name="7_생산계획_부산_0726(공지용)_M8800 카메라 수급계획_M8800 가용량_카메라신모델&amp;Issue_SMD이슈모델_현황판" xfId="20218"/>
    <cellStyle name="7_생산계획_부산_0726(공지용)_M8800 카메라 수급계획_M8800 가용량_카메라신모델&amp;Issue_SMD이슈모델_현황판_이강성" xfId="20219"/>
    <cellStyle name="7_생산계획_부산_0726(공지용)_M8800 카메라 수급계획_M8800 가용량_카메라신모델&amp;Issue_국판Omnia2" xfId="20220"/>
    <cellStyle name="7_생산계획_부산_0726(공지용)_M8800 카메라 수급계획_M8800 가용량_카메라신모델&amp;Issue_국판Omnia2_20091204" xfId="20221"/>
    <cellStyle name="7_생산계획_부산_0726(공지용)_M8800 카메라 수급계획_M8800 가용량_카메라신모델&amp;Issue_국판Omnia2_20091207" xfId="20222"/>
    <cellStyle name="7_생산계획_부산_0726(공지용)_M8800 카메라 수급계획_M8800 가용량_카메라신모델&amp;Issue_국판Omnia2_20091209" xfId="20223"/>
    <cellStyle name="7_생산계획_부산_0726(공지용)_M8800 카메라 수급계획_M8800 가용량_카메라신모델&amp;Issue_국판Omnia2_200912월" xfId="20224"/>
    <cellStyle name="7_생산계획_부산_0726(공지용)_M8800 카메라 수급계획_M8800 가용량_카메라신모델&amp;Issue_문제자재(090521)" xfId="20225"/>
    <cellStyle name="7_생산계획_부산_0726(공지용)_M8800 카메라 수급계획_M8800 가용량_카메라신모델&amp;Issue_신모델 진행현황" xfId="20226"/>
    <cellStyle name="7_생산계획_부산_0726(공지용)_M8800 카메라 수급계획_M8800 가용량_카메라신모델&amp;Issue_신모델 진행현황_090611" xfId="20227"/>
    <cellStyle name="7_생산계획_부산_0726(공지용)_M8800 카메라 수급계획_M8800 가용량_카메라신모델&amp;Issue_신모델 진행현황_SDI이슈모델" xfId="20228"/>
    <cellStyle name="7_생산계획_부산_0726(공지용)_M8800 카메라 수급계획_M8800 가용량_카메라신모델&amp;Issue_신모델 진행현황_W22" xfId="20229"/>
    <cellStyle name="7_생산계획_부산_0726(공지용)_M8800 카메라 수급계획_M8800 가용량_카메라신모델&amp;Issue_신모델 진행현황_W23" xfId="20230"/>
    <cellStyle name="7_생산계획_부산_0726(공지용)_M8800 카메라 수급계획_M8800 가용량_카메라신모델&amp;Issue_신모델 진행현황_공유" xfId="20231"/>
    <cellStyle name="7_생산계획_부산_0726(공지용)_M8800 카메라 수급계획_M8800 가용량_카메라신모델&amp;Issue_신모델 진행현황_오K" xfId="20232"/>
    <cellStyle name="7_생산계획_부산_0726(공지용)_M8800 카메라 수급계획_M8800 가용량_카메라신모델&amp;Issue_이슈모델 가용량" xfId="20233"/>
    <cellStyle name="7_생산계획_부산_0726(공지용)_M8800 카메라 수급계획_M8800 가용량_카메라신모델&amp;Issue_이슈모델 가용량(ELY)" xfId="20234"/>
    <cellStyle name="7_생산계획_부산_0726(공지용)_M8800 카메라 수급계획_M8800 가용량_카메라신모델&amp;Issue_이슈모델 가용량_0528" xfId="20235"/>
    <cellStyle name="7_생산계획_부산_0726(공지용)_M8800 카메라 수급계획_M8800 가용량_카메라신모델&amp;Issue_이슈모델 가용량_국판Omnia_2" xfId="20236"/>
    <cellStyle name="7_생산계획_부산_0726(공지용)_M8800 카메라 수급계획_M8800 가용량_카메라신모델&amp;Issue_카메라 신모델 &amp; issue" xfId="20237"/>
    <cellStyle name="7_생산계획_부산_0726(공지용)_M8800 카메라 수급계획_M8800 가용량_카메라신모델&amp;Issue_카메라 신모델 &amp; issue_공유" xfId="20238"/>
    <cellStyle name="7_생산계획_부산_0726(공지용)_M8800 카메라 수급계획_M8800 가용량_카메라신모델&amp;Issue_카메라신모델&amp;Issue_090220" xfId="20239"/>
    <cellStyle name="7_생산계획_부산_0726(공지용)_M8800 카메라 수급계획_M8800 가용량_카메라신모델&amp;Issue_카메라신모델진행현황" xfId="20240"/>
    <cellStyle name="7_생산계획_부산_0726(공지용)_M8800 카메라 수급계획_M8800 가용량_카메라신모델&amp;Issue_카메라신모델진행현황_(로슈)_0323" xfId="20241"/>
    <cellStyle name="7_생산계획_부산_0726(공지용)_M8800 카메라 수급계획_M8800 가용량_카메라신모델&amp;Issue_카메라신모델진행현황_41184(로슈)" xfId="20242"/>
    <cellStyle name="7_생산계획_부산_0726(공지용)_M8800 카메라 수급계획_카메라신모델&amp;Issue" xfId="20243"/>
    <cellStyle name="7_생산계획_부산_0726(공지용)_M8800 카메라 수급계획_카메라신모델&amp;Issue_090529 AMOLED 점검" xfId="20244"/>
    <cellStyle name="7_생산계획_부산_0726(공지용)_M8800 카메라 수급계획_카메라신모델&amp;Issue_090603 AMOLED 점검_090603_GOC" xfId="20245"/>
    <cellStyle name="7_생산계획_부산_0726(공지용)_M8800 카메라 수급계획_카메라신모델&amp;Issue_Ely 세부현황(0521)" xfId="20246"/>
    <cellStyle name="7_생산계획_부산_0726(공지용)_M8800 카메라 수급계획_카메라신모델&amp;Issue_ELY,PRESTON_090515" xfId="20247"/>
    <cellStyle name="7_생산계획_부산_0726(공지용)_M8800 카메라 수급계획_카메라신모델&amp;Issue_ELY,PRESTON外_090518" xfId="20248"/>
    <cellStyle name="7_생산계획_부산_0726(공지용)_M8800 카메라 수급계획_카메라신모델&amp;Issue_SMD 주요모델 6월 입고계획 對 실적" xfId="20249"/>
    <cellStyle name="7_생산계획_부산_0726(공지용)_M8800 카메라 수급계획_카메라신모델&amp;Issue_SMD 주요모델 일별 입고실적(090528)" xfId="20250"/>
    <cellStyle name="7_생산계획_부산_0726(공지용)_M8800 카메라 수급계획_카메라신모델&amp;Issue_SMD 주요모델 일별 입고실적(090601)" xfId="20251"/>
    <cellStyle name="7_생산계획_부산_0726(공지용)_M8800 카메라 수급계획_카메라신모델&amp;Issue_SMD이슈모델 가용량" xfId="20252"/>
    <cellStyle name="7_생산계획_부산_0726(공지용)_M8800 카메라 수급계획_카메라신모델&amp;Issue_SMD이슈모델 가용량_090606" xfId="20253"/>
    <cellStyle name="7_생산계획_부산_0726(공지용)_M8800 카메라 수급계획_카메라신모델&amp;Issue_SMD이슈모델 가용량_090622" xfId="20254"/>
    <cellStyle name="7_생산계획_부산_0726(공지용)_M8800 카메라 수급계획_카메라신모델&amp;Issue_SMD이슈모델 가용량_090706(이강성)" xfId="20255"/>
    <cellStyle name="7_생산계획_부산_0726(공지용)_M8800 카메라 수급계획_카메라신모델&amp;Issue_SMD이슈모델 가용량_090706-1(이강성)" xfId="20256"/>
    <cellStyle name="7_생산계획_부산_0726(공지용)_M8800 카메라 수급계획_카메라신모델&amp;Issue_SMD이슈모델 가용량_090717" xfId="20257"/>
    <cellStyle name="7_생산계획_부산_0726(공지용)_M8800 카메라 수급계획_카메라신모델&amp;Issue_SMD이슈모델 가용량_090922" xfId="20258"/>
    <cellStyle name="7_생산계획_부산_0726(공지용)_M8800 카메라 수급계획_카메라신모델&amp;Issue_SMD이슈모델 가용량_41184" xfId="20259"/>
    <cellStyle name="7_생산계획_부산_0726(공지용)_M8800 카메라 수급계획_카메라신모델&amp;Issue_SMD이슈모델 가용량_공유" xfId="20260"/>
    <cellStyle name="7_생산계획_부산_0726(공지용)_M8800 카메라 수급계획_카메라신모델&amp;Issue_SMD이슈모델 가용량_이강성" xfId="20261"/>
    <cellStyle name="7_생산계획_부산_0726(공지용)_M8800 카메라 수급계획_카메라신모델&amp;Issue_SMD이슈모델_현황판" xfId="20262"/>
    <cellStyle name="7_생산계획_부산_0726(공지용)_M8800 카메라 수급계획_카메라신모델&amp;Issue_SMD이슈모델_현황판_이강성" xfId="20263"/>
    <cellStyle name="7_생산계획_부산_0726(공지용)_M8800 카메라 수급계획_카메라신모델&amp;Issue_국판Omnia2" xfId="20264"/>
    <cellStyle name="7_생산계획_부산_0726(공지용)_M8800 카메라 수급계획_카메라신모델&amp;Issue_국판Omnia2_20091204" xfId="20265"/>
    <cellStyle name="7_생산계획_부산_0726(공지용)_M8800 카메라 수급계획_카메라신모델&amp;Issue_국판Omnia2_20091207" xfId="20266"/>
    <cellStyle name="7_생산계획_부산_0726(공지용)_M8800 카메라 수급계획_카메라신모델&amp;Issue_국판Omnia2_20091209" xfId="20267"/>
    <cellStyle name="7_생산계획_부산_0726(공지용)_M8800 카메라 수급계획_카메라신모델&amp;Issue_국판Omnia2_200912월" xfId="20268"/>
    <cellStyle name="7_생산계획_부산_0726(공지용)_M8800 카메라 수급계획_카메라신모델&amp;Issue_문제자재(090521)" xfId="20269"/>
    <cellStyle name="7_생산계획_부산_0726(공지용)_M8800 카메라 수급계획_카메라신모델&amp;Issue_신모델 진행현황" xfId="20270"/>
    <cellStyle name="7_생산계획_부산_0726(공지용)_M8800 카메라 수급계획_카메라신모델&amp;Issue_신모델 진행현황_090611" xfId="20271"/>
    <cellStyle name="7_생산계획_부산_0726(공지용)_M8800 카메라 수급계획_카메라신모델&amp;Issue_신모델 진행현황_SDI이슈모델" xfId="20272"/>
    <cellStyle name="7_생산계획_부산_0726(공지용)_M8800 카메라 수급계획_카메라신모델&amp;Issue_신모델 진행현황_W22" xfId="20273"/>
    <cellStyle name="7_생산계획_부산_0726(공지용)_M8800 카메라 수급계획_카메라신모델&amp;Issue_신모델 진행현황_W23" xfId="20274"/>
    <cellStyle name="7_생산계획_부산_0726(공지용)_M8800 카메라 수급계획_카메라신모델&amp;Issue_신모델 진행현황_공유" xfId="20275"/>
    <cellStyle name="7_생산계획_부산_0726(공지용)_M8800 카메라 수급계획_카메라신모델&amp;Issue_신모델 진행현황_오K" xfId="20276"/>
    <cellStyle name="7_생산계획_부산_0726(공지용)_M8800 카메라 수급계획_카메라신모델&amp;Issue_이슈모델 가용량" xfId="20277"/>
    <cellStyle name="7_생산계획_부산_0726(공지용)_M8800 카메라 수급계획_카메라신모델&amp;Issue_이슈모델 가용량(ELY)" xfId="20278"/>
    <cellStyle name="7_생산계획_부산_0726(공지용)_M8800 카메라 수급계획_카메라신모델&amp;Issue_이슈모델 가용량_0528" xfId="20279"/>
    <cellStyle name="7_생산계획_부산_0726(공지용)_M8800 카메라 수급계획_카메라신모델&amp;Issue_이슈모델 가용량_국판Omnia_2" xfId="20280"/>
    <cellStyle name="7_생산계획_부산_0726(공지용)_M8800 카메라 수급계획_카메라신모델&amp;Issue_카메라 신모델 &amp; issue" xfId="20281"/>
    <cellStyle name="7_생산계획_부산_0726(공지용)_M8800 카메라 수급계획_카메라신모델&amp;Issue_카메라 신모델 &amp; issue_공유" xfId="20282"/>
    <cellStyle name="7_생산계획_부산_0726(공지용)_M8800 카메라 수급계획_카메라신모델&amp;Issue_카메라신모델&amp;Issue_090220" xfId="20283"/>
    <cellStyle name="7_생산계획_부산_0726(공지용)_M8800 카메라 수급계획_카메라신모델&amp;Issue_카메라신모델진행현황" xfId="20284"/>
    <cellStyle name="7_생산계획_부산_0726(공지용)_M8800 카메라 수급계획_카메라신모델&amp;Issue_카메라신모델진행현황_(로슈)_0323" xfId="20285"/>
    <cellStyle name="7_생산계획_부산_0726(공지용)_M8800 카메라 수급계획_카메라신모델&amp;Issue_카메라신모델진행현황_41184(로슈)" xfId="20286"/>
    <cellStyle name="7_생산계획_부산_0726(공지용)_생산계획_부산_0825" xfId="20287"/>
    <cellStyle name="7_생산계획_부산_0726(공지용)_생산계획_부산_0825_8월1일" xfId="20288"/>
    <cellStyle name="7_생산계획_부산_0726(공지용)_생산계획_부산_0825_8월1일_08.5月_问题资材表_080521" xfId="20289"/>
    <cellStyle name="7_생산계획_부산_0726(공지용)_생산계획_부산_0825_8월1일_08.5月_问题资材表_080521_F-ROM  과부족 현황 표" xfId="20290"/>
    <cellStyle name="7_생산계획_부산_0726(공지용)_생산계획_부산_0825_8월1일_08.5月_问题资材表_080521_F-ROM  과부족 현황표_0210" xfId="20291"/>
    <cellStyle name="7_생산계획_부산_0726(공지용)_생산계획_부산_0825_8월1일_08.5月_问题资材表_080521_F-ROM  과부족 현황표_0216" xfId="20292"/>
    <cellStyle name="7_생산계획_부산_0726(공지용)_생산계획_부산_0825_F-ROM  과부족 현황 표" xfId="20293"/>
    <cellStyle name="7_생산계획_부산_0726(공지용)_생산계획_부산_0825_F-ROM  과부족 현황표_0210" xfId="20294"/>
    <cellStyle name="7_생산계획_부산_0726(공지용)_생산계획_부산_0825_F-ROM  과부족 현황표_0216" xfId="20295"/>
    <cellStyle name="7_생산계획_부산_0726(공지용)_생산계획_부산_0825_M8800 가용량" xfId="20296"/>
    <cellStyle name="7_생산계획_부산_0726(공지용)_생산계획_부산_0825_M8800 가용량_1" xfId="20297"/>
    <cellStyle name="7_생산계획_부산_0726(공지용)_생산계획_부산_0825_M8800 가용량_1_카메라신모델&amp;Issue" xfId="20298"/>
    <cellStyle name="7_생산계획_부산_0726(공지용)_생산계획_부산_0825_M8800 가용량_1_카메라신모델&amp;Issue_090529 AMOLED 점검" xfId="20299"/>
    <cellStyle name="7_생산계획_부산_0726(공지용)_생산계획_부산_0825_M8800 가용량_1_카메라신모델&amp;Issue_090603 AMOLED 점검_090603_GOC" xfId="20300"/>
    <cellStyle name="7_생산계획_부산_0726(공지용)_생산계획_부산_0825_M8800 가용량_1_카메라신모델&amp;Issue_Ely 세부현황(0521)" xfId="20301"/>
    <cellStyle name="7_생산계획_부산_0726(공지용)_생산계획_부산_0825_M8800 가용량_1_카메라신모델&amp;Issue_ELY,PRESTON_090515" xfId="20302"/>
    <cellStyle name="7_생산계획_부산_0726(공지용)_생산계획_부산_0825_M8800 가용량_1_카메라신모델&amp;Issue_ELY,PRESTON外_090518" xfId="20303"/>
    <cellStyle name="7_생산계획_부산_0726(공지용)_생산계획_부산_0825_M8800 가용량_1_카메라신모델&amp;Issue_SMD 주요모델 6월 입고계획 對 실적" xfId="20304"/>
    <cellStyle name="7_생산계획_부산_0726(공지용)_생산계획_부산_0825_M8800 가용량_1_카메라신모델&amp;Issue_SMD 주요모델 일별 입고실적(090528)" xfId="20305"/>
    <cellStyle name="7_생산계획_부산_0726(공지용)_생산계획_부산_0825_M8800 가용량_1_카메라신모델&amp;Issue_SMD 주요모델 일별 입고실적(090601)" xfId="20306"/>
    <cellStyle name="7_생산계획_부산_0726(공지용)_생산계획_부산_0825_M8800 가용량_1_카메라신모델&amp;Issue_SMD이슈모델 가용량" xfId="20307"/>
    <cellStyle name="7_생산계획_부산_0726(공지용)_생산계획_부산_0825_M8800 가용량_1_카메라신모델&amp;Issue_SMD이슈모델 가용량_090606" xfId="20308"/>
    <cellStyle name="7_생산계획_부산_0726(공지용)_생산계획_부산_0825_M8800 가용량_1_카메라신모델&amp;Issue_SMD이슈모델 가용량_090622" xfId="20309"/>
    <cellStyle name="7_생산계획_부산_0726(공지용)_생산계획_부산_0825_M8800 가용량_1_카메라신모델&amp;Issue_SMD이슈모델 가용량_090706(이강성)" xfId="20310"/>
    <cellStyle name="7_생산계획_부산_0726(공지용)_생산계획_부산_0825_M8800 가용량_1_카메라신모델&amp;Issue_SMD이슈모델 가용량_090706-1(이강성)" xfId="20311"/>
    <cellStyle name="7_생산계획_부산_0726(공지용)_생산계획_부산_0825_M8800 가용량_1_카메라신모델&amp;Issue_SMD이슈모델 가용량_090717" xfId="20312"/>
    <cellStyle name="7_생산계획_부산_0726(공지용)_생산계획_부산_0825_M8800 가용량_1_카메라신모델&amp;Issue_SMD이슈모델 가용량_090922" xfId="20313"/>
    <cellStyle name="7_생산계획_부산_0726(공지용)_생산계획_부산_0825_M8800 가용량_1_카메라신모델&amp;Issue_SMD이슈모델 가용량_41184" xfId="20314"/>
    <cellStyle name="7_생산계획_부산_0726(공지용)_생산계획_부산_0825_M8800 가용량_1_카메라신모델&amp;Issue_SMD이슈모델 가용량_공유" xfId="20315"/>
    <cellStyle name="7_생산계획_부산_0726(공지용)_생산계획_부산_0825_M8800 가용량_1_카메라신모델&amp;Issue_SMD이슈모델 가용량_이강성" xfId="20316"/>
    <cellStyle name="7_생산계획_부산_0726(공지용)_생산계획_부산_0825_M8800 가용량_1_카메라신모델&amp;Issue_SMD이슈모델_현황판" xfId="20317"/>
    <cellStyle name="7_생산계획_부산_0726(공지용)_생산계획_부산_0825_M8800 가용량_1_카메라신모델&amp;Issue_SMD이슈모델_현황판_이강성" xfId="20318"/>
    <cellStyle name="7_생산계획_부산_0726(공지용)_생산계획_부산_0825_M8800 가용량_1_카메라신모델&amp;Issue_국판Omnia2" xfId="20319"/>
    <cellStyle name="7_생산계획_부산_0726(공지용)_생산계획_부산_0825_M8800 가용량_1_카메라신모델&amp;Issue_국판Omnia2_20091204" xfId="20320"/>
    <cellStyle name="7_생산계획_부산_0726(공지용)_생산계획_부산_0825_M8800 가용량_1_카메라신모델&amp;Issue_국판Omnia2_20091207" xfId="20321"/>
    <cellStyle name="7_생산계획_부산_0726(공지용)_생산계획_부산_0825_M8800 가용량_1_카메라신모델&amp;Issue_국판Omnia2_20091209" xfId="20322"/>
    <cellStyle name="7_생산계획_부산_0726(공지용)_생산계획_부산_0825_M8800 가용량_1_카메라신모델&amp;Issue_국판Omnia2_200912월" xfId="20323"/>
    <cellStyle name="7_생산계획_부산_0726(공지용)_생산계획_부산_0825_M8800 가용량_1_카메라신모델&amp;Issue_문제자재(090521)" xfId="20324"/>
    <cellStyle name="7_생산계획_부산_0726(공지용)_생산계획_부산_0825_M8800 가용량_1_카메라신모델&amp;Issue_신모델 진행현황" xfId="20325"/>
    <cellStyle name="7_생산계획_부산_0726(공지용)_생산계획_부산_0825_M8800 가용량_1_카메라신모델&amp;Issue_신모델 진행현황_090611" xfId="20326"/>
    <cellStyle name="7_생산계획_부산_0726(공지용)_생산계획_부산_0825_M8800 가용량_1_카메라신모델&amp;Issue_신모델 진행현황_SDI이슈모델" xfId="20327"/>
    <cellStyle name="7_생산계획_부산_0726(공지용)_생산계획_부산_0825_M8800 가용량_1_카메라신모델&amp;Issue_신모델 진행현황_W22" xfId="20328"/>
    <cellStyle name="7_생산계획_부산_0726(공지용)_생산계획_부산_0825_M8800 가용량_1_카메라신모델&amp;Issue_신모델 진행현황_W23" xfId="20329"/>
    <cellStyle name="7_생산계획_부산_0726(공지용)_생산계획_부산_0825_M8800 가용량_1_카메라신모델&amp;Issue_신모델 진행현황_공유" xfId="20330"/>
    <cellStyle name="7_생산계획_부산_0726(공지용)_생산계획_부산_0825_M8800 가용량_1_카메라신모델&amp;Issue_신모델 진행현황_오K" xfId="20331"/>
    <cellStyle name="7_생산계획_부산_0726(공지용)_생산계획_부산_0825_M8800 가용량_1_카메라신모델&amp;Issue_이슈모델 가용량" xfId="20332"/>
    <cellStyle name="7_생산계획_부산_0726(공지용)_생산계획_부산_0825_M8800 가용량_1_카메라신모델&amp;Issue_이슈모델 가용량(ELY)" xfId="20333"/>
    <cellStyle name="7_생산계획_부산_0726(공지용)_생산계획_부산_0825_M8800 가용량_1_카메라신모델&amp;Issue_이슈모델 가용량_0528" xfId="20334"/>
    <cellStyle name="7_생산계획_부산_0726(공지용)_생산계획_부산_0825_M8800 가용량_1_카메라신모델&amp;Issue_이슈모델 가용량_국판Omnia_2" xfId="20335"/>
    <cellStyle name="7_생산계획_부산_0726(공지용)_생산계획_부산_0825_M8800 가용량_1_카메라신모델&amp;Issue_카메라 신모델 &amp; issue" xfId="20336"/>
    <cellStyle name="7_생산계획_부산_0726(공지용)_생산계획_부산_0825_M8800 가용량_1_카메라신모델&amp;Issue_카메라 신모델 &amp; issue_공유" xfId="20337"/>
    <cellStyle name="7_생산계획_부산_0726(공지용)_생산계획_부산_0825_M8800 가용량_1_카메라신모델&amp;Issue_카메라신모델&amp;Issue_090220" xfId="20338"/>
    <cellStyle name="7_생산계획_부산_0726(공지용)_생산계획_부산_0825_M8800 가용량_1_카메라신모델&amp;Issue_카메라신모델진행현황" xfId="20339"/>
    <cellStyle name="7_생산계획_부산_0726(공지용)_생산계획_부산_0825_M8800 가용량_1_카메라신모델&amp;Issue_카메라신모델진행현황_(로슈)_0323" xfId="20340"/>
    <cellStyle name="7_생산계획_부산_0726(공지용)_생산계획_부산_0825_M8800 가용량_1_카메라신모델&amp;Issue_카메라신모델진행현황_41184(로슈)" xfId="20341"/>
    <cellStyle name="7_생산계획_부산_0726(공지용)_생산계획_부산_0825_M8800 가용량_M8800 가용량" xfId="20342"/>
    <cellStyle name="7_생산계획_부산_0726(공지용)_생산계획_부산_0825_M8800 가용량_M8800 가용량_카메라신모델&amp;Issue" xfId="20343"/>
    <cellStyle name="7_생산계획_부산_0726(공지용)_생산계획_부산_0825_M8800 가용량_M8800 가용량_카메라신모델&amp;Issue_090529 AMOLED 점검" xfId="20344"/>
    <cellStyle name="7_생산계획_부산_0726(공지용)_생산계획_부산_0825_M8800 가용량_M8800 가용량_카메라신모델&amp;Issue_090603 AMOLED 점검_090603_GOC" xfId="20345"/>
    <cellStyle name="7_생산계획_부산_0726(공지용)_생산계획_부산_0825_M8800 가용량_M8800 가용량_카메라신모델&amp;Issue_Ely 세부현황(0521)" xfId="20346"/>
    <cellStyle name="7_생산계획_부산_0726(공지용)_생산계획_부산_0825_M8800 가용량_M8800 가용량_카메라신모델&amp;Issue_ELY,PRESTON_090515" xfId="20347"/>
    <cellStyle name="7_생산계획_부산_0726(공지용)_생산계획_부산_0825_M8800 가용량_M8800 가용량_카메라신모델&amp;Issue_ELY,PRESTON外_090518" xfId="20348"/>
    <cellStyle name="7_생산계획_부산_0726(공지용)_생산계획_부산_0825_M8800 가용량_M8800 가용량_카메라신모델&amp;Issue_SMD 주요모델 6월 입고계획 對 실적" xfId="20349"/>
    <cellStyle name="7_생산계획_부산_0726(공지용)_생산계획_부산_0825_M8800 가용량_M8800 가용량_카메라신모델&amp;Issue_SMD 주요모델 일별 입고실적(090528)" xfId="20350"/>
    <cellStyle name="7_생산계획_부산_0726(공지용)_생산계획_부산_0825_M8800 가용량_M8800 가용량_카메라신모델&amp;Issue_SMD 주요모델 일별 입고실적(090601)" xfId="20351"/>
    <cellStyle name="7_생산계획_부산_0726(공지용)_생산계획_부산_0825_M8800 가용량_M8800 가용량_카메라신모델&amp;Issue_SMD이슈모델 가용량" xfId="20352"/>
    <cellStyle name="7_생산계획_부산_0726(공지용)_생산계획_부산_0825_M8800 가용량_M8800 가용량_카메라신모델&amp;Issue_SMD이슈모델 가용량_090606" xfId="20353"/>
    <cellStyle name="7_생산계획_부산_0726(공지용)_생산계획_부산_0825_M8800 가용량_M8800 가용량_카메라신모델&amp;Issue_SMD이슈모델 가용량_090622" xfId="20354"/>
    <cellStyle name="7_생산계획_부산_0726(공지용)_생산계획_부산_0825_M8800 가용량_M8800 가용량_카메라신모델&amp;Issue_SMD이슈모델 가용량_090706(이강성)" xfId="20355"/>
    <cellStyle name="7_생산계획_부산_0726(공지용)_생산계획_부산_0825_M8800 가용량_M8800 가용량_카메라신모델&amp;Issue_SMD이슈모델 가용량_090706-1(이강성)" xfId="20356"/>
    <cellStyle name="7_생산계획_부산_0726(공지용)_생산계획_부산_0825_M8800 가용량_M8800 가용량_카메라신모델&amp;Issue_SMD이슈모델 가용량_090717" xfId="20357"/>
    <cellStyle name="7_생산계획_부산_0726(공지용)_생산계획_부산_0825_M8800 가용량_M8800 가용량_카메라신모델&amp;Issue_SMD이슈모델 가용량_090922" xfId="20358"/>
    <cellStyle name="7_생산계획_부산_0726(공지용)_생산계획_부산_0825_M8800 가용량_M8800 가용량_카메라신모델&amp;Issue_SMD이슈모델 가용량_41184" xfId="20359"/>
    <cellStyle name="7_생산계획_부산_0726(공지용)_생산계획_부산_0825_M8800 가용량_M8800 가용량_카메라신모델&amp;Issue_SMD이슈모델 가용량_공유" xfId="20360"/>
    <cellStyle name="7_생산계획_부산_0726(공지용)_생산계획_부산_0825_M8800 가용량_M8800 가용량_카메라신모델&amp;Issue_SMD이슈모델 가용량_이강성" xfId="20361"/>
    <cellStyle name="7_생산계획_부산_0726(공지용)_생산계획_부산_0825_M8800 가용량_M8800 가용량_카메라신모델&amp;Issue_SMD이슈모델_현황판" xfId="20362"/>
    <cellStyle name="7_생산계획_부산_0726(공지용)_생산계획_부산_0825_M8800 가용량_M8800 가용량_카메라신모델&amp;Issue_SMD이슈모델_현황판_이강성" xfId="20363"/>
    <cellStyle name="7_생산계획_부산_0726(공지용)_생산계획_부산_0825_M8800 가용량_M8800 가용량_카메라신모델&amp;Issue_국판Omnia2" xfId="20364"/>
    <cellStyle name="7_생산계획_부산_0726(공지용)_생산계획_부산_0825_M8800 가용량_M8800 가용량_카메라신모델&amp;Issue_국판Omnia2_20091204" xfId="20365"/>
    <cellStyle name="7_생산계획_부산_0726(공지용)_생산계획_부산_0825_M8800 가용량_M8800 가용량_카메라신모델&amp;Issue_국판Omnia2_20091207" xfId="20366"/>
    <cellStyle name="7_생산계획_부산_0726(공지용)_생산계획_부산_0825_M8800 가용량_M8800 가용량_카메라신모델&amp;Issue_국판Omnia2_20091209" xfId="20367"/>
    <cellStyle name="7_생산계획_부산_0726(공지용)_생산계획_부산_0825_M8800 가용량_M8800 가용량_카메라신모델&amp;Issue_국판Omnia2_200912월" xfId="20368"/>
    <cellStyle name="7_생산계획_부산_0726(공지용)_생산계획_부산_0825_M8800 가용량_M8800 가용량_카메라신모델&amp;Issue_문제자재(090521)" xfId="20369"/>
    <cellStyle name="7_생산계획_부산_0726(공지용)_생산계획_부산_0825_M8800 가용량_M8800 가용량_카메라신모델&amp;Issue_신모델 진행현황" xfId="20370"/>
    <cellStyle name="7_생산계획_부산_0726(공지용)_생산계획_부산_0825_M8800 가용량_M8800 가용량_카메라신모델&amp;Issue_신모델 진행현황_090611" xfId="20371"/>
    <cellStyle name="7_생산계획_부산_0726(공지용)_생산계획_부산_0825_M8800 가용량_M8800 가용량_카메라신모델&amp;Issue_신모델 진행현황_SDI이슈모델" xfId="20372"/>
    <cellStyle name="7_생산계획_부산_0726(공지용)_생산계획_부산_0825_M8800 가용량_M8800 가용량_카메라신모델&amp;Issue_신모델 진행현황_W22" xfId="20373"/>
    <cellStyle name="7_생산계획_부산_0726(공지용)_생산계획_부산_0825_M8800 가용량_M8800 가용량_카메라신모델&amp;Issue_신모델 진행현황_W23" xfId="20374"/>
    <cellStyle name="7_생산계획_부산_0726(공지용)_생산계획_부산_0825_M8800 가용량_M8800 가용량_카메라신모델&amp;Issue_신모델 진행현황_공유" xfId="20375"/>
    <cellStyle name="7_생산계획_부산_0726(공지용)_생산계획_부산_0825_M8800 가용량_M8800 가용량_카메라신모델&amp;Issue_신모델 진행현황_오K" xfId="20376"/>
    <cellStyle name="7_생산계획_부산_0726(공지용)_생산계획_부산_0825_M8800 가용량_M8800 가용량_카메라신모델&amp;Issue_이슈모델 가용량" xfId="20377"/>
    <cellStyle name="7_생산계획_부산_0726(공지용)_생산계획_부산_0825_M8800 가용량_M8800 가용량_카메라신모델&amp;Issue_이슈모델 가용량(ELY)" xfId="20378"/>
    <cellStyle name="7_생산계획_부산_0726(공지용)_생산계획_부산_0825_M8800 가용량_M8800 가용량_카메라신모델&amp;Issue_이슈모델 가용량_0528" xfId="20379"/>
    <cellStyle name="7_생산계획_부산_0726(공지용)_생산계획_부산_0825_M8800 가용량_M8800 가용량_카메라신모델&amp;Issue_이슈모델 가용량_국판Omnia_2" xfId="20380"/>
    <cellStyle name="7_생산계획_부산_0726(공지용)_생산계획_부산_0825_M8800 가용량_M8800 가용량_카메라신모델&amp;Issue_카메라 신모델 &amp; issue" xfId="20381"/>
    <cellStyle name="7_생산계획_부산_0726(공지용)_생산계획_부산_0825_M8800 가용량_M8800 가용량_카메라신모델&amp;Issue_카메라 신모델 &amp; issue_공유" xfId="20382"/>
    <cellStyle name="7_생산계획_부산_0726(공지용)_생산계획_부산_0825_M8800 가용량_M8800 가용량_카메라신모델&amp;Issue_카메라신모델&amp;Issue_090220" xfId="20383"/>
    <cellStyle name="7_생산계획_부산_0726(공지용)_생산계획_부산_0825_M8800 가용량_M8800 가용량_카메라신모델&amp;Issue_카메라신모델진행현황" xfId="20384"/>
    <cellStyle name="7_생산계획_부산_0726(공지용)_생산계획_부산_0825_M8800 가용량_M8800 가용량_카메라신모델&amp;Issue_카메라신모델진행현황_(로슈)_0323" xfId="20385"/>
    <cellStyle name="7_생산계획_부산_0726(공지용)_생산계획_부산_0825_M8800 가용량_M8800 가용량_카메라신모델&amp;Issue_카메라신모델진행현황_41184(로슈)" xfId="20386"/>
    <cellStyle name="7_생산계획_부산_0726(공지용)_생산계획_부산_0825_M8800 가용량_카메라신모델&amp;Issue" xfId="20387"/>
    <cellStyle name="7_생산계획_부산_0726(공지용)_생산계획_부산_0825_M8800 가용량_카메라신모델&amp;Issue_090529 AMOLED 점검" xfId="20388"/>
    <cellStyle name="7_생산계획_부산_0726(공지용)_생산계획_부산_0825_M8800 가용량_카메라신모델&amp;Issue_090603 AMOLED 점검_090603_GOC" xfId="20389"/>
    <cellStyle name="7_생산계획_부산_0726(공지용)_생산계획_부산_0825_M8800 가용량_카메라신모델&amp;Issue_Ely 세부현황(0521)" xfId="20390"/>
    <cellStyle name="7_생산계획_부산_0726(공지용)_생산계획_부산_0825_M8800 가용량_카메라신모델&amp;Issue_ELY,PRESTON_090515" xfId="20391"/>
    <cellStyle name="7_생산계획_부산_0726(공지용)_생산계획_부산_0825_M8800 가용량_카메라신모델&amp;Issue_ELY,PRESTON外_090518" xfId="20392"/>
    <cellStyle name="7_생산계획_부산_0726(공지용)_생산계획_부산_0825_M8800 가용량_카메라신모델&amp;Issue_SMD 주요모델 6월 입고계획 對 실적" xfId="20393"/>
    <cellStyle name="7_생산계획_부산_0726(공지용)_생산계획_부산_0825_M8800 가용량_카메라신모델&amp;Issue_SMD 주요모델 일별 입고실적(090528)" xfId="20394"/>
    <cellStyle name="7_생산계획_부산_0726(공지용)_생산계획_부산_0825_M8800 가용량_카메라신모델&amp;Issue_SMD 주요모델 일별 입고실적(090601)" xfId="20395"/>
    <cellStyle name="7_생산계획_부산_0726(공지용)_생산계획_부산_0825_M8800 가용량_카메라신모델&amp;Issue_SMD이슈모델 가용량" xfId="20396"/>
    <cellStyle name="7_생산계획_부산_0726(공지용)_생산계획_부산_0825_M8800 가용량_카메라신모델&amp;Issue_SMD이슈모델 가용량_090606" xfId="20397"/>
    <cellStyle name="7_생산계획_부산_0726(공지용)_생산계획_부산_0825_M8800 가용량_카메라신모델&amp;Issue_SMD이슈모델 가용량_090622" xfId="20398"/>
    <cellStyle name="7_생산계획_부산_0726(공지용)_생산계획_부산_0825_M8800 가용량_카메라신모델&amp;Issue_SMD이슈모델 가용량_090706(이강성)" xfId="20399"/>
    <cellStyle name="7_생산계획_부산_0726(공지용)_생산계획_부산_0825_M8800 가용량_카메라신모델&amp;Issue_SMD이슈모델 가용량_090706-1(이강성)" xfId="20400"/>
    <cellStyle name="7_생산계획_부산_0726(공지용)_생산계획_부산_0825_M8800 가용량_카메라신모델&amp;Issue_SMD이슈모델 가용량_090717" xfId="20401"/>
    <cellStyle name="7_생산계획_부산_0726(공지용)_생산계획_부산_0825_M8800 가용량_카메라신모델&amp;Issue_SMD이슈모델 가용량_090922" xfId="20402"/>
    <cellStyle name="7_생산계획_부산_0726(공지용)_생산계획_부산_0825_M8800 가용량_카메라신모델&amp;Issue_SMD이슈모델 가용량_41184" xfId="20403"/>
    <cellStyle name="7_생산계획_부산_0726(공지용)_생산계획_부산_0825_M8800 가용량_카메라신모델&amp;Issue_SMD이슈모델 가용량_공유" xfId="20404"/>
    <cellStyle name="7_생산계획_부산_0726(공지용)_생산계획_부산_0825_M8800 가용량_카메라신모델&amp;Issue_SMD이슈모델 가용량_이강성" xfId="20405"/>
    <cellStyle name="7_생산계획_부산_0726(공지용)_생산계획_부산_0825_M8800 가용량_카메라신모델&amp;Issue_SMD이슈모델_현황판" xfId="20406"/>
    <cellStyle name="7_생산계획_부산_0726(공지용)_생산계획_부산_0825_M8800 가용량_카메라신모델&amp;Issue_SMD이슈모델_현황판_이강성" xfId="20407"/>
    <cellStyle name="7_생산계획_부산_0726(공지용)_생산계획_부산_0825_M8800 가용량_카메라신모델&amp;Issue_국판Omnia2" xfId="20408"/>
    <cellStyle name="7_생산계획_부산_0726(공지용)_생산계획_부산_0825_M8800 가용량_카메라신모델&amp;Issue_국판Omnia2_20091204" xfId="20409"/>
    <cellStyle name="7_생산계획_부산_0726(공지용)_생산계획_부산_0825_M8800 가용량_카메라신모델&amp;Issue_국판Omnia2_20091207" xfId="20410"/>
    <cellStyle name="7_생산계획_부산_0726(공지용)_생산계획_부산_0825_M8800 가용량_카메라신모델&amp;Issue_국판Omnia2_20091209" xfId="20411"/>
    <cellStyle name="7_생산계획_부산_0726(공지용)_생산계획_부산_0825_M8800 가용량_카메라신모델&amp;Issue_국판Omnia2_200912월" xfId="20412"/>
    <cellStyle name="7_생산계획_부산_0726(공지용)_생산계획_부산_0825_M8800 가용량_카메라신모델&amp;Issue_문제자재(090521)" xfId="20413"/>
    <cellStyle name="7_생산계획_부산_0726(공지용)_생산계획_부산_0825_M8800 가용량_카메라신모델&amp;Issue_신모델 진행현황" xfId="20414"/>
    <cellStyle name="7_생산계획_부산_0726(공지용)_생산계획_부산_0825_M8800 가용량_카메라신모델&amp;Issue_신모델 진행현황_090611" xfId="20415"/>
    <cellStyle name="7_생산계획_부산_0726(공지용)_생산계획_부산_0825_M8800 가용량_카메라신모델&amp;Issue_신모델 진행현황_SDI이슈모델" xfId="20416"/>
    <cellStyle name="7_생산계획_부산_0726(공지용)_생산계획_부산_0825_M8800 가용량_카메라신모델&amp;Issue_신모델 진행현황_W22" xfId="20417"/>
    <cellStyle name="7_생산계획_부산_0726(공지용)_생산계획_부산_0825_M8800 가용량_카메라신모델&amp;Issue_신모델 진행현황_W23" xfId="20418"/>
    <cellStyle name="7_생산계획_부산_0726(공지용)_생산계획_부산_0825_M8800 가용량_카메라신모델&amp;Issue_신모델 진행현황_공유" xfId="20419"/>
    <cellStyle name="7_생산계획_부산_0726(공지용)_생산계획_부산_0825_M8800 가용량_카메라신모델&amp;Issue_신모델 진행현황_오K" xfId="20420"/>
    <cellStyle name="7_생산계획_부산_0726(공지용)_생산계획_부산_0825_M8800 가용량_카메라신모델&amp;Issue_이슈모델 가용량" xfId="20421"/>
    <cellStyle name="7_생산계획_부산_0726(공지용)_생산계획_부산_0825_M8800 가용량_카메라신모델&amp;Issue_이슈모델 가용량(ELY)" xfId="20422"/>
    <cellStyle name="7_생산계획_부산_0726(공지용)_생산계획_부산_0825_M8800 가용량_카메라신모델&amp;Issue_이슈모델 가용량_0528" xfId="20423"/>
    <cellStyle name="7_생산계획_부산_0726(공지용)_생산계획_부산_0825_M8800 가용량_카메라신모델&amp;Issue_이슈모델 가용량_국판Omnia_2" xfId="20424"/>
    <cellStyle name="7_생산계획_부산_0726(공지용)_생산계획_부산_0825_M8800 가용량_카메라신모델&amp;Issue_카메라 신모델 &amp; issue" xfId="20425"/>
    <cellStyle name="7_생산계획_부산_0726(공지용)_생산계획_부산_0825_M8800 가용량_카메라신모델&amp;Issue_카메라 신모델 &amp; issue_공유" xfId="20426"/>
    <cellStyle name="7_생산계획_부산_0726(공지용)_생산계획_부산_0825_M8800 가용량_카메라신모델&amp;Issue_카메라신모델&amp;Issue_090220" xfId="20427"/>
    <cellStyle name="7_생산계획_부산_0726(공지용)_생산계획_부산_0825_M8800 가용량_카메라신모델&amp;Issue_카메라신모델진행현황" xfId="20428"/>
    <cellStyle name="7_생산계획_부산_0726(공지용)_생산계획_부산_0825_M8800 가용량_카메라신모델&amp;Issue_카메라신모델진행현황_(로슈)_0323" xfId="20429"/>
    <cellStyle name="7_생산계획_부산_0726(공지용)_생산계획_부산_0825_M8800 가용량_카메라신모델&amp;Issue_카메라신모델진행현황_41184(로슈)" xfId="20430"/>
    <cellStyle name="7_생산계획_부산_0726(공지용)_생산계획_부산_0825_M8800 카메라 수급계획" xfId="20431"/>
    <cellStyle name="7_생산계획_부산_0726(공지용)_생산계획_부산_0825_M8800 카메라 수급계획_M8800 가용량" xfId="20432"/>
    <cellStyle name="7_생산계획_부산_0726(공지용)_생산계획_부산_0825_M8800 카메라 수급계획_M8800 가용량_1" xfId="20433"/>
    <cellStyle name="7_생산계획_부산_0726(공지용)_생산계획_부산_0825_M8800 카메라 수급계획_M8800 가용량_1_카메라신모델&amp;Issue" xfId="20434"/>
    <cellStyle name="7_생산계획_부산_0726(공지용)_생산계획_부산_0825_M8800 카메라 수급계획_M8800 가용량_1_카메라신모델&amp;Issue_090529 AMOLED 점검" xfId="20435"/>
    <cellStyle name="7_생산계획_부산_0726(공지용)_생산계획_부산_0825_M8800 카메라 수급계획_M8800 가용량_1_카메라신모델&amp;Issue_090603 AMOLED 점검_090603_GOC" xfId="20436"/>
    <cellStyle name="7_생산계획_부산_0726(공지용)_생산계획_부산_0825_M8800 카메라 수급계획_M8800 가용량_1_카메라신모델&amp;Issue_Ely 세부현황(0521)" xfId="20437"/>
    <cellStyle name="7_생산계획_부산_0726(공지용)_생산계획_부산_0825_M8800 카메라 수급계획_M8800 가용량_1_카메라신모델&amp;Issue_ELY,PRESTON_090515" xfId="20438"/>
    <cellStyle name="7_생산계획_부산_0726(공지용)_생산계획_부산_0825_M8800 카메라 수급계획_M8800 가용량_1_카메라신모델&amp;Issue_ELY,PRESTON外_090518" xfId="20439"/>
    <cellStyle name="7_생산계획_부산_0726(공지용)_생산계획_부산_0825_M8800 카메라 수급계획_M8800 가용량_1_카메라신모델&amp;Issue_SMD 주요모델 6월 입고계획 對 실적" xfId="20440"/>
    <cellStyle name="7_생산계획_부산_0726(공지용)_생산계획_부산_0825_M8800 카메라 수급계획_M8800 가용량_1_카메라신모델&amp;Issue_SMD 주요모델 일별 입고실적(090528)" xfId="20441"/>
    <cellStyle name="7_생산계획_부산_0726(공지용)_생산계획_부산_0825_M8800 카메라 수급계획_M8800 가용량_1_카메라신모델&amp;Issue_SMD 주요모델 일별 입고실적(090601)" xfId="20442"/>
    <cellStyle name="7_생산계획_부산_0726(공지용)_생산계획_부산_0825_M8800 카메라 수급계획_M8800 가용량_1_카메라신모델&amp;Issue_SMD이슈모델 가용량" xfId="20443"/>
    <cellStyle name="7_생산계획_부산_0726(공지용)_생산계획_부산_0825_M8800 카메라 수급계획_M8800 가용량_1_카메라신모델&amp;Issue_SMD이슈모델 가용량_090606" xfId="20444"/>
    <cellStyle name="7_생산계획_부산_0726(공지용)_생산계획_부산_0825_M8800 카메라 수급계획_M8800 가용량_1_카메라신모델&amp;Issue_SMD이슈모델 가용량_090622" xfId="20445"/>
    <cellStyle name="7_생산계획_부산_0726(공지용)_생산계획_부산_0825_M8800 카메라 수급계획_M8800 가용량_1_카메라신모델&amp;Issue_SMD이슈모델 가용량_090706(이강성)" xfId="20446"/>
    <cellStyle name="7_생산계획_부산_0726(공지용)_생산계획_부산_0825_M8800 카메라 수급계획_M8800 가용량_1_카메라신모델&amp;Issue_SMD이슈모델 가용량_090706-1(이강성)" xfId="20447"/>
    <cellStyle name="7_생산계획_부산_0726(공지용)_생산계획_부산_0825_M8800 카메라 수급계획_M8800 가용량_1_카메라신모델&amp;Issue_SMD이슈모델 가용량_090717" xfId="20448"/>
    <cellStyle name="7_생산계획_부산_0726(공지용)_생산계획_부산_0825_M8800 카메라 수급계획_M8800 가용량_1_카메라신모델&amp;Issue_SMD이슈모델 가용량_090922" xfId="20449"/>
    <cellStyle name="7_생산계획_부산_0726(공지용)_생산계획_부산_0825_M8800 카메라 수급계획_M8800 가용량_1_카메라신모델&amp;Issue_SMD이슈모델 가용량_41184" xfId="20450"/>
    <cellStyle name="7_생산계획_부산_0726(공지용)_생산계획_부산_0825_M8800 카메라 수급계획_M8800 가용량_1_카메라신모델&amp;Issue_SMD이슈모델 가용량_공유" xfId="20451"/>
    <cellStyle name="7_생산계획_부산_0726(공지용)_생산계획_부산_0825_M8800 카메라 수급계획_M8800 가용량_1_카메라신모델&amp;Issue_SMD이슈모델 가용량_이강성" xfId="20452"/>
    <cellStyle name="7_생산계획_부산_0726(공지용)_생산계획_부산_0825_M8800 카메라 수급계획_M8800 가용량_1_카메라신모델&amp;Issue_SMD이슈모델_현황판" xfId="20453"/>
    <cellStyle name="7_생산계획_부산_0726(공지용)_생산계획_부산_0825_M8800 카메라 수급계획_M8800 가용량_1_카메라신모델&amp;Issue_SMD이슈모델_현황판_이강성" xfId="20454"/>
    <cellStyle name="7_생산계획_부산_0726(공지용)_생산계획_부산_0825_M8800 카메라 수급계획_M8800 가용량_1_카메라신모델&amp;Issue_국판Omnia2" xfId="20455"/>
    <cellStyle name="7_생산계획_부산_0726(공지용)_생산계획_부산_0825_M8800 카메라 수급계획_M8800 가용량_1_카메라신모델&amp;Issue_국판Omnia2_20091204" xfId="20456"/>
    <cellStyle name="7_생산계획_부산_0726(공지용)_생산계획_부산_0825_M8800 카메라 수급계획_M8800 가용량_1_카메라신모델&amp;Issue_국판Omnia2_20091207" xfId="20457"/>
    <cellStyle name="7_생산계획_부산_0726(공지용)_생산계획_부산_0825_M8800 카메라 수급계획_M8800 가용량_1_카메라신모델&amp;Issue_국판Omnia2_20091209" xfId="20458"/>
    <cellStyle name="7_생산계획_부산_0726(공지용)_생산계획_부산_0825_M8800 카메라 수급계획_M8800 가용량_1_카메라신모델&amp;Issue_국판Omnia2_200912월" xfId="20459"/>
    <cellStyle name="7_생산계획_부산_0726(공지용)_생산계획_부산_0825_M8800 카메라 수급계획_M8800 가용량_1_카메라신모델&amp;Issue_문제자재(090521)" xfId="20460"/>
    <cellStyle name="7_생산계획_부산_0726(공지용)_생산계획_부산_0825_M8800 카메라 수급계획_M8800 가용량_1_카메라신모델&amp;Issue_신모델 진행현황" xfId="20461"/>
    <cellStyle name="7_생산계획_부산_0726(공지용)_생산계획_부산_0825_M8800 카메라 수급계획_M8800 가용량_1_카메라신모델&amp;Issue_신모델 진행현황_090611" xfId="20462"/>
    <cellStyle name="7_생산계획_부산_0726(공지용)_생산계획_부산_0825_M8800 카메라 수급계획_M8800 가용량_1_카메라신모델&amp;Issue_신모델 진행현황_SDI이슈모델" xfId="20463"/>
    <cellStyle name="7_생산계획_부산_0726(공지용)_생산계획_부산_0825_M8800 카메라 수급계획_M8800 가용량_1_카메라신모델&amp;Issue_신모델 진행현황_W22" xfId="20464"/>
    <cellStyle name="7_생산계획_부산_0726(공지용)_생산계획_부산_0825_M8800 카메라 수급계획_M8800 가용량_1_카메라신모델&amp;Issue_신모델 진행현황_W23" xfId="20465"/>
    <cellStyle name="7_생산계획_부산_0726(공지용)_생산계획_부산_0825_M8800 카메라 수급계획_M8800 가용량_1_카메라신모델&amp;Issue_신모델 진행현황_공유" xfId="20466"/>
    <cellStyle name="7_생산계획_부산_0726(공지용)_생산계획_부산_0825_M8800 카메라 수급계획_M8800 가용량_1_카메라신모델&amp;Issue_신모델 진행현황_오K" xfId="20467"/>
    <cellStyle name="7_생산계획_부산_0726(공지용)_생산계획_부산_0825_M8800 카메라 수급계획_M8800 가용량_1_카메라신모델&amp;Issue_이슈모델 가용량" xfId="20468"/>
    <cellStyle name="7_생산계획_부산_0726(공지용)_생산계획_부산_0825_M8800 카메라 수급계획_M8800 가용량_1_카메라신모델&amp;Issue_이슈모델 가용량(ELY)" xfId="20469"/>
    <cellStyle name="7_생산계획_부산_0726(공지용)_생산계획_부산_0825_M8800 카메라 수급계획_M8800 가용량_1_카메라신모델&amp;Issue_이슈모델 가용량_0528" xfId="20470"/>
    <cellStyle name="7_생산계획_부산_0726(공지용)_생산계획_부산_0825_M8800 카메라 수급계획_M8800 가용량_1_카메라신모델&amp;Issue_이슈모델 가용량_국판Omnia_2" xfId="20471"/>
    <cellStyle name="7_생산계획_부산_0726(공지용)_생산계획_부산_0825_M8800 카메라 수급계획_M8800 가용량_1_카메라신모델&amp;Issue_카메라 신모델 &amp; issue" xfId="20472"/>
    <cellStyle name="7_생산계획_부산_0726(공지용)_생산계획_부산_0825_M8800 카메라 수급계획_M8800 가용량_1_카메라신모델&amp;Issue_카메라 신모델 &amp; issue_공유" xfId="20473"/>
    <cellStyle name="7_생산계획_부산_0726(공지용)_생산계획_부산_0825_M8800 카메라 수급계획_M8800 가용량_1_카메라신모델&amp;Issue_카메라신모델&amp;Issue_090220" xfId="20474"/>
    <cellStyle name="7_생산계획_부산_0726(공지용)_생산계획_부산_0825_M8800 카메라 수급계획_M8800 가용량_1_카메라신모델&amp;Issue_카메라신모델진행현황" xfId="20475"/>
    <cellStyle name="7_생산계획_부산_0726(공지용)_생산계획_부산_0825_M8800 카메라 수급계획_M8800 가용량_1_카메라신모델&amp;Issue_카메라신모델진행현황_(로슈)_0323" xfId="20476"/>
    <cellStyle name="7_생산계획_부산_0726(공지용)_생산계획_부산_0825_M8800 카메라 수급계획_M8800 가용량_1_카메라신모델&amp;Issue_카메라신모델진행현황_41184(로슈)" xfId="20477"/>
    <cellStyle name="7_생산계획_부산_0726(공지용)_생산계획_부산_0825_M8800 카메라 수급계획_M8800 가용량_M8800 가용량" xfId="20478"/>
    <cellStyle name="7_생산계획_부산_0726(공지용)_생산계획_부산_0825_M8800 카메라 수급계획_M8800 가용량_M8800 가용량_카메라신모델&amp;Issue" xfId="20479"/>
    <cellStyle name="7_생산계획_부산_0726(공지용)_생산계획_부산_0825_M8800 카메라 수급계획_M8800 가용량_M8800 가용량_카메라신모델&amp;Issue_090529 AMOLED 점검" xfId="20480"/>
    <cellStyle name="7_생산계획_부산_0726(공지용)_생산계획_부산_0825_M8800 카메라 수급계획_M8800 가용량_M8800 가용량_카메라신모델&amp;Issue_090603 AMOLED 점검_090603_GOC" xfId="20481"/>
    <cellStyle name="7_생산계획_부산_0726(공지용)_생산계획_부산_0825_M8800 카메라 수급계획_M8800 가용량_M8800 가용량_카메라신모델&amp;Issue_Ely 세부현황(0521)" xfId="20482"/>
    <cellStyle name="7_생산계획_부산_0726(공지용)_생산계획_부산_0825_M8800 카메라 수급계획_M8800 가용량_M8800 가용량_카메라신모델&amp;Issue_ELY,PRESTON_090515" xfId="20483"/>
    <cellStyle name="7_생산계획_부산_0726(공지용)_생산계획_부산_0825_M8800 카메라 수급계획_M8800 가용량_M8800 가용량_카메라신모델&amp;Issue_ELY,PRESTON外_090518" xfId="20484"/>
    <cellStyle name="7_생산계획_부산_0726(공지용)_생산계획_부산_0825_M8800 카메라 수급계획_M8800 가용량_M8800 가용량_카메라신모델&amp;Issue_SMD 주요모델 6월 입고계획 對 실적" xfId="20485"/>
    <cellStyle name="7_생산계획_부산_0726(공지용)_생산계획_부산_0825_M8800 카메라 수급계획_M8800 가용량_M8800 가용량_카메라신모델&amp;Issue_SMD 주요모델 일별 입고실적(090528)" xfId="20486"/>
    <cellStyle name="7_생산계획_부산_0726(공지용)_생산계획_부산_0825_M8800 카메라 수급계획_M8800 가용량_M8800 가용량_카메라신모델&amp;Issue_SMD 주요모델 일별 입고실적(090601)" xfId="20487"/>
    <cellStyle name="7_생산계획_부산_0726(공지용)_생산계획_부산_0825_M8800 카메라 수급계획_M8800 가용량_M8800 가용량_카메라신모델&amp;Issue_SMD이슈모델 가용량" xfId="20488"/>
    <cellStyle name="7_생산계획_부산_0726(공지용)_생산계획_부산_0825_M8800 카메라 수급계획_M8800 가용량_M8800 가용량_카메라신모델&amp;Issue_SMD이슈모델 가용량_090606" xfId="20489"/>
    <cellStyle name="7_생산계획_부산_0726(공지용)_생산계획_부산_0825_M8800 카메라 수급계획_M8800 가용량_M8800 가용량_카메라신모델&amp;Issue_SMD이슈모델 가용량_090622" xfId="20490"/>
    <cellStyle name="7_생산계획_부산_0726(공지용)_생산계획_부산_0825_M8800 카메라 수급계획_M8800 가용량_M8800 가용량_카메라신모델&amp;Issue_SMD이슈모델 가용량_090706(이강성)" xfId="20491"/>
    <cellStyle name="7_생산계획_부산_0726(공지용)_생산계획_부산_0825_M8800 카메라 수급계획_M8800 가용량_M8800 가용량_카메라신모델&amp;Issue_SMD이슈모델 가용량_090706-1(이강성)" xfId="20492"/>
    <cellStyle name="7_생산계획_부산_0726(공지용)_생산계획_부산_0825_M8800 카메라 수급계획_M8800 가용량_M8800 가용량_카메라신모델&amp;Issue_SMD이슈모델 가용량_090717" xfId="20493"/>
    <cellStyle name="7_생산계획_부산_0726(공지용)_생산계획_부산_0825_M8800 카메라 수급계획_M8800 가용량_M8800 가용량_카메라신모델&amp;Issue_SMD이슈모델 가용량_090922" xfId="20494"/>
    <cellStyle name="7_생산계획_부산_0726(공지용)_생산계획_부산_0825_M8800 카메라 수급계획_M8800 가용량_M8800 가용량_카메라신모델&amp;Issue_SMD이슈모델 가용량_41184" xfId="20495"/>
    <cellStyle name="7_생산계획_부산_0726(공지용)_생산계획_부산_0825_M8800 카메라 수급계획_M8800 가용량_M8800 가용량_카메라신모델&amp;Issue_SMD이슈모델 가용량_공유" xfId="20496"/>
    <cellStyle name="7_생산계획_부산_0726(공지용)_생산계획_부산_0825_M8800 카메라 수급계획_M8800 가용량_M8800 가용량_카메라신모델&amp;Issue_SMD이슈모델 가용량_이강성" xfId="20497"/>
    <cellStyle name="7_생산계획_부산_0726(공지용)_생산계획_부산_0825_M8800 카메라 수급계획_M8800 가용량_M8800 가용량_카메라신모델&amp;Issue_SMD이슈모델_현황판" xfId="20498"/>
    <cellStyle name="7_생산계획_부산_0726(공지용)_생산계획_부산_0825_M8800 카메라 수급계획_M8800 가용량_M8800 가용량_카메라신모델&amp;Issue_SMD이슈모델_현황판_이강성" xfId="20499"/>
    <cellStyle name="7_생산계획_부산_0726(공지용)_생산계획_부산_0825_M8800 카메라 수급계획_M8800 가용량_M8800 가용량_카메라신모델&amp;Issue_국판Omnia2" xfId="20500"/>
    <cellStyle name="7_생산계획_부산_0726(공지용)_생산계획_부산_0825_M8800 카메라 수급계획_M8800 가용량_M8800 가용량_카메라신모델&amp;Issue_국판Omnia2_20091204" xfId="20501"/>
    <cellStyle name="7_생산계획_부산_0726(공지용)_생산계획_부산_0825_M8800 카메라 수급계획_M8800 가용량_M8800 가용량_카메라신모델&amp;Issue_국판Omnia2_20091207" xfId="20502"/>
    <cellStyle name="7_생산계획_부산_0726(공지용)_생산계획_부산_0825_M8800 카메라 수급계획_M8800 가용량_M8800 가용량_카메라신모델&amp;Issue_국판Omnia2_20091209" xfId="20503"/>
    <cellStyle name="7_생산계획_부산_0726(공지용)_생산계획_부산_0825_M8800 카메라 수급계획_M8800 가용량_M8800 가용량_카메라신모델&amp;Issue_국판Omnia2_200912월" xfId="20504"/>
    <cellStyle name="7_생산계획_부산_0726(공지용)_생산계획_부산_0825_M8800 카메라 수급계획_M8800 가용량_M8800 가용량_카메라신모델&amp;Issue_문제자재(090521)" xfId="20505"/>
    <cellStyle name="7_생산계획_부산_0726(공지용)_생산계획_부산_0825_M8800 카메라 수급계획_M8800 가용량_M8800 가용량_카메라신모델&amp;Issue_신모델 진행현황" xfId="20506"/>
    <cellStyle name="7_생산계획_부산_0726(공지용)_생산계획_부산_0825_M8800 카메라 수급계획_M8800 가용량_M8800 가용량_카메라신모델&amp;Issue_신모델 진행현황_090611" xfId="20507"/>
    <cellStyle name="7_생산계획_부산_0726(공지용)_생산계획_부산_0825_M8800 카메라 수급계획_M8800 가용량_M8800 가용량_카메라신모델&amp;Issue_신모델 진행현황_SDI이슈모델" xfId="20508"/>
    <cellStyle name="7_생산계획_부산_0726(공지용)_생산계획_부산_0825_M8800 카메라 수급계획_M8800 가용량_M8800 가용량_카메라신모델&amp;Issue_신모델 진행현황_W22" xfId="20509"/>
    <cellStyle name="7_생산계획_부산_0726(공지용)_생산계획_부산_0825_M8800 카메라 수급계획_M8800 가용량_M8800 가용량_카메라신모델&amp;Issue_신모델 진행현황_W23" xfId="20510"/>
    <cellStyle name="7_생산계획_부산_0726(공지용)_생산계획_부산_0825_M8800 카메라 수급계획_M8800 가용량_M8800 가용량_카메라신모델&amp;Issue_신모델 진행현황_공유" xfId="20511"/>
    <cellStyle name="7_생산계획_부산_0726(공지용)_생산계획_부산_0825_M8800 카메라 수급계획_M8800 가용량_M8800 가용량_카메라신모델&amp;Issue_신모델 진행현황_오K" xfId="20512"/>
    <cellStyle name="7_생산계획_부산_0726(공지용)_생산계획_부산_0825_M8800 카메라 수급계획_M8800 가용량_M8800 가용량_카메라신모델&amp;Issue_이슈모델 가용량" xfId="20513"/>
    <cellStyle name="7_생산계획_부산_0726(공지용)_생산계획_부산_0825_M8800 카메라 수급계획_M8800 가용량_M8800 가용량_카메라신모델&amp;Issue_이슈모델 가용량(ELY)" xfId="20514"/>
    <cellStyle name="7_생산계획_부산_0726(공지용)_생산계획_부산_0825_M8800 카메라 수급계획_M8800 가용량_M8800 가용량_카메라신모델&amp;Issue_이슈모델 가용량_0528" xfId="20515"/>
    <cellStyle name="7_생산계획_부산_0726(공지용)_생산계획_부산_0825_M8800 카메라 수급계획_M8800 가용량_M8800 가용량_카메라신모델&amp;Issue_이슈모델 가용량_국판Omnia_2" xfId="20516"/>
    <cellStyle name="7_생산계획_부산_0726(공지용)_생산계획_부산_0825_M8800 카메라 수급계획_M8800 가용량_M8800 가용량_카메라신모델&amp;Issue_카메라 신모델 &amp; issue" xfId="20517"/>
    <cellStyle name="7_생산계획_부산_0726(공지용)_생산계획_부산_0825_M8800 카메라 수급계획_M8800 가용량_M8800 가용량_카메라신모델&amp;Issue_카메라 신모델 &amp; issue_공유" xfId="20518"/>
    <cellStyle name="7_생산계획_부산_0726(공지용)_생산계획_부산_0825_M8800 카메라 수급계획_M8800 가용량_M8800 가용량_카메라신모델&amp;Issue_카메라신모델&amp;Issue_090220" xfId="20519"/>
    <cellStyle name="7_생산계획_부산_0726(공지용)_생산계획_부산_0825_M8800 카메라 수급계획_M8800 가용량_M8800 가용량_카메라신모델&amp;Issue_카메라신모델진행현황" xfId="20520"/>
    <cellStyle name="7_생산계획_부산_0726(공지용)_생산계획_부산_0825_M8800 카메라 수급계획_M8800 가용량_M8800 가용량_카메라신모델&amp;Issue_카메라신모델진행현황_(로슈)_0323" xfId="20521"/>
    <cellStyle name="7_생산계획_부산_0726(공지용)_생산계획_부산_0825_M8800 카메라 수급계획_M8800 가용량_M8800 가용량_카메라신모델&amp;Issue_카메라신모델진행현황_41184(로슈)" xfId="20522"/>
    <cellStyle name="7_생산계획_부산_0726(공지용)_생산계획_부산_0825_M8800 카메라 수급계획_M8800 가용량_카메라신모델&amp;Issue" xfId="20523"/>
    <cellStyle name="7_생산계획_부산_0726(공지용)_생산계획_부산_0825_M8800 카메라 수급계획_M8800 가용량_카메라신모델&amp;Issue_090529 AMOLED 점검" xfId="20524"/>
    <cellStyle name="7_생산계획_부산_0726(공지용)_생산계획_부산_0825_M8800 카메라 수급계획_M8800 가용량_카메라신모델&amp;Issue_090603 AMOLED 점검_090603_GOC" xfId="20525"/>
    <cellStyle name="7_생산계획_부산_0726(공지용)_생산계획_부산_0825_M8800 카메라 수급계획_M8800 가용량_카메라신모델&amp;Issue_Ely 세부현황(0521)" xfId="20526"/>
    <cellStyle name="7_생산계획_부산_0726(공지용)_생산계획_부산_0825_M8800 카메라 수급계획_M8800 가용량_카메라신모델&amp;Issue_ELY,PRESTON_090515" xfId="20527"/>
    <cellStyle name="7_생산계획_부산_0726(공지용)_생산계획_부산_0825_M8800 카메라 수급계획_M8800 가용량_카메라신모델&amp;Issue_ELY,PRESTON外_090518" xfId="20528"/>
    <cellStyle name="7_생산계획_부산_0726(공지용)_생산계획_부산_0825_M8800 카메라 수급계획_M8800 가용량_카메라신모델&amp;Issue_SMD 주요모델 6월 입고계획 對 실적" xfId="20529"/>
    <cellStyle name="7_생산계획_부산_0726(공지용)_생산계획_부산_0825_M8800 카메라 수급계획_M8800 가용량_카메라신모델&amp;Issue_SMD 주요모델 일별 입고실적(090528)" xfId="20530"/>
    <cellStyle name="7_생산계획_부산_0726(공지용)_생산계획_부산_0825_M8800 카메라 수급계획_M8800 가용량_카메라신모델&amp;Issue_SMD 주요모델 일별 입고실적(090601)" xfId="20531"/>
    <cellStyle name="7_생산계획_부산_0726(공지용)_생산계획_부산_0825_M8800 카메라 수급계획_M8800 가용량_카메라신모델&amp;Issue_SMD이슈모델 가용량" xfId="20532"/>
    <cellStyle name="7_생산계획_부산_0726(공지용)_생산계획_부산_0825_M8800 카메라 수급계획_M8800 가용량_카메라신모델&amp;Issue_SMD이슈모델 가용량_090606" xfId="20533"/>
    <cellStyle name="7_생산계획_부산_0726(공지용)_생산계획_부산_0825_M8800 카메라 수급계획_M8800 가용량_카메라신모델&amp;Issue_SMD이슈모델 가용량_090622" xfId="20534"/>
    <cellStyle name="7_생산계획_부산_0726(공지용)_생산계획_부산_0825_M8800 카메라 수급계획_M8800 가용량_카메라신모델&amp;Issue_SMD이슈모델 가용량_090706(이강성)" xfId="20535"/>
    <cellStyle name="7_생산계획_부산_0726(공지용)_생산계획_부산_0825_M8800 카메라 수급계획_M8800 가용량_카메라신모델&amp;Issue_SMD이슈모델 가용량_090706-1(이강성)" xfId="20536"/>
    <cellStyle name="7_생산계획_부산_0726(공지용)_생산계획_부산_0825_M8800 카메라 수급계획_M8800 가용량_카메라신모델&amp;Issue_SMD이슈모델 가용량_090717" xfId="20537"/>
    <cellStyle name="7_생산계획_부산_0726(공지용)_생산계획_부산_0825_M8800 카메라 수급계획_M8800 가용량_카메라신모델&amp;Issue_SMD이슈모델 가용량_090922" xfId="20538"/>
    <cellStyle name="7_생산계획_부산_0726(공지용)_생산계획_부산_0825_M8800 카메라 수급계획_M8800 가용량_카메라신모델&amp;Issue_SMD이슈모델 가용량_41184" xfId="20539"/>
    <cellStyle name="7_생산계획_부산_0726(공지용)_생산계획_부산_0825_M8800 카메라 수급계획_M8800 가용량_카메라신모델&amp;Issue_SMD이슈모델 가용량_공유" xfId="20540"/>
    <cellStyle name="7_생산계획_부산_0726(공지용)_생산계획_부산_0825_M8800 카메라 수급계획_M8800 가용량_카메라신모델&amp;Issue_SMD이슈모델 가용량_이강성" xfId="20541"/>
    <cellStyle name="7_생산계획_부산_0726(공지용)_생산계획_부산_0825_M8800 카메라 수급계획_M8800 가용량_카메라신모델&amp;Issue_SMD이슈모델_현황판" xfId="20542"/>
    <cellStyle name="7_생산계획_부산_0726(공지용)_생산계획_부산_0825_M8800 카메라 수급계획_M8800 가용량_카메라신모델&amp;Issue_SMD이슈모델_현황판_이강성" xfId="20543"/>
    <cellStyle name="7_생산계획_부산_0726(공지용)_생산계획_부산_0825_M8800 카메라 수급계획_M8800 가용량_카메라신모델&amp;Issue_국판Omnia2" xfId="20544"/>
    <cellStyle name="7_생산계획_부산_0726(공지용)_생산계획_부산_0825_M8800 카메라 수급계획_M8800 가용량_카메라신모델&amp;Issue_국판Omnia2_20091204" xfId="20545"/>
    <cellStyle name="7_생산계획_부산_0726(공지용)_생산계획_부산_0825_M8800 카메라 수급계획_M8800 가용량_카메라신모델&amp;Issue_국판Omnia2_20091207" xfId="20546"/>
    <cellStyle name="7_생산계획_부산_0726(공지용)_생산계획_부산_0825_M8800 카메라 수급계획_M8800 가용량_카메라신모델&amp;Issue_국판Omnia2_20091209" xfId="20547"/>
    <cellStyle name="7_생산계획_부산_0726(공지용)_생산계획_부산_0825_M8800 카메라 수급계획_M8800 가용량_카메라신모델&amp;Issue_국판Omnia2_200912월" xfId="20548"/>
    <cellStyle name="7_생산계획_부산_0726(공지용)_생산계획_부산_0825_M8800 카메라 수급계획_M8800 가용량_카메라신모델&amp;Issue_문제자재(090521)" xfId="20549"/>
    <cellStyle name="7_생산계획_부산_0726(공지용)_생산계획_부산_0825_M8800 카메라 수급계획_M8800 가용량_카메라신모델&amp;Issue_신모델 진행현황" xfId="20550"/>
    <cellStyle name="7_생산계획_부산_0726(공지용)_생산계획_부산_0825_M8800 카메라 수급계획_M8800 가용량_카메라신모델&amp;Issue_신모델 진행현황_090611" xfId="20551"/>
    <cellStyle name="7_생산계획_부산_0726(공지용)_생산계획_부산_0825_M8800 카메라 수급계획_M8800 가용량_카메라신모델&amp;Issue_신모델 진행현황_SDI이슈모델" xfId="20552"/>
    <cellStyle name="7_생산계획_부산_0726(공지용)_생산계획_부산_0825_M8800 카메라 수급계획_M8800 가용량_카메라신모델&amp;Issue_신모델 진행현황_W22" xfId="20553"/>
    <cellStyle name="7_생산계획_부산_0726(공지용)_생산계획_부산_0825_M8800 카메라 수급계획_M8800 가용량_카메라신모델&amp;Issue_신모델 진행현황_W23" xfId="20554"/>
    <cellStyle name="7_생산계획_부산_0726(공지용)_생산계획_부산_0825_M8800 카메라 수급계획_M8800 가용량_카메라신모델&amp;Issue_신모델 진행현황_공유" xfId="20555"/>
    <cellStyle name="7_생산계획_부산_0726(공지용)_생산계획_부산_0825_M8800 카메라 수급계획_M8800 가용량_카메라신모델&amp;Issue_신모델 진행현황_오K" xfId="20556"/>
    <cellStyle name="7_생산계획_부산_0726(공지용)_생산계획_부산_0825_M8800 카메라 수급계획_M8800 가용량_카메라신모델&amp;Issue_이슈모델 가용량" xfId="20557"/>
    <cellStyle name="7_생산계획_부산_0726(공지용)_생산계획_부산_0825_M8800 카메라 수급계획_M8800 가용량_카메라신모델&amp;Issue_이슈모델 가용량(ELY)" xfId="20558"/>
    <cellStyle name="7_생산계획_부산_0726(공지용)_생산계획_부산_0825_M8800 카메라 수급계획_M8800 가용량_카메라신모델&amp;Issue_이슈모델 가용량_0528" xfId="20559"/>
    <cellStyle name="7_생산계획_부산_0726(공지용)_생산계획_부산_0825_M8800 카메라 수급계획_M8800 가용량_카메라신모델&amp;Issue_이슈모델 가용량_국판Omnia_2" xfId="20560"/>
    <cellStyle name="7_생산계획_부산_0726(공지용)_생산계획_부산_0825_M8800 카메라 수급계획_M8800 가용량_카메라신모델&amp;Issue_카메라 신모델 &amp; issue" xfId="20561"/>
    <cellStyle name="7_생산계획_부산_0726(공지용)_생산계획_부산_0825_M8800 카메라 수급계획_M8800 가용량_카메라신모델&amp;Issue_카메라 신모델 &amp; issue_공유" xfId="20562"/>
    <cellStyle name="7_생산계획_부산_0726(공지용)_생산계획_부산_0825_M8800 카메라 수급계획_M8800 가용량_카메라신모델&amp;Issue_카메라신모델&amp;Issue_090220" xfId="20563"/>
    <cellStyle name="7_생산계획_부산_0726(공지용)_생산계획_부산_0825_M8800 카메라 수급계획_M8800 가용량_카메라신모델&amp;Issue_카메라신모델진행현황" xfId="20564"/>
    <cellStyle name="7_생산계획_부산_0726(공지용)_생산계획_부산_0825_M8800 카메라 수급계획_M8800 가용량_카메라신모델&amp;Issue_카메라신모델진행현황_(로슈)_0323" xfId="20565"/>
    <cellStyle name="7_생산계획_부산_0726(공지용)_생산계획_부산_0825_M8800 카메라 수급계획_M8800 가용량_카메라신모델&amp;Issue_카메라신모델진행현황_41184(로슈)" xfId="20566"/>
    <cellStyle name="7_생산계획_부산_0726(공지용)_생산계획_부산_0825_M8800 카메라 수급계획_카메라신모델&amp;Issue" xfId="20567"/>
    <cellStyle name="7_생산계획_부산_0726(공지용)_생산계획_부산_0825_M8800 카메라 수급계획_카메라신모델&amp;Issue_090529 AMOLED 점검" xfId="20568"/>
    <cellStyle name="7_생산계획_부산_0726(공지용)_생산계획_부산_0825_M8800 카메라 수급계획_카메라신모델&amp;Issue_090603 AMOLED 점검_090603_GOC" xfId="20569"/>
    <cellStyle name="7_생산계획_부산_0726(공지용)_생산계획_부산_0825_M8800 카메라 수급계획_카메라신모델&amp;Issue_Ely 세부현황(0521)" xfId="20570"/>
    <cellStyle name="7_생산계획_부산_0726(공지용)_생산계획_부산_0825_M8800 카메라 수급계획_카메라신모델&amp;Issue_ELY,PRESTON_090515" xfId="20571"/>
    <cellStyle name="7_생산계획_부산_0726(공지용)_생산계획_부산_0825_M8800 카메라 수급계획_카메라신모델&amp;Issue_ELY,PRESTON外_090518" xfId="20572"/>
    <cellStyle name="7_생산계획_부산_0726(공지용)_생산계획_부산_0825_M8800 카메라 수급계획_카메라신모델&amp;Issue_SMD 주요모델 6월 입고계획 對 실적" xfId="20573"/>
    <cellStyle name="7_생산계획_부산_0726(공지용)_생산계획_부산_0825_M8800 카메라 수급계획_카메라신모델&amp;Issue_SMD 주요모델 일별 입고실적(090528)" xfId="20574"/>
    <cellStyle name="7_생산계획_부산_0726(공지용)_생산계획_부산_0825_M8800 카메라 수급계획_카메라신모델&amp;Issue_SMD 주요모델 일별 입고실적(090601)" xfId="20575"/>
    <cellStyle name="7_생산계획_부산_0726(공지용)_생산계획_부산_0825_M8800 카메라 수급계획_카메라신모델&amp;Issue_SMD이슈모델 가용량" xfId="20576"/>
    <cellStyle name="7_생산계획_부산_0726(공지용)_생산계획_부산_0825_M8800 카메라 수급계획_카메라신모델&amp;Issue_SMD이슈모델 가용량_090606" xfId="20577"/>
    <cellStyle name="7_생산계획_부산_0726(공지용)_생산계획_부산_0825_M8800 카메라 수급계획_카메라신모델&amp;Issue_SMD이슈모델 가용량_090622" xfId="20578"/>
    <cellStyle name="7_생산계획_부산_0726(공지용)_생산계획_부산_0825_M8800 카메라 수급계획_카메라신모델&amp;Issue_SMD이슈모델 가용량_090706(이강성)" xfId="20579"/>
    <cellStyle name="7_생산계획_부산_0726(공지용)_생산계획_부산_0825_M8800 카메라 수급계획_카메라신모델&amp;Issue_SMD이슈모델 가용량_090706-1(이강성)" xfId="20580"/>
    <cellStyle name="7_생산계획_부산_0726(공지용)_생산계획_부산_0825_M8800 카메라 수급계획_카메라신모델&amp;Issue_SMD이슈모델 가용량_090717" xfId="20581"/>
    <cellStyle name="7_생산계획_부산_0726(공지용)_생산계획_부산_0825_M8800 카메라 수급계획_카메라신모델&amp;Issue_SMD이슈모델 가용량_090922" xfId="20582"/>
    <cellStyle name="7_생산계획_부산_0726(공지용)_생산계획_부산_0825_M8800 카메라 수급계획_카메라신모델&amp;Issue_SMD이슈모델 가용량_41184" xfId="20583"/>
    <cellStyle name="7_생산계획_부산_0726(공지용)_생산계획_부산_0825_M8800 카메라 수급계획_카메라신모델&amp;Issue_SMD이슈모델 가용량_공유" xfId="20584"/>
    <cellStyle name="7_생산계획_부산_0726(공지용)_생산계획_부산_0825_M8800 카메라 수급계획_카메라신모델&amp;Issue_SMD이슈모델 가용량_이강성" xfId="20585"/>
    <cellStyle name="7_생산계획_부산_0726(공지용)_생산계획_부산_0825_M8800 카메라 수급계획_카메라신모델&amp;Issue_SMD이슈모델_현황판" xfId="20586"/>
    <cellStyle name="7_생산계획_부산_0726(공지용)_생산계획_부산_0825_M8800 카메라 수급계획_카메라신모델&amp;Issue_SMD이슈모델_현황판_이강성" xfId="20587"/>
    <cellStyle name="7_생산계획_부산_0726(공지용)_생산계획_부산_0825_M8800 카메라 수급계획_카메라신모델&amp;Issue_국판Omnia2" xfId="20588"/>
    <cellStyle name="7_생산계획_부산_0726(공지용)_생산계획_부산_0825_M8800 카메라 수급계획_카메라신모델&amp;Issue_국판Omnia2_20091204" xfId="20589"/>
    <cellStyle name="7_생산계획_부산_0726(공지용)_생산계획_부산_0825_M8800 카메라 수급계획_카메라신모델&amp;Issue_국판Omnia2_20091207" xfId="20590"/>
    <cellStyle name="7_생산계획_부산_0726(공지용)_생산계획_부산_0825_M8800 카메라 수급계획_카메라신모델&amp;Issue_국판Omnia2_20091209" xfId="20591"/>
    <cellStyle name="7_생산계획_부산_0726(공지용)_생산계획_부산_0825_M8800 카메라 수급계획_카메라신모델&amp;Issue_국판Omnia2_200912월" xfId="20592"/>
    <cellStyle name="7_생산계획_부산_0726(공지용)_생산계획_부산_0825_M8800 카메라 수급계획_카메라신모델&amp;Issue_문제자재(090521)" xfId="20593"/>
    <cellStyle name="7_생산계획_부산_0726(공지용)_생산계획_부산_0825_M8800 카메라 수급계획_카메라신모델&amp;Issue_신모델 진행현황" xfId="20594"/>
    <cellStyle name="7_생산계획_부산_0726(공지용)_생산계획_부산_0825_M8800 카메라 수급계획_카메라신모델&amp;Issue_신모델 진행현황_090611" xfId="20595"/>
    <cellStyle name="7_생산계획_부산_0726(공지용)_생산계획_부산_0825_M8800 카메라 수급계획_카메라신모델&amp;Issue_신모델 진행현황_SDI이슈모델" xfId="20596"/>
    <cellStyle name="7_생산계획_부산_0726(공지용)_생산계획_부산_0825_M8800 카메라 수급계획_카메라신모델&amp;Issue_신모델 진행현황_W22" xfId="20597"/>
    <cellStyle name="7_생산계획_부산_0726(공지용)_생산계획_부산_0825_M8800 카메라 수급계획_카메라신모델&amp;Issue_신모델 진행현황_W23" xfId="20598"/>
    <cellStyle name="7_생산계획_부산_0726(공지용)_생산계획_부산_0825_M8800 카메라 수급계획_카메라신모델&amp;Issue_신모델 진행현황_공유" xfId="20599"/>
    <cellStyle name="7_생산계획_부산_0726(공지용)_생산계획_부산_0825_M8800 카메라 수급계획_카메라신모델&amp;Issue_신모델 진행현황_오K" xfId="20600"/>
    <cellStyle name="7_생산계획_부산_0726(공지용)_생산계획_부산_0825_M8800 카메라 수급계획_카메라신모델&amp;Issue_이슈모델 가용량" xfId="20601"/>
    <cellStyle name="7_생산계획_부산_0726(공지용)_생산계획_부산_0825_M8800 카메라 수급계획_카메라신모델&amp;Issue_이슈모델 가용량(ELY)" xfId="20602"/>
    <cellStyle name="7_생산계획_부산_0726(공지용)_생산계획_부산_0825_M8800 카메라 수급계획_카메라신모델&amp;Issue_이슈모델 가용량_0528" xfId="20603"/>
    <cellStyle name="7_생산계획_부산_0726(공지용)_생산계획_부산_0825_M8800 카메라 수급계획_카메라신모델&amp;Issue_이슈모델 가용량_국판Omnia_2" xfId="20604"/>
    <cellStyle name="7_생산계획_부산_0726(공지용)_생산계획_부산_0825_M8800 카메라 수급계획_카메라신모델&amp;Issue_카메라 신모델 &amp; issue" xfId="20605"/>
    <cellStyle name="7_생산계획_부산_0726(공지용)_생산계획_부산_0825_M8800 카메라 수급계획_카메라신모델&amp;Issue_카메라 신모델 &amp; issue_공유" xfId="20606"/>
    <cellStyle name="7_생산계획_부산_0726(공지용)_생산계획_부산_0825_M8800 카메라 수급계획_카메라신모델&amp;Issue_카메라신모델&amp;Issue_090220" xfId="20607"/>
    <cellStyle name="7_생산계획_부산_0726(공지용)_생산계획_부산_0825_M8800 카메라 수급계획_카메라신모델&amp;Issue_카메라신모델진행현황" xfId="20608"/>
    <cellStyle name="7_생산계획_부산_0726(공지용)_생산계획_부산_0825_M8800 카메라 수급계획_카메라신모델&amp;Issue_카메라신모델진행현황_(로슈)_0323" xfId="20609"/>
    <cellStyle name="7_생산계획_부산_0726(공지용)_생산계획_부산_0825_M8800 카메라 수급계획_카메라신모델&amp;Issue_카메라신모델진행현황_41184(로슈)" xfId="20610"/>
    <cellStyle name="7_생산계획_부산_0726(공지용)_생산계획_부산_0825_카메라신모델&amp;Issue" xfId="20611"/>
    <cellStyle name="7_생산계획_부산_0726(공지용)_생산계획_부산_0825_카메라신모델&amp;Issue_090529 AMOLED 점검" xfId="20612"/>
    <cellStyle name="7_생산계획_부산_0726(공지용)_생산계획_부산_0825_카메라신모델&amp;Issue_090603 AMOLED 점검_090603_GOC" xfId="20613"/>
    <cellStyle name="7_생산계획_부산_0726(공지용)_생산계획_부산_0825_카메라신모델&amp;Issue_Ely 세부현황(0521)" xfId="20614"/>
    <cellStyle name="7_생산계획_부산_0726(공지용)_생산계획_부산_0825_카메라신모델&amp;Issue_ELY,PRESTON_090515" xfId="20615"/>
    <cellStyle name="7_생산계획_부산_0726(공지용)_생산계획_부산_0825_카메라신모델&amp;Issue_ELY,PRESTON外_090518" xfId="20616"/>
    <cellStyle name="7_생산계획_부산_0726(공지용)_생산계획_부산_0825_카메라신모델&amp;Issue_SMD 주요모델 6월 입고계획 對 실적" xfId="20617"/>
    <cellStyle name="7_생산계획_부산_0726(공지용)_생산계획_부산_0825_카메라신모델&amp;Issue_SMD 주요모델 일별 입고실적(090528)" xfId="20618"/>
    <cellStyle name="7_생산계획_부산_0726(공지용)_생산계획_부산_0825_카메라신모델&amp;Issue_SMD 주요모델 일별 입고실적(090601)" xfId="20619"/>
    <cellStyle name="7_생산계획_부산_0726(공지용)_생산계획_부산_0825_카메라신모델&amp;Issue_SMD이슈모델 가용량" xfId="20620"/>
    <cellStyle name="7_생산계획_부산_0726(공지용)_생산계획_부산_0825_카메라신모델&amp;Issue_SMD이슈모델 가용량_090606" xfId="20621"/>
    <cellStyle name="7_생산계획_부산_0726(공지용)_생산계획_부산_0825_카메라신모델&amp;Issue_SMD이슈모델 가용량_090622" xfId="20622"/>
    <cellStyle name="7_생산계획_부산_0726(공지용)_생산계획_부산_0825_카메라신모델&amp;Issue_SMD이슈모델 가용량_090706(이강성)" xfId="20623"/>
    <cellStyle name="7_생산계획_부산_0726(공지용)_생산계획_부산_0825_카메라신모델&amp;Issue_SMD이슈모델 가용량_090706-1(이강성)" xfId="20624"/>
    <cellStyle name="7_생산계획_부산_0726(공지용)_생산계획_부산_0825_카메라신모델&amp;Issue_SMD이슈모델 가용량_090717" xfId="20625"/>
    <cellStyle name="7_생산계획_부산_0726(공지용)_생산계획_부산_0825_카메라신모델&amp;Issue_SMD이슈모델 가용량_090922" xfId="20626"/>
    <cellStyle name="7_생산계획_부산_0726(공지용)_생산계획_부산_0825_카메라신모델&amp;Issue_SMD이슈모델 가용량_41184" xfId="20627"/>
    <cellStyle name="7_생산계획_부산_0726(공지용)_생산계획_부산_0825_카메라신모델&amp;Issue_SMD이슈모델 가용량_공유" xfId="20628"/>
    <cellStyle name="7_생산계획_부산_0726(공지용)_생산계획_부산_0825_카메라신모델&amp;Issue_SMD이슈모델 가용량_이강성" xfId="20629"/>
    <cellStyle name="7_생산계획_부산_0726(공지용)_생산계획_부산_0825_카메라신모델&amp;Issue_SMD이슈모델_현황판" xfId="20630"/>
    <cellStyle name="7_생산계획_부산_0726(공지용)_생산계획_부산_0825_카메라신모델&amp;Issue_SMD이슈모델_현황판_이강성" xfId="20631"/>
    <cellStyle name="7_생산계획_부산_0726(공지용)_생산계획_부산_0825_카메라신모델&amp;Issue_국판Omnia2" xfId="20632"/>
    <cellStyle name="7_생산계획_부산_0726(공지용)_생산계획_부산_0825_카메라신모델&amp;Issue_국판Omnia2_20091204" xfId="20633"/>
    <cellStyle name="7_생산계획_부산_0726(공지용)_생산계획_부산_0825_카메라신모델&amp;Issue_국판Omnia2_20091207" xfId="20634"/>
    <cellStyle name="7_생산계획_부산_0726(공지용)_생산계획_부산_0825_카메라신모델&amp;Issue_국판Omnia2_20091209" xfId="20635"/>
    <cellStyle name="7_생산계획_부산_0726(공지용)_생산계획_부산_0825_카메라신모델&amp;Issue_국판Omnia2_200912월" xfId="20636"/>
    <cellStyle name="7_생산계획_부산_0726(공지용)_생산계획_부산_0825_카메라신모델&amp;Issue_문제자재(090521)" xfId="20637"/>
    <cellStyle name="7_생산계획_부산_0726(공지용)_생산계획_부산_0825_카메라신모델&amp;Issue_신모델 진행현황" xfId="20638"/>
    <cellStyle name="7_생산계획_부산_0726(공지용)_생산계획_부산_0825_카메라신모델&amp;Issue_신모델 진행현황_090611" xfId="20639"/>
    <cellStyle name="7_생산계획_부산_0726(공지용)_생산계획_부산_0825_카메라신모델&amp;Issue_신모델 진행현황_SDI이슈모델" xfId="20640"/>
    <cellStyle name="7_생산계획_부산_0726(공지용)_생산계획_부산_0825_카메라신모델&amp;Issue_신모델 진행현황_W22" xfId="20641"/>
    <cellStyle name="7_생산계획_부산_0726(공지용)_생산계획_부산_0825_카메라신모델&amp;Issue_신모델 진행현황_W23" xfId="20642"/>
    <cellStyle name="7_생산계획_부산_0726(공지용)_생산계획_부산_0825_카메라신모델&amp;Issue_신모델 진행현황_공유" xfId="20643"/>
    <cellStyle name="7_생산계획_부산_0726(공지용)_생산계획_부산_0825_카메라신모델&amp;Issue_신모델 진행현황_오K" xfId="20644"/>
    <cellStyle name="7_생산계획_부산_0726(공지용)_생산계획_부산_0825_카메라신모델&amp;Issue_이슈모델 가용량" xfId="20645"/>
    <cellStyle name="7_생산계획_부산_0726(공지용)_생산계획_부산_0825_카메라신모델&amp;Issue_이슈모델 가용량(ELY)" xfId="20646"/>
    <cellStyle name="7_생산계획_부산_0726(공지용)_생산계획_부산_0825_카메라신모델&amp;Issue_이슈모델 가용량_0528" xfId="20647"/>
    <cellStyle name="7_생산계획_부산_0726(공지용)_생산계획_부산_0825_카메라신모델&amp;Issue_이슈모델 가용량_국판Omnia_2" xfId="20648"/>
    <cellStyle name="7_생산계획_부산_0726(공지용)_생산계획_부산_0825_카메라신모델&amp;Issue_카메라 신모델 &amp; issue" xfId="20649"/>
    <cellStyle name="7_생산계획_부산_0726(공지용)_생산계획_부산_0825_카메라신모델&amp;Issue_카메라 신모델 &amp; issue_공유" xfId="20650"/>
    <cellStyle name="7_생산계획_부산_0726(공지용)_생산계획_부산_0825_카메라신모델&amp;Issue_카메라신모델&amp;Issue_090220" xfId="20651"/>
    <cellStyle name="7_생산계획_부산_0726(공지용)_생산계획_부산_0825_카메라신모델&amp;Issue_카메라신모델진행현황" xfId="20652"/>
    <cellStyle name="7_생산계획_부산_0726(공지용)_생산계획_부산_0825_카메라신모델&amp;Issue_카메라신모델진행현황_(로슈)_0323" xfId="20653"/>
    <cellStyle name="7_생산계획_부산_0726(공지용)_생산계획_부산_0825_카메라신모델&amp;Issue_카메라신모델진행현황_41184(로슈)" xfId="20654"/>
    <cellStyle name="7_생산계획_부산_0726(공지용)_생산계획_부산_0924 (공지)" xfId="20655"/>
    <cellStyle name="7_생산계획_부산_0726(공지용)_생산계획_부산_0924 (공지)_8월1일" xfId="20656"/>
    <cellStyle name="7_생산계획_부산_0726(공지용)_생산계획_부산_0924 (공지)_8월1일_08.5月_问题资材表_080521" xfId="20657"/>
    <cellStyle name="7_생산계획_부산_0726(공지용)_생산계획_부산_0924 (공지)_8월1일_08.5月_问题资材表_080521_F-ROM  과부족 현황 표" xfId="20658"/>
    <cellStyle name="7_생산계획_부산_0726(공지용)_생산계획_부산_0924 (공지)_8월1일_08.5月_问题资材表_080521_F-ROM  과부족 현황표_0210" xfId="20659"/>
    <cellStyle name="7_생산계획_부산_0726(공지용)_생산계획_부산_0924 (공지)_8월1일_08.5月_问题资材表_080521_F-ROM  과부족 현황표_0216" xfId="20660"/>
    <cellStyle name="7_생산계획_부산_0726(공지용)_생산계획_부산_0924 (공지)_F-ROM  과부족 현황 표" xfId="20661"/>
    <cellStyle name="7_생산계획_부산_0726(공지용)_생산계획_부산_0924 (공지)_F-ROM  과부족 현황표_0210" xfId="20662"/>
    <cellStyle name="7_생산계획_부산_0726(공지용)_생산계획_부산_0924 (공지)_F-ROM  과부족 현황표_0216" xfId="20663"/>
    <cellStyle name="7_생산계획_부산_0726(공지용)_생산계획_부산_0924 (공지)_M8800 가용량" xfId="20664"/>
    <cellStyle name="7_생산계획_부산_0726(공지용)_생산계획_부산_0924 (공지)_M8800 가용량_1" xfId="20665"/>
    <cellStyle name="7_생산계획_부산_0726(공지용)_생산계획_부산_0924 (공지)_M8800 가용량_1_카메라신모델&amp;Issue" xfId="20666"/>
    <cellStyle name="7_생산계획_부산_0726(공지용)_생산계획_부산_0924 (공지)_M8800 가용량_1_카메라신모델&amp;Issue_090529 AMOLED 점검" xfId="20667"/>
    <cellStyle name="7_생산계획_부산_0726(공지용)_생산계획_부산_0924 (공지)_M8800 가용량_1_카메라신모델&amp;Issue_090603 AMOLED 점검_090603_GOC" xfId="20668"/>
    <cellStyle name="7_생산계획_부산_0726(공지용)_생산계획_부산_0924 (공지)_M8800 가용량_1_카메라신모델&amp;Issue_Ely 세부현황(0521)" xfId="20669"/>
    <cellStyle name="7_생산계획_부산_0726(공지용)_생산계획_부산_0924 (공지)_M8800 가용량_1_카메라신모델&amp;Issue_ELY,PRESTON_090515" xfId="20670"/>
    <cellStyle name="7_생산계획_부산_0726(공지용)_생산계획_부산_0924 (공지)_M8800 가용량_1_카메라신모델&amp;Issue_ELY,PRESTON外_090518" xfId="20671"/>
    <cellStyle name="7_생산계획_부산_0726(공지용)_생산계획_부산_0924 (공지)_M8800 가용량_1_카메라신모델&amp;Issue_SMD 주요모델 6월 입고계획 對 실적" xfId="20672"/>
    <cellStyle name="7_생산계획_부산_0726(공지용)_생산계획_부산_0924 (공지)_M8800 가용량_1_카메라신모델&amp;Issue_SMD 주요모델 일별 입고실적(090528)" xfId="20673"/>
    <cellStyle name="7_생산계획_부산_0726(공지용)_생산계획_부산_0924 (공지)_M8800 가용량_1_카메라신모델&amp;Issue_SMD 주요모델 일별 입고실적(090601)" xfId="20674"/>
    <cellStyle name="7_생산계획_부산_0726(공지용)_생산계획_부산_0924 (공지)_M8800 가용량_1_카메라신모델&amp;Issue_SMD이슈모델 가용량" xfId="20675"/>
    <cellStyle name="7_생산계획_부산_0726(공지용)_생산계획_부산_0924 (공지)_M8800 가용량_1_카메라신모델&amp;Issue_SMD이슈모델 가용량_090606" xfId="20676"/>
    <cellStyle name="7_생산계획_부산_0726(공지용)_생산계획_부산_0924 (공지)_M8800 가용량_1_카메라신모델&amp;Issue_SMD이슈모델 가용량_090622" xfId="20677"/>
    <cellStyle name="7_생산계획_부산_0726(공지용)_생산계획_부산_0924 (공지)_M8800 가용량_1_카메라신모델&amp;Issue_SMD이슈모델 가용량_090706(이강성)" xfId="20678"/>
    <cellStyle name="7_생산계획_부산_0726(공지용)_생산계획_부산_0924 (공지)_M8800 가용량_1_카메라신모델&amp;Issue_SMD이슈모델 가용량_090706-1(이강성)" xfId="20679"/>
    <cellStyle name="7_생산계획_부산_0726(공지용)_생산계획_부산_0924 (공지)_M8800 가용량_1_카메라신모델&amp;Issue_SMD이슈모델 가용량_090717" xfId="20680"/>
    <cellStyle name="7_생산계획_부산_0726(공지용)_생산계획_부산_0924 (공지)_M8800 가용량_1_카메라신모델&amp;Issue_SMD이슈모델 가용량_090922" xfId="20681"/>
    <cellStyle name="7_생산계획_부산_0726(공지용)_생산계획_부산_0924 (공지)_M8800 가용량_1_카메라신모델&amp;Issue_SMD이슈모델 가용량_41184" xfId="20682"/>
    <cellStyle name="7_생산계획_부산_0726(공지용)_생산계획_부산_0924 (공지)_M8800 가용량_1_카메라신모델&amp;Issue_SMD이슈모델 가용량_공유" xfId="20683"/>
    <cellStyle name="7_생산계획_부산_0726(공지용)_생산계획_부산_0924 (공지)_M8800 가용량_1_카메라신모델&amp;Issue_SMD이슈모델 가용량_이강성" xfId="20684"/>
    <cellStyle name="7_생산계획_부산_0726(공지용)_생산계획_부산_0924 (공지)_M8800 가용량_1_카메라신모델&amp;Issue_SMD이슈모델_현황판" xfId="20685"/>
    <cellStyle name="7_생산계획_부산_0726(공지용)_생산계획_부산_0924 (공지)_M8800 가용량_1_카메라신모델&amp;Issue_SMD이슈모델_현황판_이강성" xfId="20686"/>
    <cellStyle name="7_생산계획_부산_0726(공지용)_생산계획_부산_0924 (공지)_M8800 가용량_1_카메라신모델&amp;Issue_국판Omnia2" xfId="20687"/>
    <cellStyle name="7_생산계획_부산_0726(공지용)_생산계획_부산_0924 (공지)_M8800 가용량_1_카메라신모델&amp;Issue_국판Omnia2_20091204" xfId="20688"/>
    <cellStyle name="7_생산계획_부산_0726(공지용)_생산계획_부산_0924 (공지)_M8800 가용량_1_카메라신모델&amp;Issue_국판Omnia2_20091207" xfId="20689"/>
    <cellStyle name="7_생산계획_부산_0726(공지용)_생산계획_부산_0924 (공지)_M8800 가용량_1_카메라신모델&amp;Issue_국판Omnia2_20091209" xfId="20690"/>
    <cellStyle name="7_생산계획_부산_0726(공지용)_생산계획_부산_0924 (공지)_M8800 가용량_1_카메라신모델&amp;Issue_국판Omnia2_200912월" xfId="20691"/>
    <cellStyle name="7_생산계획_부산_0726(공지용)_생산계획_부산_0924 (공지)_M8800 가용량_1_카메라신모델&amp;Issue_문제자재(090521)" xfId="20692"/>
    <cellStyle name="7_생산계획_부산_0726(공지용)_생산계획_부산_0924 (공지)_M8800 가용량_1_카메라신모델&amp;Issue_신모델 진행현황" xfId="20693"/>
    <cellStyle name="7_생산계획_부산_0726(공지용)_생산계획_부산_0924 (공지)_M8800 가용량_1_카메라신모델&amp;Issue_신모델 진행현황_090611" xfId="20694"/>
    <cellStyle name="7_생산계획_부산_0726(공지용)_생산계획_부산_0924 (공지)_M8800 가용량_1_카메라신모델&amp;Issue_신모델 진행현황_SDI이슈모델" xfId="20695"/>
    <cellStyle name="7_생산계획_부산_0726(공지용)_생산계획_부산_0924 (공지)_M8800 가용량_1_카메라신모델&amp;Issue_신모델 진행현황_W22" xfId="20696"/>
    <cellStyle name="7_생산계획_부산_0726(공지용)_생산계획_부산_0924 (공지)_M8800 가용량_1_카메라신모델&amp;Issue_신모델 진행현황_W23" xfId="20697"/>
    <cellStyle name="7_생산계획_부산_0726(공지용)_생산계획_부산_0924 (공지)_M8800 가용량_1_카메라신모델&amp;Issue_신모델 진행현황_공유" xfId="20698"/>
    <cellStyle name="7_생산계획_부산_0726(공지용)_생산계획_부산_0924 (공지)_M8800 가용량_1_카메라신모델&amp;Issue_신모델 진행현황_오K" xfId="20699"/>
    <cellStyle name="7_생산계획_부산_0726(공지용)_생산계획_부산_0924 (공지)_M8800 가용량_1_카메라신모델&amp;Issue_이슈모델 가용량" xfId="20700"/>
    <cellStyle name="7_생산계획_부산_0726(공지용)_생산계획_부산_0924 (공지)_M8800 가용량_1_카메라신모델&amp;Issue_이슈모델 가용량(ELY)" xfId="20701"/>
    <cellStyle name="7_생산계획_부산_0726(공지용)_생산계획_부산_0924 (공지)_M8800 가용량_1_카메라신모델&amp;Issue_이슈모델 가용량_0528" xfId="20702"/>
    <cellStyle name="7_생산계획_부산_0726(공지용)_생산계획_부산_0924 (공지)_M8800 가용량_1_카메라신모델&amp;Issue_이슈모델 가용량_국판Omnia_2" xfId="20703"/>
    <cellStyle name="7_생산계획_부산_0726(공지용)_생산계획_부산_0924 (공지)_M8800 가용량_1_카메라신모델&amp;Issue_카메라 신모델 &amp; issue" xfId="20704"/>
    <cellStyle name="7_생산계획_부산_0726(공지용)_생산계획_부산_0924 (공지)_M8800 가용량_1_카메라신모델&amp;Issue_카메라 신모델 &amp; issue_공유" xfId="20705"/>
    <cellStyle name="7_생산계획_부산_0726(공지용)_생산계획_부산_0924 (공지)_M8800 가용량_1_카메라신모델&amp;Issue_카메라신모델&amp;Issue_090220" xfId="20706"/>
    <cellStyle name="7_생산계획_부산_0726(공지용)_생산계획_부산_0924 (공지)_M8800 가용량_1_카메라신모델&amp;Issue_카메라신모델진행현황" xfId="20707"/>
    <cellStyle name="7_생산계획_부산_0726(공지용)_생산계획_부산_0924 (공지)_M8800 가용량_1_카메라신모델&amp;Issue_카메라신모델진행현황_(로슈)_0323" xfId="20708"/>
    <cellStyle name="7_생산계획_부산_0726(공지용)_생산계획_부산_0924 (공지)_M8800 가용량_1_카메라신모델&amp;Issue_카메라신모델진행현황_41184(로슈)" xfId="20709"/>
    <cellStyle name="7_생산계획_부산_0726(공지용)_생산계획_부산_0924 (공지)_M8800 가용량_M8800 가용량" xfId="20710"/>
    <cellStyle name="7_생산계획_부산_0726(공지용)_생산계획_부산_0924 (공지)_M8800 가용량_M8800 가용량_카메라신모델&amp;Issue" xfId="20711"/>
    <cellStyle name="7_생산계획_부산_0726(공지용)_생산계획_부산_0924 (공지)_M8800 가용량_M8800 가용량_카메라신모델&amp;Issue_090529 AMOLED 점검" xfId="20712"/>
    <cellStyle name="7_생산계획_부산_0726(공지용)_생산계획_부산_0924 (공지)_M8800 가용량_M8800 가용량_카메라신모델&amp;Issue_090603 AMOLED 점검_090603_GOC" xfId="20713"/>
    <cellStyle name="7_생산계획_부산_0726(공지용)_생산계획_부산_0924 (공지)_M8800 가용량_M8800 가용량_카메라신모델&amp;Issue_Ely 세부현황(0521)" xfId="20714"/>
    <cellStyle name="7_생산계획_부산_0726(공지용)_생산계획_부산_0924 (공지)_M8800 가용량_M8800 가용량_카메라신모델&amp;Issue_ELY,PRESTON_090515" xfId="20715"/>
    <cellStyle name="7_생산계획_부산_0726(공지용)_생산계획_부산_0924 (공지)_M8800 가용량_M8800 가용량_카메라신모델&amp;Issue_ELY,PRESTON外_090518" xfId="20716"/>
    <cellStyle name="7_생산계획_부산_0726(공지용)_생산계획_부산_0924 (공지)_M8800 가용량_M8800 가용량_카메라신모델&amp;Issue_SMD 주요모델 6월 입고계획 對 실적" xfId="20717"/>
    <cellStyle name="7_생산계획_부산_0726(공지용)_생산계획_부산_0924 (공지)_M8800 가용량_M8800 가용량_카메라신모델&amp;Issue_SMD 주요모델 일별 입고실적(090528)" xfId="20718"/>
    <cellStyle name="7_생산계획_부산_0726(공지용)_생산계획_부산_0924 (공지)_M8800 가용량_M8800 가용량_카메라신모델&amp;Issue_SMD 주요모델 일별 입고실적(090601)" xfId="20719"/>
    <cellStyle name="7_생산계획_부산_0726(공지용)_생산계획_부산_0924 (공지)_M8800 가용량_M8800 가용량_카메라신모델&amp;Issue_SMD이슈모델 가용량" xfId="20720"/>
    <cellStyle name="7_생산계획_부산_0726(공지용)_생산계획_부산_0924 (공지)_M8800 가용량_M8800 가용량_카메라신모델&amp;Issue_SMD이슈모델 가용량_090606" xfId="20721"/>
    <cellStyle name="7_생산계획_부산_0726(공지용)_생산계획_부산_0924 (공지)_M8800 가용량_M8800 가용량_카메라신모델&amp;Issue_SMD이슈모델 가용량_090622" xfId="20722"/>
    <cellStyle name="7_생산계획_부산_0726(공지용)_생산계획_부산_0924 (공지)_M8800 가용량_M8800 가용량_카메라신모델&amp;Issue_SMD이슈모델 가용량_090706(이강성)" xfId="20723"/>
    <cellStyle name="7_생산계획_부산_0726(공지용)_생산계획_부산_0924 (공지)_M8800 가용량_M8800 가용량_카메라신모델&amp;Issue_SMD이슈모델 가용량_090706-1(이강성)" xfId="20724"/>
    <cellStyle name="7_생산계획_부산_0726(공지용)_생산계획_부산_0924 (공지)_M8800 가용량_M8800 가용량_카메라신모델&amp;Issue_SMD이슈모델 가용량_090717" xfId="20725"/>
    <cellStyle name="7_생산계획_부산_0726(공지용)_생산계획_부산_0924 (공지)_M8800 가용량_M8800 가용량_카메라신모델&amp;Issue_SMD이슈모델 가용량_090922" xfId="20726"/>
    <cellStyle name="7_생산계획_부산_0726(공지용)_생산계획_부산_0924 (공지)_M8800 가용량_M8800 가용량_카메라신모델&amp;Issue_SMD이슈모델 가용량_41184" xfId="20727"/>
    <cellStyle name="7_생산계획_부산_0726(공지용)_생산계획_부산_0924 (공지)_M8800 가용량_M8800 가용량_카메라신모델&amp;Issue_SMD이슈모델 가용량_공유" xfId="20728"/>
    <cellStyle name="7_생산계획_부산_0726(공지용)_생산계획_부산_0924 (공지)_M8800 가용량_M8800 가용량_카메라신모델&amp;Issue_SMD이슈모델 가용량_이강성" xfId="20729"/>
    <cellStyle name="7_생산계획_부산_0726(공지용)_생산계획_부산_0924 (공지)_M8800 가용량_M8800 가용량_카메라신모델&amp;Issue_SMD이슈모델_현황판" xfId="20730"/>
    <cellStyle name="7_생산계획_부산_0726(공지용)_생산계획_부산_0924 (공지)_M8800 가용량_M8800 가용량_카메라신모델&amp;Issue_SMD이슈모델_현황판_이강성" xfId="20731"/>
    <cellStyle name="7_생산계획_부산_0726(공지용)_생산계획_부산_0924 (공지)_M8800 가용량_M8800 가용량_카메라신모델&amp;Issue_국판Omnia2" xfId="20732"/>
    <cellStyle name="7_생산계획_부산_0726(공지용)_생산계획_부산_0924 (공지)_M8800 가용량_M8800 가용량_카메라신모델&amp;Issue_국판Omnia2_20091204" xfId="20733"/>
    <cellStyle name="7_생산계획_부산_0726(공지용)_생산계획_부산_0924 (공지)_M8800 가용량_M8800 가용량_카메라신모델&amp;Issue_국판Omnia2_20091207" xfId="20734"/>
    <cellStyle name="7_생산계획_부산_0726(공지용)_생산계획_부산_0924 (공지)_M8800 가용량_M8800 가용량_카메라신모델&amp;Issue_국판Omnia2_20091209" xfId="20735"/>
    <cellStyle name="7_생산계획_부산_0726(공지용)_생산계획_부산_0924 (공지)_M8800 가용량_M8800 가용량_카메라신모델&amp;Issue_국판Omnia2_200912월" xfId="20736"/>
    <cellStyle name="7_생산계획_부산_0726(공지용)_생산계획_부산_0924 (공지)_M8800 가용량_M8800 가용량_카메라신모델&amp;Issue_문제자재(090521)" xfId="20737"/>
    <cellStyle name="7_생산계획_부산_0726(공지용)_생산계획_부산_0924 (공지)_M8800 가용량_M8800 가용량_카메라신모델&amp;Issue_신모델 진행현황" xfId="20738"/>
    <cellStyle name="7_생산계획_부산_0726(공지용)_생산계획_부산_0924 (공지)_M8800 가용량_M8800 가용량_카메라신모델&amp;Issue_신모델 진행현황_090611" xfId="20739"/>
    <cellStyle name="7_생산계획_부산_0726(공지용)_생산계획_부산_0924 (공지)_M8800 가용량_M8800 가용량_카메라신모델&amp;Issue_신모델 진행현황_SDI이슈모델" xfId="20740"/>
    <cellStyle name="7_생산계획_부산_0726(공지용)_생산계획_부산_0924 (공지)_M8800 가용량_M8800 가용량_카메라신모델&amp;Issue_신모델 진행현황_W22" xfId="20741"/>
    <cellStyle name="7_생산계획_부산_0726(공지용)_생산계획_부산_0924 (공지)_M8800 가용량_M8800 가용량_카메라신모델&amp;Issue_신모델 진행현황_W23" xfId="20742"/>
    <cellStyle name="7_생산계획_부산_0726(공지용)_생산계획_부산_0924 (공지)_M8800 가용량_M8800 가용량_카메라신모델&amp;Issue_신모델 진행현황_공유" xfId="20743"/>
    <cellStyle name="7_생산계획_부산_0726(공지용)_생산계획_부산_0924 (공지)_M8800 가용량_M8800 가용량_카메라신모델&amp;Issue_신모델 진행현황_오K" xfId="20744"/>
    <cellStyle name="7_생산계획_부산_0726(공지용)_생산계획_부산_0924 (공지)_M8800 가용량_M8800 가용량_카메라신모델&amp;Issue_이슈모델 가용량" xfId="20745"/>
    <cellStyle name="7_생산계획_부산_0726(공지용)_생산계획_부산_0924 (공지)_M8800 가용량_M8800 가용량_카메라신모델&amp;Issue_이슈모델 가용량(ELY)" xfId="20746"/>
    <cellStyle name="7_생산계획_부산_0726(공지용)_생산계획_부산_0924 (공지)_M8800 가용량_M8800 가용량_카메라신모델&amp;Issue_이슈모델 가용량_0528" xfId="20747"/>
    <cellStyle name="7_생산계획_부산_0726(공지용)_생산계획_부산_0924 (공지)_M8800 가용량_M8800 가용량_카메라신모델&amp;Issue_이슈모델 가용량_국판Omnia_2" xfId="20748"/>
    <cellStyle name="7_생산계획_부산_0726(공지용)_생산계획_부산_0924 (공지)_M8800 가용량_M8800 가용량_카메라신모델&amp;Issue_카메라 신모델 &amp; issue" xfId="20749"/>
    <cellStyle name="7_생산계획_부산_0726(공지용)_생산계획_부산_0924 (공지)_M8800 가용량_M8800 가용량_카메라신모델&amp;Issue_카메라 신모델 &amp; issue_공유" xfId="20750"/>
    <cellStyle name="7_생산계획_부산_0726(공지용)_생산계획_부산_0924 (공지)_M8800 가용량_M8800 가용량_카메라신모델&amp;Issue_카메라신모델&amp;Issue_090220" xfId="20751"/>
    <cellStyle name="7_생산계획_부산_0726(공지용)_생산계획_부산_0924 (공지)_M8800 가용량_M8800 가용량_카메라신모델&amp;Issue_카메라신모델진행현황" xfId="20752"/>
    <cellStyle name="7_생산계획_부산_0726(공지용)_생산계획_부산_0924 (공지)_M8800 가용량_M8800 가용량_카메라신모델&amp;Issue_카메라신모델진행현황_(로슈)_0323" xfId="20753"/>
    <cellStyle name="7_생산계획_부산_0726(공지용)_생산계획_부산_0924 (공지)_M8800 가용량_M8800 가용량_카메라신모델&amp;Issue_카메라신모델진행현황_41184(로슈)" xfId="20754"/>
    <cellStyle name="7_생산계획_부산_0726(공지용)_생산계획_부산_0924 (공지)_M8800 가용량_카메라신모델&amp;Issue" xfId="20755"/>
    <cellStyle name="7_생산계획_부산_0726(공지용)_생산계획_부산_0924 (공지)_M8800 가용량_카메라신모델&amp;Issue_090529 AMOLED 점검" xfId="20756"/>
    <cellStyle name="7_생산계획_부산_0726(공지용)_생산계획_부산_0924 (공지)_M8800 가용량_카메라신모델&amp;Issue_090603 AMOLED 점검_090603_GOC" xfId="20757"/>
    <cellStyle name="7_생산계획_부산_0726(공지용)_생산계획_부산_0924 (공지)_M8800 가용량_카메라신모델&amp;Issue_Ely 세부현황(0521)" xfId="20758"/>
    <cellStyle name="7_생산계획_부산_0726(공지용)_생산계획_부산_0924 (공지)_M8800 가용량_카메라신모델&amp;Issue_ELY,PRESTON_090515" xfId="20759"/>
    <cellStyle name="7_생산계획_부산_0726(공지용)_생산계획_부산_0924 (공지)_M8800 가용량_카메라신모델&amp;Issue_ELY,PRESTON外_090518" xfId="20760"/>
    <cellStyle name="7_생산계획_부산_0726(공지용)_생산계획_부산_0924 (공지)_M8800 가용량_카메라신모델&amp;Issue_SMD 주요모델 6월 입고계획 對 실적" xfId="20761"/>
    <cellStyle name="7_생산계획_부산_0726(공지용)_생산계획_부산_0924 (공지)_M8800 가용량_카메라신모델&amp;Issue_SMD 주요모델 일별 입고실적(090528)" xfId="20762"/>
    <cellStyle name="7_생산계획_부산_0726(공지용)_생산계획_부산_0924 (공지)_M8800 가용량_카메라신모델&amp;Issue_SMD 주요모델 일별 입고실적(090601)" xfId="20763"/>
    <cellStyle name="7_생산계획_부산_0726(공지용)_생산계획_부산_0924 (공지)_M8800 가용량_카메라신모델&amp;Issue_SMD이슈모델 가용량" xfId="20764"/>
    <cellStyle name="7_생산계획_부산_0726(공지용)_생산계획_부산_0924 (공지)_M8800 가용량_카메라신모델&amp;Issue_SMD이슈모델 가용량_090606" xfId="20765"/>
    <cellStyle name="7_생산계획_부산_0726(공지용)_생산계획_부산_0924 (공지)_M8800 가용량_카메라신모델&amp;Issue_SMD이슈모델 가용량_090622" xfId="20766"/>
    <cellStyle name="7_생산계획_부산_0726(공지용)_생산계획_부산_0924 (공지)_M8800 가용량_카메라신모델&amp;Issue_SMD이슈모델 가용량_090706(이강성)" xfId="20767"/>
    <cellStyle name="7_생산계획_부산_0726(공지용)_생산계획_부산_0924 (공지)_M8800 가용량_카메라신모델&amp;Issue_SMD이슈모델 가용량_090706-1(이강성)" xfId="20768"/>
    <cellStyle name="7_생산계획_부산_0726(공지용)_생산계획_부산_0924 (공지)_M8800 가용량_카메라신모델&amp;Issue_SMD이슈모델 가용량_090717" xfId="20769"/>
    <cellStyle name="7_생산계획_부산_0726(공지용)_생산계획_부산_0924 (공지)_M8800 가용량_카메라신모델&amp;Issue_SMD이슈모델 가용량_090922" xfId="20770"/>
    <cellStyle name="7_생산계획_부산_0726(공지용)_생산계획_부산_0924 (공지)_M8800 가용량_카메라신모델&amp;Issue_SMD이슈모델 가용량_41184" xfId="20771"/>
    <cellStyle name="7_생산계획_부산_0726(공지용)_생산계획_부산_0924 (공지)_M8800 가용량_카메라신모델&amp;Issue_SMD이슈모델 가용량_공유" xfId="20772"/>
    <cellStyle name="7_생산계획_부산_0726(공지용)_생산계획_부산_0924 (공지)_M8800 가용량_카메라신모델&amp;Issue_SMD이슈모델 가용량_이강성" xfId="20773"/>
    <cellStyle name="7_생산계획_부산_0726(공지용)_생산계획_부산_0924 (공지)_M8800 가용량_카메라신모델&amp;Issue_SMD이슈모델_현황판" xfId="20774"/>
    <cellStyle name="7_생산계획_부산_0726(공지용)_생산계획_부산_0924 (공지)_M8800 가용량_카메라신모델&amp;Issue_SMD이슈모델_현황판_이강성" xfId="20775"/>
    <cellStyle name="7_생산계획_부산_0726(공지용)_생산계획_부산_0924 (공지)_M8800 가용량_카메라신모델&amp;Issue_국판Omnia2" xfId="20776"/>
    <cellStyle name="7_생산계획_부산_0726(공지용)_생산계획_부산_0924 (공지)_M8800 가용량_카메라신모델&amp;Issue_국판Omnia2_20091204" xfId="20777"/>
    <cellStyle name="7_생산계획_부산_0726(공지용)_생산계획_부산_0924 (공지)_M8800 가용량_카메라신모델&amp;Issue_국판Omnia2_20091207" xfId="20778"/>
    <cellStyle name="7_생산계획_부산_0726(공지용)_생산계획_부산_0924 (공지)_M8800 가용량_카메라신모델&amp;Issue_국판Omnia2_20091209" xfId="20779"/>
    <cellStyle name="7_생산계획_부산_0726(공지용)_생산계획_부산_0924 (공지)_M8800 가용량_카메라신모델&amp;Issue_국판Omnia2_200912월" xfId="20780"/>
    <cellStyle name="7_생산계획_부산_0726(공지용)_생산계획_부산_0924 (공지)_M8800 가용량_카메라신모델&amp;Issue_문제자재(090521)" xfId="20781"/>
    <cellStyle name="7_생산계획_부산_0726(공지용)_생산계획_부산_0924 (공지)_M8800 가용량_카메라신모델&amp;Issue_신모델 진행현황" xfId="20782"/>
    <cellStyle name="7_생산계획_부산_0726(공지용)_생산계획_부산_0924 (공지)_M8800 가용량_카메라신모델&amp;Issue_신모델 진행현황_090611" xfId="20783"/>
    <cellStyle name="7_생산계획_부산_0726(공지용)_생산계획_부산_0924 (공지)_M8800 가용량_카메라신모델&amp;Issue_신모델 진행현황_SDI이슈모델" xfId="20784"/>
    <cellStyle name="7_생산계획_부산_0726(공지용)_생산계획_부산_0924 (공지)_M8800 가용량_카메라신모델&amp;Issue_신모델 진행현황_W22" xfId="20785"/>
    <cellStyle name="7_생산계획_부산_0726(공지용)_생산계획_부산_0924 (공지)_M8800 가용량_카메라신모델&amp;Issue_신모델 진행현황_W23" xfId="20786"/>
    <cellStyle name="7_생산계획_부산_0726(공지용)_생산계획_부산_0924 (공지)_M8800 가용량_카메라신모델&amp;Issue_신모델 진행현황_공유" xfId="20787"/>
    <cellStyle name="7_생산계획_부산_0726(공지용)_생산계획_부산_0924 (공지)_M8800 가용량_카메라신모델&amp;Issue_신모델 진행현황_오K" xfId="20788"/>
    <cellStyle name="7_생산계획_부산_0726(공지용)_생산계획_부산_0924 (공지)_M8800 가용량_카메라신모델&amp;Issue_이슈모델 가용량" xfId="20789"/>
    <cellStyle name="7_생산계획_부산_0726(공지용)_생산계획_부산_0924 (공지)_M8800 가용량_카메라신모델&amp;Issue_이슈모델 가용량(ELY)" xfId="20790"/>
    <cellStyle name="7_생산계획_부산_0726(공지용)_생산계획_부산_0924 (공지)_M8800 가용량_카메라신모델&amp;Issue_이슈모델 가용량_0528" xfId="20791"/>
    <cellStyle name="7_생산계획_부산_0726(공지용)_생산계획_부산_0924 (공지)_M8800 가용량_카메라신모델&amp;Issue_이슈모델 가용량_국판Omnia_2" xfId="20792"/>
    <cellStyle name="7_생산계획_부산_0726(공지용)_생산계획_부산_0924 (공지)_M8800 가용량_카메라신모델&amp;Issue_카메라 신모델 &amp; issue" xfId="20793"/>
    <cellStyle name="7_생산계획_부산_0726(공지용)_생산계획_부산_0924 (공지)_M8800 가용량_카메라신모델&amp;Issue_카메라 신모델 &amp; issue_공유" xfId="20794"/>
    <cellStyle name="7_생산계획_부산_0726(공지용)_생산계획_부산_0924 (공지)_M8800 가용량_카메라신모델&amp;Issue_카메라신모델&amp;Issue_090220" xfId="20795"/>
    <cellStyle name="7_생산계획_부산_0726(공지용)_생산계획_부산_0924 (공지)_M8800 가용량_카메라신모델&amp;Issue_카메라신모델진행현황" xfId="20796"/>
    <cellStyle name="7_생산계획_부산_0726(공지용)_생산계획_부산_0924 (공지)_M8800 가용량_카메라신모델&amp;Issue_카메라신모델진행현황_(로슈)_0323" xfId="20797"/>
    <cellStyle name="7_생산계획_부산_0726(공지용)_생산계획_부산_0924 (공지)_M8800 가용량_카메라신모델&amp;Issue_카메라신모델진행현황_41184(로슈)" xfId="20798"/>
    <cellStyle name="7_생산계획_부산_0726(공지용)_생산계획_부산_0924 (공지)_M8800 카메라 수급계획" xfId="20799"/>
    <cellStyle name="7_생산계획_부산_0726(공지용)_생산계획_부산_0924 (공지)_M8800 카메라 수급계획_M8800 가용량" xfId="20800"/>
    <cellStyle name="7_생산계획_부산_0726(공지용)_생산계획_부산_0924 (공지)_M8800 카메라 수급계획_M8800 가용량_1" xfId="20801"/>
    <cellStyle name="7_생산계획_부산_0726(공지용)_생산계획_부산_0924 (공지)_M8800 카메라 수급계획_M8800 가용량_1_카메라신모델&amp;Issue" xfId="20802"/>
    <cellStyle name="7_생산계획_부산_0726(공지용)_생산계획_부산_0924 (공지)_M8800 카메라 수급계획_M8800 가용량_1_카메라신모델&amp;Issue_090529 AMOLED 점검" xfId="20803"/>
    <cellStyle name="7_생산계획_부산_0726(공지용)_생산계획_부산_0924 (공지)_M8800 카메라 수급계획_M8800 가용량_1_카메라신모델&amp;Issue_090603 AMOLED 점검_090603_GOC" xfId="20804"/>
    <cellStyle name="7_생산계획_부산_0726(공지용)_생산계획_부산_0924 (공지)_M8800 카메라 수급계획_M8800 가용량_1_카메라신모델&amp;Issue_Ely 세부현황(0521)" xfId="20805"/>
    <cellStyle name="7_생산계획_부산_0726(공지용)_생산계획_부산_0924 (공지)_M8800 카메라 수급계획_M8800 가용량_1_카메라신모델&amp;Issue_ELY,PRESTON_090515" xfId="20806"/>
    <cellStyle name="7_생산계획_부산_0726(공지용)_생산계획_부산_0924 (공지)_M8800 카메라 수급계획_M8800 가용량_1_카메라신모델&amp;Issue_ELY,PRESTON外_090518" xfId="20807"/>
    <cellStyle name="7_생산계획_부산_0726(공지용)_생산계획_부산_0924 (공지)_M8800 카메라 수급계획_M8800 가용량_1_카메라신모델&amp;Issue_SMD 주요모델 6월 입고계획 對 실적" xfId="20808"/>
    <cellStyle name="7_생산계획_부산_0726(공지용)_생산계획_부산_0924 (공지)_M8800 카메라 수급계획_M8800 가용량_1_카메라신모델&amp;Issue_SMD 주요모델 일별 입고실적(090528)" xfId="20809"/>
    <cellStyle name="7_생산계획_부산_0726(공지용)_생산계획_부산_0924 (공지)_M8800 카메라 수급계획_M8800 가용량_1_카메라신모델&amp;Issue_SMD 주요모델 일별 입고실적(090601)" xfId="20810"/>
    <cellStyle name="7_생산계획_부산_0726(공지용)_생산계획_부산_0924 (공지)_M8800 카메라 수급계획_M8800 가용량_1_카메라신모델&amp;Issue_SMD이슈모델 가용량" xfId="20811"/>
    <cellStyle name="7_생산계획_부산_0726(공지용)_생산계획_부산_0924 (공지)_M8800 카메라 수급계획_M8800 가용량_1_카메라신모델&amp;Issue_SMD이슈모델 가용량_090606" xfId="20812"/>
    <cellStyle name="7_생산계획_부산_0726(공지용)_생산계획_부산_0924 (공지)_M8800 카메라 수급계획_M8800 가용량_1_카메라신모델&amp;Issue_SMD이슈모델 가용량_090622" xfId="20813"/>
    <cellStyle name="7_생산계획_부산_0726(공지용)_생산계획_부산_0924 (공지)_M8800 카메라 수급계획_M8800 가용량_1_카메라신모델&amp;Issue_SMD이슈모델 가용량_090706(이강성)" xfId="20814"/>
    <cellStyle name="7_생산계획_부산_0726(공지용)_생산계획_부산_0924 (공지)_M8800 카메라 수급계획_M8800 가용량_1_카메라신모델&amp;Issue_SMD이슈모델 가용량_090706-1(이강성)" xfId="20815"/>
    <cellStyle name="7_생산계획_부산_0726(공지용)_생산계획_부산_0924 (공지)_M8800 카메라 수급계획_M8800 가용량_1_카메라신모델&amp;Issue_SMD이슈모델 가용량_090717" xfId="20816"/>
    <cellStyle name="7_생산계획_부산_0726(공지용)_생산계획_부산_0924 (공지)_M8800 카메라 수급계획_M8800 가용량_1_카메라신모델&amp;Issue_SMD이슈모델 가용량_090922" xfId="20817"/>
    <cellStyle name="7_생산계획_부산_0726(공지용)_생산계획_부산_0924 (공지)_M8800 카메라 수급계획_M8800 가용량_1_카메라신모델&amp;Issue_SMD이슈모델 가용량_41184" xfId="20818"/>
    <cellStyle name="7_생산계획_부산_0726(공지용)_생산계획_부산_0924 (공지)_M8800 카메라 수급계획_M8800 가용량_1_카메라신모델&amp;Issue_SMD이슈모델 가용량_공유" xfId="20819"/>
    <cellStyle name="7_생산계획_부산_0726(공지용)_생산계획_부산_0924 (공지)_M8800 카메라 수급계획_M8800 가용량_1_카메라신모델&amp;Issue_SMD이슈모델 가용량_이강성" xfId="20820"/>
    <cellStyle name="7_생산계획_부산_0726(공지용)_생산계획_부산_0924 (공지)_M8800 카메라 수급계획_M8800 가용량_1_카메라신모델&amp;Issue_SMD이슈모델_현황판" xfId="20821"/>
    <cellStyle name="7_생산계획_부산_0726(공지용)_생산계획_부산_0924 (공지)_M8800 카메라 수급계획_M8800 가용량_1_카메라신모델&amp;Issue_SMD이슈모델_현황판_이강성" xfId="20822"/>
    <cellStyle name="7_생산계획_부산_0726(공지용)_생산계획_부산_0924 (공지)_M8800 카메라 수급계획_M8800 가용량_1_카메라신모델&amp;Issue_국판Omnia2" xfId="20823"/>
    <cellStyle name="7_생산계획_부산_0726(공지용)_생산계획_부산_0924 (공지)_M8800 카메라 수급계획_M8800 가용량_1_카메라신모델&amp;Issue_국판Omnia2_20091204" xfId="20824"/>
    <cellStyle name="7_생산계획_부산_0726(공지용)_생산계획_부산_0924 (공지)_M8800 카메라 수급계획_M8800 가용량_1_카메라신모델&amp;Issue_국판Omnia2_20091207" xfId="20825"/>
    <cellStyle name="7_생산계획_부산_0726(공지용)_생산계획_부산_0924 (공지)_M8800 카메라 수급계획_M8800 가용량_1_카메라신모델&amp;Issue_국판Omnia2_20091209" xfId="20826"/>
    <cellStyle name="7_생산계획_부산_0726(공지용)_생산계획_부산_0924 (공지)_M8800 카메라 수급계획_M8800 가용량_1_카메라신모델&amp;Issue_국판Omnia2_200912월" xfId="20827"/>
    <cellStyle name="7_생산계획_부산_0726(공지용)_생산계획_부산_0924 (공지)_M8800 카메라 수급계획_M8800 가용량_1_카메라신모델&amp;Issue_문제자재(090521)" xfId="20828"/>
    <cellStyle name="7_생산계획_부산_0726(공지용)_생산계획_부산_0924 (공지)_M8800 카메라 수급계획_M8800 가용량_1_카메라신모델&amp;Issue_신모델 진행현황" xfId="20829"/>
    <cellStyle name="7_생산계획_부산_0726(공지용)_생산계획_부산_0924 (공지)_M8800 카메라 수급계획_M8800 가용량_1_카메라신모델&amp;Issue_신모델 진행현황_090611" xfId="20830"/>
    <cellStyle name="7_생산계획_부산_0726(공지용)_생산계획_부산_0924 (공지)_M8800 카메라 수급계획_M8800 가용량_1_카메라신모델&amp;Issue_신모델 진행현황_SDI이슈모델" xfId="20831"/>
    <cellStyle name="7_생산계획_부산_0726(공지용)_생산계획_부산_0924 (공지)_M8800 카메라 수급계획_M8800 가용량_1_카메라신모델&amp;Issue_신모델 진행현황_W22" xfId="20832"/>
    <cellStyle name="7_생산계획_부산_0726(공지용)_생산계획_부산_0924 (공지)_M8800 카메라 수급계획_M8800 가용량_1_카메라신모델&amp;Issue_신모델 진행현황_W23" xfId="20833"/>
    <cellStyle name="7_생산계획_부산_0726(공지용)_생산계획_부산_0924 (공지)_M8800 카메라 수급계획_M8800 가용량_1_카메라신모델&amp;Issue_신모델 진행현황_공유" xfId="20834"/>
    <cellStyle name="7_생산계획_부산_0726(공지용)_생산계획_부산_0924 (공지)_M8800 카메라 수급계획_M8800 가용량_1_카메라신모델&amp;Issue_신모델 진행현황_오K" xfId="20835"/>
    <cellStyle name="7_생산계획_부산_0726(공지용)_생산계획_부산_0924 (공지)_M8800 카메라 수급계획_M8800 가용량_1_카메라신모델&amp;Issue_이슈모델 가용량" xfId="20836"/>
    <cellStyle name="7_생산계획_부산_0726(공지용)_생산계획_부산_0924 (공지)_M8800 카메라 수급계획_M8800 가용량_1_카메라신모델&amp;Issue_이슈모델 가용량(ELY)" xfId="20837"/>
    <cellStyle name="7_생산계획_부산_0726(공지용)_생산계획_부산_0924 (공지)_M8800 카메라 수급계획_M8800 가용량_1_카메라신모델&amp;Issue_이슈모델 가용량_0528" xfId="20838"/>
    <cellStyle name="7_생산계획_부산_0726(공지용)_생산계획_부산_0924 (공지)_M8800 카메라 수급계획_M8800 가용량_1_카메라신모델&amp;Issue_이슈모델 가용량_국판Omnia_2" xfId="20839"/>
    <cellStyle name="7_생산계획_부산_0726(공지용)_생산계획_부산_0924 (공지)_M8800 카메라 수급계획_M8800 가용량_1_카메라신모델&amp;Issue_카메라 신모델 &amp; issue" xfId="20840"/>
    <cellStyle name="7_생산계획_부산_0726(공지용)_생산계획_부산_0924 (공지)_M8800 카메라 수급계획_M8800 가용량_1_카메라신모델&amp;Issue_카메라 신모델 &amp; issue_공유" xfId="20841"/>
    <cellStyle name="7_생산계획_부산_0726(공지용)_생산계획_부산_0924 (공지)_M8800 카메라 수급계획_M8800 가용량_1_카메라신모델&amp;Issue_카메라신모델&amp;Issue_090220" xfId="20842"/>
    <cellStyle name="7_생산계획_부산_0726(공지용)_생산계획_부산_0924 (공지)_M8800 카메라 수급계획_M8800 가용량_1_카메라신모델&amp;Issue_카메라신모델진행현황" xfId="20843"/>
    <cellStyle name="7_생산계획_부산_0726(공지용)_생산계획_부산_0924 (공지)_M8800 카메라 수급계획_M8800 가용량_1_카메라신모델&amp;Issue_카메라신모델진행현황_(로슈)_0323" xfId="20844"/>
    <cellStyle name="7_생산계획_부산_0726(공지용)_생산계획_부산_0924 (공지)_M8800 카메라 수급계획_M8800 가용량_1_카메라신모델&amp;Issue_카메라신모델진행현황_41184(로슈)" xfId="20845"/>
    <cellStyle name="7_생산계획_부산_0726(공지용)_생산계획_부산_0924 (공지)_M8800 카메라 수급계획_M8800 가용량_M8800 가용량" xfId="20846"/>
    <cellStyle name="7_생산계획_부산_0726(공지용)_생산계획_부산_0924 (공지)_M8800 카메라 수급계획_M8800 가용량_M8800 가용량_카메라신모델&amp;Issue" xfId="20847"/>
    <cellStyle name="7_생산계획_부산_0726(공지용)_생산계획_부산_0924 (공지)_M8800 카메라 수급계획_M8800 가용량_M8800 가용량_카메라신모델&amp;Issue_090529 AMOLED 점검" xfId="20848"/>
    <cellStyle name="7_생산계획_부산_0726(공지용)_생산계획_부산_0924 (공지)_M8800 카메라 수급계획_M8800 가용량_M8800 가용량_카메라신모델&amp;Issue_090603 AMOLED 점검_090603_GOC" xfId="20849"/>
    <cellStyle name="7_생산계획_부산_0726(공지용)_생산계획_부산_0924 (공지)_M8800 카메라 수급계획_M8800 가용량_M8800 가용량_카메라신모델&amp;Issue_Ely 세부현황(0521)" xfId="20850"/>
    <cellStyle name="7_생산계획_부산_0726(공지용)_생산계획_부산_0924 (공지)_M8800 카메라 수급계획_M8800 가용량_M8800 가용량_카메라신모델&amp;Issue_ELY,PRESTON_090515" xfId="20851"/>
    <cellStyle name="7_생산계획_부산_0726(공지용)_생산계획_부산_0924 (공지)_M8800 카메라 수급계획_M8800 가용량_M8800 가용량_카메라신모델&amp;Issue_ELY,PRESTON外_090518" xfId="20852"/>
    <cellStyle name="7_생산계획_부산_0726(공지용)_생산계획_부산_0924 (공지)_M8800 카메라 수급계획_M8800 가용량_M8800 가용량_카메라신모델&amp;Issue_SMD 주요모델 6월 입고계획 對 실적" xfId="20853"/>
    <cellStyle name="7_생산계획_부산_0726(공지용)_생산계획_부산_0924 (공지)_M8800 카메라 수급계획_M8800 가용량_M8800 가용량_카메라신모델&amp;Issue_SMD 주요모델 일별 입고실적(090528)" xfId="20854"/>
    <cellStyle name="7_생산계획_부산_0726(공지용)_생산계획_부산_0924 (공지)_M8800 카메라 수급계획_M8800 가용량_M8800 가용량_카메라신모델&amp;Issue_SMD 주요모델 일별 입고실적(090601)" xfId="20855"/>
    <cellStyle name="7_생산계획_부산_0726(공지용)_생산계획_부산_0924 (공지)_M8800 카메라 수급계획_M8800 가용량_M8800 가용량_카메라신모델&amp;Issue_SMD이슈모델 가용량" xfId="20856"/>
    <cellStyle name="7_생산계획_부산_0726(공지용)_생산계획_부산_0924 (공지)_M8800 카메라 수급계획_M8800 가용량_M8800 가용량_카메라신모델&amp;Issue_SMD이슈모델 가용량_090606" xfId="20857"/>
    <cellStyle name="7_생산계획_부산_0726(공지용)_생산계획_부산_0924 (공지)_M8800 카메라 수급계획_M8800 가용량_M8800 가용량_카메라신모델&amp;Issue_SMD이슈모델 가용량_090622" xfId="20858"/>
    <cellStyle name="7_생산계획_부산_0726(공지용)_생산계획_부산_0924 (공지)_M8800 카메라 수급계획_M8800 가용량_M8800 가용량_카메라신모델&amp;Issue_SMD이슈모델 가용량_090706(이강성)" xfId="20859"/>
    <cellStyle name="7_생산계획_부산_0726(공지용)_생산계획_부산_0924 (공지)_M8800 카메라 수급계획_M8800 가용량_M8800 가용량_카메라신모델&amp;Issue_SMD이슈모델 가용량_090706-1(이강성)" xfId="20860"/>
    <cellStyle name="7_생산계획_부산_0726(공지용)_생산계획_부산_0924 (공지)_M8800 카메라 수급계획_M8800 가용량_M8800 가용량_카메라신모델&amp;Issue_SMD이슈모델 가용량_090717" xfId="20861"/>
    <cellStyle name="7_생산계획_부산_0726(공지용)_생산계획_부산_0924 (공지)_M8800 카메라 수급계획_M8800 가용량_M8800 가용량_카메라신모델&amp;Issue_SMD이슈모델 가용량_090922" xfId="20862"/>
    <cellStyle name="7_생산계획_부산_0726(공지용)_생산계획_부산_0924 (공지)_M8800 카메라 수급계획_M8800 가용량_M8800 가용량_카메라신모델&amp;Issue_SMD이슈모델 가용량_41184" xfId="20863"/>
    <cellStyle name="7_생산계획_부산_0726(공지용)_생산계획_부산_0924 (공지)_M8800 카메라 수급계획_M8800 가용량_M8800 가용량_카메라신모델&amp;Issue_SMD이슈모델 가용량_공유" xfId="20864"/>
    <cellStyle name="7_생산계획_부산_0726(공지용)_생산계획_부산_0924 (공지)_M8800 카메라 수급계획_M8800 가용량_M8800 가용량_카메라신모델&amp;Issue_SMD이슈모델 가용량_이강성" xfId="20865"/>
    <cellStyle name="7_생산계획_부산_0726(공지용)_생산계획_부산_0924 (공지)_M8800 카메라 수급계획_M8800 가용량_M8800 가용량_카메라신모델&amp;Issue_SMD이슈모델_현황판" xfId="20866"/>
    <cellStyle name="7_생산계획_부산_0726(공지용)_생산계획_부산_0924 (공지)_M8800 카메라 수급계획_M8800 가용량_M8800 가용량_카메라신모델&amp;Issue_SMD이슈모델_현황판_이강성" xfId="20867"/>
    <cellStyle name="7_생산계획_부산_0726(공지용)_생산계획_부산_0924 (공지)_M8800 카메라 수급계획_M8800 가용량_M8800 가용량_카메라신모델&amp;Issue_국판Omnia2" xfId="20868"/>
    <cellStyle name="7_생산계획_부산_0726(공지용)_생산계획_부산_0924 (공지)_M8800 카메라 수급계획_M8800 가용량_M8800 가용량_카메라신모델&amp;Issue_국판Omnia2_20091204" xfId="20869"/>
    <cellStyle name="7_생산계획_부산_0726(공지용)_생산계획_부산_0924 (공지)_M8800 카메라 수급계획_M8800 가용량_M8800 가용량_카메라신모델&amp;Issue_국판Omnia2_20091207" xfId="20870"/>
    <cellStyle name="7_생산계획_부산_0726(공지용)_생산계획_부산_0924 (공지)_M8800 카메라 수급계획_M8800 가용량_M8800 가용량_카메라신모델&amp;Issue_국판Omnia2_20091209" xfId="20871"/>
    <cellStyle name="7_생산계획_부산_0726(공지용)_생산계획_부산_0924 (공지)_M8800 카메라 수급계획_M8800 가용량_M8800 가용량_카메라신모델&amp;Issue_국판Omnia2_200912월" xfId="20872"/>
    <cellStyle name="7_생산계획_부산_0726(공지용)_생산계획_부산_0924 (공지)_M8800 카메라 수급계획_M8800 가용량_M8800 가용량_카메라신모델&amp;Issue_문제자재(090521)" xfId="20873"/>
    <cellStyle name="7_생산계획_부산_0726(공지용)_생산계획_부산_0924 (공지)_M8800 카메라 수급계획_M8800 가용량_M8800 가용량_카메라신모델&amp;Issue_신모델 진행현황" xfId="20874"/>
    <cellStyle name="7_생산계획_부산_0726(공지용)_생산계획_부산_0924 (공지)_M8800 카메라 수급계획_M8800 가용량_M8800 가용량_카메라신모델&amp;Issue_신모델 진행현황_090611" xfId="20875"/>
    <cellStyle name="7_생산계획_부산_0726(공지용)_생산계획_부산_0924 (공지)_M8800 카메라 수급계획_M8800 가용량_M8800 가용량_카메라신모델&amp;Issue_신모델 진행현황_SDI이슈모델" xfId="20876"/>
    <cellStyle name="7_생산계획_부산_0726(공지용)_생산계획_부산_0924 (공지)_M8800 카메라 수급계획_M8800 가용량_M8800 가용량_카메라신모델&amp;Issue_신모델 진행현황_W22" xfId="20877"/>
    <cellStyle name="7_생산계획_부산_0726(공지용)_생산계획_부산_0924 (공지)_M8800 카메라 수급계획_M8800 가용량_M8800 가용량_카메라신모델&amp;Issue_신모델 진행현황_W23" xfId="20878"/>
    <cellStyle name="7_생산계획_부산_0726(공지용)_생산계획_부산_0924 (공지)_M8800 카메라 수급계획_M8800 가용량_M8800 가용량_카메라신모델&amp;Issue_신모델 진행현황_공유" xfId="20879"/>
    <cellStyle name="7_생산계획_부산_0726(공지용)_생산계획_부산_0924 (공지)_M8800 카메라 수급계획_M8800 가용량_M8800 가용량_카메라신모델&amp;Issue_신모델 진행현황_오K" xfId="20880"/>
    <cellStyle name="7_생산계획_부산_0726(공지용)_생산계획_부산_0924 (공지)_M8800 카메라 수급계획_M8800 가용량_M8800 가용량_카메라신모델&amp;Issue_이슈모델 가용량" xfId="20881"/>
    <cellStyle name="7_생산계획_부산_0726(공지용)_생산계획_부산_0924 (공지)_M8800 카메라 수급계획_M8800 가용량_M8800 가용량_카메라신모델&amp;Issue_이슈모델 가용량(ELY)" xfId="20882"/>
    <cellStyle name="7_생산계획_부산_0726(공지용)_생산계획_부산_0924 (공지)_M8800 카메라 수급계획_M8800 가용량_M8800 가용량_카메라신모델&amp;Issue_이슈모델 가용량_0528" xfId="20883"/>
    <cellStyle name="7_생산계획_부산_0726(공지용)_생산계획_부산_0924 (공지)_M8800 카메라 수급계획_M8800 가용량_M8800 가용량_카메라신모델&amp;Issue_이슈모델 가용량_국판Omnia_2" xfId="20884"/>
    <cellStyle name="7_생산계획_부산_0726(공지용)_생산계획_부산_0924 (공지)_M8800 카메라 수급계획_M8800 가용량_M8800 가용량_카메라신모델&amp;Issue_카메라 신모델 &amp; issue" xfId="20885"/>
    <cellStyle name="7_생산계획_부산_0726(공지용)_생산계획_부산_0924 (공지)_M8800 카메라 수급계획_M8800 가용량_M8800 가용량_카메라신모델&amp;Issue_카메라 신모델 &amp; issue_공유" xfId="20886"/>
    <cellStyle name="7_생산계획_부산_0726(공지용)_생산계획_부산_0924 (공지)_M8800 카메라 수급계획_M8800 가용량_M8800 가용량_카메라신모델&amp;Issue_카메라신모델&amp;Issue_090220" xfId="20887"/>
    <cellStyle name="7_생산계획_부산_0726(공지용)_생산계획_부산_0924 (공지)_M8800 카메라 수급계획_M8800 가용량_M8800 가용량_카메라신모델&amp;Issue_카메라신모델진행현황" xfId="20888"/>
    <cellStyle name="7_생산계획_부산_0726(공지용)_생산계획_부산_0924 (공지)_M8800 카메라 수급계획_M8800 가용량_M8800 가용량_카메라신모델&amp;Issue_카메라신모델진행현황_(로슈)_0323" xfId="20889"/>
    <cellStyle name="7_생산계획_부산_0726(공지용)_생산계획_부산_0924 (공지)_M8800 카메라 수급계획_M8800 가용량_M8800 가용량_카메라신모델&amp;Issue_카메라신모델진행현황_41184(로슈)" xfId="20890"/>
    <cellStyle name="7_생산계획_부산_0726(공지용)_생산계획_부산_0924 (공지)_M8800 카메라 수급계획_M8800 가용량_카메라신모델&amp;Issue" xfId="20891"/>
    <cellStyle name="7_생산계획_부산_0726(공지용)_생산계획_부산_0924 (공지)_M8800 카메라 수급계획_M8800 가용량_카메라신모델&amp;Issue_090529 AMOLED 점검" xfId="20892"/>
    <cellStyle name="7_생산계획_부산_0726(공지용)_생산계획_부산_0924 (공지)_M8800 카메라 수급계획_M8800 가용량_카메라신모델&amp;Issue_090603 AMOLED 점검_090603_GOC" xfId="20893"/>
    <cellStyle name="7_생산계획_부산_0726(공지용)_생산계획_부산_0924 (공지)_M8800 카메라 수급계획_M8800 가용량_카메라신모델&amp;Issue_Ely 세부현황(0521)" xfId="20894"/>
    <cellStyle name="7_생산계획_부산_0726(공지용)_생산계획_부산_0924 (공지)_M8800 카메라 수급계획_M8800 가용량_카메라신모델&amp;Issue_ELY,PRESTON_090515" xfId="20895"/>
    <cellStyle name="7_생산계획_부산_0726(공지용)_생산계획_부산_0924 (공지)_M8800 카메라 수급계획_M8800 가용량_카메라신모델&amp;Issue_ELY,PRESTON外_090518" xfId="20896"/>
    <cellStyle name="7_생산계획_부산_0726(공지용)_생산계획_부산_0924 (공지)_M8800 카메라 수급계획_M8800 가용량_카메라신모델&amp;Issue_SMD 주요모델 6월 입고계획 對 실적" xfId="20897"/>
    <cellStyle name="7_생산계획_부산_0726(공지용)_생산계획_부산_0924 (공지)_M8800 카메라 수급계획_M8800 가용량_카메라신모델&amp;Issue_SMD 주요모델 일별 입고실적(090528)" xfId="20898"/>
    <cellStyle name="7_생산계획_부산_0726(공지용)_생산계획_부산_0924 (공지)_M8800 카메라 수급계획_M8800 가용량_카메라신모델&amp;Issue_SMD 주요모델 일별 입고실적(090601)" xfId="20899"/>
    <cellStyle name="7_생산계획_부산_0726(공지용)_생산계획_부산_0924 (공지)_M8800 카메라 수급계획_M8800 가용량_카메라신모델&amp;Issue_SMD이슈모델 가용량" xfId="20900"/>
    <cellStyle name="7_생산계획_부산_0726(공지용)_생산계획_부산_0924 (공지)_M8800 카메라 수급계획_M8800 가용량_카메라신모델&amp;Issue_SMD이슈모델 가용량_090606" xfId="20901"/>
    <cellStyle name="7_생산계획_부산_0726(공지용)_생산계획_부산_0924 (공지)_M8800 카메라 수급계획_M8800 가용량_카메라신모델&amp;Issue_SMD이슈모델 가용량_090622" xfId="20902"/>
    <cellStyle name="7_생산계획_부산_0726(공지용)_생산계획_부산_0924 (공지)_M8800 카메라 수급계획_M8800 가용량_카메라신모델&amp;Issue_SMD이슈모델 가용량_090706(이강성)" xfId="20903"/>
    <cellStyle name="7_생산계획_부산_0726(공지용)_생산계획_부산_0924 (공지)_M8800 카메라 수급계획_M8800 가용량_카메라신모델&amp;Issue_SMD이슈모델 가용량_090706-1(이강성)" xfId="20904"/>
    <cellStyle name="7_생산계획_부산_0726(공지용)_생산계획_부산_0924 (공지)_M8800 카메라 수급계획_M8800 가용량_카메라신모델&amp;Issue_SMD이슈모델 가용량_090717" xfId="20905"/>
    <cellStyle name="7_생산계획_부산_0726(공지용)_생산계획_부산_0924 (공지)_M8800 카메라 수급계획_M8800 가용량_카메라신모델&amp;Issue_SMD이슈모델 가용량_090922" xfId="20906"/>
    <cellStyle name="7_생산계획_부산_0726(공지용)_생산계획_부산_0924 (공지)_M8800 카메라 수급계획_M8800 가용량_카메라신모델&amp;Issue_SMD이슈모델 가용량_41184" xfId="20907"/>
    <cellStyle name="7_생산계획_부산_0726(공지용)_생산계획_부산_0924 (공지)_M8800 카메라 수급계획_M8800 가용량_카메라신모델&amp;Issue_SMD이슈모델 가용량_공유" xfId="20908"/>
    <cellStyle name="7_생산계획_부산_0726(공지용)_생산계획_부산_0924 (공지)_M8800 카메라 수급계획_M8800 가용량_카메라신모델&amp;Issue_SMD이슈모델 가용량_이강성" xfId="20909"/>
    <cellStyle name="7_생산계획_부산_0726(공지용)_생산계획_부산_0924 (공지)_M8800 카메라 수급계획_M8800 가용량_카메라신모델&amp;Issue_SMD이슈모델_현황판" xfId="20910"/>
    <cellStyle name="7_생산계획_부산_0726(공지용)_생산계획_부산_0924 (공지)_M8800 카메라 수급계획_M8800 가용량_카메라신모델&amp;Issue_SMD이슈모델_현황판_이강성" xfId="20911"/>
    <cellStyle name="7_생산계획_부산_0726(공지용)_생산계획_부산_0924 (공지)_M8800 카메라 수급계획_M8800 가용량_카메라신모델&amp;Issue_국판Omnia2" xfId="20912"/>
    <cellStyle name="7_생산계획_부산_0726(공지용)_생산계획_부산_0924 (공지)_M8800 카메라 수급계획_M8800 가용량_카메라신모델&amp;Issue_국판Omnia2_20091204" xfId="20913"/>
    <cellStyle name="7_생산계획_부산_0726(공지용)_생산계획_부산_0924 (공지)_M8800 카메라 수급계획_M8800 가용량_카메라신모델&amp;Issue_국판Omnia2_20091207" xfId="20914"/>
    <cellStyle name="7_생산계획_부산_0726(공지용)_생산계획_부산_0924 (공지)_M8800 카메라 수급계획_M8800 가용량_카메라신모델&amp;Issue_국판Omnia2_20091209" xfId="20915"/>
    <cellStyle name="7_생산계획_부산_0726(공지용)_생산계획_부산_0924 (공지)_M8800 카메라 수급계획_M8800 가용량_카메라신모델&amp;Issue_국판Omnia2_200912월" xfId="20916"/>
    <cellStyle name="7_생산계획_부산_0726(공지용)_생산계획_부산_0924 (공지)_M8800 카메라 수급계획_M8800 가용량_카메라신모델&amp;Issue_문제자재(090521)" xfId="20917"/>
    <cellStyle name="7_생산계획_부산_0726(공지용)_생산계획_부산_0924 (공지)_M8800 카메라 수급계획_M8800 가용량_카메라신모델&amp;Issue_신모델 진행현황" xfId="20918"/>
    <cellStyle name="7_생산계획_부산_0726(공지용)_생산계획_부산_0924 (공지)_M8800 카메라 수급계획_M8800 가용량_카메라신모델&amp;Issue_신모델 진행현황_090611" xfId="20919"/>
    <cellStyle name="7_생산계획_부산_0726(공지용)_생산계획_부산_0924 (공지)_M8800 카메라 수급계획_M8800 가용량_카메라신모델&amp;Issue_신모델 진행현황_SDI이슈모델" xfId="20920"/>
    <cellStyle name="7_생산계획_부산_0726(공지용)_생산계획_부산_0924 (공지)_M8800 카메라 수급계획_M8800 가용량_카메라신모델&amp;Issue_신모델 진행현황_W22" xfId="20921"/>
    <cellStyle name="7_생산계획_부산_0726(공지용)_생산계획_부산_0924 (공지)_M8800 카메라 수급계획_M8800 가용량_카메라신모델&amp;Issue_신모델 진행현황_W23" xfId="20922"/>
    <cellStyle name="7_생산계획_부산_0726(공지용)_생산계획_부산_0924 (공지)_M8800 카메라 수급계획_M8800 가용량_카메라신모델&amp;Issue_신모델 진행현황_공유" xfId="20923"/>
    <cellStyle name="7_생산계획_부산_0726(공지용)_생산계획_부산_0924 (공지)_M8800 카메라 수급계획_M8800 가용량_카메라신모델&amp;Issue_신모델 진행현황_오K" xfId="20924"/>
    <cellStyle name="7_생산계획_부산_0726(공지용)_생산계획_부산_0924 (공지)_M8800 카메라 수급계획_M8800 가용량_카메라신모델&amp;Issue_이슈모델 가용량" xfId="20925"/>
    <cellStyle name="7_생산계획_부산_0726(공지용)_생산계획_부산_0924 (공지)_M8800 카메라 수급계획_M8800 가용량_카메라신모델&amp;Issue_이슈모델 가용량(ELY)" xfId="20926"/>
    <cellStyle name="7_생산계획_부산_0726(공지용)_생산계획_부산_0924 (공지)_M8800 카메라 수급계획_M8800 가용량_카메라신모델&amp;Issue_이슈모델 가용량_0528" xfId="20927"/>
    <cellStyle name="7_생산계획_부산_0726(공지용)_생산계획_부산_0924 (공지)_M8800 카메라 수급계획_M8800 가용량_카메라신모델&amp;Issue_이슈모델 가용량_국판Omnia_2" xfId="20928"/>
    <cellStyle name="7_생산계획_부산_0726(공지용)_생산계획_부산_0924 (공지)_M8800 카메라 수급계획_M8800 가용량_카메라신모델&amp;Issue_카메라 신모델 &amp; issue" xfId="20929"/>
    <cellStyle name="7_생산계획_부산_0726(공지용)_생산계획_부산_0924 (공지)_M8800 카메라 수급계획_M8800 가용량_카메라신모델&amp;Issue_카메라 신모델 &amp; issue_공유" xfId="20930"/>
    <cellStyle name="7_생산계획_부산_0726(공지용)_생산계획_부산_0924 (공지)_M8800 카메라 수급계획_M8800 가용량_카메라신모델&amp;Issue_카메라신모델&amp;Issue_090220" xfId="20931"/>
    <cellStyle name="7_생산계획_부산_0726(공지용)_생산계획_부산_0924 (공지)_M8800 카메라 수급계획_M8800 가용량_카메라신모델&amp;Issue_카메라신모델진행현황" xfId="20932"/>
    <cellStyle name="7_생산계획_부산_0726(공지용)_생산계획_부산_0924 (공지)_M8800 카메라 수급계획_M8800 가용량_카메라신모델&amp;Issue_카메라신모델진행현황_(로슈)_0323" xfId="20933"/>
    <cellStyle name="7_생산계획_부산_0726(공지용)_생산계획_부산_0924 (공지)_M8800 카메라 수급계획_M8800 가용량_카메라신모델&amp;Issue_카메라신모델진행현황_41184(로슈)" xfId="20934"/>
    <cellStyle name="7_생산계획_부산_0726(공지용)_생산계획_부산_0924 (공지)_M8800 카메라 수급계획_카메라신모델&amp;Issue" xfId="20935"/>
    <cellStyle name="7_생산계획_부산_0726(공지용)_생산계획_부산_0924 (공지)_M8800 카메라 수급계획_카메라신모델&amp;Issue_090529 AMOLED 점검" xfId="20936"/>
    <cellStyle name="7_생산계획_부산_0726(공지용)_생산계획_부산_0924 (공지)_M8800 카메라 수급계획_카메라신모델&amp;Issue_090603 AMOLED 점검_090603_GOC" xfId="20937"/>
    <cellStyle name="7_생산계획_부산_0726(공지용)_생산계획_부산_0924 (공지)_M8800 카메라 수급계획_카메라신모델&amp;Issue_Ely 세부현황(0521)" xfId="20938"/>
    <cellStyle name="7_생산계획_부산_0726(공지용)_생산계획_부산_0924 (공지)_M8800 카메라 수급계획_카메라신모델&amp;Issue_ELY,PRESTON_090515" xfId="20939"/>
    <cellStyle name="7_생산계획_부산_0726(공지용)_생산계획_부산_0924 (공지)_M8800 카메라 수급계획_카메라신모델&amp;Issue_ELY,PRESTON外_090518" xfId="20940"/>
    <cellStyle name="7_생산계획_부산_0726(공지용)_생산계획_부산_0924 (공지)_M8800 카메라 수급계획_카메라신모델&amp;Issue_SMD 주요모델 6월 입고계획 對 실적" xfId="20941"/>
    <cellStyle name="7_생산계획_부산_0726(공지용)_생산계획_부산_0924 (공지)_M8800 카메라 수급계획_카메라신모델&amp;Issue_SMD 주요모델 일별 입고실적(090528)" xfId="20942"/>
    <cellStyle name="7_생산계획_부산_0726(공지용)_생산계획_부산_0924 (공지)_M8800 카메라 수급계획_카메라신모델&amp;Issue_SMD 주요모델 일별 입고실적(090601)" xfId="20943"/>
    <cellStyle name="7_생산계획_부산_0726(공지용)_생산계획_부산_0924 (공지)_M8800 카메라 수급계획_카메라신모델&amp;Issue_SMD이슈모델 가용량" xfId="20944"/>
    <cellStyle name="7_생산계획_부산_0726(공지용)_생산계획_부산_0924 (공지)_M8800 카메라 수급계획_카메라신모델&amp;Issue_SMD이슈모델 가용량_090606" xfId="20945"/>
    <cellStyle name="7_생산계획_부산_0726(공지용)_생산계획_부산_0924 (공지)_M8800 카메라 수급계획_카메라신모델&amp;Issue_SMD이슈모델 가용량_090622" xfId="20946"/>
    <cellStyle name="7_생산계획_부산_0726(공지용)_생산계획_부산_0924 (공지)_M8800 카메라 수급계획_카메라신모델&amp;Issue_SMD이슈모델 가용량_090706(이강성)" xfId="20947"/>
    <cellStyle name="7_생산계획_부산_0726(공지용)_생산계획_부산_0924 (공지)_M8800 카메라 수급계획_카메라신모델&amp;Issue_SMD이슈모델 가용량_090706-1(이강성)" xfId="20948"/>
    <cellStyle name="7_생산계획_부산_0726(공지용)_생산계획_부산_0924 (공지)_M8800 카메라 수급계획_카메라신모델&amp;Issue_SMD이슈모델 가용량_090717" xfId="20949"/>
    <cellStyle name="7_생산계획_부산_0726(공지용)_생산계획_부산_0924 (공지)_M8800 카메라 수급계획_카메라신모델&amp;Issue_SMD이슈모델 가용량_090922" xfId="20950"/>
    <cellStyle name="7_생산계획_부산_0726(공지용)_생산계획_부산_0924 (공지)_M8800 카메라 수급계획_카메라신모델&amp;Issue_SMD이슈모델 가용량_41184" xfId="20951"/>
    <cellStyle name="7_생산계획_부산_0726(공지용)_생산계획_부산_0924 (공지)_M8800 카메라 수급계획_카메라신모델&amp;Issue_SMD이슈모델 가용량_공유" xfId="20952"/>
    <cellStyle name="7_생산계획_부산_0726(공지용)_생산계획_부산_0924 (공지)_M8800 카메라 수급계획_카메라신모델&amp;Issue_SMD이슈모델 가용량_이강성" xfId="20953"/>
    <cellStyle name="7_생산계획_부산_0726(공지용)_생산계획_부산_0924 (공지)_M8800 카메라 수급계획_카메라신모델&amp;Issue_SMD이슈모델_현황판" xfId="20954"/>
    <cellStyle name="7_생산계획_부산_0726(공지용)_생산계획_부산_0924 (공지)_M8800 카메라 수급계획_카메라신모델&amp;Issue_SMD이슈모델_현황판_이강성" xfId="20955"/>
    <cellStyle name="7_생산계획_부산_0726(공지용)_생산계획_부산_0924 (공지)_M8800 카메라 수급계획_카메라신모델&amp;Issue_국판Omnia2" xfId="20956"/>
    <cellStyle name="7_생산계획_부산_0726(공지용)_생산계획_부산_0924 (공지)_M8800 카메라 수급계획_카메라신모델&amp;Issue_국판Omnia2_20091204" xfId="20957"/>
    <cellStyle name="7_생산계획_부산_0726(공지용)_생산계획_부산_0924 (공지)_M8800 카메라 수급계획_카메라신모델&amp;Issue_국판Omnia2_20091207" xfId="20958"/>
    <cellStyle name="7_생산계획_부산_0726(공지용)_생산계획_부산_0924 (공지)_M8800 카메라 수급계획_카메라신모델&amp;Issue_국판Omnia2_20091209" xfId="20959"/>
    <cellStyle name="7_생산계획_부산_0726(공지용)_생산계획_부산_0924 (공지)_M8800 카메라 수급계획_카메라신모델&amp;Issue_국판Omnia2_200912월" xfId="20960"/>
    <cellStyle name="7_생산계획_부산_0726(공지용)_생산계획_부산_0924 (공지)_M8800 카메라 수급계획_카메라신모델&amp;Issue_문제자재(090521)" xfId="20961"/>
    <cellStyle name="7_생산계획_부산_0726(공지용)_생산계획_부산_0924 (공지)_M8800 카메라 수급계획_카메라신모델&amp;Issue_신모델 진행현황" xfId="20962"/>
    <cellStyle name="7_생산계획_부산_0726(공지용)_생산계획_부산_0924 (공지)_M8800 카메라 수급계획_카메라신모델&amp;Issue_신모델 진행현황_090611" xfId="20963"/>
    <cellStyle name="7_생산계획_부산_0726(공지용)_생산계획_부산_0924 (공지)_M8800 카메라 수급계획_카메라신모델&amp;Issue_신모델 진행현황_SDI이슈모델" xfId="20964"/>
    <cellStyle name="7_생산계획_부산_0726(공지용)_생산계획_부산_0924 (공지)_M8800 카메라 수급계획_카메라신모델&amp;Issue_신모델 진행현황_W22" xfId="20965"/>
    <cellStyle name="7_생산계획_부산_0726(공지용)_생산계획_부산_0924 (공지)_M8800 카메라 수급계획_카메라신모델&amp;Issue_신모델 진행현황_W23" xfId="20966"/>
    <cellStyle name="7_생산계획_부산_0726(공지용)_생산계획_부산_0924 (공지)_M8800 카메라 수급계획_카메라신모델&amp;Issue_신모델 진행현황_공유" xfId="20967"/>
    <cellStyle name="7_생산계획_부산_0726(공지용)_생산계획_부산_0924 (공지)_M8800 카메라 수급계획_카메라신모델&amp;Issue_신모델 진행현황_오K" xfId="20968"/>
    <cellStyle name="7_생산계획_부산_0726(공지용)_생산계획_부산_0924 (공지)_M8800 카메라 수급계획_카메라신모델&amp;Issue_이슈모델 가용량" xfId="20969"/>
    <cellStyle name="7_생산계획_부산_0726(공지용)_생산계획_부산_0924 (공지)_M8800 카메라 수급계획_카메라신모델&amp;Issue_이슈모델 가용량(ELY)" xfId="20970"/>
    <cellStyle name="7_생산계획_부산_0726(공지용)_생산계획_부산_0924 (공지)_M8800 카메라 수급계획_카메라신모델&amp;Issue_이슈모델 가용량_0528" xfId="20971"/>
    <cellStyle name="7_생산계획_부산_0726(공지용)_생산계획_부산_0924 (공지)_M8800 카메라 수급계획_카메라신모델&amp;Issue_이슈모델 가용량_국판Omnia_2" xfId="20972"/>
    <cellStyle name="7_생산계획_부산_0726(공지용)_생산계획_부산_0924 (공지)_M8800 카메라 수급계획_카메라신모델&amp;Issue_카메라 신모델 &amp; issue" xfId="20973"/>
    <cellStyle name="7_생산계획_부산_0726(공지용)_생산계획_부산_0924 (공지)_M8800 카메라 수급계획_카메라신모델&amp;Issue_카메라 신모델 &amp; issue_공유" xfId="20974"/>
    <cellStyle name="7_생산계획_부산_0726(공지용)_생산계획_부산_0924 (공지)_M8800 카메라 수급계획_카메라신모델&amp;Issue_카메라신모델&amp;Issue_090220" xfId="20975"/>
    <cellStyle name="7_생산계획_부산_0726(공지용)_생산계획_부산_0924 (공지)_M8800 카메라 수급계획_카메라신모델&amp;Issue_카메라신모델진행현황" xfId="20976"/>
    <cellStyle name="7_생산계획_부산_0726(공지용)_생산계획_부산_0924 (공지)_M8800 카메라 수급계획_카메라신모델&amp;Issue_카메라신모델진행현황_(로슈)_0323" xfId="20977"/>
    <cellStyle name="7_생산계획_부산_0726(공지용)_생산계획_부산_0924 (공지)_M8800 카메라 수급계획_카메라신모델&amp;Issue_카메라신모델진행현황_41184(로슈)" xfId="20978"/>
    <cellStyle name="7_생산계획_부산_0726(공지용)_생산계획_부산_0924 (공지)_카메라신모델&amp;Issue" xfId="20979"/>
    <cellStyle name="7_생산계획_부산_0726(공지용)_생산계획_부산_0924 (공지)_카메라신모델&amp;Issue_090529 AMOLED 점검" xfId="20980"/>
    <cellStyle name="7_생산계획_부산_0726(공지용)_생산계획_부산_0924 (공지)_카메라신모델&amp;Issue_090603 AMOLED 점검_090603_GOC" xfId="20981"/>
    <cellStyle name="7_생산계획_부산_0726(공지용)_생산계획_부산_0924 (공지)_카메라신모델&amp;Issue_Ely 세부현황(0521)" xfId="20982"/>
    <cellStyle name="7_생산계획_부산_0726(공지용)_생산계획_부산_0924 (공지)_카메라신모델&amp;Issue_ELY,PRESTON_090515" xfId="20983"/>
    <cellStyle name="7_생산계획_부산_0726(공지용)_생산계획_부산_0924 (공지)_카메라신모델&amp;Issue_ELY,PRESTON外_090518" xfId="20984"/>
    <cellStyle name="7_생산계획_부산_0726(공지용)_생산계획_부산_0924 (공지)_카메라신모델&amp;Issue_SMD 주요모델 6월 입고계획 對 실적" xfId="20985"/>
    <cellStyle name="7_생산계획_부산_0726(공지용)_생산계획_부산_0924 (공지)_카메라신모델&amp;Issue_SMD 주요모델 일별 입고실적(090528)" xfId="20986"/>
    <cellStyle name="7_생산계획_부산_0726(공지용)_생산계획_부산_0924 (공지)_카메라신모델&amp;Issue_SMD 주요모델 일별 입고실적(090601)" xfId="20987"/>
    <cellStyle name="7_생산계획_부산_0726(공지용)_생산계획_부산_0924 (공지)_카메라신모델&amp;Issue_SMD이슈모델 가용량" xfId="20988"/>
    <cellStyle name="7_생산계획_부산_0726(공지용)_생산계획_부산_0924 (공지)_카메라신모델&amp;Issue_SMD이슈모델 가용량_090606" xfId="20989"/>
    <cellStyle name="7_생산계획_부산_0726(공지용)_생산계획_부산_0924 (공지)_카메라신모델&amp;Issue_SMD이슈모델 가용량_090622" xfId="20990"/>
    <cellStyle name="7_생산계획_부산_0726(공지용)_생산계획_부산_0924 (공지)_카메라신모델&amp;Issue_SMD이슈모델 가용량_090706(이강성)" xfId="20991"/>
    <cellStyle name="7_생산계획_부산_0726(공지용)_생산계획_부산_0924 (공지)_카메라신모델&amp;Issue_SMD이슈모델 가용량_090706-1(이강성)" xfId="20992"/>
    <cellStyle name="7_생산계획_부산_0726(공지용)_생산계획_부산_0924 (공지)_카메라신모델&amp;Issue_SMD이슈모델 가용량_090717" xfId="20993"/>
    <cellStyle name="7_생산계획_부산_0726(공지용)_생산계획_부산_0924 (공지)_카메라신모델&amp;Issue_SMD이슈모델 가용량_090922" xfId="20994"/>
    <cellStyle name="7_생산계획_부산_0726(공지용)_생산계획_부산_0924 (공지)_카메라신모델&amp;Issue_SMD이슈모델 가용량_41184" xfId="20995"/>
    <cellStyle name="7_생산계획_부산_0726(공지용)_생산계획_부산_0924 (공지)_카메라신모델&amp;Issue_SMD이슈모델 가용량_공유" xfId="20996"/>
    <cellStyle name="7_생산계획_부산_0726(공지용)_생산계획_부산_0924 (공지)_카메라신모델&amp;Issue_SMD이슈모델 가용량_이강성" xfId="20997"/>
    <cellStyle name="7_생산계획_부산_0726(공지용)_생산계획_부산_0924 (공지)_카메라신모델&amp;Issue_SMD이슈모델_현황판" xfId="20998"/>
    <cellStyle name="7_생산계획_부산_0726(공지용)_생산계획_부산_0924 (공지)_카메라신모델&amp;Issue_SMD이슈모델_현황판_이강성" xfId="20999"/>
    <cellStyle name="7_생산계획_부산_0726(공지용)_생산계획_부산_0924 (공지)_카메라신모델&amp;Issue_국판Omnia2" xfId="21000"/>
    <cellStyle name="7_생산계획_부산_0726(공지용)_생산계획_부산_0924 (공지)_카메라신모델&amp;Issue_국판Omnia2_20091204" xfId="21001"/>
    <cellStyle name="7_생산계획_부산_0726(공지용)_생산계획_부산_0924 (공지)_카메라신모델&amp;Issue_국판Omnia2_20091207" xfId="21002"/>
    <cellStyle name="7_생산계획_부산_0726(공지용)_생산계획_부산_0924 (공지)_카메라신모델&amp;Issue_국판Omnia2_20091209" xfId="21003"/>
    <cellStyle name="7_생산계획_부산_0726(공지용)_생산계획_부산_0924 (공지)_카메라신모델&amp;Issue_국판Omnia2_200912월" xfId="21004"/>
    <cellStyle name="7_생산계획_부산_0726(공지용)_생산계획_부산_0924 (공지)_카메라신모델&amp;Issue_문제자재(090521)" xfId="21005"/>
    <cellStyle name="7_생산계획_부산_0726(공지용)_생산계획_부산_0924 (공지)_카메라신모델&amp;Issue_신모델 진행현황" xfId="21006"/>
    <cellStyle name="7_생산계획_부산_0726(공지용)_생산계획_부산_0924 (공지)_카메라신모델&amp;Issue_신모델 진행현황_090611" xfId="21007"/>
    <cellStyle name="7_생산계획_부산_0726(공지용)_생산계획_부산_0924 (공지)_카메라신모델&amp;Issue_신모델 진행현황_SDI이슈모델" xfId="21008"/>
    <cellStyle name="7_생산계획_부산_0726(공지용)_생산계획_부산_0924 (공지)_카메라신모델&amp;Issue_신모델 진행현황_W22" xfId="21009"/>
    <cellStyle name="7_생산계획_부산_0726(공지용)_생산계획_부산_0924 (공지)_카메라신모델&amp;Issue_신모델 진행현황_W23" xfId="21010"/>
    <cellStyle name="7_생산계획_부산_0726(공지용)_생산계획_부산_0924 (공지)_카메라신모델&amp;Issue_신모델 진행현황_공유" xfId="21011"/>
    <cellStyle name="7_생산계획_부산_0726(공지용)_생산계획_부산_0924 (공지)_카메라신모델&amp;Issue_신모델 진행현황_오K" xfId="21012"/>
    <cellStyle name="7_생산계획_부산_0726(공지용)_생산계획_부산_0924 (공지)_카메라신모델&amp;Issue_이슈모델 가용량" xfId="21013"/>
    <cellStyle name="7_생산계획_부산_0726(공지용)_생산계획_부산_0924 (공지)_카메라신모델&amp;Issue_이슈모델 가용량(ELY)" xfId="21014"/>
    <cellStyle name="7_생산계획_부산_0726(공지용)_생산계획_부산_0924 (공지)_카메라신모델&amp;Issue_이슈모델 가용량_0528" xfId="21015"/>
    <cellStyle name="7_생산계획_부산_0726(공지용)_생산계획_부산_0924 (공지)_카메라신모델&amp;Issue_이슈모델 가용량_국판Omnia_2" xfId="21016"/>
    <cellStyle name="7_생산계획_부산_0726(공지용)_생산계획_부산_0924 (공지)_카메라신모델&amp;Issue_카메라 신모델 &amp; issue" xfId="21017"/>
    <cellStyle name="7_생산계획_부산_0726(공지용)_생산계획_부산_0924 (공지)_카메라신모델&amp;Issue_카메라 신모델 &amp; issue_공유" xfId="21018"/>
    <cellStyle name="7_생산계획_부산_0726(공지용)_생산계획_부산_0924 (공지)_카메라신모델&amp;Issue_카메라신모델&amp;Issue_090220" xfId="21019"/>
    <cellStyle name="7_생산계획_부산_0726(공지용)_생산계획_부산_0924 (공지)_카메라신모델&amp;Issue_카메라신모델진행현황" xfId="21020"/>
    <cellStyle name="7_생산계획_부산_0726(공지용)_생산계획_부산_0924 (공지)_카메라신모델&amp;Issue_카메라신모델진행현황_(로슈)_0323" xfId="21021"/>
    <cellStyle name="7_생산계획_부산_0726(공지용)_생산계획_부산_0924 (공지)_카메라신모델&amp;Issue_카메라신모델진행현황_41184(로슈)" xfId="21022"/>
    <cellStyle name="7_생산계획_부산_0726(공지용)_생산계획_부산_0927(공지)" xfId="21023"/>
    <cellStyle name="7_생산계획_부산_0726(공지용)_생산계획_부산_0927(공지)_8월1일" xfId="21024"/>
    <cellStyle name="7_생산계획_부산_0726(공지용)_생산계획_부산_0927(공지)_8월1일_08.5月_问题资材表_080521" xfId="21025"/>
    <cellStyle name="7_생산계획_부산_0726(공지용)_생산계획_부산_0927(공지)_8월1일_08.5月_问题资材表_080521_F-ROM  과부족 현황 표" xfId="21026"/>
    <cellStyle name="7_생산계획_부산_0726(공지용)_생산계획_부산_0927(공지)_8월1일_08.5月_问题资材表_080521_F-ROM  과부족 현황표_0210" xfId="21027"/>
    <cellStyle name="7_생산계획_부산_0726(공지용)_생산계획_부산_0927(공지)_8월1일_08.5月_问题资材表_080521_F-ROM  과부족 현황표_0216" xfId="21028"/>
    <cellStyle name="7_생산계획_부산_0726(공지용)_생산계획_부산_0927(공지)_F-ROM  과부족 현황 표" xfId="21029"/>
    <cellStyle name="7_생산계획_부산_0726(공지용)_생산계획_부산_0927(공지)_F-ROM  과부족 현황표_0210" xfId="21030"/>
    <cellStyle name="7_생산계획_부산_0726(공지용)_생산계획_부산_0927(공지)_F-ROM  과부족 현황표_0216" xfId="21031"/>
    <cellStyle name="7_생산계획_부산_0726(공지용)_생산계획_부산_0928" xfId="21032"/>
    <cellStyle name="7_생산계획_부산_0726(공지용)_생산계획_부산_0928_8월1일" xfId="21033"/>
    <cellStyle name="7_생산계획_부산_0726(공지용)_생산계획_부산_0928_8월1일_08.5月_问题资材表_080521" xfId="21034"/>
    <cellStyle name="7_생산계획_부산_0726(공지용)_생산계획_부산_0928_8월1일_08.5月_问题资材表_080521_F-ROM  과부족 현황 표" xfId="21035"/>
    <cellStyle name="7_생산계획_부산_0726(공지용)_생산계획_부산_0928_8월1일_08.5月_问题资材表_080521_F-ROM  과부족 현황표_0210" xfId="21036"/>
    <cellStyle name="7_생산계획_부산_0726(공지용)_생산계획_부산_0928_8월1일_08.5月_问题资材表_080521_F-ROM  과부족 현황표_0216" xfId="21037"/>
    <cellStyle name="7_생산계획_부산_0726(공지용)_생산계획_부산_0928_F-ROM  과부족 현황 표" xfId="21038"/>
    <cellStyle name="7_생산계획_부산_0726(공지용)_생산계획_부산_0928_F-ROM  과부족 현황표_0210" xfId="21039"/>
    <cellStyle name="7_생산계획_부산_0726(공지용)_생산계획_부산_0928_F-ROM  과부족 현황표_0216" xfId="21040"/>
    <cellStyle name="7_생산계획_부산_0726(공지용)_생산계획_부산_0929 (공지)" xfId="21041"/>
    <cellStyle name="7_생산계획_부산_0726(공지용)_생산계획_부산_0929 (공지)_8월1일" xfId="21042"/>
    <cellStyle name="7_생산계획_부산_0726(공지용)_생산계획_부산_0929 (공지)_8월1일_08.5月_问题资材表_080521" xfId="21043"/>
    <cellStyle name="7_생산계획_부산_0726(공지용)_생산계획_부산_0929 (공지)_8월1일_08.5月_问题资材表_080521_F-ROM  과부족 현황 표" xfId="21044"/>
    <cellStyle name="7_생산계획_부산_0726(공지용)_생산계획_부산_0929 (공지)_8월1일_08.5月_问题资材表_080521_F-ROM  과부족 현황표_0210" xfId="21045"/>
    <cellStyle name="7_생산계획_부산_0726(공지용)_생산계획_부산_0929 (공지)_8월1일_08.5月_问题资材表_080521_F-ROM  과부족 현황표_0216" xfId="21046"/>
    <cellStyle name="7_생산계획_부산_0726(공지용)_생산계획_부산_0929 (공지)_F-ROM  과부족 현황 표" xfId="21047"/>
    <cellStyle name="7_생산계획_부산_0726(공지용)_생산계획_부산_0929 (공지)_F-ROM  과부족 현황표_0210" xfId="21048"/>
    <cellStyle name="7_생산계획_부산_0726(공지용)_생산계획_부산_0929 (공지)_F-ROM  과부족 현황표_0216" xfId="21049"/>
    <cellStyle name="7_생산계획_부산_0726(공지용)_카메라신모델&amp;Issue" xfId="21050"/>
    <cellStyle name="7_생산계획_부산_0726(공지용)_카메라신모델&amp;Issue_090529 AMOLED 점검" xfId="21051"/>
    <cellStyle name="7_생산계획_부산_0726(공지용)_카메라신모델&amp;Issue_090603 AMOLED 점검_090603_GOC" xfId="21052"/>
    <cellStyle name="7_생산계획_부산_0726(공지용)_카메라신모델&amp;Issue_Ely 세부현황(0521)" xfId="21053"/>
    <cellStyle name="7_생산계획_부산_0726(공지용)_카메라신모델&amp;Issue_ELY,PRESTON_090515" xfId="21054"/>
    <cellStyle name="7_생산계획_부산_0726(공지용)_카메라신모델&amp;Issue_ELY,PRESTON外_090518" xfId="21055"/>
    <cellStyle name="7_생산계획_부산_0726(공지용)_카메라신모델&amp;Issue_SMD 주요모델 6월 입고계획 對 실적" xfId="21056"/>
    <cellStyle name="7_생산계획_부산_0726(공지용)_카메라신모델&amp;Issue_SMD 주요모델 일별 입고실적(090528)" xfId="21057"/>
    <cellStyle name="7_생산계획_부산_0726(공지용)_카메라신모델&amp;Issue_SMD 주요모델 일별 입고실적(090601)" xfId="21058"/>
    <cellStyle name="7_생산계획_부산_0726(공지용)_카메라신모델&amp;Issue_SMD이슈모델 가용량" xfId="21059"/>
    <cellStyle name="7_생산계획_부산_0726(공지용)_카메라신모델&amp;Issue_SMD이슈모델 가용량_090606" xfId="21060"/>
    <cellStyle name="7_생산계획_부산_0726(공지용)_카메라신모델&amp;Issue_SMD이슈모델 가용량_090622" xfId="21061"/>
    <cellStyle name="7_생산계획_부산_0726(공지용)_카메라신모델&amp;Issue_SMD이슈모델 가용량_090706(이강성)" xfId="21062"/>
    <cellStyle name="7_생산계획_부산_0726(공지용)_카메라신모델&amp;Issue_SMD이슈모델 가용량_090706-1(이강성)" xfId="21063"/>
    <cellStyle name="7_생산계획_부산_0726(공지용)_카메라신모델&amp;Issue_SMD이슈모델 가용량_090717" xfId="21064"/>
    <cellStyle name="7_생산계획_부산_0726(공지용)_카메라신모델&amp;Issue_SMD이슈모델 가용량_090922" xfId="21065"/>
    <cellStyle name="7_생산계획_부산_0726(공지용)_카메라신모델&amp;Issue_SMD이슈모델 가용량_41184" xfId="21066"/>
    <cellStyle name="7_생산계획_부산_0726(공지용)_카메라신모델&amp;Issue_SMD이슈모델 가용량_공유" xfId="21067"/>
    <cellStyle name="7_생산계획_부산_0726(공지용)_카메라신모델&amp;Issue_SMD이슈모델 가용량_이강성" xfId="21068"/>
    <cellStyle name="7_생산계획_부산_0726(공지용)_카메라신모델&amp;Issue_SMD이슈모델_현황판" xfId="21069"/>
    <cellStyle name="7_생산계획_부산_0726(공지용)_카메라신모델&amp;Issue_SMD이슈모델_현황판_이강성" xfId="21070"/>
    <cellStyle name="7_생산계획_부산_0726(공지용)_카메라신모델&amp;Issue_국판Omnia2" xfId="21071"/>
    <cellStyle name="7_생산계획_부산_0726(공지용)_카메라신모델&amp;Issue_국판Omnia2_20091204" xfId="21072"/>
    <cellStyle name="7_생산계획_부산_0726(공지용)_카메라신모델&amp;Issue_국판Omnia2_20091207" xfId="21073"/>
    <cellStyle name="7_생산계획_부산_0726(공지용)_카메라신모델&amp;Issue_국판Omnia2_20091209" xfId="21074"/>
    <cellStyle name="7_생산계획_부산_0726(공지용)_카메라신모델&amp;Issue_국판Omnia2_200912월" xfId="21075"/>
    <cellStyle name="7_생산계획_부산_0726(공지용)_카메라신모델&amp;Issue_문제자재(090521)" xfId="21076"/>
    <cellStyle name="7_생산계획_부산_0726(공지용)_카메라신모델&amp;Issue_신모델 진행현황" xfId="21077"/>
    <cellStyle name="7_생산계획_부산_0726(공지용)_카메라신모델&amp;Issue_신모델 진행현황_090611" xfId="21078"/>
    <cellStyle name="7_생산계획_부산_0726(공지용)_카메라신모델&amp;Issue_신모델 진행현황_SDI이슈모델" xfId="21079"/>
    <cellStyle name="7_생산계획_부산_0726(공지용)_카메라신모델&amp;Issue_신모델 진행현황_W22" xfId="21080"/>
    <cellStyle name="7_생산계획_부산_0726(공지용)_카메라신모델&amp;Issue_신모델 진행현황_W23" xfId="21081"/>
    <cellStyle name="7_생산계획_부산_0726(공지용)_카메라신모델&amp;Issue_신모델 진행현황_공유" xfId="21082"/>
    <cellStyle name="7_생산계획_부산_0726(공지용)_카메라신모델&amp;Issue_신모델 진행현황_오K" xfId="21083"/>
    <cellStyle name="7_생산계획_부산_0726(공지용)_카메라신모델&amp;Issue_이슈모델 가용량" xfId="21084"/>
    <cellStyle name="7_생산계획_부산_0726(공지용)_카메라신모델&amp;Issue_이슈모델 가용량(ELY)" xfId="21085"/>
    <cellStyle name="7_생산계획_부산_0726(공지용)_카메라신모델&amp;Issue_이슈모델 가용량_0528" xfId="21086"/>
    <cellStyle name="7_생산계획_부산_0726(공지용)_카메라신모델&amp;Issue_이슈모델 가용량_국판Omnia_2" xfId="21087"/>
    <cellStyle name="7_생산계획_부산_0726(공지용)_카메라신모델&amp;Issue_카메라 신모델 &amp; issue" xfId="21088"/>
    <cellStyle name="7_생산계획_부산_0726(공지용)_카메라신모델&amp;Issue_카메라 신모델 &amp; issue_공유" xfId="21089"/>
    <cellStyle name="7_생산계획_부산_0726(공지용)_카메라신모델&amp;Issue_카메라신모델&amp;Issue_090220" xfId="21090"/>
    <cellStyle name="7_생산계획_부산_0726(공지용)_카메라신모델&amp;Issue_카메라신모델진행현황" xfId="21091"/>
    <cellStyle name="7_생산계획_부산_0726(공지용)_카메라신모델&amp;Issue_카메라신모델진행현황_(로슈)_0323" xfId="21092"/>
    <cellStyle name="7_생산계획_부산_0726(공지용)_카메라신모델&amp;Issue_카메라신모델진행현황_41184(로슈)" xfId="21093"/>
    <cellStyle name="7_외자 CSTN" xfId="21094"/>
    <cellStyle name="7_이랜텍" xfId="21095"/>
    <cellStyle name="7_이랜텍_Cubic(GT-S8000)_090205" xfId="21096"/>
    <cellStyle name="7_출장 자료 back data" xfId="21097"/>
    <cellStyle name="7_카메라신모델&amp;Issue" xfId="21098"/>
    <cellStyle name="7_카메라신모델&amp;Issue_090529 AMOLED 점검" xfId="21099"/>
    <cellStyle name="7_카메라신모델&amp;Issue_090603 AMOLED 점검_090603_GOC" xfId="21100"/>
    <cellStyle name="7_카메라신모델&amp;Issue_Ely 세부현황(0521)" xfId="21101"/>
    <cellStyle name="7_카메라신모델&amp;Issue_ELY,PRESTON_090515" xfId="21102"/>
    <cellStyle name="7_카메라신모델&amp;Issue_ELY,PRESTON外_090518" xfId="21103"/>
    <cellStyle name="7_카메라신모델&amp;Issue_SMD 주요모델 6월 입고계획 對 실적" xfId="21104"/>
    <cellStyle name="7_카메라신모델&amp;Issue_SMD 주요모델 일별 입고실적(090528)" xfId="21105"/>
    <cellStyle name="7_카메라신모델&amp;Issue_SMD 주요모델 일별 입고실적(090601)" xfId="21106"/>
    <cellStyle name="7_카메라신모델&amp;Issue_SMD이슈모델 가용량" xfId="21107"/>
    <cellStyle name="7_카메라신모델&amp;Issue_SMD이슈모델 가용량_090606" xfId="21108"/>
    <cellStyle name="7_카메라신모델&amp;Issue_SMD이슈모델 가용량_090622" xfId="21109"/>
    <cellStyle name="7_카메라신모델&amp;Issue_SMD이슈모델 가용량_090706(이강성)" xfId="21110"/>
    <cellStyle name="7_카메라신모델&amp;Issue_SMD이슈모델 가용량_090706-1(이강성)" xfId="21111"/>
    <cellStyle name="7_카메라신모델&amp;Issue_SMD이슈모델 가용량_090717" xfId="21112"/>
    <cellStyle name="7_카메라신모델&amp;Issue_SMD이슈모델 가용량_090922" xfId="21113"/>
    <cellStyle name="7_카메라신모델&amp;Issue_SMD이슈모델 가용량_41184" xfId="21114"/>
    <cellStyle name="7_카메라신모델&amp;Issue_SMD이슈모델 가용량_공유" xfId="21115"/>
    <cellStyle name="7_카메라신모델&amp;Issue_SMD이슈모델 가용량_이강성" xfId="21116"/>
    <cellStyle name="7_카메라신모델&amp;Issue_SMD이슈모델_현황판" xfId="21117"/>
    <cellStyle name="7_카메라신모델&amp;Issue_SMD이슈모델_현황판_이강성" xfId="21118"/>
    <cellStyle name="7_카메라신모델&amp;Issue_국판Omnia2" xfId="21119"/>
    <cellStyle name="7_카메라신모델&amp;Issue_국판Omnia2_20091204" xfId="21120"/>
    <cellStyle name="7_카메라신모델&amp;Issue_국판Omnia2_20091207" xfId="21121"/>
    <cellStyle name="7_카메라신모델&amp;Issue_국판Omnia2_20091209" xfId="21122"/>
    <cellStyle name="7_카메라신모델&amp;Issue_국판Omnia2_200912월" xfId="21123"/>
    <cellStyle name="7_카메라신모델&amp;Issue_문제자재(090521)" xfId="21124"/>
    <cellStyle name="7_카메라신모델&amp;Issue_신모델 진행현황" xfId="21125"/>
    <cellStyle name="7_카메라신모델&amp;Issue_신모델 진행현황_090611" xfId="21126"/>
    <cellStyle name="7_카메라신모델&amp;Issue_신모델 진행현황_SDI이슈모델" xfId="21127"/>
    <cellStyle name="7_카메라신모델&amp;Issue_신모델 진행현황_W22" xfId="21128"/>
    <cellStyle name="7_카메라신모델&amp;Issue_신모델 진행현황_W23" xfId="21129"/>
    <cellStyle name="7_카메라신모델&amp;Issue_신모델 진행현황_공유" xfId="21130"/>
    <cellStyle name="7_카메라신모델&amp;Issue_신모델 진행현황_오K" xfId="21131"/>
    <cellStyle name="7_카메라신모델&amp;Issue_이슈모델 가용량" xfId="21132"/>
    <cellStyle name="7_카메라신모델&amp;Issue_이슈모델 가용량(ELY)" xfId="21133"/>
    <cellStyle name="7_카메라신모델&amp;Issue_이슈모델 가용량_0528" xfId="21134"/>
    <cellStyle name="7_카메라신모델&amp;Issue_이슈모델 가용량_국판Omnia_2" xfId="21135"/>
    <cellStyle name="7_카메라신모델&amp;Issue_카메라 신모델 &amp; issue" xfId="21136"/>
    <cellStyle name="7_카메라신모델&amp;Issue_카메라 신모델 &amp; issue_공유" xfId="21137"/>
    <cellStyle name="7_카메라신모델&amp;Issue_카메라신모델&amp;Issue_090220" xfId="21138"/>
    <cellStyle name="7_카메라신모델&amp;Issue_카메라신모델진행현황" xfId="21139"/>
    <cellStyle name="7_카메라신모델&amp;Issue_카메라신모델진행현황_(로슈)_0323" xfId="21140"/>
    <cellStyle name="7_카메라신모델&amp;Issue_카메라신모델진행현황_41184(로슈)" xfId="21141"/>
    <cellStyle name="80" xfId="21142"/>
    <cellStyle name="800" xfId="21143"/>
    <cellStyle name="A¡ER￠R¡¿¡ER¡§I¡ERE¡ER¨I¡ⓒ¡EREO [0]_  A¡ER￠R¡¿u  CO  " xfId="21144"/>
    <cellStyle name="A¡ER￠R¡¿¡ER¡§I¡ERE¡ER¨I¡ⓒ¡EREO_  A¡ER￠R¡¿u  CO  " xfId="21145"/>
    <cellStyle name="A¡ER￠R¡¿¡E臘??¡ERE¡ER¨I¡ⓒ¡EREO_27E¡ERE¡ER¨I¡ⓒ￠RERiy¡ER￠R¡¿￠RERC11¡ERE?u " xfId="21146"/>
    <cellStyle name="A¨­￠￢￠O [0]_  A¨u  CO  " xfId="21147"/>
    <cellStyle name="A¨­¢¬¢Ò [0]_AoAUAy¡ÆeC¡Í " xfId="21148"/>
    <cellStyle name="A¨­￠￢￠O [0]_Ivc_SMXD" xfId="21149"/>
    <cellStyle name="A¨­￠￢￠O_  A¨u  CO  " xfId="21150"/>
    <cellStyle name="A¨­¢¬¢Ò_AoAUAy¡ÆeC¡Í " xfId="21151"/>
    <cellStyle name="A￠RER¡ER￠R￠?￠RER￠R¡×I￠RERE￠RER¡§I￠R¨I￠REREO [0]_¡ER￠R¡¿IoY￠RERIi￠RERIiA￠RER¡ER￠R￠?u_￠RER¡ER￠R￠?uOAIAo¡ERER¡ER￠R¡¿￠RER¡ERER￠RER¡ER¡E? " xfId="21152"/>
    <cellStyle name="A￠RER¡ER￠R￠?￠RER￠R¡×I￠RERE￠RER¡§I￠R¨I￠REREO_¡ER￠R¡¿IoY￠RERIi￠RERIiA￠RER¡ER￠R￠?u_￠RER¡ER￠R￠?uOAIAo¡ERER¡ER￠R¡¿￠RER¡ERER￠RER¡ER¡E? " xfId="21153"/>
    <cellStyle name="A￠RERER¡ERER￠RER￠RE?￠RERER￠RER¡ER￠R￠?I￠RERERE￠RERER¡ER￠R¡¿I￠RER￠R¡×I￠REREREO [0]_AoAUAy¡ERERER¡ERER￠RER¡ER¡E?￠REREReC¡ERERERI " xfId="21154"/>
    <cellStyle name="A￠RERER¡ERER￠RER￠RE?￠RERER￠RER¡ER￠R￠?I￠RERERE￠RERER¡ER￠R¡¿I￠RER￠R¡×I￠REREREO_AoAUAy¡ERERER¡ERER￠RER¡ER¡E?￠REREReC¡ERERERI " xfId="21155"/>
    <cellStyle name="A4 Small 210 x 297 mm 14" xfId="21156"/>
    <cellStyle name="Accent1 - 20%" xfId="21157"/>
    <cellStyle name="Accent1 - 40%" xfId="21158"/>
    <cellStyle name="Accent1 - 60%" xfId="21159"/>
    <cellStyle name="Accent1 2" xfId="21160"/>
    <cellStyle name="Accent1 2 2" xfId="21161"/>
    <cellStyle name="Accent1 2 3" xfId="21162"/>
    <cellStyle name="Accent1 2 4" xfId="21163"/>
    <cellStyle name="Accent1 2 5" xfId="21164"/>
    <cellStyle name="Accent1 3" xfId="21165"/>
    <cellStyle name="Accent1 4" xfId="21166"/>
    <cellStyle name="Accent2 - 20%" xfId="21167"/>
    <cellStyle name="Accent2 - 40%" xfId="21168"/>
    <cellStyle name="Accent2 - 60%" xfId="21169"/>
    <cellStyle name="Accent2 2" xfId="21170"/>
    <cellStyle name="Accent2 2 2" xfId="21171"/>
    <cellStyle name="Accent2 2 3" xfId="21172"/>
    <cellStyle name="Accent2 2 4" xfId="21173"/>
    <cellStyle name="Accent2 2 5" xfId="21174"/>
    <cellStyle name="Accent2 3" xfId="21175"/>
    <cellStyle name="Accent2 4" xfId="21176"/>
    <cellStyle name="Accent3 - 20%" xfId="21177"/>
    <cellStyle name="Accent3 - 40%" xfId="21178"/>
    <cellStyle name="Accent3 - 60%" xfId="21179"/>
    <cellStyle name="Accent3 2" xfId="21180"/>
    <cellStyle name="Accent3 2 2" xfId="21181"/>
    <cellStyle name="Accent3 2 3" xfId="21182"/>
    <cellStyle name="Accent3 2 4" xfId="21183"/>
    <cellStyle name="Accent3 2 5" xfId="21184"/>
    <cellStyle name="Accent3 3" xfId="21185"/>
    <cellStyle name="Accent3 4" xfId="21186"/>
    <cellStyle name="Accent4 - 20%" xfId="21187"/>
    <cellStyle name="Accent4 - 40%" xfId="21188"/>
    <cellStyle name="Accent4 - 60%" xfId="21189"/>
    <cellStyle name="Accent4 2" xfId="21190"/>
    <cellStyle name="Accent4 2 2" xfId="21191"/>
    <cellStyle name="Accent4 2 3" xfId="21192"/>
    <cellStyle name="Accent4 2 4" xfId="21193"/>
    <cellStyle name="Accent4 2 5" xfId="21194"/>
    <cellStyle name="Accent4 3" xfId="21195"/>
    <cellStyle name="Accent4 4" xfId="21196"/>
    <cellStyle name="Accent5 - 20%" xfId="21197"/>
    <cellStyle name="Accent5 - 40%" xfId="21198"/>
    <cellStyle name="Accent5 - 60%" xfId="21199"/>
    <cellStyle name="Accent5 2" xfId="21200"/>
    <cellStyle name="Accent5 2 2" xfId="21201"/>
    <cellStyle name="Accent5 2 3" xfId="21202"/>
    <cellStyle name="Accent5 2 4" xfId="21203"/>
    <cellStyle name="Accent5 2 5" xfId="21204"/>
    <cellStyle name="Accent5 3" xfId="21205"/>
    <cellStyle name="Accent5 4" xfId="21206"/>
    <cellStyle name="Accent6 - 20%" xfId="21207"/>
    <cellStyle name="Accent6 - 40%" xfId="21208"/>
    <cellStyle name="Accent6 - 60%" xfId="21209"/>
    <cellStyle name="Accent6 2" xfId="21210"/>
    <cellStyle name="Accent6 2 2" xfId="21211"/>
    <cellStyle name="Accent6 2 3" xfId="21212"/>
    <cellStyle name="Accent6 2 4" xfId="21213"/>
    <cellStyle name="Accent6 2 5" xfId="21214"/>
    <cellStyle name="Accent6 3" xfId="21215"/>
    <cellStyle name="Accent6 4" xfId="21216"/>
    <cellStyle name="accounting" xfId="21217"/>
    <cellStyle name="AeE­ [0]_  A¾  CO  " xfId="21218"/>
    <cellStyle name="ÅëÈ­ [0]_±âÅ¸_¼ÕÀÍÇ¥ (³â°è 83¾ï) " xfId="21219"/>
    <cellStyle name="AeE­ [0]_°u¸RC×¸n_¾÷A¾º° " xfId="21220"/>
    <cellStyle name="ÅëÈ­ [0]_¼öÁÖ°èÈ¹(SMD) " xfId="21221"/>
    <cellStyle name="AeE­ [0]_½C¿¹PL " xfId="21222"/>
    <cellStyle name="ÅëÈ­ [0]_½Ç¿¹PL " xfId="21223"/>
    <cellStyle name="AeE­ [0]_½C¿¹PL  10" xfId="21224"/>
    <cellStyle name="ÅëÈ­ [0]_Áö]¿Ï¼ºÂ÷ " xfId="21225"/>
    <cellStyle name="AeE­ [0]_AoAUAy°eC￥ " xfId="21226"/>
    <cellStyle name="ÅëÈ­ [0]_ÅõÀÚÁý°èÇ¥ " xfId="21227"/>
    <cellStyle name="AeE­ [0]_AoAUAy°eC￥  10" xfId="21228"/>
    <cellStyle name="ÅëÈ­ [0]_Ç¥Áö_ÅõÀÚÁý°èÇ¥ " xfId="21229"/>
    <cellStyle name="AeE­ [0]_C￥Ao_AoAUAy°eC￥ _03경영_집계_vp" xfId="21230"/>
    <cellStyle name="AeE­_  A¾  CO  " xfId="21231"/>
    <cellStyle name="ÅëÈ­_±âÅ¸_¼ÕÀÍÇ¥ (³â°è 83¾ï) " xfId="21232"/>
    <cellStyle name="AeE­_°u¸RC×¸n_¾÷A¾º° " xfId="21233"/>
    <cellStyle name="ÅëÈ­_¼öÁÖ°èÈ¹(SMD) " xfId="21234"/>
    <cellStyle name="AeE­_½C¿¹PL " xfId="21235"/>
    <cellStyle name="ÅëÈ­_½Ç¿¹PL " xfId="21236"/>
    <cellStyle name="AeE­_½C¿¹PL  10" xfId="21237"/>
    <cellStyle name="ÅëÈ­_Áö]¿Ï¼ºÂ÷ " xfId="21238"/>
    <cellStyle name="AeE­_AoAUAy°eC￥ " xfId="21239"/>
    <cellStyle name="ÅëÈ­_ÅõÀÚÁý°èÇ¥ " xfId="21240"/>
    <cellStyle name="AeE­_AoAUAy°eC￥  10" xfId="21241"/>
    <cellStyle name="ÅëÈ­_Ç¥Áö_ÅõÀÚÁý°èÇ¥ " xfId="21242"/>
    <cellStyle name="AeE­_C￥Ao_AoAUAy°eC￥ _03경영_집계_vp" xfId="21243"/>
    <cellStyle name="AeE¡© [0]_AoAUAy¡ÆeC¡Í " xfId="21244"/>
    <cellStyle name="AeE¡©_AoAUAy¡ÆeC¡Í " xfId="21245"/>
    <cellStyle name="AeE¡ⓒ [0]_  A¨u  CO  " xfId="21246"/>
    <cellStyle name="AeE¡ⓒ_  A¨u  CO  " xfId="21247"/>
    <cellStyle name="AeE¡ERER¡ER￠R¡¿I [0]_¡ER￠R¡¿IoY￠RERIi￠RERIiA￠RER¡ER￠R￠?u_￠RER¡ER￠R￠?uOAIAo¡ERER¡ER￠R¡¿￠RER¡ERER￠RER¡ER¡E? " xfId="21248"/>
    <cellStyle name="AeE¡ERER¡ER￠R¡¿I_¡ER￠R¡¿IoY￠RERIi￠RERIiA￠RER¡ER￠R￠?u_￠RER¡ER￠R￠?uOAIAo¡ERER¡ER￠R¡¿￠RER¡ERER￠RER¡ER¡E? " xfId="21249"/>
    <cellStyle name="AeE¡ERERER¡ERER￠RER¡ER¡E?I [0]_AoAUAy¡ERERER¡ERER￠RER¡ER¡E?￠REREReC¡ERERERI " xfId="21250"/>
    <cellStyle name="AeE¡ERERER¡ERER￠RER¡ER¡E?I_AoAUAy¡ERERER¡ERER￠RER¡ER¡E?￠REREReC¡ERERERI " xfId="21251"/>
    <cellStyle name="AeE￠RER￠R¡×I [0]_  A¡ER￠R¡¿u  CO  " xfId="21252"/>
    <cellStyle name="AeE￠RER￠R¡×I_  A¡ER￠R¡¿u  CO  " xfId="21253"/>
    <cellStyle name="AFE" xfId="21254"/>
    <cellStyle name="AFE 2" xfId="21255"/>
    <cellStyle name="AFE 2 2" xfId="21256"/>
    <cellStyle name="AFE 3" xfId="21257"/>
    <cellStyle name="AFE 3 2" xfId="21258"/>
    <cellStyle name="AFE 4" xfId="21259"/>
    <cellStyle name="AFE 4 2" xfId="21260"/>
    <cellStyle name="ALIGNMENT" xfId="21261"/>
    <cellStyle name="args.style" xfId="21262"/>
    <cellStyle name="args.style 2" xfId="21263"/>
    <cellStyle name="args.style 3" xfId="21264"/>
    <cellStyle name="AÞ¸¶ [0]_  A¾  CO  " xfId="21265"/>
    <cellStyle name="ÄÞ¸¶ [0]_°ü¸®Ç¥ " xfId="21266"/>
    <cellStyle name="AÞ¸¶ [0]_INQUIRY ¿?¾÷AßAø " xfId="21267"/>
    <cellStyle name="AÞ¸¶_  A¾  CO  " xfId="21268"/>
    <cellStyle name="ÄÞ¸¶_°ü¸®Ç¥ " xfId="21269"/>
    <cellStyle name="AÞ¸¶_INQUIRY ¿?¾÷AßAø " xfId="21270"/>
    <cellStyle name="Bad 2" xfId="21271"/>
    <cellStyle name="Bad 2 2" xfId="21272"/>
    <cellStyle name="Bad 2 3" xfId="21273"/>
    <cellStyle name="Bad 2 4" xfId="21274"/>
    <cellStyle name="Bad 2 5" xfId="21275"/>
    <cellStyle name="Bad 3" xfId="21276"/>
    <cellStyle name="Bad 4" xfId="21277"/>
    <cellStyle name="Body" xfId="21278"/>
    <cellStyle name="Body 2" xfId="21279"/>
    <cellStyle name="Body 3" xfId="21280"/>
    <cellStyle name="Body 4" xfId="21281"/>
    <cellStyle name="Border" xfId="21282"/>
    <cellStyle name="Border 2" xfId="21283"/>
    <cellStyle name="C?AØ_¿?¾÷CoE² " xfId="21284"/>
    <cellStyle name="C¡ERERERIA￠RERER¡ERER￠RER￠RE?¡ERER￠RER¡ER¡E?¡ERERI_AoAUAy¡ERERER¡ERER￠RER¡ER¡E?￠REREReC¡ERERERI " xfId="21285"/>
    <cellStyle name="C¡ERERIA￠RER¡ER￠R￠?¡ER￠R¡¿¡ERI_¡ERER¡ER￠R¡¿￠RER¡ER￠R¡¿I¡ER￠R¡¿¡ERI¡ER￠R¡¿IoR5 " xfId="21286"/>
    <cellStyle name="C¡IA¨ª_  A¨u  CO  " xfId="21287"/>
    <cellStyle name="C¡ÍA¨ª_©ø¡íAU¨ù©ø¨¬n " xfId="21288"/>
    <cellStyle name="C¡IA¨ª_Ivc_SMXD" xfId="21289"/>
    <cellStyle name="C￠RERIA¡ER￠R¡¿￠R¡×￠RI_   " xfId="21290"/>
    <cellStyle name="C￥AØ_  A¾  CO  " xfId="21291"/>
    <cellStyle name="Ç¥ÁØ_±¹ÆÇ_`96.9¿ùØÇ " xfId="21292"/>
    <cellStyle name="C￥AØ_°u¸RC×¸n_¾÷A¾º° " xfId="21293"/>
    <cellStyle name="Ç¥ÁØ_¼öÁÖ°èÈ¹(SMD) " xfId="21294"/>
    <cellStyle name="C￥AØ_1~7¿u ´e¸RA¡ ¸AAa ¼oAO ½CAu_1~8¿u ´e¸RA¡ ¸AAa " xfId="21295"/>
    <cellStyle name="Ç¥ÁØ_ÀÏÀÏÇ°ÁúÇöÈ² " xfId="21296"/>
    <cellStyle name="C￥AØ_ANCO°e " xfId="21297"/>
    <cellStyle name="Ç¥ÁØ_Áö]¿Ï¼ºÂ÷ " xfId="21298"/>
    <cellStyle name="C￥AØ_AoAUAy°eC￥ " xfId="21299"/>
    <cellStyle name="Ç¥ÁØ_ÅõÀÚÁý°èÇ¥ " xfId="21300"/>
    <cellStyle name="C￥AØ_AoAUAy°eC￥  10" xfId="21301"/>
    <cellStyle name="Ç¥ÁØ_SUWON_1" xfId="21302"/>
    <cellStyle name="Calc Currency (0)" xfId="21303"/>
    <cellStyle name="Calc Currency (0) 2" xfId="21304"/>
    <cellStyle name="Calc Currency (0) 2 2" xfId="21305"/>
    <cellStyle name="Calc Currency (0) 3" xfId="21306"/>
    <cellStyle name="Calc Currency (0) 4" xfId="21307"/>
    <cellStyle name="Calc Currency (2)" xfId="21308"/>
    <cellStyle name="Calc Currency (2) 2" xfId="21309"/>
    <cellStyle name="Calc Percent (0)" xfId="21310"/>
    <cellStyle name="Calc Percent (0) 2" xfId="21311"/>
    <cellStyle name="Calc Percent (1)" xfId="21312"/>
    <cellStyle name="Calc Percent (1) 2" xfId="21313"/>
    <cellStyle name="Calc Percent (2)" xfId="21314"/>
    <cellStyle name="Calc Percent (2) 2" xfId="21315"/>
    <cellStyle name="Calc Units (0)" xfId="21316"/>
    <cellStyle name="Calc Units (0) 2" xfId="21317"/>
    <cellStyle name="Calc Units (1)" xfId="21318"/>
    <cellStyle name="Calc Units (1) 2" xfId="21319"/>
    <cellStyle name="Calc Units (2)" xfId="21320"/>
    <cellStyle name="Calc Units (2) 2" xfId="21321"/>
    <cellStyle name="Calculation 10" xfId="21322"/>
    <cellStyle name="Calculation 10 2" xfId="21323"/>
    <cellStyle name="Calculation 10 2 2" xfId="21324"/>
    <cellStyle name="Calculation 10 2 2 2" xfId="21325"/>
    <cellStyle name="Calculation 10 2 2 3" xfId="21326"/>
    <cellStyle name="Calculation 10 2 3" xfId="21327"/>
    <cellStyle name="Calculation 10 2 4" xfId="21328"/>
    <cellStyle name="Calculation 10 3" xfId="21329"/>
    <cellStyle name="Calculation 10 3 2" xfId="21330"/>
    <cellStyle name="Calculation 10 3 2 2" xfId="21331"/>
    <cellStyle name="Calculation 10 3 2 3" xfId="21332"/>
    <cellStyle name="Calculation 10 3 3" xfId="21333"/>
    <cellStyle name="Calculation 10 3 4" xfId="21334"/>
    <cellStyle name="Calculation 10 4" xfId="21335"/>
    <cellStyle name="Calculation 10 4 2" xfId="21336"/>
    <cellStyle name="Calculation 10 4 2 2" xfId="21337"/>
    <cellStyle name="Calculation 10 4 2 3" xfId="21338"/>
    <cellStyle name="Calculation 10 4 3" xfId="21339"/>
    <cellStyle name="Calculation 10 4 4" xfId="21340"/>
    <cellStyle name="Calculation 10 5" xfId="21341"/>
    <cellStyle name="Calculation 10 5 2" xfId="21342"/>
    <cellStyle name="Calculation 10 5 2 2" xfId="21343"/>
    <cellStyle name="Calculation 10 5 2 3" xfId="21344"/>
    <cellStyle name="Calculation 10 5 3" xfId="21345"/>
    <cellStyle name="Calculation 10 5 4" xfId="21346"/>
    <cellStyle name="Calculation 10 6" xfId="21347"/>
    <cellStyle name="Calculation 10 6 2" xfId="21348"/>
    <cellStyle name="Calculation 10 6 2 2" xfId="21349"/>
    <cellStyle name="Calculation 10 6 2 3" xfId="21350"/>
    <cellStyle name="Calculation 10 6 3" xfId="21351"/>
    <cellStyle name="Calculation 10 6 4" xfId="21352"/>
    <cellStyle name="Calculation 10 7" xfId="21353"/>
    <cellStyle name="Calculation 10 7 2" xfId="21354"/>
    <cellStyle name="Calculation 10 7 3" xfId="21355"/>
    <cellStyle name="Calculation 10 8" xfId="21356"/>
    <cellStyle name="Calculation 10 9" xfId="21357"/>
    <cellStyle name="Calculation 11" xfId="21358"/>
    <cellStyle name="Calculation 11 2" xfId="21359"/>
    <cellStyle name="Calculation 11 2 2" xfId="21360"/>
    <cellStyle name="Calculation 11 2 2 2" xfId="21361"/>
    <cellStyle name="Calculation 11 2 2 3" xfId="21362"/>
    <cellStyle name="Calculation 11 2 3" xfId="21363"/>
    <cellStyle name="Calculation 11 2 4" xfId="21364"/>
    <cellStyle name="Calculation 11 3" xfId="21365"/>
    <cellStyle name="Calculation 11 3 2" xfId="21366"/>
    <cellStyle name="Calculation 11 3 2 2" xfId="21367"/>
    <cellStyle name="Calculation 11 3 2 3" xfId="21368"/>
    <cellStyle name="Calculation 11 3 3" xfId="21369"/>
    <cellStyle name="Calculation 11 3 4" xfId="21370"/>
    <cellStyle name="Calculation 11 4" xfId="21371"/>
    <cellStyle name="Calculation 11 4 2" xfId="21372"/>
    <cellStyle name="Calculation 11 4 2 2" xfId="21373"/>
    <cellStyle name="Calculation 11 4 2 3" xfId="21374"/>
    <cellStyle name="Calculation 11 4 3" xfId="21375"/>
    <cellStyle name="Calculation 11 4 4" xfId="21376"/>
    <cellStyle name="Calculation 11 5" xfId="21377"/>
    <cellStyle name="Calculation 11 5 2" xfId="21378"/>
    <cellStyle name="Calculation 11 5 2 2" xfId="21379"/>
    <cellStyle name="Calculation 11 5 2 3" xfId="21380"/>
    <cellStyle name="Calculation 11 5 3" xfId="21381"/>
    <cellStyle name="Calculation 11 5 4" xfId="21382"/>
    <cellStyle name="Calculation 11 6" xfId="21383"/>
    <cellStyle name="Calculation 11 6 2" xfId="21384"/>
    <cellStyle name="Calculation 11 6 2 2" xfId="21385"/>
    <cellStyle name="Calculation 11 6 2 3" xfId="21386"/>
    <cellStyle name="Calculation 11 6 3" xfId="21387"/>
    <cellStyle name="Calculation 11 6 4" xfId="21388"/>
    <cellStyle name="Calculation 11 7" xfId="21389"/>
    <cellStyle name="Calculation 11 7 2" xfId="21390"/>
    <cellStyle name="Calculation 11 7 3" xfId="21391"/>
    <cellStyle name="Calculation 11 8" xfId="21392"/>
    <cellStyle name="Calculation 11 9" xfId="21393"/>
    <cellStyle name="Calculation 12" xfId="21394"/>
    <cellStyle name="Calculation 12 2" xfId="21395"/>
    <cellStyle name="Calculation 12 2 2" xfId="21396"/>
    <cellStyle name="Calculation 12 2 2 2" xfId="21397"/>
    <cellStyle name="Calculation 12 2 2 3" xfId="21398"/>
    <cellStyle name="Calculation 12 2 3" xfId="21399"/>
    <cellStyle name="Calculation 12 2 4" xfId="21400"/>
    <cellStyle name="Calculation 12 3" xfId="21401"/>
    <cellStyle name="Calculation 12 3 2" xfId="21402"/>
    <cellStyle name="Calculation 12 3 2 2" xfId="21403"/>
    <cellStyle name="Calculation 12 3 2 3" xfId="21404"/>
    <cellStyle name="Calculation 12 3 3" xfId="21405"/>
    <cellStyle name="Calculation 12 3 4" xfId="21406"/>
    <cellStyle name="Calculation 12 4" xfId="21407"/>
    <cellStyle name="Calculation 12 4 2" xfId="21408"/>
    <cellStyle name="Calculation 12 4 2 2" xfId="21409"/>
    <cellStyle name="Calculation 12 4 2 3" xfId="21410"/>
    <cellStyle name="Calculation 12 4 3" xfId="21411"/>
    <cellStyle name="Calculation 12 4 4" xfId="21412"/>
    <cellStyle name="Calculation 12 5" xfId="21413"/>
    <cellStyle name="Calculation 12 5 2" xfId="21414"/>
    <cellStyle name="Calculation 12 5 2 2" xfId="21415"/>
    <cellStyle name="Calculation 12 5 2 3" xfId="21416"/>
    <cellStyle name="Calculation 12 5 3" xfId="21417"/>
    <cellStyle name="Calculation 12 5 4" xfId="21418"/>
    <cellStyle name="Calculation 12 6" xfId="21419"/>
    <cellStyle name="Calculation 12 6 2" xfId="21420"/>
    <cellStyle name="Calculation 12 6 2 2" xfId="21421"/>
    <cellStyle name="Calculation 12 6 2 3" xfId="21422"/>
    <cellStyle name="Calculation 12 6 3" xfId="21423"/>
    <cellStyle name="Calculation 12 6 4" xfId="21424"/>
    <cellStyle name="Calculation 12 7" xfId="21425"/>
    <cellStyle name="Calculation 12 7 2" xfId="21426"/>
    <cellStyle name="Calculation 12 7 3" xfId="21427"/>
    <cellStyle name="Calculation 12 8" xfId="21428"/>
    <cellStyle name="Calculation 12 9" xfId="21429"/>
    <cellStyle name="Calculation 13" xfId="21430"/>
    <cellStyle name="Calculation 13 2" xfId="21431"/>
    <cellStyle name="Calculation 13 2 2" xfId="21432"/>
    <cellStyle name="Calculation 13 2 2 2" xfId="21433"/>
    <cellStyle name="Calculation 13 2 2 3" xfId="21434"/>
    <cellStyle name="Calculation 13 2 3" xfId="21435"/>
    <cellStyle name="Calculation 13 2 4" xfId="21436"/>
    <cellStyle name="Calculation 13 3" xfId="21437"/>
    <cellStyle name="Calculation 13 3 2" xfId="21438"/>
    <cellStyle name="Calculation 13 3 2 2" xfId="21439"/>
    <cellStyle name="Calculation 13 3 2 3" xfId="21440"/>
    <cellStyle name="Calculation 13 3 3" xfId="21441"/>
    <cellStyle name="Calculation 13 3 4" xfId="21442"/>
    <cellStyle name="Calculation 13 4" xfId="21443"/>
    <cellStyle name="Calculation 13 4 2" xfId="21444"/>
    <cellStyle name="Calculation 13 4 2 2" xfId="21445"/>
    <cellStyle name="Calculation 13 4 2 3" xfId="21446"/>
    <cellStyle name="Calculation 13 4 3" xfId="21447"/>
    <cellStyle name="Calculation 13 4 4" xfId="21448"/>
    <cellStyle name="Calculation 13 5" xfId="21449"/>
    <cellStyle name="Calculation 13 5 2" xfId="21450"/>
    <cellStyle name="Calculation 13 5 2 2" xfId="21451"/>
    <cellStyle name="Calculation 13 5 2 3" xfId="21452"/>
    <cellStyle name="Calculation 13 5 3" xfId="21453"/>
    <cellStyle name="Calculation 13 5 4" xfId="21454"/>
    <cellStyle name="Calculation 13 6" xfId="21455"/>
    <cellStyle name="Calculation 13 6 2" xfId="21456"/>
    <cellStyle name="Calculation 13 6 2 2" xfId="21457"/>
    <cellStyle name="Calculation 13 6 2 3" xfId="21458"/>
    <cellStyle name="Calculation 13 6 3" xfId="21459"/>
    <cellStyle name="Calculation 13 6 4" xfId="21460"/>
    <cellStyle name="Calculation 13 7" xfId="21461"/>
    <cellStyle name="Calculation 13 7 2" xfId="21462"/>
    <cellStyle name="Calculation 13 7 3" xfId="21463"/>
    <cellStyle name="Calculation 13 8" xfId="21464"/>
    <cellStyle name="Calculation 13 9" xfId="21465"/>
    <cellStyle name="Calculation 14" xfId="21466"/>
    <cellStyle name="Calculation 14 2" xfId="21467"/>
    <cellStyle name="Calculation 14 2 2" xfId="21468"/>
    <cellStyle name="Calculation 14 2 2 2" xfId="21469"/>
    <cellStyle name="Calculation 14 2 2 3" xfId="21470"/>
    <cellStyle name="Calculation 14 2 3" xfId="21471"/>
    <cellStyle name="Calculation 14 2 4" xfId="21472"/>
    <cellStyle name="Calculation 14 3" xfId="21473"/>
    <cellStyle name="Calculation 14 3 2" xfId="21474"/>
    <cellStyle name="Calculation 14 3 2 2" xfId="21475"/>
    <cellStyle name="Calculation 14 3 2 3" xfId="21476"/>
    <cellStyle name="Calculation 14 3 3" xfId="21477"/>
    <cellStyle name="Calculation 14 3 4" xfId="21478"/>
    <cellStyle name="Calculation 14 4" xfId="21479"/>
    <cellStyle name="Calculation 14 4 2" xfId="21480"/>
    <cellStyle name="Calculation 14 4 2 2" xfId="21481"/>
    <cellStyle name="Calculation 14 4 2 3" xfId="21482"/>
    <cellStyle name="Calculation 14 4 3" xfId="21483"/>
    <cellStyle name="Calculation 14 4 4" xfId="21484"/>
    <cellStyle name="Calculation 14 5" xfId="21485"/>
    <cellStyle name="Calculation 14 5 2" xfId="21486"/>
    <cellStyle name="Calculation 14 5 2 2" xfId="21487"/>
    <cellStyle name="Calculation 14 5 2 3" xfId="21488"/>
    <cellStyle name="Calculation 14 5 3" xfId="21489"/>
    <cellStyle name="Calculation 14 5 4" xfId="21490"/>
    <cellStyle name="Calculation 14 6" xfId="21491"/>
    <cellStyle name="Calculation 14 6 2" xfId="21492"/>
    <cellStyle name="Calculation 14 6 2 2" xfId="21493"/>
    <cellStyle name="Calculation 14 6 2 3" xfId="21494"/>
    <cellStyle name="Calculation 14 6 3" xfId="21495"/>
    <cellStyle name="Calculation 14 6 4" xfId="21496"/>
    <cellStyle name="Calculation 14 7" xfId="21497"/>
    <cellStyle name="Calculation 14 7 2" xfId="21498"/>
    <cellStyle name="Calculation 14 7 3" xfId="21499"/>
    <cellStyle name="Calculation 14 8" xfId="21500"/>
    <cellStyle name="Calculation 14 9" xfId="21501"/>
    <cellStyle name="Calculation 15" xfId="21502"/>
    <cellStyle name="Calculation 15 2" xfId="21503"/>
    <cellStyle name="Calculation 15 2 2" xfId="21504"/>
    <cellStyle name="Calculation 15 2 2 2" xfId="21505"/>
    <cellStyle name="Calculation 15 2 2 3" xfId="21506"/>
    <cellStyle name="Calculation 15 2 3" xfId="21507"/>
    <cellStyle name="Calculation 15 2 4" xfId="21508"/>
    <cellStyle name="Calculation 15 3" xfId="21509"/>
    <cellStyle name="Calculation 15 3 2" xfId="21510"/>
    <cellStyle name="Calculation 15 3 2 2" xfId="21511"/>
    <cellStyle name="Calculation 15 3 2 3" xfId="21512"/>
    <cellStyle name="Calculation 15 3 3" xfId="21513"/>
    <cellStyle name="Calculation 15 3 4" xfId="21514"/>
    <cellStyle name="Calculation 15 4" xfId="21515"/>
    <cellStyle name="Calculation 15 4 2" xfId="21516"/>
    <cellStyle name="Calculation 15 4 2 2" xfId="21517"/>
    <cellStyle name="Calculation 15 4 2 3" xfId="21518"/>
    <cellStyle name="Calculation 15 4 3" xfId="21519"/>
    <cellStyle name="Calculation 15 4 4" xfId="21520"/>
    <cellStyle name="Calculation 15 5" xfId="21521"/>
    <cellStyle name="Calculation 15 5 2" xfId="21522"/>
    <cellStyle name="Calculation 15 5 2 2" xfId="21523"/>
    <cellStyle name="Calculation 15 5 2 3" xfId="21524"/>
    <cellStyle name="Calculation 15 5 3" xfId="21525"/>
    <cellStyle name="Calculation 15 5 4" xfId="21526"/>
    <cellStyle name="Calculation 15 6" xfId="21527"/>
    <cellStyle name="Calculation 15 6 2" xfId="21528"/>
    <cellStyle name="Calculation 15 6 2 2" xfId="21529"/>
    <cellStyle name="Calculation 15 6 2 3" xfId="21530"/>
    <cellStyle name="Calculation 15 6 3" xfId="21531"/>
    <cellStyle name="Calculation 15 6 4" xfId="21532"/>
    <cellStyle name="Calculation 15 7" xfId="21533"/>
    <cellStyle name="Calculation 15 7 2" xfId="21534"/>
    <cellStyle name="Calculation 15 7 3" xfId="21535"/>
    <cellStyle name="Calculation 15 8" xfId="21536"/>
    <cellStyle name="Calculation 15 9" xfId="21537"/>
    <cellStyle name="Calculation 16" xfId="21538"/>
    <cellStyle name="Calculation 16 2" xfId="21539"/>
    <cellStyle name="Calculation 16 2 2" xfId="21540"/>
    <cellStyle name="Calculation 16 2 2 2" xfId="21541"/>
    <cellStyle name="Calculation 16 2 2 3" xfId="21542"/>
    <cellStyle name="Calculation 16 2 3" xfId="21543"/>
    <cellStyle name="Calculation 16 2 4" xfId="21544"/>
    <cellStyle name="Calculation 16 3" xfId="21545"/>
    <cellStyle name="Calculation 16 3 2" xfId="21546"/>
    <cellStyle name="Calculation 16 3 2 2" xfId="21547"/>
    <cellStyle name="Calculation 16 3 2 3" xfId="21548"/>
    <cellStyle name="Calculation 16 3 3" xfId="21549"/>
    <cellStyle name="Calculation 16 3 4" xfId="21550"/>
    <cellStyle name="Calculation 16 4" xfId="21551"/>
    <cellStyle name="Calculation 16 4 2" xfId="21552"/>
    <cellStyle name="Calculation 16 4 2 2" xfId="21553"/>
    <cellStyle name="Calculation 16 4 2 3" xfId="21554"/>
    <cellStyle name="Calculation 16 4 3" xfId="21555"/>
    <cellStyle name="Calculation 16 4 4" xfId="21556"/>
    <cellStyle name="Calculation 16 5" xfId="21557"/>
    <cellStyle name="Calculation 16 5 2" xfId="21558"/>
    <cellStyle name="Calculation 16 5 2 2" xfId="21559"/>
    <cellStyle name="Calculation 16 5 2 3" xfId="21560"/>
    <cellStyle name="Calculation 16 5 3" xfId="21561"/>
    <cellStyle name="Calculation 16 5 4" xfId="21562"/>
    <cellStyle name="Calculation 16 6" xfId="21563"/>
    <cellStyle name="Calculation 16 6 2" xfId="21564"/>
    <cellStyle name="Calculation 16 6 2 2" xfId="21565"/>
    <cellStyle name="Calculation 16 6 2 3" xfId="21566"/>
    <cellStyle name="Calculation 16 6 3" xfId="21567"/>
    <cellStyle name="Calculation 16 6 4" xfId="21568"/>
    <cellStyle name="Calculation 16 7" xfId="21569"/>
    <cellStyle name="Calculation 16 7 2" xfId="21570"/>
    <cellStyle name="Calculation 16 7 3" xfId="21571"/>
    <cellStyle name="Calculation 16 8" xfId="21572"/>
    <cellStyle name="Calculation 16 9" xfId="21573"/>
    <cellStyle name="Calculation 17" xfId="21574"/>
    <cellStyle name="Calculation 17 2" xfId="21575"/>
    <cellStyle name="Calculation 17 2 2" xfId="21576"/>
    <cellStyle name="Calculation 17 2 2 2" xfId="21577"/>
    <cellStyle name="Calculation 17 2 2 3" xfId="21578"/>
    <cellStyle name="Calculation 17 2 3" xfId="21579"/>
    <cellStyle name="Calculation 17 2 4" xfId="21580"/>
    <cellStyle name="Calculation 17 3" xfId="21581"/>
    <cellStyle name="Calculation 17 3 2" xfId="21582"/>
    <cellStyle name="Calculation 17 3 2 2" xfId="21583"/>
    <cellStyle name="Calculation 17 3 2 3" xfId="21584"/>
    <cellStyle name="Calculation 17 3 3" xfId="21585"/>
    <cellStyle name="Calculation 17 3 4" xfId="21586"/>
    <cellStyle name="Calculation 17 4" xfId="21587"/>
    <cellStyle name="Calculation 17 4 2" xfId="21588"/>
    <cellStyle name="Calculation 17 4 2 2" xfId="21589"/>
    <cellStyle name="Calculation 17 4 2 3" xfId="21590"/>
    <cellStyle name="Calculation 17 4 3" xfId="21591"/>
    <cellStyle name="Calculation 17 4 4" xfId="21592"/>
    <cellStyle name="Calculation 17 5" xfId="21593"/>
    <cellStyle name="Calculation 17 5 2" xfId="21594"/>
    <cellStyle name="Calculation 17 5 2 2" xfId="21595"/>
    <cellStyle name="Calculation 17 5 2 3" xfId="21596"/>
    <cellStyle name="Calculation 17 5 3" xfId="21597"/>
    <cellStyle name="Calculation 17 5 4" xfId="21598"/>
    <cellStyle name="Calculation 17 6" xfId="21599"/>
    <cellStyle name="Calculation 17 6 2" xfId="21600"/>
    <cellStyle name="Calculation 17 6 2 2" xfId="21601"/>
    <cellStyle name="Calculation 17 6 2 3" xfId="21602"/>
    <cellStyle name="Calculation 17 6 3" xfId="21603"/>
    <cellStyle name="Calculation 17 6 4" xfId="21604"/>
    <cellStyle name="Calculation 17 7" xfId="21605"/>
    <cellStyle name="Calculation 17 7 2" xfId="21606"/>
    <cellStyle name="Calculation 17 7 3" xfId="21607"/>
    <cellStyle name="Calculation 17 8" xfId="21608"/>
    <cellStyle name="Calculation 17 9" xfId="21609"/>
    <cellStyle name="Calculation 18" xfId="21610"/>
    <cellStyle name="Calculation 18 2" xfId="21611"/>
    <cellStyle name="Calculation 18 2 2" xfId="21612"/>
    <cellStyle name="Calculation 18 2 2 2" xfId="21613"/>
    <cellStyle name="Calculation 18 2 2 3" xfId="21614"/>
    <cellStyle name="Calculation 18 2 3" xfId="21615"/>
    <cellStyle name="Calculation 18 2 4" xfId="21616"/>
    <cellStyle name="Calculation 18 3" xfId="21617"/>
    <cellStyle name="Calculation 18 3 2" xfId="21618"/>
    <cellStyle name="Calculation 18 3 2 2" xfId="21619"/>
    <cellStyle name="Calculation 18 3 2 3" xfId="21620"/>
    <cellStyle name="Calculation 18 3 3" xfId="21621"/>
    <cellStyle name="Calculation 18 3 4" xfId="21622"/>
    <cellStyle name="Calculation 18 4" xfId="21623"/>
    <cellStyle name="Calculation 18 4 2" xfId="21624"/>
    <cellStyle name="Calculation 18 4 2 2" xfId="21625"/>
    <cellStyle name="Calculation 18 4 2 3" xfId="21626"/>
    <cellStyle name="Calculation 18 4 3" xfId="21627"/>
    <cellStyle name="Calculation 18 4 4" xfId="21628"/>
    <cellStyle name="Calculation 18 5" xfId="21629"/>
    <cellStyle name="Calculation 18 5 2" xfId="21630"/>
    <cellStyle name="Calculation 18 5 2 2" xfId="21631"/>
    <cellStyle name="Calculation 18 5 2 3" xfId="21632"/>
    <cellStyle name="Calculation 18 5 3" xfId="21633"/>
    <cellStyle name="Calculation 18 5 4" xfId="21634"/>
    <cellStyle name="Calculation 18 6" xfId="21635"/>
    <cellStyle name="Calculation 18 6 2" xfId="21636"/>
    <cellStyle name="Calculation 18 6 2 2" xfId="21637"/>
    <cellStyle name="Calculation 18 6 2 3" xfId="21638"/>
    <cellStyle name="Calculation 18 6 3" xfId="21639"/>
    <cellStyle name="Calculation 18 6 4" xfId="21640"/>
    <cellStyle name="Calculation 18 7" xfId="21641"/>
    <cellStyle name="Calculation 18 7 2" xfId="21642"/>
    <cellStyle name="Calculation 18 7 3" xfId="21643"/>
    <cellStyle name="Calculation 18 8" xfId="21644"/>
    <cellStyle name="Calculation 18 9" xfId="21645"/>
    <cellStyle name="Calculation 19" xfId="21646"/>
    <cellStyle name="Calculation 19 2" xfId="21647"/>
    <cellStyle name="Calculation 19 2 2" xfId="21648"/>
    <cellStyle name="Calculation 19 2 2 2" xfId="21649"/>
    <cellStyle name="Calculation 19 2 2 3" xfId="21650"/>
    <cellStyle name="Calculation 19 2 3" xfId="21651"/>
    <cellStyle name="Calculation 19 2 4" xfId="21652"/>
    <cellStyle name="Calculation 19 3" xfId="21653"/>
    <cellStyle name="Calculation 19 3 2" xfId="21654"/>
    <cellStyle name="Calculation 19 3 2 2" xfId="21655"/>
    <cellStyle name="Calculation 19 3 2 3" xfId="21656"/>
    <cellStyle name="Calculation 19 3 3" xfId="21657"/>
    <cellStyle name="Calculation 19 3 4" xfId="21658"/>
    <cellStyle name="Calculation 19 4" xfId="21659"/>
    <cellStyle name="Calculation 19 4 2" xfId="21660"/>
    <cellStyle name="Calculation 19 4 2 2" xfId="21661"/>
    <cellStyle name="Calculation 19 4 2 3" xfId="21662"/>
    <cellStyle name="Calculation 19 4 3" xfId="21663"/>
    <cellStyle name="Calculation 19 4 4" xfId="21664"/>
    <cellStyle name="Calculation 19 5" xfId="21665"/>
    <cellStyle name="Calculation 19 5 2" xfId="21666"/>
    <cellStyle name="Calculation 19 5 2 2" xfId="21667"/>
    <cellStyle name="Calculation 19 5 2 3" xfId="21668"/>
    <cellStyle name="Calculation 19 5 3" xfId="21669"/>
    <cellStyle name="Calculation 19 5 4" xfId="21670"/>
    <cellStyle name="Calculation 19 6" xfId="21671"/>
    <cellStyle name="Calculation 19 6 2" xfId="21672"/>
    <cellStyle name="Calculation 19 6 2 2" xfId="21673"/>
    <cellStyle name="Calculation 19 6 2 3" xfId="21674"/>
    <cellStyle name="Calculation 19 6 3" xfId="21675"/>
    <cellStyle name="Calculation 19 6 4" xfId="21676"/>
    <cellStyle name="Calculation 19 7" xfId="21677"/>
    <cellStyle name="Calculation 19 7 2" xfId="21678"/>
    <cellStyle name="Calculation 19 7 3" xfId="21679"/>
    <cellStyle name="Calculation 19 8" xfId="21680"/>
    <cellStyle name="Calculation 19 9" xfId="21681"/>
    <cellStyle name="Calculation 2" xfId="21682"/>
    <cellStyle name="Calculation 2 10" xfId="21683"/>
    <cellStyle name="Calculation 2 11" xfId="21684"/>
    <cellStyle name="Calculation 2 12" xfId="21685"/>
    <cellStyle name="Calculation 2 13" xfId="21686"/>
    <cellStyle name="Calculation 2 2" xfId="21687"/>
    <cellStyle name="Calculation 2 2 10" xfId="21688"/>
    <cellStyle name="Calculation 2 2 2" xfId="21689"/>
    <cellStyle name="Calculation 2 2 2 2" xfId="21690"/>
    <cellStyle name="Calculation 2 2 2 2 2" xfId="21691"/>
    <cellStyle name="Calculation 2 2 2 2 2 2" xfId="21692"/>
    <cellStyle name="Calculation 2 2 2 2 3" xfId="21693"/>
    <cellStyle name="Calculation 2 2 2 3" xfId="21694"/>
    <cellStyle name="Calculation 2 2 2 3 2" xfId="21695"/>
    <cellStyle name="Calculation 2 2 2 3 2 2" xfId="21696"/>
    <cellStyle name="Calculation 2 2 2 3 3" xfId="21697"/>
    <cellStyle name="Calculation 2 2 2 4" xfId="21698"/>
    <cellStyle name="Calculation 2 2 2 4 2" xfId="21699"/>
    <cellStyle name="Calculation 2 2 2 4 2 2" xfId="21700"/>
    <cellStyle name="Calculation 2 2 2 4 3" xfId="21701"/>
    <cellStyle name="Calculation 2 2 2 5" xfId="21702"/>
    <cellStyle name="Calculation 2 2 2 5 2" xfId="21703"/>
    <cellStyle name="Calculation 2 2 2 5 2 2" xfId="21704"/>
    <cellStyle name="Calculation 2 2 2 5 3" xfId="21705"/>
    <cellStyle name="Calculation 2 2 2 6" xfId="21706"/>
    <cellStyle name="Calculation 2 2 2 6 2" xfId="21707"/>
    <cellStyle name="Calculation 2 2 2 6 2 2" xfId="21708"/>
    <cellStyle name="Calculation 2 2 2 6 3" xfId="21709"/>
    <cellStyle name="Calculation 2 2 2 7" xfId="21710"/>
    <cellStyle name="Calculation 2 2 2 7 2" xfId="21711"/>
    <cellStyle name="Calculation 2 2 2 8" xfId="21712"/>
    <cellStyle name="Calculation 2 2 3" xfId="21713"/>
    <cellStyle name="Calculation 2 2 3 2" xfId="21714"/>
    <cellStyle name="Calculation 2 2 3 2 2" xfId="21715"/>
    <cellStyle name="Calculation 2 2 3 3" xfId="21716"/>
    <cellStyle name="Calculation 2 2 4" xfId="21717"/>
    <cellStyle name="Calculation 2 2 4 2" xfId="21718"/>
    <cellStyle name="Calculation 2 2 4 2 2" xfId="21719"/>
    <cellStyle name="Calculation 2 2 4 3" xfId="21720"/>
    <cellStyle name="Calculation 2 2 5" xfId="21721"/>
    <cellStyle name="Calculation 2 2 5 2" xfId="21722"/>
    <cellStyle name="Calculation 2 2 5 2 2" xfId="21723"/>
    <cellStyle name="Calculation 2 2 5 3" xfId="21724"/>
    <cellStyle name="Calculation 2 2 6" xfId="21725"/>
    <cellStyle name="Calculation 2 2 6 2" xfId="21726"/>
    <cellStyle name="Calculation 2 2 6 2 2" xfId="21727"/>
    <cellStyle name="Calculation 2 2 6 3" xfId="21728"/>
    <cellStyle name="Calculation 2 2 7" xfId="21729"/>
    <cellStyle name="Calculation 2 2 7 2" xfId="21730"/>
    <cellStyle name="Calculation 2 2 7 2 2" xfId="21731"/>
    <cellStyle name="Calculation 2 2 7 3" xfId="21732"/>
    <cellStyle name="Calculation 2 2 8" xfId="21733"/>
    <cellStyle name="Calculation 2 2 8 2" xfId="21734"/>
    <cellStyle name="Calculation 2 2 9" xfId="21735"/>
    <cellStyle name="Calculation 2 3" xfId="21736"/>
    <cellStyle name="Calculation 2 3 2" xfId="21737"/>
    <cellStyle name="Calculation 2 3 2 2" xfId="21738"/>
    <cellStyle name="Calculation 2 3 2 2 2" xfId="21739"/>
    <cellStyle name="Calculation 2 3 2 3" xfId="21740"/>
    <cellStyle name="Calculation 2 3 3" xfId="21741"/>
    <cellStyle name="Calculation 2 3 3 2" xfId="21742"/>
    <cellStyle name="Calculation 2 3 3 2 2" xfId="21743"/>
    <cellStyle name="Calculation 2 3 3 3" xfId="21744"/>
    <cellStyle name="Calculation 2 3 4" xfId="21745"/>
    <cellStyle name="Calculation 2 3 4 2" xfId="21746"/>
    <cellStyle name="Calculation 2 3 4 2 2" xfId="21747"/>
    <cellStyle name="Calculation 2 3 4 3" xfId="21748"/>
    <cellStyle name="Calculation 2 3 5" xfId="21749"/>
    <cellStyle name="Calculation 2 3 5 2" xfId="21750"/>
    <cellStyle name="Calculation 2 3 5 2 2" xfId="21751"/>
    <cellStyle name="Calculation 2 3 5 3" xfId="21752"/>
    <cellStyle name="Calculation 2 3 6" xfId="21753"/>
    <cellStyle name="Calculation 2 3 6 2" xfId="21754"/>
    <cellStyle name="Calculation 2 3 7" xfId="21755"/>
    <cellStyle name="Calculation 2 4" xfId="21756"/>
    <cellStyle name="Calculation 2 4 2" xfId="21757"/>
    <cellStyle name="Calculation 2 4 2 2" xfId="21758"/>
    <cellStyle name="Calculation 2 4 2 3" xfId="21759"/>
    <cellStyle name="Calculation 2 4 3" xfId="21760"/>
    <cellStyle name="Calculation 2 4 4" xfId="21761"/>
    <cellStyle name="Calculation 2 5" xfId="21762"/>
    <cellStyle name="Calculation 2 5 2" xfId="21763"/>
    <cellStyle name="Calculation 2 5 2 2" xfId="21764"/>
    <cellStyle name="Calculation 2 5 2 3" xfId="21765"/>
    <cellStyle name="Calculation 2 5 3" xfId="21766"/>
    <cellStyle name="Calculation 2 5 4" xfId="21767"/>
    <cellStyle name="Calculation 2 6" xfId="21768"/>
    <cellStyle name="Calculation 2 6 2" xfId="21769"/>
    <cellStyle name="Calculation 2 6 2 2" xfId="21770"/>
    <cellStyle name="Calculation 2 6 2 3" xfId="21771"/>
    <cellStyle name="Calculation 2 6 3" xfId="21772"/>
    <cellStyle name="Calculation 2 6 4" xfId="21773"/>
    <cellStyle name="Calculation 2 7" xfId="21774"/>
    <cellStyle name="Calculation 2 7 2" xfId="21775"/>
    <cellStyle name="Calculation 2 7 3" xfId="21776"/>
    <cellStyle name="Calculation 2 8" xfId="21777"/>
    <cellStyle name="Calculation 2 9" xfId="21778"/>
    <cellStyle name="Calculation 20" xfId="21779"/>
    <cellStyle name="Calculation 20 2" xfId="21780"/>
    <cellStyle name="Calculation 20 2 2" xfId="21781"/>
    <cellStyle name="Calculation 20 2 2 2" xfId="21782"/>
    <cellStyle name="Calculation 20 2 2 3" xfId="21783"/>
    <cellStyle name="Calculation 20 2 3" xfId="21784"/>
    <cellStyle name="Calculation 20 2 4" xfId="21785"/>
    <cellStyle name="Calculation 20 3" xfId="21786"/>
    <cellStyle name="Calculation 20 3 2" xfId="21787"/>
    <cellStyle name="Calculation 20 3 2 2" xfId="21788"/>
    <cellStyle name="Calculation 20 3 2 3" xfId="21789"/>
    <cellStyle name="Calculation 20 3 3" xfId="21790"/>
    <cellStyle name="Calculation 20 3 4" xfId="21791"/>
    <cellStyle name="Calculation 20 4" xfId="21792"/>
    <cellStyle name="Calculation 20 4 2" xfId="21793"/>
    <cellStyle name="Calculation 20 4 2 2" xfId="21794"/>
    <cellStyle name="Calculation 20 4 2 3" xfId="21795"/>
    <cellStyle name="Calculation 20 4 3" xfId="21796"/>
    <cellStyle name="Calculation 20 4 4" xfId="21797"/>
    <cellStyle name="Calculation 20 5" xfId="21798"/>
    <cellStyle name="Calculation 20 5 2" xfId="21799"/>
    <cellStyle name="Calculation 20 5 2 2" xfId="21800"/>
    <cellStyle name="Calculation 20 5 2 3" xfId="21801"/>
    <cellStyle name="Calculation 20 5 3" xfId="21802"/>
    <cellStyle name="Calculation 20 5 4" xfId="21803"/>
    <cellStyle name="Calculation 20 6" xfId="21804"/>
    <cellStyle name="Calculation 20 6 2" xfId="21805"/>
    <cellStyle name="Calculation 20 6 2 2" xfId="21806"/>
    <cellStyle name="Calculation 20 6 2 3" xfId="21807"/>
    <cellStyle name="Calculation 20 6 3" xfId="21808"/>
    <cellStyle name="Calculation 20 6 4" xfId="21809"/>
    <cellStyle name="Calculation 20 7" xfId="21810"/>
    <cellStyle name="Calculation 20 7 2" xfId="21811"/>
    <cellStyle name="Calculation 20 7 3" xfId="21812"/>
    <cellStyle name="Calculation 20 8" xfId="21813"/>
    <cellStyle name="Calculation 20 9" xfId="21814"/>
    <cellStyle name="Calculation 21" xfId="21815"/>
    <cellStyle name="Calculation 21 2" xfId="21816"/>
    <cellStyle name="Calculation 21 2 2" xfId="21817"/>
    <cellStyle name="Calculation 21 2 2 2" xfId="21818"/>
    <cellStyle name="Calculation 21 2 2 3" xfId="21819"/>
    <cellStyle name="Calculation 21 2 3" xfId="21820"/>
    <cellStyle name="Calculation 21 2 4" xfId="21821"/>
    <cellStyle name="Calculation 21 3" xfId="21822"/>
    <cellStyle name="Calculation 21 3 2" xfId="21823"/>
    <cellStyle name="Calculation 21 3 2 2" xfId="21824"/>
    <cellStyle name="Calculation 21 3 2 3" xfId="21825"/>
    <cellStyle name="Calculation 21 3 3" xfId="21826"/>
    <cellStyle name="Calculation 21 3 4" xfId="21827"/>
    <cellStyle name="Calculation 21 4" xfId="21828"/>
    <cellStyle name="Calculation 21 4 2" xfId="21829"/>
    <cellStyle name="Calculation 21 4 2 2" xfId="21830"/>
    <cellStyle name="Calculation 21 4 2 3" xfId="21831"/>
    <cellStyle name="Calculation 21 4 3" xfId="21832"/>
    <cellStyle name="Calculation 21 4 4" xfId="21833"/>
    <cellStyle name="Calculation 21 5" xfId="21834"/>
    <cellStyle name="Calculation 21 5 2" xfId="21835"/>
    <cellStyle name="Calculation 21 5 2 2" xfId="21836"/>
    <cellStyle name="Calculation 21 5 2 3" xfId="21837"/>
    <cellStyle name="Calculation 21 5 3" xfId="21838"/>
    <cellStyle name="Calculation 21 5 4" xfId="21839"/>
    <cellStyle name="Calculation 21 6" xfId="21840"/>
    <cellStyle name="Calculation 21 6 2" xfId="21841"/>
    <cellStyle name="Calculation 21 6 2 2" xfId="21842"/>
    <cellStyle name="Calculation 21 6 2 3" xfId="21843"/>
    <cellStyle name="Calculation 21 6 3" xfId="21844"/>
    <cellStyle name="Calculation 21 6 4" xfId="21845"/>
    <cellStyle name="Calculation 21 7" xfId="21846"/>
    <cellStyle name="Calculation 21 7 2" xfId="21847"/>
    <cellStyle name="Calculation 21 7 3" xfId="21848"/>
    <cellStyle name="Calculation 21 8" xfId="21849"/>
    <cellStyle name="Calculation 21 9" xfId="21850"/>
    <cellStyle name="Calculation 22" xfId="21851"/>
    <cellStyle name="Calculation 22 2" xfId="21852"/>
    <cellStyle name="Calculation 22 2 2" xfId="21853"/>
    <cellStyle name="Calculation 22 2 2 2" xfId="21854"/>
    <cellStyle name="Calculation 22 2 2 3" xfId="21855"/>
    <cellStyle name="Calculation 22 2 3" xfId="21856"/>
    <cellStyle name="Calculation 22 2 4" xfId="21857"/>
    <cellStyle name="Calculation 22 3" xfId="21858"/>
    <cellStyle name="Calculation 22 3 2" xfId="21859"/>
    <cellStyle name="Calculation 22 3 2 2" xfId="21860"/>
    <cellStyle name="Calculation 22 3 2 3" xfId="21861"/>
    <cellStyle name="Calculation 22 3 3" xfId="21862"/>
    <cellStyle name="Calculation 22 3 4" xfId="21863"/>
    <cellStyle name="Calculation 22 4" xfId="21864"/>
    <cellStyle name="Calculation 22 4 2" xfId="21865"/>
    <cellStyle name="Calculation 22 4 2 2" xfId="21866"/>
    <cellStyle name="Calculation 22 4 2 3" xfId="21867"/>
    <cellStyle name="Calculation 22 4 3" xfId="21868"/>
    <cellStyle name="Calculation 22 4 4" xfId="21869"/>
    <cellStyle name="Calculation 22 5" xfId="21870"/>
    <cellStyle name="Calculation 22 5 2" xfId="21871"/>
    <cellStyle name="Calculation 22 5 2 2" xfId="21872"/>
    <cellStyle name="Calculation 22 5 2 3" xfId="21873"/>
    <cellStyle name="Calculation 22 5 3" xfId="21874"/>
    <cellStyle name="Calculation 22 5 4" xfId="21875"/>
    <cellStyle name="Calculation 22 6" xfId="21876"/>
    <cellStyle name="Calculation 22 6 2" xfId="21877"/>
    <cellStyle name="Calculation 22 6 2 2" xfId="21878"/>
    <cellStyle name="Calculation 22 6 2 3" xfId="21879"/>
    <cellStyle name="Calculation 22 6 3" xfId="21880"/>
    <cellStyle name="Calculation 22 6 4" xfId="21881"/>
    <cellStyle name="Calculation 22 7" xfId="21882"/>
    <cellStyle name="Calculation 22 7 2" xfId="21883"/>
    <cellStyle name="Calculation 22 7 3" xfId="21884"/>
    <cellStyle name="Calculation 22 8" xfId="21885"/>
    <cellStyle name="Calculation 22 9" xfId="21886"/>
    <cellStyle name="Calculation 23" xfId="21887"/>
    <cellStyle name="Calculation 23 2" xfId="21888"/>
    <cellStyle name="Calculation 23 2 2" xfId="21889"/>
    <cellStyle name="Calculation 23 2 2 2" xfId="21890"/>
    <cellStyle name="Calculation 23 2 2 3" xfId="21891"/>
    <cellStyle name="Calculation 23 2 3" xfId="21892"/>
    <cellStyle name="Calculation 23 2 4" xfId="21893"/>
    <cellStyle name="Calculation 23 3" xfId="21894"/>
    <cellStyle name="Calculation 23 3 2" xfId="21895"/>
    <cellStyle name="Calculation 23 3 2 2" xfId="21896"/>
    <cellStyle name="Calculation 23 3 2 3" xfId="21897"/>
    <cellStyle name="Calculation 23 3 3" xfId="21898"/>
    <cellStyle name="Calculation 23 3 4" xfId="21899"/>
    <cellStyle name="Calculation 23 4" xfId="21900"/>
    <cellStyle name="Calculation 23 4 2" xfId="21901"/>
    <cellStyle name="Calculation 23 4 2 2" xfId="21902"/>
    <cellStyle name="Calculation 23 4 2 3" xfId="21903"/>
    <cellStyle name="Calculation 23 4 3" xfId="21904"/>
    <cellStyle name="Calculation 23 4 4" xfId="21905"/>
    <cellStyle name="Calculation 23 5" xfId="21906"/>
    <cellStyle name="Calculation 23 5 2" xfId="21907"/>
    <cellStyle name="Calculation 23 5 2 2" xfId="21908"/>
    <cellStyle name="Calculation 23 5 2 3" xfId="21909"/>
    <cellStyle name="Calculation 23 5 3" xfId="21910"/>
    <cellStyle name="Calculation 23 5 4" xfId="21911"/>
    <cellStyle name="Calculation 23 6" xfId="21912"/>
    <cellStyle name="Calculation 23 6 2" xfId="21913"/>
    <cellStyle name="Calculation 23 6 2 2" xfId="21914"/>
    <cellStyle name="Calculation 23 6 2 3" xfId="21915"/>
    <cellStyle name="Calculation 23 6 3" xfId="21916"/>
    <cellStyle name="Calculation 23 6 4" xfId="21917"/>
    <cellStyle name="Calculation 23 7" xfId="21918"/>
    <cellStyle name="Calculation 23 7 2" xfId="21919"/>
    <cellStyle name="Calculation 23 7 3" xfId="21920"/>
    <cellStyle name="Calculation 23 8" xfId="21921"/>
    <cellStyle name="Calculation 23 9" xfId="21922"/>
    <cellStyle name="Calculation 24" xfId="21923"/>
    <cellStyle name="Calculation 24 2" xfId="21924"/>
    <cellStyle name="Calculation 24 2 2" xfId="21925"/>
    <cellStyle name="Calculation 24 2 2 2" xfId="21926"/>
    <cellStyle name="Calculation 24 2 2 3" xfId="21927"/>
    <cellStyle name="Calculation 24 2 3" xfId="21928"/>
    <cellStyle name="Calculation 24 2 4" xfId="21929"/>
    <cellStyle name="Calculation 24 3" xfId="21930"/>
    <cellStyle name="Calculation 24 3 2" xfId="21931"/>
    <cellStyle name="Calculation 24 3 2 2" xfId="21932"/>
    <cellStyle name="Calculation 24 3 2 3" xfId="21933"/>
    <cellStyle name="Calculation 24 3 3" xfId="21934"/>
    <cellStyle name="Calculation 24 3 4" xfId="21935"/>
    <cellStyle name="Calculation 24 4" xfId="21936"/>
    <cellStyle name="Calculation 24 4 2" xfId="21937"/>
    <cellStyle name="Calculation 24 4 2 2" xfId="21938"/>
    <cellStyle name="Calculation 24 4 2 3" xfId="21939"/>
    <cellStyle name="Calculation 24 4 3" xfId="21940"/>
    <cellStyle name="Calculation 24 4 4" xfId="21941"/>
    <cellStyle name="Calculation 24 5" xfId="21942"/>
    <cellStyle name="Calculation 24 5 2" xfId="21943"/>
    <cellStyle name="Calculation 24 5 2 2" xfId="21944"/>
    <cellStyle name="Calculation 24 5 2 3" xfId="21945"/>
    <cellStyle name="Calculation 24 5 3" xfId="21946"/>
    <cellStyle name="Calculation 24 5 4" xfId="21947"/>
    <cellStyle name="Calculation 24 6" xfId="21948"/>
    <cellStyle name="Calculation 24 6 2" xfId="21949"/>
    <cellStyle name="Calculation 24 6 2 2" xfId="21950"/>
    <cellStyle name="Calculation 24 6 2 3" xfId="21951"/>
    <cellStyle name="Calculation 24 6 3" xfId="21952"/>
    <cellStyle name="Calculation 24 6 4" xfId="21953"/>
    <cellStyle name="Calculation 24 7" xfId="21954"/>
    <cellStyle name="Calculation 24 7 2" xfId="21955"/>
    <cellStyle name="Calculation 24 7 3" xfId="21956"/>
    <cellStyle name="Calculation 24 8" xfId="21957"/>
    <cellStyle name="Calculation 24 9" xfId="21958"/>
    <cellStyle name="Calculation 25" xfId="21959"/>
    <cellStyle name="Calculation 25 2" xfId="21960"/>
    <cellStyle name="Calculation 25 2 2" xfId="21961"/>
    <cellStyle name="Calculation 25 2 3" xfId="21962"/>
    <cellStyle name="Calculation 25 3" xfId="21963"/>
    <cellStyle name="Calculation 25 4" xfId="21964"/>
    <cellStyle name="Calculation 26" xfId="21965"/>
    <cellStyle name="Calculation 26 2" xfId="21966"/>
    <cellStyle name="Calculation 26 2 2" xfId="21967"/>
    <cellStyle name="Calculation 26 2 3" xfId="21968"/>
    <cellStyle name="Calculation 26 3" xfId="21969"/>
    <cellStyle name="Calculation 26 4" xfId="21970"/>
    <cellStyle name="Calculation 27" xfId="21971"/>
    <cellStyle name="Calculation 27 2" xfId="21972"/>
    <cellStyle name="Calculation 27 2 2" xfId="21973"/>
    <cellStyle name="Calculation 27 2 3" xfId="21974"/>
    <cellStyle name="Calculation 27 3" xfId="21975"/>
    <cellStyle name="Calculation 27 4" xfId="21976"/>
    <cellStyle name="Calculation 28" xfId="21977"/>
    <cellStyle name="Calculation 28 2" xfId="21978"/>
    <cellStyle name="Calculation 28 2 2" xfId="21979"/>
    <cellStyle name="Calculation 28 2 3" xfId="21980"/>
    <cellStyle name="Calculation 28 3" xfId="21981"/>
    <cellStyle name="Calculation 28 4" xfId="21982"/>
    <cellStyle name="Calculation 29" xfId="21983"/>
    <cellStyle name="Calculation 29 2" xfId="21984"/>
    <cellStyle name="Calculation 29 2 2" xfId="21985"/>
    <cellStyle name="Calculation 29 2 3" xfId="21986"/>
    <cellStyle name="Calculation 29 3" xfId="21987"/>
    <cellStyle name="Calculation 29 4" xfId="21988"/>
    <cellStyle name="Calculation 3" xfId="21989"/>
    <cellStyle name="Calculation 3 10" xfId="21990"/>
    <cellStyle name="Calculation 3 2" xfId="21991"/>
    <cellStyle name="Calculation 3 2 2" xfId="21992"/>
    <cellStyle name="Calculation 3 2 2 2" xfId="21993"/>
    <cellStyle name="Calculation 3 2 2 2 2" xfId="21994"/>
    <cellStyle name="Calculation 3 2 2 3" xfId="21995"/>
    <cellStyle name="Calculation 3 2 3" xfId="21996"/>
    <cellStyle name="Calculation 3 2 3 2" xfId="21997"/>
    <cellStyle name="Calculation 3 2 3 2 2" xfId="21998"/>
    <cellStyle name="Calculation 3 2 3 3" xfId="21999"/>
    <cellStyle name="Calculation 3 2 4" xfId="22000"/>
    <cellStyle name="Calculation 3 2 4 2" xfId="22001"/>
    <cellStyle name="Calculation 3 2 4 2 2" xfId="22002"/>
    <cellStyle name="Calculation 3 2 4 3" xfId="22003"/>
    <cellStyle name="Calculation 3 2 5" xfId="22004"/>
    <cellStyle name="Calculation 3 2 5 2" xfId="22005"/>
    <cellStyle name="Calculation 3 2 5 2 2" xfId="22006"/>
    <cellStyle name="Calculation 3 2 5 3" xfId="22007"/>
    <cellStyle name="Calculation 3 2 6" xfId="22008"/>
    <cellStyle name="Calculation 3 2 6 2" xfId="22009"/>
    <cellStyle name="Calculation 3 2 6 2 2" xfId="22010"/>
    <cellStyle name="Calculation 3 2 6 3" xfId="22011"/>
    <cellStyle name="Calculation 3 2 7" xfId="22012"/>
    <cellStyle name="Calculation 3 2 7 2" xfId="22013"/>
    <cellStyle name="Calculation 3 2 8" xfId="22014"/>
    <cellStyle name="Calculation 3 3" xfId="22015"/>
    <cellStyle name="Calculation 3 3 2" xfId="22016"/>
    <cellStyle name="Calculation 3 3 2 2" xfId="22017"/>
    <cellStyle name="Calculation 3 3 2 3" xfId="22018"/>
    <cellStyle name="Calculation 3 3 3" xfId="22019"/>
    <cellStyle name="Calculation 3 3 4" xfId="22020"/>
    <cellStyle name="Calculation 3 4" xfId="22021"/>
    <cellStyle name="Calculation 3 4 2" xfId="22022"/>
    <cellStyle name="Calculation 3 4 2 2" xfId="22023"/>
    <cellStyle name="Calculation 3 4 2 3" xfId="22024"/>
    <cellStyle name="Calculation 3 4 3" xfId="22025"/>
    <cellStyle name="Calculation 3 4 4" xfId="22026"/>
    <cellStyle name="Calculation 3 5" xfId="22027"/>
    <cellStyle name="Calculation 3 5 2" xfId="22028"/>
    <cellStyle name="Calculation 3 5 2 2" xfId="22029"/>
    <cellStyle name="Calculation 3 5 2 3" xfId="22030"/>
    <cellStyle name="Calculation 3 5 3" xfId="22031"/>
    <cellStyle name="Calculation 3 5 4" xfId="22032"/>
    <cellStyle name="Calculation 3 6" xfId="22033"/>
    <cellStyle name="Calculation 3 6 2" xfId="22034"/>
    <cellStyle name="Calculation 3 6 2 2" xfId="22035"/>
    <cellStyle name="Calculation 3 6 2 3" xfId="22036"/>
    <cellStyle name="Calculation 3 6 3" xfId="22037"/>
    <cellStyle name="Calculation 3 6 4" xfId="22038"/>
    <cellStyle name="Calculation 3 7" xfId="22039"/>
    <cellStyle name="Calculation 3 7 2" xfId="22040"/>
    <cellStyle name="Calculation 3 7 2 2" xfId="22041"/>
    <cellStyle name="Calculation 3 7 3" xfId="22042"/>
    <cellStyle name="Calculation 3 8" xfId="22043"/>
    <cellStyle name="Calculation 3 8 2" xfId="22044"/>
    <cellStyle name="Calculation 3 9" xfId="22045"/>
    <cellStyle name="Calculation 30" xfId="22046"/>
    <cellStyle name="Calculation 30 2" xfId="22047"/>
    <cellStyle name="Calculation 30 2 2" xfId="22048"/>
    <cellStyle name="Calculation 30 2 3" xfId="22049"/>
    <cellStyle name="Calculation 30 3" xfId="22050"/>
    <cellStyle name="Calculation 30 4" xfId="22051"/>
    <cellStyle name="Calculation 31" xfId="22052"/>
    <cellStyle name="Calculation 31 2" xfId="22053"/>
    <cellStyle name="Calculation 31 3" xfId="22054"/>
    <cellStyle name="Calculation 32" xfId="22055"/>
    <cellStyle name="Calculation 33" xfId="22056"/>
    <cellStyle name="Calculation 34" xfId="22057"/>
    <cellStyle name="Calculation 4" xfId="22058"/>
    <cellStyle name="Calculation 4 2" xfId="22059"/>
    <cellStyle name="Calculation 4 2 2" xfId="22060"/>
    <cellStyle name="Calculation 4 2 2 2" xfId="22061"/>
    <cellStyle name="Calculation 4 2 2 3" xfId="22062"/>
    <cellStyle name="Calculation 4 2 3" xfId="22063"/>
    <cellStyle name="Calculation 4 2 4" xfId="22064"/>
    <cellStyle name="Calculation 4 3" xfId="22065"/>
    <cellStyle name="Calculation 4 3 2" xfId="22066"/>
    <cellStyle name="Calculation 4 3 2 2" xfId="22067"/>
    <cellStyle name="Calculation 4 3 2 3" xfId="22068"/>
    <cellStyle name="Calculation 4 3 3" xfId="22069"/>
    <cellStyle name="Calculation 4 3 4" xfId="22070"/>
    <cellStyle name="Calculation 4 4" xfId="22071"/>
    <cellStyle name="Calculation 4 4 2" xfId="22072"/>
    <cellStyle name="Calculation 4 4 2 2" xfId="22073"/>
    <cellStyle name="Calculation 4 4 2 3" xfId="22074"/>
    <cellStyle name="Calculation 4 4 3" xfId="22075"/>
    <cellStyle name="Calculation 4 4 4" xfId="22076"/>
    <cellStyle name="Calculation 4 5" xfId="22077"/>
    <cellStyle name="Calculation 4 5 2" xfId="22078"/>
    <cellStyle name="Calculation 4 5 2 2" xfId="22079"/>
    <cellStyle name="Calculation 4 5 2 3" xfId="22080"/>
    <cellStyle name="Calculation 4 5 3" xfId="22081"/>
    <cellStyle name="Calculation 4 5 4" xfId="22082"/>
    <cellStyle name="Calculation 4 6" xfId="22083"/>
    <cellStyle name="Calculation 4 6 2" xfId="22084"/>
    <cellStyle name="Calculation 4 6 2 2" xfId="22085"/>
    <cellStyle name="Calculation 4 6 2 3" xfId="22086"/>
    <cellStyle name="Calculation 4 6 3" xfId="22087"/>
    <cellStyle name="Calculation 4 6 4" xfId="22088"/>
    <cellStyle name="Calculation 4 7" xfId="22089"/>
    <cellStyle name="Calculation 4 7 2" xfId="22090"/>
    <cellStyle name="Calculation 4 7 3" xfId="22091"/>
    <cellStyle name="Calculation 4 8" xfId="22092"/>
    <cellStyle name="Calculation 4 9" xfId="22093"/>
    <cellStyle name="Calculation 5" xfId="22094"/>
    <cellStyle name="Calculation 5 2" xfId="22095"/>
    <cellStyle name="Calculation 5 2 2" xfId="22096"/>
    <cellStyle name="Calculation 5 2 2 2" xfId="22097"/>
    <cellStyle name="Calculation 5 2 2 3" xfId="22098"/>
    <cellStyle name="Calculation 5 2 3" xfId="22099"/>
    <cellStyle name="Calculation 5 2 4" xfId="22100"/>
    <cellStyle name="Calculation 5 3" xfId="22101"/>
    <cellStyle name="Calculation 5 3 2" xfId="22102"/>
    <cellStyle name="Calculation 5 3 2 2" xfId="22103"/>
    <cellStyle name="Calculation 5 3 2 3" xfId="22104"/>
    <cellStyle name="Calculation 5 3 3" xfId="22105"/>
    <cellStyle name="Calculation 5 3 4" xfId="22106"/>
    <cellStyle name="Calculation 5 4" xfId="22107"/>
    <cellStyle name="Calculation 5 4 2" xfId="22108"/>
    <cellStyle name="Calculation 5 4 2 2" xfId="22109"/>
    <cellStyle name="Calculation 5 4 2 3" xfId="22110"/>
    <cellStyle name="Calculation 5 4 3" xfId="22111"/>
    <cellStyle name="Calculation 5 4 4" xfId="22112"/>
    <cellStyle name="Calculation 5 5" xfId="22113"/>
    <cellStyle name="Calculation 5 5 2" xfId="22114"/>
    <cellStyle name="Calculation 5 5 2 2" xfId="22115"/>
    <cellStyle name="Calculation 5 5 2 3" xfId="22116"/>
    <cellStyle name="Calculation 5 5 3" xfId="22117"/>
    <cellStyle name="Calculation 5 5 4" xfId="22118"/>
    <cellStyle name="Calculation 5 6" xfId="22119"/>
    <cellStyle name="Calculation 5 6 2" xfId="22120"/>
    <cellStyle name="Calculation 5 6 2 2" xfId="22121"/>
    <cellStyle name="Calculation 5 6 2 3" xfId="22122"/>
    <cellStyle name="Calculation 5 6 3" xfId="22123"/>
    <cellStyle name="Calculation 5 6 4" xfId="22124"/>
    <cellStyle name="Calculation 5 7" xfId="22125"/>
    <cellStyle name="Calculation 5 7 2" xfId="22126"/>
    <cellStyle name="Calculation 5 7 3" xfId="22127"/>
    <cellStyle name="Calculation 5 8" xfId="22128"/>
    <cellStyle name="Calculation 5 9" xfId="22129"/>
    <cellStyle name="Calculation 6" xfId="22130"/>
    <cellStyle name="Calculation 6 2" xfId="22131"/>
    <cellStyle name="Calculation 6 2 2" xfId="22132"/>
    <cellStyle name="Calculation 6 2 2 2" xfId="22133"/>
    <cellStyle name="Calculation 6 2 2 3" xfId="22134"/>
    <cellStyle name="Calculation 6 2 3" xfId="22135"/>
    <cellStyle name="Calculation 6 2 4" xfId="22136"/>
    <cellStyle name="Calculation 6 3" xfId="22137"/>
    <cellStyle name="Calculation 6 3 2" xfId="22138"/>
    <cellStyle name="Calculation 6 3 2 2" xfId="22139"/>
    <cellStyle name="Calculation 6 3 2 3" xfId="22140"/>
    <cellStyle name="Calculation 6 3 3" xfId="22141"/>
    <cellStyle name="Calculation 6 3 4" xfId="22142"/>
    <cellStyle name="Calculation 6 4" xfId="22143"/>
    <cellStyle name="Calculation 6 4 2" xfId="22144"/>
    <cellStyle name="Calculation 6 4 2 2" xfId="22145"/>
    <cellStyle name="Calculation 6 4 2 3" xfId="22146"/>
    <cellStyle name="Calculation 6 4 3" xfId="22147"/>
    <cellStyle name="Calculation 6 4 4" xfId="22148"/>
    <cellStyle name="Calculation 6 5" xfId="22149"/>
    <cellStyle name="Calculation 6 5 2" xfId="22150"/>
    <cellStyle name="Calculation 6 5 2 2" xfId="22151"/>
    <cellStyle name="Calculation 6 5 2 3" xfId="22152"/>
    <cellStyle name="Calculation 6 5 3" xfId="22153"/>
    <cellStyle name="Calculation 6 5 4" xfId="22154"/>
    <cellStyle name="Calculation 6 6" xfId="22155"/>
    <cellStyle name="Calculation 6 6 2" xfId="22156"/>
    <cellStyle name="Calculation 6 6 2 2" xfId="22157"/>
    <cellStyle name="Calculation 6 6 2 3" xfId="22158"/>
    <cellStyle name="Calculation 6 6 3" xfId="22159"/>
    <cellStyle name="Calculation 6 6 4" xfId="22160"/>
    <cellStyle name="Calculation 6 7" xfId="22161"/>
    <cellStyle name="Calculation 6 7 2" xfId="22162"/>
    <cellStyle name="Calculation 6 7 3" xfId="22163"/>
    <cellStyle name="Calculation 6 8" xfId="22164"/>
    <cellStyle name="Calculation 6 9" xfId="22165"/>
    <cellStyle name="Calculation 7" xfId="22166"/>
    <cellStyle name="Calculation 7 2" xfId="22167"/>
    <cellStyle name="Calculation 7 2 2" xfId="22168"/>
    <cellStyle name="Calculation 7 2 2 2" xfId="22169"/>
    <cellStyle name="Calculation 7 2 2 3" xfId="22170"/>
    <cellStyle name="Calculation 7 2 3" xfId="22171"/>
    <cellStyle name="Calculation 7 2 4" xfId="22172"/>
    <cellStyle name="Calculation 7 3" xfId="22173"/>
    <cellStyle name="Calculation 7 3 2" xfId="22174"/>
    <cellStyle name="Calculation 7 3 2 2" xfId="22175"/>
    <cellStyle name="Calculation 7 3 2 3" xfId="22176"/>
    <cellStyle name="Calculation 7 3 3" xfId="22177"/>
    <cellStyle name="Calculation 7 3 4" xfId="22178"/>
    <cellStyle name="Calculation 7 4" xfId="22179"/>
    <cellStyle name="Calculation 7 4 2" xfId="22180"/>
    <cellStyle name="Calculation 7 4 2 2" xfId="22181"/>
    <cellStyle name="Calculation 7 4 2 3" xfId="22182"/>
    <cellStyle name="Calculation 7 4 3" xfId="22183"/>
    <cellStyle name="Calculation 7 4 4" xfId="22184"/>
    <cellStyle name="Calculation 7 5" xfId="22185"/>
    <cellStyle name="Calculation 7 5 2" xfId="22186"/>
    <cellStyle name="Calculation 7 5 2 2" xfId="22187"/>
    <cellStyle name="Calculation 7 5 2 3" xfId="22188"/>
    <cellStyle name="Calculation 7 5 3" xfId="22189"/>
    <cellStyle name="Calculation 7 5 4" xfId="22190"/>
    <cellStyle name="Calculation 7 6" xfId="22191"/>
    <cellStyle name="Calculation 7 6 2" xfId="22192"/>
    <cellStyle name="Calculation 7 6 2 2" xfId="22193"/>
    <cellStyle name="Calculation 7 6 2 3" xfId="22194"/>
    <cellStyle name="Calculation 7 6 3" xfId="22195"/>
    <cellStyle name="Calculation 7 6 4" xfId="22196"/>
    <cellStyle name="Calculation 7 7" xfId="22197"/>
    <cellStyle name="Calculation 7 7 2" xfId="22198"/>
    <cellStyle name="Calculation 7 7 3" xfId="22199"/>
    <cellStyle name="Calculation 7 8" xfId="22200"/>
    <cellStyle name="Calculation 7 9" xfId="22201"/>
    <cellStyle name="Calculation 8" xfId="22202"/>
    <cellStyle name="Calculation 8 2" xfId="22203"/>
    <cellStyle name="Calculation 8 2 2" xfId="22204"/>
    <cellStyle name="Calculation 8 2 2 2" xfId="22205"/>
    <cellStyle name="Calculation 8 2 2 3" xfId="22206"/>
    <cellStyle name="Calculation 8 2 3" xfId="22207"/>
    <cellStyle name="Calculation 8 2 4" xfId="22208"/>
    <cellStyle name="Calculation 8 3" xfId="22209"/>
    <cellStyle name="Calculation 8 3 2" xfId="22210"/>
    <cellStyle name="Calculation 8 3 2 2" xfId="22211"/>
    <cellStyle name="Calculation 8 3 2 3" xfId="22212"/>
    <cellStyle name="Calculation 8 3 3" xfId="22213"/>
    <cellStyle name="Calculation 8 3 4" xfId="22214"/>
    <cellStyle name="Calculation 8 4" xfId="22215"/>
    <cellStyle name="Calculation 8 4 2" xfId="22216"/>
    <cellStyle name="Calculation 8 4 2 2" xfId="22217"/>
    <cellStyle name="Calculation 8 4 2 3" xfId="22218"/>
    <cellStyle name="Calculation 8 4 3" xfId="22219"/>
    <cellStyle name="Calculation 8 4 4" xfId="22220"/>
    <cellStyle name="Calculation 8 5" xfId="22221"/>
    <cellStyle name="Calculation 8 5 2" xfId="22222"/>
    <cellStyle name="Calculation 8 5 2 2" xfId="22223"/>
    <cellStyle name="Calculation 8 5 2 3" xfId="22224"/>
    <cellStyle name="Calculation 8 5 3" xfId="22225"/>
    <cellStyle name="Calculation 8 5 4" xfId="22226"/>
    <cellStyle name="Calculation 8 6" xfId="22227"/>
    <cellStyle name="Calculation 8 6 2" xfId="22228"/>
    <cellStyle name="Calculation 8 6 2 2" xfId="22229"/>
    <cellStyle name="Calculation 8 6 2 3" xfId="22230"/>
    <cellStyle name="Calculation 8 6 3" xfId="22231"/>
    <cellStyle name="Calculation 8 6 4" xfId="22232"/>
    <cellStyle name="Calculation 8 7" xfId="22233"/>
    <cellStyle name="Calculation 8 7 2" xfId="22234"/>
    <cellStyle name="Calculation 8 7 3" xfId="22235"/>
    <cellStyle name="Calculation 8 8" xfId="22236"/>
    <cellStyle name="Calculation 8 9" xfId="22237"/>
    <cellStyle name="Calculation 9" xfId="22238"/>
    <cellStyle name="Calculation 9 2" xfId="22239"/>
    <cellStyle name="Calculation 9 2 2" xfId="22240"/>
    <cellStyle name="Calculation 9 2 2 2" xfId="22241"/>
    <cellStyle name="Calculation 9 2 2 3" xfId="22242"/>
    <cellStyle name="Calculation 9 2 3" xfId="22243"/>
    <cellStyle name="Calculation 9 2 4" xfId="22244"/>
    <cellStyle name="Calculation 9 3" xfId="22245"/>
    <cellStyle name="Calculation 9 3 2" xfId="22246"/>
    <cellStyle name="Calculation 9 3 2 2" xfId="22247"/>
    <cellStyle name="Calculation 9 3 2 3" xfId="22248"/>
    <cellStyle name="Calculation 9 3 3" xfId="22249"/>
    <cellStyle name="Calculation 9 3 4" xfId="22250"/>
    <cellStyle name="Calculation 9 4" xfId="22251"/>
    <cellStyle name="Calculation 9 4 2" xfId="22252"/>
    <cellStyle name="Calculation 9 4 2 2" xfId="22253"/>
    <cellStyle name="Calculation 9 4 2 3" xfId="22254"/>
    <cellStyle name="Calculation 9 4 3" xfId="22255"/>
    <cellStyle name="Calculation 9 4 4" xfId="22256"/>
    <cellStyle name="Calculation 9 5" xfId="22257"/>
    <cellStyle name="Calculation 9 5 2" xfId="22258"/>
    <cellStyle name="Calculation 9 5 2 2" xfId="22259"/>
    <cellStyle name="Calculation 9 5 2 3" xfId="22260"/>
    <cellStyle name="Calculation 9 5 3" xfId="22261"/>
    <cellStyle name="Calculation 9 5 4" xfId="22262"/>
    <cellStyle name="Calculation 9 6" xfId="22263"/>
    <cellStyle name="Calculation 9 6 2" xfId="22264"/>
    <cellStyle name="Calculation 9 6 2 2" xfId="22265"/>
    <cellStyle name="Calculation 9 6 2 3" xfId="22266"/>
    <cellStyle name="Calculation 9 6 3" xfId="22267"/>
    <cellStyle name="Calculation 9 6 4" xfId="22268"/>
    <cellStyle name="Calculation 9 7" xfId="22269"/>
    <cellStyle name="Calculation 9 7 2" xfId="22270"/>
    <cellStyle name="Calculation 9 7 3" xfId="22271"/>
    <cellStyle name="Calculation 9 8" xfId="22272"/>
    <cellStyle name="Calculation 9 9" xfId="22273"/>
    <cellStyle name="category" xfId="22274"/>
    <cellStyle name="Check Cell 2" xfId="22275"/>
    <cellStyle name="Check Cell 2 2" xfId="22276"/>
    <cellStyle name="Check Cell 2 3" xfId="22277"/>
    <cellStyle name="Check Cell 2 4" xfId="22278"/>
    <cellStyle name="Check Cell 2 5" xfId="22279"/>
    <cellStyle name="Check Cell 3" xfId="22280"/>
    <cellStyle name="Check Cell 4" xfId="22281"/>
    <cellStyle name="CIAI¡ER￠R¡¿￠RERU¡ERE¡ER¨I¡ⓒ¡ERIiA¡ER￠R¡¿I" xfId="22282"/>
    <cellStyle name="ⓒoe¨￢¨￠Aⓒ÷_AIAIC¡ÆAuCoEⓒ÷ " xfId="22283"/>
    <cellStyle name="Comma" xfId="65083" builtinId="3"/>
    <cellStyle name="Comma  - Style1" xfId="22284"/>
    <cellStyle name="Comma  - Style2" xfId="22285"/>
    <cellStyle name="Comma  - Style3" xfId="22286"/>
    <cellStyle name="Comma  - Style4" xfId="22287"/>
    <cellStyle name="Comma  - Style5" xfId="22288"/>
    <cellStyle name="Comma  - Style6" xfId="22289"/>
    <cellStyle name="Comma  - Style7" xfId="22290"/>
    <cellStyle name="Comma  - Style8" xfId="22291"/>
    <cellStyle name="Comma [0] 2" xfId="3"/>
    <cellStyle name="Comma [0] 2 2" xfId="22292"/>
    <cellStyle name="Comma [0] 2 2 2" xfId="22293"/>
    <cellStyle name="Comma [0] 2 2 3" xfId="22294"/>
    <cellStyle name="Comma [0] 2 3" xfId="22295"/>
    <cellStyle name="Comma [0] 2 4" xfId="22296"/>
    <cellStyle name="Comma [0] 2 5" xfId="22297"/>
    <cellStyle name="Comma [0] 2 6" xfId="22298"/>
    <cellStyle name="Comma [0] 2 7" xfId="22299"/>
    <cellStyle name="Comma [0] 3" xfId="22300"/>
    <cellStyle name="Comma [0] 3 2" xfId="22301"/>
    <cellStyle name="Comma [0] 3 3" xfId="22302"/>
    <cellStyle name="Comma [0] 4" xfId="22303"/>
    <cellStyle name="Comma [0] 4 2" xfId="65082"/>
    <cellStyle name="Comma [0] 5" xfId="22304"/>
    <cellStyle name="Comma [0] 6" xfId="22305"/>
    <cellStyle name="Comma [00]" xfId="22306"/>
    <cellStyle name="Comma [00] 2" xfId="22307"/>
    <cellStyle name="Comma 10" xfId="22308"/>
    <cellStyle name="Comma 10 10" xfId="22309"/>
    <cellStyle name="Comma 10 11" xfId="22310"/>
    <cellStyle name="Comma 10 12" xfId="22311"/>
    <cellStyle name="Comma 10 13" xfId="22312"/>
    <cellStyle name="Comma 10 14" xfId="22313"/>
    <cellStyle name="Comma 10 2" xfId="22314"/>
    <cellStyle name="Comma 10 2 10" xfId="22315"/>
    <cellStyle name="Comma 10 2 11" xfId="22316"/>
    <cellStyle name="Comma 10 2 2" xfId="22317"/>
    <cellStyle name="Comma 10 2 3" xfId="22318"/>
    <cellStyle name="Comma 10 2 4" xfId="22319"/>
    <cellStyle name="Comma 10 2 5" xfId="22320"/>
    <cellStyle name="Comma 10 2 6" xfId="22321"/>
    <cellStyle name="Comma 10 2 7" xfId="22322"/>
    <cellStyle name="Comma 10 2 8" xfId="22323"/>
    <cellStyle name="Comma 10 2 9" xfId="22324"/>
    <cellStyle name="Comma 10 3" xfId="22325"/>
    <cellStyle name="Comma 10 4" xfId="22326"/>
    <cellStyle name="Comma 10 5" xfId="22327"/>
    <cellStyle name="Comma 10 6" xfId="22328"/>
    <cellStyle name="Comma 10 7" xfId="22329"/>
    <cellStyle name="Comma 10 8" xfId="22330"/>
    <cellStyle name="Comma 10 9" xfId="22331"/>
    <cellStyle name="Comma 11" xfId="22332"/>
    <cellStyle name="Comma 11 10" xfId="22333"/>
    <cellStyle name="Comma 11 11" xfId="22334"/>
    <cellStyle name="Comma 11 12" xfId="22335"/>
    <cellStyle name="Comma 11 13" xfId="22336"/>
    <cellStyle name="Comma 11 14" xfId="22337"/>
    <cellStyle name="Comma 11 2" xfId="22338"/>
    <cellStyle name="Comma 11 2 10" xfId="22339"/>
    <cellStyle name="Comma 11 2 11" xfId="22340"/>
    <cellStyle name="Comma 11 2 2" xfId="22341"/>
    <cellStyle name="Comma 11 2 3" xfId="22342"/>
    <cellStyle name="Comma 11 2 4" xfId="22343"/>
    <cellStyle name="Comma 11 2 5" xfId="22344"/>
    <cellStyle name="Comma 11 2 6" xfId="22345"/>
    <cellStyle name="Comma 11 2 7" xfId="22346"/>
    <cellStyle name="Comma 11 2 8" xfId="22347"/>
    <cellStyle name="Comma 11 2 9" xfId="22348"/>
    <cellStyle name="Comma 11 3" xfId="22349"/>
    <cellStyle name="Comma 11 4" xfId="22350"/>
    <cellStyle name="Comma 11 5" xfId="22351"/>
    <cellStyle name="Comma 11 6" xfId="22352"/>
    <cellStyle name="Comma 11 7" xfId="22353"/>
    <cellStyle name="Comma 11 8" xfId="22354"/>
    <cellStyle name="Comma 11 9" xfId="22355"/>
    <cellStyle name="Comma 12" xfId="22356"/>
    <cellStyle name="Comma 12 10" xfId="22357"/>
    <cellStyle name="Comma 12 11" xfId="22358"/>
    <cellStyle name="Comma 12 12" xfId="22359"/>
    <cellStyle name="Comma 12 13" xfId="22360"/>
    <cellStyle name="Comma 12 14" xfId="22361"/>
    <cellStyle name="Comma 12 2" xfId="22362"/>
    <cellStyle name="Comma 12 2 10" xfId="22363"/>
    <cellStyle name="Comma 12 2 11" xfId="22364"/>
    <cellStyle name="Comma 12 2 2" xfId="22365"/>
    <cellStyle name="Comma 12 2 3" xfId="22366"/>
    <cellStyle name="Comma 12 2 4" xfId="22367"/>
    <cellStyle name="Comma 12 2 5" xfId="22368"/>
    <cellStyle name="Comma 12 2 6" xfId="22369"/>
    <cellStyle name="Comma 12 2 7" xfId="22370"/>
    <cellStyle name="Comma 12 2 8" xfId="22371"/>
    <cellStyle name="Comma 12 2 9" xfId="22372"/>
    <cellStyle name="Comma 12 3" xfId="22373"/>
    <cellStyle name="Comma 12 4" xfId="22374"/>
    <cellStyle name="Comma 12 5" xfId="22375"/>
    <cellStyle name="Comma 12 6" xfId="22376"/>
    <cellStyle name="Comma 12 7" xfId="22377"/>
    <cellStyle name="Comma 12 8" xfId="22378"/>
    <cellStyle name="Comma 12 9" xfId="22379"/>
    <cellStyle name="Comma 13" xfId="22380"/>
    <cellStyle name="Comma 13 10" xfId="22381"/>
    <cellStyle name="Comma 13 11" xfId="22382"/>
    <cellStyle name="Comma 13 12" xfId="22383"/>
    <cellStyle name="Comma 13 13" xfId="22384"/>
    <cellStyle name="Comma 13 2" xfId="22385"/>
    <cellStyle name="Comma 13 2 10" xfId="22386"/>
    <cellStyle name="Comma 13 2 11" xfId="22387"/>
    <cellStyle name="Comma 13 2 2" xfId="22388"/>
    <cellStyle name="Comma 13 2 3" xfId="22389"/>
    <cellStyle name="Comma 13 2 4" xfId="22390"/>
    <cellStyle name="Comma 13 2 5" xfId="22391"/>
    <cellStyle name="Comma 13 2 6" xfId="22392"/>
    <cellStyle name="Comma 13 2 7" xfId="22393"/>
    <cellStyle name="Comma 13 2 8" xfId="22394"/>
    <cellStyle name="Comma 13 2 9" xfId="22395"/>
    <cellStyle name="Comma 13 3" xfId="22396"/>
    <cellStyle name="Comma 13 4" xfId="22397"/>
    <cellStyle name="Comma 13 5" xfId="22398"/>
    <cellStyle name="Comma 13 6" xfId="22399"/>
    <cellStyle name="Comma 13 7" xfId="22400"/>
    <cellStyle name="Comma 13 8" xfId="22401"/>
    <cellStyle name="Comma 13 9" xfId="22402"/>
    <cellStyle name="Comma 14" xfId="22403"/>
    <cellStyle name="Comma 14 10" xfId="22404"/>
    <cellStyle name="Comma 14 11" xfId="22405"/>
    <cellStyle name="Comma 14 12" xfId="22406"/>
    <cellStyle name="Comma 14 2" xfId="22407"/>
    <cellStyle name="Comma 14 2 10" xfId="22408"/>
    <cellStyle name="Comma 14 2 11" xfId="22409"/>
    <cellStyle name="Comma 14 2 2" xfId="22410"/>
    <cellStyle name="Comma 14 2 3" xfId="22411"/>
    <cellStyle name="Comma 14 2 4" xfId="22412"/>
    <cellStyle name="Comma 14 2 5" xfId="22413"/>
    <cellStyle name="Comma 14 2 6" xfId="22414"/>
    <cellStyle name="Comma 14 2 7" xfId="22415"/>
    <cellStyle name="Comma 14 2 8" xfId="22416"/>
    <cellStyle name="Comma 14 2 9" xfId="22417"/>
    <cellStyle name="Comma 14 3" xfId="22418"/>
    <cellStyle name="Comma 14 4" xfId="22419"/>
    <cellStyle name="Comma 14 5" xfId="22420"/>
    <cellStyle name="Comma 14 6" xfId="22421"/>
    <cellStyle name="Comma 14 7" xfId="22422"/>
    <cellStyle name="Comma 14 8" xfId="22423"/>
    <cellStyle name="Comma 14 9" xfId="22424"/>
    <cellStyle name="Comma 15" xfId="22425"/>
    <cellStyle name="Comma 15 10" xfId="22426"/>
    <cellStyle name="Comma 15 11" xfId="22427"/>
    <cellStyle name="Comma 15 12" xfId="22428"/>
    <cellStyle name="Comma 15 2" xfId="22429"/>
    <cellStyle name="Comma 15 2 10" xfId="22430"/>
    <cellStyle name="Comma 15 2 11" xfId="22431"/>
    <cellStyle name="Comma 15 2 2" xfId="22432"/>
    <cellStyle name="Comma 15 2 3" xfId="22433"/>
    <cellStyle name="Comma 15 2 4" xfId="22434"/>
    <cellStyle name="Comma 15 2 5" xfId="22435"/>
    <cellStyle name="Comma 15 2 6" xfId="22436"/>
    <cellStyle name="Comma 15 2 7" xfId="22437"/>
    <cellStyle name="Comma 15 2 8" xfId="22438"/>
    <cellStyle name="Comma 15 2 9" xfId="22439"/>
    <cellStyle name="Comma 15 3" xfId="22440"/>
    <cellStyle name="Comma 15 4" xfId="22441"/>
    <cellStyle name="Comma 15 5" xfId="22442"/>
    <cellStyle name="Comma 15 6" xfId="22443"/>
    <cellStyle name="Comma 15 7" xfId="22444"/>
    <cellStyle name="Comma 15 8" xfId="22445"/>
    <cellStyle name="Comma 15 9" xfId="22446"/>
    <cellStyle name="Comma 16" xfId="22447"/>
    <cellStyle name="Comma 16 10" xfId="22448"/>
    <cellStyle name="Comma 16 11" xfId="22449"/>
    <cellStyle name="Comma 16 12" xfId="22450"/>
    <cellStyle name="Comma 16 2" xfId="22451"/>
    <cellStyle name="Comma 16 2 10" xfId="22452"/>
    <cellStyle name="Comma 16 2 11" xfId="22453"/>
    <cellStyle name="Comma 16 2 2" xfId="22454"/>
    <cellStyle name="Comma 16 2 3" xfId="22455"/>
    <cellStyle name="Comma 16 2 4" xfId="22456"/>
    <cellStyle name="Comma 16 2 5" xfId="22457"/>
    <cellStyle name="Comma 16 2 6" xfId="22458"/>
    <cellStyle name="Comma 16 2 7" xfId="22459"/>
    <cellStyle name="Comma 16 2 8" xfId="22460"/>
    <cellStyle name="Comma 16 2 9" xfId="22461"/>
    <cellStyle name="Comma 16 3" xfId="22462"/>
    <cellStyle name="Comma 16 4" xfId="22463"/>
    <cellStyle name="Comma 16 5" xfId="22464"/>
    <cellStyle name="Comma 16 6" xfId="22465"/>
    <cellStyle name="Comma 16 7" xfId="22466"/>
    <cellStyle name="Comma 16 8" xfId="22467"/>
    <cellStyle name="Comma 16 9" xfId="22468"/>
    <cellStyle name="Comma 17" xfId="22469"/>
    <cellStyle name="Comma 17 10" xfId="22470"/>
    <cellStyle name="Comma 17 11" xfId="22471"/>
    <cellStyle name="Comma 17 12" xfId="22472"/>
    <cellStyle name="Comma 17 2" xfId="22473"/>
    <cellStyle name="Comma 17 2 10" xfId="22474"/>
    <cellStyle name="Comma 17 2 11" xfId="22475"/>
    <cellStyle name="Comma 17 2 2" xfId="22476"/>
    <cellStyle name="Comma 17 2 3" xfId="22477"/>
    <cellStyle name="Comma 17 2 4" xfId="22478"/>
    <cellStyle name="Comma 17 2 5" xfId="22479"/>
    <cellStyle name="Comma 17 2 6" xfId="22480"/>
    <cellStyle name="Comma 17 2 7" xfId="22481"/>
    <cellStyle name="Comma 17 2 8" xfId="22482"/>
    <cellStyle name="Comma 17 2 9" xfId="22483"/>
    <cellStyle name="Comma 17 3" xfId="22484"/>
    <cellStyle name="Comma 17 4" xfId="22485"/>
    <cellStyle name="Comma 17 5" xfId="22486"/>
    <cellStyle name="Comma 17 6" xfId="22487"/>
    <cellStyle name="Comma 17 7" xfId="22488"/>
    <cellStyle name="Comma 17 8" xfId="22489"/>
    <cellStyle name="Comma 17 9" xfId="22490"/>
    <cellStyle name="Comma 18" xfId="22491"/>
    <cellStyle name="Comma 18 10" xfId="22492"/>
    <cellStyle name="Comma 18 11" xfId="22493"/>
    <cellStyle name="Comma 18 12" xfId="22494"/>
    <cellStyle name="Comma 18 2" xfId="22495"/>
    <cellStyle name="Comma 18 2 10" xfId="22496"/>
    <cellStyle name="Comma 18 2 11" xfId="22497"/>
    <cellStyle name="Comma 18 2 2" xfId="22498"/>
    <cellStyle name="Comma 18 2 3" xfId="22499"/>
    <cellStyle name="Comma 18 2 4" xfId="22500"/>
    <cellStyle name="Comma 18 2 5" xfId="22501"/>
    <cellStyle name="Comma 18 2 6" xfId="22502"/>
    <cellStyle name="Comma 18 2 7" xfId="22503"/>
    <cellStyle name="Comma 18 2 8" xfId="22504"/>
    <cellStyle name="Comma 18 2 9" xfId="22505"/>
    <cellStyle name="Comma 18 3" xfId="22506"/>
    <cellStyle name="Comma 18 4" xfId="22507"/>
    <cellStyle name="Comma 18 5" xfId="22508"/>
    <cellStyle name="Comma 18 6" xfId="22509"/>
    <cellStyle name="Comma 18 7" xfId="22510"/>
    <cellStyle name="Comma 18 8" xfId="22511"/>
    <cellStyle name="Comma 18 9" xfId="22512"/>
    <cellStyle name="Comma 19" xfId="22513"/>
    <cellStyle name="Comma 19 10" xfId="22514"/>
    <cellStyle name="Comma 19 11" xfId="22515"/>
    <cellStyle name="Comma 19 12" xfId="22516"/>
    <cellStyle name="Comma 19 2" xfId="22517"/>
    <cellStyle name="Comma 19 2 10" xfId="22518"/>
    <cellStyle name="Comma 19 2 11" xfId="22519"/>
    <cellStyle name="Comma 19 2 2" xfId="22520"/>
    <cellStyle name="Comma 19 2 3" xfId="22521"/>
    <cellStyle name="Comma 19 2 4" xfId="22522"/>
    <cellStyle name="Comma 19 2 5" xfId="22523"/>
    <cellStyle name="Comma 19 2 6" xfId="22524"/>
    <cellStyle name="Comma 19 2 7" xfId="22525"/>
    <cellStyle name="Comma 19 2 8" xfId="22526"/>
    <cellStyle name="Comma 19 2 9" xfId="22527"/>
    <cellStyle name="Comma 19 3" xfId="22528"/>
    <cellStyle name="Comma 19 4" xfId="22529"/>
    <cellStyle name="Comma 19 5" xfId="22530"/>
    <cellStyle name="Comma 19 6" xfId="22531"/>
    <cellStyle name="Comma 19 7" xfId="22532"/>
    <cellStyle name="Comma 19 8" xfId="22533"/>
    <cellStyle name="Comma 19 9" xfId="22534"/>
    <cellStyle name="Comma 2" xfId="22535"/>
    <cellStyle name="Comma 2 10" xfId="22536"/>
    <cellStyle name="Comma 2 2" xfId="22537"/>
    <cellStyle name="Comma 2 2 18" xfId="22538"/>
    <cellStyle name="Comma 2 2 2" xfId="22539"/>
    <cellStyle name="Comma 2 2 2 2" xfId="22540"/>
    <cellStyle name="Comma 2 2 3" xfId="22541"/>
    <cellStyle name="Comma 2 3" xfId="22542"/>
    <cellStyle name="Comma 2 4" xfId="22543"/>
    <cellStyle name="Comma 2 5" xfId="22544"/>
    <cellStyle name="Comma 2 6" xfId="22545"/>
    <cellStyle name="Comma 2 7" xfId="22546"/>
    <cellStyle name="Comma 2 8" xfId="22547"/>
    <cellStyle name="Comma 2 9" xfId="22548"/>
    <cellStyle name="Comma 20" xfId="22549"/>
    <cellStyle name="Comma 20 10" xfId="22550"/>
    <cellStyle name="Comma 20 11" xfId="22551"/>
    <cellStyle name="Comma 20 12" xfId="22552"/>
    <cellStyle name="Comma 20 2" xfId="22553"/>
    <cellStyle name="Comma 20 2 10" xfId="22554"/>
    <cellStyle name="Comma 20 2 11" xfId="22555"/>
    <cellStyle name="Comma 20 2 2" xfId="22556"/>
    <cellStyle name="Comma 20 2 3" xfId="22557"/>
    <cellStyle name="Comma 20 2 4" xfId="22558"/>
    <cellStyle name="Comma 20 2 5" xfId="22559"/>
    <cellStyle name="Comma 20 2 6" xfId="22560"/>
    <cellStyle name="Comma 20 2 7" xfId="22561"/>
    <cellStyle name="Comma 20 2 8" xfId="22562"/>
    <cellStyle name="Comma 20 2 9" xfId="22563"/>
    <cellStyle name="Comma 20 3" xfId="22564"/>
    <cellStyle name="Comma 20 4" xfId="22565"/>
    <cellStyle name="Comma 20 5" xfId="22566"/>
    <cellStyle name="Comma 20 6" xfId="22567"/>
    <cellStyle name="Comma 20 7" xfId="22568"/>
    <cellStyle name="Comma 20 8" xfId="22569"/>
    <cellStyle name="Comma 20 9" xfId="22570"/>
    <cellStyle name="Comma 21" xfId="22571"/>
    <cellStyle name="Comma 21 10" xfId="22572"/>
    <cellStyle name="Comma 21 11" xfId="22573"/>
    <cellStyle name="Comma 21 12" xfId="22574"/>
    <cellStyle name="Comma 21 2" xfId="22575"/>
    <cellStyle name="Comma 21 2 10" xfId="22576"/>
    <cellStyle name="Comma 21 2 11" xfId="22577"/>
    <cellStyle name="Comma 21 2 2" xfId="22578"/>
    <cellStyle name="Comma 21 2 3" xfId="22579"/>
    <cellStyle name="Comma 21 2 4" xfId="22580"/>
    <cellStyle name="Comma 21 2 5" xfId="22581"/>
    <cellStyle name="Comma 21 2 6" xfId="22582"/>
    <cellStyle name="Comma 21 2 7" xfId="22583"/>
    <cellStyle name="Comma 21 2 8" xfId="22584"/>
    <cellStyle name="Comma 21 2 9" xfId="22585"/>
    <cellStyle name="Comma 21 3" xfId="22586"/>
    <cellStyle name="Comma 21 4" xfId="22587"/>
    <cellStyle name="Comma 21 5" xfId="22588"/>
    <cellStyle name="Comma 21 6" xfId="22589"/>
    <cellStyle name="Comma 21 7" xfId="22590"/>
    <cellStyle name="Comma 21 8" xfId="22591"/>
    <cellStyle name="Comma 21 9" xfId="22592"/>
    <cellStyle name="Comma 22" xfId="22593"/>
    <cellStyle name="Comma 22 10" xfId="22594"/>
    <cellStyle name="Comma 22 11" xfId="22595"/>
    <cellStyle name="Comma 22 12" xfId="22596"/>
    <cellStyle name="Comma 22 2" xfId="22597"/>
    <cellStyle name="Comma 22 2 10" xfId="22598"/>
    <cellStyle name="Comma 22 2 11" xfId="22599"/>
    <cellStyle name="Comma 22 2 2" xfId="22600"/>
    <cellStyle name="Comma 22 2 3" xfId="22601"/>
    <cellStyle name="Comma 22 2 4" xfId="22602"/>
    <cellStyle name="Comma 22 2 5" xfId="22603"/>
    <cellStyle name="Comma 22 2 6" xfId="22604"/>
    <cellStyle name="Comma 22 2 7" xfId="22605"/>
    <cellStyle name="Comma 22 2 8" xfId="22606"/>
    <cellStyle name="Comma 22 2 9" xfId="22607"/>
    <cellStyle name="Comma 22 3" xfId="22608"/>
    <cellStyle name="Comma 22 4" xfId="22609"/>
    <cellStyle name="Comma 22 5" xfId="22610"/>
    <cellStyle name="Comma 22 6" xfId="22611"/>
    <cellStyle name="Comma 22 7" xfId="22612"/>
    <cellStyle name="Comma 22 8" xfId="22613"/>
    <cellStyle name="Comma 22 9" xfId="22614"/>
    <cellStyle name="Comma 23" xfId="22615"/>
    <cellStyle name="Comma 23 10" xfId="22616"/>
    <cellStyle name="Comma 23 11" xfId="22617"/>
    <cellStyle name="Comma 23 12" xfId="22618"/>
    <cellStyle name="Comma 23 2" xfId="22619"/>
    <cellStyle name="Comma 23 2 10" xfId="22620"/>
    <cellStyle name="Comma 23 2 11" xfId="22621"/>
    <cellStyle name="Comma 23 2 2" xfId="22622"/>
    <cellStyle name="Comma 23 2 3" xfId="22623"/>
    <cellStyle name="Comma 23 2 4" xfId="22624"/>
    <cellStyle name="Comma 23 2 5" xfId="22625"/>
    <cellStyle name="Comma 23 2 6" xfId="22626"/>
    <cellStyle name="Comma 23 2 7" xfId="22627"/>
    <cellStyle name="Comma 23 2 8" xfId="22628"/>
    <cellStyle name="Comma 23 2 9" xfId="22629"/>
    <cellStyle name="Comma 23 3" xfId="22630"/>
    <cellStyle name="Comma 23 4" xfId="22631"/>
    <cellStyle name="Comma 23 5" xfId="22632"/>
    <cellStyle name="Comma 23 6" xfId="22633"/>
    <cellStyle name="Comma 23 7" xfId="22634"/>
    <cellStyle name="Comma 23 8" xfId="22635"/>
    <cellStyle name="Comma 23 9" xfId="22636"/>
    <cellStyle name="Comma 24" xfId="22637"/>
    <cellStyle name="Comma 24 10" xfId="22638"/>
    <cellStyle name="Comma 24 11" xfId="22639"/>
    <cellStyle name="Comma 24 12" xfId="22640"/>
    <cellStyle name="Comma 24 2" xfId="22641"/>
    <cellStyle name="Comma 24 2 10" xfId="22642"/>
    <cellStyle name="Comma 24 2 11" xfId="22643"/>
    <cellStyle name="Comma 24 2 2" xfId="22644"/>
    <cellStyle name="Comma 24 2 3" xfId="22645"/>
    <cellStyle name="Comma 24 2 4" xfId="22646"/>
    <cellStyle name="Comma 24 2 5" xfId="22647"/>
    <cellStyle name="Comma 24 2 6" xfId="22648"/>
    <cellStyle name="Comma 24 2 7" xfId="22649"/>
    <cellStyle name="Comma 24 2 8" xfId="22650"/>
    <cellStyle name="Comma 24 2 9" xfId="22651"/>
    <cellStyle name="Comma 24 3" xfId="22652"/>
    <cellStyle name="Comma 24 4" xfId="22653"/>
    <cellStyle name="Comma 24 5" xfId="22654"/>
    <cellStyle name="Comma 24 6" xfId="22655"/>
    <cellStyle name="Comma 24 7" xfId="22656"/>
    <cellStyle name="Comma 24 8" xfId="22657"/>
    <cellStyle name="Comma 24 9" xfId="22658"/>
    <cellStyle name="Comma 25" xfId="22659"/>
    <cellStyle name="Comma 25 10" xfId="22660"/>
    <cellStyle name="Comma 25 11" xfId="22661"/>
    <cellStyle name="Comma 25 12" xfId="22662"/>
    <cellStyle name="Comma 25 2" xfId="22663"/>
    <cellStyle name="Comma 25 2 10" xfId="22664"/>
    <cellStyle name="Comma 25 2 11" xfId="22665"/>
    <cellStyle name="Comma 25 2 2" xfId="22666"/>
    <cellStyle name="Comma 25 2 3" xfId="22667"/>
    <cellStyle name="Comma 25 2 4" xfId="22668"/>
    <cellStyle name="Comma 25 2 5" xfId="22669"/>
    <cellStyle name="Comma 25 2 6" xfId="22670"/>
    <cellStyle name="Comma 25 2 7" xfId="22671"/>
    <cellStyle name="Comma 25 2 8" xfId="22672"/>
    <cellStyle name="Comma 25 2 9" xfId="22673"/>
    <cellStyle name="Comma 25 3" xfId="22674"/>
    <cellStyle name="Comma 25 4" xfId="22675"/>
    <cellStyle name="Comma 25 5" xfId="22676"/>
    <cellStyle name="Comma 25 6" xfId="22677"/>
    <cellStyle name="Comma 25 7" xfId="22678"/>
    <cellStyle name="Comma 25 8" xfId="22679"/>
    <cellStyle name="Comma 25 9" xfId="22680"/>
    <cellStyle name="Comma 26" xfId="22681"/>
    <cellStyle name="Comma 26 10" xfId="22682"/>
    <cellStyle name="Comma 26 11" xfId="22683"/>
    <cellStyle name="Comma 26 12" xfId="22684"/>
    <cellStyle name="Comma 26 2" xfId="22685"/>
    <cellStyle name="Comma 26 2 10" xfId="22686"/>
    <cellStyle name="Comma 26 2 11" xfId="22687"/>
    <cellStyle name="Comma 26 2 2" xfId="22688"/>
    <cellStyle name="Comma 26 2 3" xfId="22689"/>
    <cellStyle name="Comma 26 2 4" xfId="22690"/>
    <cellStyle name="Comma 26 2 5" xfId="22691"/>
    <cellStyle name="Comma 26 2 6" xfId="22692"/>
    <cellStyle name="Comma 26 2 7" xfId="22693"/>
    <cellStyle name="Comma 26 2 8" xfId="22694"/>
    <cellStyle name="Comma 26 2 9" xfId="22695"/>
    <cellStyle name="Comma 26 3" xfId="22696"/>
    <cellStyle name="Comma 26 4" xfId="22697"/>
    <cellStyle name="Comma 26 5" xfId="22698"/>
    <cellStyle name="Comma 26 6" xfId="22699"/>
    <cellStyle name="Comma 26 7" xfId="22700"/>
    <cellStyle name="Comma 26 8" xfId="22701"/>
    <cellStyle name="Comma 26 9" xfId="22702"/>
    <cellStyle name="Comma 27" xfId="22703"/>
    <cellStyle name="Comma 27 10" xfId="22704"/>
    <cellStyle name="Comma 27 11" xfId="22705"/>
    <cellStyle name="Comma 27 12" xfId="22706"/>
    <cellStyle name="Comma 27 2" xfId="22707"/>
    <cellStyle name="Comma 27 2 10" xfId="22708"/>
    <cellStyle name="Comma 27 2 11" xfId="22709"/>
    <cellStyle name="Comma 27 2 2" xfId="22710"/>
    <cellStyle name="Comma 27 2 3" xfId="22711"/>
    <cellStyle name="Comma 27 2 4" xfId="22712"/>
    <cellStyle name="Comma 27 2 5" xfId="22713"/>
    <cellStyle name="Comma 27 2 6" xfId="22714"/>
    <cellStyle name="Comma 27 2 7" xfId="22715"/>
    <cellStyle name="Comma 27 2 8" xfId="22716"/>
    <cellStyle name="Comma 27 2 9" xfId="22717"/>
    <cellStyle name="Comma 27 3" xfId="22718"/>
    <cellStyle name="Comma 27 4" xfId="22719"/>
    <cellStyle name="Comma 27 5" xfId="22720"/>
    <cellStyle name="Comma 27 6" xfId="22721"/>
    <cellStyle name="Comma 27 7" xfId="22722"/>
    <cellStyle name="Comma 27 8" xfId="22723"/>
    <cellStyle name="Comma 27 9" xfId="22724"/>
    <cellStyle name="Comma 28" xfId="22725"/>
    <cellStyle name="Comma 28 10" xfId="22726"/>
    <cellStyle name="Comma 28 11" xfId="22727"/>
    <cellStyle name="Comma 28 12" xfId="22728"/>
    <cellStyle name="Comma 28 2" xfId="22729"/>
    <cellStyle name="Comma 28 2 10" xfId="22730"/>
    <cellStyle name="Comma 28 2 11" xfId="22731"/>
    <cellStyle name="Comma 28 2 2" xfId="22732"/>
    <cellStyle name="Comma 28 2 3" xfId="22733"/>
    <cellStyle name="Comma 28 2 4" xfId="22734"/>
    <cellStyle name="Comma 28 2 5" xfId="22735"/>
    <cellStyle name="Comma 28 2 6" xfId="22736"/>
    <cellStyle name="Comma 28 2 7" xfId="22737"/>
    <cellStyle name="Comma 28 2 8" xfId="22738"/>
    <cellStyle name="Comma 28 2 9" xfId="22739"/>
    <cellStyle name="Comma 28 3" xfId="22740"/>
    <cellStyle name="Comma 28 4" xfId="22741"/>
    <cellStyle name="Comma 28 5" xfId="22742"/>
    <cellStyle name="Comma 28 6" xfId="22743"/>
    <cellStyle name="Comma 28 7" xfId="22744"/>
    <cellStyle name="Comma 28 8" xfId="22745"/>
    <cellStyle name="Comma 28 9" xfId="22746"/>
    <cellStyle name="Comma 29" xfId="22747"/>
    <cellStyle name="Comma 29 10" xfId="22748"/>
    <cellStyle name="Comma 29 11" xfId="22749"/>
    <cellStyle name="Comma 29 12" xfId="22750"/>
    <cellStyle name="Comma 29 2" xfId="22751"/>
    <cellStyle name="Comma 29 2 10" xfId="22752"/>
    <cellStyle name="Comma 29 2 11" xfId="22753"/>
    <cellStyle name="Comma 29 2 2" xfId="22754"/>
    <cellStyle name="Comma 29 2 3" xfId="22755"/>
    <cellStyle name="Comma 29 2 4" xfId="22756"/>
    <cellStyle name="Comma 29 2 5" xfId="22757"/>
    <cellStyle name="Comma 29 2 6" xfId="22758"/>
    <cellStyle name="Comma 29 2 7" xfId="22759"/>
    <cellStyle name="Comma 29 2 8" xfId="22760"/>
    <cellStyle name="Comma 29 2 9" xfId="22761"/>
    <cellStyle name="Comma 29 3" xfId="22762"/>
    <cellStyle name="Comma 29 4" xfId="22763"/>
    <cellStyle name="Comma 29 5" xfId="22764"/>
    <cellStyle name="Comma 29 6" xfId="22765"/>
    <cellStyle name="Comma 29 7" xfId="22766"/>
    <cellStyle name="Comma 29 8" xfId="22767"/>
    <cellStyle name="Comma 29 9" xfId="22768"/>
    <cellStyle name="Comma 3" xfId="22769"/>
    <cellStyle name="Comma 3 2" xfId="22770"/>
    <cellStyle name="Comma 3 2 2" xfId="22771"/>
    <cellStyle name="Comma 3 2 3" xfId="22772"/>
    <cellStyle name="Comma 3 3" xfId="22773"/>
    <cellStyle name="Comma 3 4" xfId="22774"/>
    <cellStyle name="Comma 3 5" xfId="22775"/>
    <cellStyle name="Comma 3 6" xfId="22776"/>
    <cellStyle name="Comma 30" xfId="22777"/>
    <cellStyle name="Comma 30 10" xfId="22778"/>
    <cellStyle name="Comma 30 11" xfId="22779"/>
    <cellStyle name="Comma 30 12" xfId="22780"/>
    <cellStyle name="Comma 30 2" xfId="22781"/>
    <cellStyle name="Comma 30 2 10" xfId="22782"/>
    <cellStyle name="Comma 30 2 11" xfId="22783"/>
    <cellStyle name="Comma 30 2 2" xfId="22784"/>
    <cellStyle name="Comma 30 2 3" xfId="22785"/>
    <cellStyle name="Comma 30 2 4" xfId="22786"/>
    <cellStyle name="Comma 30 2 5" xfId="22787"/>
    <cellStyle name="Comma 30 2 6" xfId="22788"/>
    <cellStyle name="Comma 30 2 7" xfId="22789"/>
    <cellStyle name="Comma 30 2 8" xfId="22790"/>
    <cellStyle name="Comma 30 2 9" xfId="22791"/>
    <cellStyle name="Comma 30 3" xfId="22792"/>
    <cellStyle name="Comma 30 4" xfId="22793"/>
    <cellStyle name="Comma 30 5" xfId="22794"/>
    <cellStyle name="Comma 30 6" xfId="22795"/>
    <cellStyle name="Comma 30 7" xfId="22796"/>
    <cellStyle name="Comma 30 8" xfId="22797"/>
    <cellStyle name="Comma 30 9" xfId="22798"/>
    <cellStyle name="Comma 31" xfId="22799"/>
    <cellStyle name="Comma 31 10" xfId="22800"/>
    <cellStyle name="Comma 31 11" xfId="22801"/>
    <cellStyle name="Comma 31 12" xfId="22802"/>
    <cellStyle name="Comma 31 2" xfId="22803"/>
    <cellStyle name="Comma 31 2 10" xfId="22804"/>
    <cellStyle name="Comma 31 2 11" xfId="22805"/>
    <cellStyle name="Comma 31 2 2" xfId="22806"/>
    <cellStyle name="Comma 31 2 3" xfId="22807"/>
    <cellStyle name="Comma 31 2 4" xfId="22808"/>
    <cellStyle name="Comma 31 2 5" xfId="22809"/>
    <cellStyle name="Comma 31 2 6" xfId="22810"/>
    <cellStyle name="Comma 31 2 7" xfId="22811"/>
    <cellStyle name="Comma 31 2 8" xfId="22812"/>
    <cellStyle name="Comma 31 2 9" xfId="22813"/>
    <cellStyle name="Comma 31 3" xfId="22814"/>
    <cellStyle name="Comma 31 4" xfId="22815"/>
    <cellStyle name="Comma 31 5" xfId="22816"/>
    <cellStyle name="Comma 31 6" xfId="22817"/>
    <cellStyle name="Comma 31 7" xfId="22818"/>
    <cellStyle name="Comma 31 8" xfId="22819"/>
    <cellStyle name="Comma 31 9" xfId="22820"/>
    <cellStyle name="Comma 32" xfId="22821"/>
    <cellStyle name="Comma 32 10" xfId="22822"/>
    <cellStyle name="Comma 32 11" xfId="22823"/>
    <cellStyle name="Comma 32 12" xfId="22824"/>
    <cellStyle name="Comma 32 2" xfId="22825"/>
    <cellStyle name="Comma 32 2 10" xfId="22826"/>
    <cellStyle name="Comma 32 2 11" xfId="22827"/>
    <cellStyle name="Comma 32 2 2" xfId="22828"/>
    <cellStyle name="Comma 32 2 3" xfId="22829"/>
    <cellStyle name="Comma 32 2 4" xfId="22830"/>
    <cellStyle name="Comma 32 2 5" xfId="22831"/>
    <cellStyle name="Comma 32 2 6" xfId="22832"/>
    <cellStyle name="Comma 32 2 7" xfId="22833"/>
    <cellStyle name="Comma 32 2 8" xfId="22834"/>
    <cellStyle name="Comma 32 2 9" xfId="22835"/>
    <cellStyle name="Comma 32 3" xfId="22836"/>
    <cellStyle name="Comma 32 4" xfId="22837"/>
    <cellStyle name="Comma 32 5" xfId="22838"/>
    <cellStyle name="Comma 32 6" xfId="22839"/>
    <cellStyle name="Comma 32 7" xfId="22840"/>
    <cellStyle name="Comma 32 8" xfId="22841"/>
    <cellStyle name="Comma 32 9" xfId="22842"/>
    <cellStyle name="Comma 33" xfId="22843"/>
    <cellStyle name="Comma 33 10" xfId="22844"/>
    <cellStyle name="Comma 33 11" xfId="22845"/>
    <cellStyle name="Comma 33 12" xfId="22846"/>
    <cellStyle name="Comma 33 2" xfId="22847"/>
    <cellStyle name="Comma 33 2 10" xfId="22848"/>
    <cellStyle name="Comma 33 2 11" xfId="22849"/>
    <cellStyle name="Comma 33 2 2" xfId="22850"/>
    <cellStyle name="Comma 33 2 3" xfId="22851"/>
    <cellStyle name="Comma 33 2 4" xfId="22852"/>
    <cellStyle name="Comma 33 2 5" xfId="22853"/>
    <cellStyle name="Comma 33 2 6" xfId="22854"/>
    <cellStyle name="Comma 33 2 7" xfId="22855"/>
    <cellStyle name="Comma 33 2 8" xfId="22856"/>
    <cellStyle name="Comma 33 2 9" xfId="22857"/>
    <cellStyle name="Comma 33 3" xfId="22858"/>
    <cellStyle name="Comma 33 4" xfId="22859"/>
    <cellStyle name="Comma 33 5" xfId="22860"/>
    <cellStyle name="Comma 33 6" xfId="22861"/>
    <cellStyle name="Comma 33 7" xfId="22862"/>
    <cellStyle name="Comma 33 8" xfId="22863"/>
    <cellStyle name="Comma 33 9" xfId="22864"/>
    <cellStyle name="Comma 34" xfId="22865"/>
    <cellStyle name="Comma 34 10" xfId="22866"/>
    <cellStyle name="Comma 34 11" xfId="22867"/>
    <cellStyle name="Comma 34 12" xfId="22868"/>
    <cellStyle name="Comma 34 2" xfId="22869"/>
    <cellStyle name="Comma 34 2 10" xfId="22870"/>
    <cellStyle name="Comma 34 2 11" xfId="22871"/>
    <cellStyle name="Comma 34 2 2" xfId="22872"/>
    <cellStyle name="Comma 34 2 3" xfId="22873"/>
    <cellStyle name="Comma 34 2 4" xfId="22874"/>
    <cellStyle name="Comma 34 2 5" xfId="22875"/>
    <cellStyle name="Comma 34 2 6" xfId="22876"/>
    <cellStyle name="Comma 34 2 7" xfId="22877"/>
    <cellStyle name="Comma 34 2 8" xfId="22878"/>
    <cellStyle name="Comma 34 2 9" xfId="22879"/>
    <cellStyle name="Comma 34 3" xfId="22880"/>
    <cellStyle name="Comma 34 4" xfId="22881"/>
    <cellStyle name="Comma 34 5" xfId="22882"/>
    <cellStyle name="Comma 34 6" xfId="22883"/>
    <cellStyle name="Comma 34 7" xfId="22884"/>
    <cellStyle name="Comma 34 8" xfId="22885"/>
    <cellStyle name="Comma 34 9" xfId="22886"/>
    <cellStyle name="Comma 35" xfId="22887"/>
    <cellStyle name="Comma 35 10" xfId="22888"/>
    <cellStyle name="Comma 35 11" xfId="22889"/>
    <cellStyle name="Comma 35 12" xfId="22890"/>
    <cellStyle name="Comma 35 2" xfId="22891"/>
    <cellStyle name="Comma 35 2 10" xfId="22892"/>
    <cellStyle name="Comma 35 2 11" xfId="22893"/>
    <cellStyle name="Comma 35 2 2" xfId="22894"/>
    <cellStyle name="Comma 35 2 3" xfId="22895"/>
    <cellStyle name="Comma 35 2 4" xfId="22896"/>
    <cellStyle name="Comma 35 2 5" xfId="22897"/>
    <cellStyle name="Comma 35 2 6" xfId="22898"/>
    <cellStyle name="Comma 35 2 7" xfId="22899"/>
    <cellStyle name="Comma 35 2 8" xfId="22900"/>
    <cellStyle name="Comma 35 2 9" xfId="22901"/>
    <cellStyle name="Comma 35 3" xfId="22902"/>
    <cellStyle name="Comma 35 4" xfId="22903"/>
    <cellStyle name="Comma 35 5" xfId="22904"/>
    <cellStyle name="Comma 35 6" xfId="22905"/>
    <cellStyle name="Comma 35 7" xfId="22906"/>
    <cellStyle name="Comma 35 8" xfId="22907"/>
    <cellStyle name="Comma 35 9" xfId="22908"/>
    <cellStyle name="Comma 36" xfId="22909"/>
    <cellStyle name="Comma 36 10" xfId="22910"/>
    <cellStyle name="Comma 36 11" xfId="22911"/>
    <cellStyle name="Comma 36 12" xfId="22912"/>
    <cellStyle name="Comma 36 2" xfId="22913"/>
    <cellStyle name="Comma 36 2 10" xfId="22914"/>
    <cellStyle name="Comma 36 2 11" xfId="22915"/>
    <cellStyle name="Comma 36 2 2" xfId="22916"/>
    <cellStyle name="Comma 36 2 3" xfId="22917"/>
    <cellStyle name="Comma 36 2 4" xfId="22918"/>
    <cellStyle name="Comma 36 2 5" xfId="22919"/>
    <cellStyle name="Comma 36 2 6" xfId="22920"/>
    <cellStyle name="Comma 36 2 7" xfId="22921"/>
    <cellStyle name="Comma 36 2 8" xfId="22922"/>
    <cellStyle name="Comma 36 2 9" xfId="22923"/>
    <cellStyle name="Comma 36 3" xfId="22924"/>
    <cellStyle name="Comma 36 4" xfId="22925"/>
    <cellStyle name="Comma 36 5" xfId="22926"/>
    <cellStyle name="Comma 36 6" xfId="22927"/>
    <cellStyle name="Comma 36 7" xfId="22928"/>
    <cellStyle name="Comma 36 8" xfId="22929"/>
    <cellStyle name="Comma 36 9" xfId="22930"/>
    <cellStyle name="Comma 37" xfId="22931"/>
    <cellStyle name="Comma 37 10" xfId="22932"/>
    <cellStyle name="Comma 37 11" xfId="22933"/>
    <cellStyle name="Comma 37 12" xfId="22934"/>
    <cellStyle name="Comma 37 2" xfId="22935"/>
    <cellStyle name="Comma 37 2 10" xfId="22936"/>
    <cellStyle name="Comma 37 2 11" xfId="22937"/>
    <cellStyle name="Comma 37 2 2" xfId="22938"/>
    <cellStyle name="Comma 37 2 3" xfId="22939"/>
    <cellStyle name="Comma 37 2 4" xfId="22940"/>
    <cellStyle name="Comma 37 2 5" xfId="22941"/>
    <cellStyle name="Comma 37 2 6" xfId="22942"/>
    <cellStyle name="Comma 37 2 7" xfId="22943"/>
    <cellStyle name="Comma 37 2 8" xfId="22944"/>
    <cellStyle name="Comma 37 2 9" xfId="22945"/>
    <cellStyle name="Comma 37 3" xfId="22946"/>
    <cellStyle name="Comma 37 4" xfId="22947"/>
    <cellStyle name="Comma 37 5" xfId="22948"/>
    <cellStyle name="Comma 37 6" xfId="22949"/>
    <cellStyle name="Comma 37 7" xfId="22950"/>
    <cellStyle name="Comma 37 8" xfId="22951"/>
    <cellStyle name="Comma 37 9" xfId="22952"/>
    <cellStyle name="Comma 38" xfId="22953"/>
    <cellStyle name="Comma 38 10" xfId="22954"/>
    <cellStyle name="Comma 38 11" xfId="22955"/>
    <cellStyle name="Comma 38 12" xfId="22956"/>
    <cellStyle name="Comma 38 2" xfId="22957"/>
    <cellStyle name="Comma 38 2 10" xfId="22958"/>
    <cellStyle name="Comma 38 2 11" xfId="22959"/>
    <cellStyle name="Comma 38 2 2" xfId="22960"/>
    <cellStyle name="Comma 38 2 3" xfId="22961"/>
    <cellStyle name="Comma 38 2 4" xfId="22962"/>
    <cellStyle name="Comma 38 2 5" xfId="22963"/>
    <cellStyle name="Comma 38 2 6" xfId="22964"/>
    <cellStyle name="Comma 38 2 7" xfId="22965"/>
    <cellStyle name="Comma 38 2 8" xfId="22966"/>
    <cellStyle name="Comma 38 2 9" xfId="22967"/>
    <cellStyle name="Comma 38 3" xfId="22968"/>
    <cellStyle name="Comma 38 4" xfId="22969"/>
    <cellStyle name="Comma 38 5" xfId="22970"/>
    <cellStyle name="Comma 38 6" xfId="22971"/>
    <cellStyle name="Comma 38 7" xfId="22972"/>
    <cellStyle name="Comma 38 8" xfId="22973"/>
    <cellStyle name="Comma 38 9" xfId="22974"/>
    <cellStyle name="Comma 39" xfId="22975"/>
    <cellStyle name="Comma 39 2" xfId="22976"/>
    <cellStyle name="Comma 4" xfId="22977"/>
    <cellStyle name="Comma 4 2" xfId="22978"/>
    <cellStyle name="Comma 4 3" xfId="22979"/>
    <cellStyle name="Comma 4 6" xfId="22980"/>
    <cellStyle name="Comma 40" xfId="22981"/>
    <cellStyle name="Comma 40 2" xfId="22982"/>
    <cellStyle name="Comma 41" xfId="22983"/>
    <cellStyle name="Comma 42" xfId="22984"/>
    <cellStyle name="Comma 43" xfId="22985"/>
    <cellStyle name="Comma 43 2" xfId="22986"/>
    <cellStyle name="Comma 43 3" xfId="22987"/>
    <cellStyle name="Comma 44" xfId="22988"/>
    <cellStyle name="Comma 44 2" xfId="22989"/>
    <cellStyle name="Comma 44 3" xfId="22990"/>
    <cellStyle name="Comma 45" xfId="22991"/>
    <cellStyle name="Comma 45 2" xfId="22992"/>
    <cellStyle name="Comma 45 3" xfId="22993"/>
    <cellStyle name="Comma 46" xfId="22994"/>
    <cellStyle name="Comma 46 2" xfId="22995"/>
    <cellStyle name="Comma 47" xfId="22996"/>
    <cellStyle name="Comma 47 2" xfId="22997"/>
    <cellStyle name="Comma 48" xfId="22998"/>
    <cellStyle name="Comma 48 2" xfId="22999"/>
    <cellStyle name="Comma 48 2 10" xfId="23000"/>
    <cellStyle name="Comma 48 2 11" xfId="23001"/>
    <cellStyle name="Comma 48 2 2" xfId="23002"/>
    <cellStyle name="Comma 48 2 3" xfId="23003"/>
    <cellStyle name="Comma 48 2 4" xfId="23004"/>
    <cellStyle name="Comma 48 2 5" xfId="23005"/>
    <cellStyle name="Comma 48 2 6" xfId="23006"/>
    <cellStyle name="Comma 48 2 7" xfId="23007"/>
    <cellStyle name="Comma 48 2 8" xfId="23008"/>
    <cellStyle name="Comma 48 2 9" xfId="23009"/>
    <cellStyle name="Comma 49" xfId="23010"/>
    <cellStyle name="Comma 49 2" xfId="23011"/>
    <cellStyle name="Comma 49 2 10" xfId="23012"/>
    <cellStyle name="Comma 49 2 11" xfId="23013"/>
    <cellStyle name="Comma 49 2 2" xfId="23014"/>
    <cellStyle name="Comma 49 2 3" xfId="23015"/>
    <cellStyle name="Comma 49 2 4" xfId="23016"/>
    <cellStyle name="Comma 49 2 5" xfId="23017"/>
    <cellStyle name="Comma 49 2 6" xfId="23018"/>
    <cellStyle name="Comma 49 2 7" xfId="23019"/>
    <cellStyle name="Comma 49 2 8" xfId="23020"/>
    <cellStyle name="Comma 49 2 9" xfId="23021"/>
    <cellStyle name="Comma 5" xfId="23022"/>
    <cellStyle name="Comma 5 2" xfId="23023"/>
    <cellStyle name="Comma 5 3" xfId="23024"/>
    <cellStyle name="Comma 50" xfId="23025"/>
    <cellStyle name="Comma 50 10" xfId="23026"/>
    <cellStyle name="Comma 50 11" xfId="23027"/>
    <cellStyle name="Comma 50 2" xfId="23028"/>
    <cellStyle name="Comma 50 3" xfId="23029"/>
    <cellStyle name="Comma 50 4" xfId="23030"/>
    <cellStyle name="Comma 50 5" xfId="23031"/>
    <cellStyle name="Comma 50 6" xfId="23032"/>
    <cellStyle name="Comma 50 7" xfId="23033"/>
    <cellStyle name="Comma 50 8" xfId="23034"/>
    <cellStyle name="Comma 50 9" xfId="23035"/>
    <cellStyle name="Comma 51" xfId="23036"/>
    <cellStyle name="Comma 51 10" xfId="23037"/>
    <cellStyle name="Comma 51 11" xfId="23038"/>
    <cellStyle name="Comma 51 2" xfId="23039"/>
    <cellStyle name="Comma 51 3" xfId="23040"/>
    <cellStyle name="Comma 51 4" xfId="23041"/>
    <cellStyle name="Comma 51 5" xfId="23042"/>
    <cellStyle name="Comma 51 6" xfId="23043"/>
    <cellStyle name="Comma 51 7" xfId="23044"/>
    <cellStyle name="Comma 51 8" xfId="23045"/>
    <cellStyle name="Comma 51 9" xfId="23046"/>
    <cellStyle name="Comma 52" xfId="23047"/>
    <cellStyle name="Comma 52 2" xfId="23048"/>
    <cellStyle name="Comma 53" xfId="23049"/>
    <cellStyle name="Comma 53 2" xfId="23050"/>
    <cellStyle name="Comma 54" xfId="23051"/>
    <cellStyle name="Comma 55" xfId="23052"/>
    <cellStyle name="Comma 56" xfId="23053"/>
    <cellStyle name="Comma 57" xfId="23054"/>
    <cellStyle name="Comma 58" xfId="23055"/>
    <cellStyle name="Comma 59" xfId="23056"/>
    <cellStyle name="Comma 6" xfId="23057"/>
    <cellStyle name="Comma 6 10" xfId="23058"/>
    <cellStyle name="Comma 6 11" xfId="23059"/>
    <cellStyle name="Comma 6 12" xfId="23060"/>
    <cellStyle name="Comma 6 13" xfId="23061"/>
    <cellStyle name="Comma 6 14" xfId="23062"/>
    <cellStyle name="Comma 6 2" xfId="23063"/>
    <cellStyle name="Comma 6 2 10" xfId="23064"/>
    <cellStyle name="Comma 6 2 11" xfId="23065"/>
    <cellStyle name="Comma 6 2 2" xfId="23066"/>
    <cellStyle name="Comma 6 2 3" xfId="23067"/>
    <cellStyle name="Comma 6 2 4" xfId="23068"/>
    <cellStyle name="Comma 6 2 5" xfId="23069"/>
    <cellStyle name="Comma 6 2 6" xfId="23070"/>
    <cellStyle name="Comma 6 2 7" xfId="23071"/>
    <cellStyle name="Comma 6 2 8" xfId="23072"/>
    <cellStyle name="Comma 6 2 9" xfId="23073"/>
    <cellStyle name="Comma 6 3" xfId="23074"/>
    <cellStyle name="Comma 6 4" xfId="23075"/>
    <cellStyle name="Comma 6 5" xfId="23076"/>
    <cellStyle name="Comma 6 6" xfId="23077"/>
    <cellStyle name="Comma 6 7" xfId="23078"/>
    <cellStyle name="Comma 6 8" xfId="23079"/>
    <cellStyle name="Comma 6 9" xfId="23080"/>
    <cellStyle name="Comma 60" xfId="23081"/>
    <cellStyle name="Comma 61" xfId="23082"/>
    <cellStyle name="Comma 62" xfId="23083"/>
    <cellStyle name="Comma 63" xfId="23084"/>
    <cellStyle name="Comma 64" xfId="23085"/>
    <cellStyle name="Comma 65" xfId="23086"/>
    <cellStyle name="Comma 66" xfId="23087"/>
    <cellStyle name="Comma 67" xfId="23088"/>
    <cellStyle name="Comma 68" xfId="23089"/>
    <cellStyle name="Comma 69" xfId="23090"/>
    <cellStyle name="Comma 7" xfId="23091"/>
    <cellStyle name="Comma 7 10" xfId="23092"/>
    <cellStyle name="Comma 7 11" xfId="23093"/>
    <cellStyle name="Comma 7 12" xfId="23094"/>
    <cellStyle name="Comma 7 13" xfId="23095"/>
    <cellStyle name="Comma 7 14" xfId="23096"/>
    <cellStyle name="Comma 7 2" xfId="23097"/>
    <cellStyle name="Comma 7 2 10" xfId="23098"/>
    <cellStyle name="Comma 7 2 11" xfId="23099"/>
    <cellStyle name="Comma 7 2 2" xfId="23100"/>
    <cellStyle name="Comma 7 2 3" xfId="23101"/>
    <cellStyle name="Comma 7 2 4" xfId="23102"/>
    <cellStyle name="Comma 7 2 5" xfId="23103"/>
    <cellStyle name="Comma 7 2 6" xfId="23104"/>
    <cellStyle name="Comma 7 2 7" xfId="23105"/>
    <cellStyle name="Comma 7 2 8" xfId="23106"/>
    <cellStyle name="Comma 7 2 9" xfId="23107"/>
    <cellStyle name="Comma 7 3" xfId="23108"/>
    <cellStyle name="Comma 7 4" xfId="23109"/>
    <cellStyle name="Comma 7 5" xfId="23110"/>
    <cellStyle name="Comma 7 6" xfId="23111"/>
    <cellStyle name="Comma 7 7" xfId="23112"/>
    <cellStyle name="Comma 7 8" xfId="23113"/>
    <cellStyle name="Comma 7 9" xfId="23114"/>
    <cellStyle name="Comma 70" xfId="23115"/>
    <cellStyle name="Comma 71" xfId="23116"/>
    <cellStyle name="Comma 72" xfId="23117"/>
    <cellStyle name="Comma 73" xfId="23118"/>
    <cellStyle name="Comma 74" xfId="23119"/>
    <cellStyle name="Comma 75" xfId="23120"/>
    <cellStyle name="Comma 76" xfId="23121"/>
    <cellStyle name="Comma 77" xfId="23122"/>
    <cellStyle name="Comma 78" xfId="23123"/>
    <cellStyle name="Comma 79" xfId="23124"/>
    <cellStyle name="Comma 8" xfId="23125"/>
    <cellStyle name="Comma 8 10" xfId="23126"/>
    <cellStyle name="Comma 8 11" xfId="23127"/>
    <cellStyle name="Comma 8 12" xfId="23128"/>
    <cellStyle name="Comma 8 13" xfId="23129"/>
    <cellStyle name="Comma 8 14" xfId="23130"/>
    <cellStyle name="Comma 8 2" xfId="23131"/>
    <cellStyle name="Comma 8 2 10" xfId="23132"/>
    <cellStyle name="Comma 8 2 11" xfId="23133"/>
    <cellStyle name="Comma 8 2 2" xfId="23134"/>
    <cellStyle name="Comma 8 2 3" xfId="23135"/>
    <cellStyle name="Comma 8 2 4" xfId="23136"/>
    <cellStyle name="Comma 8 2 5" xfId="23137"/>
    <cellStyle name="Comma 8 2 6" xfId="23138"/>
    <cellStyle name="Comma 8 2 7" xfId="23139"/>
    <cellStyle name="Comma 8 2 8" xfId="23140"/>
    <cellStyle name="Comma 8 2 9" xfId="23141"/>
    <cellStyle name="Comma 8 3" xfId="23142"/>
    <cellStyle name="Comma 8 4" xfId="23143"/>
    <cellStyle name="Comma 8 5" xfId="23144"/>
    <cellStyle name="Comma 8 6" xfId="23145"/>
    <cellStyle name="Comma 8 7" xfId="23146"/>
    <cellStyle name="Comma 8 8" xfId="23147"/>
    <cellStyle name="Comma 8 9" xfId="23148"/>
    <cellStyle name="Comma 80" xfId="23149"/>
    <cellStyle name="Comma 81" xfId="23150"/>
    <cellStyle name="Comma 82" xfId="23151"/>
    <cellStyle name="Comma 83" xfId="23152"/>
    <cellStyle name="Comma 84" xfId="23153"/>
    <cellStyle name="Comma 85" xfId="23154"/>
    <cellStyle name="Comma 86" xfId="23155"/>
    <cellStyle name="Comma 87" xfId="23156"/>
    <cellStyle name="Comma 88" xfId="23157"/>
    <cellStyle name="Comma 89" xfId="23158"/>
    <cellStyle name="Comma 9" xfId="23159"/>
    <cellStyle name="Comma 9 10" xfId="23160"/>
    <cellStyle name="Comma 9 11" xfId="23161"/>
    <cellStyle name="Comma 9 12" xfId="23162"/>
    <cellStyle name="Comma 9 13" xfId="23163"/>
    <cellStyle name="Comma 9 14" xfId="23164"/>
    <cellStyle name="Comma 9 2" xfId="23165"/>
    <cellStyle name="Comma 9 2 10" xfId="23166"/>
    <cellStyle name="Comma 9 2 11" xfId="23167"/>
    <cellStyle name="Comma 9 2 2" xfId="23168"/>
    <cellStyle name="Comma 9 2 3" xfId="23169"/>
    <cellStyle name="Comma 9 2 4" xfId="23170"/>
    <cellStyle name="Comma 9 2 5" xfId="23171"/>
    <cellStyle name="Comma 9 2 6" xfId="23172"/>
    <cellStyle name="Comma 9 2 7" xfId="23173"/>
    <cellStyle name="Comma 9 2 8" xfId="23174"/>
    <cellStyle name="Comma 9 2 9" xfId="23175"/>
    <cellStyle name="Comma 9 3" xfId="23176"/>
    <cellStyle name="Comma 9 4" xfId="23177"/>
    <cellStyle name="Comma 9 5" xfId="23178"/>
    <cellStyle name="Comma 9 6" xfId="23179"/>
    <cellStyle name="Comma 9 7" xfId="23180"/>
    <cellStyle name="Comma 9 8" xfId="23181"/>
    <cellStyle name="Comma 9 9" xfId="23182"/>
    <cellStyle name="Comma 90" xfId="23183"/>
    <cellStyle name="Comma 91" xfId="23184"/>
    <cellStyle name="Comma 92" xfId="23185"/>
    <cellStyle name="Comma 93" xfId="23186"/>
    <cellStyle name="Comma 94" xfId="23187"/>
    <cellStyle name="Comma 95" xfId="23188"/>
    <cellStyle name="Comma 96" xfId="23189"/>
    <cellStyle name="comma zerodec" xfId="23190"/>
    <cellStyle name="comma zerodec 2" xfId="23191"/>
    <cellStyle name="Comma0" xfId="23192"/>
    <cellStyle name="Comma0 2" xfId="23193"/>
    <cellStyle name="Comme [0]_laroux_3_수주계획(SMD) " xfId="23194"/>
    <cellStyle name="Copied" xfId="23195"/>
    <cellStyle name="Copied 2" xfId="23196"/>
    <cellStyle name="Copied 2 2" xfId="23197"/>
    <cellStyle name="Copied 3" xfId="23198"/>
    <cellStyle name="Copied 3 2" xfId="23199"/>
    <cellStyle name="Copied 4" xfId="23200"/>
    <cellStyle name="Copied 5" xfId="23201"/>
    <cellStyle name="COST1" xfId="23202"/>
    <cellStyle name="Currency [0] 2" xfId="23203"/>
    <cellStyle name="Currency [0] 3" xfId="23204"/>
    <cellStyle name="Currency [00]" xfId="23205"/>
    <cellStyle name="Currency [00] 2" xfId="23206"/>
    <cellStyle name="Currency 10" xfId="23207"/>
    <cellStyle name="Currency 11" xfId="23208"/>
    <cellStyle name="Currency 12" xfId="23209"/>
    <cellStyle name="Currency 13" xfId="23210"/>
    <cellStyle name="Currency 14" xfId="23211"/>
    <cellStyle name="Currency 15" xfId="23212"/>
    <cellStyle name="Currency 16" xfId="23213"/>
    <cellStyle name="Currency 17" xfId="23214"/>
    <cellStyle name="Currency 18" xfId="23215"/>
    <cellStyle name="Currency 19" xfId="23216"/>
    <cellStyle name="Currency 2" xfId="23217"/>
    <cellStyle name="Currency 2 2" xfId="23218"/>
    <cellStyle name="Currency 2 3" xfId="23219"/>
    <cellStyle name="Currency 20" xfId="23220"/>
    <cellStyle name="Currency 21" xfId="23221"/>
    <cellStyle name="Currency 22" xfId="23222"/>
    <cellStyle name="Currency 23" xfId="23223"/>
    <cellStyle name="Currency 24" xfId="23224"/>
    <cellStyle name="Currency 25" xfId="23225"/>
    <cellStyle name="Currency 3" xfId="23226"/>
    <cellStyle name="Currency 4" xfId="23227"/>
    <cellStyle name="Currency 5" xfId="23228"/>
    <cellStyle name="Currency 6" xfId="23229"/>
    <cellStyle name="Currency 6 2" xfId="23230"/>
    <cellStyle name="Currency 7" xfId="23231"/>
    <cellStyle name="Currency 8" xfId="23232"/>
    <cellStyle name="Currency 9" xfId="23233"/>
    <cellStyle name="Currency0" xfId="23234"/>
    <cellStyle name="Currency0 2" xfId="23235"/>
    <cellStyle name="Currency0 3" xfId="23236"/>
    <cellStyle name="Currency0 4" xfId="23237"/>
    <cellStyle name="Currency1" xfId="23238"/>
    <cellStyle name="Currency1 2" xfId="23239"/>
    <cellStyle name="custom" xfId="23240"/>
    <cellStyle name="custom 10" xfId="23241"/>
    <cellStyle name="custom 11" xfId="23242"/>
    <cellStyle name="custom 12" xfId="23243"/>
    <cellStyle name="custom 13" xfId="23244"/>
    <cellStyle name="custom 14" xfId="23245"/>
    <cellStyle name="custom 15" xfId="23246"/>
    <cellStyle name="custom 16" xfId="23247"/>
    <cellStyle name="custom 17" xfId="23248"/>
    <cellStyle name="custom 18" xfId="23249"/>
    <cellStyle name="custom 19" xfId="23250"/>
    <cellStyle name="custom 2" xfId="23251"/>
    <cellStyle name="custom 20" xfId="23252"/>
    <cellStyle name="custom 21" xfId="23253"/>
    <cellStyle name="custom 22" xfId="23254"/>
    <cellStyle name="custom 23" xfId="23255"/>
    <cellStyle name="custom 24" xfId="23256"/>
    <cellStyle name="custom 25" xfId="23257"/>
    <cellStyle name="custom 26" xfId="23258"/>
    <cellStyle name="custom 27" xfId="23259"/>
    <cellStyle name="custom 28" xfId="23260"/>
    <cellStyle name="custom 29" xfId="23261"/>
    <cellStyle name="custom 3" xfId="23262"/>
    <cellStyle name="custom 30" xfId="23263"/>
    <cellStyle name="custom 31" xfId="23264"/>
    <cellStyle name="custom 32" xfId="23265"/>
    <cellStyle name="custom 33" xfId="23266"/>
    <cellStyle name="custom 34" xfId="23267"/>
    <cellStyle name="custom 35" xfId="23268"/>
    <cellStyle name="custom 36" xfId="23269"/>
    <cellStyle name="custom 37" xfId="23270"/>
    <cellStyle name="custom 38" xfId="23271"/>
    <cellStyle name="custom 39" xfId="23272"/>
    <cellStyle name="custom 4" xfId="23273"/>
    <cellStyle name="custom 40" xfId="23274"/>
    <cellStyle name="custom 41" xfId="23275"/>
    <cellStyle name="custom 42" xfId="23276"/>
    <cellStyle name="custom 5" xfId="23277"/>
    <cellStyle name="custom 6" xfId="23278"/>
    <cellStyle name="custom 7" xfId="23279"/>
    <cellStyle name="custom 8" xfId="23280"/>
    <cellStyle name="custom 9" xfId="23281"/>
    <cellStyle name="Cyndie" xfId="23282"/>
    <cellStyle name="Date" xfId="23283"/>
    <cellStyle name="Date 2" xfId="23284"/>
    <cellStyle name="Date 2 2" xfId="23285"/>
    <cellStyle name="Date 3" xfId="23286"/>
    <cellStyle name="Date 3 2" xfId="23287"/>
    <cellStyle name="Date 4" xfId="23288"/>
    <cellStyle name="Date 5" xfId="23289"/>
    <cellStyle name="Date Short" xfId="23290"/>
    <cellStyle name="Date_Book1" xfId="23291"/>
    <cellStyle name="Dezimal [0]_35ERI8T2gbIEMixb4v26icuOo" xfId="23292"/>
    <cellStyle name="Dezimal_35ERI8T2gbIEMixb4v26icuOo" xfId="23293"/>
    <cellStyle name="Dollar (zero dec)" xfId="23294"/>
    <cellStyle name="Dollar (zero dec) 2" xfId="23295"/>
    <cellStyle name="Emphasis 1" xfId="23296"/>
    <cellStyle name="Emphasis 2" xfId="23297"/>
    <cellStyle name="Emphasis 3" xfId="23298"/>
    <cellStyle name="Enter Currency (0)" xfId="23299"/>
    <cellStyle name="Enter Currency (0) 2" xfId="23300"/>
    <cellStyle name="Enter Currency (2)" xfId="23301"/>
    <cellStyle name="Enter Currency (2) 2" xfId="23302"/>
    <cellStyle name="Enter Units (0)" xfId="23303"/>
    <cellStyle name="Enter Units (0) 2" xfId="23304"/>
    <cellStyle name="Enter Units (1)" xfId="23305"/>
    <cellStyle name="Enter Units (1) 2" xfId="23306"/>
    <cellStyle name="Enter Units (2)" xfId="23307"/>
    <cellStyle name="Enter Units (2) 2" xfId="23308"/>
    <cellStyle name="Entered" xfId="23309"/>
    <cellStyle name="Entered 2" xfId="23310"/>
    <cellStyle name="Entered 2 2" xfId="23311"/>
    <cellStyle name="Entered 3" xfId="23312"/>
    <cellStyle name="Entered 3 2" xfId="23313"/>
    <cellStyle name="Entered 4" xfId="23314"/>
    <cellStyle name="Entered 5" xfId="23315"/>
    <cellStyle name="entry" xfId="23316"/>
    <cellStyle name="Euro" xfId="23317"/>
    <cellStyle name="Euro 2" xfId="23318"/>
    <cellStyle name="Euro 3" xfId="23319"/>
    <cellStyle name="Explanatory Text 2" xfId="23320"/>
    <cellStyle name="Explanatory Text 2 2" xfId="23321"/>
    <cellStyle name="Explanatory Text 2 3" xfId="23322"/>
    <cellStyle name="Explanatory Text 2 4" xfId="23323"/>
    <cellStyle name="Explanatory Text 2 5" xfId="23324"/>
    <cellStyle name="Explanatory Text 3" xfId="23325"/>
    <cellStyle name="Explanatory Text 4" xfId="23326"/>
    <cellStyle name="Fixed" xfId="23327"/>
    <cellStyle name="Fixed 2" xfId="23328"/>
    <cellStyle name="Good 2" xfId="23329"/>
    <cellStyle name="Good 2 2" xfId="23330"/>
    <cellStyle name="Good 2 3" xfId="23331"/>
    <cellStyle name="Good 2 4" xfId="23332"/>
    <cellStyle name="Good 2 5" xfId="23333"/>
    <cellStyle name="Good 3" xfId="23334"/>
    <cellStyle name="Good 4" xfId="23335"/>
    <cellStyle name="Grey" xfId="23336"/>
    <cellStyle name="Grey 2" xfId="23337"/>
    <cellStyle name="Head 1" xfId="23338"/>
    <cellStyle name="Head 1 2" xfId="23339"/>
    <cellStyle name="HEADER" xfId="23340"/>
    <cellStyle name="Header1" xfId="23341"/>
    <cellStyle name="Header1 2" xfId="23342"/>
    <cellStyle name="Header1 2 2" xfId="23343"/>
    <cellStyle name="Header1 2 3" xfId="23344"/>
    <cellStyle name="Header1 2 4" xfId="23345"/>
    <cellStyle name="Header1 3" xfId="23346"/>
    <cellStyle name="Header1 3 2" xfId="23347"/>
    <cellStyle name="Header1 3 3" xfId="23348"/>
    <cellStyle name="Header1 3 4" xfId="23349"/>
    <cellStyle name="Header1 4" xfId="23350"/>
    <cellStyle name="Header1 5" xfId="23351"/>
    <cellStyle name="Header1 6" xfId="23352"/>
    <cellStyle name="Header2" xfId="23353"/>
    <cellStyle name="Header2 10" xfId="23354"/>
    <cellStyle name="Header2 11" xfId="23355"/>
    <cellStyle name="Header2 12" xfId="23356"/>
    <cellStyle name="Header2 13" xfId="23357"/>
    <cellStyle name="Header2 2" xfId="23358"/>
    <cellStyle name="Header2 2 10" xfId="23359"/>
    <cellStyle name="Header2 2 11" xfId="23360"/>
    <cellStyle name="Header2 2 2" xfId="23361"/>
    <cellStyle name="Header2 2 2 2" xfId="23362"/>
    <cellStyle name="Header2 2 2 2 2" xfId="23363"/>
    <cellStyle name="Header2 2 2 2 2 2" xfId="23364"/>
    <cellStyle name="Header2 2 2 2 2 2 2" xfId="23365"/>
    <cellStyle name="Header2 2 2 2 2 3" xfId="23366"/>
    <cellStyle name="Header2 2 2 2 3" xfId="23367"/>
    <cellStyle name="Header2 2 2 2 3 2" xfId="23368"/>
    <cellStyle name="Header2 2 2 2 3 2 2" xfId="23369"/>
    <cellStyle name="Header2 2 2 2 3 3" xfId="23370"/>
    <cellStyle name="Header2 2 2 2 4" xfId="23371"/>
    <cellStyle name="Header2 2 2 2 4 2" xfId="23372"/>
    <cellStyle name="Header2 2 2 2 4 2 2" xfId="23373"/>
    <cellStyle name="Header2 2 2 2 4 3" xfId="23374"/>
    <cellStyle name="Header2 2 2 2 5" xfId="23375"/>
    <cellStyle name="Header2 2 2 2 5 2" xfId="23376"/>
    <cellStyle name="Header2 2 2 2 5 2 2" xfId="23377"/>
    <cellStyle name="Header2 2 2 2 5 3" xfId="23378"/>
    <cellStyle name="Header2 2 2 2 6" xfId="23379"/>
    <cellStyle name="Header2 2 2 2 6 2" xfId="23380"/>
    <cellStyle name="Header2 2 2 2 6 2 2" xfId="23381"/>
    <cellStyle name="Header2 2 2 2 6 3" xfId="23382"/>
    <cellStyle name="Header2 2 2 2 7" xfId="23383"/>
    <cellStyle name="Header2 2 2 2 7 2" xfId="23384"/>
    <cellStyle name="Header2 2 2 2 8" xfId="23385"/>
    <cellStyle name="Header2 2 2 3" xfId="23386"/>
    <cellStyle name="Header2 2 2 3 2" xfId="23387"/>
    <cellStyle name="Header2 2 2 3 2 2" xfId="23388"/>
    <cellStyle name="Header2 2 2 3 2 2 2" xfId="23389"/>
    <cellStyle name="Header2 2 2 3 2 3" xfId="23390"/>
    <cellStyle name="Header2 2 2 3 3" xfId="23391"/>
    <cellStyle name="Header2 2 2 3 3 2" xfId="23392"/>
    <cellStyle name="Header2 2 2 3 3 2 2" xfId="23393"/>
    <cellStyle name="Header2 2 2 3 3 3" xfId="23394"/>
    <cellStyle name="Header2 2 2 3 4" xfId="23395"/>
    <cellStyle name="Header2 2 2 3 4 2" xfId="23396"/>
    <cellStyle name="Header2 2 2 3 4 2 2" xfId="23397"/>
    <cellStyle name="Header2 2 2 3 4 3" xfId="23398"/>
    <cellStyle name="Header2 2 2 3 5" xfId="23399"/>
    <cellStyle name="Header2 2 2 3 5 2" xfId="23400"/>
    <cellStyle name="Header2 2 2 3 5 2 2" xfId="23401"/>
    <cellStyle name="Header2 2 2 3 5 3" xfId="23402"/>
    <cellStyle name="Header2 2 2 3 6" xfId="23403"/>
    <cellStyle name="Header2 2 2 3 6 2" xfId="23404"/>
    <cellStyle name="Header2 2 2 3 6 2 2" xfId="23405"/>
    <cellStyle name="Header2 2 2 3 6 3" xfId="23406"/>
    <cellStyle name="Header2 2 2 3 7" xfId="23407"/>
    <cellStyle name="Header2 2 2 3 7 2" xfId="23408"/>
    <cellStyle name="Header2 2 2 3 8" xfId="23409"/>
    <cellStyle name="Header2 2 2 4" xfId="23410"/>
    <cellStyle name="Header2 2 2 4 2" xfId="23411"/>
    <cellStyle name="Header2 2 2 4 2 2" xfId="23412"/>
    <cellStyle name="Header2 2 2 4 3" xfId="23413"/>
    <cellStyle name="Header2 2 2 5" xfId="23414"/>
    <cellStyle name="Header2 2 2 5 2" xfId="23415"/>
    <cellStyle name="Header2 2 2 5 2 2" xfId="23416"/>
    <cellStyle name="Header2 2 2 5 3" xfId="23417"/>
    <cellStyle name="Header2 2 2 6" xfId="23418"/>
    <cellStyle name="Header2 2 3" xfId="23419"/>
    <cellStyle name="Header2 2 3 2" xfId="23420"/>
    <cellStyle name="Header2 2 3 2 2" xfId="23421"/>
    <cellStyle name="Header2 2 3 2 2 2" xfId="23422"/>
    <cellStyle name="Header2 2 3 2 3" xfId="23423"/>
    <cellStyle name="Header2 2 3 3" xfId="23424"/>
    <cellStyle name="Header2 2 3 3 2" xfId="23425"/>
    <cellStyle name="Header2 2 3 3 2 2" xfId="23426"/>
    <cellStyle name="Header2 2 3 3 3" xfId="23427"/>
    <cellStyle name="Header2 2 3 4" xfId="23428"/>
    <cellStyle name="Header2 2 3 4 2" xfId="23429"/>
    <cellStyle name="Header2 2 3 4 2 2" xfId="23430"/>
    <cellStyle name="Header2 2 3 4 3" xfId="23431"/>
    <cellStyle name="Header2 2 3 5" xfId="23432"/>
    <cellStyle name="Header2 2 3 5 2" xfId="23433"/>
    <cellStyle name="Header2 2 3 5 2 2" xfId="23434"/>
    <cellStyle name="Header2 2 3 5 3" xfId="23435"/>
    <cellStyle name="Header2 2 3 6" xfId="23436"/>
    <cellStyle name="Header2 2 3 6 2" xfId="23437"/>
    <cellStyle name="Header2 2 3 6 2 2" xfId="23438"/>
    <cellStyle name="Header2 2 3 6 3" xfId="23439"/>
    <cellStyle name="Header2 2 3 7" xfId="23440"/>
    <cellStyle name="Header2 2 3 7 2" xfId="23441"/>
    <cellStyle name="Header2 2 3 8" xfId="23442"/>
    <cellStyle name="Header2 2 4" xfId="23443"/>
    <cellStyle name="Header2 2 4 2" xfId="23444"/>
    <cellStyle name="Header2 2 4 2 2" xfId="23445"/>
    <cellStyle name="Header2 2 4 2 2 2" xfId="23446"/>
    <cellStyle name="Header2 2 4 2 3" xfId="23447"/>
    <cellStyle name="Header2 2 4 3" xfId="23448"/>
    <cellStyle name="Header2 2 4 3 2" xfId="23449"/>
    <cellStyle name="Header2 2 4 3 2 2" xfId="23450"/>
    <cellStyle name="Header2 2 4 3 3" xfId="23451"/>
    <cellStyle name="Header2 2 4 4" xfId="23452"/>
    <cellStyle name="Header2 2 4 4 2" xfId="23453"/>
    <cellStyle name="Header2 2 4 4 2 2" xfId="23454"/>
    <cellStyle name="Header2 2 4 4 3" xfId="23455"/>
    <cellStyle name="Header2 2 4 5" xfId="23456"/>
    <cellStyle name="Header2 2 4 5 2" xfId="23457"/>
    <cellStyle name="Header2 2 4 5 2 2" xfId="23458"/>
    <cellStyle name="Header2 2 4 5 3" xfId="23459"/>
    <cellStyle name="Header2 2 4 6" xfId="23460"/>
    <cellStyle name="Header2 2 4 6 2" xfId="23461"/>
    <cellStyle name="Header2 2 4 6 2 2" xfId="23462"/>
    <cellStyle name="Header2 2 4 6 3" xfId="23463"/>
    <cellStyle name="Header2 2 4 7" xfId="23464"/>
    <cellStyle name="Header2 2 4 7 2" xfId="23465"/>
    <cellStyle name="Header2 2 4 8" xfId="23466"/>
    <cellStyle name="Header2 2 5" xfId="23467"/>
    <cellStyle name="Header2 2 5 2" xfId="23468"/>
    <cellStyle name="Header2 2 5 2 2" xfId="23469"/>
    <cellStyle name="Header2 2 5 3" xfId="23470"/>
    <cellStyle name="Header2 2 6" xfId="23471"/>
    <cellStyle name="Header2 2 6 2" xfId="23472"/>
    <cellStyle name="Header2 2 6 2 2" xfId="23473"/>
    <cellStyle name="Header2 2 6 3" xfId="23474"/>
    <cellStyle name="Header2 2 7" xfId="23475"/>
    <cellStyle name="Header2 2 8" xfId="23476"/>
    <cellStyle name="Header2 2 9" xfId="23477"/>
    <cellStyle name="Header2 3" xfId="23478"/>
    <cellStyle name="Header2 3 10" xfId="23479"/>
    <cellStyle name="Header2 3 2" xfId="23480"/>
    <cellStyle name="Header2 3 2 2" xfId="23481"/>
    <cellStyle name="Header2 3 2 2 2" xfId="23482"/>
    <cellStyle name="Header2 3 2 2 2 2" xfId="23483"/>
    <cellStyle name="Header2 3 2 2 2 2 2" xfId="23484"/>
    <cellStyle name="Header2 3 2 2 2 3" xfId="23485"/>
    <cellStyle name="Header2 3 2 2 3" xfId="23486"/>
    <cellStyle name="Header2 3 2 2 3 2" xfId="23487"/>
    <cellStyle name="Header2 3 2 2 3 2 2" xfId="23488"/>
    <cellStyle name="Header2 3 2 2 3 3" xfId="23489"/>
    <cellStyle name="Header2 3 2 2 4" xfId="23490"/>
    <cellStyle name="Header2 3 2 2 4 2" xfId="23491"/>
    <cellStyle name="Header2 3 2 2 4 2 2" xfId="23492"/>
    <cellStyle name="Header2 3 2 2 4 3" xfId="23493"/>
    <cellStyle name="Header2 3 2 2 5" xfId="23494"/>
    <cellStyle name="Header2 3 2 2 5 2" xfId="23495"/>
    <cellStyle name="Header2 3 2 2 5 2 2" xfId="23496"/>
    <cellStyle name="Header2 3 2 2 5 3" xfId="23497"/>
    <cellStyle name="Header2 3 2 2 6" xfId="23498"/>
    <cellStyle name="Header2 3 2 2 6 2" xfId="23499"/>
    <cellStyle name="Header2 3 2 2 6 2 2" xfId="23500"/>
    <cellStyle name="Header2 3 2 2 6 3" xfId="23501"/>
    <cellStyle name="Header2 3 2 2 7" xfId="23502"/>
    <cellStyle name="Header2 3 2 2 7 2" xfId="23503"/>
    <cellStyle name="Header2 3 2 2 8" xfId="23504"/>
    <cellStyle name="Header2 3 2 3" xfId="23505"/>
    <cellStyle name="Header2 3 2 3 2" xfId="23506"/>
    <cellStyle name="Header2 3 2 3 2 2" xfId="23507"/>
    <cellStyle name="Header2 3 2 3 2 2 2" xfId="23508"/>
    <cellStyle name="Header2 3 2 3 2 3" xfId="23509"/>
    <cellStyle name="Header2 3 2 3 3" xfId="23510"/>
    <cellStyle name="Header2 3 2 3 3 2" xfId="23511"/>
    <cellStyle name="Header2 3 2 3 3 2 2" xfId="23512"/>
    <cellStyle name="Header2 3 2 3 3 3" xfId="23513"/>
    <cellStyle name="Header2 3 2 3 4" xfId="23514"/>
    <cellStyle name="Header2 3 2 3 4 2" xfId="23515"/>
    <cellStyle name="Header2 3 2 3 4 2 2" xfId="23516"/>
    <cellStyle name="Header2 3 2 3 4 3" xfId="23517"/>
    <cellStyle name="Header2 3 2 3 5" xfId="23518"/>
    <cellStyle name="Header2 3 2 3 5 2" xfId="23519"/>
    <cellStyle name="Header2 3 2 3 5 2 2" xfId="23520"/>
    <cellStyle name="Header2 3 2 3 5 3" xfId="23521"/>
    <cellStyle name="Header2 3 2 3 6" xfId="23522"/>
    <cellStyle name="Header2 3 2 3 6 2" xfId="23523"/>
    <cellStyle name="Header2 3 2 3 6 2 2" xfId="23524"/>
    <cellStyle name="Header2 3 2 3 6 3" xfId="23525"/>
    <cellStyle name="Header2 3 2 3 7" xfId="23526"/>
    <cellStyle name="Header2 3 2 3 7 2" xfId="23527"/>
    <cellStyle name="Header2 3 2 3 8" xfId="23528"/>
    <cellStyle name="Header2 3 2 4" xfId="23529"/>
    <cellStyle name="Header2 3 2 4 2" xfId="23530"/>
    <cellStyle name="Header2 3 2 4 2 2" xfId="23531"/>
    <cellStyle name="Header2 3 2 4 3" xfId="23532"/>
    <cellStyle name="Header2 3 2 5" xfId="23533"/>
    <cellStyle name="Header2 3 2 5 2" xfId="23534"/>
    <cellStyle name="Header2 3 2 5 2 2" xfId="23535"/>
    <cellStyle name="Header2 3 2 5 3" xfId="23536"/>
    <cellStyle name="Header2 3 2 6" xfId="23537"/>
    <cellStyle name="Header2 3 3" xfId="23538"/>
    <cellStyle name="Header2 3 3 2" xfId="23539"/>
    <cellStyle name="Header2 3 3 2 2" xfId="23540"/>
    <cellStyle name="Header2 3 3 2 2 2" xfId="23541"/>
    <cellStyle name="Header2 3 3 2 3" xfId="23542"/>
    <cellStyle name="Header2 3 3 3" xfId="23543"/>
    <cellStyle name="Header2 3 3 3 2" xfId="23544"/>
    <cellStyle name="Header2 3 3 3 2 2" xfId="23545"/>
    <cellStyle name="Header2 3 3 3 3" xfId="23546"/>
    <cellStyle name="Header2 3 3 4" xfId="23547"/>
    <cellStyle name="Header2 3 3 4 2" xfId="23548"/>
    <cellStyle name="Header2 3 3 4 2 2" xfId="23549"/>
    <cellStyle name="Header2 3 3 4 3" xfId="23550"/>
    <cellStyle name="Header2 3 3 5" xfId="23551"/>
    <cellStyle name="Header2 3 3 5 2" xfId="23552"/>
    <cellStyle name="Header2 3 3 5 2 2" xfId="23553"/>
    <cellStyle name="Header2 3 3 5 3" xfId="23554"/>
    <cellStyle name="Header2 3 3 6" xfId="23555"/>
    <cellStyle name="Header2 3 3 6 2" xfId="23556"/>
    <cellStyle name="Header2 3 3 6 2 2" xfId="23557"/>
    <cellStyle name="Header2 3 3 6 3" xfId="23558"/>
    <cellStyle name="Header2 3 3 7" xfId="23559"/>
    <cellStyle name="Header2 3 3 7 2" xfId="23560"/>
    <cellStyle name="Header2 3 3 8" xfId="23561"/>
    <cellStyle name="Header2 3 4" xfId="23562"/>
    <cellStyle name="Header2 3 4 2" xfId="23563"/>
    <cellStyle name="Header2 3 4 2 2" xfId="23564"/>
    <cellStyle name="Header2 3 4 2 2 2" xfId="23565"/>
    <cellStyle name="Header2 3 4 2 3" xfId="23566"/>
    <cellStyle name="Header2 3 4 3" xfId="23567"/>
    <cellStyle name="Header2 3 4 3 2" xfId="23568"/>
    <cellStyle name="Header2 3 4 3 2 2" xfId="23569"/>
    <cellStyle name="Header2 3 4 3 3" xfId="23570"/>
    <cellStyle name="Header2 3 4 4" xfId="23571"/>
    <cellStyle name="Header2 3 4 4 2" xfId="23572"/>
    <cellStyle name="Header2 3 4 4 2 2" xfId="23573"/>
    <cellStyle name="Header2 3 4 4 3" xfId="23574"/>
    <cellStyle name="Header2 3 4 5" xfId="23575"/>
    <cellStyle name="Header2 3 4 5 2" xfId="23576"/>
    <cellStyle name="Header2 3 4 5 2 2" xfId="23577"/>
    <cellStyle name="Header2 3 4 5 3" xfId="23578"/>
    <cellStyle name="Header2 3 4 6" xfId="23579"/>
    <cellStyle name="Header2 3 4 6 2" xfId="23580"/>
    <cellStyle name="Header2 3 4 6 2 2" xfId="23581"/>
    <cellStyle name="Header2 3 4 6 3" xfId="23582"/>
    <cellStyle name="Header2 3 4 7" xfId="23583"/>
    <cellStyle name="Header2 3 4 7 2" xfId="23584"/>
    <cellStyle name="Header2 3 4 8" xfId="23585"/>
    <cellStyle name="Header2 3 5" xfId="23586"/>
    <cellStyle name="Header2 3 5 2" xfId="23587"/>
    <cellStyle name="Header2 3 5 2 2" xfId="23588"/>
    <cellStyle name="Header2 3 5 3" xfId="23589"/>
    <cellStyle name="Header2 3 6" xfId="23590"/>
    <cellStyle name="Header2 3 6 2" xfId="23591"/>
    <cellStyle name="Header2 3 6 2 2" xfId="23592"/>
    <cellStyle name="Header2 3 6 3" xfId="23593"/>
    <cellStyle name="Header2 3 7" xfId="23594"/>
    <cellStyle name="Header2 3 8" xfId="23595"/>
    <cellStyle name="Header2 3 9" xfId="23596"/>
    <cellStyle name="Header2 4" xfId="23597"/>
    <cellStyle name="Header2 4 2" xfId="23598"/>
    <cellStyle name="Header2 4 2 2" xfId="23599"/>
    <cellStyle name="Header2 4 2 2 2" xfId="23600"/>
    <cellStyle name="Header2 4 2 2 2 2" xfId="23601"/>
    <cellStyle name="Header2 4 2 2 3" xfId="23602"/>
    <cellStyle name="Header2 4 2 3" xfId="23603"/>
    <cellStyle name="Header2 4 2 3 2" xfId="23604"/>
    <cellStyle name="Header2 4 2 3 2 2" xfId="23605"/>
    <cellStyle name="Header2 4 2 3 3" xfId="23606"/>
    <cellStyle name="Header2 4 2 4" xfId="23607"/>
    <cellStyle name="Header2 4 2 4 2" xfId="23608"/>
    <cellStyle name="Header2 4 2 4 2 2" xfId="23609"/>
    <cellStyle name="Header2 4 2 4 3" xfId="23610"/>
    <cellStyle name="Header2 4 2 5" xfId="23611"/>
    <cellStyle name="Header2 4 2 5 2" xfId="23612"/>
    <cellStyle name="Header2 4 2 5 2 2" xfId="23613"/>
    <cellStyle name="Header2 4 2 5 3" xfId="23614"/>
    <cellStyle name="Header2 4 2 6" xfId="23615"/>
    <cellStyle name="Header2 4 2 6 2" xfId="23616"/>
    <cellStyle name="Header2 4 2 6 2 2" xfId="23617"/>
    <cellStyle name="Header2 4 2 6 3" xfId="23618"/>
    <cellStyle name="Header2 4 2 7" xfId="23619"/>
    <cellStyle name="Header2 4 2 7 2" xfId="23620"/>
    <cellStyle name="Header2 4 2 8" xfId="23621"/>
    <cellStyle name="Header2 4 3" xfId="23622"/>
    <cellStyle name="Header2 4 3 2" xfId="23623"/>
    <cellStyle name="Header2 4 3 2 2" xfId="23624"/>
    <cellStyle name="Header2 4 3 2 2 2" xfId="23625"/>
    <cellStyle name="Header2 4 3 2 3" xfId="23626"/>
    <cellStyle name="Header2 4 3 3" xfId="23627"/>
    <cellStyle name="Header2 4 3 3 2" xfId="23628"/>
    <cellStyle name="Header2 4 3 3 2 2" xfId="23629"/>
    <cellStyle name="Header2 4 3 3 3" xfId="23630"/>
    <cellStyle name="Header2 4 3 4" xfId="23631"/>
    <cellStyle name="Header2 4 3 4 2" xfId="23632"/>
    <cellStyle name="Header2 4 3 4 2 2" xfId="23633"/>
    <cellStyle name="Header2 4 3 4 3" xfId="23634"/>
    <cellStyle name="Header2 4 3 5" xfId="23635"/>
    <cellStyle name="Header2 4 3 5 2" xfId="23636"/>
    <cellStyle name="Header2 4 3 5 2 2" xfId="23637"/>
    <cellStyle name="Header2 4 3 5 3" xfId="23638"/>
    <cellStyle name="Header2 4 3 6" xfId="23639"/>
    <cellStyle name="Header2 4 3 6 2" xfId="23640"/>
    <cellStyle name="Header2 4 3 6 2 2" xfId="23641"/>
    <cellStyle name="Header2 4 3 6 3" xfId="23642"/>
    <cellStyle name="Header2 4 3 7" xfId="23643"/>
    <cellStyle name="Header2 4 3 7 2" xfId="23644"/>
    <cellStyle name="Header2 4 3 8" xfId="23645"/>
    <cellStyle name="Header2 4 4" xfId="23646"/>
    <cellStyle name="Header2 4 4 2" xfId="23647"/>
    <cellStyle name="Header2 4 4 2 2" xfId="23648"/>
    <cellStyle name="Header2 4 4 3" xfId="23649"/>
    <cellStyle name="Header2 4 5" xfId="23650"/>
    <cellStyle name="Header2 4 5 2" xfId="23651"/>
    <cellStyle name="Header2 4 5 2 2" xfId="23652"/>
    <cellStyle name="Header2 4 5 3" xfId="23653"/>
    <cellStyle name="Header2 4 6" xfId="23654"/>
    <cellStyle name="Header2 5" xfId="23655"/>
    <cellStyle name="Header2 5 2" xfId="23656"/>
    <cellStyle name="Header2 5 2 2" xfId="23657"/>
    <cellStyle name="Header2 5 2 2 2" xfId="23658"/>
    <cellStyle name="Header2 5 2 3" xfId="23659"/>
    <cellStyle name="Header2 5 3" xfId="23660"/>
    <cellStyle name="Header2 5 3 2" xfId="23661"/>
    <cellStyle name="Header2 5 3 2 2" xfId="23662"/>
    <cellStyle name="Header2 5 3 3" xfId="23663"/>
    <cellStyle name="Header2 5 4" xfId="23664"/>
    <cellStyle name="Header2 5 4 2" xfId="23665"/>
    <cellStyle name="Header2 5 4 2 2" xfId="23666"/>
    <cellStyle name="Header2 5 4 3" xfId="23667"/>
    <cellStyle name="Header2 5 5" xfId="23668"/>
    <cellStyle name="Header2 5 5 2" xfId="23669"/>
    <cellStyle name="Header2 5 5 2 2" xfId="23670"/>
    <cellStyle name="Header2 5 5 3" xfId="23671"/>
    <cellStyle name="Header2 5 6" xfId="23672"/>
    <cellStyle name="Header2 5 6 2" xfId="23673"/>
    <cellStyle name="Header2 5 6 2 2" xfId="23674"/>
    <cellStyle name="Header2 5 6 3" xfId="23675"/>
    <cellStyle name="Header2 5 7" xfId="23676"/>
    <cellStyle name="Header2 5 7 2" xfId="23677"/>
    <cellStyle name="Header2 5 8" xfId="23678"/>
    <cellStyle name="Header2 6" xfId="23679"/>
    <cellStyle name="Header2 6 2" xfId="23680"/>
    <cellStyle name="Header2 6 2 2" xfId="23681"/>
    <cellStyle name="Header2 6 2 2 2" xfId="23682"/>
    <cellStyle name="Header2 6 2 3" xfId="23683"/>
    <cellStyle name="Header2 6 3" xfId="23684"/>
    <cellStyle name="Header2 6 3 2" xfId="23685"/>
    <cellStyle name="Header2 6 3 2 2" xfId="23686"/>
    <cellStyle name="Header2 6 3 3" xfId="23687"/>
    <cellStyle name="Header2 6 4" xfId="23688"/>
    <cellStyle name="Header2 6 4 2" xfId="23689"/>
    <cellStyle name="Header2 6 4 2 2" xfId="23690"/>
    <cellStyle name="Header2 6 4 3" xfId="23691"/>
    <cellStyle name="Header2 6 5" xfId="23692"/>
    <cellStyle name="Header2 6 5 2" xfId="23693"/>
    <cellStyle name="Header2 6 5 2 2" xfId="23694"/>
    <cellStyle name="Header2 6 5 3" xfId="23695"/>
    <cellStyle name="Header2 6 6" xfId="23696"/>
    <cellStyle name="Header2 6 6 2" xfId="23697"/>
    <cellStyle name="Header2 6 6 2 2" xfId="23698"/>
    <cellStyle name="Header2 6 6 3" xfId="23699"/>
    <cellStyle name="Header2 6 7" xfId="23700"/>
    <cellStyle name="Header2 6 7 2" xfId="23701"/>
    <cellStyle name="Header2 6 8" xfId="23702"/>
    <cellStyle name="Header2 7" xfId="23703"/>
    <cellStyle name="Header2 7 2" xfId="23704"/>
    <cellStyle name="Header2 7 2 2" xfId="23705"/>
    <cellStyle name="Header2 7 3" xfId="23706"/>
    <cellStyle name="Header2 8" xfId="23707"/>
    <cellStyle name="Header2 8 2" xfId="23708"/>
    <cellStyle name="Header2 8 2 2" xfId="23709"/>
    <cellStyle name="Header2 8 3" xfId="23710"/>
    <cellStyle name="Header2 9" xfId="23711"/>
    <cellStyle name="Heading 1 2" xfId="23712"/>
    <cellStyle name="Heading 1 2 2" xfId="23713"/>
    <cellStyle name="Heading 1 2 3" xfId="23714"/>
    <cellStyle name="Heading 1 2 4" xfId="23715"/>
    <cellStyle name="Heading 1 2 5" xfId="23716"/>
    <cellStyle name="Heading 1 3" xfId="23717"/>
    <cellStyle name="Heading 1 4" xfId="23718"/>
    <cellStyle name="Heading 2 2" xfId="23719"/>
    <cellStyle name="Heading 2 2 2" xfId="23720"/>
    <cellStyle name="Heading 2 2 3" xfId="23721"/>
    <cellStyle name="Heading 2 2 4" xfId="23722"/>
    <cellStyle name="Heading 2 2 5" xfId="23723"/>
    <cellStyle name="Heading 2 3" xfId="23724"/>
    <cellStyle name="Heading 2 4" xfId="23725"/>
    <cellStyle name="Heading 3 2" xfId="23726"/>
    <cellStyle name="Heading 3 2 2" xfId="23727"/>
    <cellStyle name="Heading 3 2 3" xfId="23728"/>
    <cellStyle name="Heading 3 2 4" xfId="23729"/>
    <cellStyle name="Heading 3 2 5" xfId="23730"/>
    <cellStyle name="Heading 3 3" xfId="23731"/>
    <cellStyle name="Heading 3 4" xfId="23732"/>
    <cellStyle name="Heading 4 2" xfId="23733"/>
    <cellStyle name="Heading 4 2 2" xfId="23734"/>
    <cellStyle name="Heading 4 2 3" xfId="23735"/>
    <cellStyle name="Heading 4 2 4" xfId="23736"/>
    <cellStyle name="Heading 4 2 5" xfId="23737"/>
    <cellStyle name="Heading 4 3" xfId="23738"/>
    <cellStyle name="Heading 4 4" xfId="23739"/>
    <cellStyle name="Heading1" xfId="23740"/>
    <cellStyle name="Heading2" xfId="23741"/>
    <cellStyle name="HEADINGS" xfId="23742"/>
    <cellStyle name="HEADINGS 2" xfId="23743"/>
    <cellStyle name="HEADINGS 3" xfId="23744"/>
    <cellStyle name="HEADINGSTOP" xfId="23745"/>
    <cellStyle name="HEADINGSTOP 2" xfId="23746"/>
    <cellStyle name="Hyperlink 2" xfId="23747"/>
    <cellStyle name="Iau÷iu?report-2 " xfId="23748"/>
    <cellStyle name="Input [yellow]" xfId="23749"/>
    <cellStyle name="Input [yellow] 10" xfId="23750"/>
    <cellStyle name="Input [yellow] 11" xfId="23751"/>
    <cellStyle name="Input [yellow] 12" xfId="23752"/>
    <cellStyle name="Input [yellow] 2" xfId="23753"/>
    <cellStyle name="Input [yellow] 2 2" xfId="23754"/>
    <cellStyle name="Input [yellow] 2 2 2" xfId="23755"/>
    <cellStyle name="Input [yellow] 2 2 2 2" xfId="23756"/>
    <cellStyle name="Input [yellow] 2 2 2 2 2" xfId="23757"/>
    <cellStyle name="Input [yellow] 2 2 2 2 2 2" xfId="23758"/>
    <cellStyle name="Input [yellow] 2 2 2 2 3" xfId="23759"/>
    <cellStyle name="Input [yellow] 2 2 2 3" xfId="23760"/>
    <cellStyle name="Input [yellow] 2 2 2 3 2" xfId="23761"/>
    <cellStyle name="Input [yellow] 2 2 2 3 2 2" xfId="23762"/>
    <cellStyle name="Input [yellow] 2 2 2 3 3" xfId="23763"/>
    <cellStyle name="Input [yellow] 2 2 2 4" xfId="23764"/>
    <cellStyle name="Input [yellow] 2 2 2 4 2" xfId="23765"/>
    <cellStyle name="Input [yellow] 2 2 2 4 2 2" xfId="23766"/>
    <cellStyle name="Input [yellow] 2 2 2 4 3" xfId="23767"/>
    <cellStyle name="Input [yellow] 2 2 2 5" xfId="23768"/>
    <cellStyle name="Input [yellow] 2 2 2 5 2" xfId="23769"/>
    <cellStyle name="Input [yellow] 2 2 2 5 2 2" xfId="23770"/>
    <cellStyle name="Input [yellow] 2 2 2 5 3" xfId="23771"/>
    <cellStyle name="Input [yellow] 2 2 2 6" xfId="23772"/>
    <cellStyle name="Input [yellow] 2 2 2 6 2" xfId="23773"/>
    <cellStyle name="Input [yellow] 2 2 2 6 2 2" xfId="23774"/>
    <cellStyle name="Input [yellow] 2 2 2 6 3" xfId="23775"/>
    <cellStyle name="Input [yellow] 2 2 2 7" xfId="23776"/>
    <cellStyle name="Input [yellow] 2 2 2 7 2" xfId="23777"/>
    <cellStyle name="Input [yellow] 2 2 2 8" xfId="23778"/>
    <cellStyle name="Input [yellow] 2 2 3" xfId="23779"/>
    <cellStyle name="Input [yellow] 2 2 3 2" xfId="23780"/>
    <cellStyle name="Input [yellow] 2 2 3 2 2" xfId="23781"/>
    <cellStyle name="Input [yellow] 2 2 3 2 2 2" xfId="23782"/>
    <cellStyle name="Input [yellow] 2 2 3 2 3" xfId="23783"/>
    <cellStyle name="Input [yellow] 2 2 3 3" xfId="23784"/>
    <cellStyle name="Input [yellow] 2 2 3 3 2" xfId="23785"/>
    <cellStyle name="Input [yellow] 2 2 3 3 2 2" xfId="23786"/>
    <cellStyle name="Input [yellow] 2 2 3 3 3" xfId="23787"/>
    <cellStyle name="Input [yellow] 2 2 3 4" xfId="23788"/>
    <cellStyle name="Input [yellow] 2 2 3 4 2" xfId="23789"/>
    <cellStyle name="Input [yellow] 2 2 3 4 2 2" xfId="23790"/>
    <cellStyle name="Input [yellow] 2 2 3 4 3" xfId="23791"/>
    <cellStyle name="Input [yellow] 2 2 3 5" xfId="23792"/>
    <cellStyle name="Input [yellow] 2 2 3 5 2" xfId="23793"/>
    <cellStyle name="Input [yellow] 2 2 3 5 2 2" xfId="23794"/>
    <cellStyle name="Input [yellow] 2 2 3 5 3" xfId="23795"/>
    <cellStyle name="Input [yellow] 2 2 3 6" xfId="23796"/>
    <cellStyle name="Input [yellow] 2 2 3 6 2" xfId="23797"/>
    <cellStyle name="Input [yellow] 2 2 3 6 2 2" xfId="23798"/>
    <cellStyle name="Input [yellow] 2 2 3 6 3" xfId="23799"/>
    <cellStyle name="Input [yellow] 2 2 3 7" xfId="23800"/>
    <cellStyle name="Input [yellow] 2 2 3 7 2" xfId="23801"/>
    <cellStyle name="Input [yellow] 2 2 3 8" xfId="23802"/>
    <cellStyle name="Input [yellow] 2 2 4" xfId="23803"/>
    <cellStyle name="Input [yellow] 2 2 4 2" xfId="23804"/>
    <cellStyle name="Input [yellow] 2 2 4 2 2" xfId="23805"/>
    <cellStyle name="Input [yellow] 2 2 4 3" xfId="23806"/>
    <cellStyle name="Input [yellow] 2 2 5" xfId="23807"/>
    <cellStyle name="Input [yellow] 2 2 5 2" xfId="23808"/>
    <cellStyle name="Input [yellow] 2 2 6" xfId="23809"/>
    <cellStyle name="Input [yellow] 2 3" xfId="23810"/>
    <cellStyle name="Input [yellow] 2 3 2" xfId="23811"/>
    <cellStyle name="Input [yellow] 2 3 2 2" xfId="23812"/>
    <cellStyle name="Input [yellow] 2 3 2 2 2" xfId="23813"/>
    <cellStyle name="Input [yellow] 2 3 2 3" xfId="23814"/>
    <cellStyle name="Input [yellow] 2 3 3" xfId="23815"/>
    <cellStyle name="Input [yellow] 2 3 3 2" xfId="23816"/>
    <cellStyle name="Input [yellow] 2 3 3 2 2" xfId="23817"/>
    <cellStyle name="Input [yellow] 2 3 3 3" xfId="23818"/>
    <cellStyle name="Input [yellow] 2 3 4" xfId="23819"/>
    <cellStyle name="Input [yellow] 2 3 4 2" xfId="23820"/>
    <cellStyle name="Input [yellow] 2 3 4 2 2" xfId="23821"/>
    <cellStyle name="Input [yellow] 2 3 4 3" xfId="23822"/>
    <cellStyle name="Input [yellow] 2 3 5" xfId="23823"/>
    <cellStyle name="Input [yellow] 2 3 5 2" xfId="23824"/>
    <cellStyle name="Input [yellow] 2 3 5 2 2" xfId="23825"/>
    <cellStyle name="Input [yellow] 2 3 5 3" xfId="23826"/>
    <cellStyle name="Input [yellow] 2 3 6" xfId="23827"/>
    <cellStyle name="Input [yellow] 2 3 6 2" xfId="23828"/>
    <cellStyle name="Input [yellow] 2 3 6 2 2" xfId="23829"/>
    <cellStyle name="Input [yellow] 2 3 6 3" xfId="23830"/>
    <cellStyle name="Input [yellow] 2 3 7" xfId="23831"/>
    <cellStyle name="Input [yellow] 2 3 7 2" xfId="23832"/>
    <cellStyle name="Input [yellow] 2 3 8" xfId="23833"/>
    <cellStyle name="Input [yellow] 2 4" xfId="23834"/>
    <cellStyle name="Input [yellow] 2 4 2" xfId="23835"/>
    <cellStyle name="Input [yellow] 2 4 2 2" xfId="23836"/>
    <cellStyle name="Input [yellow] 2 4 2 2 2" xfId="23837"/>
    <cellStyle name="Input [yellow] 2 4 2 3" xfId="23838"/>
    <cellStyle name="Input [yellow] 2 4 3" xfId="23839"/>
    <cellStyle name="Input [yellow] 2 4 3 2" xfId="23840"/>
    <cellStyle name="Input [yellow] 2 4 3 2 2" xfId="23841"/>
    <cellStyle name="Input [yellow] 2 4 3 3" xfId="23842"/>
    <cellStyle name="Input [yellow] 2 4 4" xfId="23843"/>
    <cellStyle name="Input [yellow] 2 4 4 2" xfId="23844"/>
    <cellStyle name="Input [yellow] 2 4 4 2 2" xfId="23845"/>
    <cellStyle name="Input [yellow] 2 4 4 3" xfId="23846"/>
    <cellStyle name="Input [yellow] 2 4 5" xfId="23847"/>
    <cellStyle name="Input [yellow] 2 4 5 2" xfId="23848"/>
    <cellStyle name="Input [yellow] 2 4 5 2 2" xfId="23849"/>
    <cellStyle name="Input [yellow] 2 4 5 3" xfId="23850"/>
    <cellStyle name="Input [yellow] 2 4 6" xfId="23851"/>
    <cellStyle name="Input [yellow] 2 4 6 2" xfId="23852"/>
    <cellStyle name="Input [yellow] 2 4 6 2 2" xfId="23853"/>
    <cellStyle name="Input [yellow] 2 4 6 3" xfId="23854"/>
    <cellStyle name="Input [yellow] 2 4 7" xfId="23855"/>
    <cellStyle name="Input [yellow] 2 4 7 2" xfId="23856"/>
    <cellStyle name="Input [yellow] 2 4 8" xfId="23857"/>
    <cellStyle name="Input [yellow] 2 5" xfId="23858"/>
    <cellStyle name="Input [yellow] 2 5 2" xfId="23859"/>
    <cellStyle name="Input [yellow] 2 5 2 2" xfId="23860"/>
    <cellStyle name="Input [yellow] 2 5 3" xfId="23861"/>
    <cellStyle name="Input [yellow] 2 6" xfId="23862"/>
    <cellStyle name="Input [yellow] 2 6 2" xfId="23863"/>
    <cellStyle name="Input [yellow] 2 6 3" xfId="23864"/>
    <cellStyle name="Input [yellow] 2 7" xfId="23865"/>
    <cellStyle name="Input [yellow] 2 7 2" xfId="23866"/>
    <cellStyle name="Input [yellow] 2 7 2 2" xfId="23867"/>
    <cellStyle name="Input [yellow] 2 7 3" xfId="23868"/>
    <cellStyle name="Input [yellow] 2 8" xfId="23869"/>
    <cellStyle name="Input [yellow] 3" xfId="23870"/>
    <cellStyle name="Input [yellow] 3 2" xfId="23871"/>
    <cellStyle name="Input [yellow] 3 2 2" xfId="23872"/>
    <cellStyle name="Input [yellow] 3 2 2 2" xfId="23873"/>
    <cellStyle name="Input [yellow] 3 2 2 2 2" xfId="23874"/>
    <cellStyle name="Input [yellow] 3 2 2 2 2 2" xfId="23875"/>
    <cellStyle name="Input [yellow] 3 2 2 2 3" xfId="23876"/>
    <cellStyle name="Input [yellow] 3 2 2 3" xfId="23877"/>
    <cellStyle name="Input [yellow] 3 2 2 3 2" xfId="23878"/>
    <cellStyle name="Input [yellow] 3 2 2 3 2 2" xfId="23879"/>
    <cellStyle name="Input [yellow] 3 2 2 3 3" xfId="23880"/>
    <cellStyle name="Input [yellow] 3 2 2 4" xfId="23881"/>
    <cellStyle name="Input [yellow] 3 2 2 4 2" xfId="23882"/>
    <cellStyle name="Input [yellow] 3 2 2 4 2 2" xfId="23883"/>
    <cellStyle name="Input [yellow] 3 2 2 4 3" xfId="23884"/>
    <cellStyle name="Input [yellow] 3 2 2 5" xfId="23885"/>
    <cellStyle name="Input [yellow] 3 2 2 5 2" xfId="23886"/>
    <cellStyle name="Input [yellow] 3 2 2 5 2 2" xfId="23887"/>
    <cellStyle name="Input [yellow] 3 2 2 5 3" xfId="23888"/>
    <cellStyle name="Input [yellow] 3 2 2 6" xfId="23889"/>
    <cellStyle name="Input [yellow] 3 2 2 6 2" xfId="23890"/>
    <cellStyle name="Input [yellow] 3 2 2 6 2 2" xfId="23891"/>
    <cellStyle name="Input [yellow] 3 2 2 6 3" xfId="23892"/>
    <cellStyle name="Input [yellow] 3 2 2 7" xfId="23893"/>
    <cellStyle name="Input [yellow] 3 2 2 7 2" xfId="23894"/>
    <cellStyle name="Input [yellow] 3 2 2 8" xfId="23895"/>
    <cellStyle name="Input [yellow] 3 2 3" xfId="23896"/>
    <cellStyle name="Input [yellow] 3 2 3 2" xfId="23897"/>
    <cellStyle name="Input [yellow] 3 2 3 2 2" xfId="23898"/>
    <cellStyle name="Input [yellow] 3 2 3 2 2 2" xfId="23899"/>
    <cellStyle name="Input [yellow] 3 2 3 2 3" xfId="23900"/>
    <cellStyle name="Input [yellow] 3 2 3 3" xfId="23901"/>
    <cellStyle name="Input [yellow] 3 2 3 3 2" xfId="23902"/>
    <cellStyle name="Input [yellow] 3 2 3 3 2 2" xfId="23903"/>
    <cellStyle name="Input [yellow] 3 2 3 3 3" xfId="23904"/>
    <cellStyle name="Input [yellow] 3 2 3 4" xfId="23905"/>
    <cellStyle name="Input [yellow] 3 2 3 4 2" xfId="23906"/>
    <cellStyle name="Input [yellow] 3 2 3 4 2 2" xfId="23907"/>
    <cellStyle name="Input [yellow] 3 2 3 4 3" xfId="23908"/>
    <cellStyle name="Input [yellow] 3 2 3 5" xfId="23909"/>
    <cellStyle name="Input [yellow] 3 2 3 5 2" xfId="23910"/>
    <cellStyle name="Input [yellow] 3 2 3 5 2 2" xfId="23911"/>
    <cellStyle name="Input [yellow] 3 2 3 5 3" xfId="23912"/>
    <cellStyle name="Input [yellow] 3 2 3 6" xfId="23913"/>
    <cellStyle name="Input [yellow] 3 2 3 6 2" xfId="23914"/>
    <cellStyle name="Input [yellow] 3 2 3 6 2 2" xfId="23915"/>
    <cellStyle name="Input [yellow] 3 2 3 6 3" xfId="23916"/>
    <cellStyle name="Input [yellow] 3 2 3 7" xfId="23917"/>
    <cellStyle name="Input [yellow] 3 2 3 7 2" xfId="23918"/>
    <cellStyle name="Input [yellow] 3 2 3 8" xfId="23919"/>
    <cellStyle name="Input [yellow] 3 2 4" xfId="23920"/>
    <cellStyle name="Input [yellow] 3 2 4 2" xfId="23921"/>
    <cellStyle name="Input [yellow] 3 2 4 2 2" xfId="23922"/>
    <cellStyle name="Input [yellow] 3 2 4 3" xfId="23923"/>
    <cellStyle name="Input [yellow] 3 2 5" xfId="23924"/>
    <cellStyle name="Input [yellow] 3 2 5 2" xfId="23925"/>
    <cellStyle name="Input [yellow] 3 2 6" xfId="23926"/>
    <cellStyle name="Input [yellow] 3 3" xfId="23927"/>
    <cellStyle name="Input [yellow] 3 3 2" xfId="23928"/>
    <cellStyle name="Input [yellow] 3 3 2 2" xfId="23929"/>
    <cellStyle name="Input [yellow] 3 3 2 2 2" xfId="23930"/>
    <cellStyle name="Input [yellow] 3 3 2 3" xfId="23931"/>
    <cellStyle name="Input [yellow] 3 3 3" xfId="23932"/>
    <cellStyle name="Input [yellow] 3 3 3 2" xfId="23933"/>
    <cellStyle name="Input [yellow] 3 3 3 2 2" xfId="23934"/>
    <cellStyle name="Input [yellow] 3 3 3 3" xfId="23935"/>
    <cellStyle name="Input [yellow] 3 3 4" xfId="23936"/>
    <cellStyle name="Input [yellow] 3 3 4 2" xfId="23937"/>
    <cellStyle name="Input [yellow] 3 3 4 2 2" xfId="23938"/>
    <cellStyle name="Input [yellow] 3 3 4 3" xfId="23939"/>
    <cellStyle name="Input [yellow] 3 3 5" xfId="23940"/>
    <cellStyle name="Input [yellow] 3 3 5 2" xfId="23941"/>
    <cellStyle name="Input [yellow] 3 3 5 2 2" xfId="23942"/>
    <cellStyle name="Input [yellow] 3 3 5 3" xfId="23943"/>
    <cellStyle name="Input [yellow] 3 3 6" xfId="23944"/>
    <cellStyle name="Input [yellow] 3 3 6 2" xfId="23945"/>
    <cellStyle name="Input [yellow] 3 3 6 2 2" xfId="23946"/>
    <cellStyle name="Input [yellow] 3 3 6 3" xfId="23947"/>
    <cellStyle name="Input [yellow] 3 3 7" xfId="23948"/>
    <cellStyle name="Input [yellow] 3 3 7 2" xfId="23949"/>
    <cellStyle name="Input [yellow] 3 3 8" xfId="23950"/>
    <cellStyle name="Input [yellow] 3 4" xfId="23951"/>
    <cellStyle name="Input [yellow] 3 4 2" xfId="23952"/>
    <cellStyle name="Input [yellow] 3 4 2 2" xfId="23953"/>
    <cellStyle name="Input [yellow] 3 4 2 2 2" xfId="23954"/>
    <cellStyle name="Input [yellow] 3 4 2 3" xfId="23955"/>
    <cellStyle name="Input [yellow] 3 4 3" xfId="23956"/>
    <cellStyle name="Input [yellow] 3 4 3 2" xfId="23957"/>
    <cellStyle name="Input [yellow] 3 4 3 2 2" xfId="23958"/>
    <cellStyle name="Input [yellow] 3 4 3 3" xfId="23959"/>
    <cellStyle name="Input [yellow] 3 4 4" xfId="23960"/>
    <cellStyle name="Input [yellow] 3 4 4 2" xfId="23961"/>
    <cellStyle name="Input [yellow] 3 4 4 2 2" xfId="23962"/>
    <cellStyle name="Input [yellow] 3 4 4 3" xfId="23963"/>
    <cellStyle name="Input [yellow] 3 4 5" xfId="23964"/>
    <cellStyle name="Input [yellow] 3 4 5 2" xfId="23965"/>
    <cellStyle name="Input [yellow] 3 4 5 2 2" xfId="23966"/>
    <cellStyle name="Input [yellow] 3 4 5 3" xfId="23967"/>
    <cellStyle name="Input [yellow] 3 4 6" xfId="23968"/>
    <cellStyle name="Input [yellow] 3 4 6 2" xfId="23969"/>
    <cellStyle name="Input [yellow] 3 4 6 2 2" xfId="23970"/>
    <cellStyle name="Input [yellow] 3 4 6 3" xfId="23971"/>
    <cellStyle name="Input [yellow] 3 4 7" xfId="23972"/>
    <cellStyle name="Input [yellow] 3 4 7 2" xfId="23973"/>
    <cellStyle name="Input [yellow] 3 4 8" xfId="23974"/>
    <cellStyle name="Input [yellow] 3 5" xfId="23975"/>
    <cellStyle name="Input [yellow] 3 5 2" xfId="23976"/>
    <cellStyle name="Input [yellow] 3 5 2 2" xfId="23977"/>
    <cellStyle name="Input [yellow] 3 5 3" xfId="23978"/>
    <cellStyle name="Input [yellow] 3 6" xfId="23979"/>
    <cellStyle name="Input [yellow] 3 6 2" xfId="23980"/>
    <cellStyle name="Input [yellow] 3 6 3" xfId="23981"/>
    <cellStyle name="Input [yellow] 3 7" xfId="23982"/>
    <cellStyle name="Input [yellow] 3 7 2" xfId="23983"/>
    <cellStyle name="Input [yellow] 3 7 2 2" xfId="23984"/>
    <cellStyle name="Input [yellow] 3 7 3" xfId="23985"/>
    <cellStyle name="Input [yellow] 3 8" xfId="23986"/>
    <cellStyle name="Input [yellow] 4" xfId="23987"/>
    <cellStyle name="Input [yellow] 4 2" xfId="23988"/>
    <cellStyle name="Input [yellow] 4 2 2" xfId="23989"/>
    <cellStyle name="Input [yellow] 4 2 2 2" xfId="23990"/>
    <cellStyle name="Input [yellow] 4 2 2 2 2" xfId="23991"/>
    <cellStyle name="Input [yellow] 4 2 2 3" xfId="23992"/>
    <cellStyle name="Input [yellow] 4 2 3" xfId="23993"/>
    <cellStyle name="Input [yellow] 4 2 3 2" xfId="23994"/>
    <cellStyle name="Input [yellow] 4 2 3 2 2" xfId="23995"/>
    <cellStyle name="Input [yellow] 4 2 3 3" xfId="23996"/>
    <cellStyle name="Input [yellow] 4 2 4" xfId="23997"/>
    <cellStyle name="Input [yellow] 4 2 4 2" xfId="23998"/>
    <cellStyle name="Input [yellow] 4 2 4 2 2" xfId="23999"/>
    <cellStyle name="Input [yellow] 4 2 4 3" xfId="24000"/>
    <cellStyle name="Input [yellow] 4 2 5" xfId="24001"/>
    <cellStyle name="Input [yellow] 4 2 5 2" xfId="24002"/>
    <cellStyle name="Input [yellow] 4 2 5 2 2" xfId="24003"/>
    <cellStyle name="Input [yellow] 4 2 5 3" xfId="24004"/>
    <cellStyle name="Input [yellow] 4 2 6" xfId="24005"/>
    <cellStyle name="Input [yellow] 4 2 6 2" xfId="24006"/>
    <cellStyle name="Input [yellow] 4 2 6 2 2" xfId="24007"/>
    <cellStyle name="Input [yellow] 4 2 6 3" xfId="24008"/>
    <cellStyle name="Input [yellow] 4 2 7" xfId="24009"/>
    <cellStyle name="Input [yellow] 4 2 7 2" xfId="24010"/>
    <cellStyle name="Input [yellow] 4 2 8" xfId="24011"/>
    <cellStyle name="Input [yellow] 4 3" xfId="24012"/>
    <cellStyle name="Input [yellow] 4 3 2" xfId="24013"/>
    <cellStyle name="Input [yellow] 4 3 2 2" xfId="24014"/>
    <cellStyle name="Input [yellow] 4 3 2 2 2" xfId="24015"/>
    <cellStyle name="Input [yellow] 4 3 2 3" xfId="24016"/>
    <cellStyle name="Input [yellow] 4 3 3" xfId="24017"/>
    <cellStyle name="Input [yellow] 4 3 3 2" xfId="24018"/>
    <cellStyle name="Input [yellow] 4 3 3 2 2" xfId="24019"/>
    <cellStyle name="Input [yellow] 4 3 3 3" xfId="24020"/>
    <cellStyle name="Input [yellow] 4 3 4" xfId="24021"/>
    <cellStyle name="Input [yellow] 4 3 4 2" xfId="24022"/>
    <cellStyle name="Input [yellow] 4 3 4 2 2" xfId="24023"/>
    <cellStyle name="Input [yellow] 4 3 4 3" xfId="24024"/>
    <cellStyle name="Input [yellow] 4 3 5" xfId="24025"/>
    <cellStyle name="Input [yellow] 4 3 5 2" xfId="24026"/>
    <cellStyle name="Input [yellow] 4 3 5 2 2" xfId="24027"/>
    <cellStyle name="Input [yellow] 4 3 5 3" xfId="24028"/>
    <cellStyle name="Input [yellow] 4 3 6" xfId="24029"/>
    <cellStyle name="Input [yellow] 4 3 6 2" xfId="24030"/>
    <cellStyle name="Input [yellow] 4 3 6 2 2" xfId="24031"/>
    <cellStyle name="Input [yellow] 4 3 6 3" xfId="24032"/>
    <cellStyle name="Input [yellow] 4 3 7" xfId="24033"/>
    <cellStyle name="Input [yellow] 4 3 7 2" xfId="24034"/>
    <cellStyle name="Input [yellow] 4 3 8" xfId="24035"/>
    <cellStyle name="Input [yellow] 4 4" xfId="24036"/>
    <cellStyle name="Input [yellow] 4 4 2" xfId="24037"/>
    <cellStyle name="Input [yellow] 4 4 2 2" xfId="24038"/>
    <cellStyle name="Input [yellow] 4 4 3" xfId="24039"/>
    <cellStyle name="Input [yellow] 4 5" xfId="24040"/>
    <cellStyle name="Input [yellow] 4 5 2" xfId="24041"/>
    <cellStyle name="Input [yellow] 4 6" xfId="24042"/>
    <cellStyle name="Input [yellow] 5" xfId="24043"/>
    <cellStyle name="Input [yellow] 5 2" xfId="24044"/>
    <cellStyle name="Input [yellow] 5 2 2" xfId="24045"/>
    <cellStyle name="Input [yellow] 5 2 2 2" xfId="24046"/>
    <cellStyle name="Input [yellow] 5 2 3" xfId="24047"/>
    <cellStyle name="Input [yellow] 5 3" xfId="24048"/>
    <cellStyle name="Input [yellow] 5 3 2" xfId="24049"/>
    <cellStyle name="Input [yellow] 5 3 2 2" xfId="24050"/>
    <cellStyle name="Input [yellow] 5 3 3" xfId="24051"/>
    <cellStyle name="Input [yellow] 5 4" xfId="24052"/>
    <cellStyle name="Input [yellow] 5 4 2" xfId="24053"/>
    <cellStyle name="Input [yellow] 5 4 2 2" xfId="24054"/>
    <cellStyle name="Input [yellow] 5 4 3" xfId="24055"/>
    <cellStyle name="Input [yellow] 5 5" xfId="24056"/>
    <cellStyle name="Input [yellow] 5 5 2" xfId="24057"/>
    <cellStyle name="Input [yellow] 5 5 2 2" xfId="24058"/>
    <cellStyle name="Input [yellow] 5 5 3" xfId="24059"/>
    <cellStyle name="Input [yellow] 5 6" xfId="24060"/>
    <cellStyle name="Input [yellow] 5 6 2" xfId="24061"/>
    <cellStyle name="Input [yellow] 5 6 2 2" xfId="24062"/>
    <cellStyle name="Input [yellow] 5 6 3" xfId="24063"/>
    <cellStyle name="Input [yellow] 5 7" xfId="24064"/>
    <cellStyle name="Input [yellow] 5 7 2" xfId="24065"/>
    <cellStyle name="Input [yellow] 5 8" xfId="24066"/>
    <cellStyle name="Input [yellow] 6" xfId="24067"/>
    <cellStyle name="Input [yellow] 6 2" xfId="24068"/>
    <cellStyle name="Input [yellow] 6 2 2" xfId="24069"/>
    <cellStyle name="Input [yellow] 6 2 2 2" xfId="24070"/>
    <cellStyle name="Input [yellow] 6 2 3" xfId="24071"/>
    <cellStyle name="Input [yellow] 6 3" xfId="24072"/>
    <cellStyle name="Input [yellow] 6 3 2" xfId="24073"/>
    <cellStyle name="Input [yellow] 6 3 2 2" xfId="24074"/>
    <cellStyle name="Input [yellow] 6 3 3" xfId="24075"/>
    <cellStyle name="Input [yellow] 6 4" xfId="24076"/>
    <cellStyle name="Input [yellow] 6 4 2" xfId="24077"/>
    <cellStyle name="Input [yellow] 6 4 2 2" xfId="24078"/>
    <cellStyle name="Input [yellow] 6 4 3" xfId="24079"/>
    <cellStyle name="Input [yellow] 6 5" xfId="24080"/>
    <cellStyle name="Input [yellow] 6 5 2" xfId="24081"/>
    <cellStyle name="Input [yellow] 6 5 2 2" xfId="24082"/>
    <cellStyle name="Input [yellow] 6 5 3" xfId="24083"/>
    <cellStyle name="Input [yellow] 6 6" xfId="24084"/>
    <cellStyle name="Input [yellow] 6 6 2" xfId="24085"/>
    <cellStyle name="Input [yellow] 6 6 2 2" xfId="24086"/>
    <cellStyle name="Input [yellow] 6 6 3" xfId="24087"/>
    <cellStyle name="Input [yellow] 6 7" xfId="24088"/>
    <cellStyle name="Input [yellow] 6 7 2" xfId="24089"/>
    <cellStyle name="Input [yellow] 6 8" xfId="24090"/>
    <cellStyle name="Input [yellow] 7" xfId="24091"/>
    <cellStyle name="Input [yellow] 7 2" xfId="24092"/>
    <cellStyle name="Input [yellow] 7 2 2" xfId="24093"/>
    <cellStyle name="Input [yellow] 7 3" xfId="24094"/>
    <cellStyle name="Input [yellow] 8" xfId="24095"/>
    <cellStyle name="Input [yellow] 8 2" xfId="24096"/>
    <cellStyle name="Input [yellow] 8 3" xfId="24097"/>
    <cellStyle name="Input [yellow] 9" xfId="24098"/>
    <cellStyle name="Input [yellow] 9 2" xfId="24099"/>
    <cellStyle name="Input [yellow] 9 2 2" xfId="24100"/>
    <cellStyle name="Input [yellow] 9 3" xfId="24101"/>
    <cellStyle name="Input 10" xfId="24102"/>
    <cellStyle name="Input 10 2" xfId="24103"/>
    <cellStyle name="Input 10 2 2" xfId="24104"/>
    <cellStyle name="Input 10 2 2 2" xfId="24105"/>
    <cellStyle name="Input 10 2 2 2 2" xfId="24106"/>
    <cellStyle name="Input 10 2 2 2 2 2" xfId="24107"/>
    <cellStyle name="Input 10 2 2 2 3" xfId="24108"/>
    <cellStyle name="Input 10 2 2 3" xfId="24109"/>
    <cellStyle name="Input 10 2 2 3 2" xfId="24110"/>
    <cellStyle name="Input 10 2 2 3 2 2" xfId="24111"/>
    <cellStyle name="Input 10 2 2 3 3" xfId="24112"/>
    <cellStyle name="Input 10 2 2 4" xfId="24113"/>
    <cellStyle name="Input 10 2 2 4 2" xfId="24114"/>
    <cellStyle name="Input 10 2 2 4 2 2" xfId="24115"/>
    <cellStyle name="Input 10 2 2 4 3" xfId="24116"/>
    <cellStyle name="Input 10 2 2 5" xfId="24117"/>
    <cellStyle name="Input 10 2 2 5 2" xfId="24118"/>
    <cellStyle name="Input 10 2 2 5 2 2" xfId="24119"/>
    <cellStyle name="Input 10 2 2 5 3" xfId="24120"/>
    <cellStyle name="Input 10 2 2 6" xfId="24121"/>
    <cellStyle name="Input 10 2 2 6 2" xfId="24122"/>
    <cellStyle name="Input 10 2 2 6 2 2" xfId="24123"/>
    <cellStyle name="Input 10 2 2 6 3" xfId="24124"/>
    <cellStyle name="Input 10 2 2 7" xfId="24125"/>
    <cellStyle name="Input 10 2 2 7 2" xfId="24126"/>
    <cellStyle name="Input 10 2 2 8" xfId="24127"/>
    <cellStyle name="Input 10 2 3" xfId="24128"/>
    <cellStyle name="Input 10 2 3 2" xfId="24129"/>
    <cellStyle name="Input 10 2 3 2 2" xfId="24130"/>
    <cellStyle name="Input 10 2 3 3" xfId="24131"/>
    <cellStyle name="Input 10 2 4" xfId="24132"/>
    <cellStyle name="Input 10 2 4 2" xfId="24133"/>
    <cellStyle name="Input 10 2 4 2 2" xfId="24134"/>
    <cellStyle name="Input 10 2 4 3" xfId="24135"/>
    <cellStyle name="Input 10 2 5" xfId="24136"/>
    <cellStyle name="Input 10 2 5 2" xfId="24137"/>
    <cellStyle name="Input 10 2 5 2 2" xfId="24138"/>
    <cellStyle name="Input 10 2 5 3" xfId="24139"/>
    <cellStyle name="Input 10 2 6" xfId="24140"/>
    <cellStyle name="Input 10 2 6 2" xfId="24141"/>
    <cellStyle name="Input 10 2 6 2 2" xfId="24142"/>
    <cellStyle name="Input 10 2 6 3" xfId="24143"/>
    <cellStyle name="Input 10 2 7" xfId="24144"/>
    <cellStyle name="Input 10 2 7 2" xfId="24145"/>
    <cellStyle name="Input 10 2 7 2 2" xfId="24146"/>
    <cellStyle name="Input 10 2 7 3" xfId="24147"/>
    <cellStyle name="Input 10 2 8" xfId="24148"/>
    <cellStyle name="Input 10 2 8 2" xfId="24149"/>
    <cellStyle name="Input 10 2 9" xfId="24150"/>
    <cellStyle name="Input 10 3" xfId="24151"/>
    <cellStyle name="Input 10 3 2" xfId="24152"/>
    <cellStyle name="Input 10 3 2 2" xfId="24153"/>
    <cellStyle name="Input 10 3 2 2 2" xfId="24154"/>
    <cellStyle name="Input 10 3 2 3" xfId="24155"/>
    <cellStyle name="Input 10 3 3" xfId="24156"/>
    <cellStyle name="Input 10 3 3 2" xfId="24157"/>
    <cellStyle name="Input 10 3 3 2 2" xfId="24158"/>
    <cellStyle name="Input 10 3 3 3" xfId="24159"/>
    <cellStyle name="Input 10 3 4" xfId="24160"/>
    <cellStyle name="Input 10 3 4 2" xfId="24161"/>
    <cellStyle name="Input 10 3 4 2 2" xfId="24162"/>
    <cellStyle name="Input 10 3 4 3" xfId="24163"/>
    <cellStyle name="Input 10 3 5" xfId="24164"/>
    <cellStyle name="Input 10 3 5 2" xfId="24165"/>
    <cellStyle name="Input 10 3 5 2 2" xfId="24166"/>
    <cellStyle name="Input 10 3 5 3" xfId="24167"/>
    <cellStyle name="Input 10 3 6" xfId="24168"/>
    <cellStyle name="Input 10 3 6 2" xfId="24169"/>
    <cellStyle name="Input 10 3 7" xfId="24170"/>
    <cellStyle name="Input 10 4" xfId="24171"/>
    <cellStyle name="Input 10 4 2" xfId="24172"/>
    <cellStyle name="Input 10 4 2 2" xfId="24173"/>
    <cellStyle name="Input 10 4 2 3" xfId="24174"/>
    <cellStyle name="Input 10 4 3" xfId="24175"/>
    <cellStyle name="Input 10 4 4" xfId="24176"/>
    <cellStyle name="Input 10 5" xfId="24177"/>
    <cellStyle name="Input 10 5 2" xfId="24178"/>
    <cellStyle name="Input 10 5 2 2" xfId="24179"/>
    <cellStyle name="Input 10 5 2 3" xfId="24180"/>
    <cellStyle name="Input 10 5 3" xfId="24181"/>
    <cellStyle name="Input 10 5 4" xfId="24182"/>
    <cellStyle name="Input 10 6" xfId="24183"/>
    <cellStyle name="Input 10 6 2" xfId="24184"/>
    <cellStyle name="Input 10 6 2 2" xfId="24185"/>
    <cellStyle name="Input 10 6 2 3" xfId="24186"/>
    <cellStyle name="Input 10 6 3" xfId="24187"/>
    <cellStyle name="Input 10 6 4" xfId="24188"/>
    <cellStyle name="Input 10 7" xfId="24189"/>
    <cellStyle name="Input 10 7 2" xfId="24190"/>
    <cellStyle name="Input 10 7 3" xfId="24191"/>
    <cellStyle name="Input 10 8" xfId="24192"/>
    <cellStyle name="Input 10 9" xfId="24193"/>
    <cellStyle name="Input 11" xfId="24194"/>
    <cellStyle name="Input 11 2" xfId="24195"/>
    <cellStyle name="Input 11 2 2" xfId="24196"/>
    <cellStyle name="Input 11 2 2 2" xfId="24197"/>
    <cellStyle name="Input 11 2 2 2 2" xfId="24198"/>
    <cellStyle name="Input 11 2 2 2 2 2" xfId="24199"/>
    <cellStyle name="Input 11 2 2 2 3" xfId="24200"/>
    <cellStyle name="Input 11 2 2 3" xfId="24201"/>
    <cellStyle name="Input 11 2 2 3 2" xfId="24202"/>
    <cellStyle name="Input 11 2 2 3 2 2" xfId="24203"/>
    <cellStyle name="Input 11 2 2 3 3" xfId="24204"/>
    <cellStyle name="Input 11 2 2 4" xfId="24205"/>
    <cellStyle name="Input 11 2 2 4 2" xfId="24206"/>
    <cellStyle name="Input 11 2 2 4 2 2" xfId="24207"/>
    <cellStyle name="Input 11 2 2 4 3" xfId="24208"/>
    <cellStyle name="Input 11 2 2 5" xfId="24209"/>
    <cellStyle name="Input 11 2 2 5 2" xfId="24210"/>
    <cellStyle name="Input 11 2 2 5 2 2" xfId="24211"/>
    <cellStyle name="Input 11 2 2 5 3" xfId="24212"/>
    <cellStyle name="Input 11 2 2 6" xfId="24213"/>
    <cellStyle name="Input 11 2 2 6 2" xfId="24214"/>
    <cellStyle name="Input 11 2 2 6 2 2" xfId="24215"/>
    <cellStyle name="Input 11 2 2 6 3" xfId="24216"/>
    <cellStyle name="Input 11 2 2 7" xfId="24217"/>
    <cellStyle name="Input 11 2 2 7 2" xfId="24218"/>
    <cellStyle name="Input 11 2 2 8" xfId="24219"/>
    <cellStyle name="Input 11 2 3" xfId="24220"/>
    <cellStyle name="Input 11 2 3 2" xfId="24221"/>
    <cellStyle name="Input 11 2 3 2 2" xfId="24222"/>
    <cellStyle name="Input 11 2 3 3" xfId="24223"/>
    <cellStyle name="Input 11 2 4" xfId="24224"/>
    <cellStyle name="Input 11 2 4 2" xfId="24225"/>
    <cellStyle name="Input 11 2 4 2 2" xfId="24226"/>
    <cellStyle name="Input 11 2 4 3" xfId="24227"/>
    <cellStyle name="Input 11 2 5" xfId="24228"/>
    <cellStyle name="Input 11 2 5 2" xfId="24229"/>
    <cellStyle name="Input 11 2 5 2 2" xfId="24230"/>
    <cellStyle name="Input 11 2 5 3" xfId="24231"/>
    <cellStyle name="Input 11 2 6" xfId="24232"/>
    <cellStyle name="Input 11 2 6 2" xfId="24233"/>
    <cellStyle name="Input 11 2 6 2 2" xfId="24234"/>
    <cellStyle name="Input 11 2 6 3" xfId="24235"/>
    <cellStyle name="Input 11 2 7" xfId="24236"/>
    <cellStyle name="Input 11 2 7 2" xfId="24237"/>
    <cellStyle name="Input 11 2 7 2 2" xfId="24238"/>
    <cellStyle name="Input 11 2 7 3" xfId="24239"/>
    <cellStyle name="Input 11 2 8" xfId="24240"/>
    <cellStyle name="Input 11 2 8 2" xfId="24241"/>
    <cellStyle name="Input 11 2 9" xfId="24242"/>
    <cellStyle name="Input 11 3" xfId="24243"/>
    <cellStyle name="Input 11 3 2" xfId="24244"/>
    <cellStyle name="Input 11 3 2 2" xfId="24245"/>
    <cellStyle name="Input 11 3 2 2 2" xfId="24246"/>
    <cellStyle name="Input 11 3 2 3" xfId="24247"/>
    <cellStyle name="Input 11 3 3" xfId="24248"/>
    <cellStyle name="Input 11 3 3 2" xfId="24249"/>
    <cellStyle name="Input 11 3 3 2 2" xfId="24250"/>
    <cellStyle name="Input 11 3 3 3" xfId="24251"/>
    <cellStyle name="Input 11 3 4" xfId="24252"/>
    <cellStyle name="Input 11 3 4 2" xfId="24253"/>
    <cellStyle name="Input 11 3 4 2 2" xfId="24254"/>
    <cellStyle name="Input 11 3 4 3" xfId="24255"/>
    <cellStyle name="Input 11 3 5" xfId="24256"/>
    <cellStyle name="Input 11 3 5 2" xfId="24257"/>
    <cellStyle name="Input 11 3 5 2 2" xfId="24258"/>
    <cellStyle name="Input 11 3 5 3" xfId="24259"/>
    <cellStyle name="Input 11 3 6" xfId="24260"/>
    <cellStyle name="Input 11 3 6 2" xfId="24261"/>
    <cellStyle name="Input 11 3 7" xfId="24262"/>
    <cellStyle name="Input 11 4" xfId="24263"/>
    <cellStyle name="Input 11 4 2" xfId="24264"/>
    <cellStyle name="Input 11 4 2 2" xfId="24265"/>
    <cellStyle name="Input 11 4 2 3" xfId="24266"/>
    <cellStyle name="Input 11 4 3" xfId="24267"/>
    <cellStyle name="Input 11 4 4" xfId="24268"/>
    <cellStyle name="Input 11 5" xfId="24269"/>
    <cellStyle name="Input 11 5 2" xfId="24270"/>
    <cellStyle name="Input 11 5 2 2" xfId="24271"/>
    <cellStyle name="Input 11 5 2 3" xfId="24272"/>
    <cellStyle name="Input 11 5 3" xfId="24273"/>
    <cellStyle name="Input 11 5 4" xfId="24274"/>
    <cellStyle name="Input 11 6" xfId="24275"/>
    <cellStyle name="Input 11 6 2" xfId="24276"/>
    <cellStyle name="Input 11 6 2 2" xfId="24277"/>
    <cellStyle name="Input 11 6 2 3" xfId="24278"/>
    <cellStyle name="Input 11 6 3" xfId="24279"/>
    <cellStyle name="Input 11 6 4" xfId="24280"/>
    <cellStyle name="Input 11 7" xfId="24281"/>
    <cellStyle name="Input 11 7 2" xfId="24282"/>
    <cellStyle name="Input 11 7 3" xfId="24283"/>
    <cellStyle name="Input 11 8" xfId="24284"/>
    <cellStyle name="Input 11 9" xfId="24285"/>
    <cellStyle name="Input 12" xfId="24286"/>
    <cellStyle name="Input 12 2" xfId="24287"/>
    <cellStyle name="Input 12 2 2" xfId="24288"/>
    <cellStyle name="Input 12 2 2 2" xfId="24289"/>
    <cellStyle name="Input 12 2 2 2 2" xfId="24290"/>
    <cellStyle name="Input 12 2 2 2 2 2" xfId="24291"/>
    <cellStyle name="Input 12 2 2 2 3" xfId="24292"/>
    <cellStyle name="Input 12 2 2 3" xfId="24293"/>
    <cellStyle name="Input 12 2 2 3 2" xfId="24294"/>
    <cellStyle name="Input 12 2 2 3 2 2" xfId="24295"/>
    <cellStyle name="Input 12 2 2 3 3" xfId="24296"/>
    <cellStyle name="Input 12 2 2 4" xfId="24297"/>
    <cellStyle name="Input 12 2 2 4 2" xfId="24298"/>
    <cellStyle name="Input 12 2 2 4 2 2" xfId="24299"/>
    <cellStyle name="Input 12 2 2 4 3" xfId="24300"/>
    <cellStyle name="Input 12 2 2 5" xfId="24301"/>
    <cellStyle name="Input 12 2 2 5 2" xfId="24302"/>
    <cellStyle name="Input 12 2 2 5 2 2" xfId="24303"/>
    <cellStyle name="Input 12 2 2 5 3" xfId="24304"/>
    <cellStyle name="Input 12 2 2 6" xfId="24305"/>
    <cellStyle name="Input 12 2 2 6 2" xfId="24306"/>
    <cellStyle name="Input 12 2 2 6 2 2" xfId="24307"/>
    <cellStyle name="Input 12 2 2 6 3" xfId="24308"/>
    <cellStyle name="Input 12 2 2 7" xfId="24309"/>
    <cellStyle name="Input 12 2 2 7 2" xfId="24310"/>
    <cellStyle name="Input 12 2 2 8" xfId="24311"/>
    <cellStyle name="Input 12 2 3" xfId="24312"/>
    <cellStyle name="Input 12 2 3 2" xfId="24313"/>
    <cellStyle name="Input 12 2 3 2 2" xfId="24314"/>
    <cellStyle name="Input 12 2 3 3" xfId="24315"/>
    <cellStyle name="Input 12 2 4" xfId="24316"/>
    <cellStyle name="Input 12 2 4 2" xfId="24317"/>
    <cellStyle name="Input 12 2 4 2 2" xfId="24318"/>
    <cellStyle name="Input 12 2 4 3" xfId="24319"/>
    <cellStyle name="Input 12 2 5" xfId="24320"/>
    <cellStyle name="Input 12 2 5 2" xfId="24321"/>
    <cellStyle name="Input 12 2 5 2 2" xfId="24322"/>
    <cellStyle name="Input 12 2 5 3" xfId="24323"/>
    <cellStyle name="Input 12 2 6" xfId="24324"/>
    <cellStyle name="Input 12 2 6 2" xfId="24325"/>
    <cellStyle name="Input 12 2 6 2 2" xfId="24326"/>
    <cellStyle name="Input 12 2 6 3" xfId="24327"/>
    <cellStyle name="Input 12 2 7" xfId="24328"/>
    <cellStyle name="Input 12 2 7 2" xfId="24329"/>
    <cellStyle name="Input 12 2 7 2 2" xfId="24330"/>
    <cellStyle name="Input 12 2 7 3" xfId="24331"/>
    <cellStyle name="Input 12 2 8" xfId="24332"/>
    <cellStyle name="Input 12 2 8 2" xfId="24333"/>
    <cellStyle name="Input 12 2 9" xfId="24334"/>
    <cellStyle name="Input 12 3" xfId="24335"/>
    <cellStyle name="Input 12 3 2" xfId="24336"/>
    <cellStyle name="Input 12 3 2 2" xfId="24337"/>
    <cellStyle name="Input 12 3 2 2 2" xfId="24338"/>
    <cellStyle name="Input 12 3 2 3" xfId="24339"/>
    <cellStyle name="Input 12 3 3" xfId="24340"/>
    <cellStyle name="Input 12 3 3 2" xfId="24341"/>
    <cellStyle name="Input 12 3 3 2 2" xfId="24342"/>
    <cellStyle name="Input 12 3 3 3" xfId="24343"/>
    <cellStyle name="Input 12 3 4" xfId="24344"/>
    <cellStyle name="Input 12 3 4 2" xfId="24345"/>
    <cellStyle name="Input 12 3 4 2 2" xfId="24346"/>
    <cellStyle name="Input 12 3 4 3" xfId="24347"/>
    <cellStyle name="Input 12 3 5" xfId="24348"/>
    <cellStyle name="Input 12 3 5 2" xfId="24349"/>
    <cellStyle name="Input 12 3 5 2 2" xfId="24350"/>
    <cellStyle name="Input 12 3 5 3" xfId="24351"/>
    <cellStyle name="Input 12 3 6" xfId="24352"/>
    <cellStyle name="Input 12 3 6 2" xfId="24353"/>
    <cellStyle name="Input 12 3 7" xfId="24354"/>
    <cellStyle name="Input 12 4" xfId="24355"/>
    <cellStyle name="Input 12 4 2" xfId="24356"/>
    <cellStyle name="Input 12 4 2 2" xfId="24357"/>
    <cellStyle name="Input 12 4 2 3" xfId="24358"/>
    <cellStyle name="Input 12 4 3" xfId="24359"/>
    <cellStyle name="Input 12 4 4" xfId="24360"/>
    <cellStyle name="Input 12 5" xfId="24361"/>
    <cellStyle name="Input 12 5 2" xfId="24362"/>
    <cellStyle name="Input 12 5 2 2" xfId="24363"/>
    <cellStyle name="Input 12 5 2 3" xfId="24364"/>
    <cellStyle name="Input 12 5 3" xfId="24365"/>
    <cellStyle name="Input 12 5 4" xfId="24366"/>
    <cellStyle name="Input 12 6" xfId="24367"/>
    <cellStyle name="Input 12 6 2" xfId="24368"/>
    <cellStyle name="Input 12 6 2 2" xfId="24369"/>
    <cellStyle name="Input 12 6 2 3" xfId="24370"/>
    <cellStyle name="Input 12 6 3" xfId="24371"/>
    <cellStyle name="Input 12 6 4" xfId="24372"/>
    <cellStyle name="Input 12 7" xfId="24373"/>
    <cellStyle name="Input 12 7 2" xfId="24374"/>
    <cellStyle name="Input 12 7 3" xfId="24375"/>
    <cellStyle name="Input 12 8" xfId="24376"/>
    <cellStyle name="Input 12 9" xfId="24377"/>
    <cellStyle name="Input 13" xfId="24378"/>
    <cellStyle name="Input 13 2" xfId="24379"/>
    <cellStyle name="Input 13 2 2" xfId="24380"/>
    <cellStyle name="Input 13 2 2 2" xfId="24381"/>
    <cellStyle name="Input 13 2 2 2 2" xfId="24382"/>
    <cellStyle name="Input 13 2 2 2 2 2" xfId="24383"/>
    <cellStyle name="Input 13 2 2 2 3" xfId="24384"/>
    <cellStyle name="Input 13 2 2 3" xfId="24385"/>
    <cellStyle name="Input 13 2 2 3 2" xfId="24386"/>
    <cellStyle name="Input 13 2 2 3 2 2" xfId="24387"/>
    <cellStyle name="Input 13 2 2 3 3" xfId="24388"/>
    <cellStyle name="Input 13 2 2 4" xfId="24389"/>
    <cellStyle name="Input 13 2 2 4 2" xfId="24390"/>
    <cellStyle name="Input 13 2 2 4 2 2" xfId="24391"/>
    <cellStyle name="Input 13 2 2 4 3" xfId="24392"/>
    <cellStyle name="Input 13 2 2 5" xfId="24393"/>
    <cellStyle name="Input 13 2 2 5 2" xfId="24394"/>
    <cellStyle name="Input 13 2 2 5 2 2" xfId="24395"/>
    <cellStyle name="Input 13 2 2 5 3" xfId="24396"/>
    <cellStyle name="Input 13 2 2 6" xfId="24397"/>
    <cellStyle name="Input 13 2 2 6 2" xfId="24398"/>
    <cellStyle name="Input 13 2 2 6 2 2" xfId="24399"/>
    <cellStyle name="Input 13 2 2 6 3" xfId="24400"/>
    <cellStyle name="Input 13 2 2 7" xfId="24401"/>
    <cellStyle name="Input 13 2 2 7 2" xfId="24402"/>
    <cellStyle name="Input 13 2 2 8" xfId="24403"/>
    <cellStyle name="Input 13 2 3" xfId="24404"/>
    <cellStyle name="Input 13 2 3 2" xfId="24405"/>
    <cellStyle name="Input 13 2 3 2 2" xfId="24406"/>
    <cellStyle name="Input 13 2 3 3" xfId="24407"/>
    <cellStyle name="Input 13 2 4" xfId="24408"/>
    <cellStyle name="Input 13 2 4 2" xfId="24409"/>
    <cellStyle name="Input 13 2 4 2 2" xfId="24410"/>
    <cellStyle name="Input 13 2 4 3" xfId="24411"/>
    <cellStyle name="Input 13 2 5" xfId="24412"/>
    <cellStyle name="Input 13 2 5 2" xfId="24413"/>
    <cellStyle name="Input 13 2 5 2 2" xfId="24414"/>
    <cellStyle name="Input 13 2 5 3" xfId="24415"/>
    <cellStyle name="Input 13 2 6" xfId="24416"/>
    <cellStyle name="Input 13 2 6 2" xfId="24417"/>
    <cellStyle name="Input 13 2 6 2 2" xfId="24418"/>
    <cellStyle name="Input 13 2 6 3" xfId="24419"/>
    <cellStyle name="Input 13 2 7" xfId="24420"/>
    <cellStyle name="Input 13 2 7 2" xfId="24421"/>
    <cellStyle name="Input 13 2 7 2 2" xfId="24422"/>
    <cellStyle name="Input 13 2 7 3" xfId="24423"/>
    <cellStyle name="Input 13 2 8" xfId="24424"/>
    <cellStyle name="Input 13 2 8 2" xfId="24425"/>
    <cellStyle name="Input 13 2 9" xfId="24426"/>
    <cellStyle name="Input 13 3" xfId="24427"/>
    <cellStyle name="Input 13 3 2" xfId="24428"/>
    <cellStyle name="Input 13 3 2 2" xfId="24429"/>
    <cellStyle name="Input 13 3 2 2 2" xfId="24430"/>
    <cellStyle name="Input 13 3 2 3" xfId="24431"/>
    <cellStyle name="Input 13 3 3" xfId="24432"/>
    <cellStyle name="Input 13 3 3 2" xfId="24433"/>
    <cellStyle name="Input 13 3 3 2 2" xfId="24434"/>
    <cellStyle name="Input 13 3 3 3" xfId="24435"/>
    <cellStyle name="Input 13 3 4" xfId="24436"/>
    <cellStyle name="Input 13 3 4 2" xfId="24437"/>
    <cellStyle name="Input 13 3 4 2 2" xfId="24438"/>
    <cellStyle name="Input 13 3 4 3" xfId="24439"/>
    <cellStyle name="Input 13 3 5" xfId="24440"/>
    <cellStyle name="Input 13 3 5 2" xfId="24441"/>
    <cellStyle name="Input 13 3 5 2 2" xfId="24442"/>
    <cellStyle name="Input 13 3 5 3" xfId="24443"/>
    <cellStyle name="Input 13 3 6" xfId="24444"/>
    <cellStyle name="Input 13 3 6 2" xfId="24445"/>
    <cellStyle name="Input 13 3 7" xfId="24446"/>
    <cellStyle name="Input 13 4" xfId="24447"/>
    <cellStyle name="Input 13 4 2" xfId="24448"/>
    <cellStyle name="Input 13 4 2 2" xfId="24449"/>
    <cellStyle name="Input 13 4 2 3" xfId="24450"/>
    <cellStyle name="Input 13 4 3" xfId="24451"/>
    <cellStyle name="Input 13 4 4" xfId="24452"/>
    <cellStyle name="Input 13 5" xfId="24453"/>
    <cellStyle name="Input 13 5 2" xfId="24454"/>
    <cellStyle name="Input 13 5 2 2" xfId="24455"/>
    <cellStyle name="Input 13 5 2 3" xfId="24456"/>
    <cellStyle name="Input 13 5 3" xfId="24457"/>
    <cellStyle name="Input 13 5 4" xfId="24458"/>
    <cellStyle name="Input 13 6" xfId="24459"/>
    <cellStyle name="Input 13 6 2" xfId="24460"/>
    <cellStyle name="Input 13 6 2 2" xfId="24461"/>
    <cellStyle name="Input 13 6 2 3" xfId="24462"/>
    <cellStyle name="Input 13 6 3" xfId="24463"/>
    <cellStyle name="Input 13 6 4" xfId="24464"/>
    <cellStyle name="Input 13 7" xfId="24465"/>
    <cellStyle name="Input 13 7 2" xfId="24466"/>
    <cellStyle name="Input 13 7 3" xfId="24467"/>
    <cellStyle name="Input 13 8" xfId="24468"/>
    <cellStyle name="Input 13 9" xfId="24469"/>
    <cellStyle name="Input 14" xfId="24470"/>
    <cellStyle name="Input 14 2" xfId="24471"/>
    <cellStyle name="Input 14 2 2" xfId="24472"/>
    <cellStyle name="Input 14 2 2 2" xfId="24473"/>
    <cellStyle name="Input 14 2 2 2 2" xfId="24474"/>
    <cellStyle name="Input 14 2 2 2 2 2" xfId="24475"/>
    <cellStyle name="Input 14 2 2 2 3" xfId="24476"/>
    <cellStyle name="Input 14 2 2 3" xfId="24477"/>
    <cellStyle name="Input 14 2 2 3 2" xfId="24478"/>
    <cellStyle name="Input 14 2 2 3 2 2" xfId="24479"/>
    <cellStyle name="Input 14 2 2 3 3" xfId="24480"/>
    <cellStyle name="Input 14 2 2 4" xfId="24481"/>
    <cellStyle name="Input 14 2 2 4 2" xfId="24482"/>
    <cellStyle name="Input 14 2 2 4 2 2" xfId="24483"/>
    <cellStyle name="Input 14 2 2 4 3" xfId="24484"/>
    <cellStyle name="Input 14 2 2 5" xfId="24485"/>
    <cellStyle name="Input 14 2 2 5 2" xfId="24486"/>
    <cellStyle name="Input 14 2 2 5 2 2" xfId="24487"/>
    <cellStyle name="Input 14 2 2 5 3" xfId="24488"/>
    <cellStyle name="Input 14 2 2 6" xfId="24489"/>
    <cellStyle name="Input 14 2 2 6 2" xfId="24490"/>
    <cellStyle name="Input 14 2 2 6 2 2" xfId="24491"/>
    <cellStyle name="Input 14 2 2 6 3" xfId="24492"/>
    <cellStyle name="Input 14 2 2 7" xfId="24493"/>
    <cellStyle name="Input 14 2 2 7 2" xfId="24494"/>
    <cellStyle name="Input 14 2 2 8" xfId="24495"/>
    <cellStyle name="Input 14 2 3" xfId="24496"/>
    <cellStyle name="Input 14 2 3 2" xfId="24497"/>
    <cellStyle name="Input 14 2 3 2 2" xfId="24498"/>
    <cellStyle name="Input 14 2 3 3" xfId="24499"/>
    <cellStyle name="Input 14 2 4" xfId="24500"/>
    <cellStyle name="Input 14 2 4 2" xfId="24501"/>
    <cellStyle name="Input 14 2 4 2 2" xfId="24502"/>
    <cellStyle name="Input 14 2 4 3" xfId="24503"/>
    <cellStyle name="Input 14 2 5" xfId="24504"/>
    <cellStyle name="Input 14 2 5 2" xfId="24505"/>
    <cellStyle name="Input 14 2 5 2 2" xfId="24506"/>
    <cellStyle name="Input 14 2 5 3" xfId="24507"/>
    <cellStyle name="Input 14 2 6" xfId="24508"/>
    <cellStyle name="Input 14 2 6 2" xfId="24509"/>
    <cellStyle name="Input 14 2 6 2 2" xfId="24510"/>
    <cellStyle name="Input 14 2 6 3" xfId="24511"/>
    <cellStyle name="Input 14 2 7" xfId="24512"/>
    <cellStyle name="Input 14 2 7 2" xfId="24513"/>
    <cellStyle name="Input 14 2 7 2 2" xfId="24514"/>
    <cellStyle name="Input 14 2 7 3" xfId="24515"/>
    <cellStyle name="Input 14 2 8" xfId="24516"/>
    <cellStyle name="Input 14 2 8 2" xfId="24517"/>
    <cellStyle name="Input 14 2 9" xfId="24518"/>
    <cellStyle name="Input 14 3" xfId="24519"/>
    <cellStyle name="Input 14 3 2" xfId="24520"/>
    <cellStyle name="Input 14 3 2 2" xfId="24521"/>
    <cellStyle name="Input 14 3 2 2 2" xfId="24522"/>
    <cellStyle name="Input 14 3 2 3" xfId="24523"/>
    <cellStyle name="Input 14 3 3" xfId="24524"/>
    <cellStyle name="Input 14 3 3 2" xfId="24525"/>
    <cellStyle name="Input 14 3 3 2 2" xfId="24526"/>
    <cellStyle name="Input 14 3 3 3" xfId="24527"/>
    <cellStyle name="Input 14 3 4" xfId="24528"/>
    <cellStyle name="Input 14 3 4 2" xfId="24529"/>
    <cellStyle name="Input 14 3 4 2 2" xfId="24530"/>
    <cellStyle name="Input 14 3 4 3" xfId="24531"/>
    <cellStyle name="Input 14 3 5" xfId="24532"/>
    <cellStyle name="Input 14 3 5 2" xfId="24533"/>
    <cellStyle name="Input 14 3 5 2 2" xfId="24534"/>
    <cellStyle name="Input 14 3 5 3" xfId="24535"/>
    <cellStyle name="Input 14 3 6" xfId="24536"/>
    <cellStyle name="Input 14 3 6 2" xfId="24537"/>
    <cellStyle name="Input 14 3 7" xfId="24538"/>
    <cellStyle name="Input 14 4" xfId="24539"/>
    <cellStyle name="Input 14 4 2" xfId="24540"/>
    <cellStyle name="Input 14 4 2 2" xfId="24541"/>
    <cellStyle name="Input 14 4 2 3" xfId="24542"/>
    <cellStyle name="Input 14 4 3" xfId="24543"/>
    <cellStyle name="Input 14 4 4" xfId="24544"/>
    <cellStyle name="Input 14 5" xfId="24545"/>
    <cellStyle name="Input 14 5 2" xfId="24546"/>
    <cellStyle name="Input 14 5 2 2" xfId="24547"/>
    <cellStyle name="Input 14 5 2 3" xfId="24548"/>
    <cellStyle name="Input 14 5 3" xfId="24549"/>
    <cellStyle name="Input 14 5 4" xfId="24550"/>
    <cellStyle name="Input 14 6" xfId="24551"/>
    <cellStyle name="Input 14 6 2" xfId="24552"/>
    <cellStyle name="Input 14 6 2 2" xfId="24553"/>
    <cellStyle name="Input 14 6 2 3" xfId="24554"/>
    <cellStyle name="Input 14 6 3" xfId="24555"/>
    <cellStyle name="Input 14 6 4" xfId="24556"/>
    <cellStyle name="Input 14 7" xfId="24557"/>
    <cellStyle name="Input 14 7 2" xfId="24558"/>
    <cellStyle name="Input 14 7 3" xfId="24559"/>
    <cellStyle name="Input 14 8" xfId="24560"/>
    <cellStyle name="Input 14 9" xfId="24561"/>
    <cellStyle name="Input 15" xfId="24562"/>
    <cellStyle name="Input 15 2" xfId="24563"/>
    <cellStyle name="Input 15 2 2" xfId="24564"/>
    <cellStyle name="Input 15 2 2 2" xfId="24565"/>
    <cellStyle name="Input 15 2 2 2 2" xfId="24566"/>
    <cellStyle name="Input 15 2 2 2 2 2" xfId="24567"/>
    <cellStyle name="Input 15 2 2 2 3" xfId="24568"/>
    <cellStyle name="Input 15 2 2 3" xfId="24569"/>
    <cellStyle name="Input 15 2 2 3 2" xfId="24570"/>
    <cellStyle name="Input 15 2 2 3 2 2" xfId="24571"/>
    <cellStyle name="Input 15 2 2 3 3" xfId="24572"/>
    <cellStyle name="Input 15 2 2 4" xfId="24573"/>
    <cellStyle name="Input 15 2 2 4 2" xfId="24574"/>
    <cellStyle name="Input 15 2 2 4 2 2" xfId="24575"/>
    <cellStyle name="Input 15 2 2 4 3" xfId="24576"/>
    <cellStyle name="Input 15 2 2 5" xfId="24577"/>
    <cellStyle name="Input 15 2 2 5 2" xfId="24578"/>
    <cellStyle name="Input 15 2 2 5 2 2" xfId="24579"/>
    <cellStyle name="Input 15 2 2 5 3" xfId="24580"/>
    <cellStyle name="Input 15 2 2 6" xfId="24581"/>
    <cellStyle name="Input 15 2 2 6 2" xfId="24582"/>
    <cellStyle name="Input 15 2 2 6 2 2" xfId="24583"/>
    <cellStyle name="Input 15 2 2 6 3" xfId="24584"/>
    <cellStyle name="Input 15 2 2 7" xfId="24585"/>
    <cellStyle name="Input 15 2 2 7 2" xfId="24586"/>
    <cellStyle name="Input 15 2 2 8" xfId="24587"/>
    <cellStyle name="Input 15 2 3" xfId="24588"/>
    <cellStyle name="Input 15 2 3 2" xfId="24589"/>
    <cellStyle name="Input 15 2 3 2 2" xfId="24590"/>
    <cellStyle name="Input 15 2 3 3" xfId="24591"/>
    <cellStyle name="Input 15 2 4" xfId="24592"/>
    <cellStyle name="Input 15 2 4 2" xfId="24593"/>
    <cellStyle name="Input 15 2 4 2 2" xfId="24594"/>
    <cellStyle name="Input 15 2 4 3" xfId="24595"/>
    <cellStyle name="Input 15 2 5" xfId="24596"/>
    <cellStyle name="Input 15 2 5 2" xfId="24597"/>
    <cellStyle name="Input 15 2 5 2 2" xfId="24598"/>
    <cellStyle name="Input 15 2 5 3" xfId="24599"/>
    <cellStyle name="Input 15 2 6" xfId="24600"/>
    <cellStyle name="Input 15 2 6 2" xfId="24601"/>
    <cellStyle name="Input 15 2 6 2 2" xfId="24602"/>
    <cellStyle name="Input 15 2 6 3" xfId="24603"/>
    <cellStyle name="Input 15 2 7" xfId="24604"/>
    <cellStyle name="Input 15 2 7 2" xfId="24605"/>
    <cellStyle name="Input 15 2 7 2 2" xfId="24606"/>
    <cellStyle name="Input 15 2 7 3" xfId="24607"/>
    <cellStyle name="Input 15 2 8" xfId="24608"/>
    <cellStyle name="Input 15 2 8 2" xfId="24609"/>
    <cellStyle name="Input 15 2 9" xfId="24610"/>
    <cellStyle name="Input 15 3" xfId="24611"/>
    <cellStyle name="Input 15 3 2" xfId="24612"/>
    <cellStyle name="Input 15 3 2 2" xfId="24613"/>
    <cellStyle name="Input 15 3 2 2 2" xfId="24614"/>
    <cellStyle name="Input 15 3 2 3" xfId="24615"/>
    <cellStyle name="Input 15 3 3" xfId="24616"/>
    <cellStyle name="Input 15 3 3 2" xfId="24617"/>
    <cellStyle name="Input 15 3 3 2 2" xfId="24618"/>
    <cellStyle name="Input 15 3 3 3" xfId="24619"/>
    <cellStyle name="Input 15 3 4" xfId="24620"/>
    <cellStyle name="Input 15 3 4 2" xfId="24621"/>
    <cellStyle name="Input 15 3 4 2 2" xfId="24622"/>
    <cellStyle name="Input 15 3 4 3" xfId="24623"/>
    <cellStyle name="Input 15 3 5" xfId="24624"/>
    <cellStyle name="Input 15 3 5 2" xfId="24625"/>
    <cellStyle name="Input 15 3 5 2 2" xfId="24626"/>
    <cellStyle name="Input 15 3 5 3" xfId="24627"/>
    <cellStyle name="Input 15 3 6" xfId="24628"/>
    <cellStyle name="Input 15 3 6 2" xfId="24629"/>
    <cellStyle name="Input 15 3 7" xfId="24630"/>
    <cellStyle name="Input 15 4" xfId="24631"/>
    <cellStyle name="Input 15 4 2" xfId="24632"/>
    <cellStyle name="Input 15 4 2 2" xfId="24633"/>
    <cellStyle name="Input 15 4 2 3" xfId="24634"/>
    <cellStyle name="Input 15 4 3" xfId="24635"/>
    <cellStyle name="Input 15 4 4" xfId="24636"/>
    <cellStyle name="Input 15 5" xfId="24637"/>
    <cellStyle name="Input 15 5 2" xfId="24638"/>
    <cellStyle name="Input 15 5 2 2" xfId="24639"/>
    <cellStyle name="Input 15 5 2 3" xfId="24640"/>
    <cellStyle name="Input 15 5 3" xfId="24641"/>
    <cellStyle name="Input 15 5 4" xfId="24642"/>
    <cellStyle name="Input 15 6" xfId="24643"/>
    <cellStyle name="Input 15 6 2" xfId="24644"/>
    <cellStyle name="Input 15 6 2 2" xfId="24645"/>
    <cellStyle name="Input 15 6 2 3" xfId="24646"/>
    <cellStyle name="Input 15 6 3" xfId="24647"/>
    <cellStyle name="Input 15 6 4" xfId="24648"/>
    <cellStyle name="Input 15 7" xfId="24649"/>
    <cellStyle name="Input 15 7 2" xfId="24650"/>
    <cellStyle name="Input 15 7 3" xfId="24651"/>
    <cellStyle name="Input 15 8" xfId="24652"/>
    <cellStyle name="Input 15 9" xfId="24653"/>
    <cellStyle name="Input 16" xfId="24654"/>
    <cellStyle name="Input 16 2" xfId="24655"/>
    <cellStyle name="Input 16 2 2" xfId="24656"/>
    <cellStyle name="Input 16 2 2 2" xfId="24657"/>
    <cellStyle name="Input 16 2 2 2 2" xfId="24658"/>
    <cellStyle name="Input 16 2 2 2 2 2" xfId="24659"/>
    <cellStyle name="Input 16 2 2 2 3" xfId="24660"/>
    <cellStyle name="Input 16 2 2 3" xfId="24661"/>
    <cellStyle name="Input 16 2 2 3 2" xfId="24662"/>
    <cellStyle name="Input 16 2 2 3 2 2" xfId="24663"/>
    <cellStyle name="Input 16 2 2 3 3" xfId="24664"/>
    <cellStyle name="Input 16 2 2 4" xfId="24665"/>
    <cellStyle name="Input 16 2 2 4 2" xfId="24666"/>
    <cellStyle name="Input 16 2 2 4 2 2" xfId="24667"/>
    <cellStyle name="Input 16 2 2 4 3" xfId="24668"/>
    <cellStyle name="Input 16 2 2 5" xfId="24669"/>
    <cellStyle name="Input 16 2 2 5 2" xfId="24670"/>
    <cellStyle name="Input 16 2 2 5 2 2" xfId="24671"/>
    <cellStyle name="Input 16 2 2 5 3" xfId="24672"/>
    <cellStyle name="Input 16 2 2 6" xfId="24673"/>
    <cellStyle name="Input 16 2 2 6 2" xfId="24674"/>
    <cellStyle name="Input 16 2 2 6 2 2" xfId="24675"/>
    <cellStyle name="Input 16 2 2 6 3" xfId="24676"/>
    <cellStyle name="Input 16 2 2 7" xfId="24677"/>
    <cellStyle name="Input 16 2 2 7 2" xfId="24678"/>
    <cellStyle name="Input 16 2 2 8" xfId="24679"/>
    <cellStyle name="Input 16 2 3" xfId="24680"/>
    <cellStyle name="Input 16 2 3 2" xfId="24681"/>
    <cellStyle name="Input 16 2 3 2 2" xfId="24682"/>
    <cellStyle name="Input 16 2 3 3" xfId="24683"/>
    <cellStyle name="Input 16 2 4" xfId="24684"/>
    <cellStyle name="Input 16 2 4 2" xfId="24685"/>
    <cellStyle name="Input 16 2 4 2 2" xfId="24686"/>
    <cellStyle name="Input 16 2 4 3" xfId="24687"/>
    <cellStyle name="Input 16 2 5" xfId="24688"/>
    <cellStyle name="Input 16 2 5 2" xfId="24689"/>
    <cellStyle name="Input 16 2 5 2 2" xfId="24690"/>
    <cellStyle name="Input 16 2 5 3" xfId="24691"/>
    <cellStyle name="Input 16 2 6" xfId="24692"/>
    <cellStyle name="Input 16 2 6 2" xfId="24693"/>
    <cellStyle name="Input 16 2 6 2 2" xfId="24694"/>
    <cellStyle name="Input 16 2 6 3" xfId="24695"/>
    <cellStyle name="Input 16 2 7" xfId="24696"/>
    <cellStyle name="Input 16 2 7 2" xfId="24697"/>
    <cellStyle name="Input 16 2 7 2 2" xfId="24698"/>
    <cellStyle name="Input 16 2 7 3" xfId="24699"/>
    <cellStyle name="Input 16 2 8" xfId="24700"/>
    <cellStyle name="Input 16 2 8 2" xfId="24701"/>
    <cellStyle name="Input 16 2 9" xfId="24702"/>
    <cellStyle name="Input 16 3" xfId="24703"/>
    <cellStyle name="Input 16 3 2" xfId="24704"/>
    <cellStyle name="Input 16 3 2 2" xfId="24705"/>
    <cellStyle name="Input 16 3 2 2 2" xfId="24706"/>
    <cellStyle name="Input 16 3 2 3" xfId="24707"/>
    <cellStyle name="Input 16 3 3" xfId="24708"/>
    <cellStyle name="Input 16 3 3 2" xfId="24709"/>
    <cellStyle name="Input 16 3 3 2 2" xfId="24710"/>
    <cellStyle name="Input 16 3 3 3" xfId="24711"/>
    <cellStyle name="Input 16 3 4" xfId="24712"/>
    <cellStyle name="Input 16 3 4 2" xfId="24713"/>
    <cellStyle name="Input 16 3 4 2 2" xfId="24714"/>
    <cellStyle name="Input 16 3 4 3" xfId="24715"/>
    <cellStyle name="Input 16 3 5" xfId="24716"/>
    <cellStyle name="Input 16 3 5 2" xfId="24717"/>
    <cellStyle name="Input 16 3 5 2 2" xfId="24718"/>
    <cellStyle name="Input 16 3 5 3" xfId="24719"/>
    <cellStyle name="Input 16 3 6" xfId="24720"/>
    <cellStyle name="Input 16 3 6 2" xfId="24721"/>
    <cellStyle name="Input 16 3 7" xfId="24722"/>
    <cellStyle name="Input 16 4" xfId="24723"/>
    <cellStyle name="Input 16 4 2" xfId="24724"/>
    <cellStyle name="Input 16 4 2 2" xfId="24725"/>
    <cellStyle name="Input 16 4 2 3" xfId="24726"/>
    <cellStyle name="Input 16 4 3" xfId="24727"/>
    <cellStyle name="Input 16 4 4" xfId="24728"/>
    <cellStyle name="Input 16 5" xfId="24729"/>
    <cellStyle name="Input 16 5 2" xfId="24730"/>
    <cellStyle name="Input 16 5 2 2" xfId="24731"/>
    <cellStyle name="Input 16 5 2 3" xfId="24732"/>
    <cellStyle name="Input 16 5 3" xfId="24733"/>
    <cellStyle name="Input 16 5 4" xfId="24734"/>
    <cellStyle name="Input 16 6" xfId="24735"/>
    <cellStyle name="Input 16 6 2" xfId="24736"/>
    <cellStyle name="Input 16 6 2 2" xfId="24737"/>
    <cellStyle name="Input 16 6 2 3" xfId="24738"/>
    <cellStyle name="Input 16 6 3" xfId="24739"/>
    <cellStyle name="Input 16 6 4" xfId="24740"/>
    <cellStyle name="Input 16 7" xfId="24741"/>
    <cellStyle name="Input 16 7 2" xfId="24742"/>
    <cellStyle name="Input 16 7 3" xfId="24743"/>
    <cellStyle name="Input 16 8" xfId="24744"/>
    <cellStyle name="Input 16 9" xfId="24745"/>
    <cellStyle name="Input 17" xfId="24746"/>
    <cellStyle name="Input 17 2" xfId="24747"/>
    <cellStyle name="Input 17 2 2" xfId="24748"/>
    <cellStyle name="Input 17 2 2 2" xfId="24749"/>
    <cellStyle name="Input 17 2 2 2 2" xfId="24750"/>
    <cellStyle name="Input 17 2 2 2 2 2" xfId="24751"/>
    <cellStyle name="Input 17 2 2 2 3" xfId="24752"/>
    <cellStyle name="Input 17 2 2 3" xfId="24753"/>
    <cellStyle name="Input 17 2 2 3 2" xfId="24754"/>
    <cellStyle name="Input 17 2 2 3 2 2" xfId="24755"/>
    <cellStyle name="Input 17 2 2 3 3" xfId="24756"/>
    <cellStyle name="Input 17 2 2 4" xfId="24757"/>
    <cellStyle name="Input 17 2 2 4 2" xfId="24758"/>
    <cellStyle name="Input 17 2 2 4 2 2" xfId="24759"/>
    <cellStyle name="Input 17 2 2 4 3" xfId="24760"/>
    <cellStyle name="Input 17 2 2 5" xfId="24761"/>
    <cellStyle name="Input 17 2 2 5 2" xfId="24762"/>
    <cellStyle name="Input 17 2 2 5 2 2" xfId="24763"/>
    <cellStyle name="Input 17 2 2 5 3" xfId="24764"/>
    <cellStyle name="Input 17 2 2 6" xfId="24765"/>
    <cellStyle name="Input 17 2 2 6 2" xfId="24766"/>
    <cellStyle name="Input 17 2 2 6 2 2" xfId="24767"/>
    <cellStyle name="Input 17 2 2 6 3" xfId="24768"/>
    <cellStyle name="Input 17 2 2 7" xfId="24769"/>
    <cellStyle name="Input 17 2 2 7 2" xfId="24770"/>
    <cellStyle name="Input 17 2 2 8" xfId="24771"/>
    <cellStyle name="Input 17 2 3" xfId="24772"/>
    <cellStyle name="Input 17 2 3 2" xfId="24773"/>
    <cellStyle name="Input 17 2 3 2 2" xfId="24774"/>
    <cellStyle name="Input 17 2 3 3" xfId="24775"/>
    <cellStyle name="Input 17 2 4" xfId="24776"/>
    <cellStyle name="Input 17 2 4 2" xfId="24777"/>
    <cellStyle name="Input 17 2 4 2 2" xfId="24778"/>
    <cellStyle name="Input 17 2 4 3" xfId="24779"/>
    <cellStyle name="Input 17 2 5" xfId="24780"/>
    <cellStyle name="Input 17 2 5 2" xfId="24781"/>
    <cellStyle name="Input 17 2 5 2 2" xfId="24782"/>
    <cellStyle name="Input 17 2 5 3" xfId="24783"/>
    <cellStyle name="Input 17 2 6" xfId="24784"/>
    <cellStyle name="Input 17 2 6 2" xfId="24785"/>
    <cellStyle name="Input 17 2 6 2 2" xfId="24786"/>
    <cellStyle name="Input 17 2 6 3" xfId="24787"/>
    <cellStyle name="Input 17 2 7" xfId="24788"/>
    <cellStyle name="Input 17 2 7 2" xfId="24789"/>
    <cellStyle name="Input 17 2 7 2 2" xfId="24790"/>
    <cellStyle name="Input 17 2 7 3" xfId="24791"/>
    <cellStyle name="Input 17 2 8" xfId="24792"/>
    <cellStyle name="Input 17 2 8 2" xfId="24793"/>
    <cellStyle name="Input 17 2 9" xfId="24794"/>
    <cellStyle name="Input 17 3" xfId="24795"/>
    <cellStyle name="Input 17 3 2" xfId="24796"/>
    <cellStyle name="Input 17 3 2 2" xfId="24797"/>
    <cellStyle name="Input 17 3 2 2 2" xfId="24798"/>
    <cellStyle name="Input 17 3 2 3" xfId="24799"/>
    <cellStyle name="Input 17 3 3" xfId="24800"/>
    <cellStyle name="Input 17 3 3 2" xfId="24801"/>
    <cellStyle name="Input 17 3 3 2 2" xfId="24802"/>
    <cellStyle name="Input 17 3 3 3" xfId="24803"/>
    <cellStyle name="Input 17 3 4" xfId="24804"/>
    <cellStyle name="Input 17 3 4 2" xfId="24805"/>
    <cellStyle name="Input 17 3 4 2 2" xfId="24806"/>
    <cellStyle name="Input 17 3 4 3" xfId="24807"/>
    <cellStyle name="Input 17 3 5" xfId="24808"/>
    <cellStyle name="Input 17 3 5 2" xfId="24809"/>
    <cellStyle name="Input 17 3 5 2 2" xfId="24810"/>
    <cellStyle name="Input 17 3 5 3" xfId="24811"/>
    <cellStyle name="Input 17 3 6" xfId="24812"/>
    <cellStyle name="Input 17 3 6 2" xfId="24813"/>
    <cellStyle name="Input 17 3 7" xfId="24814"/>
    <cellStyle name="Input 17 4" xfId="24815"/>
    <cellStyle name="Input 17 4 2" xfId="24816"/>
    <cellStyle name="Input 17 4 2 2" xfId="24817"/>
    <cellStyle name="Input 17 4 2 3" xfId="24818"/>
    <cellStyle name="Input 17 4 3" xfId="24819"/>
    <cellStyle name="Input 17 4 4" xfId="24820"/>
    <cellStyle name="Input 17 5" xfId="24821"/>
    <cellStyle name="Input 17 5 2" xfId="24822"/>
    <cellStyle name="Input 17 5 2 2" xfId="24823"/>
    <cellStyle name="Input 17 5 2 3" xfId="24824"/>
    <cellStyle name="Input 17 5 3" xfId="24825"/>
    <cellStyle name="Input 17 5 4" xfId="24826"/>
    <cellStyle name="Input 17 6" xfId="24827"/>
    <cellStyle name="Input 17 6 2" xfId="24828"/>
    <cellStyle name="Input 17 6 2 2" xfId="24829"/>
    <cellStyle name="Input 17 6 2 3" xfId="24830"/>
    <cellStyle name="Input 17 6 3" xfId="24831"/>
    <cellStyle name="Input 17 6 4" xfId="24832"/>
    <cellStyle name="Input 17 7" xfId="24833"/>
    <cellStyle name="Input 17 7 2" xfId="24834"/>
    <cellStyle name="Input 17 7 3" xfId="24835"/>
    <cellStyle name="Input 17 8" xfId="24836"/>
    <cellStyle name="Input 17 9" xfId="24837"/>
    <cellStyle name="Input 18" xfId="24838"/>
    <cellStyle name="Input 18 2" xfId="24839"/>
    <cellStyle name="Input 18 2 2" xfId="24840"/>
    <cellStyle name="Input 18 2 2 2" xfId="24841"/>
    <cellStyle name="Input 18 2 2 2 2" xfId="24842"/>
    <cellStyle name="Input 18 2 2 2 2 2" xfId="24843"/>
    <cellStyle name="Input 18 2 2 2 3" xfId="24844"/>
    <cellStyle name="Input 18 2 2 3" xfId="24845"/>
    <cellStyle name="Input 18 2 2 3 2" xfId="24846"/>
    <cellStyle name="Input 18 2 2 3 2 2" xfId="24847"/>
    <cellStyle name="Input 18 2 2 3 3" xfId="24848"/>
    <cellStyle name="Input 18 2 2 4" xfId="24849"/>
    <cellStyle name="Input 18 2 2 4 2" xfId="24850"/>
    <cellStyle name="Input 18 2 2 4 2 2" xfId="24851"/>
    <cellStyle name="Input 18 2 2 4 3" xfId="24852"/>
    <cellStyle name="Input 18 2 2 5" xfId="24853"/>
    <cellStyle name="Input 18 2 2 5 2" xfId="24854"/>
    <cellStyle name="Input 18 2 2 5 2 2" xfId="24855"/>
    <cellStyle name="Input 18 2 2 5 3" xfId="24856"/>
    <cellStyle name="Input 18 2 2 6" xfId="24857"/>
    <cellStyle name="Input 18 2 2 6 2" xfId="24858"/>
    <cellStyle name="Input 18 2 2 6 2 2" xfId="24859"/>
    <cellStyle name="Input 18 2 2 6 3" xfId="24860"/>
    <cellStyle name="Input 18 2 2 7" xfId="24861"/>
    <cellStyle name="Input 18 2 2 7 2" xfId="24862"/>
    <cellStyle name="Input 18 2 2 8" xfId="24863"/>
    <cellStyle name="Input 18 2 3" xfId="24864"/>
    <cellStyle name="Input 18 2 3 2" xfId="24865"/>
    <cellStyle name="Input 18 2 3 2 2" xfId="24866"/>
    <cellStyle name="Input 18 2 3 3" xfId="24867"/>
    <cellStyle name="Input 18 2 4" xfId="24868"/>
    <cellStyle name="Input 18 2 4 2" xfId="24869"/>
    <cellStyle name="Input 18 2 4 2 2" xfId="24870"/>
    <cellStyle name="Input 18 2 4 3" xfId="24871"/>
    <cellStyle name="Input 18 2 5" xfId="24872"/>
    <cellStyle name="Input 18 2 5 2" xfId="24873"/>
    <cellStyle name="Input 18 2 5 2 2" xfId="24874"/>
    <cellStyle name="Input 18 2 5 3" xfId="24875"/>
    <cellStyle name="Input 18 2 6" xfId="24876"/>
    <cellStyle name="Input 18 2 6 2" xfId="24877"/>
    <cellStyle name="Input 18 2 6 2 2" xfId="24878"/>
    <cellStyle name="Input 18 2 6 3" xfId="24879"/>
    <cellStyle name="Input 18 2 7" xfId="24880"/>
    <cellStyle name="Input 18 2 7 2" xfId="24881"/>
    <cellStyle name="Input 18 2 7 2 2" xfId="24882"/>
    <cellStyle name="Input 18 2 7 3" xfId="24883"/>
    <cellStyle name="Input 18 2 8" xfId="24884"/>
    <cellStyle name="Input 18 2 8 2" xfId="24885"/>
    <cellStyle name="Input 18 2 9" xfId="24886"/>
    <cellStyle name="Input 18 3" xfId="24887"/>
    <cellStyle name="Input 18 3 2" xfId="24888"/>
    <cellStyle name="Input 18 3 2 2" xfId="24889"/>
    <cellStyle name="Input 18 3 2 2 2" xfId="24890"/>
    <cellStyle name="Input 18 3 2 3" xfId="24891"/>
    <cellStyle name="Input 18 3 3" xfId="24892"/>
    <cellStyle name="Input 18 3 3 2" xfId="24893"/>
    <cellStyle name="Input 18 3 3 2 2" xfId="24894"/>
    <cellStyle name="Input 18 3 3 3" xfId="24895"/>
    <cellStyle name="Input 18 3 4" xfId="24896"/>
    <cellStyle name="Input 18 3 4 2" xfId="24897"/>
    <cellStyle name="Input 18 3 4 2 2" xfId="24898"/>
    <cellStyle name="Input 18 3 4 3" xfId="24899"/>
    <cellStyle name="Input 18 3 5" xfId="24900"/>
    <cellStyle name="Input 18 3 5 2" xfId="24901"/>
    <cellStyle name="Input 18 3 5 2 2" xfId="24902"/>
    <cellStyle name="Input 18 3 5 3" xfId="24903"/>
    <cellStyle name="Input 18 3 6" xfId="24904"/>
    <cellStyle name="Input 18 3 6 2" xfId="24905"/>
    <cellStyle name="Input 18 3 7" xfId="24906"/>
    <cellStyle name="Input 18 4" xfId="24907"/>
    <cellStyle name="Input 18 4 2" xfId="24908"/>
    <cellStyle name="Input 18 4 2 2" xfId="24909"/>
    <cellStyle name="Input 18 4 2 3" xfId="24910"/>
    <cellStyle name="Input 18 4 3" xfId="24911"/>
    <cellStyle name="Input 18 4 4" xfId="24912"/>
    <cellStyle name="Input 18 5" xfId="24913"/>
    <cellStyle name="Input 18 5 2" xfId="24914"/>
    <cellStyle name="Input 18 5 2 2" xfId="24915"/>
    <cellStyle name="Input 18 5 2 3" xfId="24916"/>
    <cellStyle name="Input 18 5 3" xfId="24917"/>
    <cellStyle name="Input 18 5 4" xfId="24918"/>
    <cellStyle name="Input 18 6" xfId="24919"/>
    <cellStyle name="Input 18 6 2" xfId="24920"/>
    <cellStyle name="Input 18 6 2 2" xfId="24921"/>
    <cellStyle name="Input 18 6 2 3" xfId="24922"/>
    <cellStyle name="Input 18 6 3" xfId="24923"/>
    <cellStyle name="Input 18 6 4" xfId="24924"/>
    <cellStyle name="Input 18 7" xfId="24925"/>
    <cellStyle name="Input 18 7 2" xfId="24926"/>
    <cellStyle name="Input 18 7 3" xfId="24927"/>
    <cellStyle name="Input 18 8" xfId="24928"/>
    <cellStyle name="Input 18 9" xfId="24929"/>
    <cellStyle name="Input 19" xfId="24930"/>
    <cellStyle name="Input 19 2" xfId="24931"/>
    <cellStyle name="Input 19 2 2" xfId="24932"/>
    <cellStyle name="Input 19 2 2 2" xfId="24933"/>
    <cellStyle name="Input 19 2 2 2 2" xfId="24934"/>
    <cellStyle name="Input 19 2 2 2 2 2" xfId="24935"/>
    <cellStyle name="Input 19 2 2 2 3" xfId="24936"/>
    <cellStyle name="Input 19 2 2 3" xfId="24937"/>
    <cellStyle name="Input 19 2 2 3 2" xfId="24938"/>
    <cellStyle name="Input 19 2 2 3 2 2" xfId="24939"/>
    <cellStyle name="Input 19 2 2 3 3" xfId="24940"/>
    <cellStyle name="Input 19 2 2 4" xfId="24941"/>
    <cellStyle name="Input 19 2 2 4 2" xfId="24942"/>
    <cellStyle name="Input 19 2 2 4 2 2" xfId="24943"/>
    <cellStyle name="Input 19 2 2 4 3" xfId="24944"/>
    <cellStyle name="Input 19 2 2 5" xfId="24945"/>
    <cellStyle name="Input 19 2 2 5 2" xfId="24946"/>
    <cellStyle name="Input 19 2 2 5 2 2" xfId="24947"/>
    <cellStyle name="Input 19 2 2 5 3" xfId="24948"/>
    <cellStyle name="Input 19 2 2 6" xfId="24949"/>
    <cellStyle name="Input 19 2 2 6 2" xfId="24950"/>
    <cellStyle name="Input 19 2 2 6 2 2" xfId="24951"/>
    <cellStyle name="Input 19 2 2 6 3" xfId="24952"/>
    <cellStyle name="Input 19 2 2 7" xfId="24953"/>
    <cellStyle name="Input 19 2 2 7 2" xfId="24954"/>
    <cellStyle name="Input 19 2 2 8" xfId="24955"/>
    <cellStyle name="Input 19 2 3" xfId="24956"/>
    <cellStyle name="Input 19 2 3 2" xfId="24957"/>
    <cellStyle name="Input 19 2 3 2 2" xfId="24958"/>
    <cellStyle name="Input 19 2 3 3" xfId="24959"/>
    <cellStyle name="Input 19 2 4" xfId="24960"/>
    <cellStyle name="Input 19 2 4 2" xfId="24961"/>
    <cellStyle name="Input 19 2 4 2 2" xfId="24962"/>
    <cellStyle name="Input 19 2 4 3" xfId="24963"/>
    <cellStyle name="Input 19 2 5" xfId="24964"/>
    <cellStyle name="Input 19 2 5 2" xfId="24965"/>
    <cellStyle name="Input 19 2 5 2 2" xfId="24966"/>
    <cellStyle name="Input 19 2 5 3" xfId="24967"/>
    <cellStyle name="Input 19 2 6" xfId="24968"/>
    <cellStyle name="Input 19 2 6 2" xfId="24969"/>
    <cellStyle name="Input 19 2 6 2 2" xfId="24970"/>
    <cellStyle name="Input 19 2 6 3" xfId="24971"/>
    <cellStyle name="Input 19 2 7" xfId="24972"/>
    <cellStyle name="Input 19 2 7 2" xfId="24973"/>
    <cellStyle name="Input 19 2 7 2 2" xfId="24974"/>
    <cellStyle name="Input 19 2 7 3" xfId="24975"/>
    <cellStyle name="Input 19 2 8" xfId="24976"/>
    <cellStyle name="Input 19 2 8 2" xfId="24977"/>
    <cellStyle name="Input 19 2 9" xfId="24978"/>
    <cellStyle name="Input 19 3" xfId="24979"/>
    <cellStyle name="Input 19 3 2" xfId="24980"/>
    <cellStyle name="Input 19 3 2 2" xfId="24981"/>
    <cellStyle name="Input 19 3 2 2 2" xfId="24982"/>
    <cellStyle name="Input 19 3 2 3" xfId="24983"/>
    <cellStyle name="Input 19 3 3" xfId="24984"/>
    <cellStyle name="Input 19 3 3 2" xfId="24985"/>
    <cellStyle name="Input 19 3 3 2 2" xfId="24986"/>
    <cellStyle name="Input 19 3 3 3" xfId="24987"/>
    <cellStyle name="Input 19 3 4" xfId="24988"/>
    <cellStyle name="Input 19 3 4 2" xfId="24989"/>
    <cellStyle name="Input 19 3 4 2 2" xfId="24990"/>
    <cellStyle name="Input 19 3 4 3" xfId="24991"/>
    <cellStyle name="Input 19 3 5" xfId="24992"/>
    <cellStyle name="Input 19 3 5 2" xfId="24993"/>
    <cellStyle name="Input 19 3 5 2 2" xfId="24994"/>
    <cellStyle name="Input 19 3 5 3" xfId="24995"/>
    <cellStyle name="Input 19 3 6" xfId="24996"/>
    <cellStyle name="Input 19 3 6 2" xfId="24997"/>
    <cellStyle name="Input 19 3 7" xfId="24998"/>
    <cellStyle name="Input 19 4" xfId="24999"/>
    <cellStyle name="Input 19 4 2" xfId="25000"/>
    <cellStyle name="Input 19 4 2 2" xfId="25001"/>
    <cellStyle name="Input 19 4 2 3" xfId="25002"/>
    <cellStyle name="Input 19 4 3" xfId="25003"/>
    <cellStyle name="Input 19 4 4" xfId="25004"/>
    <cellStyle name="Input 19 5" xfId="25005"/>
    <cellStyle name="Input 19 5 2" xfId="25006"/>
    <cellStyle name="Input 19 5 2 2" xfId="25007"/>
    <cellStyle name="Input 19 5 2 3" xfId="25008"/>
    <cellStyle name="Input 19 5 3" xfId="25009"/>
    <cellStyle name="Input 19 5 4" xfId="25010"/>
    <cellStyle name="Input 19 6" xfId="25011"/>
    <cellStyle name="Input 19 6 2" xfId="25012"/>
    <cellStyle name="Input 19 6 2 2" xfId="25013"/>
    <cellStyle name="Input 19 6 2 3" xfId="25014"/>
    <cellStyle name="Input 19 6 3" xfId="25015"/>
    <cellStyle name="Input 19 6 4" xfId="25016"/>
    <cellStyle name="Input 19 7" xfId="25017"/>
    <cellStyle name="Input 19 7 2" xfId="25018"/>
    <cellStyle name="Input 19 7 3" xfId="25019"/>
    <cellStyle name="Input 19 8" xfId="25020"/>
    <cellStyle name="Input 19 9" xfId="25021"/>
    <cellStyle name="Input 2" xfId="25022"/>
    <cellStyle name="Input 2 10" xfId="25023"/>
    <cellStyle name="Input 2 11" xfId="25024"/>
    <cellStyle name="Input 2 12" xfId="25025"/>
    <cellStyle name="Input 2 13" xfId="25026"/>
    <cellStyle name="Input 2 2" xfId="25027"/>
    <cellStyle name="Input 2 2 10" xfId="25028"/>
    <cellStyle name="Input 2 2 2" xfId="25029"/>
    <cellStyle name="Input 2 2 2 2" xfId="25030"/>
    <cellStyle name="Input 2 2 2 2 2" xfId="25031"/>
    <cellStyle name="Input 2 2 2 2 2 2" xfId="25032"/>
    <cellStyle name="Input 2 2 2 2 3" xfId="25033"/>
    <cellStyle name="Input 2 2 2 3" xfId="25034"/>
    <cellStyle name="Input 2 2 2 3 2" xfId="25035"/>
    <cellStyle name="Input 2 2 2 3 2 2" xfId="25036"/>
    <cellStyle name="Input 2 2 2 3 3" xfId="25037"/>
    <cellStyle name="Input 2 2 2 4" xfId="25038"/>
    <cellStyle name="Input 2 2 2 4 2" xfId="25039"/>
    <cellStyle name="Input 2 2 2 4 2 2" xfId="25040"/>
    <cellStyle name="Input 2 2 2 4 3" xfId="25041"/>
    <cellStyle name="Input 2 2 2 5" xfId="25042"/>
    <cellStyle name="Input 2 2 2 5 2" xfId="25043"/>
    <cellStyle name="Input 2 2 2 5 2 2" xfId="25044"/>
    <cellStyle name="Input 2 2 2 5 3" xfId="25045"/>
    <cellStyle name="Input 2 2 2 6" xfId="25046"/>
    <cellStyle name="Input 2 2 2 6 2" xfId="25047"/>
    <cellStyle name="Input 2 2 2 6 2 2" xfId="25048"/>
    <cellStyle name="Input 2 2 2 6 3" xfId="25049"/>
    <cellStyle name="Input 2 2 2 7" xfId="25050"/>
    <cellStyle name="Input 2 2 2 7 2" xfId="25051"/>
    <cellStyle name="Input 2 2 2 8" xfId="25052"/>
    <cellStyle name="Input 2 2 3" xfId="25053"/>
    <cellStyle name="Input 2 2 3 2" xfId="25054"/>
    <cellStyle name="Input 2 2 3 2 2" xfId="25055"/>
    <cellStyle name="Input 2 2 3 3" xfId="25056"/>
    <cellStyle name="Input 2 2 4" xfId="25057"/>
    <cellStyle name="Input 2 2 4 2" xfId="25058"/>
    <cellStyle name="Input 2 2 4 2 2" xfId="25059"/>
    <cellStyle name="Input 2 2 4 3" xfId="25060"/>
    <cellStyle name="Input 2 2 5" xfId="25061"/>
    <cellStyle name="Input 2 2 5 2" xfId="25062"/>
    <cellStyle name="Input 2 2 5 2 2" xfId="25063"/>
    <cellStyle name="Input 2 2 5 3" xfId="25064"/>
    <cellStyle name="Input 2 2 6" xfId="25065"/>
    <cellStyle name="Input 2 2 6 2" xfId="25066"/>
    <cellStyle name="Input 2 2 6 2 2" xfId="25067"/>
    <cellStyle name="Input 2 2 6 3" xfId="25068"/>
    <cellStyle name="Input 2 2 7" xfId="25069"/>
    <cellStyle name="Input 2 2 7 2" xfId="25070"/>
    <cellStyle name="Input 2 2 7 2 2" xfId="25071"/>
    <cellStyle name="Input 2 2 7 3" xfId="25072"/>
    <cellStyle name="Input 2 2 8" xfId="25073"/>
    <cellStyle name="Input 2 2 8 2" xfId="25074"/>
    <cellStyle name="Input 2 2 9" xfId="25075"/>
    <cellStyle name="Input 2 3" xfId="25076"/>
    <cellStyle name="Input 2 3 2" xfId="25077"/>
    <cellStyle name="Input 2 3 2 2" xfId="25078"/>
    <cellStyle name="Input 2 3 2 2 2" xfId="25079"/>
    <cellStyle name="Input 2 3 2 3" xfId="25080"/>
    <cellStyle name="Input 2 3 3" xfId="25081"/>
    <cellStyle name="Input 2 3 3 2" xfId="25082"/>
    <cellStyle name="Input 2 3 3 2 2" xfId="25083"/>
    <cellStyle name="Input 2 3 3 3" xfId="25084"/>
    <cellStyle name="Input 2 3 4" xfId="25085"/>
    <cellStyle name="Input 2 3 4 2" xfId="25086"/>
    <cellStyle name="Input 2 3 4 2 2" xfId="25087"/>
    <cellStyle name="Input 2 3 4 3" xfId="25088"/>
    <cellStyle name="Input 2 3 5" xfId="25089"/>
    <cellStyle name="Input 2 3 5 2" xfId="25090"/>
    <cellStyle name="Input 2 3 5 2 2" xfId="25091"/>
    <cellStyle name="Input 2 3 5 3" xfId="25092"/>
    <cellStyle name="Input 2 3 6" xfId="25093"/>
    <cellStyle name="Input 2 3 6 2" xfId="25094"/>
    <cellStyle name="Input 2 3 7" xfId="25095"/>
    <cellStyle name="Input 2 4" xfId="25096"/>
    <cellStyle name="Input 2 4 2" xfId="25097"/>
    <cellStyle name="Input 2 4 2 2" xfId="25098"/>
    <cellStyle name="Input 2 4 2 3" xfId="25099"/>
    <cellStyle name="Input 2 4 3" xfId="25100"/>
    <cellStyle name="Input 2 4 4" xfId="25101"/>
    <cellStyle name="Input 2 5" xfId="25102"/>
    <cellStyle name="Input 2 5 2" xfId="25103"/>
    <cellStyle name="Input 2 5 2 2" xfId="25104"/>
    <cellStyle name="Input 2 5 2 3" xfId="25105"/>
    <cellStyle name="Input 2 5 3" xfId="25106"/>
    <cellStyle name="Input 2 5 4" xfId="25107"/>
    <cellStyle name="Input 2 6" xfId="25108"/>
    <cellStyle name="Input 2 6 2" xfId="25109"/>
    <cellStyle name="Input 2 6 2 2" xfId="25110"/>
    <cellStyle name="Input 2 6 2 3" xfId="25111"/>
    <cellStyle name="Input 2 6 3" xfId="25112"/>
    <cellStyle name="Input 2 6 4" xfId="25113"/>
    <cellStyle name="Input 2 7" xfId="25114"/>
    <cellStyle name="Input 2 7 2" xfId="25115"/>
    <cellStyle name="Input 2 7 3" xfId="25116"/>
    <cellStyle name="Input 2 8" xfId="25117"/>
    <cellStyle name="Input 2 9" xfId="25118"/>
    <cellStyle name="Input 20" xfId="25119"/>
    <cellStyle name="Input 20 2" xfId="25120"/>
    <cellStyle name="Input 20 2 2" xfId="25121"/>
    <cellStyle name="Input 20 2 2 2" xfId="25122"/>
    <cellStyle name="Input 20 2 2 2 2" xfId="25123"/>
    <cellStyle name="Input 20 2 2 2 2 2" xfId="25124"/>
    <cellStyle name="Input 20 2 2 2 3" xfId="25125"/>
    <cellStyle name="Input 20 2 2 3" xfId="25126"/>
    <cellStyle name="Input 20 2 2 3 2" xfId="25127"/>
    <cellStyle name="Input 20 2 2 3 2 2" xfId="25128"/>
    <cellStyle name="Input 20 2 2 3 3" xfId="25129"/>
    <cellStyle name="Input 20 2 2 4" xfId="25130"/>
    <cellStyle name="Input 20 2 2 4 2" xfId="25131"/>
    <cellStyle name="Input 20 2 2 4 2 2" xfId="25132"/>
    <cellStyle name="Input 20 2 2 4 3" xfId="25133"/>
    <cellStyle name="Input 20 2 2 5" xfId="25134"/>
    <cellStyle name="Input 20 2 2 5 2" xfId="25135"/>
    <cellStyle name="Input 20 2 2 5 2 2" xfId="25136"/>
    <cellStyle name="Input 20 2 2 5 3" xfId="25137"/>
    <cellStyle name="Input 20 2 2 6" xfId="25138"/>
    <cellStyle name="Input 20 2 2 6 2" xfId="25139"/>
    <cellStyle name="Input 20 2 2 6 2 2" xfId="25140"/>
    <cellStyle name="Input 20 2 2 6 3" xfId="25141"/>
    <cellStyle name="Input 20 2 2 7" xfId="25142"/>
    <cellStyle name="Input 20 2 2 7 2" xfId="25143"/>
    <cellStyle name="Input 20 2 2 8" xfId="25144"/>
    <cellStyle name="Input 20 2 3" xfId="25145"/>
    <cellStyle name="Input 20 2 3 2" xfId="25146"/>
    <cellStyle name="Input 20 2 3 2 2" xfId="25147"/>
    <cellStyle name="Input 20 2 3 3" xfId="25148"/>
    <cellStyle name="Input 20 2 4" xfId="25149"/>
    <cellStyle name="Input 20 2 4 2" xfId="25150"/>
    <cellStyle name="Input 20 2 4 2 2" xfId="25151"/>
    <cellStyle name="Input 20 2 4 3" xfId="25152"/>
    <cellStyle name="Input 20 2 5" xfId="25153"/>
    <cellStyle name="Input 20 2 5 2" xfId="25154"/>
    <cellStyle name="Input 20 2 5 2 2" xfId="25155"/>
    <cellStyle name="Input 20 2 5 3" xfId="25156"/>
    <cellStyle name="Input 20 2 6" xfId="25157"/>
    <cellStyle name="Input 20 2 6 2" xfId="25158"/>
    <cellStyle name="Input 20 2 6 2 2" xfId="25159"/>
    <cellStyle name="Input 20 2 6 3" xfId="25160"/>
    <cellStyle name="Input 20 2 7" xfId="25161"/>
    <cellStyle name="Input 20 2 7 2" xfId="25162"/>
    <cellStyle name="Input 20 2 7 2 2" xfId="25163"/>
    <cellStyle name="Input 20 2 7 3" xfId="25164"/>
    <cellStyle name="Input 20 2 8" xfId="25165"/>
    <cellStyle name="Input 20 2 8 2" xfId="25166"/>
    <cellStyle name="Input 20 2 9" xfId="25167"/>
    <cellStyle name="Input 20 3" xfId="25168"/>
    <cellStyle name="Input 20 3 2" xfId="25169"/>
    <cellStyle name="Input 20 3 2 2" xfId="25170"/>
    <cellStyle name="Input 20 3 2 2 2" xfId="25171"/>
    <cellStyle name="Input 20 3 2 3" xfId="25172"/>
    <cellStyle name="Input 20 3 3" xfId="25173"/>
    <cellStyle name="Input 20 3 3 2" xfId="25174"/>
    <cellStyle name="Input 20 3 3 2 2" xfId="25175"/>
    <cellStyle name="Input 20 3 3 3" xfId="25176"/>
    <cellStyle name="Input 20 3 4" xfId="25177"/>
    <cellStyle name="Input 20 3 4 2" xfId="25178"/>
    <cellStyle name="Input 20 3 4 2 2" xfId="25179"/>
    <cellStyle name="Input 20 3 4 3" xfId="25180"/>
    <cellStyle name="Input 20 3 5" xfId="25181"/>
    <cellStyle name="Input 20 3 5 2" xfId="25182"/>
    <cellStyle name="Input 20 3 5 2 2" xfId="25183"/>
    <cellStyle name="Input 20 3 5 3" xfId="25184"/>
    <cellStyle name="Input 20 3 6" xfId="25185"/>
    <cellStyle name="Input 20 3 6 2" xfId="25186"/>
    <cellStyle name="Input 20 3 7" xfId="25187"/>
    <cellStyle name="Input 20 4" xfId="25188"/>
    <cellStyle name="Input 20 4 2" xfId="25189"/>
    <cellStyle name="Input 20 4 2 2" xfId="25190"/>
    <cellStyle name="Input 20 4 2 3" xfId="25191"/>
    <cellStyle name="Input 20 4 3" xfId="25192"/>
    <cellStyle name="Input 20 4 4" xfId="25193"/>
    <cellStyle name="Input 20 5" xfId="25194"/>
    <cellStyle name="Input 20 5 2" xfId="25195"/>
    <cellStyle name="Input 20 5 2 2" xfId="25196"/>
    <cellStyle name="Input 20 5 2 3" xfId="25197"/>
    <cellStyle name="Input 20 5 3" xfId="25198"/>
    <cellStyle name="Input 20 5 4" xfId="25199"/>
    <cellStyle name="Input 20 6" xfId="25200"/>
    <cellStyle name="Input 20 6 2" xfId="25201"/>
    <cellStyle name="Input 20 6 2 2" xfId="25202"/>
    <cellStyle name="Input 20 6 2 3" xfId="25203"/>
    <cellStyle name="Input 20 6 3" xfId="25204"/>
    <cellStyle name="Input 20 6 4" xfId="25205"/>
    <cellStyle name="Input 20 7" xfId="25206"/>
    <cellStyle name="Input 20 7 2" xfId="25207"/>
    <cellStyle name="Input 20 7 3" xfId="25208"/>
    <cellStyle name="Input 20 8" xfId="25209"/>
    <cellStyle name="Input 20 9" xfId="25210"/>
    <cellStyle name="Input 21" xfId="25211"/>
    <cellStyle name="Input 21 2" xfId="25212"/>
    <cellStyle name="Input 21 2 2" xfId="25213"/>
    <cellStyle name="Input 21 2 2 2" xfId="25214"/>
    <cellStyle name="Input 21 2 2 2 2" xfId="25215"/>
    <cellStyle name="Input 21 2 2 2 2 2" xfId="25216"/>
    <cellStyle name="Input 21 2 2 2 3" xfId="25217"/>
    <cellStyle name="Input 21 2 2 3" xfId="25218"/>
    <cellStyle name="Input 21 2 2 3 2" xfId="25219"/>
    <cellStyle name="Input 21 2 2 3 2 2" xfId="25220"/>
    <cellStyle name="Input 21 2 2 3 3" xfId="25221"/>
    <cellStyle name="Input 21 2 2 4" xfId="25222"/>
    <cellStyle name="Input 21 2 2 4 2" xfId="25223"/>
    <cellStyle name="Input 21 2 2 4 2 2" xfId="25224"/>
    <cellStyle name="Input 21 2 2 4 3" xfId="25225"/>
    <cellStyle name="Input 21 2 2 5" xfId="25226"/>
    <cellStyle name="Input 21 2 2 5 2" xfId="25227"/>
    <cellStyle name="Input 21 2 2 5 2 2" xfId="25228"/>
    <cellStyle name="Input 21 2 2 5 3" xfId="25229"/>
    <cellStyle name="Input 21 2 2 6" xfId="25230"/>
    <cellStyle name="Input 21 2 2 6 2" xfId="25231"/>
    <cellStyle name="Input 21 2 2 6 2 2" xfId="25232"/>
    <cellStyle name="Input 21 2 2 6 3" xfId="25233"/>
    <cellStyle name="Input 21 2 2 7" xfId="25234"/>
    <cellStyle name="Input 21 2 2 7 2" xfId="25235"/>
    <cellStyle name="Input 21 2 2 8" xfId="25236"/>
    <cellStyle name="Input 21 2 3" xfId="25237"/>
    <cellStyle name="Input 21 2 3 2" xfId="25238"/>
    <cellStyle name="Input 21 2 3 2 2" xfId="25239"/>
    <cellStyle name="Input 21 2 3 3" xfId="25240"/>
    <cellStyle name="Input 21 2 4" xfId="25241"/>
    <cellStyle name="Input 21 2 4 2" xfId="25242"/>
    <cellStyle name="Input 21 2 4 2 2" xfId="25243"/>
    <cellStyle name="Input 21 2 4 3" xfId="25244"/>
    <cellStyle name="Input 21 2 5" xfId="25245"/>
    <cellStyle name="Input 21 2 5 2" xfId="25246"/>
    <cellStyle name="Input 21 2 5 2 2" xfId="25247"/>
    <cellStyle name="Input 21 2 5 3" xfId="25248"/>
    <cellStyle name="Input 21 2 6" xfId="25249"/>
    <cellStyle name="Input 21 2 6 2" xfId="25250"/>
    <cellStyle name="Input 21 2 6 2 2" xfId="25251"/>
    <cellStyle name="Input 21 2 6 3" xfId="25252"/>
    <cellStyle name="Input 21 2 7" xfId="25253"/>
    <cellStyle name="Input 21 2 7 2" xfId="25254"/>
    <cellStyle name="Input 21 2 7 2 2" xfId="25255"/>
    <cellStyle name="Input 21 2 7 3" xfId="25256"/>
    <cellStyle name="Input 21 2 8" xfId="25257"/>
    <cellStyle name="Input 21 2 8 2" xfId="25258"/>
    <cellStyle name="Input 21 2 9" xfId="25259"/>
    <cellStyle name="Input 21 3" xfId="25260"/>
    <cellStyle name="Input 21 3 2" xfId="25261"/>
    <cellStyle name="Input 21 3 2 2" xfId="25262"/>
    <cellStyle name="Input 21 3 2 2 2" xfId="25263"/>
    <cellStyle name="Input 21 3 2 3" xfId="25264"/>
    <cellStyle name="Input 21 3 3" xfId="25265"/>
    <cellStyle name="Input 21 3 3 2" xfId="25266"/>
    <cellStyle name="Input 21 3 3 2 2" xfId="25267"/>
    <cellStyle name="Input 21 3 3 3" xfId="25268"/>
    <cellStyle name="Input 21 3 4" xfId="25269"/>
    <cellStyle name="Input 21 3 4 2" xfId="25270"/>
    <cellStyle name="Input 21 3 4 2 2" xfId="25271"/>
    <cellStyle name="Input 21 3 4 3" xfId="25272"/>
    <cellStyle name="Input 21 3 5" xfId="25273"/>
    <cellStyle name="Input 21 3 5 2" xfId="25274"/>
    <cellStyle name="Input 21 3 5 2 2" xfId="25275"/>
    <cellStyle name="Input 21 3 5 3" xfId="25276"/>
    <cellStyle name="Input 21 3 6" xfId="25277"/>
    <cellStyle name="Input 21 3 6 2" xfId="25278"/>
    <cellStyle name="Input 21 3 7" xfId="25279"/>
    <cellStyle name="Input 21 4" xfId="25280"/>
    <cellStyle name="Input 21 4 2" xfId="25281"/>
    <cellStyle name="Input 21 4 2 2" xfId="25282"/>
    <cellStyle name="Input 21 4 2 3" xfId="25283"/>
    <cellStyle name="Input 21 4 3" xfId="25284"/>
    <cellStyle name="Input 21 4 4" xfId="25285"/>
    <cellStyle name="Input 21 5" xfId="25286"/>
    <cellStyle name="Input 21 5 2" xfId="25287"/>
    <cellStyle name="Input 21 5 2 2" xfId="25288"/>
    <cellStyle name="Input 21 5 2 3" xfId="25289"/>
    <cellStyle name="Input 21 5 3" xfId="25290"/>
    <cellStyle name="Input 21 5 4" xfId="25291"/>
    <cellStyle name="Input 21 6" xfId="25292"/>
    <cellStyle name="Input 21 6 2" xfId="25293"/>
    <cellStyle name="Input 21 6 2 2" xfId="25294"/>
    <cellStyle name="Input 21 6 2 3" xfId="25295"/>
    <cellStyle name="Input 21 6 3" xfId="25296"/>
    <cellStyle name="Input 21 6 4" xfId="25297"/>
    <cellStyle name="Input 21 7" xfId="25298"/>
    <cellStyle name="Input 21 7 2" xfId="25299"/>
    <cellStyle name="Input 21 7 3" xfId="25300"/>
    <cellStyle name="Input 21 8" xfId="25301"/>
    <cellStyle name="Input 21 9" xfId="25302"/>
    <cellStyle name="Input 22" xfId="25303"/>
    <cellStyle name="Input 22 2" xfId="25304"/>
    <cellStyle name="Input 22 2 2" xfId="25305"/>
    <cellStyle name="Input 22 2 2 2" xfId="25306"/>
    <cellStyle name="Input 22 2 2 2 2" xfId="25307"/>
    <cellStyle name="Input 22 2 2 3" xfId="25308"/>
    <cellStyle name="Input 22 2 3" xfId="25309"/>
    <cellStyle name="Input 22 2 3 2" xfId="25310"/>
    <cellStyle name="Input 22 2 3 2 2" xfId="25311"/>
    <cellStyle name="Input 22 2 3 3" xfId="25312"/>
    <cellStyle name="Input 22 2 4" xfId="25313"/>
    <cellStyle name="Input 22 2 4 2" xfId="25314"/>
    <cellStyle name="Input 22 2 4 2 2" xfId="25315"/>
    <cellStyle name="Input 22 2 4 3" xfId="25316"/>
    <cellStyle name="Input 22 2 5" xfId="25317"/>
    <cellStyle name="Input 22 2 5 2" xfId="25318"/>
    <cellStyle name="Input 22 2 5 2 2" xfId="25319"/>
    <cellStyle name="Input 22 2 5 3" xfId="25320"/>
    <cellStyle name="Input 22 2 6" xfId="25321"/>
    <cellStyle name="Input 22 2 6 2" xfId="25322"/>
    <cellStyle name="Input 22 2 6 2 2" xfId="25323"/>
    <cellStyle name="Input 22 2 6 3" xfId="25324"/>
    <cellStyle name="Input 22 2 7" xfId="25325"/>
    <cellStyle name="Input 22 2 7 2" xfId="25326"/>
    <cellStyle name="Input 22 2 8" xfId="25327"/>
    <cellStyle name="Input 22 3" xfId="25328"/>
    <cellStyle name="Input 22 3 2" xfId="25329"/>
    <cellStyle name="Input 22 3 2 2" xfId="25330"/>
    <cellStyle name="Input 22 3 2 3" xfId="25331"/>
    <cellStyle name="Input 22 3 3" xfId="25332"/>
    <cellStyle name="Input 22 3 4" xfId="25333"/>
    <cellStyle name="Input 22 4" xfId="25334"/>
    <cellStyle name="Input 22 4 2" xfId="25335"/>
    <cellStyle name="Input 22 4 2 2" xfId="25336"/>
    <cellStyle name="Input 22 4 2 3" xfId="25337"/>
    <cellStyle name="Input 22 4 3" xfId="25338"/>
    <cellStyle name="Input 22 4 4" xfId="25339"/>
    <cellStyle name="Input 22 5" xfId="25340"/>
    <cellStyle name="Input 22 5 2" xfId="25341"/>
    <cellStyle name="Input 22 5 2 2" xfId="25342"/>
    <cellStyle name="Input 22 5 2 3" xfId="25343"/>
    <cellStyle name="Input 22 5 3" xfId="25344"/>
    <cellStyle name="Input 22 5 4" xfId="25345"/>
    <cellStyle name="Input 22 6" xfId="25346"/>
    <cellStyle name="Input 22 6 2" xfId="25347"/>
    <cellStyle name="Input 22 6 2 2" xfId="25348"/>
    <cellStyle name="Input 22 6 2 3" xfId="25349"/>
    <cellStyle name="Input 22 6 3" xfId="25350"/>
    <cellStyle name="Input 22 6 4" xfId="25351"/>
    <cellStyle name="Input 22 7" xfId="25352"/>
    <cellStyle name="Input 22 7 2" xfId="25353"/>
    <cellStyle name="Input 22 7 2 2" xfId="25354"/>
    <cellStyle name="Input 22 7 3" xfId="25355"/>
    <cellStyle name="Input 22 8" xfId="25356"/>
    <cellStyle name="Input 22 8 2" xfId="25357"/>
    <cellStyle name="Input 22 9" xfId="25358"/>
    <cellStyle name="Input 23" xfId="25359"/>
    <cellStyle name="Input 23 2" xfId="25360"/>
    <cellStyle name="Input 23 2 2" xfId="25361"/>
    <cellStyle name="Input 23 2 2 2" xfId="25362"/>
    <cellStyle name="Input 23 2 2 3" xfId="25363"/>
    <cellStyle name="Input 23 2 3" xfId="25364"/>
    <cellStyle name="Input 23 2 4" xfId="25365"/>
    <cellStyle name="Input 23 3" xfId="25366"/>
    <cellStyle name="Input 23 3 2" xfId="25367"/>
    <cellStyle name="Input 23 3 2 2" xfId="25368"/>
    <cellStyle name="Input 23 3 2 3" xfId="25369"/>
    <cellStyle name="Input 23 3 3" xfId="25370"/>
    <cellStyle name="Input 23 3 4" xfId="25371"/>
    <cellStyle name="Input 23 4" xfId="25372"/>
    <cellStyle name="Input 23 4 2" xfId="25373"/>
    <cellStyle name="Input 23 4 2 2" xfId="25374"/>
    <cellStyle name="Input 23 4 2 3" xfId="25375"/>
    <cellStyle name="Input 23 4 3" xfId="25376"/>
    <cellStyle name="Input 23 4 4" xfId="25377"/>
    <cellStyle name="Input 23 5" xfId="25378"/>
    <cellStyle name="Input 23 5 2" xfId="25379"/>
    <cellStyle name="Input 23 5 2 2" xfId="25380"/>
    <cellStyle name="Input 23 5 2 3" xfId="25381"/>
    <cellStyle name="Input 23 5 3" xfId="25382"/>
    <cellStyle name="Input 23 5 4" xfId="25383"/>
    <cellStyle name="Input 23 6" xfId="25384"/>
    <cellStyle name="Input 23 6 2" xfId="25385"/>
    <cellStyle name="Input 23 6 2 2" xfId="25386"/>
    <cellStyle name="Input 23 6 2 3" xfId="25387"/>
    <cellStyle name="Input 23 6 3" xfId="25388"/>
    <cellStyle name="Input 23 6 4" xfId="25389"/>
    <cellStyle name="Input 23 7" xfId="25390"/>
    <cellStyle name="Input 23 7 2" xfId="25391"/>
    <cellStyle name="Input 23 7 3" xfId="25392"/>
    <cellStyle name="Input 23 8" xfId="25393"/>
    <cellStyle name="Input 23 9" xfId="25394"/>
    <cellStyle name="Input 24" xfId="25395"/>
    <cellStyle name="Input 24 2" xfId="25396"/>
    <cellStyle name="Input 24 2 2" xfId="25397"/>
    <cellStyle name="Input 24 2 2 2" xfId="25398"/>
    <cellStyle name="Input 24 2 2 3" xfId="25399"/>
    <cellStyle name="Input 24 2 3" xfId="25400"/>
    <cellStyle name="Input 24 2 4" xfId="25401"/>
    <cellStyle name="Input 24 3" xfId="25402"/>
    <cellStyle name="Input 24 3 2" xfId="25403"/>
    <cellStyle name="Input 24 3 2 2" xfId="25404"/>
    <cellStyle name="Input 24 3 2 3" xfId="25405"/>
    <cellStyle name="Input 24 3 3" xfId="25406"/>
    <cellStyle name="Input 24 3 4" xfId="25407"/>
    <cellStyle name="Input 24 4" xfId="25408"/>
    <cellStyle name="Input 24 4 2" xfId="25409"/>
    <cellStyle name="Input 24 4 2 2" xfId="25410"/>
    <cellStyle name="Input 24 4 2 3" xfId="25411"/>
    <cellStyle name="Input 24 4 3" xfId="25412"/>
    <cellStyle name="Input 24 4 4" xfId="25413"/>
    <cellStyle name="Input 24 5" xfId="25414"/>
    <cellStyle name="Input 24 5 2" xfId="25415"/>
    <cellStyle name="Input 24 5 2 2" xfId="25416"/>
    <cellStyle name="Input 24 5 2 3" xfId="25417"/>
    <cellStyle name="Input 24 5 3" xfId="25418"/>
    <cellStyle name="Input 24 5 4" xfId="25419"/>
    <cellStyle name="Input 24 6" xfId="25420"/>
    <cellStyle name="Input 24 6 2" xfId="25421"/>
    <cellStyle name="Input 24 6 2 2" xfId="25422"/>
    <cellStyle name="Input 24 6 2 3" xfId="25423"/>
    <cellStyle name="Input 24 6 3" xfId="25424"/>
    <cellStyle name="Input 24 6 4" xfId="25425"/>
    <cellStyle name="Input 24 7" xfId="25426"/>
    <cellStyle name="Input 24 7 2" xfId="25427"/>
    <cellStyle name="Input 24 7 3" xfId="25428"/>
    <cellStyle name="Input 24 8" xfId="25429"/>
    <cellStyle name="Input 24 9" xfId="25430"/>
    <cellStyle name="Input 25" xfId="25431"/>
    <cellStyle name="Input 25 2" xfId="25432"/>
    <cellStyle name="Input 25 2 2" xfId="25433"/>
    <cellStyle name="Input 25 2 3" xfId="25434"/>
    <cellStyle name="Input 25 3" xfId="25435"/>
    <cellStyle name="Input 25 4" xfId="25436"/>
    <cellStyle name="Input 26" xfId="25437"/>
    <cellStyle name="Input 26 2" xfId="25438"/>
    <cellStyle name="Input 26 2 2" xfId="25439"/>
    <cellStyle name="Input 26 2 3" xfId="25440"/>
    <cellStyle name="Input 26 3" xfId="25441"/>
    <cellStyle name="Input 26 4" xfId="25442"/>
    <cellStyle name="Input 27" xfId="25443"/>
    <cellStyle name="Input 27 2" xfId="25444"/>
    <cellStyle name="Input 27 2 2" xfId="25445"/>
    <cellStyle name="Input 27 2 3" xfId="25446"/>
    <cellStyle name="Input 27 3" xfId="25447"/>
    <cellStyle name="Input 27 4" xfId="25448"/>
    <cellStyle name="Input 28" xfId="25449"/>
    <cellStyle name="Input 28 2" xfId="25450"/>
    <cellStyle name="Input 28 2 2" xfId="25451"/>
    <cellStyle name="Input 28 2 3" xfId="25452"/>
    <cellStyle name="Input 28 3" xfId="25453"/>
    <cellStyle name="Input 28 4" xfId="25454"/>
    <cellStyle name="Input 29" xfId="25455"/>
    <cellStyle name="Input 29 2" xfId="25456"/>
    <cellStyle name="Input 29 2 2" xfId="25457"/>
    <cellStyle name="Input 29 2 3" xfId="25458"/>
    <cellStyle name="Input 29 3" xfId="25459"/>
    <cellStyle name="Input 29 4" xfId="25460"/>
    <cellStyle name="Input 3" xfId="25461"/>
    <cellStyle name="Input 3 10" xfId="25462"/>
    <cellStyle name="Input 3 2" xfId="25463"/>
    <cellStyle name="Input 3 2 2" xfId="25464"/>
    <cellStyle name="Input 3 2 2 2" xfId="25465"/>
    <cellStyle name="Input 3 2 2 2 2" xfId="25466"/>
    <cellStyle name="Input 3 2 2 2 2 2" xfId="25467"/>
    <cellStyle name="Input 3 2 2 2 3" xfId="25468"/>
    <cellStyle name="Input 3 2 2 3" xfId="25469"/>
    <cellStyle name="Input 3 2 2 3 2" xfId="25470"/>
    <cellStyle name="Input 3 2 2 3 2 2" xfId="25471"/>
    <cellStyle name="Input 3 2 2 3 3" xfId="25472"/>
    <cellStyle name="Input 3 2 2 4" xfId="25473"/>
    <cellStyle name="Input 3 2 2 4 2" xfId="25474"/>
    <cellStyle name="Input 3 2 2 4 2 2" xfId="25475"/>
    <cellStyle name="Input 3 2 2 4 3" xfId="25476"/>
    <cellStyle name="Input 3 2 2 5" xfId="25477"/>
    <cellStyle name="Input 3 2 2 5 2" xfId="25478"/>
    <cellStyle name="Input 3 2 2 5 2 2" xfId="25479"/>
    <cellStyle name="Input 3 2 2 5 3" xfId="25480"/>
    <cellStyle name="Input 3 2 2 6" xfId="25481"/>
    <cellStyle name="Input 3 2 2 6 2" xfId="25482"/>
    <cellStyle name="Input 3 2 2 6 2 2" xfId="25483"/>
    <cellStyle name="Input 3 2 2 6 3" xfId="25484"/>
    <cellStyle name="Input 3 2 2 7" xfId="25485"/>
    <cellStyle name="Input 3 2 2 7 2" xfId="25486"/>
    <cellStyle name="Input 3 2 2 8" xfId="25487"/>
    <cellStyle name="Input 3 2 3" xfId="25488"/>
    <cellStyle name="Input 3 2 3 2" xfId="25489"/>
    <cellStyle name="Input 3 2 3 2 2" xfId="25490"/>
    <cellStyle name="Input 3 2 3 3" xfId="25491"/>
    <cellStyle name="Input 3 2 4" xfId="25492"/>
    <cellStyle name="Input 3 2 4 2" xfId="25493"/>
    <cellStyle name="Input 3 2 4 2 2" xfId="25494"/>
    <cellStyle name="Input 3 2 4 3" xfId="25495"/>
    <cellStyle name="Input 3 2 5" xfId="25496"/>
    <cellStyle name="Input 3 2 5 2" xfId="25497"/>
    <cellStyle name="Input 3 2 5 2 2" xfId="25498"/>
    <cellStyle name="Input 3 2 5 3" xfId="25499"/>
    <cellStyle name="Input 3 2 6" xfId="25500"/>
    <cellStyle name="Input 3 2 6 2" xfId="25501"/>
    <cellStyle name="Input 3 2 6 2 2" xfId="25502"/>
    <cellStyle name="Input 3 2 6 3" xfId="25503"/>
    <cellStyle name="Input 3 2 7" xfId="25504"/>
    <cellStyle name="Input 3 2 7 2" xfId="25505"/>
    <cellStyle name="Input 3 2 7 2 2" xfId="25506"/>
    <cellStyle name="Input 3 2 7 3" xfId="25507"/>
    <cellStyle name="Input 3 2 8" xfId="25508"/>
    <cellStyle name="Input 3 2 8 2" xfId="25509"/>
    <cellStyle name="Input 3 2 9" xfId="25510"/>
    <cellStyle name="Input 3 3" xfId="25511"/>
    <cellStyle name="Input 3 3 2" xfId="25512"/>
    <cellStyle name="Input 3 3 2 2" xfId="25513"/>
    <cellStyle name="Input 3 3 2 2 2" xfId="25514"/>
    <cellStyle name="Input 3 3 2 3" xfId="25515"/>
    <cellStyle name="Input 3 3 3" xfId="25516"/>
    <cellStyle name="Input 3 3 3 2" xfId="25517"/>
    <cellStyle name="Input 3 3 3 2 2" xfId="25518"/>
    <cellStyle name="Input 3 3 3 3" xfId="25519"/>
    <cellStyle name="Input 3 3 4" xfId="25520"/>
    <cellStyle name="Input 3 3 4 2" xfId="25521"/>
    <cellStyle name="Input 3 3 4 2 2" xfId="25522"/>
    <cellStyle name="Input 3 3 4 3" xfId="25523"/>
    <cellStyle name="Input 3 3 5" xfId="25524"/>
    <cellStyle name="Input 3 3 5 2" xfId="25525"/>
    <cellStyle name="Input 3 3 5 2 2" xfId="25526"/>
    <cellStyle name="Input 3 3 5 3" xfId="25527"/>
    <cellStyle name="Input 3 3 6" xfId="25528"/>
    <cellStyle name="Input 3 3 6 2" xfId="25529"/>
    <cellStyle name="Input 3 3 7" xfId="25530"/>
    <cellStyle name="Input 3 4" xfId="25531"/>
    <cellStyle name="Input 3 4 2" xfId="25532"/>
    <cellStyle name="Input 3 4 2 2" xfId="25533"/>
    <cellStyle name="Input 3 4 2 3" xfId="25534"/>
    <cellStyle name="Input 3 4 3" xfId="25535"/>
    <cellStyle name="Input 3 4 4" xfId="25536"/>
    <cellStyle name="Input 3 5" xfId="25537"/>
    <cellStyle name="Input 3 5 2" xfId="25538"/>
    <cellStyle name="Input 3 5 2 2" xfId="25539"/>
    <cellStyle name="Input 3 5 2 3" xfId="25540"/>
    <cellStyle name="Input 3 5 3" xfId="25541"/>
    <cellStyle name="Input 3 5 4" xfId="25542"/>
    <cellStyle name="Input 3 6" xfId="25543"/>
    <cellStyle name="Input 3 6 2" xfId="25544"/>
    <cellStyle name="Input 3 6 2 2" xfId="25545"/>
    <cellStyle name="Input 3 6 2 3" xfId="25546"/>
    <cellStyle name="Input 3 6 3" xfId="25547"/>
    <cellStyle name="Input 3 6 4" xfId="25548"/>
    <cellStyle name="Input 3 7" xfId="25549"/>
    <cellStyle name="Input 3 7 2" xfId="25550"/>
    <cellStyle name="Input 3 7 3" xfId="25551"/>
    <cellStyle name="Input 3 8" xfId="25552"/>
    <cellStyle name="Input 3 9" xfId="25553"/>
    <cellStyle name="Input 30" xfId="25554"/>
    <cellStyle name="Input 30 2" xfId="25555"/>
    <cellStyle name="Input 30 2 2" xfId="25556"/>
    <cellStyle name="Input 30 2 3" xfId="25557"/>
    <cellStyle name="Input 30 3" xfId="25558"/>
    <cellStyle name="Input 30 4" xfId="25559"/>
    <cellStyle name="Input 31" xfId="25560"/>
    <cellStyle name="Input 31 2" xfId="25561"/>
    <cellStyle name="Input 31 3" xfId="25562"/>
    <cellStyle name="Input 32" xfId="25563"/>
    <cellStyle name="Input 33" xfId="25564"/>
    <cellStyle name="Input 34" xfId="25565"/>
    <cellStyle name="Input 4" xfId="25566"/>
    <cellStyle name="Input 4 2" xfId="25567"/>
    <cellStyle name="Input 4 2 2" xfId="25568"/>
    <cellStyle name="Input 4 2 2 2" xfId="25569"/>
    <cellStyle name="Input 4 2 2 2 2" xfId="25570"/>
    <cellStyle name="Input 4 2 2 2 2 2" xfId="25571"/>
    <cellStyle name="Input 4 2 2 2 3" xfId="25572"/>
    <cellStyle name="Input 4 2 2 3" xfId="25573"/>
    <cellStyle name="Input 4 2 2 3 2" xfId="25574"/>
    <cellStyle name="Input 4 2 2 3 2 2" xfId="25575"/>
    <cellStyle name="Input 4 2 2 3 3" xfId="25576"/>
    <cellStyle name="Input 4 2 2 4" xfId="25577"/>
    <cellStyle name="Input 4 2 2 4 2" xfId="25578"/>
    <cellStyle name="Input 4 2 2 4 2 2" xfId="25579"/>
    <cellStyle name="Input 4 2 2 4 3" xfId="25580"/>
    <cellStyle name="Input 4 2 2 5" xfId="25581"/>
    <cellStyle name="Input 4 2 2 5 2" xfId="25582"/>
    <cellStyle name="Input 4 2 2 5 2 2" xfId="25583"/>
    <cellStyle name="Input 4 2 2 5 3" xfId="25584"/>
    <cellStyle name="Input 4 2 2 6" xfId="25585"/>
    <cellStyle name="Input 4 2 2 6 2" xfId="25586"/>
    <cellStyle name="Input 4 2 2 6 2 2" xfId="25587"/>
    <cellStyle name="Input 4 2 2 6 3" xfId="25588"/>
    <cellStyle name="Input 4 2 2 7" xfId="25589"/>
    <cellStyle name="Input 4 2 2 7 2" xfId="25590"/>
    <cellStyle name="Input 4 2 2 8" xfId="25591"/>
    <cellStyle name="Input 4 2 3" xfId="25592"/>
    <cellStyle name="Input 4 2 3 2" xfId="25593"/>
    <cellStyle name="Input 4 2 3 2 2" xfId="25594"/>
    <cellStyle name="Input 4 2 3 3" xfId="25595"/>
    <cellStyle name="Input 4 2 4" xfId="25596"/>
    <cellStyle name="Input 4 2 4 2" xfId="25597"/>
    <cellStyle name="Input 4 2 4 2 2" xfId="25598"/>
    <cellStyle name="Input 4 2 4 3" xfId="25599"/>
    <cellStyle name="Input 4 2 5" xfId="25600"/>
    <cellStyle name="Input 4 2 5 2" xfId="25601"/>
    <cellStyle name="Input 4 2 5 2 2" xfId="25602"/>
    <cellStyle name="Input 4 2 5 3" xfId="25603"/>
    <cellStyle name="Input 4 2 6" xfId="25604"/>
    <cellStyle name="Input 4 2 6 2" xfId="25605"/>
    <cellStyle name="Input 4 2 6 2 2" xfId="25606"/>
    <cellStyle name="Input 4 2 6 3" xfId="25607"/>
    <cellStyle name="Input 4 2 7" xfId="25608"/>
    <cellStyle name="Input 4 2 7 2" xfId="25609"/>
    <cellStyle name="Input 4 2 7 2 2" xfId="25610"/>
    <cellStyle name="Input 4 2 7 3" xfId="25611"/>
    <cellStyle name="Input 4 2 8" xfId="25612"/>
    <cellStyle name="Input 4 2 8 2" xfId="25613"/>
    <cellStyle name="Input 4 2 9" xfId="25614"/>
    <cellStyle name="Input 4 3" xfId="25615"/>
    <cellStyle name="Input 4 3 2" xfId="25616"/>
    <cellStyle name="Input 4 3 2 2" xfId="25617"/>
    <cellStyle name="Input 4 3 2 2 2" xfId="25618"/>
    <cellStyle name="Input 4 3 2 3" xfId="25619"/>
    <cellStyle name="Input 4 3 3" xfId="25620"/>
    <cellStyle name="Input 4 3 3 2" xfId="25621"/>
    <cellStyle name="Input 4 3 3 2 2" xfId="25622"/>
    <cellStyle name="Input 4 3 3 3" xfId="25623"/>
    <cellStyle name="Input 4 3 4" xfId="25624"/>
    <cellStyle name="Input 4 3 4 2" xfId="25625"/>
    <cellStyle name="Input 4 3 4 2 2" xfId="25626"/>
    <cellStyle name="Input 4 3 4 3" xfId="25627"/>
    <cellStyle name="Input 4 3 5" xfId="25628"/>
    <cellStyle name="Input 4 3 5 2" xfId="25629"/>
    <cellStyle name="Input 4 3 5 2 2" xfId="25630"/>
    <cellStyle name="Input 4 3 5 3" xfId="25631"/>
    <cellStyle name="Input 4 3 6" xfId="25632"/>
    <cellStyle name="Input 4 3 6 2" xfId="25633"/>
    <cellStyle name="Input 4 3 7" xfId="25634"/>
    <cellStyle name="Input 4 4" xfId="25635"/>
    <cellStyle name="Input 4 4 2" xfId="25636"/>
    <cellStyle name="Input 4 4 2 2" xfId="25637"/>
    <cellStyle name="Input 4 4 2 3" xfId="25638"/>
    <cellStyle name="Input 4 4 3" xfId="25639"/>
    <cellStyle name="Input 4 4 4" xfId="25640"/>
    <cellStyle name="Input 4 5" xfId="25641"/>
    <cellStyle name="Input 4 5 2" xfId="25642"/>
    <cellStyle name="Input 4 5 2 2" xfId="25643"/>
    <cellStyle name="Input 4 5 2 3" xfId="25644"/>
    <cellStyle name="Input 4 5 3" xfId="25645"/>
    <cellStyle name="Input 4 5 4" xfId="25646"/>
    <cellStyle name="Input 4 6" xfId="25647"/>
    <cellStyle name="Input 4 6 2" xfId="25648"/>
    <cellStyle name="Input 4 6 2 2" xfId="25649"/>
    <cellStyle name="Input 4 6 2 3" xfId="25650"/>
    <cellStyle name="Input 4 6 3" xfId="25651"/>
    <cellStyle name="Input 4 6 4" xfId="25652"/>
    <cellStyle name="Input 4 7" xfId="25653"/>
    <cellStyle name="Input 4 7 2" xfId="25654"/>
    <cellStyle name="Input 4 7 3" xfId="25655"/>
    <cellStyle name="Input 4 8" xfId="25656"/>
    <cellStyle name="Input 4 9" xfId="25657"/>
    <cellStyle name="Input 5" xfId="25658"/>
    <cellStyle name="Input 5 2" xfId="25659"/>
    <cellStyle name="Input 5 2 2" xfId="25660"/>
    <cellStyle name="Input 5 2 2 2" xfId="25661"/>
    <cellStyle name="Input 5 2 2 2 2" xfId="25662"/>
    <cellStyle name="Input 5 2 2 2 2 2" xfId="25663"/>
    <cellStyle name="Input 5 2 2 2 3" xfId="25664"/>
    <cellStyle name="Input 5 2 2 3" xfId="25665"/>
    <cellStyle name="Input 5 2 2 3 2" xfId="25666"/>
    <cellStyle name="Input 5 2 2 3 2 2" xfId="25667"/>
    <cellStyle name="Input 5 2 2 3 3" xfId="25668"/>
    <cellStyle name="Input 5 2 2 4" xfId="25669"/>
    <cellStyle name="Input 5 2 2 4 2" xfId="25670"/>
    <cellStyle name="Input 5 2 2 4 2 2" xfId="25671"/>
    <cellStyle name="Input 5 2 2 4 3" xfId="25672"/>
    <cellStyle name="Input 5 2 2 5" xfId="25673"/>
    <cellStyle name="Input 5 2 2 5 2" xfId="25674"/>
    <cellStyle name="Input 5 2 2 5 2 2" xfId="25675"/>
    <cellStyle name="Input 5 2 2 5 3" xfId="25676"/>
    <cellStyle name="Input 5 2 2 6" xfId="25677"/>
    <cellStyle name="Input 5 2 2 6 2" xfId="25678"/>
    <cellStyle name="Input 5 2 2 6 2 2" xfId="25679"/>
    <cellStyle name="Input 5 2 2 6 3" xfId="25680"/>
    <cellStyle name="Input 5 2 2 7" xfId="25681"/>
    <cellStyle name="Input 5 2 2 7 2" xfId="25682"/>
    <cellStyle name="Input 5 2 2 8" xfId="25683"/>
    <cellStyle name="Input 5 2 3" xfId="25684"/>
    <cellStyle name="Input 5 2 3 2" xfId="25685"/>
    <cellStyle name="Input 5 2 3 2 2" xfId="25686"/>
    <cellStyle name="Input 5 2 3 3" xfId="25687"/>
    <cellStyle name="Input 5 2 4" xfId="25688"/>
    <cellStyle name="Input 5 2 4 2" xfId="25689"/>
    <cellStyle name="Input 5 2 4 2 2" xfId="25690"/>
    <cellStyle name="Input 5 2 4 3" xfId="25691"/>
    <cellStyle name="Input 5 2 5" xfId="25692"/>
    <cellStyle name="Input 5 2 5 2" xfId="25693"/>
    <cellStyle name="Input 5 2 5 2 2" xfId="25694"/>
    <cellStyle name="Input 5 2 5 3" xfId="25695"/>
    <cellStyle name="Input 5 2 6" xfId="25696"/>
    <cellStyle name="Input 5 2 6 2" xfId="25697"/>
    <cellStyle name="Input 5 2 6 2 2" xfId="25698"/>
    <cellStyle name="Input 5 2 6 3" xfId="25699"/>
    <cellStyle name="Input 5 2 7" xfId="25700"/>
    <cellStyle name="Input 5 2 7 2" xfId="25701"/>
    <cellStyle name="Input 5 2 7 2 2" xfId="25702"/>
    <cellStyle name="Input 5 2 7 3" xfId="25703"/>
    <cellStyle name="Input 5 2 8" xfId="25704"/>
    <cellStyle name="Input 5 2 8 2" xfId="25705"/>
    <cellStyle name="Input 5 2 9" xfId="25706"/>
    <cellStyle name="Input 5 3" xfId="25707"/>
    <cellStyle name="Input 5 3 2" xfId="25708"/>
    <cellStyle name="Input 5 3 2 2" xfId="25709"/>
    <cellStyle name="Input 5 3 2 2 2" xfId="25710"/>
    <cellStyle name="Input 5 3 2 3" xfId="25711"/>
    <cellStyle name="Input 5 3 3" xfId="25712"/>
    <cellStyle name="Input 5 3 3 2" xfId="25713"/>
    <cellStyle name="Input 5 3 3 2 2" xfId="25714"/>
    <cellStyle name="Input 5 3 3 3" xfId="25715"/>
    <cellStyle name="Input 5 3 4" xfId="25716"/>
    <cellStyle name="Input 5 3 4 2" xfId="25717"/>
    <cellStyle name="Input 5 3 4 2 2" xfId="25718"/>
    <cellStyle name="Input 5 3 4 3" xfId="25719"/>
    <cellStyle name="Input 5 3 5" xfId="25720"/>
    <cellStyle name="Input 5 3 5 2" xfId="25721"/>
    <cellStyle name="Input 5 3 5 2 2" xfId="25722"/>
    <cellStyle name="Input 5 3 5 3" xfId="25723"/>
    <cellStyle name="Input 5 3 6" xfId="25724"/>
    <cellStyle name="Input 5 3 6 2" xfId="25725"/>
    <cellStyle name="Input 5 3 7" xfId="25726"/>
    <cellStyle name="Input 5 4" xfId="25727"/>
    <cellStyle name="Input 5 4 2" xfId="25728"/>
    <cellStyle name="Input 5 4 2 2" xfId="25729"/>
    <cellStyle name="Input 5 4 2 3" xfId="25730"/>
    <cellStyle name="Input 5 4 3" xfId="25731"/>
    <cellStyle name="Input 5 4 4" xfId="25732"/>
    <cellStyle name="Input 5 5" xfId="25733"/>
    <cellStyle name="Input 5 5 2" xfId="25734"/>
    <cellStyle name="Input 5 5 2 2" xfId="25735"/>
    <cellStyle name="Input 5 5 2 3" xfId="25736"/>
    <cellStyle name="Input 5 5 3" xfId="25737"/>
    <cellStyle name="Input 5 5 4" xfId="25738"/>
    <cellStyle name="Input 5 6" xfId="25739"/>
    <cellStyle name="Input 5 6 2" xfId="25740"/>
    <cellStyle name="Input 5 6 2 2" xfId="25741"/>
    <cellStyle name="Input 5 6 2 3" xfId="25742"/>
    <cellStyle name="Input 5 6 3" xfId="25743"/>
    <cellStyle name="Input 5 6 4" xfId="25744"/>
    <cellStyle name="Input 5 7" xfId="25745"/>
    <cellStyle name="Input 5 7 2" xfId="25746"/>
    <cellStyle name="Input 5 7 3" xfId="25747"/>
    <cellStyle name="Input 5 8" xfId="25748"/>
    <cellStyle name="Input 5 9" xfId="25749"/>
    <cellStyle name="Input 6" xfId="25750"/>
    <cellStyle name="Input 6 2" xfId="25751"/>
    <cellStyle name="Input 6 2 2" xfId="25752"/>
    <cellStyle name="Input 6 2 2 2" xfId="25753"/>
    <cellStyle name="Input 6 2 2 2 2" xfId="25754"/>
    <cellStyle name="Input 6 2 2 2 2 2" xfId="25755"/>
    <cellStyle name="Input 6 2 2 2 3" xfId="25756"/>
    <cellStyle name="Input 6 2 2 3" xfId="25757"/>
    <cellStyle name="Input 6 2 2 3 2" xfId="25758"/>
    <cellStyle name="Input 6 2 2 3 2 2" xfId="25759"/>
    <cellStyle name="Input 6 2 2 3 3" xfId="25760"/>
    <cellStyle name="Input 6 2 2 4" xfId="25761"/>
    <cellStyle name="Input 6 2 2 4 2" xfId="25762"/>
    <cellStyle name="Input 6 2 2 4 2 2" xfId="25763"/>
    <cellStyle name="Input 6 2 2 4 3" xfId="25764"/>
    <cellStyle name="Input 6 2 2 5" xfId="25765"/>
    <cellStyle name="Input 6 2 2 5 2" xfId="25766"/>
    <cellStyle name="Input 6 2 2 5 2 2" xfId="25767"/>
    <cellStyle name="Input 6 2 2 5 3" xfId="25768"/>
    <cellStyle name="Input 6 2 2 6" xfId="25769"/>
    <cellStyle name="Input 6 2 2 6 2" xfId="25770"/>
    <cellStyle name="Input 6 2 2 6 2 2" xfId="25771"/>
    <cellStyle name="Input 6 2 2 6 3" xfId="25772"/>
    <cellStyle name="Input 6 2 2 7" xfId="25773"/>
    <cellStyle name="Input 6 2 2 7 2" xfId="25774"/>
    <cellStyle name="Input 6 2 2 8" xfId="25775"/>
    <cellStyle name="Input 6 2 3" xfId="25776"/>
    <cellStyle name="Input 6 2 3 2" xfId="25777"/>
    <cellStyle name="Input 6 2 3 2 2" xfId="25778"/>
    <cellStyle name="Input 6 2 3 3" xfId="25779"/>
    <cellStyle name="Input 6 2 4" xfId="25780"/>
    <cellStyle name="Input 6 2 4 2" xfId="25781"/>
    <cellStyle name="Input 6 2 4 2 2" xfId="25782"/>
    <cellStyle name="Input 6 2 4 3" xfId="25783"/>
    <cellStyle name="Input 6 2 5" xfId="25784"/>
    <cellStyle name="Input 6 2 5 2" xfId="25785"/>
    <cellStyle name="Input 6 2 5 2 2" xfId="25786"/>
    <cellStyle name="Input 6 2 5 3" xfId="25787"/>
    <cellStyle name="Input 6 2 6" xfId="25788"/>
    <cellStyle name="Input 6 2 6 2" xfId="25789"/>
    <cellStyle name="Input 6 2 6 2 2" xfId="25790"/>
    <cellStyle name="Input 6 2 6 3" xfId="25791"/>
    <cellStyle name="Input 6 2 7" xfId="25792"/>
    <cellStyle name="Input 6 2 7 2" xfId="25793"/>
    <cellStyle name="Input 6 2 7 2 2" xfId="25794"/>
    <cellStyle name="Input 6 2 7 3" xfId="25795"/>
    <cellStyle name="Input 6 2 8" xfId="25796"/>
    <cellStyle name="Input 6 2 8 2" xfId="25797"/>
    <cellStyle name="Input 6 2 9" xfId="25798"/>
    <cellStyle name="Input 6 3" xfId="25799"/>
    <cellStyle name="Input 6 3 2" xfId="25800"/>
    <cellStyle name="Input 6 3 2 2" xfId="25801"/>
    <cellStyle name="Input 6 3 2 2 2" xfId="25802"/>
    <cellStyle name="Input 6 3 2 3" xfId="25803"/>
    <cellStyle name="Input 6 3 3" xfId="25804"/>
    <cellStyle name="Input 6 3 3 2" xfId="25805"/>
    <cellStyle name="Input 6 3 3 2 2" xfId="25806"/>
    <cellStyle name="Input 6 3 3 3" xfId="25807"/>
    <cellStyle name="Input 6 3 4" xfId="25808"/>
    <cellStyle name="Input 6 3 4 2" xfId="25809"/>
    <cellStyle name="Input 6 3 4 2 2" xfId="25810"/>
    <cellStyle name="Input 6 3 4 3" xfId="25811"/>
    <cellStyle name="Input 6 3 5" xfId="25812"/>
    <cellStyle name="Input 6 3 5 2" xfId="25813"/>
    <cellStyle name="Input 6 3 5 2 2" xfId="25814"/>
    <cellStyle name="Input 6 3 5 3" xfId="25815"/>
    <cellStyle name="Input 6 3 6" xfId="25816"/>
    <cellStyle name="Input 6 3 6 2" xfId="25817"/>
    <cellStyle name="Input 6 3 7" xfId="25818"/>
    <cellStyle name="Input 6 4" xfId="25819"/>
    <cellStyle name="Input 6 4 2" xfId="25820"/>
    <cellStyle name="Input 6 4 2 2" xfId="25821"/>
    <cellStyle name="Input 6 4 2 3" xfId="25822"/>
    <cellStyle name="Input 6 4 3" xfId="25823"/>
    <cellStyle name="Input 6 4 4" xfId="25824"/>
    <cellStyle name="Input 6 5" xfId="25825"/>
    <cellStyle name="Input 6 5 2" xfId="25826"/>
    <cellStyle name="Input 6 5 2 2" xfId="25827"/>
    <cellStyle name="Input 6 5 2 3" xfId="25828"/>
    <cellStyle name="Input 6 5 3" xfId="25829"/>
    <cellStyle name="Input 6 5 4" xfId="25830"/>
    <cellStyle name="Input 6 6" xfId="25831"/>
    <cellStyle name="Input 6 6 2" xfId="25832"/>
    <cellStyle name="Input 6 6 2 2" xfId="25833"/>
    <cellStyle name="Input 6 6 2 3" xfId="25834"/>
    <cellStyle name="Input 6 6 3" xfId="25835"/>
    <cellStyle name="Input 6 6 4" xfId="25836"/>
    <cellStyle name="Input 6 7" xfId="25837"/>
    <cellStyle name="Input 6 7 2" xfId="25838"/>
    <cellStyle name="Input 6 7 3" xfId="25839"/>
    <cellStyle name="Input 6 8" xfId="25840"/>
    <cellStyle name="Input 6 9" xfId="25841"/>
    <cellStyle name="Input 7" xfId="25842"/>
    <cellStyle name="Input 7 2" xfId="25843"/>
    <cellStyle name="Input 7 2 2" xfId="25844"/>
    <cellStyle name="Input 7 2 2 2" xfId="25845"/>
    <cellStyle name="Input 7 2 2 2 2" xfId="25846"/>
    <cellStyle name="Input 7 2 2 2 2 2" xfId="25847"/>
    <cellStyle name="Input 7 2 2 2 3" xfId="25848"/>
    <cellStyle name="Input 7 2 2 3" xfId="25849"/>
    <cellStyle name="Input 7 2 2 3 2" xfId="25850"/>
    <cellStyle name="Input 7 2 2 3 2 2" xfId="25851"/>
    <cellStyle name="Input 7 2 2 3 3" xfId="25852"/>
    <cellStyle name="Input 7 2 2 4" xfId="25853"/>
    <cellStyle name="Input 7 2 2 4 2" xfId="25854"/>
    <cellStyle name="Input 7 2 2 4 2 2" xfId="25855"/>
    <cellStyle name="Input 7 2 2 4 3" xfId="25856"/>
    <cellStyle name="Input 7 2 2 5" xfId="25857"/>
    <cellStyle name="Input 7 2 2 5 2" xfId="25858"/>
    <cellStyle name="Input 7 2 2 5 2 2" xfId="25859"/>
    <cellStyle name="Input 7 2 2 5 3" xfId="25860"/>
    <cellStyle name="Input 7 2 2 6" xfId="25861"/>
    <cellStyle name="Input 7 2 2 6 2" xfId="25862"/>
    <cellStyle name="Input 7 2 2 6 2 2" xfId="25863"/>
    <cellStyle name="Input 7 2 2 6 3" xfId="25864"/>
    <cellStyle name="Input 7 2 2 7" xfId="25865"/>
    <cellStyle name="Input 7 2 2 7 2" xfId="25866"/>
    <cellStyle name="Input 7 2 2 8" xfId="25867"/>
    <cellStyle name="Input 7 2 3" xfId="25868"/>
    <cellStyle name="Input 7 2 3 2" xfId="25869"/>
    <cellStyle name="Input 7 2 3 2 2" xfId="25870"/>
    <cellStyle name="Input 7 2 3 3" xfId="25871"/>
    <cellStyle name="Input 7 2 4" xfId="25872"/>
    <cellStyle name="Input 7 2 4 2" xfId="25873"/>
    <cellStyle name="Input 7 2 4 2 2" xfId="25874"/>
    <cellStyle name="Input 7 2 4 3" xfId="25875"/>
    <cellStyle name="Input 7 2 5" xfId="25876"/>
    <cellStyle name="Input 7 2 5 2" xfId="25877"/>
    <cellStyle name="Input 7 2 5 2 2" xfId="25878"/>
    <cellStyle name="Input 7 2 5 3" xfId="25879"/>
    <cellStyle name="Input 7 2 6" xfId="25880"/>
    <cellStyle name="Input 7 2 6 2" xfId="25881"/>
    <cellStyle name="Input 7 2 6 2 2" xfId="25882"/>
    <cellStyle name="Input 7 2 6 3" xfId="25883"/>
    <cellStyle name="Input 7 2 7" xfId="25884"/>
    <cellStyle name="Input 7 2 7 2" xfId="25885"/>
    <cellStyle name="Input 7 2 7 2 2" xfId="25886"/>
    <cellStyle name="Input 7 2 7 3" xfId="25887"/>
    <cellStyle name="Input 7 2 8" xfId="25888"/>
    <cellStyle name="Input 7 2 8 2" xfId="25889"/>
    <cellStyle name="Input 7 2 9" xfId="25890"/>
    <cellStyle name="Input 7 3" xfId="25891"/>
    <cellStyle name="Input 7 3 2" xfId="25892"/>
    <cellStyle name="Input 7 3 2 2" xfId="25893"/>
    <cellStyle name="Input 7 3 2 2 2" xfId="25894"/>
    <cellStyle name="Input 7 3 2 3" xfId="25895"/>
    <cellStyle name="Input 7 3 3" xfId="25896"/>
    <cellStyle name="Input 7 3 3 2" xfId="25897"/>
    <cellStyle name="Input 7 3 3 2 2" xfId="25898"/>
    <cellStyle name="Input 7 3 3 3" xfId="25899"/>
    <cellStyle name="Input 7 3 4" xfId="25900"/>
    <cellStyle name="Input 7 3 4 2" xfId="25901"/>
    <cellStyle name="Input 7 3 4 2 2" xfId="25902"/>
    <cellStyle name="Input 7 3 4 3" xfId="25903"/>
    <cellStyle name="Input 7 3 5" xfId="25904"/>
    <cellStyle name="Input 7 3 5 2" xfId="25905"/>
    <cellStyle name="Input 7 3 5 2 2" xfId="25906"/>
    <cellStyle name="Input 7 3 5 3" xfId="25907"/>
    <cellStyle name="Input 7 3 6" xfId="25908"/>
    <cellStyle name="Input 7 3 6 2" xfId="25909"/>
    <cellStyle name="Input 7 3 7" xfId="25910"/>
    <cellStyle name="Input 7 4" xfId="25911"/>
    <cellStyle name="Input 7 4 2" xfId="25912"/>
    <cellStyle name="Input 7 4 2 2" xfId="25913"/>
    <cellStyle name="Input 7 4 2 3" xfId="25914"/>
    <cellStyle name="Input 7 4 3" xfId="25915"/>
    <cellStyle name="Input 7 4 4" xfId="25916"/>
    <cellStyle name="Input 7 5" xfId="25917"/>
    <cellStyle name="Input 7 5 2" xfId="25918"/>
    <cellStyle name="Input 7 5 2 2" xfId="25919"/>
    <cellStyle name="Input 7 5 2 3" xfId="25920"/>
    <cellStyle name="Input 7 5 3" xfId="25921"/>
    <cellStyle name="Input 7 5 4" xfId="25922"/>
    <cellStyle name="Input 7 6" xfId="25923"/>
    <cellStyle name="Input 7 6 2" xfId="25924"/>
    <cellStyle name="Input 7 6 2 2" xfId="25925"/>
    <cellStyle name="Input 7 6 2 3" xfId="25926"/>
    <cellStyle name="Input 7 6 3" xfId="25927"/>
    <cellStyle name="Input 7 6 4" xfId="25928"/>
    <cellStyle name="Input 7 7" xfId="25929"/>
    <cellStyle name="Input 7 7 2" xfId="25930"/>
    <cellStyle name="Input 7 7 3" xfId="25931"/>
    <cellStyle name="Input 7 8" xfId="25932"/>
    <cellStyle name="Input 7 9" xfId="25933"/>
    <cellStyle name="Input 8" xfId="25934"/>
    <cellStyle name="Input 8 2" xfId="25935"/>
    <cellStyle name="Input 8 2 2" xfId="25936"/>
    <cellStyle name="Input 8 2 2 2" xfId="25937"/>
    <cellStyle name="Input 8 2 2 2 2" xfId="25938"/>
    <cellStyle name="Input 8 2 2 2 2 2" xfId="25939"/>
    <cellStyle name="Input 8 2 2 2 3" xfId="25940"/>
    <cellStyle name="Input 8 2 2 3" xfId="25941"/>
    <cellStyle name="Input 8 2 2 3 2" xfId="25942"/>
    <cellStyle name="Input 8 2 2 3 2 2" xfId="25943"/>
    <cellStyle name="Input 8 2 2 3 3" xfId="25944"/>
    <cellStyle name="Input 8 2 2 4" xfId="25945"/>
    <cellStyle name="Input 8 2 2 4 2" xfId="25946"/>
    <cellStyle name="Input 8 2 2 4 2 2" xfId="25947"/>
    <cellStyle name="Input 8 2 2 4 3" xfId="25948"/>
    <cellStyle name="Input 8 2 2 5" xfId="25949"/>
    <cellStyle name="Input 8 2 2 5 2" xfId="25950"/>
    <cellStyle name="Input 8 2 2 5 2 2" xfId="25951"/>
    <cellStyle name="Input 8 2 2 5 3" xfId="25952"/>
    <cellStyle name="Input 8 2 2 6" xfId="25953"/>
    <cellStyle name="Input 8 2 2 6 2" xfId="25954"/>
    <cellStyle name="Input 8 2 2 6 2 2" xfId="25955"/>
    <cellStyle name="Input 8 2 2 6 3" xfId="25956"/>
    <cellStyle name="Input 8 2 2 7" xfId="25957"/>
    <cellStyle name="Input 8 2 2 7 2" xfId="25958"/>
    <cellStyle name="Input 8 2 2 8" xfId="25959"/>
    <cellStyle name="Input 8 2 3" xfId="25960"/>
    <cellStyle name="Input 8 2 3 2" xfId="25961"/>
    <cellStyle name="Input 8 2 3 2 2" xfId="25962"/>
    <cellStyle name="Input 8 2 3 3" xfId="25963"/>
    <cellStyle name="Input 8 2 4" xfId="25964"/>
    <cellStyle name="Input 8 2 4 2" xfId="25965"/>
    <cellStyle name="Input 8 2 4 2 2" xfId="25966"/>
    <cellStyle name="Input 8 2 4 3" xfId="25967"/>
    <cellStyle name="Input 8 2 5" xfId="25968"/>
    <cellStyle name="Input 8 2 5 2" xfId="25969"/>
    <cellStyle name="Input 8 2 5 2 2" xfId="25970"/>
    <cellStyle name="Input 8 2 5 3" xfId="25971"/>
    <cellStyle name="Input 8 2 6" xfId="25972"/>
    <cellStyle name="Input 8 2 6 2" xfId="25973"/>
    <cellStyle name="Input 8 2 6 2 2" xfId="25974"/>
    <cellStyle name="Input 8 2 6 3" xfId="25975"/>
    <cellStyle name="Input 8 2 7" xfId="25976"/>
    <cellStyle name="Input 8 2 7 2" xfId="25977"/>
    <cellStyle name="Input 8 2 7 2 2" xfId="25978"/>
    <cellStyle name="Input 8 2 7 3" xfId="25979"/>
    <cellStyle name="Input 8 2 8" xfId="25980"/>
    <cellStyle name="Input 8 2 8 2" xfId="25981"/>
    <cellStyle name="Input 8 2 9" xfId="25982"/>
    <cellStyle name="Input 8 3" xfId="25983"/>
    <cellStyle name="Input 8 3 2" xfId="25984"/>
    <cellStyle name="Input 8 3 2 2" xfId="25985"/>
    <cellStyle name="Input 8 3 2 2 2" xfId="25986"/>
    <cellStyle name="Input 8 3 2 3" xfId="25987"/>
    <cellStyle name="Input 8 3 3" xfId="25988"/>
    <cellStyle name="Input 8 3 3 2" xfId="25989"/>
    <cellStyle name="Input 8 3 3 2 2" xfId="25990"/>
    <cellStyle name="Input 8 3 3 3" xfId="25991"/>
    <cellStyle name="Input 8 3 4" xfId="25992"/>
    <cellStyle name="Input 8 3 4 2" xfId="25993"/>
    <cellStyle name="Input 8 3 4 2 2" xfId="25994"/>
    <cellStyle name="Input 8 3 4 3" xfId="25995"/>
    <cellStyle name="Input 8 3 5" xfId="25996"/>
    <cellStyle name="Input 8 3 5 2" xfId="25997"/>
    <cellStyle name="Input 8 3 5 2 2" xfId="25998"/>
    <cellStyle name="Input 8 3 5 3" xfId="25999"/>
    <cellStyle name="Input 8 3 6" xfId="26000"/>
    <cellStyle name="Input 8 3 6 2" xfId="26001"/>
    <cellStyle name="Input 8 3 7" xfId="26002"/>
    <cellStyle name="Input 8 4" xfId="26003"/>
    <cellStyle name="Input 8 4 2" xfId="26004"/>
    <cellStyle name="Input 8 4 2 2" xfId="26005"/>
    <cellStyle name="Input 8 4 2 3" xfId="26006"/>
    <cellStyle name="Input 8 4 3" xfId="26007"/>
    <cellStyle name="Input 8 4 4" xfId="26008"/>
    <cellStyle name="Input 8 5" xfId="26009"/>
    <cellStyle name="Input 8 5 2" xfId="26010"/>
    <cellStyle name="Input 8 5 2 2" xfId="26011"/>
    <cellStyle name="Input 8 5 2 3" xfId="26012"/>
    <cellStyle name="Input 8 5 3" xfId="26013"/>
    <cellStyle name="Input 8 5 4" xfId="26014"/>
    <cellStyle name="Input 8 6" xfId="26015"/>
    <cellStyle name="Input 8 6 2" xfId="26016"/>
    <cellStyle name="Input 8 6 2 2" xfId="26017"/>
    <cellStyle name="Input 8 6 2 3" xfId="26018"/>
    <cellStyle name="Input 8 6 3" xfId="26019"/>
    <cellStyle name="Input 8 6 4" xfId="26020"/>
    <cellStyle name="Input 8 7" xfId="26021"/>
    <cellStyle name="Input 8 7 2" xfId="26022"/>
    <cellStyle name="Input 8 7 3" xfId="26023"/>
    <cellStyle name="Input 8 8" xfId="26024"/>
    <cellStyle name="Input 8 9" xfId="26025"/>
    <cellStyle name="Input 9" xfId="26026"/>
    <cellStyle name="Input 9 2" xfId="26027"/>
    <cellStyle name="Input 9 2 2" xfId="26028"/>
    <cellStyle name="Input 9 2 2 2" xfId="26029"/>
    <cellStyle name="Input 9 2 2 2 2" xfId="26030"/>
    <cellStyle name="Input 9 2 2 2 2 2" xfId="26031"/>
    <cellStyle name="Input 9 2 2 2 3" xfId="26032"/>
    <cellStyle name="Input 9 2 2 3" xfId="26033"/>
    <cellStyle name="Input 9 2 2 3 2" xfId="26034"/>
    <cellStyle name="Input 9 2 2 3 2 2" xfId="26035"/>
    <cellStyle name="Input 9 2 2 3 3" xfId="26036"/>
    <cellStyle name="Input 9 2 2 4" xfId="26037"/>
    <cellStyle name="Input 9 2 2 4 2" xfId="26038"/>
    <cellStyle name="Input 9 2 2 4 2 2" xfId="26039"/>
    <cellStyle name="Input 9 2 2 4 3" xfId="26040"/>
    <cellStyle name="Input 9 2 2 5" xfId="26041"/>
    <cellStyle name="Input 9 2 2 5 2" xfId="26042"/>
    <cellStyle name="Input 9 2 2 5 2 2" xfId="26043"/>
    <cellStyle name="Input 9 2 2 5 3" xfId="26044"/>
    <cellStyle name="Input 9 2 2 6" xfId="26045"/>
    <cellStyle name="Input 9 2 2 6 2" xfId="26046"/>
    <cellStyle name="Input 9 2 2 6 2 2" xfId="26047"/>
    <cellStyle name="Input 9 2 2 6 3" xfId="26048"/>
    <cellStyle name="Input 9 2 2 7" xfId="26049"/>
    <cellStyle name="Input 9 2 2 7 2" xfId="26050"/>
    <cellStyle name="Input 9 2 2 8" xfId="26051"/>
    <cellStyle name="Input 9 2 3" xfId="26052"/>
    <cellStyle name="Input 9 2 3 2" xfId="26053"/>
    <cellStyle name="Input 9 2 3 2 2" xfId="26054"/>
    <cellStyle name="Input 9 2 3 3" xfId="26055"/>
    <cellStyle name="Input 9 2 4" xfId="26056"/>
    <cellStyle name="Input 9 2 4 2" xfId="26057"/>
    <cellStyle name="Input 9 2 4 2 2" xfId="26058"/>
    <cellStyle name="Input 9 2 4 3" xfId="26059"/>
    <cellStyle name="Input 9 2 5" xfId="26060"/>
    <cellStyle name="Input 9 2 5 2" xfId="26061"/>
    <cellStyle name="Input 9 2 5 2 2" xfId="26062"/>
    <cellStyle name="Input 9 2 5 3" xfId="26063"/>
    <cellStyle name="Input 9 2 6" xfId="26064"/>
    <cellStyle name="Input 9 2 6 2" xfId="26065"/>
    <cellStyle name="Input 9 2 6 2 2" xfId="26066"/>
    <cellStyle name="Input 9 2 6 3" xfId="26067"/>
    <cellStyle name="Input 9 2 7" xfId="26068"/>
    <cellStyle name="Input 9 2 7 2" xfId="26069"/>
    <cellStyle name="Input 9 2 7 2 2" xfId="26070"/>
    <cellStyle name="Input 9 2 7 3" xfId="26071"/>
    <cellStyle name="Input 9 2 8" xfId="26072"/>
    <cellStyle name="Input 9 2 8 2" xfId="26073"/>
    <cellStyle name="Input 9 2 9" xfId="26074"/>
    <cellStyle name="Input 9 3" xfId="26075"/>
    <cellStyle name="Input 9 3 2" xfId="26076"/>
    <cellStyle name="Input 9 3 2 2" xfId="26077"/>
    <cellStyle name="Input 9 3 2 2 2" xfId="26078"/>
    <cellStyle name="Input 9 3 2 3" xfId="26079"/>
    <cellStyle name="Input 9 3 3" xfId="26080"/>
    <cellStyle name="Input 9 3 3 2" xfId="26081"/>
    <cellStyle name="Input 9 3 3 2 2" xfId="26082"/>
    <cellStyle name="Input 9 3 3 3" xfId="26083"/>
    <cellStyle name="Input 9 3 4" xfId="26084"/>
    <cellStyle name="Input 9 3 4 2" xfId="26085"/>
    <cellStyle name="Input 9 3 4 2 2" xfId="26086"/>
    <cellStyle name="Input 9 3 4 3" xfId="26087"/>
    <cellStyle name="Input 9 3 5" xfId="26088"/>
    <cellStyle name="Input 9 3 5 2" xfId="26089"/>
    <cellStyle name="Input 9 3 5 2 2" xfId="26090"/>
    <cellStyle name="Input 9 3 5 3" xfId="26091"/>
    <cellStyle name="Input 9 3 6" xfId="26092"/>
    <cellStyle name="Input 9 3 6 2" xfId="26093"/>
    <cellStyle name="Input 9 3 7" xfId="26094"/>
    <cellStyle name="Input 9 4" xfId="26095"/>
    <cellStyle name="Input 9 4 2" xfId="26096"/>
    <cellStyle name="Input 9 4 2 2" xfId="26097"/>
    <cellStyle name="Input 9 4 2 3" xfId="26098"/>
    <cellStyle name="Input 9 4 3" xfId="26099"/>
    <cellStyle name="Input 9 4 4" xfId="26100"/>
    <cellStyle name="Input 9 5" xfId="26101"/>
    <cellStyle name="Input 9 5 2" xfId="26102"/>
    <cellStyle name="Input 9 5 2 2" xfId="26103"/>
    <cellStyle name="Input 9 5 2 3" xfId="26104"/>
    <cellStyle name="Input 9 5 3" xfId="26105"/>
    <cellStyle name="Input 9 5 4" xfId="26106"/>
    <cellStyle name="Input 9 6" xfId="26107"/>
    <cellStyle name="Input 9 6 2" xfId="26108"/>
    <cellStyle name="Input 9 6 2 2" xfId="26109"/>
    <cellStyle name="Input 9 6 2 3" xfId="26110"/>
    <cellStyle name="Input 9 6 3" xfId="26111"/>
    <cellStyle name="Input 9 6 4" xfId="26112"/>
    <cellStyle name="Input 9 7" xfId="26113"/>
    <cellStyle name="Input 9 7 2" xfId="26114"/>
    <cellStyle name="Input 9 7 3" xfId="26115"/>
    <cellStyle name="Input 9 8" xfId="26116"/>
    <cellStyle name="Input 9 9" xfId="26117"/>
    <cellStyle name="Input Cells" xfId="26118"/>
    <cellStyle name="Kien1" xfId="26119"/>
    <cellStyle name="Kien1 2" xfId="26120"/>
    <cellStyle name="Kien1 2 2" xfId="26121"/>
    <cellStyle name="Kien1 3" xfId="26122"/>
    <cellStyle name="Kien1 3 2" xfId="26123"/>
    <cellStyle name="Kien1 4" xfId="26124"/>
    <cellStyle name="Ledger 17 x 11 in 2" xfId="26125"/>
    <cellStyle name="Ledger 17 x 11 in_QO_ParkCorp_071215_Network" xfId="26126"/>
    <cellStyle name="left" xfId="26127"/>
    <cellStyle name="left 2" xfId="26128"/>
    <cellStyle name="left 2 2" xfId="26129"/>
    <cellStyle name="left 3" xfId="26130"/>
    <cellStyle name="left 3 2" xfId="26131"/>
    <cellStyle name="left 4" xfId="26132"/>
    <cellStyle name="Link Currency (0)" xfId="26133"/>
    <cellStyle name="Link Currency (0) 2" xfId="26134"/>
    <cellStyle name="Link Currency (2)" xfId="26135"/>
    <cellStyle name="Link Currency (2) 2" xfId="26136"/>
    <cellStyle name="Link Units (0)" xfId="26137"/>
    <cellStyle name="Link Units (0) 2" xfId="26138"/>
    <cellStyle name="Link Units (1)" xfId="26139"/>
    <cellStyle name="Link Units (1) 2" xfId="26140"/>
    <cellStyle name="Link Units (2)" xfId="26141"/>
    <cellStyle name="Link Units (2) 2" xfId="26142"/>
    <cellStyle name="Linked Cell 2" xfId="26143"/>
    <cellStyle name="Linked Cell 2 2" xfId="26144"/>
    <cellStyle name="Linked Cell 2 3" xfId="26145"/>
    <cellStyle name="Linked Cell 2 4" xfId="26146"/>
    <cellStyle name="Linked Cell 2 5" xfId="26147"/>
    <cellStyle name="Linked Cell 3" xfId="26148"/>
    <cellStyle name="Linked Cell 4" xfId="26149"/>
    <cellStyle name="Linked Cells" xfId="26150"/>
    <cellStyle name="Millares [0]_PERSONAL" xfId="26151"/>
    <cellStyle name="Millares_PERSONAL" xfId="26152"/>
    <cellStyle name="Milliers [0]_!!!GO" xfId="26153"/>
    <cellStyle name="Milliers_!!!GO" xfId="26154"/>
    <cellStyle name="Model" xfId="26155"/>
    <cellStyle name="Moeda [0]_aola" xfId="26156"/>
    <cellStyle name="Moeda_aola" xfId="26157"/>
    <cellStyle name="Mon?aire [0]_!!!GO" xfId="26158"/>
    <cellStyle name="Mon?aire_!!!GO" xfId="26159"/>
    <cellStyle name="Mon¨¦taire [0]_!!!GO" xfId="26160"/>
    <cellStyle name="Mon¨¦taire_!!!GO" xfId="26161"/>
    <cellStyle name="Moneda [0]_CONTENCION CONDELL 25.051" xfId="26162"/>
    <cellStyle name="Moneda_CONTENCION CONDELL 25.051" xfId="26163"/>
    <cellStyle name="Monétaire [0]_!!!GO" xfId="26164"/>
    <cellStyle name="Monétaire_!!!GO" xfId="26165"/>
    <cellStyle name="Mon閠aire [0]_!!!GO" xfId="26166"/>
    <cellStyle name="Mon閠aire_!!!GO" xfId="26167"/>
    <cellStyle name="Muster" xfId="26168"/>
    <cellStyle name="Muster 2" xfId="26169"/>
    <cellStyle name="Muster 3" xfId="26170"/>
    <cellStyle name="Muster 4" xfId="26171"/>
    <cellStyle name="Muster 5" xfId="26172"/>
    <cellStyle name="n" xfId="26173"/>
    <cellStyle name="n 2" xfId="26174"/>
    <cellStyle name="n 2 2" xfId="26175"/>
    <cellStyle name="n 3" xfId="26176"/>
    <cellStyle name="n 3 2" xfId="26177"/>
    <cellStyle name="n 4" xfId="26178"/>
    <cellStyle name="Neutral 2" xfId="26179"/>
    <cellStyle name="Neutral 2 2" xfId="26180"/>
    <cellStyle name="Neutral 2 3" xfId="26181"/>
    <cellStyle name="Neutral 2 4" xfId="26182"/>
    <cellStyle name="Neutral 2 5" xfId="26183"/>
    <cellStyle name="Neutral 3" xfId="26184"/>
    <cellStyle name="Neutral 4" xfId="26185"/>
    <cellStyle name="New Times Roman" xfId="26186"/>
    <cellStyle name="no dec" xfId="26187"/>
    <cellStyle name="no dec 2" xfId="26188"/>
    <cellStyle name="no dec 2 10" xfId="26189"/>
    <cellStyle name="no dec 2 11" xfId="26190"/>
    <cellStyle name="no dec 2 12" xfId="26191"/>
    <cellStyle name="no dec 2 13" xfId="26192"/>
    <cellStyle name="no dec 2 14" xfId="26193"/>
    <cellStyle name="no dec 2 15" xfId="26194"/>
    <cellStyle name="no dec 2 16" xfId="26195"/>
    <cellStyle name="no dec 2 17" xfId="26196"/>
    <cellStyle name="no dec 2 18" xfId="26197"/>
    <cellStyle name="no dec 2 19" xfId="26198"/>
    <cellStyle name="no dec 2 2" xfId="26199"/>
    <cellStyle name="no dec 2 20" xfId="26200"/>
    <cellStyle name="no dec 2 21" xfId="26201"/>
    <cellStyle name="no dec 2 22" xfId="26202"/>
    <cellStyle name="no dec 2 23" xfId="26203"/>
    <cellStyle name="no dec 2 24" xfId="26204"/>
    <cellStyle name="no dec 2 25" xfId="26205"/>
    <cellStyle name="no dec 2 26" xfId="26206"/>
    <cellStyle name="no dec 2 27" xfId="26207"/>
    <cellStyle name="no dec 2 28" xfId="26208"/>
    <cellStyle name="no dec 2 29" xfId="26209"/>
    <cellStyle name="no dec 2 3" xfId="26210"/>
    <cellStyle name="no dec 2 30" xfId="26211"/>
    <cellStyle name="no dec 2 31" xfId="26212"/>
    <cellStyle name="no dec 2 32" xfId="26213"/>
    <cellStyle name="no dec 2 33" xfId="26214"/>
    <cellStyle name="no dec 2 34" xfId="26215"/>
    <cellStyle name="no dec 2 35" xfId="26216"/>
    <cellStyle name="no dec 2 36" xfId="26217"/>
    <cellStyle name="no dec 2 37" xfId="26218"/>
    <cellStyle name="no dec 2 38" xfId="26219"/>
    <cellStyle name="no dec 2 39" xfId="26220"/>
    <cellStyle name="no dec 2 4" xfId="26221"/>
    <cellStyle name="no dec 2 40" xfId="26222"/>
    <cellStyle name="no dec 2 41" xfId="26223"/>
    <cellStyle name="no dec 2 42" xfId="26224"/>
    <cellStyle name="no dec 2 5" xfId="26225"/>
    <cellStyle name="no dec 2 6" xfId="26226"/>
    <cellStyle name="no dec 2 7" xfId="26227"/>
    <cellStyle name="no dec 2 8" xfId="26228"/>
    <cellStyle name="no dec 2 9" xfId="26229"/>
    <cellStyle name="Norm੎੎" xfId="26230"/>
    <cellStyle name="Norm੎੎ 2" xfId="26231"/>
    <cellStyle name="Norm੎੎ 3" xfId="26232"/>
    <cellStyle name="Norm??" xfId="26233"/>
    <cellStyle name="Norm?? 2" xfId="26234"/>
    <cellStyle name="Norm?? 3" xfId="26235"/>
    <cellStyle name="Normal" xfId="0" builtinId="0"/>
    <cellStyle name="Normal - Style1" xfId="26236"/>
    <cellStyle name="Normal - Style1 10" xfId="26237"/>
    <cellStyle name="Normal - Style1 11" xfId="26238"/>
    <cellStyle name="Normal - Style1 12" xfId="26239"/>
    <cellStyle name="Normal - Style1 13" xfId="26240"/>
    <cellStyle name="Normal - Style1 14" xfId="26241"/>
    <cellStyle name="Normal - Style1 15" xfId="26242"/>
    <cellStyle name="Normal - Style1 16" xfId="26243"/>
    <cellStyle name="Normal - Style1 17" xfId="26244"/>
    <cellStyle name="Normal - Style1 18" xfId="26245"/>
    <cellStyle name="Normal - Style1 19" xfId="26246"/>
    <cellStyle name="Normal - Style1 2" xfId="26247"/>
    <cellStyle name="Normal - Style1 2 2" xfId="26248"/>
    <cellStyle name="Normal - Style1 20" xfId="26249"/>
    <cellStyle name="Normal - Style1 21" xfId="26250"/>
    <cellStyle name="Normal - Style1 22" xfId="26251"/>
    <cellStyle name="Normal - Style1 23" xfId="26252"/>
    <cellStyle name="Normal - Style1 24" xfId="26253"/>
    <cellStyle name="Normal - Style1 25" xfId="26254"/>
    <cellStyle name="Normal - Style1 26" xfId="26255"/>
    <cellStyle name="Normal - Style1 27" xfId="26256"/>
    <cellStyle name="Normal - Style1 28" xfId="26257"/>
    <cellStyle name="Normal - Style1 29" xfId="26258"/>
    <cellStyle name="Normal - Style1 3" xfId="26259"/>
    <cellStyle name="Normal - Style1 3 2" xfId="26260"/>
    <cellStyle name="Normal - Style1 30" xfId="26261"/>
    <cellStyle name="Normal - Style1 31" xfId="26262"/>
    <cellStyle name="Normal - Style1 32" xfId="26263"/>
    <cellStyle name="Normal - Style1 33" xfId="26264"/>
    <cellStyle name="Normal - Style1 34" xfId="26265"/>
    <cellStyle name="Normal - Style1 35" xfId="26266"/>
    <cellStyle name="Normal - Style1 36" xfId="26267"/>
    <cellStyle name="Normal - Style1 37" xfId="26268"/>
    <cellStyle name="Normal - Style1 38" xfId="26269"/>
    <cellStyle name="Normal - Style1 39" xfId="26270"/>
    <cellStyle name="Normal - Style1 4" xfId="26271"/>
    <cellStyle name="Normal - Style1 4 2" xfId="26272"/>
    <cellStyle name="Normal - Style1 40" xfId="26273"/>
    <cellStyle name="Normal - Style1 41" xfId="26274"/>
    <cellStyle name="Normal - Style1 42" xfId="26275"/>
    <cellStyle name="Normal - Style1 43" xfId="26276"/>
    <cellStyle name="Normal - Style1 44" xfId="26277"/>
    <cellStyle name="Normal - Style1 45" xfId="26278"/>
    <cellStyle name="Normal - Style1 46" xfId="26279"/>
    <cellStyle name="Normal - Style1 47" xfId="26280"/>
    <cellStyle name="Normal - Style1 48" xfId="26281"/>
    <cellStyle name="Normal - Style1 49" xfId="26282"/>
    <cellStyle name="Normal - Style1 5" xfId="26283"/>
    <cellStyle name="Normal - Style1 50" xfId="26284"/>
    <cellStyle name="Normal - Style1 51" xfId="26285"/>
    <cellStyle name="Normal - Style1 52" xfId="26286"/>
    <cellStyle name="Normal - Style1 53" xfId="26287"/>
    <cellStyle name="Normal - Style1 54" xfId="26288"/>
    <cellStyle name="Normal - Style1 55" xfId="26289"/>
    <cellStyle name="Normal - Style1 56" xfId="26290"/>
    <cellStyle name="Normal - Style1 57" xfId="26291"/>
    <cellStyle name="Normal - Style1 58" xfId="26292"/>
    <cellStyle name="Normal - Style1 59" xfId="26293"/>
    <cellStyle name="Normal - Style1 6" xfId="26294"/>
    <cellStyle name="Normal - Style1 60" xfId="26295"/>
    <cellStyle name="Normal - Style1 61" xfId="26296"/>
    <cellStyle name="Normal - Style1 62" xfId="26297"/>
    <cellStyle name="Normal - Style1 63" xfId="26298"/>
    <cellStyle name="Normal - Style1 64" xfId="26299"/>
    <cellStyle name="Normal - Style1 65" xfId="26300"/>
    <cellStyle name="Normal - Style1 66" xfId="26301"/>
    <cellStyle name="Normal - Style1 67" xfId="26302"/>
    <cellStyle name="Normal - Style1 68" xfId="26303"/>
    <cellStyle name="Normal - Style1 69" xfId="26304"/>
    <cellStyle name="Normal - Style1 7" xfId="26305"/>
    <cellStyle name="Normal - Style1 70" xfId="26306"/>
    <cellStyle name="Normal - Style1 71" xfId="26307"/>
    <cellStyle name="Normal - Style1 72" xfId="26308"/>
    <cellStyle name="Normal - Style1 73" xfId="26309"/>
    <cellStyle name="Normal - Style1 74" xfId="26310"/>
    <cellStyle name="Normal - Style1 75" xfId="26311"/>
    <cellStyle name="Normal - Style1 76" xfId="26312"/>
    <cellStyle name="Normal - Style1 77" xfId="26313"/>
    <cellStyle name="Normal - Style1 78" xfId="26314"/>
    <cellStyle name="Normal - Style1 79" xfId="26315"/>
    <cellStyle name="Normal - Style1 8" xfId="26316"/>
    <cellStyle name="Normal - Style1 80" xfId="26317"/>
    <cellStyle name="Normal - Style1 81" xfId="26318"/>
    <cellStyle name="Normal - Style1 82" xfId="26319"/>
    <cellStyle name="Normal - Style1 83" xfId="26320"/>
    <cellStyle name="Normal - Style1 84" xfId="26321"/>
    <cellStyle name="Normal - Style1 85" xfId="26322"/>
    <cellStyle name="Normal - Style1 86" xfId="26323"/>
    <cellStyle name="Normal - Style1 87" xfId="26324"/>
    <cellStyle name="Normal - Style1 88" xfId="26325"/>
    <cellStyle name="Normal - Style1 89" xfId="26326"/>
    <cellStyle name="Normal - Style1 9" xfId="26327"/>
    <cellStyle name="Normal - Style1 90" xfId="26328"/>
    <cellStyle name="Normal - Style1 91" xfId="26329"/>
    <cellStyle name="Normal - Style1 92" xfId="26330"/>
    <cellStyle name="Normal - Style1 93" xfId="26331"/>
    <cellStyle name="Normal - Style1 94" xfId="26332"/>
    <cellStyle name="Normal - Style1 95" xfId="26333"/>
    <cellStyle name="Normal - Style1 96" xfId="26334"/>
    <cellStyle name="Normal - Style1 97" xfId="26335"/>
    <cellStyle name="Normal 10" xfId="26336"/>
    <cellStyle name="Normal 10 2" xfId="26337"/>
    <cellStyle name="Normal 10 2 2" xfId="26338"/>
    <cellStyle name="Normal 10 2 2 2" xfId="26339"/>
    <cellStyle name="Normal 10 2 3" xfId="26340"/>
    <cellStyle name="Normal 10 2 4" xfId="26341"/>
    <cellStyle name="Normal 10 2 5" xfId="26342"/>
    <cellStyle name="Normal 10 3" xfId="26343"/>
    <cellStyle name="Normal 10 3 2" xfId="26344"/>
    <cellStyle name="Normal 10 3 3" xfId="26345"/>
    <cellStyle name="Normal 10 3 4" xfId="26346"/>
    <cellStyle name="Normal 10 4" xfId="26347"/>
    <cellStyle name="Normal 10 5" xfId="26348"/>
    <cellStyle name="Normal 10 6" xfId="26349"/>
    <cellStyle name="Normal 10 7" xfId="26350"/>
    <cellStyle name="Normal 100" xfId="26351"/>
    <cellStyle name="Normal 100 10" xfId="26352"/>
    <cellStyle name="Normal 100 11" xfId="26353"/>
    <cellStyle name="Normal 100 2" xfId="26354"/>
    <cellStyle name="Normal 100 3" xfId="26355"/>
    <cellStyle name="Normal 100 4" xfId="26356"/>
    <cellStyle name="Normal 100 5" xfId="26357"/>
    <cellStyle name="Normal 100 6" xfId="26358"/>
    <cellStyle name="Normal 100 7" xfId="26359"/>
    <cellStyle name="Normal 100 8" xfId="26360"/>
    <cellStyle name="Normal 100 9" xfId="26361"/>
    <cellStyle name="Normal 101" xfId="26362"/>
    <cellStyle name="Normal 101 10" xfId="26363"/>
    <cellStyle name="Normal 101 11" xfId="26364"/>
    <cellStyle name="Normal 101 2" xfId="26365"/>
    <cellStyle name="Normal 101 3" xfId="26366"/>
    <cellStyle name="Normal 101 4" xfId="26367"/>
    <cellStyle name="Normal 101 5" xfId="26368"/>
    <cellStyle name="Normal 101 6" xfId="26369"/>
    <cellStyle name="Normal 101 7" xfId="26370"/>
    <cellStyle name="Normal 101 8" xfId="26371"/>
    <cellStyle name="Normal 101 9" xfId="26372"/>
    <cellStyle name="Normal 102" xfId="26373"/>
    <cellStyle name="Normal 102 10" xfId="26374"/>
    <cellStyle name="Normal 102 11" xfId="26375"/>
    <cellStyle name="Normal 102 2" xfId="26376"/>
    <cellStyle name="Normal 102 3" xfId="26377"/>
    <cellStyle name="Normal 102 4" xfId="26378"/>
    <cellStyle name="Normal 102 5" xfId="26379"/>
    <cellStyle name="Normal 102 6" xfId="26380"/>
    <cellStyle name="Normal 102 7" xfId="26381"/>
    <cellStyle name="Normal 102 8" xfId="26382"/>
    <cellStyle name="Normal 102 9" xfId="26383"/>
    <cellStyle name="Normal 103" xfId="26384"/>
    <cellStyle name="Normal 103 10" xfId="26385"/>
    <cellStyle name="Normal 103 11" xfId="26386"/>
    <cellStyle name="Normal 103 2" xfId="26387"/>
    <cellStyle name="Normal 103 3" xfId="26388"/>
    <cellStyle name="Normal 103 4" xfId="26389"/>
    <cellStyle name="Normal 103 5" xfId="26390"/>
    <cellStyle name="Normal 103 6" xfId="26391"/>
    <cellStyle name="Normal 103 7" xfId="26392"/>
    <cellStyle name="Normal 103 8" xfId="26393"/>
    <cellStyle name="Normal 103 9" xfId="26394"/>
    <cellStyle name="Normal 104" xfId="26395"/>
    <cellStyle name="Normal 104 10" xfId="26396"/>
    <cellStyle name="Normal 104 11" xfId="26397"/>
    <cellStyle name="Normal 104 2" xfId="26398"/>
    <cellStyle name="Normal 104 3" xfId="26399"/>
    <cellStyle name="Normal 104 4" xfId="26400"/>
    <cellStyle name="Normal 104 5" xfId="26401"/>
    <cellStyle name="Normal 104 6" xfId="26402"/>
    <cellStyle name="Normal 104 7" xfId="26403"/>
    <cellStyle name="Normal 104 8" xfId="26404"/>
    <cellStyle name="Normal 104 9" xfId="26405"/>
    <cellStyle name="Normal 105" xfId="26406"/>
    <cellStyle name="Normal 105 2" xfId="26407"/>
    <cellStyle name="Normal 105 3" xfId="26408"/>
    <cellStyle name="Normal 106" xfId="26409"/>
    <cellStyle name="Normal 106 2" xfId="26410"/>
    <cellStyle name="Normal 106 3" xfId="26411"/>
    <cellStyle name="Normal 107" xfId="26412"/>
    <cellStyle name="Normal 108" xfId="26413"/>
    <cellStyle name="Normal 109" xfId="26414"/>
    <cellStyle name="Normal 11" xfId="26415"/>
    <cellStyle name="Normal 11 2" xfId="26416"/>
    <cellStyle name="Normal 11 2 2" xfId="26417"/>
    <cellStyle name="Normal 11 2 3" xfId="26418"/>
    <cellStyle name="Normal 11 3" xfId="26419"/>
    <cellStyle name="Normal 11 3 2" xfId="26420"/>
    <cellStyle name="Normal 11 3 3" xfId="26421"/>
    <cellStyle name="Normal 11 4" xfId="26422"/>
    <cellStyle name="Normal 11 4 2" xfId="26423"/>
    <cellStyle name="Normal 11 5" xfId="26424"/>
    <cellStyle name="Normal 11 6" xfId="26425"/>
    <cellStyle name="Normal 110" xfId="26426"/>
    <cellStyle name="Normal 111" xfId="26427"/>
    <cellStyle name="Normal 112" xfId="26428"/>
    <cellStyle name="Normal 113" xfId="26429"/>
    <cellStyle name="Normal 114" xfId="26430"/>
    <cellStyle name="Normal 115" xfId="26431"/>
    <cellStyle name="Normal 116" xfId="26432"/>
    <cellStyle name="Normal 117" xfId="26433"/>
    <cellStyle name="Normal 118" xfId="26434"/>
    <cellStyle name="Normal 119" xfId="26435"/>
    <cellStyle name="Normal 12" xfId="26436"/>
    <cellStyle name="Normal 12 2" xfId="26437"/>
    <cellStyle name="Normal 12 2 2" xfId="26438"/>
    <cellStyle name="Normal 12 2 3" xfId="26439"/>
    <cellStyle name="Normal 12 3" xfId="26440"/>
    <cellStyle name="Normal 12 3 2" xfId="26441"/>
    <cellStyle name="Normal 12 4" xfId="26442"/>
    <cellStyle name="Normal 12 5" xfId="26443"/>
    <cellStyle name="Normal 120" xfId="26444"/>
    <cellStyle name="Normal 121" xfId="26445"/>
    <cellStyle name="Normal 122" xfId="26446"/>
    <cellStyle name="Normal 123" xfId="26447"/>
    <cellStyle name="Normal 124" xfId="26448"/>
    <cellStyle name="Normal 125" xfId="26449"/>
    <cellStyle name="Normal 126" xfId="26450"/>
    <cellStyle name="Normal 127" xfId="26451"/>
    <cellStyle name="Normal 128" xfId="26452"/>
    <cellStyle name="Normal 129" xfId="26453"/>
    <cellStyle name="Normal 13" xfId="26454"/>
    <cellStyle name="Normal 13 2" xfId="26455"/>
    <cellStyle name="Normal 13 2 2" xfId="26456"/>
    <cellStyle name="Normal 13 2 2 2" xfId="26457"/>
    <cellStyle name="Normal 13 2 3" xfId="26458"/>
    <cellStyle name="Normal 13 2 4" xfId="26459"/>
    <cellStyle name="Normal 13 2 5" xfId="26460"/>
    <cellStyle name="Normal 13 3" xfId="26461"/>
    <cellStyle name="Normal 13 3 2" xfId="26462"/>
    <cellStyle name="Normal 13 3 3" xfId="26463"/>
    <cellStyle name="Normal 13 3 4" xfId="26464"/>
    <cellStyle name="Normal 13 4" xfId="26465"/>
    <cellStyle name="Normal 13 4 2" xfId="26466"/>
    <cellStyle name="Normal 13 4 3" xfId="26467"/>
    <cellStyle name="Normal 13 5" xfId="26468"/>
    <cellStyle name="Normal 13 6" xfId="26469"/>
    <cellStyle name="Normal 13 7" xfId="26470"/>
    <cellStyle name="Normal 130" xfId="26471"/>
    <cellStyle name="Normal 131" xfId="26472"/>
    <cellStyle name="Normal 132" xfId="26473"/>
    <cellStyle name="Normal 133" xfId="26474"/>
    <cellStyle name="Normal 134" xfId="26475"/>
    <cellStyle name="Normal 135" xfId="26476"/>
    <cellStyle name="Normal 136" xfId="26477"/>
    <cellStyle name="Normal 137" xfId="26478"/>
    <cellStyle name="Normal 138" xfId="26479"/>
    <cellStyle name="Normal 139" xfId="26480"/>
    <cellStyle name="Normal 14" xfId="26481"/>
    <cellStyle name="Normal 14 2" xfId="26482"/>
    <cellStyle name="Normal 14 2 2" xfId="26483"/>
    <cellStyle name="Normal 14 2 3" xfId="26484"/>
    <cellStyle name="Normal 14 3" xfId="26485"/>
    <cellStyle name="Normal 14 3 2" xfId="26486"/>
    <cellStyle name="Normal 14 3 3" xfId="26487"/>
    <cellStyle name="Normal 14 4" xfId="26488"/>
    <cellStyle name="Normal 14 5" xfId="26489"/>
    <cellStyle name="Normal 140" xfId="26490"/>
    <cellStyle name="Normal 141" xfId="26491"/>
    <cellStyle name="Normal 142" xfId="26492"/>
    <cellStyle name="Normal 143" xfId="26493"/>
    <cellStyle name="Normal 144" xfId="26494"/>
    <cellStyle name="Normal 145" xfId="26495"/>
    <cellStyle name="Normal 146" xfId="26496"/>
    <cellStyle name="Normal 147" xfId="26497"/>
    <cellStyle name="Normal 148" xfId="26498"/>
    <cellStyle name="Normal 149" xfId="26499"/>
    <cellStyle name="Normal 15" xfId="26500"/>
    <cellStyle name="Normal 15 2" xfId="26501"/>
    <cellStyle name="Normal 15 2 2" xfId="26502"/>
    <cellStyle name="Normal 15 3" xfId="26503"/>
    <cellStyle name="Normal 15 3 2" xfId="26504"/>
    <cellStyle name="Normal 15 4" xfId="26505"/>
    <cellStyle name="Normal 15 5" xfId="26506"/>
    <cellStyle name="Normal 150" xfId="26507"/>
    <cellStyle name="Normal 151" xfId="26508"/>
    <cellStyle name="Normal 152" xfId="26509"/>
    <cellStyle name="Normal 153" xfId="26510"/>
    <cellStyle name="Normal 16" xfId="26511"/>
    <cellStyle name="Normal 16 2" xfId="26512"/>
    <cellStyle name="Normal 16 2 2" xfId="26513"/>
    <cellStyle name="Normal 16 2 3" xfId="26514"/>
    <cellStyle name="Normal 16 2 4" xfId="26515"/>
    <cellStyle name="Normal 16 3" xfId="26516"/>
    <cellStyle name="Normal 16 3 2" xfId="26517"/>
    <cellStyle name="Normal 16 3 3" xfId="26518"/>
    <cellStyle name="Normal 16 4" xfId="26519"/>
    <cellStyle name="Normal 16 5" xfId="26520"/>
    <cellStyle name="Normal 16 6" xfId="26521"/>
    <cellStyle name="Normal 17" xfId="26522"/>
    <cellStyle name="Normal 17 10" xfId="26523"/>
    <cellStyle name="Normal 17 11" xfId="26524"/>
    <cellStyle name="Normal 17 12" xfId="26525"/>
    <cellStyle name="Normal 17 13" xfId="26526"/>
    <cellStyle name="Normal 17 14" xfId="26527"/>
    <cellStyle name="Normal 17 15" xfId="26528"/>
    <cellStyle name="Normal 17 2" xfId="26529"/>
    <cellStyle name="Normal 17 2 10" xfId="26530"/>
    <cellStyle name="Normal 17 2 11" xfId="26531"/>
    <cellStyle name="Normal 17 2 12" xfId="26532"/>
    <cellStyle name="Normal 17 2 13" xfId="26533"/>
    <cellStyle name="Normal 17 2 2" xfId="26534"/>
    <cellStyle name="Normal 17 2 2 10" xfId="26535"/>
    <cellStyle name="Normal 17 2 2 11" xfId="26536"/>
    <cellStyle name="Normal 17 2 2 12" xfId="26537"/>
    <cellStyle name="Normal 17 2 2 2" xfId="26538"/>
    <cellStyle name="Normal 17 2 2 3" xfId="26539"/>
    <cellStyle name="Normal 17 2 2 4" xfId="26540"/>
    <cellStyle name="Normal 17 2 2 5" xfId="26541"/>
    <cellStyle name="Normal 17 2 2 6" xfId="26542"/>
    <cellStyle name="Normal 17 2 2 7" xfId="26543"/>
    <cellStyle name="Normal 17 2 2 8" xfId="26544"/>
    <cellStyle name="Normal 17 2 2 9" xfId="26545"/>
    <cellStyle name="Normal 17 2 3" xfId="26546"/>
    <cellStyle name="Normal 17 2 4" xfId="26547"/>
    <cellStyle name="Normal 17 2 5" xfId="26548"/>
    <cellStyle name="Normal 17 2 6" xfId="26549"/>
    <cellStyle name="Normal 17 2 7" xfId="26550"/>
    <cellStyle name="Normal 17 2 8" xfId="26551"/>
    <cellStyle name="Normal 17 2 9" xfId="26552"/>
    <cellStyle name="Normal 17 3" xfId="26553"/>
    <cellStyle name="Normal 17 3 10" xfId="26554"/>
    <cellStyle name="Normal 17 3 11" xfId="26555"/>
    <cellStyle name="Normal 17 3 12" xfId="26556"/>
    <cellStyle name="Normal 17 3 13" xfId="26557"/>
    <cellStyle name="Normal 17 3 14" xfId="26558"/>
    <cellStyle name="Normal 17 3 2" xfId="26559"/>
    <cellStyle name="Normal 17 3 2 2" xfId="26560"/>
    <cellStyle name="Normal 17 3 3" xfId="26561"/>
    <cellStyle name="Normal 17 3 4" xfId="26562"/>
    <cellStyle name="Normal 17 3 5" xfId="26563"/>
    <cellStyle name="Normal 17 3 6" xfId="26564"/>
    <cellStyle name="Normal 17 3 7" xfId="26565"/>
    <cellStyle name="Normal 17 3 8" xfId="26566"/>
    <cellStyle name="Normal 17 3 9" xfId="26567"/>
    <cellStyle name="Normal 17 4" xfId="26568"/>
    <cellStyle name="Normal 17 5" xfId="26569"/>
    <cellStyle name="Normal 17 6" xfId="26570"/>
    <cellStyle name="Normal 17 7" xfId="26571"/>
    <cellStyle name="Normal 17 8" xfId="26572"/>
    <cellStyle name="Normal 17 9" xfId="26573"/>
    <cellStyle name="Normal 18" xfId="26574"/>
    <cellStyle name="Normal 18 10" xfId="26575"/>
    <cellStyle name="Normal 18 11" xfId="26576"/>
    <cellStyle name="Normal 18 12" xfId="26577"/>
    <cellStyle name="Normal 18 13" xfId="26578"/>
    <cellStyle name="Normal 18 14" xfId="26579"/>
    <cellStyle name="Normal 18 15" xfId="26580"/>
    <cellStyle name="Normal 18 16" xfId="26581"/>
    <cellStyle name="Normal 18 2" xfId="26582"/>
    <cellStyle name="Normal 18 2 10" xfId="26583"/>
    <cellStyle name="Normal 18 2 11" xfId="26584"/>
    <cellStyle name="Normal 18 2 12" xfId="26585"/>
    <cellStyle name="Normal 18 2 2" xfId="26586"/>
    <cellStyle name="Normal 18 2 2 10" xfId="26587"/>
    <cellStyle name="Normal 18 2 2 11" xfId="26588"/>
    <cellStyle name="Normal 18 2 2 2" xfId="26589"/>
    <cellStyle name="Normal 18 2 2 3" xfId="26590"/>
    <cellStyle name="Normal 18 2 2 4" xfId="26591"/>
    <cellStyle name="Normal 18 2 2 5" xfId="26592"/>
    <cellStyle name="Normal 18 2 2 6" xfId="26593"/>
    <cellStyle name="Normal 18 2 2 7" xfId="26594"/>
    <cellStyle name="Normal 18 2 2 8" xfId="26595"/>
    <cellStyle name="Normal 18 2 2 9" xfId="26596"/>
    <cellStyle name="Normal 18 2 3" xfId="26597"/>
    <cellStyle name="Normal 18 2 4" xfId="26598"/>
    <cellStyle name="Normal 18 2 5" xfId="26599"/>
    <cellStyle name="Normal 18 2 6" xfId="26600"/>
    <cellStyle name="Normal 18 2 7" xfId="26601"/>
    <cellStyle name="Normal 18 2 8" xfId="26602"/>
    <cellStyle name="Normal 18 2 9" xfId="26603"/>
    <cellStyle name="Normal 18 3" xfId="26604"/>
    <cellStyle name="Normal 18 3 10" xfId="26605"/>
    <cellStyle name="Normal 18 3 11" xfId="26606"/>
    <cellStyle name="Normal 18 3 2" xfId="26607"/>
    <cellStyle name="Normal 18 3 3" xfId="26608"/>
    <cellStyle name="Normal 18 3 4" xfId="26609"/>
    <cellStyle name="Normal 18 3 5" xfId="26610"/>
    <cellStyle name="Normal 18 3 6" xfId="26611"/>
    <cellStyle name="Normal 18 3 7" xfId="26612"/>
    <cellStyle name="Normal 18 3 8" xfId="26613"/>
    <cellStyle name="Normal 18 3 9" xfId="26614"/>
    <cellStyle name="Normal 18 4" xfId="26615"/>
    <cellStyle name="Normal 18 5" xfId="26616"/>
    <cellStyle name="Normal 18 6" xfId="26617"/>
    <cellStyle name="Normal 18 7" xfId="26618"/>
    <cellStyle name="Normal 18 8" xfId="26619"/>
    <cellStyle name="Normal 18 9" xfId="26620"/>
    <cellStyle name="Normal 19" xfId="26621"/>
    <cellStyle name="Normal 19 10" xfId="26622"/>
    <cellStyle name="Normal 19 11" xfId="26623"/>
    <cellStyle name="Normal 19 12" xfId="26624"/>
    <cellStyle name="Normal 19 13" xfId="26625"/>
    <cellStyle name="Normal 19 14" xfId="26626"/>
    <cellStyle name="Normal 19 15" xfId="26627"/>
    <cellStyle name="Normal 19 16" xfId="26628"/>
    <cellStyle name="Normal 19 2" xfId="26629"/>
    <cellStyle name="Normal 19 2 10" xfId="26630"/>
    <cellStyle name="Normal 19 2 11" xfId="26631"/>
    <cellStyle name="Normal 19 2 12" xfId="26632"/>
    <cellStyle name="Normal 19 2 2" xfId="26633"/>
    <cellStyle name="Normal 19 2 2 10" xfId="26634"/>
    <cellStyle name="Normal 19 2 2 11" xfId="26635"/>
    <cellStyle name="Normal 19 2 2 2" xfId="26636"/>
    <cellStyle name="Normal 19 2 2 3" xfId="26637"/>
    <cellStyle name="Normal 19 2 2 4" xfId="26638"/>
    <cellStyle name="Normal 19 2 2 5" xfId="26639"/>
    <cellStyle name="Normal 19 2 2 6" xfId="26640"/>
    <cellStyle name="Normal 19 2 2 7" xfId="26641"/>
    <cellStyle name="Normal 19 2 2 8" xfId="26642"/>
    <cellStyle name="Normal 19 2 2 9" xfId="26643"/>
    <cellStyle name="Normal 19 2 3" xfId="26644"/>
    <cellStyle name="Normal 19 2 4" xfId="26645"/>
    <cellStyle name="Normal 19 2 5" xfId="26646"/>
    <cellStyle name="Normal 19 2 6" xfId="26647"/>
    <cellStyle name="Normal 19 2 7" xfId="26648"/>
    <cellStyle name="Normal 19 2 8" xfId="26649"/>
    <cellStyle name="Normal 19 2 9" xfId="26650"/>
    <cellStyle name="Normal 19 3" xfId="26651"/>
    <cellStyle name="Normal 19 3 10" xfId="26652"/>
    <cellStyle name="Normal 19 3 11" xfId="26653"/>
    <cellStyle name="Normal 19 3 2" xfId="26654"/>
    <cellStyle name="Normal 19 3 3" xfId="26655"/>
    <cellStyle name="Normal 19 3 4" xfId="26656"/>
    <cellStyle name="Normal 19 3 5" xfId="26657"/>
    <cellStyle name="Normal 19 3 6" xfId="26658"/>
    <cellStyle name="Normal 19 3 7" xfId="26659"/>
    <cellStyle name="Normal 19 3 8" xfId="26660"/>
    <cellStyle name="Normal 19 3 9" xfId="26661"/>
    <cellStyle name="Normal 19 4" xfId="26662"/>
    <cellStyle name="Normal 19 5" xfId="26663"/>
    <cellStyle name="Normal 19 6" xfId="26664"/>
    <cellStyle name="Normal 19 7" xfId="26665"/>
    <cellStyle name="Normal 19 8" xfId="26666"/>
    <cellStyle name="Normal 19 9" xfId="26667"/>
    <cellStyle name="Normal 2" xfId="1"/>
    <cellStyle name="Normal 2 10" xfId="26668"/>
    <cellStyle name="Normal 2 10 2" xfId="26669"/>
    <cellStyle name="Normal 2 11" xfId="26670"/>
    <cellStyle name="Normal 2 11 10" xfId="26671"/>
    <cellStyle name="Normal 2 11 11" xfId="26672"/>
    <cellStyle name="Normal 2 11 2" xfId="26673"/>
    <cellStyle name="Normal 2 11 3" xfId="26674"/>
    <cellStyle name="Normal 2 11 4" xfId="26675"/>
    <cellStyle name="Normal 2 11 5" xfId="26676"/>
    <cellStyle name="Normal 2 11 6" xfId="26677"/>
    <cellStyle name="Normal 2 11 7" xfId="26678"/>
    <cellStyle name="Normal 2 11 8" xfId="26679"/>
    <cellStyle name="Normal 2 11 9" xfId="26680"/>
    <cellStyle name="Normal 2 12" xfId="26681"/>
    <cellStyle name="Normal 2 13" xfId="26682"/>
    <cellStyle name="Normal 2 14" xfId="26683"/>
    <cellStyle name="Normal 2 15" xfId="26684"/>
    <cellStyle name="Normal 2 16" xfId="26685"/>
    <cellStyle name="Normal 2 17" xfId="26686"/>
    <cellStyle name="Normal 2 18" xfId="26687"/>
    <cellStyle name="Normal 2 19" xfId="26688"/>
    <cellStyle name="Normal 2 2" xfId="26689"/>
    <cellStyle name="Normal 2 2 2" xfId="26690"/>
    <cellStyle name="Normal 2 2 2 2" xfId="26691"/>
    <cellStyle name="Normal 2 2 2 2 3" xfId="26692"/>
    <cellStyle name="Normal 2 2 2 2 3 2" xfId="26693"/>
    <cellStyle name="Normal 2 2 2 3" xfId="26694"/>
    <cellStyle name="Normal 2 2 3" xfId="26695"/>
    <cellStyle name="Normal 2 2 3 2" xfId="26696"/>
    <cellStyle name="Normal 2 2 3 3" xfId="26697"/>
    <cellStyle name="Normal 2 2 4" xfId="26698"/>
    <cellStyle name="Normal 2 2 4 2" xfId="26699"/>
    <cellStyle name="Normal 2 2 5" xfId="26700"/>
    <cellStyle name="Normal 2 2 6" xfId="26701"/>
    <cellStyle name="Normal 2 2 7" xfId="26702"/>
    <cellStyle name="Normal 2 3" xfId="26703"/>
    <cellStyle name="Normal 2 3 2" xfId="26704"/>
    <cellStyle name="Normal 2 3 3" xfId="26705"/>
    <cellStyle name="Normal 2 3 4" xfId="26706"/>
    <cellStyle name="Normal 2 4" xfId="26707"/>
    <cellStyle name="Normal 2 4 2" xfId="26708"/>
    <cellStyle name="Normal 2 4 3" xfId="26709"/>
    <cellStyle name="Normal 2 4 4" xfId="26710"/>
    <cellStyle name="Normal 2 5" xfId="26711"/>
    <cellStyle name="Normal 2 5 2" xfId="26712"/>
    <cellStyle name="Normal 2 5 3" xfId="26713"/>
    <cellStyle name="Normal 2 6" xfId="26714"/>
    <cellStyle name="Normal 2 6 2" xfId="26715"/>
    <cellStyle name="Normal 2 6 3" xfId="26716"/>
    <cellStyle name="Normal 2 7" xfId="26717"/>
    <cellStyle name="Normal 2 7 2" xfId="26718"/>
    <cellStyle name="Normal 2 7 2 2" xfId="26719"/>
    <cellStyle name="Normal 2 7 3" xfId="26720"/>
    <cellStyle name="Normal 2 7 3 2" xfId="26721"/>
    <cellStyle name="Normal 2 7 4" xfId="26722"/>
    <cellStyle name="Normal 2 8" xfId="26723"/>
    <cellStyle name="Normal 2 8 2" xfId="26724"/>
    <cellStyle name="Normal 2 8 2 2" xfId="26725"/>
    <cellStyle name="Normal 2 8 3" xfId="26726"/>
    <cellStyle name="Normal 2 8 3 2" xfId="26727"/>
    <cellStyle name="Normal 2 8 4" xfId="26728"/>
    <cellStyle name="Normal 2 9" xfId="26729"/>
    <cellStyle name="Normal 2 9 2" xfId="26730"/>
    <cellStyle name="Normal 20" xfId="26731"/>
    <cellStyle name="Normal 20 10" xfId="26732"/>
    <cellStyle name="Normal 20 11" xfId="26733"/>
    <cellStyle name="Normal 20 12" xfId="26734"/>
    <cellStyle name="Normal 20 13" xfId="26735"/>
    <cellStyle name="Normal 20 14" xfId="26736"/>
    <cellStyle name="Normal 20 15" xfId="26737"/>
    <cellStyle name="Normal 20 16" xfId="26738"/>
    <cellStyle name="Normal 20 2" xfId="26739"/>
    <cellStyle name="Normal 20 2 10" xfId="26740"/>
    <cellStyle name="Normal 20 2 11" xfId="26741"/>
    <cellStyle name="Normal 20 2 12" xfId="26742"/>
    <cellStyle name="Normal 20 2 13" xfId="26743"/>
    <cellStyle name="Normal 20 2 2" xfId="26744"/>
    <cellStyle name="Normal 20 2 2 10" xfId="26745"/>
    <cellStyle name="Normal 20 2 2 11" xfId="26746"/>
    <cellStyle name="Normal 20 2 2 2" xfId="26747"/>
    <cellStyle name="Normal 20 2 2 3" xfId="26748"/>
    <cellStyle name="Normal 20 2 2 4" xfId="26749"/>
    <cellStyle name="Normal 20 2 2 5" xfId="26750"/>
    <cellStyle name="Normal 20 2 2 6" xfId="26751"/>
    <cellStyle name="Normal 20 2 2 7" xfId="26752"/>
    <cellStyle name="Normal 20 2 2 8" xfId="26753"/>
    <cellStyle name="Normal 20 2 2 9" xfId="26754"/>
    <cellStyle name="Normal 20 2 3" xfId="26755"/>
    <cellStyle name="Normal 20 2 4" xfId="26756"/>
    <cellStyle name="Normal 20 2 5" xfId="26757"/>
    <cellStyle name="Normal 20 2 6" xfId="26758"/>
    <cellStyle name="Normal 20 2 7" xfId="26759"/>
    <cellStyle name="Normal 20 2 8" xfId="26760"/>
    <cellStyle name="Normal 20 2 9" xfId="26761"/>
    <cellStyle name="Normal 20 3" xfId="26762"/>
    <cellStyle name="Normal 20 3 10" xfId="26763"/>
    <cellStyle name="Normal 20 3 11" xfId="26764"/>
    <cellStyle name="Normal 20 3 2" xfId="26765"/>
    <cellStyle name="Normal 20 3 3" xfId="26766"/>
    <cellStyle name="Normal 20 3 4" xfId="26767"/>
    <cellStyle name="Normal 20 3 5" xfId="26768"/>
    <cellStyle name="Normal 20 3 6" xfId="26769"/>
    <cellStyle name="Normal 20 3 7" xfId="26770"/>
    <cellStyle name="Normal 20 3 8" xfId="26771"/>
    <cellStyle name="Normal 20 3 9" xfId="26772"/>
    <cellStyle name="Normal 20 4" xfId="26773"/>
    <cellStyle name="Normal 20 5" xfId="26774"/>
    <cellStyle name="Normal 20 6" xfId="26775"/>
    <cellStyle name="Normal 20 7" xfId="26776"/>
    <cellStyle name="Normal 20 8" xfId="26777"/>
    <cellStyle name="Normal 20 9" xfId="26778"/>
    <cellStyle name="Normal 21" xfId="26779"/>
    <cellStyle name="Normal 21 2" xfId="26780"/>
    <cellStyle name="Normal 21 3" xfId="26781"/>
    <cellStyle name="Normal 22" xfId="26782"/>
    <cellStyle name="Normal 22 10" xfId="26783"/>
    <cellStyle name="Normal 22 11" xfId="26784"/>
    <cellStyle name="Normal 22 12" xfId="26785"/>
    <cellStyle name="Normal 22 13" xfId="26786"/>
    <cellStyle name="Normal 22 14" xfId="26787"/>
    <cellStyle name="Normal 22 2" xfId="26788"/>
    <cellStyle name="Normal 22 2 10" xfId="26789"/>
    <cellStyle name="Normal 22 2 11" xfId="26790"/>
    <cellStyle name="Normal 22 2 12" xfId="26791"/>
    <cellStyle name="Normal 22 2 2" xfId="26792"/>
    <cellStyle name="Normal 22 2 2 10" xfId="26793"/>
    <cellStyle name="Normal 22 2 2 11" xfId="26794"/>
    <cellStyle name="Normal 22 2 2 2" xfId="26795"/>
    <cellStyle name="Normal 22 2 2 3" xfId="26796"/>
    <cellStyle name="Normal 22 2 2 4" xfId="26797"/>
    <cellStyle name="Normal 22 2 2 5" xfId="26798"/>
    <cellStyle name="Normal 22 2 2 6" xfId="26799"/>
    <cellStyle name="Normal 22 2 2 7" xfId="26800"/>
    <cellStyle name="Normal 22 2 2 8" xfId="26801"/>
    <cellStyle name="Normal 22 2 2 9" xfId="26802"/>
    <cellStyle name="Normal 22 2 3" xfId="26803"/>
    <cellStyle name="Normal 22 2 4" xfId="26804"/>
    <cellStyle name="Normal 22 2 5" xfId="26805"/>
    <cellStyle name="Normal 22 2 6" xfId="26806"/>
    <cellStyle name="Normal 22 2 7" xfId="26807"/>
    <cellStyle name="Normal 22 2 8" xfId="26808"/>
    <cellStyle name="Normal 22 2 9" xfId="26809"/>
    <cellStyle name="Normal 22 3" xfId="26810"/>
    <cellStyle name="Normal 22 3 10" xfId="26811"/>
    <cellStyle name="Normal 22 3 11" xfId="26812"/>
    <cellStyle name="Normal 22 3 2" xfId="26813"/>
    <cellStyle name="Normal 22 3 3" xfId="26814"/>
    <cellStyle name="Normal 22 3 4" xfId="26815"/>
    <cellStyle name="Normal 22 3 5" xfId="26816"/>
    <cellStyle name="Normal 22 3 6" xfId="26817"/>
    <cellStyle name="Normal 22 3 7" xfId="26818"/>
    <cellStyle name="Normal 22 3 8" xfId="26819"/>
    <cellStyle name="Normal 22 3 9" xfId="26820"/>
    <cellStyle name="Normal 22 4" xfId="26821"/>
    <cellStyle name="Normal 22 5" xfId="26822"/>
    <cellStyle name="Normal 22 6" xfId="26823"/>
    <cellStyle name="Normal 22 7" xfId="26824"/>
    <cellStyle name="Normal 22 8" xfId="26825"/>
    <cellStyle name="Normal 22 9" xfId="26826"/>
    <cellStyle name="Normal 23" xfId="26827"/>
    <cellStyle name="Normal 23 10" xfId="26828"/>
    <cellStyle name="Normal 23 11" xfId="26829"/>
    <cellStyle name="Normal 23 12" xfId="26830"/>
    <cellStyle name="Normal 23 13" xfId="26831"/>
    <cellStyle name="Normal 23 14" xfId="26832"/>
    <cellStyle name="Normal 23 2" xfId="26833"/>
    <cellStyle name="Normal 23 2 10" xfId="26834"/>
    <cellStyle name="Normal 23 2 11" xfId="26835"/>
    <cellStyle name="Normal 23 2 12" xfId="26836"/>
    <cellStyle name="Normal 23 2 2" xfId="26837"/>
    <cellStyle name="Normal 23 2 2 10" xfId="26838"/>
    <cellStyle name="Normal 23 2 2 11" xfId="26839"/>
    <cellStyle name="Normal 23 2 2 2" xfId="26840"/>
    <cellStyle name="Normal 23 2 2 3" xfId="26841"/>
    <cellStyle name="Normal 23 2 2 4" xfId="26842"/>
    <cellStyle name="Normal 23 2 2 5" xfId="26843"/>
    <cellStyle name="Normal 23 2 2 6" xfId="26844"/>
    <cellStyle name="Normal 23 2 2 7" xfId="26845"/>
    <cellStyle name="Normal 23 2 2 8" xfId="26846"/>
    <cellStyle name="Normal 23 2 2 9" xfId="26847"/>
    <cellStyle name="Normal 23 2 3" xfId="26848"/>
    <cellStyle name="Normal 23 2 4" xfId="26849"/>
    <cellStyle name="Normal 23 2 5" xfId="26850"/>
    <cellStyle name="Normal 23 2 6" xfId="26851"/>
    <cellStyle name="Normal 23 2 7" xfId="26852"/>
    <cellStyle name="Normal 23 2 8" xfId="26853"/>
    <cellStyle name="Normal 23 2 9" xfId="26854"/>
    <cellStyle name="Normal 23 3" xfId="26855"/>
    <cellStyle name="Normal 23 3 10" xfId="26856"/>
    <cellStyle name="Normal 23 3 11" xfId="26857"/>
    <cellStyle name="Normal 23 3 2" xfId="26858"/>
    <cellStyle name="Normal 23 3 3" xfId="26859"/>
    <cellStyle name="Normal 23 3 4" xfId="26860"/>
    <cellStyle name="Normal 23 3 5" xfId="26861"/>
    <cellStyle name="Normal 23 3 6" xfId="26862"/>
    <cellStyle name="Normal 23 3 7" xfId="26863"/>
    <cellStyle name="Normal 23 3 8" xfId="26864"/>
    <cellStyle name="Normal 23 3 9" xfId="26865"/>
    <cellStyle name="Normal 23 4" xfId="26866"/>
    <cellStyle name="Normal 23 5" xfId="26867"/>
    <cellStyle name="Normal 23 6" xfId="26868"/>
    <cellStyle name="Normal 23 7" xfId="26869"/>
    <cellStyle name="Normal 23 8" xfId="26870"/>
    <cellStyle name="Normal 23 9" xfId="26871"/>
    <cellStyle name="Normal 24" xfId="26872"/>
    <cellStyle name="Normal 24 10" xfId="26873"/>
    <cellStyle name="Normal 24 11" xfId="26874"/>
    <cellStyle name="Normal 24 12" xfId="26875"/>
    <cellStyle name="Normal 24 13" xfId="26876"/>
    <cellStyle name="Normal 24 2" xfId="26877"/>
    <cellStyle name="Normal 24 2 10" xfId="26878"/>
    <cellStyle name="Normal 24 2 11" xfId="26879"/>
    <cellStyle name="Normal 24 2 12" xfId="26880"/>
    <cellStyle name="Normal 24 2 2" xfId="26881"/>
    <cellStyle name="Normal 24 2 2 10" xfId="26882"/>
    <cellStyle name="Normal 24 2 2 11" xfId="26883"/>
    <cellStyle name="Normal 24 2 2 2" xfId="26884"/>
    <cellStyle name="Normal 24 2 2 3" xfId="26885"/>
    <cellStyle name="Normal 24 2 2 4" xfId="26886"/>
    <cellStyle name="Normal 24 2 2 5" xfId="26887"/>
    <cellStyle name="Normal 24 2 2 6" xfId="26888"/>
    <cellStyle name="Normal 24 2 2 7" xfId="26889"/>
    <cellStyle name="Normal 24 2 2 8" xfId="26890"/>
    <cellStyle name="Normal 24 2 2 9" xfId="26891"/>
    <cellStyle name="Normal 24 2 3" xfId="26892"/>
    <cellStyle name="Normal 24 2 4" xfId="26893"/>
    <cellStyle name="Normal 24 2 5" xfId="26894"/>
    <cellStyle name="Normal 24 2 6" xfId="26895"/>
    <cellStyle name="Normal 24 2 7" xfId="26896"/>
    <cellStyle name="Normal 24 2 8" xfId="26897"/>
    <cellStyle name="Normal 24 2 9" xfId="26898"/>
    <cellStyle name="Normal 24 3" xfId="26899"/>
    <cellStyle name="Normal 24 3 10" xfId="26900"/>
    <cellStyle name="Normal 24 3 11" xfId="26901"/>
    <cellStyle name="Normal 24 3 2" xfId="26902"/>
    <cellStyle name="Normal 24 3 3" xfId="26903"/>
    <cellStyle name="Normal 24 3 4" xfId="26904"/>
    <cellStyle name="Normal 24 3 5" xfId="26905"/>
    <cellStyle name="Normal 24 3 6" xfId="26906"/>
    <cellStyle name="Normal 24 3 7" xfId="26907"/>
    <cellStyle name="Normal 24 3 8" xfId="26908"/>
    <cellStyle name="Normal 24 3 9" xfId="26909"/>
    <cellStyle name="Normal 24 4" xfId="26910"/>
    <cellStyle name="Normal 24 5" xfId="26911"/>
    <cellStyle name="Normal 24 6" xfId="26912"/>
    <cellStyle name="Normal 24 7" xfId="26913"/>
    <cellStyle name="Normal 24 8" xfId="26914"/>
    <cellStyle name="Normal 24 9" xfId="26915"/>
    <cellStyle name="Normal 25" xfId="26916"/>
    <cellStyle name="Normal 25 10" xfId="26917"/>
    <cellStyle name="Normal 25 11" xfId="26918"/>
    <cellStyle name="Normal 25 12" xfId="26919"/>
    <cellStyle name="Normal 25 13" xfId="26920"/>
    <cellStyle name="Normal 25 2" xfId="26921"/>
    <cellStyle name="Normal 25 2 10" xfId="26922"/>
    <cellStyle name="Normal 25 2 11" xfId="26923"/>
    <cellStyle name="Normal 25 2 12" xfId="26924"/>
    <cellStyle name="Normal 25 2 2" xfId="26925"/>
    <cellStyle name="Normal 25 2 2 10" xfId="26926"/>
    <cellStyle name="Normal 25 2 2 11" xfId="26927"/>
    <cellStyle name="Normal 25 2 2 2" xfId="26928"/>
    <cellStyle name="Normal 25 2 2 3" xfId="26929"/>
    <cellStyle name="Normal 25 2 2 4" xfId="26930"/>
    <cellStyle name="Normal 25 2 2 5" xfId="26931"/>
    <cellStyle name="Normal 25 2 2 6" xfId="26932"/>
    <cellStyle name="Normal 25 2 2 7" xfId="26933"/>
    <cellStyle name="Normal 25 2 2 8" xfId="26934"/>
    <cellStyle name="Normal 25 2 2 9" xfId="26935"/>
    <cellStyle name="Normal 25 2 3" xfId="26936"/>
    <cellStyle name="Normal 25 2 4" xfId="26937"/>
    <cellStyle name="Normal 25 2 5" xfId="26938"/>
    <cellStyle name="Normal 25 2 6" xfId="26939"/>
    <cellStyle name="Normal 25 2 7" xfId="26940"/>
    <cellStyle name="Normal 25 2 8" xfId="26941"/>
    <cellStyle name="Normal 25 2 9" xfId="26942"/>
    <cellStyle name="Normal 25 3" xfId="26943"/>
    <cellStyle name="Normal 25 3 10" xfId="26944"/>
    <cellStyle name="Normal 25 3 11" xfId="26945"/>
    <cellStyle name="Normal 25 3 2" xfId="26946"/>
    <cellStyle name="Normal 25 3 3" xfId="26947"/>
    <cellStyle name="Normal 25 3 4" xfId="26948"/>
    <cellStyle name="Normal 25 3 5" xfId="26949"/>
    <cellStyle name="Normal 25 3 6" xfId="26950"/>
    <cellStyle name="Normal 25 3 7" xfId="26951"/>
    <cellStyle name="Normal 25 3 8" xfId="26952"/>
    <cellStyle name="Normal 25 3 9" xfId="26953"/>
    <cellStyle name="Normal 25 4" xfId="26954"/>
    <cellStyle name="Normal 25 5" xfId="26955"/>
    <cellStyle name="Normal 25 6" xfId="26956"/>
    <cellStyle name="Normal 25 7" xfId="26957"/>
    <cellStyle name="Normal 25 8" xfId="26958"/>
    <cellStyle name="Normal 25 9" xfId="26959"/>
    <cellStyle name="Normal 26" xfId="26960"/>
    <cellStyle name="Normal 26 10" xfId="26961"/>
    <cellStyle name="Normal 26 11" xfId="26962"/>
    <cellStyle name="Normal 26 12" xfId="26963"/>
    <cellStyle name="Normal 26 13" xfId="26964"/>
    <cellStyle name="Normal 26 2" xfId="26965"/>
    <cellStyle name="Normal 26 2 10" xfId="26966"/>
    <cellStyle name="Normal 26 2 11" xfId="26967"/>
    <cellStyle name="Normal 26 2 12" xfId="26968"/>
    <cellStyle name="Normal 26 2 2" xfId="26969"/>
    <cellStyle name="Normal 26 2 2 10" xfId="26970"/>
    <cellStyle name="Normal 26 2 2 11" xfId="26971"/>
    <cellStyle name="Normal 26 2 2 2" xfId="26972"/>
    <cellStyle name="Normal 26 2 2 3" xfId="26973"/>
    <cellStyle name="Normal 26 2 2 4" xfId="26974"/>
    <cellStyle name="Normal 26 2 2 5" xfId="26975"/>
    <cellStyle name="Normal 26 2 2 6" xfId="26976"/>
    <cellStyle name="Normal 26 2 2 7" xfId="26977"/>
    <cellStyle name="Normal 26 2 2 8" xfId="26978"/>
    <cellStyle name="Normal 26 2 2 9" xfId="26979"/>
    <cellStyle name="Normal 26 2 3" xfId="26980"/>
    <cellStyle name="Normal 26 2 4" xfId="26981"/>
    <cellStyle name="Normal 26 2 5" xfId="26982"/>
    <cellStyle name="Normal 26 2 6" xfId="26983"/>
    <cellStyle name="Normal 26 2 7" xfId="26984"/>
    <cellStyle name="Normal 26 2 8" xfId="26985"/>
    <cellStyle name="Normal 26 2 9" xfId="26986"/>
    <cellStyle name="Normal 26 3" xfId="26987"/>
    <cellStyle name="Normal 26 3 10" xfId="26988"/>
    <cellStyle name="Normal 26 3 11" xfId="26989"/>
    <cellStyle name="Normal 26 3 2" xfId="26990"/>
    <cellStyle name="Normal 26 3 3" xfId="26991"/>
    <cellStyle name="Normal 26 3 4" xfId="26992"/>
    <cellStyle name="Normal 26 3 5" xfId="26993"/>
    <cellStyle name="Normal 26 3 6" xfId="26994"/>
    <cellStyle name="Normal 26 3 7" xfId="26995"/>
    <cellStyle name="Normal 26 3 8" xfId="26996"/>
    <cellStyle name="Normal 26 3 9" xfId="26997"/>
    <cellStyle name="Normal 26 4" xfId="26998"/>
    <cellStyle name="Normal 26 5" xfId="26999"/>
    <cellStyle name="Normal 26 6" xfId="27000"/>
    <cellStyle name="Normal 26 7" xfId="27001"/>
    <cellStyle name="Normal 26 8" xfId="27002"/>
    <cellStyle name="Normal 26 9" xfId="27003"/>
    <cellStyle name="Normal 27" xfId="27004"/>
    <cellStyle name="Normal 27 10" xfId="27005"/>
    <cellStyle name="Normal 27 11" xfId="27006"/>
    <cellStyle name="Normal 27 12" xfId="27007"/>
    <cellStyle name="Normal 27 13" xfId="27008"/>
    <cellStyle name="Normal 27 14" xfId="27009"/>
    <cellStyle name="Normal 27 2" xfId="27010"/>
    <cellStyle name="Normal 27 2 10" xfId="27011"/>
    <cellStyle name="Normal 27 2 11" xfId="27012"/>
    <cellStyle name="Normal 27 2 12" xfId="27013"/>
    <cellStyle name="Normal 27 2 13" xfId="27014"/>
    <cellStyle name="Normal 27 2 14" xfId="27015"/>
    <cellStyle name="Normal 27 2 2" xfId="27016"/>
    <cellStyle name="Normal 27 2 2 10" xfId="27017"/>
    <cellStyle name="Normal 27 2 2 11" xfId="27018"/>
    <cellStyle name="Normal 27 2 2 12" xfId="27019"/>
    <cellStyle name="Normal 27 2 2 13" xfId="27020"/>
    <cellStyle name="Normal 27 2 2 2" xfId="27021"/>
    <cellStyle name="Normal 27 2 2 3" xfId="27022"/>
    <cellStyle name="Normal 27 2 2 4" xfId="27023"/>
    <cellStyle name="Normal 27 2 2 5" xfId="27024"/>
    <cellStyle name="Normal 27 2 2 6" xfId="27025"/>
    <cellStyle name="Normal 27 2 2 7" xfId="27026"/>
    <cellStyle name="Normal 27 2 2 8" xfId="27027"/>
    <cellStyle name="Normal 27 2 2 9" xfId="27028"/>
    <cellStyle name="Normal 27 2 3" xfId="27029"/>
    <cellStyle name="Normal 27 2 4" xfId="27030"/>
    <cellStyle name="Normal 27 2 5" xfId="27031"/>
    <cellStyle name="Normal 27 2 6" xfId="27032"/>
    <cellStyle name="Normal 27 2 7" xfId="27033"/>
    <cellStyle name="Normal 27 2 8" xfId="27034"/>
    <cellStyle name="Normal 27 2 9" xfId="27035"/>
    <cellStyle name="Normal 27 3" xfId="27036"/>
    <cellStyle name="Normal 27 3 10" xfId="27037"/>
    <cellStyle name="Normal 27 3 11" xfId="27038"/>
    <cellStyle name="Normal 27 3 12" xfId="27039"/>
    <cellStyle name="Normal 27 3 2" xfId="27040"/>
    <cellStyle name="Normal 27 3 3" xfId="27041"/>
    <cellStyle name="Normal 27 3 4" xfId="27042"/>
    <cellStyle name="Normal 27 3 5" xfId="27043"/>
    <cellStyle name="Normal 27 3 6" xfId="27044"/>
    <cellStyle name="Normal 27 3 7" xfId="27045"/>
    <cellStyle name="Normal 27 3 8" xfId="27046"/>
    <cellStyle name="Normal 27 3 9" xfId="27047"/>
    <cellStyle name="Normal 27 4" xfId="27048"/>
    <cellStyle name="Normal 27 5" xfId="27049"/>
    <cellStyle name="Normal 27 6" xfId="27050"/>
    <cellStyle name="Normal 27 7" xfId="27051"/>
    <cellStyle name="Normal 27 8" xfId="27052"/>
    <cellStyle name="Normal 27 9" xfId="27053"/>
    <cellStyle name="Normal 28" xfId="27054"/>
    <cellStyle name="Normal 28 10" xfId="27055"/>
    <cellStyle name="Normal 28 11" xfId="27056"/>
    <cellStyle name="Normal 28 12" xfId="27057"/>
    <cellStyle name="Normal 28 13" xfId="27058"/>
    <cellStyle name="Normal 28 2" xfId="27059"/>
    <cellStyle name="Normal 28 2 2" xfId="27060"/>
    <cellStyle name="Normal 28 3" xfId="27061"/>
    <cellStyle name="Normal 28 3 10" xfId="27062"/>
    <cellStyle name="Normal 28 3 11" xfId="27063"/>
    <cellStyle name="Normal 28 3 2" xfId="27064"/>
    <cellStyle name="Normal 28 3 3" xfId="27065"/>
    <cellStyle name="Normal 28 3 4" xfId="27066"/>
    <cellStyle name="Normal 28 3 5" xfId="27067"/>
    <cellStyle name="Normal 28 3 6" xfId="27068"/>
    <cellStyle name="Normal 28 3 7" xfId="27069"/>
    <cellStyle name="Normal 28 3 8" xfId="27070"/>
    <cellStyle name="Normal 28 3 9" xfId="27071"/>
    <cellStyle name="Normal 28 4" xfId="27072"/>
    <cellStyle name="Normal 28 5" xfId="27073"/>
    <cellStyle name="Normal 28 6" xfId="27074"/>
    <cellStyle name="Normal 28 7" xfId="27075"/>
    <cellStyle name="Normal 28 8" xfId="27076"/>
    <cellStyle name="Normal 28 9" xfId="27077"/>
    <cellStyle name="Normal 29" xfId="27078"/>
    <cellStyle name="Normal 29 10" xfId="27079"/>
    <cellStyle name="Normal 29 11" xfId="27080"/>
    <cellStyle name="Normal 29 12" xfId="27081"/>
    <cellStyle name="Normal 29 2" xfId="27082"/>
    <cellStyle name="Normal 29 2 10" xfId="27083"/>
    <cellStyle name="Normal 29 2 11" xfId="27084"/>
    <cellStyle name="Normal 29 2 2" xfId="27085"/>
    <cellStyle name="Normal 29 2 3" xfId="27086"/>
    <cellStyle name="Normal 29 2 4" xfId="27087"/>
    <cellStyle name="Normal 29 2 5" xfId="27088"/>
    <cellStyle name="Normal 29 2 6" xfId="27089"/>
    <cellStyle name="Normal 29 2 7" xfId="27090"/>
    <cellStyle name="Normal 29 2 8" xfId="27091"/>
    <cellStyle name="Normal 29 2 9" xfId="27092"/>
    <cellStyle name="Normal 29 3" xfId="27093"/>
    <cellStyle name="Normal 29 4" xfId="27094"/>
    <cellStyle name="Normal 29 5" xfId="27095"/>
    <cellStyle name="Normal 29 6" xfId="27096"/>
    <cellStyle name="Normal 29 7" xfId="27097"/>
    <cellStyle name="Normal 29 8" xfId="27098"/>
    <cellStyle name="Normal 29 9" xfId="27099"/>
    <cellStyle name="Normal 3" xfId="27100"/>
    <cellStyle name="Normal 3 10" xfId="27101"/>
    <cellStyle name="Normal 3 11" xfId="27102"/>
    <cellStyle name="Normal 3 12" xfId="27103"/>
    <cellStyle name="Normal 3 13" xfId="27104"/>
    <cellStyle name="Normal 3 14" xfId="27105"/>
    <cellStyle name="Normal 3 15" xfId="27106"/>
    <cellStyle name="Normal 3 16" xfId="27107"/>
    <cellStyle name="Normal 3 2" xfId="27108"/>
    <cellStyle name="Normal 3 2 10" xfId="27109"/>
    <cellStyle name="Normal 3 2 11" xfId="27110"/>
    <cellStyle name="Normal 3 2 2" xfId="27111"/>
    <cellStyle name="Normal 3 2 2 2" xfId="27112"/>
    <cellStyle name="Normal 3 2 2 2 2" xfId="27113"/>
    <cellStyle name="Normal 3 2 2 2 2 2" xfId="27114"/>
    <cellStyle name="Normal 3 2 2 2 2 2 2" xfId="27115"/>
    <cellStyle name="Normal 3 2 2 2 2 2 2 2" xfId="27116"/>
    <cellStyle name="Normal 3 2 2 2 2 2 3" xfId="27117"/>
    <cellStyle name="Normal 3 2 2 2 2 3" xfId="27118"/>
    <cellStyle name="Normal 3 2 2 2 2 3 2" xfId="27119"/>
    <cellStyle name="Normal 3 2 2 2 2 4" xfId="27120"/>
    <cellStyle name="Normal 3 2 2 2 3" xfId="27121"/>
    <cellStyle name="Normal 3 2 2 2 3 2" xfId="27122"/>
    <cellStyle name="Normal 3 2 2 2 3 2 2" xfId="27123"/>
    <cellStyle name="Normal 3 2 2 2 3 3" xfId="27124"/>
    <cellStyle name="Normal 3 2 2 2 4" xfId="27125"/>
    <cellStyle name="Normal 3 2 2 2 4 2" xfId="27126"/>
    <cellStyle name="Normal 3 2 2 2 5" xfId="27127"/>
    <cellStyle name="Normal 3 2 2 3" xfId="27128"/>
    <cellStyle name="Normal 3 2 2 3 2" xfId="27129"/>
    <cellStyle name="Normal 3 2 2 3 2 2" xfId="27130"/>
    <cellStyle name="Normal 3 2 2 3 2 2 2" xfId="27131"/>
    <cellStyle name="Normal 3 2 2 3 2 3" xfId="27132"/>
    <cellStyle name="Normal 3 2 2 3 3" xfId="27133"/>
    <cellStyle name="Normal 3 2 2 3 3 2" xfId="27134"/>
    <cellStyle name="Normal 3 2 2 3 4" xfId="27135"/>
    <cellStyle name="Normal 3 2 2 4" xfId="27136"/>
    <cellStyle name="Normal 3 2 2 4 2" xfId="27137"/>
    <cellStyle name="Normal 3 2 2 4 2 2" xfId="27138"/>
    <cellStyle name="Normal 3 2 2 4 3" xfId="27139"/>
    <cellStyle name="Normal 3 2 2 5" xfId="27140"/>
    <cellStyle name="Normal 3 2 2 5 2" xfId="27141"/>
    <cellStyle name="Normal 3 2 2 6" xfId="27142"/>
    <cellStyle name="Normal 3 2 3" xfId="27143"/>
    <cellStyle name="Normal 3 2 3 2" xfId="27144"/>
    <cellStyle name="Normal 3 2 3 2 2" xfId="27145"/>
    <cellStyle name="Normal 3 2 3 2 2 2" xfId="27146"/>
    <cellStyle name="Normal 3 2 3 2 2 2 2" xfId="27147"/>
    <cellStyle name="Normal 3 2 3 2 2 3" xfId="27148"/>
    <cellStyle name="Normal 3 2 3 2 3" xfId="27149"/>
    <cellStyle name="Normal 3 2 3 2 3 2" xfId="27150"/>
    <cellStyle name="Normal 3 2 3 2 4" xfId="27151"/>
    <cellStyle name="Normal 3 2 3 3" xfId="27152"/>
    <cellStyle name="Normal 3 2 3 3 2" xfId="27153"/>
    <cellStyle name="Normal 3 2 3 3 2 2" xfId="27154"/>
    <cellStyle name="Normal 3 2 3 3 3" xfId="27155"/>
    <cellStyle name="Normal 3 2 3 4" xfId="27156"/>
    <cellStyle name="Normal 3 2 3 4 2" xfId="27157"/>
    <cellStyle name="Normal 3 2 3 5" xfId="27158"/>
    <cellStyle name="Normal 3 2 4" xfId="27159"/>
    <cellStyle name="Normal 3 2 4 2" xfId="27160"/>
    <cellStyle name="Normal 3 2 4 2 2" xfId="27161"/>
    <cellStyle name="Normal 3 2 4 2 2 2" xfId="27162"/>
    <cellStyle name="Normal 3 2 4 2 3" xfId="27163"/>
    <cellStyle name="Normal 3 2 4 3" xfId="27164"/>
    <cellStyle name="Normal 3 2 4 3 2" xfId="27165"/>
    <cellStyle name="Normal 3 2 4 4" xfId="27166"/>
    <cellStyle name="Normal 3 2 5" xfId="27167"/>
    <cellStyle name="Normal 3 2 5 2" xfId="27168"/>
    <cellStyle name="Normal 3 2 5 2 2" xfId="27169"/>
    <cellStyle name="Normal 3 2 5 3" xfId="27170"/>
    <cellStyle name="Normal 3 2 6" xfId="27171"/>
    <cellStyle name="Normal 3 2 6 2" xfId="27172"/>
    <cellStyle name="Normal 3 2 7" xfId="27173"/>
    <cellStyle name="Normal 3 2 8" xfId="27174"/>
    <cellStyle name="Normal 3 2 9" xfId="27175"/>
    <cellStyle name="Normal 3 3" xfId="27176"/>
    <cellStyle name="Normal 3 3 2" xfId="27177"/>
    <cellStyle name="Normal 3 3 2 2" xfId="27178"/>
    <cellStyle name="Normal 3 3 2 2 2" xfId="27179"/>
    <cellStyle name="Normal 3 3 2 2 2 2" xfId="27180"/>
    <cellStyle name="Normal 3 3 2 2 2 2 2" xfId="27181"/>
    <cellStyle name="Normal 3 3 2 2 2 3" xfId="27182"/>
    <cellStyle name="Normal 3 3 2 2 3" xfId="27183"/>
    <cellStyle name="Normal 3 3 2 2 3 2" xfId="27184"/>
    <cellStyle name="Normal 3 3 2 2 4" xfId="27185"/>
    <cellStyle name="Normal 3 3 2 3" xfId="27186"/>
    <cellStyle name="Normal 3 3 2 3 2" xfId="27187"/>
    <cellStyle name="Normal 3 3 2 3 2 2" xfId="27188"/>
    <cellStyle name="Normal 3 3 2 3 3" xfId="27189"/>
    <cellStyle name="Normal 3 3 2 4" xfId="27190"/>
    <cellStyle name="Normal 3 3 2 4 2" xfId="27191"/>
    <cellStyle name="Normal 3 3 2 5" xfId="27192"/>
    <cellStyle name="Normal 3 3 3" xfId="27193"/>
    <cellStyle name="Normal 3 3 3 2" xfId="27194"/>
    <cellStyle name="Normal 3 3 3 2 2" xfId="27195"/>
    <cellStyle name="Normal 3 3 3 2 2 2" xfId="27196"/>
    <cellStyle name="Normal 3 3 3 2 3" xfId="27197"/>
    <cellStyle name="Normal 3 3 3 3" xfId="27198"/>
    <cellStyle name="Normal 3 3 3 3 2" xfId="27199"/>
    <cellStyle name="Normal 3 3 3 4" xfId="27200"/>
    <cellStyle name="Normal 3 3 4" xfId="27201"/>
    <cellStyle name="Normal 3 3 4 2" xfId="27202"/>
    <cellStyle name="Normal 3 3 4 2 2" xfId="27203"/>
    <cellStyle name="Normal 3 3 4 3" xfId="27204"/>
    <cellStyle name="Normal 3 3 5" xfId="27205"/>
    <cellStyle name="Normal 3 3 5 2" xfId="27206"/>
    <cellStyle name="Normal 3 3 6" xfId="27207"/>
    <cellStyle name="Normal 3 3 7" xfId="27208"/>
    <cellStyle name="Normal 3 3 8" xfId="27209"/>
    <cellStyle name="Normal 3 3 9" xfId="65081"/>
    <cellStyle name="Normal 3 4" xfId="27210"/>
    <cellStyle name="Normal 3 4 2" xfId="27211"/>
    <cellStyle name="Normal 3 4 2 2" xfId="27212"/>
    <cellStyle name="Normal 3 4 2 2 2" xfId="27213"/>
    <cellStyle name="Normal 3 4 2 2 2 2" xfId="27214"/>
    <cellStyle name="Normal 3 4 2 2 3" xfId="27215"/>
    <cellStyle name="Normal 3 4 2 3" xfId="27216"/>
    <cellStyle name="Normal 3 4 2 3 2" xfId="27217"/>
    <cellStyle name="Normal 3 4 2 4" xfId="27218"/>
    <cellStyle name="Normal 3 4 3" xfId="27219"/>
    <cellStyle name="Normal 3 4 3 2" xfId="27220"/>
    <cellStyle name="Normal 3 4 3 2 2" xfId="27221"/>
    <cellStyle name="Normal 3 4 3 3" xfId="27222"/>
    <cellStyle name="Normal 3 4 4" xfId="27223"/>
    <cellStyle name="Normal 3 4 4 2" xfId="27224"/>
    <cellStyle name="Normal 3 4 5" xfId="27225"/>
    <cellStyle name="Normal 3 4 6" xfId="27226"/>
    <cellStyle name="Normal 3 4 7" xfId="27227"/>
    <cellStyle name="Normal 3 5" xfId="27228"/>
    <cellStyle name="Normal 3 5 2" xfId="27229"/>
    <cellStyle name="Normal 3 5 3" xfId="27230"/>
    <cellStyle name="Normal 3 6" xfId="27231"/>
    <cellStyle name="Normal 3 6 2" xfId="27232"/>
    <cellStyle name="Normal 3 6 2 2" xfId="27233"/>
    <cellStyle name="Normal 3 6 2 2 2" xfId="27234"/>
    <cellStyle name="Normal 3 6 2 3" xfId="27235"/>
    <cellStyle name="Normal 3 6 3" xfId="27236"/>
    <cellStyle name="Normal 3 6 3 2" xfId="27237"/>
    <cellStyle name="Normal 3 6 4" xfId="27238"/>
    <cellStyle name="Normal 3 6 5" xfId="27239"/>
    <cellStyle name="Normal 3 6 6" xfId="27240"/>
    <cellStyle name="Normal 3 7" xfId="27241"/>
    <cellStyle name="Normal 3 7 2" xfId="27242"/>
    <cellStyle name="Normal 3 7 2 2" xfId="27243"/>
    <cellStyle name="Normal 3 7 3" xfId="27244"/>
    <cellStyle name="Normal 3 8" xfId="27245"/>
    <cellStyle name="Normal 3 8 2" xfId="27246"/>
    <cellStyle name="Normal 3 9" xfId="27247"/>
    <cellStyle name="Normal 30" xfId="27248"/>
    <cellStyle name="Normal 30 10" xfId="27249"/>
    <cellStyle name="Normal 30 11" xfId="27250"/>
    <cellStyle name="Normal 30 12" xfId="27251"/>
    <cellStyle name="Normal 30 2" xfId="27252"/>
    <cellStyle name="Normal 30 2 10" xfId="27253"/>
    <cellStyle name="Normal 30 2 11" xfId="27254"/>
    <cellStyle name="Normal 30 2 2" xfId="27255"/>
    <cellStyle name="Normal 30 2 3" xfId="27256"/>
    <cellStyle name="Normal 30 2 4" xfId="27257"/>
    <cellStyle name="Normal 30 2 5" xfId="27258"/>
    <cellStyle name="Normal 30 2 6" xfId="27259"/>
    <cellStyle name="Normal 30 2 7" xfId="27260"/>
    <cellStyle name="Normal 30 2 8" xfId="27261"/>
    <cellStyle name="Normal 30 2 9" xfId="27262"/>
    <cellStyle name="Normal 30 3" xfId="27263"/>
    <cellStyle name="Normal 30 4" xfId="27264"/>
    <cellStyle name="Normal 30 5" xfId="27265"/>
    <cellStyle name="Normal 30 6" xfId="27266"/>
    <cellStyle name="Normal 30 7" xfId="27267"/>
    <cellStyle name="Normal 30 8" xfId="27268"/>
    <cellStyle name="Normal 30 9" xfId="27269"/>
    <cellStyle name="Normal 31" xfId="27270"/>
    <cellStyle name="Normal 31 10" xfId="27271"/>
    <cellStyle name="Normal 31 11" xfId="27272"/>
    <cellStyle name="Normal 31 12" xfId="27273"/>
    <cellStyle name="Normal 31 2" xfId="27274"/>
    <cellStyle name="Normal 31 2 10" xfId="27275"/>
    <cellStyle name="Normal 31 2 11" xfId="27276"/>
    <cellStyle name="Normal 31 2 2" xfId="27277"/>
    <cellStyle name="Normal 31 2 3" xfId="27278"/>
    <cellStyle name="Normal 31 2 4" xfId="27279"/>
    <cellStyle name="Normal 31 2 5" xfId="27280"/>
    <cellStyle name="Normal 31 2 6" xfId="27281"/>
    <cellStyle name="Normal 31 2 7" xfId="27282"/>
    <cellStyle name="Normal 31 2 8" xfId="27283"/>
    <cellStyle name="Normal 31 2 9" xfId="27284"/>
    <cellStyle name="Normal 31 3" xfId="27285"/>
    <cellStyle name="Normal 31 4" xfId="27286"/>
    <cellStyle name="Normal 31 5" xfId="27287"/>
    <cellStyle name="Normal 31 6" xfId="27288"/>
    <cellStyle name="Normal 31 7" xfId="27289"/>
    <cellStyle name="Normal 31 8" xfId="27290"/>
    <cellStyle name="Normal 31 9" xfId="27291"/>
    <cellStyle name="Normal 32" xfId="27292"/>
    <cellStyle name="Normal 32 10" xfId="27293"/>
    <cellStyle name="Normal 32 11" xfId="27294"/>
    <cellStyle name="Normal 32 12" xfId="27295"/>
    <cellStyle name="Normal 32 2" xfId="27296"/>
    <cellStyle name="Normal 32 2 10" xfId="27297"/>
    <cellStyle name="Normal 32 2 11" xfId="27298"/>
    <cellStyle name="Normal 32 2 2" xfId="27299"/>
    <cellStyle name="Normal 32 2 3" xfId="27300"/>
    <cellStyle name="Normal 32 2 4" xfId="27301"/>
    <cellStyle name="Normal 32 2 5" xfId="27302"/>
    <cellStyle name="Normal 32 2 6" xfId="27303"/>
    <cellStyle name="Normal 32 2 7" xfId="27304"/>
    <cellStyle name="Normal 32 2 8" xfId="27305"/>
    <cellStyle name="Normal 32 2 9" xfId="27306"/>
    <cellStyle name="Normal 32 3" xfId="27307"/>
    <cellStyle name="Normal 32 4" xfId="27308"/>
    <cellStyle name="Normal 32 5" xfId="27309"/>
    <cellStyle name="Normal 32 6" xfId="27310"/>
    <cellStyle name="Normal 32 7" xfId="27311"/>
    <cellStyle name="Normal 32 8" xfId="27312"/>
    <cellStyle name="Normal 32 9" xfId="27313"/>
    <cellStyle name="Normal 33" xfId="27314"/>
    <cellStyle name="Normal 33 10" xfId="27315"/>
    <cellStyle name="Normal 33 11" xfId="27316"/>
    <cellStyle name="Normal 33 12" xfId="27317"/>
    <cellStyle name="Normal 33 2" xfId="27318"/>
    <cellStyle name="Normal 33 2 10" xfId="27319"/>
    <cellStyle name="Normal 33 2 11" xfId="27320"/>
    <cellStyle name="Normal 33 2 2" xfId="27321"/>
    <cellStyle name="Normal 33 2 3" xfId="27322"/>
    <cellStyle name="Normal 33 2 4" xfId="27323"/>
    <cellStyle name="Normal 33 2 5" xfId="27324"/>
    <cellStyle name="Normal 33 2 6" xfId="27325"/>
    <cellStyle name="Normal 33 2 7" xfId="27326"/>
    <cellStyle name="Normal 33 2 8" xfId="27327"/>
    <cellStyle name="Normal 33 2 9" xfId="27328"/>
    <cellStyle name="Normal 33 3" xfId="27329"/>
    <cellStyle name="Normal 33 4" xfId="27330"/>
    <cellStyle name="Normal 33 5" xfId="27331"/>
    <cellStyle name="Normal 33 6" xfId="27332"/>
    <cellStyle name="Normal 33 7" xfId="27333"/>
    <cellStyle name="Normal 33 8" xfId="27334"/>
    <cellStyle name="Normal 33 9" xfId="27335"/>
    <cellStyle name="Normal 34" xfId="27336"/>
    <cellStyle name="Normal 34 10" xfId="27337"/>
    <cellStyle name="Normal 34 11" xfId="27338"/>
    <cellStyle name="Normal 34 12" xfId="27339"/>
    <cellStyle name="Normal 34 2" xfId="27340"/>
    <cellStyle name="Normal 34 2 10" xfId="27341"/>
    <cellStyle name="Normal 34 2 11" xfId="27342"/>
    <cellStyle name="Normal 34 2 2" xfId="27343"/>
    <cellStyle name="Normal 34 2 3" xfId="27344"/>
    <cellStyle name="Normal 34 2 4" xfId="27345"/>
    <cellStyle name="Normal 34 2 5" xfId="27346"/>
    <cellStyle name="Normal 34 2 6" xfId="27347"/>
    <cellStyle name="Normal 34 2 7" xfId="27348"/>
    <cellStyle name="Normal 34 2 8" xfId="27349"/>
    <cellStyle name="Normal 34 2 9" xfId="27350"/>
    <cellStyle name="Normal 34 3" xfId="27351"/>
    <cellStyle name="Normal 34 4" xfId="27352"/>
    <cellStyle name="Normal 34 5" xfId="27353"/>
    <cellStyle name="Normal 34 6" xfId="27354"/>
    <cellStyle name="Normal 34 7" xfId="27355"/>
    <cellStyle name="Normal 34 8" xfId="27356"/>
    <cellStyle name="Normal 34 9" xfId="27357"/>
    <cellStyle name="Normal 35" xfId="27358"/>
    <cellStyle name="Normal 35 10" xfId="27359"/>
    <cellStyle name="Normal 35 11" xfId="27360"/>
    <cellStyle name="Normal 35 12" xfId="27361"/>
    <cellStyle name="Normal 35 2" xfId="27362"/>
    <cellStyle name="Normal 35 2 10" xfId="27363"/>
    <cellStyle name="Normal 35 2 11" xfId="27364"/>
    <cellStyle name="Normal 35 2 2" xfId="27365"/>
    <cellStyle name="Normal 35 2 3" xfId="27366"/>
    <cellStyle name="Normal 35 2 4" xfId="27367"/>
    <cellStyle name="Normal 35 2 5" xfId="27368"/>
    <cellStyle name="Normal 35 2 6" xfId="27369"/>
    <cellStyle name="Normal 35 2 7" xfId="27370"/>
    <cellStyle name="Normal 35 2 8" xfId="27371"/>
    <cellStyle name="Normal 35 2 9" xfId="27372"/>
    <cellStyle name="Normal 35 3" xfId="27373"/>
    <cellStyle name="Normal 35 4" xfId="27374"/>
    <cellStyle name="Normal 35 5" xfId="27375"/>
    <cellStyle name="Normal 35 6" xfId="27376"/>
    <cellStyle name="Normal 35 7" xfId="27377"/>
    <cellStyle name="Normal 35 8" xfId="27378"/>
    <cellStyle name="Normal 35 9" xfId="27379"/>
    <cellStyle name="Normal 36" xfId="27380"/>
    <cellStyle name="Normal 36 10" xfId="27381"/>
    <cellStyle name="Normal 36 11" xfId="27382"/>
    <cellStyle name="Normal 36 12" xfId="27383"/>
    <cellStyle name="Normal 36 2" xfId="27384"/>
    <cellStyle name="Normal 36 2 10" xfId="27385"/>
    <cellStyle name="Normal 36 2 11" xfId="27386"/>
    <cellStyle name="Normal 36 2 2" xfId="27387"/>
    <cellStyle name="Normal 36 2 3" xfId="27388"/>
    <cellStyle name="Normal 36 2 4" xfId="27389"/>
    <cellStyle name="Normal 36 2 5" xfId="27390"/>
    <cellStyle name="Normal 36 2 6" xfId="27391"/>
    <cellStyle name="Normal 36 2 7" xfId="27392"/>
    <cellStyle name="Normal 36 2 8" xfId="27393"/>
    <cellStyle name="Normal 36 2 9" xfId="27394"/>
    <cellStyle name="Normal 36 3" xfId="27395"/>
    <cellStyle name="Normal 36 4" xfId="27396"/>
    <cellStyle name="Normal 36 5" xfId="27397"/>
    <cellStyle name="Normal 36 6" xfId="27398"/>
    <cellStyle name="Normal 36 7" xfId="27399"/>
    <cellStyle name="Normal 36 8" xfId="27400"/>
    <cellStyle name="Normal 36 9" xfId="27401"/>
    <cellStyle name="Normal 37" xfId="27402"/>
    <cellStyle name="Normal 37 10" xfId="27403"/>
    <cellStyle name="Normal 37 11" xfId="27404"/>
    <cellStyle name="Normal 37 12" xfId="27405"/>
    <cellStyle name="Normal 37 2" xfId="27406"/>
    <cellStyle name="Normal 37 2 10" xfId="27407"/>
    <cellStyle name="Normal 37 2 11" xfId="27408"/>
    <cellStyle name="Normal 37 2 2" xfId="27409"/>
    <cellStyle name="Normal 37 2 3" xfId="27410"/>
    <cellStyle name="Normal 37 2 4" xfId="27411"/>
    <cellStyle name="Normal 37 2 5" xfId="27412"/>
    <cellStyle name="Normal 37 2 6" xfId="27413"/>
    <cellStyle name="Normal 37 2 7" xfId="27414"/>
    <cellStyle name="Normal 37 2 8" xfId="27415"/>
    <cellStyle name="Normal 37 2 9" xfId="27416"/>
    <cellStyle name="Normal 37 3" xfId="27417"/>
    <cellStyle name="Normal 37 4" xfId="27418"/>
    <cellStyle name="Normal 37 5" xfId="27419"/>
    <cellStyle name="Normal 37 6" xfId="27420"/>
    <cellStyle name="Normal 37 7" xfId="27421"/>
    <cellStyle name="Normal 37 8" xfId="27422"/>
    <cellStyle name="Normal 37 9" xfId="27423"/>
    <cellStyle name="Normal 38" xfId="27424"/>
    <cellStyle name="Normal 38 10" xfId="27425"/>
    <cellStyle name="Normal 38 11" xfId="27426"/>
    <cellStyle name="Normal 38 12" xfId="27427"/>
    <cellStyle name="Normal 38 2" xfId="27428"/>
    <cellStyle name="Normal 38 2 10" xfId="27429"/>
    <cellStyle name="Normal 38 2 11" xfId="27430"/>
    <cellStyle name="Normal 38 2 2" xfId="27431"/>
    <cellStyle name="Normal 38 2 3" xfId="27432"/>
    <cellStyle name="Normal 38 2 4" xfId="27433"/>
    <cellStyle name="Normal 38 2 5" xfId="27434"/>
    <cellStyle name="Normal 38 2 6" xfId="27435"/>
    <cellStyle name="Normal 38 2 7" xfId="27436"/>
    <cellStyle name="Normal 38 2 8" xfId="27437"/>
    <cellStyle name="Normal 38 2 9" xfId="27438"/>
    <cellStyle name="Normal 38 3" xfId="27439"/>
    <cellStyle name="Normal 38 4" xfId="27440"/>
    <cellStyle name="Normal 38 5" xfId="27441"/>
    <cellStyle name="Normal 38 6" xfId="27442"/>
    <cellStyle name="Normal 38 7" xfId="27443"/>
    <cellStyle name="Normal 38 8" xfId="27444"/>
    <cellStyle name="Normal 38 9" xfId="27445"/>
    <cellStyle name="Normal 39" xfId="27446"/>
    <cellStyle name="Normal 39 10" xfId="27447"/>
    <cellStyle name="Normal 39 11" xfId="27448"/>
    <cellStyle name="Normal 39 12" xfId="27449"/>
    <cellStyle name="Normal 39 2" xfId="27450"/>
    <cellStyle name="Normal 39 2 10" xfId="27451"/>
    <cellStyle name="Normal 39 2 11" xfId="27452"/>
    <cellStyle name="Normal 39 2 2" xfId="27453"/>
    <cellStyle name="Normal 39 2 3" xfId="27454"/>
    <cellStyle name="Normal 39 2 4" xfId="27455"/>
    <cellStyle name="Normal 39 2 5" xfId="27456"/>
    <cellStyle name="Normal 39 2 6" xfId="27457"/>
    <cellStyle name="Normal 39 2 7" xfId="27458"/>
    <cellStyle name="Normal 39 2 8" xfId="27459"/>
    <cellStyle name="Normal 39 2 9" xfId="27460"/>
    <cellStyle name="Normal 39 3" xfId="27461"/>
    <cellStyle name="Normal 39 4" xfId="27462"/>
    <cellStyle name="Normal 39 5" xfId="27463"/>
    <cellStyle name="Normal 39 6" xfId="27464"/>
    <cellStyle name="Normal 39 7" xfId="27465"/>
    <cellStyle name="Normal 39 8" xfId="27466"/>
    <cellStyle name="Normal 39 9" xfId="27467"/>
    <cellStyle name="Normal 4" xfId="27468"/>
    <cellStyle name="Normal 4 10" xfId="27469"/>
    <cellStyle name="Normal 4 10 2" xfId="27470"/>
    <cellStyle name="Normal 4 10 2 2" xfId="27471"/>
    <cellStyle name="Normal 4 10 2 2 2" xfId="27472"/>
    <cellStyle name="Normal 4 10 2 2 2 2" xfId="27473"/>
    <cellStyle name="Normal 4 10 2 2 2 2 2" xfId="27474"/>
    <cellStyle name="Normal 4 10 2 2 2 2 2 2" xfId="27475"/>
    <cellStyle name="Normal 4 10 2 2 2 2 2 2 2" xfId="27476"/>
    <cellStyle name="Normal 4 10 2 2 2 2 2 2 2 2" xfId="27477"/>
    <cellStyle name="Normal 4 10 2 2 2 2 2 2 3" xfId="27478"/>
    <cellStyle name="Normal 4 10 2 2 2 2 2 3" xfId="27479"/>
    <cellStyle name="Normal 4 10 2 2 2 2 2 3 2" xfId="27480"/>
    <cellStyle name="Normal 4 10 2 2 2 2 2 4" xfId="27481"/>
    <cellStyle name="Normal 4 10 2 2 2 2 3" xfId="27482"/>
    <cellStyle name="Normal 4 10 2 2 2 2 3 2" xfId="27483"/>
    <cellStyle name="Normal 4 10 2 2 2 2 3 2 2" xfId="27484"/>
    <cellStyle name="Normal 4 10 2 2 2 2 3 3" xfId="27485"/>
    <cellStyle name="Normal 4 10 2 2 2 2 4" xfId="27486"/>
    <cellStyle name="Normal 4 10 2 2 2 2 4 2" xfId="27487"/>
    <cellStyle name="Normal 4 10 2 2 2 2 5" xfId="27488"/>
    <cellStyle name="Normal 4 10 2 2 2 3" xfId="27489"/>
    <cellStyle name="Normal 4 10 2 2 2 3 2" xfId="27490"/>
    <cellStyle name="Normal 4 10 2 2 2 3 2 2" xfId="27491"/>
    <cellStyle name="Normal 4 10 2 2 2 3 2 2 2" xfId="27492"/>
    <cellStyle name="Normal 4 10 2 2 2 3 2 3" xfId="27493"/>
    <cellStyle name="Normal 4 10 2 2 2 3 3" xfId="27494"/>
    <cellStyle name="Normal 4 10 2 2 2 3 3 2" xfId="27495"/>
    <cellStyle name="Normal 4 10 2 2 2 3 4" xfId="27496"/>
    <cellStyle name="Normal 4 10 2 2 2 4" xfId="27497"/>
    <cellStyle name="Normal 4 10 2 2 2 4 2" xfId="27498"/>
    <cellStyle name="Normal 4 10 2 2 2 4 2 2" xfId="27499"/>
    <cellStyle name="Normal 4 10 2 2 2 4 3" xfId="27500"/>
    <cellStyle name="Normal 4 10 2 2 2 5" xfId="27501"/>
    <cellStyle name="Normal 4 10 2 2 2 5 2" xfId="27502"/>
    <cellStyle name="Normal 4 10 2 2 2 6" xfId="27503"/>
    <cellStyle name="Normal 4 10 2 2 3" xfId="27504"/>
    <cellStyle name="Normal 4 10 2 2 3 2" xfId="27505"/>
    <cellStyle name="Normal 4 10 2 2 3 2 2" xfId="27506"/>
    <cellStyle name="Normal 4 10 2 2 3 2 2 2" xfId="27507"/>
    <cellStyle name="Normal 4 10 2 2 3 2 2 2 2" xfId="27508"/>
    <cellStyle name="Normal 4 10 2 2 3 2 2 3" xfId="27509"/>
    <cellStyle name="Normal 4 10 2 2 3 2 3" xfId="27510"/>
    <cellStyle name="Normal 4 10 2 2 3 2 3 2" xfId="27511"/>
    <cellStyle name="Normal 4 10 2 2 3 2 4" xfId="27512"/>
    <cellStyle name="Normal 4 10 2 2 3 3" xfId="27513"/>
    <cellStyle name="Normal 4 10 2 2 3 3 2" xfId="27514"/>
    <cellStyle name="Normal 4 10 2 2 3 3 2 2" xfId="27515"/>
    <cellStyle name="Normal 4 10 2 2 3 3 3" xfId="27516"/>
    <cellStyle name="Normal 4 10 2 2 3 4" xfId="27517"/>
    <cellStyle name="Normal 4 10 2 2 3 4 2" xfId="27518"/>
    <cellStyle name="Normal 4 10 2 2 3 5" xfId="27519"/>
    <cellStyle name="Normal 4 10 2 2 4" xfId="27520"/>
    <cellStyle name="Normal 4 10 2 2 4 2" xfId="27521"/>
    <cellStyle name="Normal 4 10 2 2 4 2 2" xfId="27522"/>
    <cellStyle name="Normal 4 10 2 2 4 2 2 2" xfId="27523"/>
    <cellStyle name="Normal 4 10 2 2 4 2 3" xfId="27524"/>
    <cellStyle name="Normal 4 10 2 2 4 3" xfId="27525"/>
    <cellStyle name="Normal 4 10 2 2 4 3 2" xfId="27526"/>
    <cellStyle name="Normal 4 10 2 2 4 4" xfId="27527"/>
    <cellStyle name="Normal 4 10 2 2 5" xfId="27528"/>
    <cellStyle name="Normal 4 10 2 2 5 2" xfId="27529"/>
    <cellStyle name="Normal 4 10 2 2 5 2 2" xfId="27530"/>
    <cellStyle name="Normal 4 10 2 2 5 3" xfId="27531"/>
    <cellStyle name="Normal 4 10 2 2 6" xfId="27532"/>
    <cellStyle name="Normal 4 10 2 2 6 2" xfId="27533"/>
    <cellStyle name="Normal 4 10 2 2 7" xfId="27534"/>
    <cellStyle name="Normal 4 10 2 3" xfId="27535"/>
    <cellStyle name="Normal 4 10 2 3 2" xfId="27536"/>
    <cellStyle name="Normal 4 10 2 3 2 2" xfId="27537"/>
    <cellStyle name="Normal 4 10 2 3 2 2 2" xfId="27538"/>
    <cellStyle name="Normal 4 10 2 3 2 2 2 2" xfId="27539"/>
    <cellStyle name="Normal 4 10 2 3 2 2 2 2 2" xfId="27540"/>
    <cellStyle name="Normal 4 10 2 3 2 2 2 3" xfId="27541"/>
    <cellStyle name="Normal 4 10 2 3 2 2 3" xfId="27542"/>
    <cellStyle name="Normal 4 10 2 3 2 2 3 2" xfId="27543"/>
    <cellStyle name="Normal 4 10 2 3 2 2 4" xfId="27544"/>
    <cellStyle name="Normal 4 10 2 3 2 3" xfId="27545"/>
    <cellStyle name="Normal 4 10 2 3 2 3 2" xfId="27546"/>
    <cellStyle name="Normal 4 10 2 3 2 3 2 2" xfId="27547"/>
    <cellStyle name="Normal 4 10 2 3 2 3 3" xfId="27548"/>
    <cellStyle name="Normal 4 10 2 3 2 4" xfId="27549"/>
    <cellStyle name="Normal 4 10 2 3 2 4 2" xfId="27550"/>
    <cellStyle name="Normal 4 10 2 3 2 5" xfId="27551"/>
    <cellStyle name="Normal 4 10 2 3 3" xfId="27552"/>
    <cellStyle name="Normal 4 10 2 3 3 2" xfId="27553"/>
    <cellStyle name="Normal 4 10 2 3 3 2 2" xfId="27554"/>
    <cellStyle name="Normal 4 10 2 3 3 2 2 2" xfId="27555"/>
    <cellStyle name="Normal 4 10 2 3 3 2 3" xfId="27556"/>
    <cellStyle name="Normal 4 10 2 3 3 3" xfId="27557"/>
    <cellStyle name="Normal 4 10 2 3 3 3 2" xfId="27558"/>
    <cellStyle name="Normal 4 10 2 3 3 4" xfId="27559"/>
    <cellStyle name="Normal 4 10 2 3 4" xfId="27560"/>
    <cellStyle name="Normal 4 10 2 3 4 2" xfId="27561"/>
    <cellStyle name="Normal 4 10 2 3 4 2 2" xfId="27562"/>
    <cellStyle name="Normal 4 10 2 3 4 3" xfId="27563"/>
    <cellStyle name="Normal 4 10 2 3 5" xfId="27564"/>
    <cellStyle name="Normal 4 10 2 3 5 2" xfId="27565"/>
    <cellStyle name="Normal 4 10 2 3 6" xfId="27566"/>
    <cellStyle name="Normal 4 10 2 4" xfId="27567"/>
    <cellStyle name="Normal 4 10 2 4 2" xfId="27568"/>
    <cellStyle name="Normal 4 10 2 4 2 2" xfId="27569"/>
    <cellStyle name="Normal 4 10 2 4 2 2 2" xfId="27570"/>
    <cellStyle name="Normal 4 10 2 4 2 2 2 2" xfId="27571"/>
    <cellStyle name="Normal 4 10 2 4 2 2 3" xfId="27572"/>
    <cellStyle name="Normal 4 10 2 4 2 3" xfId="27573"/>
    <cellStyle name="Normal 4 10 2 4 2 3 2" xfId="27574"/>
    <cellStyle name="Normal 4 10 2 4 2 4" xfId="27575"/>
    <cellStyle name="Normal 4 10 2 4 3" xfId="27576"/>
    <cellStyle name="Normal 4 10 2 4 3 2" xfId="27577"/>
    <cellStyle name="Normal 4 10 2 4 3 2 2" xfId="27578"/>
    <cellStyle name="Normal 4 10 2 4 3 3" xfId="27579"/>
    <cellStyle name="Normal 4 10 2 4 4" xfId="27580"/>
    <cellStyle name="Normal 4 10 2 4 4 2" xfId="27581"/>
    <cellStyle name="Normal 4 10 2 4 5" xfId="27582"/>
    <cellStyle name="Normal 4 10 2 5" xfId="27583"/>
    <cellStyle name="Normal 4 10 2 5 2" xfId="27584"/>
    <cellStyle name="Normal 4 10 2 5 2 2" xfId="27585"/>
    <cellStyle name="Normal 4 10 2 5 2 2 2" xfId="27586"/>
    <cellStyle name="Normal 4 10 2 5 2 3" xfId="27587"/>
    <cellStyle name="Normal 4 10 2 5 3" xfId="27588"/>
    <cellStyle name="Normal 4 10 2 5 3 2" xfId="27589"/>
    <cellStyle name="Normal 4 10 2 5 4" xfId="27590"/>
    <cellStyle name="Normal 4 10 2 6" xfId="27591"/>
    <cellStyle name="Normal 4 10 2 6 2" xfId="27592"/>
    <cellStyle name="Normal 4 10 2 6 2 2" xfId="27593"/>
    <cellStyle name="Normal 4 10 2 6 3" xfId="27594"/>
    <cellStyle name="Normal 4 10 2 7" xfId="27595"/>
    <cellStyle name="Normal 4 10 2 7 2" xfId="27596"/>
    <cellStyle name="Normal 4 10 2 8" xfId="27597"/>
    <cellStyle name="Normal 4 10 3" xfId="27598"/>
    <cellStyle name="Normal 4 10 3 2" xfId="27599"/>
    <cellStyle name="Normal 4 10 3 2 2" xfId="27600"/>
    <cellStyle name="Normal 4 10 3 2 2 2" xfId="27601"/>
    <cellStyle name="Normal 4 10 3 2 2 2 2" xfId="27602"/>
    <cellStyle name="Normal 4 10 3 2 2 2 2 2" xfId="27603"/>
    <cellStyle name="Normal 4 10 3 2 2 2 2 2 2" xfId="27604"/>
    <cellStyle name="Normal 4 10 3 2 2 2 2 3" xfId="27605"/>
    <cellStyle name="Normal 4 10 3 2 2 2 3" xfId="27606"/>
    <cellStyle name="Normal 4 10 3 2 2 2 3 2" xfId="27607"/>
    <cellStyle name="Normal 4 10 3 2 2 2 4" xfId="27608"/>
    <cellStyle name="Normal 4 10 3 2 2 3" xfId="27609"/>
    <cellStyle name="Normal 4 10 3 2 2 3 2" xfId="27610"/>
    <cellStyle name="Normal 4 10 3 2 2 3 2 2" xfId="27611"/>
    <cellStyle name="Normal 4 10 3 2 2 3 3" xfId="27612"/>
    <cellStyle name="Normal 4 10 3 2 2 4" xfId="27613"/>
    <cellStyle name="Normal 4 10 3 2 2 4 2" xfId="27614"/>
    <cellStyle name="Normal 4 10 3 2 2 5" xfId="27615"/>
    <cellStyle name="Normal 4 10 3 2 3" xfId="27616"/>
    <cellStyle name="Normal 4 10 3 2 3 2" xfId="27617"/>
    <cellStyle name="Normal 4 10 3 2 3 2 2" xfId="27618"/>
    <cellStyle name="Normal 4 10 3 2 3 2 2 2" xfId="27619"/>
    <cellStyle name="Normal 4 10 3 2 3 2 3" xfId="27620"/>
    <cellStyle name="Normal 4 10 3 2 3 3" xfId="27621"/>
    <cellStyle name="Normal 4 10 3 2 3 3 2" xfId="27622"/>
    <cellStyle name="Normal 4 10 3 2 3 4" xfId="27623"/>
    <cellStyle name="Normal 4 10 3 2 4" xfId="27624"/>
    <cellStyle name="Normal 4 10 3 2 4 2" xfId="27625"/>
    <cellStyle name="Normal 4 10 3 2 4 2 2" xfId="27626"/>
    <cellStyle name="Normal 4 10 3 2 4 3" xfId="27627"/>
    <cellStyle name="Normal 4 10 3 2 5" xfId="27628"/>
    <cellStyle name="Normal 4 10 3 2 5 2" xfId="27629"/>
    <cellStyle name="Normal 4 10 3 2 6" xfId="27630"/>
    <cellStyle name="Normal 4 10 3 3" xfId="27631"/>
    <cellStyle name="Normal 4 10 3 3 2" xfId="27632"/>
    <cellStyle name="Normal 4 10 3 3 2 2" xfId="27633"/>
    <cellStyle name="Normal 4 10 3 3 2 2 2" xfId="27634"/>
    <cellStyle name="Normal 4 10 3 3 2 2 2 2" xfId="27635"/>
    <cellStyle name="Normal 4 10 3 3 2 2 3" xfId="27636"/>
    <cellStyle name="Normal 4 10 3 3 2 3" xfId="27637"/>
    <cellStyle name="Normal 4 10 3 3 2 3 2" xfId="27638"/>
    <cellStyle name="Normal 4 10 3 3 2 4" xfId="27639"/>
    <cellStyle name="Normal 4 10 3 3 3" xfId="27640"/>
    <cellStyle name="Normal 4 10 3 3 3 2" xfId="27641"/>
    <cellStyle name="Normal 4 10 3 3 3 2 2" xfId="27642"/>
    <cellStyle name="Normal 4 10 3 3 3 3" xfId="27643"/>
    <cellStyle name="Normal 4 10 3 3 4" xfId="27644"/>
    <cellStyle name="Normal 4 10 3 3 4 2" xfId="27645"/>
    <cellStyle name="Normal 4 10 3 3 5" xfId="27646"/>
    <cellStyle name="Normal 4 10 3 4" xfId="27647"/>
    <cellStyle name="Normal 4 10 3 4 2" xfId="27648"/>
    <cellStyle name="Normal 4 10 3 4 2 2" xfId="27649"/>
    <cellStyle name="Normal 4 10 3 4 2 2 2" xfId="27650"/>
    <cellStyle name="Normal 4 10 3 4 2 3" xfId="27651"/>
    <cellStyle name="Normal 4 10 3 4 3" xfId="27652"/>
    <cellStyle name="Normal 4 10 3 4 3 2" xfId="27653"/>
    <cellStyle name="Normal 4 10 3 4 4" xfId="27654"/>
    <cellStyle name="Normal 4 10 3 5" xfId="27655"/>
    <cellStyle name="Normal 4 10 3 5 2" xfId="27656"/>
    <cellStyle name="Normal 4 10 3 5 2 2" xfId="27657"/>
    <cellStyle name="Normal 4 10 3 5 3" xfId="27658"/>
    <cellStyle name="Normal 4 10 3 6" xfId="27659"/>
    <cellStyle name="Normal 4 10 3 6 2" xfId="27660"/>
    <cellStyle name="Normal 4 10 3 7" xfId="27661"/>
    <cellStyle name="Normal 4 10 4" xfId="27662"/>
    <cellStyle name="Normal 4 10 4 2" xfId="27663"/>
    <cellStyle name="Normal 4 10 4 2 2" xfId="27664"/>
    <cellStyle name="Normal 4 10 4 2 2 2" xfId="27665"/>
    <cellStyle name="Normal 4 10 4 2 2 2 2" xfId="27666"/>
    <cellStyle name="Normal 4 10 4 2 2 2 2 2" xfId="27667"/>
    <cellStyle name="Normal 4 10 4 2 2 2 3" xfId="27668"/>
    <cellStyle name="Normal 4 10 4 2 2 3" xfId="27669"/>
    <cellStyle name="Normal 4 10 4 2 2 3 2" xfId="27670"/>
    <cellStyle name="Normal 4 10 4 2 2 4" xfId="27671"/>
    <cellStyle name="Normal 4 10 4 2 3" xfId="27672"/>
    <cellStyle name="Normal 4 10 4 2 3 2" xfId="27673"/>
    <cellStyle name="Normal 4 10 4 2 3 2 2" xfId="27674"/>
    <cellStyle name="Normal 4 10 4 2 3 3" xfId="27675"/>
    <cellStyle name="Normal 4 10 4 2 4" xfId="27676"/>
    <cellStyle name="Normal 4 10 4 2 4 2" xfId="27677"/>
    <cellStyle name="Normal 4 10 4 2 5" xfId="27678"/>
    <cellStyle name="Normal 4 10 4 3" xfId="27679"/>
    <cellStyle name="Normal 4 10 4 3 2" xfId="27680"/>
    <cellStyle name="Normal 4 10 4 3 2 2" xfId="27681"/>
    <cellStyle name="Normal 4 10 4 3 2 2 2" xfId="27682"/>
    <cellStyle name="Normal 4 10 4 3 2 3" xfId="27683"/>
    <cellStyle name="Normal 4 10 4 3 3" xfId="27684"/>
    <cellStyle name="Normal 4 10 4 3 3 2" xfId="27685"/>
    <cellStyle name="Normal 4 10 4 3 4" xfId="27686"/>
    <cellStyle name="Normal 4 10 4 4" xfId="27687"/>
    <cellStyle name="Normal 4 10 4 4 2" xfId="27688"/>
    <cellStyle name="Normal 4 10 4 4 2 2" xfId="27689"/>
    <cellStyle name="Normal 4 10 4 4 3" xfId="27690"/>
    <cellStyle name="Normal 4 10 4 5" xfId="27691"/>
    <cellStyle name="Normal 4 10 4 5 2" xfId="27692"/>
    <cellStyle name="Normal 4 10 4 6" xfId="27693"/>
    <cellStyle name="Normal 4 10 5" xfId="27694"/>
    <cellStyle name="Normal 4 10 5 2" xfId="27695"/>
    <cellStyle name="Normal 4 10 5 2 2" xfId="27696"/>
    <cellStyle name="Normal 4 10 5 2 2 2" xfId="27697"/>
    <cellStyle name="Normal 4 10 5 2 2 2 2" xfId="27698"/>
    <cellStyle name="Normal 4 10 5 2 2 3" xfId="27699"/>
    <cellStyle name="Normal 4 10 5 2 3" xfId="27700"/>
    <cellStyle name="Normal 4 10 5 2 3 2" xfId="27701"/>
    <cellStyle name="Normal 4 10 5 2 4" xfId="27702"/>
    <cellStyle name="Normal 4 10 5 3" xfId="27703"/>
    <cellStyle name="Normal 4 10 5 3 2" xfId="27704"/>
    <cellStyle name="Normal 4 10 5 3 2 2" xfId="27705"/>
    <cellStyle name="Normal 4 10 5 3 3" xfId="27706"/>
    <cellStyle name="Normal 4 10 5 4" xfId="27707"/>
    <cellStyle name="Normal 4 10 5 4 2" xfId="27708"/>
    <cellStyle name="Normal 4 10 5 5" xfId="27709"/>
    <cellStyle name="Normal 4 10 6" xfId="27710"/>
    <cellStyle name="Normal 4 10 6 2" xfId="27711"/>
    <cellStyle name="Normal 4 10 6 2 2" xfId="27712"/>
    <cellStyle name="Normal 4 10 6 2 2 2" xfId="27713"/>
    <cellStyle name="Normal 4 10 6 2 3" xfId="27714"/>
    <cellStyle name="Normal 4 10 6 3" xfId="27715"/>
    <cellStyle name="Normal 4 10 6 3 2" xfId="27716"/>
    <cellStyle name="Normal 4 10 6 4" xfId="27717"/>
    <cellStyle name="Normal 4 10 7" xfId="27718"/>
    <cellStyle name="Normal 4 10 7 2" xfId="27719"/>
    <cellStyle name="Normal 4 10 7 2 2" xfId="27720"/>
    <cellStyle name="Normal 4 10 7 3" xfId="27721"/>
    <cellStyle name="Normal 4 10 8" xfId="27722"/>
    <cellStyle name="Normal 4 10 8 2" xfId="27723"/>
    <cellStyle name="Normal 4 10 9" xfId="27724"/>
    <cellStyle name="Normal 4 11" xfId="27725"/>
    <cellStyle name="Normal 4 11 2" xfId="27726"/>
    <cellStyle name="Normal 4 11 2 2" xfId="27727"/>
    <cellStyle name="Normal 4 11 2 2 2" xfId="27728"/>
    <cellStyle name="Normal 4 11 2 2 2 2" xfId="27729"/>
    <cellStyle name="Normal 4 11 2 2 2 2 2" xfId="27730"/>
    <cellStyle name="Normal 4 11 2 2 2 2 2 2" xfId="27731"/>
    <cellStyle name="Normal 4 11 2 2 2 2 2 2 2" xfId="27732"/>
    <cellStyle name="Normal 4 11 2 2 2 2 2 3" xfId="27733"/>
    <cellStyle name="Normal 4 11 2 2 2 2 3" xfId="27734"/>
    <cellStyle name="Normal 4 11 2 2 2 2 3 2" xfId="27735"/>
    <cellStyle name="Normal 4 11 2 2 2 2 4" xfId="27736"/>
    <cellStyle name="Normal 4 11 2 2 2 3" xfId="27737"/>
    <cellStyle name="Normal 4 11 2 2 2 3 2" xfId="27738"/>
    <cellStyle name="Normal 4 11 2 2 2 3 2 2" xfId="27739"/>
    <cellStyle name="Normal 4 11 2 2 2 3 3" xfId="27740"/>
    <cellStyle name="Normal 4 11 2 2 2 4" xfId="27741"/>
    <cellStyle name="Normal 4 11 2 2 2 4 2" xfId="27742"/>
    <cellStyle name="Normal 4 11 2 2 2 5" xfId="27743"/>
    <cellStyle name="Normal 4 11 2 2 3" xfId="27744"/>
    <cellStyle name="Normal 4 11 2 2 3 2" xfId="27745"/>
    <cellStyle name="Normal 4 11 2 2 3 2 2" xfId="27746"/>
    <cellStyle name="Normal 4 11 2 2 3 2 2 2" xfId="27747"/>
    <cellStyle name="Normal 4 11 2 2 3 2 3" xfId="27748"/>
    <cellStyle name="Normal 4 11 2 2 3 3" xfId="27749"/>
    <cellStyle name="Normal 4 11 2 2 3 3 2" xfId="27750"/>
    <cellStyle name="Normal 4 11 2 2 3 4" xfId="27751"/>
    <cellStyle name="Normal 4 11 2 2 4" xfId="27752"/>
    <cellStyle name="Normal 4 11 2 2 4 2" xfId="27753"/>
    <cellStyle name="Normal 4 11 2 2 4 2 2" xfId="27754"/>
    <cellStyle name="Normal 4 11 2 2 4 3" xfId="27755"/>
    <cellStyle name="Normal 4 11 2 2 5" xfId="27756"/>
    <cellStyle name="Normal 4 11 2 2 5 2" xfId="27757"/>
    <cellStyle name="Normal 4 11 2 2 6" xfId="27758"/>
    <cellStyle name="Normal 4 11 2 3" xfId="27759"/>
    <cellStyle name="Normal 4 11 2 3 2" xfId="27760"/>
    <cellStyle name="Normal 4 11 2 3 2 2" xfId="27761"/>
    <cellStyle name="Normal 4 11 2 3 2 2 2" xfId="27762"/>
    <cellStyle name="Normal 4 11 2 3 2 2 2 2" xfId="27763"/>
    <cellStyle name="Normal 4 11 2 3 2 2 3" xfId="27764"/>
    <cellStyle name="Normal 4 11 2 3 2 3" xfId="27765"/>
    <cellStyle name="Normal 4 11 2 3 2 3 2" xfId="27766"/>
    <cellStyle name="Normal 4 11 2 3 2 4" xfId="27767"/>
    <cellStyle name="Normal 4 11 2 3 3" xfId="27768"/>
    <cellStyle name="Normal 4 11 2 3 3 2" xfId="27769"/>
    <cellStyle name="Normal 4 11 2 3 3 2 2" xfId="27770"/>
    <cellStyle name="Normal 4 11 2 3 3 3" xfId="27771"/>
    <cellStyle name="Normal 4 11 2 3 4" xfId="27772"/>
    <cellStyle name="Normal 4 11 2 3 4 2" xfId="27773"/>
    <cellStyle name="Normal 4 11 2 3 5" xfId="27774"/>
    <cellStyle name="Normal 4 11 2 4" xfId="27775"/>
    <cellStyle name="Normal 4 11 2 4 2" xfId="27776"/>
    <cellStyle name="Normal 4 11 2 4 2 2" xfId="27777"/>
    <cellStyle name="Normal 4 11 2 4 2 2 2" xfId="27778"/>
    <cellStyle name="Normal 4 11 2 4 2 3" xfId="27779"/>
    <cellStyle name="Normal 4 11 2 4 3" xfId="27780"/>
    <cellStyle name="Normal 4 11 2 4 3 2" xfId="27781"/>
    <cellStyle name="Normal 4 11 2 4 4" xfId="27782"/>
    <cellStyle name="Normal 4 11 2 5" xfId="27783"/>
    <cellStyle name="Normal 4 11 2 5 2" xfId="27784"/>
    <cellStyle name="Normal 4 11 2 5 2 2" xfId="27785"/>
    <cellStyle name="Normal 4 11 2 5 3" xfId="27786"/>
    <cellStyle name="Normal 4 11 2 6" xfId="27787"/>
    <cellStyle name="Normal 4 11 2 6 2" xfId="27788"/>
    <cellStyle name="Normal 4 11 2 7" xfId="27789"/>
    <cellStyle name="Normal 4 11 3" xfId="27790"/>
    <cellStyle name="Normal 4 11 3 2" xfId="27791"/>
    <cellStyle name="Normal 4 11 3 2 2" xfId="27792"/>
    <cellStyle name="Normal 4 11 3 2 2 2" xfId="27793"/>
    <cellStyle name="Normal 4 11 3 2 2 2 2" xfId="27794"/>
    <cellStyle name="Normal 4 11 3 2 2 2 2 2" xfId="27795"/>
    <cellStyle name="Normal 4 11 3 2 2 2 3" xfId="27796"/>
    <cellStyle name="Normal 4 11 3 2 2 3" xfId="27797"/>
    <cellStyle name="Normal 4 11 3 2 2 3 2" xfId="27798"/>
    <cellStyle name="Normal 4 11 3 2 2 4" xfId="27799"/>
    <cellStyle name="Normal 4 11 3 2 3" xfId="27800"/>
    <cellStyle name="Normal 4 11 3 2 3 2" xfId="27801"/>
    <cellStyle name="Normal 4 11 3 2 3 2 2" xfId="27802"/>
    <cellStyle name="Normal 4 11 3 2 3 3" xfId="27803"/>
    <cellStyle name="Normal 4 11 3 2 4" xfId="27804"/>
    <cellStyle name="Normal 4 11 3 2 4 2" xfId="27805"/>
    <cellStyle name="Normal 4 11 3 2 5" xfId="27806"/>
    <cellStyle name="Normal 4 11 3 3" xfId="27807"/>
    <cellStyle name="Normal 4 11 3 3 2" xfId="27808"/>
    <cellStyle name="Normal 4 11 3 3 2 2" xfId="27809"/>
    <cellStyle name="Normal 4 11 3 3 2 2 2" xfId="27810"/>
    <cellStyle name="Normal 4 11 3 3 2 3" xfId="27811"/>
    <cellStyle name="Normal 4 11 3 3 3" xfId="27812"/>
    <cellStyle name="Normal 4 11 3 3 3 2" xfId="27813"/>
    <cellStyle name="Normal 4 11 3 3 4" xfId="27814"/>
    <cellStyle name="Normal 4 11 3 4" xfId="27815"/>
    <cellStyle name="Normal 4 11 3 4 2" xfId="27816"/>
    <cellStyle name="Normal 4 11 3 4 2 2" xfId="27817"/>
    <cellStyle name="Normal 4 11 3 4 3" xfId="27818"/>
    <cellStyle name="Normal 4 11 3 5" xfId="27819"/>
    <cellStyle name="Normal 4 11 3 5 2" xfId="27820"/>
    <cellStyle name="Normal 4 11 3 6" xfId="27821"/>
    <cellStyle name="Normal 4 11 4" xfId="27822"/>
    <cellStyle name="Normal 4 11 4 2" xfId="27823"/>
    <cellStyle name="Normal 4 11 4 2 2" xfId="27824"/>
    <cellStyle name="Normal 4 11 4 2 2 2" xfId="27825"/>
    <cellStyle name="Normal 4 11 4 2 2 2 2" xfId="27826"/>
    <cellStyle name="Normal 4 11 4 2 2 3" xfId="27827"/>
    <cellStyle name="Normal 4 11 4 2 3" xfId="27828"/>
    <cellStyle name="Normal 4 11 4 2 3 2" xfId="27829"/>
    <cellStyle name="Normal 4 11 4 2 4" xfId="27830"/>
    <cellStyle name="Normal 4 11 4 3" xfId="27831"/>
    <cellStyle name="Normal 4 11 4 3 2" xfId="27832"/>
    <cellStyle name="Normal 4 11 4 3 2 2" xfId="27833"/>
    <cellStyle name="Normal 4 11 4 3 3" xfId="27834"/>
    <cellStyle name="Normal 4 11 4 4" xfId="27835"/>
    <cellStyle name="Normal 4 11 4 4 2" xfId="27836"/>
    <cellStyle name="Normal 4 11 4 5" xfId="27837"/>
    <cellStyle name="Normal 4 11 5" xfId="27838"/>
    <cellStyle name="Normal 4 11 5 2" xfId="27839"/>
    <cellStyle name="Normal 4 11 5 2 2" xfId="27840"/>
    <cellStyle name="Normal 4 11 5 2 2 2" xfId="27841"/>
    <cellStyle name="Normal 4 11 5 2 3" xfId="27842"/>
    <cellStyle name="Normal 4 11 5 3" xfId="27843"/>
    <cellStyle name="Normal 4 11 5 3 2" xfId="27844"/>
    <cellStyle name="Normal 4 11 5 4" xfId="27845"/>
    <cellStyle name="Normal 4 11 6" xfId="27846"/>
    <cellStyle name="Normal 4 11 6 2" xfId="27847"/>
    <cellStyle name="Normal 4 11 6 2 2" xfId="27848"/>
    <cellStyle name="Normal 4 11 6 3" xfId="27849"/>
    <cellStyle name="Normal 4 11 7" xfId="27850"/>
    <cellStyle name="Normal 4 11 7 2" xfId="27851"/>
    <cellStyle name="Normal 4 11 8" xfId="27852"/>
    <cellStyle name="Normal 4 12" xfId="27853"/>
    <cellStyle name="Normal 4 12 2" xfId="27854"/>
    <cellStyle name="Normal 4 12 2 2" xfId="27855"/>
    <cellStyle name="Normal 4 12 2 2 2" xfId="27856"/>
    <cellStyle name="Normal 4 12 2 2 2 2" xfId="27857"/>
    <cellStyle name="Normal 4 12 2 2 2 2 2" xfId="27858"/>
    <cellStyle name="Normal 4 12 2 2 2 2 2 2" xfId="27859"/>
    <cellStyle name="Normal 4 12 2 2 2 2 3" xfId="27860"/>
    <cellStyle name="Normal 4 12 2 2 2 3" xfId="27861"/>
    <cellStyle name="Normal 4 12 2 2 2 3 2" xfId="27862"/>
    <cellStyle name="Normal 4 12 2 2 2 4" xfId="27863"/>
    <cellStyle name="Normal 4 12 2 2 3" xfId="27864"/>
    <cellStyle name="Normal 4 12 2 2 3 2" xfId="27865"/>
    <cellStyle name="Normal 4 12 2 2 3 2 2" xfId="27866"/>
    <cellStyle name="Normal 4 12 2 2 3 3" xfId="27867"/>
    <cellStyle name="Normal 4 12 2 2 4" xfId="27868"/>
    <cellStyle name="Normal 4 12 2 2 4 2" xfId="27869"/>
    <cellStyle name="Normal 4 12 2 2 5" xfId="27870"/>
    <cellStyle name="Normal 4 2" xfId="27871"/>
    <cellStyle name="Normal 4 2 2" xfId="27872"/>
    <cellStyle name="Normal 4 2 3" xfId="27873"/>
    <cellStyle name="Normal 4 3" xfId="27874"/>
    <cellStyle name="Normal 4 3 2" xfId="27875"/>
    <cellStyle name="Normal 4 4" xfId="27876"/>
    <cellStyle name="Normal 4 4 2" xfId="27877"/>
    <cellStyle name="Normal 4 5" xfId="27878"/>
    <cellStyle name="Normal 4 6" xfId="27879"/>
    <cellStyle name="Normal 4 7" xfId="27880"/>
    <cellStyle name="Normal 4 8" xfId="27881"/>
    <cellStyle name="Normal 40" xfId="27882"/>
    <cellStyle name="Normal 40 10" xfId="27883"/>
    <cellStyle name="Normal 40 11" xfId="27884"/>
    <cellStyle name="Normal 40 12" xfId="27885"/>
    <cellStyle name="Normal 40 2" xfId="27886"/>
    <cellStyle name="Normal 40 2 10" xfId="27887"/>
    <cellStyle name="Normal 40 2 11" xfId="27888"/>
    <cellStyle name="Normal 40 2 2" xfId="27889"/>
    <cellStyle name="Normal 40 2 3" xfId="27890"/>
    <cellStyle name="Normal 40 2 4" xfId="27891"/>
    <cellStyle name="Normal 40 2 5" xfId="27892"/>
    <cellStyle name="Normal 40 2 6" xfId="27893"/>
    <cellStyle name="Normal 40 2 7" xfId="27894"/>
    <cellStyle name="Normal 40 2 8" xfId="27895"/>
    <cellStyle name="Normal 40 2 9" xfId="27896"/>
    <cellStyle name="Normal 40 3" xfId="27897"/>
    <cellStyle name="Normal 40 4" xfId="27898"/>
    <cellStyle name="Normal 40 5" xfId="27899"/>
    <cellStyle name="Normal 40 6" xfId="27900"/>
    <cellStyle name="Normal 40 7" xfId="27901"/>
    <cellStyle name="Normal 40 8" xfId="27902"/>
    <cellStyle name="Normal 40 9" xfId="27903"/>
    <cellStyle name="Normal 41" xfId="27904"/>
    <cellStyle name="Normal 41 10" xfId="27905"/>
    <cellStyle name="Normal 41 11" xfId="27906"/>
    <cellStyle name="Normal 41 12" xfId="27907"/>
    <cellStyle name="Normal 41 2" xfId="27908"/>
    <cellStyle name="Normal 41 2 10" xfId="27909"/>
    <cellStyle name="Normal 41 2 11" xfId="27910"/>
    <cellStyle name="Normal 41 2 2" xfId="27911"/>
    <cellStyle name="Normal 41 2 3" xfId="27912"/>
    <cellStyle name="Normal 41 2 4" xfId="27913"/>
    <cellStyle name="Normal 41 2 5" xfId="27914"/>
    <cellStyle name="Normal 41 2 6" xfId="27915"/>
    <cellStyle name="Normal 41 2 7" xfId="27916"/>
    <cellStyle name="Normal 41 2 8" xfId="27917"/>
    <cellStyle name="Normal 41 2 9" xfId="27918"/>
    <cellStyle name="Normal 41 3" xfId="27919"/>
    <cellStyle name="Normal 41 4" xfId="27920"/>
    <cellStyle name="Normal 41 5" xfId="27921"/>
    <cellStyle name="Normal 41 6" xfId="27922"/>
    <cellStyle name="Normal 41 7" xfId="27923"/>
    <cellStyle name="Normal 41 8" xfId="27924"/>
    <cellStyle name="Normal 41 9" xfId="27925"/>
    <cellStyle name="Normal 42" xfId="27926"/>
    <cellStyle name="Normal 42 10" xfId="27927"/>
    <cellStyle name="Normal 42 11" xfId="27928"/>
    <cellStyle name="Normal 42 12" xfId="27929"/>
    <cellStyle name="Normal 42 2" xfId="27930"/>
    <cellStyle name="Normal 42 2 10" xfId="27931"/>
    <cellStyle name="Normal 42 2 11" xfId="27932"/>
    <cellStyle name="Normal 42 2 2" xfId="27933"/>
    <cellStyle name="Normal 42 2 3" xfId="27934"/>
    <cellStyle name="Normal 42 2 4" xfId="27935"/>
    <cellStyle name="Normal 42 2 5" xfId="27936"/>
    <cellStyle name="Normal 42 2 6" xfId="27937"/>
    <cellStyle name="Normal 42 2 7" xfId="27938"/>
    <cellStyle name="Normal 42 2 8" xfId="27939"/>
    <cellStyle name="Normal 42 2 9" xfId="27940"/>
    <cellStyle name="Normal 42 3" xfId="27941"/>
    <cellStyle name="Normal 42 4" xfId="27942"/>
    <cellStyle name="Normal 42 5" xfId="27943"/>
    <cellStyle name="Normal 42 6" xfId="27944"/>
    <cellStyle name="Normal 42 7" xfId="27945"/>
    <cellStyle name="Normal 42 8" xfId="27946"/>
    <cellStyle name="Normal 42 9" xfId="27947"/>
    <cellStyle name="Normal 43" xfId="27948"/>
    <cellStyle name="Normal 43 10" xfId="27949"/>
    <cellStyle name="Normal 43 11" xfId="27950"/>
    <cellStyle name="Normal 43 12" xfId="27951"/>
    <cellStyle name="Normal 43 2" xfId="27952"/>
    <cellStyle name="Normal 43 2 10" xfId="27953"/>
    <cellStyle name="Normal 43 2 11" xfId="27954"/>
    <cellStyle name="Normal 43 2 2" xfId="27955"/>
    <cellStyle name="Normal 43 2 3" xfId="27956"/>
    <cellStyle name="Normal 43 2 4" xfId="27957"/>
    <cellStyle name="Normal 43 2 5" xfId="27958"/>
    <cellStyle name="Normal 43 2 6" xfId="27959"/>
    <cellStyle name="Normal 43 2 7" xfId="27960"/>
    <cellStyle name="Normal 43 2 8" xfId="27961"/>
    <cellStyle name="Normal 43 2 9" xfId="27962"/>
    <cellStyle name="Normal 43 3" xfId="27963"/>
    <cellStyle name="Normal 43 4" xfId="27964"/>
    <cellStyle name="Normal 43 5" xfId="27965"/>
    <cellStyle name="Normal 43 6" xfId="27966"/>
    <cellStyle name="Normal 43 7" xfId="27967"/>
    <cellStyle name="Normal 43 8" xfId="27968"/>
    <cellStyle name="Normal 43 9" xfId="27969"/>
    <cellStyle name="Normal 44" xfId="27970"/>
    <cellStyle name="Normal 44 10" xfId="27971"/>
    <cellStyle name="Normal 44 11" xfId="27972"/>
    <cellStyle name="Normal 44 12" xfId="27973"/>
    <cellStyle name="Normal 44 2" xfId="27974"/>
    <cellStyle name="Normal 44 2 10" xfId="27975"/>
    <cellStyle name="Normal 44 2 11" xfId="27976"/>
    <cellStyle name="Normal 44 2 2" xfId="27977"/>
    <cellStyle name="Normal 44 2 3" xfId="27978"/>
    <cellStyle name="Normal 44 2 4" xfId="27979"/>
    <cellStyle name="Normal 44 2 5" xfId="27980"/>
    <cellStyle name="Normal 44 2 6" xfId="27981"/>
    <cellStyle name="Normal 44 2 7" xfId="27982"/>
    <cellStyle name="Normal 44 2 8" xfId="27983"/>
    <cellStyle name="Normal 44 2 9" xfId="27984"/>
    <cellStyle name="Normal 44 3" xfId="27985"/>
    <cellStyle name="Normal 44 4" xfId="27986"/>
    <cellStyle name="Normal 44 5" xfId="27987"/>
    <cellStyle name="Normal 44 6" xfId="27988"/>
    <cellStyle name="Normal 44 7" xfId="27989"/>
    <cellStyle name="Normal 44 8" xfId="27990"/>
    <cellStyle name="Normal 44 9" xfId="27991"/>
    <cellStyle name="Normal 45" xfId="27992"/>
    <cellStyle name="Normal 45 10" xfId="27993"/>
    <cellStyle name="Normal 45 11" xfId="27994"/>
    <cellStyle name="Normal 45 12" xfId="27995"/>
    <cellStyle name="Normal 45 2" xfId="27996"/>
    <cellStyle name="Normal 45 2 10" xfId="27997"/>
    <cellStyle name="Normal 45 2 11" xfId="27998"/>
    <cellStyle name="Normal 45 2 2" xfId="27999"/>
    <cellStyle name="Normal 45 2 3" xfId="28000"/>
    <cellStyle name="Normal 45 2 4" xfId="28001"/>
    <cellStyle name="Normal 45 2 5" xfId="28002"/>
    <cellStyle name="Normal 45 2 6" xfId="28003"/>
    <cellStyle name="Normal 45 2 7" xfId="28004"/>
    <cellStyle name="Normal 45 2 8" xfId="28005"/>
    <cellStyle name="Normal 45 2 9" xfId="28006"/>
    <cellStyle name="Normal 45 3" xfId="28007"/>
    <cellStyle name="Normal 45 4" xfId="28008"/>
    <cellStyle name="Normal 45 5" xfId="28009"/>
    <cellStyle name="Normal 45 6" xfId="28010"/>
    <cellStyle name="Normal 45 7" xfId="28011"/>
    <cellStyle name="Normal 45 8" xfId="28012"/>
    <cellStyle name="Normal 45 9" xfId="28013"/>
    <cellStyle name="Normal 46" xfId="28014"/>
    <cellStyle name="Normal 46 10" xfId="28015"/>
    <cellStyle name="Normal 46 11" xfId="28016"/>
    <cellStyle name="Normal 46 12" xfId="28017"/>
    <cellStyle name="Normal 46 2" xfId="28018"/>
    <cellStyle name="Normal 46 2 10" xfId="28019"/>
    <cellStyle name="Normal 46 2 11" xfId="28020"/>
    <cellStyle name="Normal 46 2 2" xfId="28021"/>
    <cellStyle name="Normal 46 2 3" xfId="28022"/>
    <cellStyle name="Normal 46 2 4" xfId="28023"/>
    <cellStyle name="Normal 46 2 5" xfId="28024"/>
    <cellStyle name="Normal 46 2 6" xfId="28025"/>
    <cellStyle name="Normal 46 2 7" xfId="28026"/>
    <cellStyle name="Normal 46 2 8" xfId="28027"/>
    <cellStyle name="Normal 46 2 9" xfId="28028"/>
    <cellStyle name="Normal 46 3" xfId="28029"/>
    <cellStyle name="Normal 46 4" xfId="28030"/>
    <cellStyle name="Normal 46 5" xfId="28031"/>
    <cellStyle name="Normal 46 6" xfId="28032"/>
    <cellStyle name="Normal 46 7" xfId="28033"/>
    <cellStyle name="Normal 46 8" xfId="28034"/>
    <cellStyle name="Normal 46 9" xfId="28035"/>
    <cellStyle name="Normal 47" xfId="28036"/>
    <cellStyle name="Normal 47 10" xfId="28037"/>
    <cellStyle name="Normal 47 11" xfId="28038"/>
    <cellStyle name="Normal 47 12" xfId="28039"/>
    <cellStyle name="Normal 47 2" xfId="28040"/>
    <cellStyle name="Normal 47 2 10" xfId="28041"/>
    <cellStyle name="Normal 47 2 11" xfId="28042"/>
    <cellStyle name="Normal 47 2 2" xfId="28043"/>
    <cellStyle name="Normal 47 2 3" xfId="28044"/>
    <cellStyle name="Normal 47 2 4" xfId="28045"/>
    <cellStyle name="Normal 47 2 5" xfId="28046"/>
    <cellStyle name="Normal 47 2 6" xfId="28047"/>
    <cellStyle name="Normal 47 2 7" xfId="28048"/>
    <cellStyle name="Normal 47 2 8" xfId="28049"/>
    <cellStyle name="Normal 47 2 9" xfId="28050"/>
    <cellStyle name="Normal 47 3" xfId="28051"/>
    <cellStyle name="Normal 47 4" xfId="28052"/>
    <cellStyle name="Normal 47 5" xfId="28053"/>
    <cellStyle name="Normal 47 6" xfId="28054"/>
    <cellStyle name="Normal 47 7" xfId="28055"/>
    <cellStyle name="Normal 47 8" xfId="28056"/>
    <cellStyle name="Normal 47 9" xfId="28057"/>
    <cellStyle name="Normal 48" xfId="28058"/>
    <cellStyle name="Normal 48 10" xfId="28059"/>
    <cellStyle name="Normal 48 11" xfId="28060"/>
    <cellStyle name="Normal 48 12" xfId="28061"/>
    <cellStyle name="Normal 48 2" xfId="28062"/>
    <cellStyle name="Normal 48 2 10" xfId="28063"/>
    <cellStyle name="Normal 48 2 11" xfId="28064"/>
    <cellStyle name="Normal 48 2 2" xfId="28065"/>
    <cellStyle name="Normal 48 2 3" xfId="28066"/>
    <cellStyle name="Normal 48 2 4" xfId="28067"/>
    <cellStyle name="Normal 48 2 5" xfId="28068"/>
    <cellStyle name="Normal 48 2 6" xfId="28069"/>
    <cellStyle name="Normal 48 2 7" xfId="28070"/>
    <cellStyle name="Normal 48 2 8" xfId="28071"/>
    <cellStyle name="Normal 48 2 9" xfId="28072"/>
    <cellStyle name="Normal 48 3" xfId="28073"/>
    <cellStyle name="Normal 48 4" xfId="28074"/>
    <cellStyle name="Normal 48 5" xfId="28075"/>
    <cellStyle name="Normal 48 6" xfId="28076"/>
    <cellStyle name="Normal 48 7" xfId="28077"/>
    <cellStyle name="Normal 48 8" xfId="28078"/>
    <cellStyle name="Normal 48 9" xfId="28079"/>
    <cellStyle name="Normal 49" xfId="28080"/>
    <cellStyle name="Normal 49 10" xfId="28081"/>
    <cellStyle name="Normal 49 11" xfId="28082"/>
    <cellStyle name="Normal 49 12" xfId="28083"/>
    <cellStyle name="Normal 49 2" xfId="28084"/>
    <cellStyle name="Normal 49 2 10" xfId="28085"/>
    <cellStyle name="Normal 49 2 11" xfId="28086"/>
    <cellStyle name="Normal 49 2 2" xfId="28087"/>
    <cellStyle name="Normal 49 2 3" xfId="28088"/>
    <cellStyle name="Normal 49 2 4" xfId="28089"/>
    <cellStyle name="Normal 49 2 5" xfId="28090"/>
    <cellStyle name="Normal 49 2 6" xfId="28091"/>
    <cellStyle name="Normal 49 2 7" xfId="28092"/>
    <cellStyle name="Normal 49 2 8" xfId="28093"/>
    <cellStyle name="Normal 49 2 9" xfId="28094"/>
    <cellStyle name="Normal 49 3" xfId="28095"/>
    <cellStyle name="Normal 49 4" xfId="28096"/>
    <cellStyle name="Normal 49 5" xfId="28097"/>
    <cellStyle name="Normal 49 6" xfId="28098"/>
    <cellStyle name="Normal 49 7" xfId="28099"/>
    <cellStyle name="Normal 49 8" xfId="28100"/>
    <cellStyle name="Normal 49 9" xfId="28101"/>
    <cellStyle name="Normal 5" xfId="28102"/>
    <cellStyle name="Normal 5 2" xfId="28103"/>
    <cellStyle name="Normal 5 2 2" xfId="28104"/>
    <cellStyle name="Normal 5 2 3" xfId="28105"/>
    <cellStyle name="Normal 5 3" xfId="28106"/>
    <cellStyle name="Normal 5 3 2" xfId="28107"/>
    <cellStyle name="Normal 5 3 2 2 2" xfId="28108"/>
    <cellStyle name="Normal 5 4" xfId="28109"/>
    <cellStyle name="Normal 5 4 2" xfId="28110"/>
    <cellStyle name="Normal 5 5" xfId="28111"/>
    <cellStyle name="Normal 5 5 2" xfId="28112"/>
    <cellStyle name="Normal 5 6" xfId="28113"/>
    <cellStyle name="Normal 5 7" xfId="28114"/>
    <cellStyle name="Normal 5 8" xfId="28115"/>
    <cellStyle name="Normal 5 9" xfId="65080"/>
    <cellStyle name="Normal 50" xfId="28116"/>
    <cellStyle name="Normal 50 10" xfId="28117"/>
    <cellStyle name="Normal 50 11" xfId="28118"/>
    <cellStyle name="Normal 50 12" xfId="28119"/>
    <cellStyle name="Normal 50 2" xfId="28120"/>
    <cellStyle name="Normal 50 2 10" xfId="28121"/>
    <cellStyle name="Normal 50 2 11" xfId="28122"/>
    <cellStyle name="Normal 50 2 2" xfId="28123"/>
    <cellStyle name="Normal 50 2 3" xfId="28124"/>
    <cellStyle name="Normal 50 2 4" xfId="28125"/>
    <cellStyle name="Normal 50 2 5" xfId="28126"/>
    <cellStyle name="Normal 50 2 6" xfId="28127"/>
    <cellStyle name="Normal 50 2 7" xfId="28128"/>
    <cellStyle name="Normal 50 2 8" xfId="28129"/>
    <cellStyle name="Normal 50 2 9" xfId="28130"/>
    <cellStyle name="Normal 50 3" xfId="28131"/>
    <cellStyle name="Normal 50 4" xfId="28132"/>
    <cellStyle name="Normal 50 5" xfId="28133"/>
    <cellStyle name="Normal 50 6" xfId="28134"/>
    <cellStyle name="Normal 50 7" xfId="28135"/>
    <cellStyle name="Normal 50 8" xfId="28136"/>
    <cellStyle name="Normal 50 9" xfId="28137"/>
    <cellStyle name="Normal 51" xfId="28138"/>
    <cellStyle name="Normal 51 10" xfId="28139"/>
    <cellStyle name="Normal 51 11" xfId="28140"/>
    <cellStyle name="Normal 51 12" xfId="28141"/>
    <cellStyle name="Normal 51 2" xfId="28142"/>
    <cellStyle name="Normal 51 2 10" xfId="28143"/>
    <cellStyle name="Normal 51 2 11" xfId="28144"/>
    <cellStyle name="Normal 51 2 2" xfId="28145"/>
    <cellStyle name="Normal 51 2 3" xfId="28146"/>
    <cellStyle name="Normal 51 2 4" xfId="28147"/>
    <cellStyle name="Normal 51 2 5" xfId="28148"/>
    <cellStyle name="Normal 51 2 6" xfId="28149"/>
    <cellStyle name="Normal 51 2 7" xfId="28150"/>
    <cellStyle name="Normal 51 2 8" xfId="28151"/>
    <cellStyle name="Normal 51 2 9" xfId="28152"/>
    <cellStyle name="Normal 51 3" xfId="28153"/>
    <cellStyle name="Normal 51 4" xfId="28154"/>
    <cellStyle name="Normal 51 5" xfId="28155"/>
    <cellStyle name="Normal 51 6" xfId="28156"/>
    <cellStyle name="Normal 51 7" xfId="28157"/>
    <cellStyle name="Normal 51 8" xfId="28158"/>
    <cellStyle name="Normal 51 9" xfId="28159"/>
    <cellStyle name="Normal 52" xfId="28160"/>
    <cellStyle name="Normal 52 10" xfId="28161"/>
    <cellStyle name="Normal 52 11" xfId="28162"/>
    <cellStyle name="Normal 52 12" xfId="28163"/>
    <cellStyle name="Normal 52 2" xfId="28164"/>
    <cellStyle name="Normal 52 2 10" xfId="28165"/>
    <cellStyle name="Normal 52 2 11" xfId="28166"/>
    <cellStyle name="Normal 52 2 2" xfId="28167"/>
    <cellStyle name="Normal 52 2 3" xfId="28168"/>
    <cellStyle name="Normal 52 2 4" xfId="28169"/>
    <cellStyle name="Normal 52 2 5" xfId="28170"/>
    <cellStyle name="Normal 52 2 6" xfId="28171"/>
    <cellStyle name="Normal 52 2 7" xfId="28172"/>
    <cellStyle name="Normal 52 2 8" xfId="28173"/>
    <cellStyle name="Normal 52 2 9" xfId="28174"/>
    <cellStyle name="Normal 52 3" xfId="28175"/>
    <cellStyle name="Normal 52 4" xfId="28176"/>
    <cellStyle name="Normal 52 5" xfId="28177"/>
    <cellStyle name="Normal 52 6" xfId="28178"/>
    <cellStyle name="Normal 52 7" xfId="28179"/>
    <cellStyle name="Normal 52 8" xfId="28180"/>
    <cellStyle name="Normal 52 9" xfId="28181"/>
    <cellStyle name="Normal 53" xfId="28182"/>
    <cellStyle name="Normal 53 10" xfId="28183"/>
    <cellStyle name="Normal 53 11" xfId="28184"/>
    <cellStyle name="Normal 53 12" xfId="28185"/>
    <cellStyle name="Normal 53 13" xfId="28186"/>
    <cellStyle name="Normal 53 2" xfId="28187"/>
    <cellStyle name="Normal 53 2 10" xfId="28188"/>
    <cellStyle name="Normal 53 2 11" xfId="28189"/>
    <cellStyle name="Normal 53 2 2" xfId="28190"/>
    <cellStyle name="Normal 53 2 3" xfId="28191"/>
    <cellStyle name="Normal 53 2 4" xfId="28192"/>
    <cellStyle name="Normal 53 2 5" xfId="28193"/>
    <cellStyle name="Normal 53 2 6" xfId="28194"/>
    <cellStyle name="Normal 53 2 7" xfId="28195"/>
    <cellStyle name="Normal 53 2 8" xfId="28196"/>
    <cellStyle name="Normal 53 2 9" xfId="28197"/>
    <cellStyle name="Normal 53 3" xfId="28198"/>
    <cellStyle name="Normal 53 3 2" xfId="28199"/>
    <cellStyle name="Normal 53 4" xfId="28200"/>
    <cellStyle name="Normal 53 5" xfId="28201"/>
    <cellStyle name="Normal 53 6" xfId="28202"/>
    <cellStyle name="Normal 53 7" xfId="28203"/>
    <cellStyle name="Normal 53 8" xfId="28204"/>
    <cellStyle name="Normal 53 9" xfId="28205"/>
    <cellStyle name="Normal 54" xfId="28206"/>
    <cellStyle name="Normal 54 10" xfId="28207"/>
    <cellStyle name="Normal 54 11" xfId="28208"/>
    <cellStyle name="Normal 54 12" xfId="28209"/>
    <cellStyle name="Normal 54 13" xfId="28210"/>
    <cellStyle name="Normal 54 2" xfId="28211"/>
    <cellStyle name="Normal 54 2 10" xfId="28212"/>
    <cellStyle name="Normal 54 2 11" xfId="28213"/>
    <cellStyle name="Normal 54 2 2" xfId="28214"/>
    <cellStyle name="Normal 54 2 3" xfId="28215"/>
    <cellStyle name="Normal 54 2 4" xfId="28216"/>
    <cellStyle name="Normal 54 2 5" xfId="28217"/>
    <cellStyle name="Normal 54 2 6" xfId="28218"/>
    <cellStyle name="Normal 54 2 7" xfId="28219"/>
    <cellStyle name="Normal 54 2 8" xfId="28220"/>
    <cellStyle name="Normal 54 2 9" xfId="28221"/>
    <cellStyle name="Normal 54 3" xfId="28222"/>
    <cellStyle name="Normal 54 3 2" xfId="28223"/>
    <cellStyle name="Normal 54 4" xfId="28224"/>
    <cellStyle name="Normal 54 5" xfId="28225"/>
    <cellStyle name="Normal 54 6" xfId="28226"/>
    <cellStyle name="Normal 54 7" xfId="28227"/>
    <cellStyle name="Normal 54 8" xfId="28228"/>
    <cellStyle name="Normal 54 9" xfId="28229"/>
    <cellStyle name="Normal 55" xfId="28230"/>
    <cellStyle name="Normal 55 10" xfId="28231"/>
    <cellStyle name="Normal 55 11" xfId="28232"/>
    <cellStyle name="Normal 55 12" xfId="28233"/>
    <cellStyle name="Normal 55 13" xfId="28234"/>
    <cellStyle name="Normal 55 2" xfId="28235"/>
    <cellStyle name="Normal 55 2 10" xfId="28236"/>
    <cellStyle name="Normal 55 2 11" xfId="28237"/>
    <cellStyle name="Normal 55 2 2" xfId="28238"/>
    <cellStyle name="Normal 55 2 3" xfId="28239"/>
    <cellStyle name="Normal 55 2 4" xfId="28240"/>
    <cellStyle name="Normal 55 2 5" xfId="28241"/>
    <cellStyle name="Normal 55 2 6" xfId="28242"/>
    <cellStyle name="Normal 55 2 7" xfId="28243"/>
    <cellStyle name="Normal 55 2 8" xfId="28244"/>
    <cellStyle name="Normal 55 2 9" xfId="28245"/>
    <cellStyle name="Normal 55 3" xfId="28246"/>
    <cellStyle name="Normal 55 3 2" xfId="28247"/>
    <cellStyle name="Normal 55 4" xfId="28248"/>
    <cellStyle name="Normal 55 5" xfId="28249"/>
    <cellStyle name="Normal 55 6" xfId="28250"/>
    <cellStyle name="Normal 55 7" xfId="28251"/>
    <cellStyle name="Normal 55 8" xfId="28252"/>
    <cellStyle name="Normal 55 9" xfId="28253"/>
    <cellStyle name="Normal 56" xfId="28254"/>
    <cellStyle name="Normal 56 10" xfId="28255"/>
    <cellStyle name="Normal 56 11" xfId="28256"/>
    <cellStyle name="Normal 56 12" xfId="28257"/>
    <cellStyle name="Normal 56 13" xfId="28258"/>
    <cellStyle name="Normal 56 2" xfId="28259"/>
    <cellStyle name="Normal 56 2 10" xfId="28260"/>
    <cellStyle name="Normal 56 2 11" xfId="28261"/>
    <cellStyle name="Normal 56 2 2" xfId="28262"/>
    <cellStyle name="Normal 56 2 3" xfId="28263"/>
    <cellStyle name="Normal 56 2 4" xfId="28264"/>
    <cellStyle name="Normal 56 2 5" xfId="28265"/>
    <cellStyle name="Normal 56 2 6" xfId="28266"/>
    <cellStyle name="Normal 56 2 7" xfId="28267"/>
    <cellStyle name="Normal 56 2 8" xfId="28268"/>
    <cellStyle name="Normal 56 2 9" xfId="28269"/>
    <cellStyle name="Normal 56 3" xfId="28270"/>
    <cellStyle name="Normal 56 3 2" xfId="28271"/>
    <cellStyle name="Normal 56 4" xfId="28272"/>
    <cellStyle name="Normal 56 5" xfId="28273"/>
    <cellStyle name="Normal 56 6" xfId="28274"/>
    <cellStyle name="Normal 56 7" xfId="28275"/>
    <cellStyle name="Normal 56 8" xfId="28276"/>
    <cellStyle name="Normal 56 9" xfId="28277"/>
    <cellStyle name="Normal 57" xfId="28278"/>
    <cellStyle name="Normal 57 10" xfId="28279"/>
    <cellStyle name="Normal 57 11" xfId="28280"/>
    <cellStyle name="Normal 57 12" xfId="28281"/>
    <cellStyle name="Normal 57 13" xfId="28282"/>
    <cellStyle name="Normal 57 2" xfId="28283"/>
    <cellStyle name="Normal 57 2 10" xfId="28284"/>
    <cellStyle name="Normal 57 2 11" xfId="28285"/>
    <cellStyle name="Normal 57 2 2" xfId="28286"/>
    <cellStyle name="Normal 57 2 3" xfId="28287"/>
    <cellStyle name="Normal 57 2 4" xfId="28288"/>
    <cellStyle name="Normal 57 2 5" xfId="28289"/>
    <cellStyle name="Normal 57 2 6" xfId="28290"/>
    <cellStyle name="Normal 57 2 7" xfId="28291"/>
    <cellStyle name="Normal 57 2 8" xfId="28292"/>
    <cellStyle name="Normal 57 2 9" xfId="28293"/>
    <cellStyle name="Normal 57 3" xfId="28294"/>
    <cellStyle name="Normal 57 3 2" xfId="28295"/>
    <cellStyle name="Normal 57 4" xfId="28296"/>
    <cellStyle name="Normal 57 5" xfId="28297"/>
    <cellStyle name="Normal 57 6" xfId="28298"/>
    <cellStyle name="Normal 57 7" xfId="28299"/>
    <cellStyle name="Normal 57 8" xfId="28300"/>
    <cellStyle name="Normal 57 9" xfId="28301"/>
    <cellStyle name="Normal 58" xfId="28302"/>
    <cellStyle name="Normal 58 10" xfId="28303"/>
    <cellStyle name="Normal 58 11" xfId="28304"/>
    <cellStyle name="Normal 58 12" xfId="28305"/>
    <cellStyle name="Normal 58 13" xfId="28306"/>
    <cellStyle name="Normal 58 2" xfId="28307"/>
    <cellStyle name="Normal 58 2 10" xfId="28308"/>
    <cellStyle name="Normal 58 2 11" xfId="28309"/>
    <cellStyle name="Normal 58 2 2" xfId="28310"/>
    <cellStyle name="Normal 58 2 3" xfId="28311"/>
    <cellStyle name="Normal 58 2 4" xfId="28312"/>
    <cellStyle name="Normal 58 2 5" xfId="28313"/>
    <cellStyle name="Normal 58 2 6" xfId="28314"/>
    <cellStyle name="Normal 58 2 7" xfId="28315"/>
    <cellStyle name="Normal 58 2 8" xfId="28316"/>
    <cellStyle name="Normal 58 2 9" xfId="28317"/>
    <cellStyle name="Normal 58 3" xfId="28318"/>
    <cellStyle name="Normal 58 3 2" xfId="28319"/>
    <cellStyle name="Normal 58 4" xfId="28320"/>
    <cellStyle name="Normal 58 5" xfId="28321"/>
    <cellStyle name="Normal 58 6" xfId="28322"/>
    <cellStyle name="Normal 58 7" xfId="28323"/>
    <cellStyle name="Normal 58 8" xfId="28324"/>
    <cellStyle name="Normal 58 9" xfId="28325"/>
    <cellStyle name="Normal 59" xfId="28326"/>
    <cellStyle name="Normal 59 10" xfId="28327"/>
    <cellStyle name="Normal 59 11" xfId="28328"/>
    <cellStyle name="Normal 59 12" xfId="28329"/>
    <cellStyle name="Normal 59 13" xfId="28330"/>
    <cellStyle name="Normal 59 2" xfId="28331"/>
    <cellStyle name="Normal 59 2 10" xfId="28332"/>
    <cellStyle name="Normal 59 2 11" xfId="28333"/>
    <cellStyle name="Normal 59 2 2" xfId="28334"/>
    <cellStyle name="Normal 59 2 3" xfId="28335"/>
    <cellStyle name="Normal 59 2 4" xfId="28336"/>
    <cellStyle name="Normal 59 2 5" xfId="28337"/>
    <cellStyle name="Normal 59 2 6" xfId="28338"/>
    <cellStyle name="Normal 59 2 7" xfId="28339"/>
    <cellStyle name="Normal 59 2 8" xfId="28340"/>
    <cellStyle name="Normal 59 2 9" xfId="28341"/>
    <cellStyle name="Normal 59 3" xfId="28342"/>
    <cellStyle name="Normal 59 3 2" xfId="28343"/>
    <cellStyle name="Normal 59 4" xfId="28344"/>
    <cellStyle name="Normal 59 5" xfId="28345"/>
    <cellStyle name="Normal 59 6" xfId="28346"/>
    <cellStyle name="Normal 59 7" xfId="28347"/>
    <cellStyle name="Normal 59 8" xfId="28348"/>
    <cellStyle name="Normal 59 9" xfId="28349"/>
    <cellStyle name="Normal 6" xfId="4"/>
    <cellStyle name="Normal 6 10" xfId="28350"/>
    <cellStyle name="Normal 6 2" xfId="28351"/>
    <cellStyle name="Normal 6 2 2" xfId="28352"/>
    <cellStyle name="Normal 6 2 2 2" xfId="28353"/>
    <cellStyle name="Normal 6 2 2 2 2" xfId="28354"/>
    <cellStyle name="Normal 6 2 2 3" xfId="28355"/>
    <cellStyle name="Normal 6 2 3" xfId="28356"/>
    <cellStyle name="Normal 6 2 3 2" xfId="28357"/>
    <cellStyle name="Normal 6 2 4" xfId="28358"/>
    <cellStyle name="Normal 6 2 5" xfId="28359"/>
    <cellStyle name="Normal 6 2 6" xfId="28360"/>
    <cellStyle name="Normal 6 2 7" xfId="28361"/>
    <cellStyle name="Normal 6 3" xfId="28362"/>
    <cellStyle name="Normal 6 3 2" xfId="28363"/>
    <cellStyle name="Normal 6 3 2 2" xfId="28364"/>
    <cellStyle name="Normal 6 3 3" xfId="28365"/>
    <cellStyle name="Normal 6 3 4" xfId="28366"/>
    <cellStyle name="Normal 6 3 5" xfId="28367"/>
    <cellStyle name="Normal 6 4" xfId="28368"/>
    <cellStyle name="Normal 6 4 2" xfId="28369"/>
    <cellStyle name="Normal 6 5" xfId="28370"/>
    <cellStyle name="Normal 6 6" xfId="28371"/>
    <cellStyle name="Normal 6 7" xfId="28372"/>
    <cellStyle name="Normal 6 8" xfId="28373"/>
    <cellStyle name="Normal 6 9" xfId="28374"/>
    <cellStyle name="Normal 60" xfId="28375"/>
    <cellStyle name="Normal 60 10" xfId="28376"/>
    <cellStyle name="Normal 60 11" xfId="28377"/>
    <cellStyle name="Normal 60 12" xfId="28378"/>
    <cellStyle name="Normal 60 2" xfId="28379"/>
    <cellStyle name="Normal 60 2 10" xfId="28380"/>
    <cellStyle name="Normal 60 2 11" xfId="28381"/>
    <cellStyle name="Normal 60 2 2" xfId="28382"/>
    <cellStyle name="Normal 60 2 3" xfId="28383"/>
    <cellStyle name="Normal 60 2 4" xfId="28384"/>
    <cellStyle name="Normal 60 2 5" xfId="28385"/>
    <cellStyle name="Normal 60 2 6" xfId="28386"/>
    <cellStyle name="Normal 60 2 7" xfId="28387"/>
    <cellStyle name="Normal 60 2 8" xfId="28388"/>
    <cellStyle name="Normal 60 2 9" xfId="28389"/>
    <cellStyle name="Normal 60 3" xfId="28390"/>
    <cellStyle name="Normal 60 4" xfId="28391"/>
    <cellStyle name="Normal 60 5" xfId="28392"/>
    <cellStyle name="Normal 60 6" xfId="28393"/>
    <cellStyle name="Normal 60 7" xfId="28394"/>
    <cellStyle name="Normal 60 8" xfId="28395"/>
    <cellStyle name="Normal 60 9" xfId="28396"/>
    <cellStyle name="Normal 61" xfId="28397"/>
    <cellStyle name="Normal 61 2" xfId="28398"/>
    <cellStyle name="Normal 61 2 2" xfId="28399"/>
    <cellStyle name="Normal 61 3" xfId="28400"/>
    <cellStyle name="Normal 62" xfId="28401"/>
    <cellStyle name="Normal 62 2" xfId="28402"/>
    <cellStyle name="Normal 62 2 2" xfId="28403"/>
    <cellStyle name="Normal 62 3" xfId="28404"/>
    <cellStyle name="Normal 63" xfId="28405"/>
    <cellStyle name="Normal 63 2" xfId="28406"/>
    <cellStyle name="Normal 64" xfId="28407"/>
    <cellStyle name="Normal 64 2" xfId="28408"/>
    <cellStyle name="Normal 65" xfId="28409"/>
    <cellStyle name="Normal 65 2" xfId="28410"/>
    <cellStyle name="Normal 65 2 10" xfId="28411"/>
    <cellStyle name="Normal 65 2 11" xfId="28412"/>
    <cellStyle name="Normal 65 2 2" xfId="28413"/>
    <cellStyle name="Normal 65 2 3" xfId="28414"/>
    <cellStyle name="Normal 65 2 4" xfId="28415"/>
    <cellStyle name="Normal 65 2 5" xfId="28416"/>
    <cellStyle name="Normal 65 2 6" xfId="28417"/>
    <cellStyle name="Normal 65 2 7" xfId="28418"/>
    <cellStyle name="Normal 65 2 8" xfId="28419"/>
    <cellStyle name="Normal 65 2 9" xfId="28420"/>
    <cellStyle name="Normal 65 3" xfId="28421"/>
    <cellStyle name="Normal 65 3 2" xfId="28422"/>
    <cellStyle name="Normal 65 4" xfId="28423"/>
    <cellStyle name="Normal 65 4 10" xfId="28424"/>
    <cellStyle name="Normal 65 4 11" xfId="28425"/>
    <cellStyle name="Normal 65 4 2" xfId="28426"/>
    <cellStyle name="Normal 65 4 3" xfId="28427"/>
    <cellStyle name="Normal 65 4 4" xfId="28428"/>
    <cellStyle name="Normal 65 4 5" xfId="28429"/>
    <cellStyle name="Normal 65 4 6" xfId="28430"/>
    <cellStyle name="Normal 65 4 7" xfId="28431"/>
    <cellStyle name="Normal 65 4 8" xfId="28432"/>
    <cellStyle name="Normal 65 4 9" xfId="28433"/>
    <cellStyle name="Normal 65 5" xfId="28434"/>
    <cellStyle name="Normal 66" xfId="28435"/>
    <cellStyle name="Normal 66 2" xfId="28436"/>
    <cellStyle name="Normal 66 2 10" xfId="28437"/>
    <cellStyle name="Normal 66 2 11" xfId="28438"/>
    <cellStyle name="Normal 66 2 2" xfId="28439"/>
    <cellStyle name="Normal 66 2 3" xfId="28440"/>
    <cellStyle name="Normal 66 2 4" xfId="28441"/>
    <cellStyle name="Normal 66 2 5" xfId="28442"/>
    <cellStyle name="Normal 66 2 6" xfId="28443"/>
    <cellStyle name="Normal 66 2 7" xfId="28444"/>
    <cellStyle name="Normal 66 2 8" xfId="28445"/>
    <cellStyle name="Normal 66 2 9" xfId="28446"/>
    <cellStyle name="Normal 66 3" xfId="28447"/>
    <cellStyle name="Normal 66 3 2" xfId="28448"/>
    <cellStyle name="Normal 66 4" xfId="28449"/>
    <cellStyle name="Normal 66 4 10" xfId="28450"/>
    <cellStyle name="Normal 66 4 11" xfId="28451"/>
    <cellStyle name="Normal 66 4 2" xfId="28452"/>
    <cellStyle name="Normal 66 4 3" xfId="28453"/>
    <cellStyle name="Normal 66 4 4" xfId="28454"/>
    <cellStyle name="Normal 66 4 5" xfId="28455"/>
    <cellStyle name="Normal 66 4 6" xfId="28456"/>
    <cellStyle name="Normal 66 4 7" xfId="28457"/>
    <cellStyle name="Normal 66 4 8" xfId="28458"/>
    <cellStyle name="Normal 66 4 9" xfId="28459"/>
    <cellStyle name="Normal 66 5" xfId="28460"/>
    <cellStyle name="Normal 67" xfId="28461"/>
    <cellStyle name="Normal 67 2" xfId="28462"/>
    <cellStyle name="Normal 67 2 10" xfId="28463"/>
    <cellStyle name="Normal 67 2 11" xfId="28464"/>
    <cellStyle name="Normal 67 2 2" xfId="28465"/>
    <cellStyle name="Normal 67 2 3" xfId="28466"/>
    <cellStyle name="Normal 67 2 4" xfId="28467"/>
    <cellStyle name="Normal 67 2 5" xfId="28468"/>
    <cellStyle name="Normal 67 2 6" xfId="28469"/>
    <cellStyle name="Normal 67 2 7" xfId="28470"/>
    <cellStyle name="Normal 67 2 8" xfId="28471"/>
    <cellStyle name="Normal 67 2 9" xfId="28472"/>
    <cellStyle name="Normal 67 3" xfId="28473"/>
    <cellStyle name="Normal 67 3 2" xfId="28474"/>
    <cellStyle name="Normal 67 4" xfId="28475"/>
    <cellStyle name="Normal 67 4 10" xfId="28476"/>
    <cellStyle name="Normal 67 4 11" xfId="28477"/>
    <cellStyle name="Normal 67 4 2" xfId="28478"/>
    <cellStyle name="Normal 67 4 3" xfId="28479"/>
    <cellStyle name="Normal 67 4 4" xfId="28480"/>
    <cellStyle name="Normal 67 4 5" xfId="28481"/>
    <cellStyle name="Normal 67 4 6" xfId="28482"/>
    <cellStyle name="Normal 67 4 7" xfId="28483"/>
    <cellStyle name="Normal 67 4 8" xfId="28484"/>
    <cellStyle name="Normal 67 4 9" xfId="28485"/>
    <cellStyle name="Normal 67 5" xfId="28486"/>
    <cellStyle name="Normal 68" xfId="28487"/>
    <cellStyle name="Normal 68 2" xfId="28488"/>
    <cellStyle name="Normal 68 2 10" xfId="28489"/>
    <cellStyle name="Normal 68 2 11" xfId="28490"/>
    <cellStyle name="Normal 68 2 2" xfId="28491"/>
    <cellStyle name="Normal 68 2 3" xfId="28492"/>
    <cellStyle name="Normal 68 2 4" xfId="28493"/>
    <cellStyle name="Normal 68 2 5" xfId="28494"/>
    <cellStyle name="Normal 68 2 6" xfId="28495"/>
    <cellStyle name="Normal 68 2 7" xfId="28496"/>
    <cellStyle name="Normal 68 2 8" xfId="28497"/>
    <cellStyle name="Normal 68 2 9" xfId="28498"/>
    <cellStyle name="Normal 68 3" xfId="28499"/>
    <cellStyle name="Normal 69" xfId="28500"/>
    <cellStyle name="Normal 69 2" xfId="28501"/>
    <cellStyle name="Normal 69 2 10" xfId="28502"/>
    <cellStyle name="Normal 69 2 11" xfId="28503"/>
    <cellStyle name="Normal 69 2 2" xfId="28504"/>
    <cellStyle name="Normal 69 2 3" xfId="28505"/>
    <cellStyle name="Normal 69 2 4" xfId="28506"/>
    <cellStyle name="Normal 69 2 5" xfId="28507"/>
    <cellStyle name="Normal 69 2 6" xfId="28508"/>
    <cellStyle name="Normal 69 2 7" xfId="28509"/>
    <cellStyle name="Normal 69 2 8" xfId="28510"/>
    <cellStyle name="Normal 69 2 9" xfId="28511"/>
    <cellStyle name="Normal 69 3" xfId="28512"/>
    <cellStyle name="Normal 7" xfId="28513"/>
    <cellStyle name="Normal 7 2" xfId="28514"/>
    <cellStyle name="Normal 7 2 2" xfId="28515"/>
    <cellStyle name="Normal 7 2 3" xfId="28516"/>
    <cellStyle name="Normal 7 3" xfId="28517"/>
    <cellStyle name="Normal 7 3 2" xfId="28518"/>
    <cellStyle name="Normal 7 4" xfId="28519"/>
    <cellStyle name="Normal 7 5" xfId="28520"/>
    <cellStyle name="Normal 70" xfId="28521"/>
    <cellStyle name="Normal 70 2" xfId="28522"/>
    <cellStyle name="Normal 70 2 10" xfId="28523"/>
    <cellStyle name="Normal 70 2 11" xfId="28524"/>
    <cellStyle name="Normal 70 2 2" xfId="28525"/>
    <cellStyle name="Normal 70 2 3" xfId="28526"/>
    <cellStyle name="Normal 70 2 4" xfId="28527"/>
    <cellStyle name="Normal 70 2 5" xfId="28528"/>
    <cellStyle name="Normal 70 2 6" xfId="28529"/>
    <cellStyle name="Normal 70 2 7" xfId="28530"/>
    <cellStyle name="Normal 70 2 8" xfId="28531"/>
    <cellStyle name="Normal 70 2 9" xfId="28532"/>
    <cellStyle name="Normal 70 3" xfId="28533"/>
    <cellStyle name="Normal 71" xfId="28534"/>
    <cellStyle name="Normal 71 2" xfId="28535"/>
    <cellStyle name="Normal 71 2 10" xfId="28536"/>
    <cellStyle name="Normal 71 2 11" xfId="28537"/>
    <cellStyle name="Normal 71 2 2" xfId="28538"/>
    <cellStyle name="Normal 71 2 3" xfId="28539"/>
    <cellStyle name="Normal 71 2 4" xfId="28540"/>
    <cellStyle name="Normal 71 2 5" xfId="28541"/>
    <cellStyle name="Normal 71 2 6" xfId="28542"/>
    <cellStyle name="Normal 71 2 7" xfId="28543"/>
    <cellStyle name="Normal 71 2 8" xfId="28544"/>
    <cellStyle name="Normal 71 2 9" xfId="28545"/>
    <cellStyle name="Normal 71 3" xfId="28546"/>
    <cellStyle name="Normal 72" xfId="28547"/>
    <cellStyle name="Normal 72 10" xfId="28548"/>
    <cellStyle name="Normal 72 11" xfId="28549"/>
    <cellStyle name="Normal 72 2" xfId="28550"/>
    <cellStyle name="Normal 72 3" xfId="28551"/>
    <cellStyle name="Normal 72 4" xfId="28552"/>
    <cellStyle name="Normal 72 5" xfId="28553"/>
    <cellStyle name="Normal 72 6" xfId="28554"/>
    <cellStyle name="Normal 72 7" xfId="28555"/>
    <cellStyle name="Normal 72 8" xfId="28556"/>
    <cellStyle name="Normal 72 9" xfId="28557"/>
    <cellStyle name="Normal 73" xfId="28558"/>
    <cellStyle name="Normal 73 10" xfId="28559"/>
    <cellStyle name="Normal 73 11" xfId="28560"/>
    <cellStyle name="Normal 73 2" xfId="28561"/>
    <cellStyle name="Normal 73 3" xfId="28562"/>
    <cellStyle name="Normal 73 4" xfId="28563"/>
    <cellStyle name="Normal 73 5" xfId="28564"/>
    <cellStyle name="Normal 73 6" xfId="28565"/>
    <cellStyle name="Normal 73 7" xfId="28566"/>
    <cellStyle name="Normal 73 8" xfId="28567"/>
    <cellStyle name="Normal 73 9" xfId="28568"/>
    <cellStyle name="Normal 74" xfId="28569"/>
    <cellStyle name="Normal 74 10" xfId="28570"/>
    <cellStyle name="Normal 74 11" xfId="28571"/>
    <cellStyle name="Normal 74 2" xfId="28572"/>
    <cellStyle name="Normal 74 3" xfId="28573"/>
    <cellStyle name="Normal 74 4" xfId="28574"/>
    <cellStyle name="Normal 74 5" xfId="28575"/>
    <cellStyle name="Normal 74 6" xfId="28576"/>
    <cellStyle name="Normal 74 7" xfId="28577"/>
    <cellStyle name="Normal 74 8" xfId="28578"/>
    <cellStyle name="Normal 74 9" xfId="28579"/>
    <cellStyle name="Normal 75" xfId="28580"/>
    <cellStyle name="Normal 75 10" xfId="28581"/>
    <cellStyle name="Normal 75 11" xfId="28582"/>
    <cellStyle name="Normal 75 2" xfId="28583"/>
    <cellStyle name="Normal 75 3" xfId="28584"/>
    <cellStyle name="Normal 75 4" xfId="28585"/>
    <cellStyle name="Normal 75 5" xfId="28586"/>
    <cellStyle name="Normal 75 6" xfId="28587"/>
    <cellStyle name="Normal 75 7" xfId="28588"/>
    <cellStyle name="Normal 75 8" xfId="28589"/>
    <cellStyle name="Normal 75 9" xfId="28590"/>
    <cellStyle name="Normal 76" xfId="28591"/>
    <cellStyle name="Normal 76 10" xfId="28592"/>
    <cellStyle name="Normal 76 11" xfId="28593"/>
    <cellStyle name="Normal 76 2" xfId="28594"/>
    <cellStyle name="Normal 76 3" xfId="28595"/>
    <cellStyle name="Normal 76 4" xfId="28596"/>
    <cellStyle name="Normal 76 5" xfId="28597"/>
    <cellStyle name="Normal 76 6" xfId="28598"/>
    <cellStyle name="Normal 76 7" xfId="28599"/>
    <cellStyle name="Normal 76 8" xfId="28600"/>
    <cellStyle name="Normal 76 9" xfId="28601"/>
    <cellStyle name="Normal 77" xfId="28602"/>
    <cellStyle name="Normal 77 10" xfId="28603"/>
    <cellStyle name="Normal 77 11" xfId="28604"/>
    <cellStyle name="Normal 77 2" xfId="28605"/>
    <cellStyle name="Normal 77 3" xfId="28606"/>
    <cellStyle name="Normal 77 4" xfId="28607"/>
    <cellStyle name="Normal 77 5" xfId="28608"/>
    <cellStyle name="Normal 77 6" xfId="28609"/>
    <cellStyle name="Normal 77 7" xfId="28610"/>
    <cellStyle name="Normal 77 8" xfId="28611"/>
    <cellStyle name="Normal 77 9" xfId="28612"/>
    <cellStyle name="Normal 78" xfId="28613"/>
    <cellStyle name="Normal 78 10" xfId="28614"/>
    <cellStyle name="Normal 78 11" xfId="28615"/>
    <cellStyle name="Normal 78 2" xfId="28616"/>
    <cellStyle name="Normal 78 3" xfId="28617"/>
    <cellStyle name="Normal 78 4" xfId="28618"/>
    <cellStyle name="Normal 78 5" xfId="28619"/>
    <cellStyle name="Normal 78 6" xfId="28620"/>
    <cellStyle name="Normal 78 7" xfId="28621"/>
    <cellStyle name="Normal 78 8" xfId="28622"/>
    <cellStyle name="Normal 78 9" xfId="28623"/>
    <cellStyle name="Normal 79" xfId="28624"/>
    <cellStyle name="Normal 79 10" xfId="28625"/>
    <cellStyle name="Normal 79 11" xfId="28626"/>
    <cellStyle name="Normal 79 2" xfId="28627"/>
    <cellStyle name="Normal 79 3" xfId="28628"/>
    <cellStyle name="Normal 79 4" xfId="28629"/>
    <cellStyle name="Normal 79 5" xfId="28630"/>
    <cellStyle name="Normal 79 6" xfId="28631"/>
    <cellStyle name="Normal 79 7" xfId="28632"/>
    <cellStyle name="Normal 79 8" xfId="28633"/>
    <cellStyle name="Normal 79 9" xfId="28634"/>
    <cellStyle name="Normal 8" xfId="28635"/>
    <cellStyle name="Normal 8 2" xfId="28636"/>
    <cellStyle name="Normal 8 2 2" xfId="28637"/>
    <cellStyle name="Normal 8 2 3" xfId="28638"/>
    <cellStyle name="Normal 8 3" xfId="28639"/>
    <cellStyle name="Normal 8 3 2" xfId="28640"/>
    <cellStyle name="Normal 8 4" xfId="28641"/>
    <cellStyle name="Normal 8 5" xfId="28642"/>
    <cellStyle name="Normal 80" xfId="28643"/>
    <cellStyle name="Normal 80 10" xfId="28644"/>
    <cellStyle name="Normal 80 11" xfId="28645"/>
    <cellStyle name="Normal 80 2" xfId="28646"/>
    <cellStyle name="Normal 80 3" xfId="28647"/>
    <cellStyle name="Normal 80 4" xfId="28648"/>
    <cellStyle name="Normal 80 5" xfId="28649"/>
    <cellStyle name="Normal 80 6" xfId="28650"/>
    <cellStyle name="Normal 80 7" xfId="28651"/>
    <cellStyle name="Normal 80 8" xfId="28652"/>
    <cellStyle name="Normal 80 9" xfId="28653"/>
    <cellStyle name="Normal 81" xfId="28654"/>
    <cellStyle name="Normal 81 10" xfId="28655"/>
    <cellStyle name="Normal 81 11" xfId="28656"/>
    <cellStyle name="Normal 81 2" xfId="28657"/>
    <cellStyle name="Normal 81 3" xfId="28658"/>
    <cellStyle name="Normal 81 4" xfId="28659"/>
    <cellStyle name="Normal 81 5" xfId="28660"/>
    <cellStyle name="Normal 81 6" xfId="28661"/>
    <cellStyle name="Normal 81 7" xfId="28662"/>
    <cellStyle name="Normal 81 8" xfId="28663"/>
    <cellStyle name="Normal 81 9" xfId="28664"/>
    <cellStyle name="Normal 82" xfId="28665"/>
    <cellStyle name="Normal 82 2" xfId="28666"/>
    <cellStyle name="Normal 83" xfId="28667"/>
    <cellStyle name="Normal 83 10" xfId="28668"/>
    <cellStyle name="Normal 83 11" xfId="28669"/>
    <cellStyle name="Normal 83 2" xfId="28670"/>
    <cellStyle name="Normal 83 3" xfId="28671"/>
    <cellStyle name="Normal 83 4" xfId="28672"/>
    <cellStyle name="Normal 83 5" xfId="28673"/>
    <cellStyle name="Normal 83 6" xfId="28674"/>
    <cellStyle name="Normal 83 7" xfId="28675"/>
    <cellStyle name="Normal 83 8" xfId="28676"/>
    <cellStyle name="Normal 83 9" xfId="28677"/>
    <cellStyle name="Normal 84" xfId="28678"/>
    <cellStyle name="Normal 84 10" xfId="28679"/>
    <cellStyle name="Normal 84 11" xfId="28680"/>
    <cellStyle name="Normal 84 2" xfId="28681"/>
    <cellStyle name="Normal 84 3" xfId="28682"/>
    <cellStyle name="Normal 84 4" xfId="28683"/>
    <cellStyle name="Normal 84 5" xfId="28684"/>
    <cellStyle name="Normal 84 6" xfId="28685"/>
    <cellStyle name="Normal 84 7" xfId="28686"/>
    <cellStyle name="Normal 84 8" xfId="28687"/>
    <cellStyle name="Normal 84 9" xfId="28688"/>
    <cellStyle name="Normal 85" xfId="28689"/>
    <cellStyle name="Normal 85 10" xfId="28690"/>
    <cellStyle name="Normal 85 11" xfId="28691"/>
    <cellStyle name="Normal 85 2" xfId="28692"/>
    <cellStyle name="Normal 85 3" xfId="28693"/>
    <cellStyle name="Normal 85 4" xfId="28694"/>
    <cellStyle name="Normal 85 5" xfId="28695"/>
    <cellStyle name="Normal 85 6" xfId="28696"/>
    <cellStyle name="Normal 85 7" xfId="28697"/>
    <cellStyle name="Normal 85 8" xfId="28698"/>
    <cellStyle name="Normal 85 9" xfId="28699"/>
    <cellStyle name="Normal 86" xfId="28700"/>
    <cellStyle name="Normal 86 10" xfId="28701"/>
    <cellStyle name="Normal 86 11" xfId="28702"/>
    <cellStyle name="Normal 86 2" xfId="28703"/>
    <cellStyle name="Normal 86 3" xfId="28704"/>
    <cellStyle name="Normal 86 4" xfId="28705"/>
    <cellStyle name="Normal 86 5" xfId="28706"/>
    <cellStyle name="Normal 86 6" xfId="28707"/>
    <cellStyle name="Normal 86 7" xfId="28708"/>
    <cellStyle name="Normal 86 8" xfId="28709"/>
    <cellStyle name="Normal 86 9" xfId="28710"/>
    <cellStyle name="Normal 87" xfId="28711"/>
    <cellStyle name="Normal 87 10" xfId="28712"/>
    <cellStyle name="Normal 87 11" xfId="28713"/>
    <cellStyle name="Normal 87 2" xfId="28714"/>
    <cellStyle name="Normal 87 3" xfId="28715"/>
    <cellStyle name="Normal 87 4" xfId="28716"/>
    <cellStyle name="Normal 87 5" xfId="28717"/>
    <cellStyle name="Normal 87 6" xfId="28718"/>
    <cellStyle name="Normal 87 7" xfId="28719"/>
    <cellStyle name="Normal 87 8" xfId="28720"/>
    <cellStyle name="Normal 87 9" xfId="28721"/>
    <cellStyle name="Normal 88" xfId="28722"/>
    <cellStyle name="Normal 88 10" xfId="28723"/>
    <cellStyle name="Normal 88 11" xfId="28724"/>
    <cellStyle name="Normal 88 2" xfId="28725"/>
    <cellStyle name="Normal 88 3" xfId="28726"/>
    <cellStyle name="Normal 88 4" xfId="28727"/>
    <cellStyle name="Normal 88 5" xfId="28728"/>
    <cellStyle name="Normal 88 6" xfId="28729"/>
    <cellStyle name="Normal 88 7" xfId="28730"/>
    <cellStyle name="Normal 88 8" xfId="28731"/>
    <cellStyle name="Normal 88 9" xfId="28732"/>
    <cellStyle name="Normal 89" xfId="28733"/>
    <cellStyle name="Normal 89 10" xfId="28734"/>
    <cellStyle name="Normal 89 11" xfId="28735"/>
    <cellStyle name="Normal 89 2" xfId="28736"/>
    <cellStyle name="Normal 89 3" xfId="28737"/>
    <cellStyle name="Normal 89 4" xfId="28738"/>
    <cellStyle name="Normal 89 5" xfId="28739"/>
    <cellStyle name="Normal 89 6" xfId="28740"/>
    <cellStyle name="Normal 89 7" xfId="28741"/>
    <cellStyle name="Normal 89 8" xfId="28742"/>
    <cellStyle name="Normal 89 9" xfId="28743"/>
    <cellStyle name="Normal 9" xfId="28744"/>
    <cellStyle name="Normal 9 2" xfId="28745"/>
    <cellStyle name="Normal 9 2 2" xfId="28746"/>
    <cellStyle name="Normal 9 2 3" xfId="28747"/>
    <cellStyle name="Normal 9 3" xfId="28748"/>
    <cellStyle name="Normal 9 3 2" xfId="28749"/>
    <cellStyle name="Normal 9 4" xfId="28750"/>
    <cellStyle name="Normal 9 5" xfId="28751"/>
    <cellStyle name="Normal 90" xfId="28752"/>
    <cellStyle name="Normal 90 10" xfId="28753"/>
    <cellStyle name="Normal 90 11" xfId="28754"/>
    <cellStyle name="Normal 90 2" xfId="28755"/>
    <cellStyle name="Normal 90 3" xfId="28756"/>
    <cellStyle name="Normal 90 4" xfId="28757"/>
    <cellStyle name="Normal 90 5" xfId="28758"/>
    <cellStyle name="Normal 90 6" xfId="28759"/>
    <cellStyle name="Normal 90 7" xfId="28760"/>
    <cellStyle name="Normal 90 8" xfId="28761"/>
    <cellStyle name="Normal 90 9" xfId="28762"/>
    <cellStyle name="Normal 91" xfId="28763"/>
    <cellStyle name="Normal 91 10" xfId="28764"/>
    <cellStyle name="Normal 91 11" xfId="28765"/>
    <cellStyle name="Normal 91 2" xfId="28766"/>
    <cellStyle name="Normal 91 3" xfId="28767"/>
    <cellStyle name="Normal 91 4" xfId="28768"/>
    <cellStyle name="Normal 91 5" xfId="28769"/>
    <cellStyle name="Normal 91 6" xfId="28770"/>
    <cellStyle name="Normal 91 7" xfId="28771"/>
    <cellStyle name="Normal 91 8" xfId="28772"/>
    <cellStyle name="Normal 91 9" xfId="28773"/>
    <cellStyle name="Normal 92" xfId="28774"/>
    <cellStyle name="Normal 92 10" xfId="28775"/>
    <cellStyle name="Normal 92 11" xfId="28776"/>
    <cellStyle name="Normal 92 2" xfId="28777"/>
    <cellStyle name="Normal 92 3" xfId="28778"/>
    <cellStyle name="Normal 92 4" xfId="28779"/>
    <cellStyle name="Normal 92 5" xfId="28780"/>
    <cellStyle name="Normal 92 6" xfId="28781"/>
    <cellStyle name="Normal 92 7" xfId="28782"/>
    <cellStyle name="Normal 92 8" xfId="28783"/>
    <cellStyle name="Normal 92 9" xfId="28784"/>
    <cellStyle name="Normal 93" xfId="28785"/>
    <cellStyle name="Normal 93 10" xfId="28786"/>
    <cellStyle name="Normal 93 11" xfId="28787"/>
    <cellStyle name="Normal 93 2" xfId="28788"/>
    <cellStyle name="Normal 93 3" xfId="28789"/>
    <cellStyle name="Normal 93 4" xfId="28790"/>
    <cellStyle name="Normal 93 5" xfId="28791"/>
    <cellStyle name="Normal 93 6" xfId="28792"/>
    <cellStyle name="Normal 93 7" xfId="28793"/>
    <cellStyle name="Normal 93 8" xfId="28794"/>
    <cellStyle name="Normal 93 9" xfId="28795"/>
    <cellStyle name="Normal 94" xfId="28796"/>
    <cellStyle name="Normal 94 2" xfId="28797"/>
    <cellStyle name="Normal 95" xfId="28798"/>
    <cellStyle name="Normal 95 2" xfId="28799"/>
    <cellStyle name="Normal 96" xfId="28800"/>
    <cellStyle name="Normal 96 10" xfId="28801"/>
    <cellStyle name="Normal 96 11" xfId="28802"/>
    <cellStyle name="Normal 96 2" xfId="28803"/>
    <cellStyle name="Normal 96 3" xfId="28804"/>
    <cellStyle name="Normal 96 4" xfId="28805"/>
    <cellStyle name="Normal 96 5" xfId="28806"/>
    <cellStyle name="Normal 96 6" xfId="28807"/>
    <cellStyle name="Normal 96 7" xfId="28808"/>
    <cellStyle name="Normal 96 8" xfId="28809"/>
    <cellStyle name="Normal 96 9" xfId="28810"/>
    <cellStyle name="Normal 97" xfId="28811"/>
    <cellStyle name="Normal 97 10" xfId="28812"/>
    <cellStyle name="Normal 97 11" xfId="28813"/>
    <cellStyle name="Normal 97 2" xfId="28814"/>
    <cellStyle name="Normal 97 3" xfId="28815"/>
    <cellStyle name="Normal 97 4" xfId="28816"/>
    <cellStyle name="Normal 97 5" xfId="28817"/>
    <cellStyle name="Normal 97 6" xfId="28818"/>
    <cellStyle name="Normal 97 7" xfId="28819"/>
    <cellStyle name="Normal 97 8" xfId="28820"/>
    <cellStyle name="Normal 97 9" xfId="28821"/>
    <cellStyle name="Normal 98" xfId="28822"/>
    <cellStyle name="Normal 98 10" xfId="28823"/>
    <cellStyle name="Normal 98 11" xfId="28824"/>
    <cellStyle name="Normal 98 2" xfId="28825"/>
    <cellStyle name="Normal 98 3" xfId="28826"/>
    <cellStyle name="Normal 98 4" xfId="28827"/>
    <cellStyle name="Normal 98 5" xfId="28828"/>
    <cellStyle name="Normal 98 6" xfId="28829"/>
    <cellStyle name="Normal 98 7" xfId="28830"/>
    <cellStyle name="Normal 98 8" xfId="28831"/>
    <cellStyle name="Normal 98 9" xfId="28832"/>
    <cellStyle name="Normal 99" xfId="28833"/>
    <cellStyle name="Normal 99 10" xfId="28834"/>
    <cellStyle name="Normal 99 11" xfId="28835"/>
    <cellStyle name="Normal 99 2" xfId="28836"/>
    <cellStyle name="Normal 99 3" xfId="28837"/>
    <cellStyle name="Normal 99 4" xfId="28838"/>
    <cellStyle name="Normal 99 5" xfId="28839"/>
    <cellStyle name="Normal 99 6" xfId="28840"/>
    <cellStyle name="Normal 99 7" xfId="28841"/>
    <cellStyle name="Normal 99 8" xfId="28842"/>
    <cellStyle name="Normal 99 9" xfId="28843"/>
    <cellStyle name="NormalᗨPRODUCT_FDAform" xfId="28844"/>
    <cellStyle name="Note 10" xfId="28845"/>
    <cellStyle name="Note 10 2" xfId="28846"/>
    <cellStyle name="Note 10 2 2" xfId="28847"/>
    <cellStyle name="Note 10 2 2 2" xfId="28848"/>
    <cellStyle name="Note 10 2 2 3" xfId="28849"/>
    <cellStyle name="Note 10 2 3" xfId="28850"/>
    <cellStyle name="Note 10 2 4" xfId="28851"/>
    <cellStyle name="Note 10 3" xfId="28852"/>
    <cellStyle name="Note 10 3 2" xfId="28853"/>
    <cellStyle name="Note 10 3 2 2" xfId="28854"/>
    <cellStyle name="Note 10 3 2 3" xfId="28855"/>
    <cellStyle name="Note 10 3 3" xfId="28856"/>
    <cellStyle name="Note 10 3 4" xfId="28857"/>
    <cellStyle name="Note 10 4" xfId="28858"/>
    <cellStyle name="Note 10 4 2" xfId="28859"/>
    <cellStyle name="Note 10 4 2 2" xfId="28860"/>
    <cellStyle name="Note 10 4 2 3" xfId="28861"/>
    <cellStyle name="Note 10 4 3" xfId="28862"/>
    <cellStyle name="Note 10 4 4" xfId="28863"/>
    <cellStyle name="Note 10 5" xfId="28864"/>
    <cellStyle name="Note 10 5 2" xfId="28865"/>
    <cellStyle name="Note 10 5 2 2" xfId="28866"/>
    <cellStyle name="Note 10 5 2 3" xfId="28867"/>
    <cellStyle name="Note 10 5 3" xfId="28868"/>
    <cellStyle name="Note 10 5 4" xfId="28869"/>
    <cellStyle name="Note 10 6" xfId="28870"/>
    <cellStyle name="Note 10 6 2" xfId="28871"/>
    <cellStyle name="Note 10 6 2 2" xfId="28872"/>
    <cellStyle name="Note 10 6 2 3" xfId="28873"/>
    <cellStyle name="Note 10 6 3" xfId="28874"/>
    <cellStyle name="Note 10 6 4" xfId="28875"/>
    <cellStyle name="Note 10 7" xfId="28876"/>
    <cellStyle name="Note 10 7 2" xfId="28877"/>
    <cellStyle name="Note 10 7 3" xfId="28878"/>
    <cellStyle name="Note 10 8" xfId="28879"/>
    <cellStyle name="Note 10 9" xfId="28880"/>
    <cellStyle name="Note 11" xfId="28881"/>
    <cellStyle name="Note 11 2" xfId="28882"/>
    <cellStyle name="Note 11 2 2" xfId="28883"/>
    <cellStyle name="Note 11 2 2 2" xfId="28884"/>
    <cellStyle name="Note 11 2 2 3" xfId="28885"/>
    <cellStyle name="Note 11 2 3" xfId="28886"/>
    <cellStyle name="Note 11 2 4" xfId="28887"/>
    <cellStyle name="Note 11 3" xfId="28888"/>
    <cellStyle name="Note 11 3 2" xfId="28889"/>
    <cellStyle name="Note 11 3 2 2" xfId="28890"/>
    <cellStyle name="Note 11 3 2 3" xfId="28891"/>
    <cellStyle name="Note 11 3 3" xfId="28892"/>
    <cellStyle name="Note 11 3 4" xfId="28893"/>
    <cellStyle name="Note 11 4" xfId="28894"/>
    <cellStyle name="Note 11 4 2" xfId="28895"/>
    <cellStyle name="Note 11 4 2 2" xfId="28896"/>
    <cellStyle name="Note 11 4 2 3" xfId="28897"/>
    <cellStyle name="Note 11 4 3" xfId="28898"/>
    <cellStyle name="Note 11 4 4" xfId="28899"/>
    <cellStyle name="Note 11 5" xfId="28900"/>
    <cellStyle name="Note 11 5 2" xfId="28901"/>
    <cellStyle name="Note 11 5 2 2" xfId="28902"/>
    <cellStyle name="Note 11 5 2 3" xfId="28903"/>
    <cellStyle name="Note 11 5 3" xfId="28904"/>
    <cellStyle name="Note 11 5 4" xfId="28905"/>
    <cellStyle name="Note 11 6" xfId="28906"/>
    <cellStyle name="Note 11 6 2" xfId="28907"/>
    <cellStyle name="Note 11 6 2 2" xfId="28908"/>
    <cellStyle name="Note 11 6 2 3" xfId="28909"/>
    <cellStyle name="Note 11 6 3" xfId="28910"/>
    <cellStyle name="Note 11 6 4" xfId="28911"/>
    <cellStyle name="Note 11 7" xfId="28912"/>
    <cellStyle name="Note 11 7 2" xfId="28913"/>
    <cellStyle name="Note 11 7 3" xfId="28914"/>
    <cellStyle name="Note 11 8" xfId="28915"/>
    <cellStyle name="Note 11 9" xfId="28916"/>
    <cellStyle name="Note 12" xfId="28917"/>
    <cellStyle name="Note 12 2" xfId="28918"/>
    <cellStyle name="Note 12 2 2" xfId="28919"/>
    <cellStyle name="Note 12 2 2 2" xfId="28920"/>
    <cellStyle name="Note 12 2 2 3" xfId="28921"/>
    <cellStyle name="Note 12 2 3" xfId="28922"/>
    <cellStyle name="Note 12 2 4" xfId="28923"/>
    <cellStyle name="Note 12 3" xfId="28924"/>
    <cellStyle name="Note 12 3 2" xfId="28925"/>
    <cellStyle name="Note 12 3 2 2" xfId="28926"/>
    <cellStyle name="Note 12 3 2 3" xfId="28927"/>
    <cellStyle name="Note 12 3 3" xfId="28928"/>
    <cellStyle name="Note 12 3 4" xfId="28929"/>
    <cellStyle name="Note 12 4" xfId="28930"/>
    <cellStyle name="Note 12 4 2" xfId="28931"/>
    <cellStyle name="Note 12 4 2 2" xfId="28932"/>
    <cellStyle name="Note 12 4 2 3" xfId="28933"/>
    <cellStyle name="Note 12 4 3" xfId="28934"/>
    <cellStyle name="Note 12 4 4" xfId="28935"/>
    <cellStyle name="Note 12 5" xfId="28936"/>
    <cellStyle name="Note 12 5 2" xfId="28937"/>
    <cellStyle name="Note 12 5 2 2" xfId="28938"/>
    <cellStyle name="Note 12 5 2 3" xfId="28939"/>
    <cellStyle name="Note 12 5 3" xfId="28940"/>
    <cellStyle name="Note 12 5 4" xfId="28941"/>
    <cellStyle name="Note 12 6" xfId="28942"/>
    <cellStyle name="Note 12 6 2" xfId="28943"/>
    <cellStyle name="Note 12 6 2 2" xfId="28944"/>
    <cellStyle name="Note 12 6 2 3" xfId="28945"/>
    <cellStyle name="Note 12 6 3" xfId="28946"/>
    <cellStyle name="Note 12 6 4" xfId="28947"/>
    <cellStyle name="Note 12 7" xfId="28948"/>
    <cellStyle name="Note 12 7 2" xfId="28949"/>
    <cellStyle name="Note 12 7 3" xfId="28950"/>
    <cellStyle name="Note 12 8" xfId="28951"/>
    <cellStyle name="Note 12 9" xfId="28952"/>
    <cellStyle name="Note 13" xfId="28953"/>
    <cellStyle name="Note 13 2" xfId="28954"/>
    <cellStyle name="Note 13 2 2" xfId="28955"/>
    <cellStyle name="Note 13 2 2 2" xfId="28956"/>
    <cellStyle name="Note 13 2 2 3" xfId="28957"/>
    <cellStyle name="Note 13 2 3" xfId="28958"/>
    <cellStyle name="Note 13 2 4" xfId="28959"/>
    <cellStyle name="Note 13 3" xfId="28960"/>
    <cellStyle name="Note 13 3 2" xfId="28961"/>
    <cellStyle name="Note 13 3 2 2" xfId="28962"/>
    <cellStyle name="Note 13 3 2 3" xfId="28963"/>
    <cellStyle name="Note 13 3 3" xfId="28964"/>
    <cellStyle name="Note 13 3 4" xfId="28965"/>
    <cellStyle name="Note 13 4" xfId="28966"/>
    <cellStyle name="Note 13 4 2" xfId="28967"/>
    <cellStyle name="Note 13 4 2 2" xfId="28968"/>
    <cellStyle name="Note 13 4 2 3" xfId="28969"/>
    <cellStyle name="Note 13 4 3" xfId="28970"/>
    <cellStyle name="Note 13 4 4" xfId="28971"/>
    <cellStyle name="Note 13 5" xfId="28972"/>
    <cellStyle name="Note 13 5 2" xfId="28973"/>
    <cellStyle name="Note 13 5 2 2" xfId="28974"/>
    <cellStyle name="Note 13 5 2 3" xfId="28975"/>
    <cellStyle name="Note 13 5 3" xfId="28976"/>
    <cellStyle name="Note 13 5 4" xfId="28977"/>
    <cellStyle name="Note 13 6" xfId="28978"/>
    <cellStyle name="Note 13 6 2" xfId="28979"/>
    <cellStyle name="Note 13 6 2 2" xfId="28980"/>
    <cellStyle name="Note 13 6 2 3" xfId="28981"/>
    <cellStyle name="Note 13 6 3" xfId="28982"/>
    <cellStyle name="Note 13 6 4" xfId="28983"/>
    <cellStyle name="Note 13 7" xfId="28984"/>
    <cellStyle name="Note 13 7 2" xfId="28985"/>
    <cellStyle name="Note 13 7 3" xfId="28986"/>
    <cellStyle name="Note 13 8" xfId="28987"/>
    <cellStyle name="Note 13 9" xfId="28988"/>
    <cellStyle name="Note 14" xfId="28989"/>
    <cellStyle name="Note 14 2" xfId="28990"/>
    <cellStyle name="Note 14 2 2" xfId="28991"/>
    <cellStyle name="Note 14 2 2 2" xfId="28992"/>
    <cellStyle name="Note 14 2 2 3" xfId="28993"/>
    <cellStyle name="Note 14 2 3" xfId="28994"/>
    <cellStyle name="Note 14 2 4" xfId="28995"/>
    <cellStyle name="Note 14 3" xfId="28996"/>
    <cellStyle name="Note 14 3 2" xfId="28997"/>
    <cellStyle name="Note 14 3 2 2" xfId="28998"/>
    <cellStyle name="Note 14 3 2 3" xfId="28999"/>
    <cellStyle name="Note 14 3 3" xfId="29000"/>
    <cellStyle name="Note 14 3 4" xfId="29001"/>
    <cellStyle name="Note 14 4" xfId="29002"/>
    <cellStyle name="Note 14 4 2" xfId="29003"/>
    <cellStyle name="Note 14 4 2 2" xfId="29004"/>
    <cellStyle name="Note 14 4 2 3" xfId="29005"/>
    <cellStyle name="Note 14 4 3" xfId="29006"/>
    <cellStyle name="Note 14 4 4" xfId="29007"/>
    <cellStyle name="Note 14 5" xfId="29008"/>
    <cellStyle name="Note 14 5 2" xfId="29009"/>
    <cellStyle name="Note 14 5 2 2" xfId="29010"/>
    <cellStyle name="Note 14 5 2 3" xfId="29011"/>
    <cellStyle name="Note 14 5 3" xfId="29012"/>
    <cellStyle name="Note 14 5 4" xfId="29013"/>
    <cellStyle name="Note 14 6" xfId="29014"/>
    <cellStyle name="Note 14 6 2" xfId="29015"/>
    <cellStyle name="Note 14 6 2 2" xfId="29016"/>
    <cellStyle name="Note 14 6 2 3" xfId="29017"/>
    <cellStyle name="Note 14 6 3" xfId="29018"/>
    <cellStyle name="Note 14 6 4" xfId="29019"/>
    <cellStyle name="Note 14 7" xfId="29020"/>
    <cellStyle name="Note 14 7 2" xfId="29021"/>
    <cellStyle name="Note 14 7 3" xfId="29022"/>
    <cellStyle name="Note 14 8" xfId="29023"/>
    <cellStyle name="Note 14 9" xfId="29024"/>
    <cellStyle name="Note 15" xfId="29025"/>
    <cellStyle name="Note 15 2" xfId="29026"/>
    <cellStyle name="Note 15 2 2" xfId="29027"/>
    <cellStyle name="Note 15 2 2 2" xfId="29028"/>
    <cellStyle name="Note 15 2 2 3" xfId="29029"/>
    <cellStyle name="Note 15 2 3" xfId="29030"/>
    <cellStyle name="Note 15 2 4" xfId="29031"/>
    <cellStyle name="Note 15 3" xfId="29032"/>
    <cellStyle name="Note 15 3 2" xfId="29033"/>
    <cellStyle name="Note 15 3 2 2" xfId="29034"/>
    <cellStyle name="Note 15 3 2 3" xfId="29035"/>
    <cellStyle name="Note 15 3 3" xfId="29036"/>
    <cellStyle name="Note 15 3 4" xfId="29037"/>
    <cellStyle name="Note 15 4" xfId="29038"/>
    <cellStyle name="Note 15 4 2" xfId="29039"/>
    <cellStyle name="Note 15 4 2 2" xfId="29040"/>
    <cellStyle name="Note 15 4 2 3" xfId="29041"/>
    <cellStyle name="Note 15 4 3" xfId="29042"/>
    <cellStyle name="Note 15 4 4" xfId="29043"/>
    <cellStyle name="Note 15 5" xfId="29044"/>
    <cellStyle name="Note 15 5 2" xfId="29045"/>
    <cellStyle name="Note 15 5 2 2" xfId="29046"/>
    <cellStyle name="Note 15 5 2 3" xfId="29047"/>
    <cellStyle name="Note 15 5 3" xfId="29048"/>
    <cellStyle name="Note 15 5 4" xfId="29049"/>
    <cellStyle name="Note 15 6" xfId="29050"/>
    <cellStyle name="Note 15 6 2" xfId="29051"/>
    <cellStyle name="Note 15 6 2 2" xfId="29052"/>
    <cellStyle name="Note 15 6 2 3" xfId="29053"/>
    <cellStyle name="Note 15 6 3" xfId="29054"/>
    <cellStyle name="Note 15 6 4" xfId="29055"/>
    <cellStyle name="Note 15 7" xfId="29056"/>
    <cellStyle name="Note 15 7 2" xfId="29057"/>
    <cellStyle name="Note 15 7 3" xfId="29058"/>
    <cellStyle name="Note 15 8" xfId="29059"/>
    <cellStyle name="Note 15 9" xfId="29060"/>
    <cellStyle name="Note 16" xfId="29061"/>
    <cellStyle name="Note 16 2" xfId="29062"/>
    <cellStyle name="Note 16 2 2" xfId="29063"/>
    <cellStyle name="Note 16 2 2 2" xfId="29064"/>
    <cellStyle name="Note 16 2 2 3" xfId="29065"/>
    <cellStyle name="Note 16 2 3" xfId="29066"/>
    <cellStyle name="Note 16 2 4" xfId="29067"/>
    <cellStyle name="Note 16 3" xfId="29068"/>
    <cellStyle name="Note 16 3 2" xfId="29069"/>
    <cellStyle name="Note 16 3 2 2" xfId="29070"/>
    <cellStyle name="Note 16 3 2 3" xfId="29071"/>
    <cellStyle name="Note 16 3 3" xfId="29072"/>
    <cellStyle name="Note 16 3 4" xfId="29073"/>
    <cellStyle name="Note 16 4" xfId="29074"/>
    <cellStyle name="Note 16 4 2" xfId="29075"/>
    <cellStyle name="Note 16 4 2 2" xfId="29076"/>
    <cellStyle name="Note 16 4 2 3" xfId="29077"/>
    <cellStyle name="Note 16 4 3" xfId="29078"/>
    <cellStyle name="Note 16 4 4" xfId="29079"/>
    <cellStyle name="Note 16 5" xfId="29080"/>
    <cellStyle name="Note 16 5 2" xfId="29081"/>
    <cellStyle name="Note 16 5 2 2" xfId="29082"/>
    <cellStyle name="Note 16 5 2 3" xfId="29083"/>
    <cellStyle name="Note 16 5 3" xfId="29084"/>
    <cellStyle name="Note 16 5 4" xfId="29085"/>
    <cellStyle name="Note 16 6" xfId="29086"/>
    <cellStyle name="Note 16 6 2" xfId="29087"/>
    <cellStyle name="Note 16 6 2 2" xfId="29088"/>
    <cellStyle name="Note 16 6 2 3" xfId="29089"/>
    <cellStyle name="Note 16 6 3" xfId="29090"/>
    <cellStyle name="Note 16 6 4" xfId="29091"/>
    <cellStyle name="Note 16 7" xfId="29092"/>
    <cellStyle name="Note 16 7 2" xfId="29093"/>
    <cellStyle name="Note 16 7 3" xfId="29094"/>
    <cellStyle name="Note 16 8" xfId="29095"/>
    <cellStyle name="Note 16 9" xfId="29096"/>
    <cellStyle name="Note 17" xfId="29097"/>
    <cellStyle name="Note 17 2" xfId="29098"/>
    <cellStyle name="Note 17 2 2" xfId="29099"/>
    <cellStyle name="Note 17 2 2 2" xfId="29100"/>
    <cellStyle name="Note 17 2 2 3" xfId="29101"/>
    <cellStyle name="Note 17 2 3" xfId="29102"/>
    <cellStyle name="Note 17 2 4" xfId="29103"/>
    <cellStyle name="Note 17 3" xfId="29104"/>
    <cellStyle name="Note 17 3 2" xfId="29105"/>
    <cellStyle name="Note 17 3 2 2" xfId="29106"/>
    <cellStyle name="Note 17 3 2 3" xfId="29107"/>
    <cellStyle name="Note 17 3 3" xfId="29108"/>
    <cellStyle name="Note 17 3 4" xfId="29109"/>
    <cellStyle name="Note 17 4" xfId="29110"/>
    <cellStyle name="Note 17 4 2" xfId="29111"/>
    <cellStyle name="Note 17 4 2 2" xfId="29112"/>
    <cellStyle name="Note 17 4 2 3" xfId="29113"/>
    <cellStyle name="Note 17 4 3" xfId="29114"/>
    <cellStyle name="Note 17 4 4" xfId="29115"/>
    <cellStyle name="Note 17 5" xfId="29116"/>
    <cellStyle name="Note 17 5 2" xfId="29117"/>
    <cellStyle name="Note 17 5 2 2" xfId="29118"/>
    <cellStyle name="Note 17 5 2 3" xfId="29119"/>
    <cellStyle name="Note 17 5 3" xfId="29120"/>
    <cellStyle name="Note 17 5 4" xfId="29121"/>
    <cellStyle name="Note 17 6" xfId="29122"/>
    <cellStyle name="Note 17 6 2" xfId="29123"/>
    <cellStyle name="Note 17 6 2 2" xfId="29124"/>
    <cellStyle name="Note 17 6 2 3" xfId="29125"/>
    <cellStyle name="Note 17 6 3" xfId="29126"/>
    <cellStyle name="Note 17 6 4" xfId="29127"/>
    <cellStyle name="Note 17 7" xfId="29128"/>
    <cellStyle name="Note 17 7 2" xfId="29129"/>
    <cellStyle name="Note 17 7 3" xfId="29130"/>
    <cellStyle name="Note 17 8" xfId="29131"/>
    <cellStyle name="Note 17 9" xfId="29132"/>
    <cellStyle name="Note 18" xfId="29133"/>
    <cellStyle name="Note 18 2" xfId="29134"/>
    <cellStyle name="Note 18 2 2" xfId="29135"/>
    <cellStyle name="Note 18 2 2 2" xfId="29136"/>
    <cellStyle name="Note 18 2 2 3" xfId="29137"/>
    <cellStyle name="Note 18 2 3" xfId="29138"/>
    <cellStyle name="Note 18 2 4" xfId="29139"/>
    <cellStyle name="Note 18 3" xfId="29140"/>
    <cellStyle name="Note 18 3 2" xfId="29141"/>
    <cellStyle name="Note 18 3 2 2" xfId="29142"/>
    <cellStyle name="Note 18 3 2 3" xfId="29143"/>
    <cellStyle name="Note 18 3 3" xfId="29144"/>
    <cellStyle name="Note 18 3 4" xfId="29145"/>
    <cellStyle name="Note 18 4" xfId="29146"/>
    <cellStyle name="Note 18 4 2" xfId="29147"/>
    <cellStyle name="Note 18 4 2 2" xfId="29148"/>
    <cellStyle name="Note 18 4 2 3" xfId="29149"/>
    <cellStyle name="Note 18 4 3" xfId="29150"/>
    <cellStyle name="Note 18 4 4" xfId="29151"/>
    <cellStyle name="Note 18 5" xfId="29152"/>
    <cellStyle name="Note 18 5 2" xfId="29153"/>
    <cellStyle name="Note 18 5 2 2" xfId="29154"/>
    <cellStyle name="Note 18 5 2 3" xfId="29155"/>
    <cellStyle name="Note 18 5 3" xfId="29156"/>
    <cellStyle name="Note 18 5 4" xfId="29157"/>
    <cellStyle name="Note 18 6" xfId="29158"/>
    <cellStyle name="Note 18 6 2" xfId="29159"/>
    <cellStyle name="Note 18 6 2 2" xfId="29160"/>
    <cellStyle name="Note 18 6 2 3" xfId="29161"/>
    <cellStyle name="Note 18 6 3" xfId="29162"/>
    <cellStyle name="Note 18 6 4" xfId="29163"/>
    <cellStyle name="Note 18 7" xfId="29164"/>
    <cellStyle name="Note 18 7 2" xfId="29165"/>
    <cellStyle name="Note 18 7 3" xfId="29166"/>
    <cellStyle name="Note 18 8" xfId="29167"/>
    <cellStyle name="Note 18 9" xfId="29168"/>
    <cellStyle name="Note 19" xfId="29169"/>
    <cellStyle name="Note 19 2" xfId="29170"/>
    <cellStyle name="Note 19 2 2" xfId="29171"/>
    <cellStyle name="Note 19 2 2 2" xfId="29172"/>
    <cellStyle name="Note 19 2 2 3" xfId="29173"/>
    <cellStyle name="Note 19 2 3" xfId="29174"/>
    <cellStyle name="Note 19 2 4" xfId="29175"/>
    <cellStyle name="Note 19 3" xfId="29176"/>
    <cellStyle name="Note 19 3 2" xfId="29177"/>
    <cellStyle name="Note 19 3 2 2" xfId="29178"/>
    <cellStyle name="Note 19 3 2 3" xfId="29179"/>
    <cellStyle name="Note 19 3 3" xfId="29180"/>
    <cellStyle name="Note 19 3 4" xfId="29181"/>
    <cellStyle name="Note 19 4" xfId="29182"/>
    <cellStyle name="Note 19 4 2" xfId="29183"/>
    <cellStyle name="Note 19 4 2 2" xfId="29184"/>
    <cellStyle name="Note 19 4 2 3" xfId="29185"/>
    <cellStyle name="Note 19 4 3" xfId="29186"/>
    <cellStyle name="Note 19 4 4" xfId="29187"/>
    <cellStyle name="Note 19 5" xfId="29188"/>
    <cellStyle name="Note 19 5 2" xfId="29189"/>
    <cellStyle name="Note 19 5 2 2" xfId="29190"/>
    <cellStyle name="Note 19 5 2 3" xfId="29191"/>
    <cellStyle name="Note 19 5 3" xfId="29192"/>
    <cellStyle name="Note 19 5 4" xfId="29193"/>
    <cellStyle name="Note 19 6" xfId="29194"/>
    <cellStyle name="Note 19 6 2" xfId="29195"/>
    <cellStyle name="Note 19 6 2 2" xfId="29196"/>
    <cellStyle name="Note 19 6 2 3" xfId="29197"/>
    <cellStyle name="Note 19 6 3" xfId="29198"/>
    <cellStyle name="Note 19 6 4" xfId="29199"/>
    <cellStyle name="Note 19 7" xfId="29200"/>
    <cellStyle name="Note 19 7 2" xfId="29201"/>
    <cellStyle name="Note 19 7 3" xfId="29202"/>
    <cellStyle name="Note 19 8" xfId="29203"/>
    <cellStyle name="Note 19 9" xfId="29204"/>
    <cellStyle name="Note 2" xfId="29205"/>
    <cellStyle name="Note 2 10" xfId="29206"/>
    <cellStyle name="Note 2 11" xfId="29207"/>
    <cellStyle name="Note 2 12" xfId="29208"/>
    <cellStyle name="Note 2 2" xfId="29209"/>
    <cellStyle name="Note 2 2 10" xfId="29210"/>
    <cellStyle name="Note 2 2 2" xfId="29211"/>
    <cellStyle name="Note 2 2 2 2" xfId="29212"/>
    <cellStyle name="Note 2 2 2 2 2" xfId="29213"/>
    <cellStyle name="Note 2 2 2 2 2 2" xfId="29214"/>
    <cellStyle name="Note 2 2 2 2 3" xfId="29215"/>
    <cellStyle name="Note 2 2 2 3" xfId="29216"/>
    <cellStyle name="Note 2 2 2 3 2" xfId="29217"/>
    <cellStyle name="Note 2 2 2 3 2 2" xfId="29218"/>
    <cellStyle name="Note 2 2 2 3 3" xfId="29219"/>
    <cellStyle name="Note 2 2 2 4" xfId="29220"/>
    <cellStyle name="Note 2 2 2 4 2" xfId="29221"/>
    <cellStyle name="Note 2 2 2 4 2 2" xfId="29222"/>
    <cellStyle name="Note 2 2 2 4 3" xfId="29223"/>
    <cellStyle name="Note 2 2 2 5" xfId="29224"/>
    <cellStyle name="Note 2 2 2 5 2" xfId="29225"/>
    <cellStyle name="Note 2 2 2 5 2 2" xfId="29226"/>
    <cellStyle name="Note 2 2 2 5 3" xfId="29227"/>
    <cellStyle name="Note 2 2 2 6" xfId="29228"/>
    <cellStyle name="Note 2 2 2 6 2" xfId="29229"/>
    <cellStyle name="Note 2 2 2 6 2 2" xfId="29230"/>
    <cellStyle name="Note 2 2 2 6 3" xfId="29231"/>
    <cellStyle name="Note 2 2 2 7" xfId="29232"/>
    <cellStyle name="Note 2 2 2 7 2" xfId="29233"/>
    <cellStyle name="Note 2 2 2 8" xfId="29234"/>
    <cellStyle name="Note 2 2 2 9" xfId="29235"/>
    <cellStyle name="Note 2 2 3" xfId="29236"/>
    <cellStyle name="Note 2 2 3 2" xfId="29237"/>
    <cellStyle name="Note 2 2 3 2 2" xfId="29238"/>
    <cellStyle name="Note 2 2 3 3" xfId="29239"/>
    <cellStyle name="Note 2 2 4" xfId="29240"/>
    <cellStyle name="Note 2 2 4 2" xfId="29241"/>
    <cellStyle name="Note 2 2 4 2 2" xfId="29242"/>
    <cellStyle name="Note 2 2 4 3" xfId="29243"/>
    <cellStyle name="Note 2 2 5" xfId="29244"/>
    <cellStyle name="Note 2 2 5 2" xfId="29245"/>
    <cellStyle name="Note 2 2 5 2 2" xfId="29246"/>
    <cellStyle name="Note 2 2 5 3" xfId="29247"/>
    <cellStyle name="Note 2 2 6" xfId="29248"/>
    <cellStyle name="Note 2 2 6 2" xfId="29249"/>
    <cellStyle name="Note 2 2 6 2 2" xfId="29250"/>
    <cellStyle name="Note 2 2 6 3" xfId="29251"/>
    <cellStyle name="Note 2 2 7" xfId="29252"/>
    <cellStyle name="Note 2 2 7 2" xfId="29253"/>
    <cellStyle name="Note 2 2 7 2 2" xfId="29254"/>
    <cellStyle name="Note 2 2 7 3" xfId="29255"/>
    <cellStyle name="Note 2 2 8" xfId="29256"/>
    <cellStyle name="Note 2 2 8 2" xfId="29257"/>
    <cellStyle name="Note 2 2 9" xfId="29258"/>
    <cellStyle name="Note 2 3" xfId="29259"/>
    <cellStyle name="Note 2 3 2" xfId="29260"/>
    <cellStyle name="Note 2 3 2 2" xfId="29261"/>
    <cellStyle name="Note 2 3 2 2 2" xfId="29262"/>
    <cellStyle name="Note 2 3 2 3" xfId="29263"/>
    <cellStyle name="Note 2 3 3" xfId="29264"/>
    <cellStyle name="Note 2 3 3 2" xfId="29265"/>
    <cellStyle name="Note 2 3 3 2 2" xfId="29266"/>
    <cellStyle name="Note 2 3 3 3" xfId="29267"/>
    <cellStyle name="Note 2 3 4" xfId="29268"/>
    <cellStyle name="Note 2 3 4 2" xfId="29269"/>
    <cellStyle name="Note 2 3 4 2 2" xfId="29270"/>
    <cellStyle name="Note 2 3 4 3" xfId="29271"/>
    <cellStyle name="Note 2 3 5" xfId="29272"/>
    <cellStyle name="Note 2 3 5 2" xfId="29273"/>
    <cellStyle name="Note 2 3 5 2 2" xfId="29274"/>
    <cellStyle name="Note 2 3 5 3" xfId="29275"/>
    <cellStyle name="Note 2 3 6" xfId="29276"/>
    <cellStyle name="Note 2 3 6 2" xfId="29277"/>
    <cellStyle name="Note 2 3 7" xfId="29278"/>
    <cellStyle name="Note 2 3 8" xfId="29279"/>
    <cellStyle name="Note 2 4" xfId="29280"/>
    <cellStyle name="Note 2 4 2" xfId="29281"/>
    <cellStyle name="Note 2 4 2 2" xfId="29282"/>
    <cellStyle name="Note 2 4 2 3" xfId="29283"/>
    <cellStyle name="Note 2 4 3" xfId="29284"/>
    <cellStyle name="Note 2 4 4" xfId="29285"/>
    <cellStyle name="Note 2 5" xfId="29286"/>
    <cellStyle name="Note 2 5 2" xfId="29287"/>
    <cellStyle name="Note 2 5 2 2" xfId="29288"/>
    <cellStyle name="Note 2 5 2 3" xfId="29289"/>
    <cellStyle name="Note 2 5 3" xfId="29290"/>
    <cellStyle name="Note 2 5 4" xfId="29291"/>
    <cellStyle name="Note 2 6" xfId="29292"/>
    <cellStyle name="Note 2 6 2" xfId="29293"/>
    <cellStyle name="Note 2 6 2 2" xfId="29294"/>
    <cellStyle name="Note 2 6 2 3" xfId="29295"/>
    <cellStyle name="Note 2 6 3" xfId="29296"/>
    <cellStyle name="Note 2 6 4" xfId="29297"/>
    <cellStyle name="Note 2 7" xfId="29298"/>
    <cellStyle name="Note 2 7 2" xfId="29299"/>
    <cellStyle name="Note 2 7 3" xfId="29300"/>
    <cellStyle name="Note 2 8" xfId="29301"/>
    <cellStyle name="Note 2 9" xfId="29302"/>
    <cellStyle name="Note 20" xfId="29303"/>
    <cellStyle name="Note 20 2" xfId="29304"/>
    <cellStyle name="Note 20 2 2" xfId="29305"/>
    <cellStyle name="Note 20 2 2 2" xfId="29306"/>
    <cellStyle name="Note 20 2 2 3" xfId="29307"/>
    <cellStyle name="Note 20 2 3" xfId="29308"/>
    <cellStyle name="Note 20 2 4" xfId="29309"/>
    <cellStyle name="Note 20 3" xfId="29310"/>
    <cellStyle name="Note 20 3 2" xfId="29311"/>
    <cellStyle name="Note 20 3 2 2" xfId="29312"/>
    <cellStyle name="Note 20 3 2 3" xfId="29313"/>
    <cellStyle name="Note 20 3 3" xfId="29314"/>
    <cellStyle name="Note 20 3 4" xfId="29315"/>
    <cellStyle name="Note 20 4" xfId="29316"/>
    <cellStyle name="Note 20 4 2" xfId="29317"/>
    <cellStyle name="Note 20 4 2 2" xfId="29318"/>
    <cellStyle name="Note 20 4 2 3" xfId="29319"/>
    <cellStyle name="Note 20 4 3" xfId="29320"/>
    <cellStyle name="Note 20 4 4" xfId="29321"/>
    <cellStyle name="Note 20 5" xfId="29322"/>
    <cellStyle name="Note 20 5 2" xfId="29323"/>
    <cellStyle name="Note 20 5 2 2" xfId="29324"/>
    <cellStyle name="Note 20 5 2 3" xfId="29325"/>
    <cellStyle name="Note 20 5 3" xfId="29326"/>
    <cellStyle name="Note 20 5 4" xfId="29327"/>
    <cellStyle name="Note 20 6" xfId="29328"/>
    <cellStyle name="Note 20 6 2" xfId="29329"/>
    <cellStyle name="Note 20 6 2 2" xfId="29330"/>
    <cellStyle name="Note 20 6 2 3" xfId="29331"/>
    <cellStyle name="Note 20 6 3" xfId="29332"/>
    <cellStyle name="Note 20 6 4" xfId="29333"/>
    <cellStyle name="Note 20 7" xfId="29334"/>
    <cellStyle name="Note 20 7 2" xfId="29335"/>
    <cellStyle name="Note 20 7 3" xfId="29336"/>
    <cellStyle name="Note 20 8" xfId="29337"/>
    <cellStyle name="Note 20 9" xfId="29338"/>
    <cellStyle name="Note 21" xfId="29339"/>
    <cellStyle name="Note 21 2" xfId="29340"/>
    <cellStyle name="Note 21 2 2" xfId="29341"/>
    <cellStyle name="Note 21 2 2 2" xfId="29342"/>
    <cellStyle name="Note 21 2 2 3" xfId="29343"/>
    <cellStyle name="Note 21 2 3" xfId="29344"/>
    <cellStyle name="Note 21 2 4" xfId="29345"/>
    <cellStyle name="Note 21 3" xfId="29346"/>
    <cellStyle name="Note 21 3 2" xfId="29347"/>
    <cellStyle name="Note 21 3 2 2" xfId="29348"/>
    <cellStyle name="Note 21 3 2 3" xfId="29349"/>
    <cellStyle name="Note 21 3 3" xfId="29350"/>
    <cellStyle name="Note 21 3 4" xfId="29351"/>
    <cellStyle name="Note 21 4" xfId="29352"/>
    <cellStyle name="Note 21 4 2" xfId="29353"/>
    <cellStyle name="Note 21 4 2 2" xfId="29354"/>
    <cellStyle name="Note 21 4 2 3" xfId="29355"/>
    <cellStyle name="Note 21 4 3" xfId="29356"/>
    <cellStyle name="Note 21 4 4" xfId="29357"/>
    <cellStyle name="Note 21 5" xfId="29358"/>
    <cellStyle name="Note 21 5 2" xfId="29359"/>
    <cellStyle name="Note 21 5 2 2" xfId="29360"/>
    <cellStyle name="Note 21 5 2 3" xfId="29361"/>
    <cellStyle name="Note 21 5 3" xfId="29362"/>
    <cellStyle name="Note 21 5 4" xfId="29363"/>
    <cellStyle name="Note 21 6" xfId="29364"/>
    <cellStyle name="Note 21 6 2" xfId="29365"/>
    <cellStyle name="Note 21 6 2 2" xfId="29366"/>
    <cellStyle name="Note 21 6 2 3" xfId="29367"/>
    <cellStyle name="Note 21 6 3" xfId="29368"/>
    <cellStyle name="Note 21 6 4" xfId="29369"/>
    <cellStyle name="Note 21 7" xfId="29370"/>
    <cellStyle name="Note 21 7 2" xfId="29371"/>
    <cellStyle name="Note 21 7 3" xfId="29372"/>
    <cellStyle name="Note 21 8" xfId="29373"/>
    <cellStyle name="Note 21 9" xfId="29374"/>
    <cellStyle name="Note 22" xfId="29375"/>
    <cellStyle name="Note 22 2" xfId="29376"/>
    <cellStyle name="Note 22 2 2" xfId="29377"/>
    <cellStyle name="Note 22 2 2 2" xfId="29378"/>
    <cellStyle name="Note 22 2 2 3" xfId="29379"/>
    <cellStyle name="Note 22 2 3" xfId="29380"/>
    <cellStyle name="Note 22 2 4" xfId="29381"/>
    <cellStyle name="Note 22 3" xfId="29382"/>
    <cellStyle name="Note 22 3 2" xfId="29383"/>
    <cellStyle name="Note 22 3 2 2" xfId="29384"/>
    <cellStyle name="Note 22 3 2 3" xfId="29385"/>
    <cellStyle name="Note 22 3 3" xfId="29386"/>
    <cellStyle name="Note 22 3 4" xfId="29387"/>
    <cellStyle name="Note 22 4" xfId="29388"/>
    <cellStyle name="Note 22 4 2" xfId="29389"/>
    <cellStyle name="Note 22 4 2 2" xfId="29390"/>
    <cellStyle name="Note 22 4 2 3" xfId="29391"/>
    <cellStyle name="Note 22 4 3" xfId="29392"/>
    <cellStyle name="Note 22 4 4" xfId="29393"/>
    <cellStyle name="Note 22 5" xfId="29394"/>
    <cellStyle name="Note 22 5 2" xfId="29395"/>
    <cellStyle name="Note 22 5 2 2" xfId="29396"/>
    <cellStyle name="Note 22 5 2 3" xfId="29397"/>
    <cellStyle name="Note 22 5 3" xfId="29398"/>
    <cellStyle name="Note 22 5 4" xfId="29399"/>
    <cellStyle name="Note 22 6" xfId="29400"/>
    <cellStyle name="Note 22 6 2" xfId="29401"/>
    <cellStyle name="Note 22 6 2 2" xfId="29402"/>
    <cellStyle name="Note 22 6 2 3" xfId="29403"/>
    <cellStyle name="Note 22 6 3" xfId="29404"/>
    <cellStyle name="Note 22 6 4" xfId="29405"/>
    <cellStyle name="Note 22 7" xfId="29406"/>
    <cellStyle name="Note 22 7 2" xfId="29407"/>
    <cellStyle name="Note 22 7 3" xfId="29408"/>
    <cellStyle name="Note 22 8" xfId="29409"/>
    <cellStyle name="Note 22 9" xfId="29410"/>
    <cellStyle name="Note 23" xfId="29411"/>
    <cellStyle name="Note 23 2" xfId="29412"/>
    <cellStyle name="Note 23 2 2" xfId="29413"/>
    <cellStyle name="Note 23 2 2 2" xfId="29414"/>
    <cellStyle name="Note 23 2 2 3" xfId="29415"/>
    <cellStyle name="Note 23 2 3" xfId="29416"/>
    <cellStyle name="Note 23 2 4" xfId="29417"/>
    <cellStyle name="Note 23 3" xfId="29418"/>
    <cellStyle name="Note 23 3 2" xfId="29419"/>
    <cellStyle name="Note 23 3 2 2" xfId="29420"/>
    <cellStyle name="Note 23 3 2 3" xfId="29421"/>
    <cellStyle name="Note 23 3 3" xfId="29422"/>
    <cellStyle name="Note 23 3 4" xfId="29423"/>
    <cellStyle name="Note 23 4" xfId="29424"/>
    <cellStyle name="Note 23 4 2" xfId="29425"/>
    <cellStyle name="Note 23 4 2 2" xfId="29426"/>
    <cellStyle name="Note 23 4 2 3" xfId="29427"/>
    <cellStyle name="Note 23 4 3" xfId="29428"/>
    <cellStyle name="Note 23 4 4" xfId="29429"/>
    <cellStyle name="Note 23 5" xfId="29430"/>
    <cellStyle name="Note 23 5 2" xfId="29431"/>
    <cellStyle name="Note 23 5 2 2" xfId="29432"/>
    <cellStyle name="Note 23 5 2 3" xfId="29433"/>
    <cellStyle name="Note 23 5 3" xfId="29434"/>
    <cellStyle name="Note 23 5 4" xfId="29435"/>
    <cellStyle name="Note 23 6" xfId="29436"/>
    <cellStyle name="Note 23 6 2" xfId="29437"/>
    <cellStyle name="Note 23 6 2 2" xfId="29438"/>
    <cellStyle name="Note 23 6 2 3" xfId="29439"/>
    <cellStyle name="Note 23 6 3" xfId="29440"/>
    <cellStyle name="Note 23 6 4" xfId="29441"/>
    <cellStyle name="Note 23 7" xfId="29442"/>
    <cellStyle name="Note 23 7 2" xfId="29443"/>
    <cellStyle name="Note 23 7 3" xfId="29444"/>
    <cellStyle name="Note 23 8" xfId="29445"/>
    <cellStyle name="Note 23 9" xfId="29446"/>
    <cellStyle name="Note 24" xfId="29447"/>
    <cellStyle name="Note 24 2" xfId="29448"/>
    <cellStyle name="Note 24 2 2" xfId="29449"/>
    <cellStyle name="Note 24 2 3" xfId="29450"/>
    <cellStyle name="Note 24 3" xfId="29451"/>
    <cellStyle name="Note 24 4" xfId="29452"/>
    <cellStyle name="Note 25" xfId="29453"/>
    <cellStyle name="Note 25 2" xfId="29454"/>
    <cellStyle name="Note 25 2 2" xfId="29455"/>
    <cellStyle name="Note 25 2 3" xfId="29456"/>
    <cellStyle name="Note 25 3" xfId="29457"/>
    <cellStyle name="Note 25 4" xfId="29458"/>
    <cellStyle name="Note 26" xfId="29459"/>
    <cellStyle name="Note 26 2" xfId="29460"/>
    <cellStyle name="Note 26 2 2" xfId="29461"/>
    <cellStyle name="Note 26 2 3" xfId="29462"/>
    <cellStyle name="Note 26 3" xfId="29463"/>
    <cellStyle name="Note 26 4" xfId="29464"/>
    <cellStyle name="Note 27" xfId="29465"/>
    <cellStyle name="Note 27 2" xfId="29466"/>
    <cellStyle name="Note 27 2 2" xfId="29467"/>
    <cellStyle name="Note 27 2 3" xfId="29468"/>
    <cellStyle name="Note 27 3" xfId="29469"/>
    <cellStyle name="Note 27 4" xfId="29470"/>
    <cellStyle name="Note 28" xfId="29471"/>
    <cellStyle name="Note 28 2" xfId="29472"/>
    <cellStyle name="Note 28 2 2" xfId="29473"/>
    <cellStyle name="Note 28 2 3" xfId="29474"/>
    <cellStyle name="Note 28 3" xfId="29475"/>
    <cellStyle name="Note 28 4" xfId="29476"/>
    <cellStyle name="Note 29" xfId="29477"/>
    <cellStyle name="Note 29 2" xfId="29478"/>
    <cellStyle name="Note 29 2 2" xfId="29479"/>
    <cellStyle name="Note 29 2 3" xfId="29480"/>
    <cellStyle name="Note 29 3" xfId="29481"/>
    <cellStyle name="Note 29 4" xfId="29482"/>
    <cellStyle name="Note 3" xfId="29483"/>
    <cellStyle name="Note 3 10" xfId="29484"/>
    <cellStyle name="Note 3 11" xfId="29485"/>
    <cellStyle name="Note 3 2" xfId="29486"/>
    <cellStyle name="Note 3 2 2" xfId="29487"/>
    <cellStyle name="Note 3 2 2 2" xfId="29488"/>
    <cellStyle name="Note 3 2 2 2 2" xfId="29489"/>
    <cellStyle name="Note 3 2 2 3" xfId="29490"/>
    <cellStyle name="Note 3 2 3" xfId="29491"/>
    <cellStyle name="Note 3 2 3 2" xfId="29492"/>
    <cellStyle name="Note 3 2 3 2 2" xfId="29493"/>
    <cellStyle name="Note 3 2 3 3" xfId="29494"/>
    <cellStyle name="Note 3 2 4" xfId="29495"/>
    <cellStyle name="Note 3 2 4 2" xfId="29496"/>
    <cellStyle name="Note 3 2 4 2 2" xfId="29497"/>
    <cellStyle name="Note 3 2 4 3" xfId="29498"/>
    <cellStyle name="Note 3 2 5" xfId="29499"/>
    <cellStyle name="Note 3 2 5 2" xfId="29500"/>
    <cellStyle name="Note 3 2 5 2 2" xfId="29501"/>
    <cellStyle name="Note 3 2 5 3" xfId="29502"/>
    <cellStyle name="Note 3 2 6" xfId="29503"/>
    <cellStyle name="Note 3 2 6 2" xfId="29504"/>
    <cellStyle name="Note 3 2 6 2 2" xfId="29505"/>
    <cellStyle name="Note 3 2 6 3" xfId="29506"/>
    <cellStyle name="Note 3 2 7" xfId="29507"/>
    <cellStyle name="Note 3 2 7 2" xfId="29508"/>
    <cellStyle name="Note 3 2 8" xfId="29509"/>
    <cellStyle name="Note 3 3" xfId="29510"/>
    <cellStyle name="Note 3 3 2" xfId="29511"/>
    <cellStyle name="Note 3 3 2 2" xfId="29512"/>
    <cellStyle name="Note 3 3 2 3" xfId="29513"/>
    <cellStyle name="Note 3 3 3" xfId="29514"/>
    <cellStyle name="Note 3 3 4" xfId="29515"/>
    <cellStyle name="Note 3 4" xfId="29516"/>
    <cellStyle name="Note 3 4 2" xfId="29517"/>
    <cellStyle name="Note 3 4 2 2" xfId="29518"/>
    <cellStyle name="Note 3 4 2 3" xfId="29519"/>
    <cellStyle name="Note 3 4 3" xfId="29520"/>
    <cellStyle name="Note 3 4 4" xfId="29521"/>
    <cellStyle name="Note 3 5" xfId="29522"/>
    <cellStyle name="Note 3 5 2" xfId="29523"/>
    <cellStyle name="Note 3 5 2 2" xfId="29524"/>
    <cellStyle name="Note 3 5 2 3" xfId="29525"/>
    <cellStyle name="Note 3 5 3" xfId="29526"/>
    <cellStyle name="Note 3 5 4" xfId="29527"/>
    <cellStyle name="Note 3 6" xfId="29528"/>
    <cellStyle name="Note 3 6 2" xfId="29529"/>
    <cellStyle name="Note 3 6 2 2" xfId="29530"/>
    <cellStyle name="Note 3 6 2 3" xfId="29531"/>
    <cellStyle name="Note 3 6 3" xfId="29532"/>
    <cellStyle name="Note 3 6 4" xfId="29533"/>
    <cellStyle name="Note 3 7" xfId="29534"/>
    <cellStyle name="Note 3 7 2" xfId="29535"/>
    <cellStyle name="Note 3 7 2 2" xfId="29536"/>
    <cellStyle name="Note 3 7 3" xfId="29537"/>
    <cellStyle name="Note 3 8" xfId="29538"/>
    <cellStyle name="Note 3 8 2" xfId="29539"/>
    <cellStyle name="Note 3 9" xfId="29540"/>
    <cellStyle name="Note 30" xfId="29541"/>
    <cellStyle name="Note 30 2" xfId="29542"/>
    <cellStyle name="Note 30 3" xfId="29543"/>
    <cellStyle name="Note 31" xfId="29544"/>
    <cellStyle name="Note 32" xfId="29545"/>
    <cellStyle name="Note 33" xfId="29546"/>
    <cellStyle name="Note 4" xfId="29547"/>
    <cellStyle name="Note 4 2" xfId="29548"/>
    <cellStyle name="Note 4 2 2" xfId="29549"/>
    <cellStyle name="Note 4 2 2 2" xfId="29550"/>
    <cellStyle name="Note 4 2 2 3" xfId="29551"/>
    <cellStyle name="Note 4 2 3" xfId="29552"/>
    <cellStyle name="Note 4 2 4" xfId="29553"/>
    <cellStyle name="Note 4 3" xfId="29554"/>
    <cellStyle name="Note 4 3 2" xfId="29555"/>
    <cellStyle name="Note 4 3 2 2" xfId="29556"/>
    <cellStyle name="Note 4 3 2 3" xfId="29557"/>
    <cellStyle name="Note 4 3 3" xfId="29558"/>
    <cellStyle name="Note 4 3 4" xfId="29559"/>
    <cellStyle name="Note 4 4" xfId="29560"/>
    <cellStyle name="Note 4 4 2" xfId="29561"/>
    <cellStyle name="Note 4 4 2 2" xfId="29562"/>
    <cellStyle name="Note 4 4 2 3" xfId="29563"/>
    <cellStyle name="Note 4 4 3" xfId="29564"/>
    <cellStyle name="Note 4 4 4" xfId="29565"/>
    <cellStyle name="Note 4 5" xfId="29566"/>
    <cellStyle name="Note 4 5 2" xfId="29567"/>
    <cellStyle name="Note 4 5 2 2" xfId="29568"/>
    <cellStyle name="Note 4 5 2 3" xfId="29569"/>
    <cellStyle name="Note 4 5 3" xfId="29570"/>
    <cellStyle name="Note 4 5 4" xfId="29571"/>
    <cellStyle name="Note 4 6" xfId="29572"/>
    <cellStyle name="Note 4 6 2" xfId="29573"/>
    <cellStyle name="Note 4 6 2 2" xfId="29574"/>
    <cellStyle name="Note 4 6 2 3" xfId="29575"/>
    <cellStyle name="Note 4 6 3" xfId="29576"/>
    <cellStyle name="Note 4 6 4" xfId="29577"/>
    <cellStyle name="Note 4 7" xfId="29578"/>
    <cellStyle name="Note 4 7 2" xfId="29579"/>
    <cellStyle name="Note 4 7 3" xfId="29580"/>
    <cellStyle name="Note 4 8" xfId="29581"/>
    <cellStyle name="Note 4 9" xfId="29582"/>
    <cellStyle name="Note 5" xfId="29583"/>
    <cellStyle name="Note 5 2" xfId="29584"/>
    <cellStyle name="Note 5 2 2" xfId="29585"/>
    <cellStyle name="Note 5 2 2 2" xfId="29586"/>
    <cellStyle name="Note 5 2 2 3" xfId="29587"/>
    <cellStyle name="Note 5 2 3" xfId="29588"/>
    <cellStyle name="Note 5 2 4" xfId="29589"/>
    <cellStyle name="Note 5 3" xfId="29590"/>
    <cellStyle name="Note 5 3 2" xfId="29591"/>
    <cellStyle name="Note 5 3 2 2" xfId="29592"/>
    <cellStyle name="Note 5 3 2 3" xfId="29593"/>
    <cellStyle name="Note 5 3 3" xfId="29594"/>
    <cellStyle name="Note 5 3 4" xfId="29595"/>
    <cellStyle name="Note 5 4" xfId="29596"/>
    <cellStyle name="Note 5 4 2" xfId="29597"/>
    <cellStyle name="Note 5 4 2 2" xfId="29598"/>
    <cellStyle name="Note 5 4 2 3" xfId="29599"/>
    <cellStyle name="Note 5 4 3" xfId="29600"/>
    <cellStyle name="Note 5 4 4" xfId="29601"/>
    <cellStyle name="Note 5 5" xfId="29602"/>
    <cellStyle name="Note 5 5 2" xfId="29603"/>
    <cellStyle name="Note 5 5 2 2" xfId="29604"/>
    <cellStyle name="Note 5 5 2 3" xfId="29605"/>
    <cellStyle name="Note 5 5 3" xfId="29606"/>
    <cellStyle name="Note 5 5 4" xfId="29607"/>
    <cellStyle name="Note 5 6" xfId="29608"/>
    <cellStyle name="Note 5 6 2" xfId="29609"/>
    <cellStyle name="Note 5 6 2 2" xfId="29610"/>
    <cellStyle name="Note 5 6 2 3" xfId="29611"/>
    <cellStyle name="Note 5 6 3" xfId="29612"/>
    <cellStyle name="Note 5 6 4" xfId="29613"/>
    <cellStyle name="Note 5 7" xfId="29614"/>
    <cellStyle name="Note 5 7 2" xfId="29615"/>
    <cellStyle name="Note 5 7 3" xfId="29616"/>
    <cellStyle name="Note 5 8" xfId="29617"/>
    <cellStyle name="Note 5 9" xfId="29618"/>
    <cellStyle name="Note 6" xfId="29619"/>
    <cellStyle name="Note 6 2" xfId="29620"/>
    <cellStyle name="Note 6 2 2" xfId="29621"/>
    <cellStyle name="Note 6 2 2 2" xfId="29622"/>
    <cellStyle name="Note 6 2 2 3" xfId="29623"/>
    <cellStyle name="Note 6 2 3" xfId="29624"/>
    <cellStyle name="Note 6 2 4" xfId="29625"/>
    <cellStyle name="Note 6 3" xfId="29626"/>
    <cellStyle name="Note 6 3 2" xfId="29627"/>
    <cellStyle name="Note 6 3 2 2" xfId="29628"/>
    <cellStyle name="Note 6 3 2 3" xfId="29629"/>
    <cellStyle name="Note 6 3 3" xfId="29630"/>
    <cellStyle name="Note 6 3 4" xfId="29631"/>
    <cellStyle name="Note 6 4" xfId="29632"/>
    <cellStyle name="Note 6 4 2" xfId="29633"/>
    <cellStyle name="Note 6 4 2 2" xfId="29634"/>
    <cellStyle name="Note 6 4 2 3" xfId="29635"/>
    <cellStyle name="Note 6 4 3" xfId="29636"/>
    <cellStyle name="Note 6 4 4" xfId="29637"/>
    <cellStyle name="Note 6 5" xfId="29638"/>
    <cellStyle name="Note 6 5 2" xfId="29639"/>
    <cellStyle name="Note 6 5 2 2" xfId="29640"/>
    <cellStyle name="Note 6 5 2 3" xfId="29641"/>
    <cellStyle name="Note 6 5 3" xfId="29642"/>
    <cellStyle name="Note 6 5 4" xfId="29643"/>
    <cellStyle name="Note 6 6" xfId="29644"/>
    <cellStyle name="Note 6 6 2" xfId="29645"/>
    <cellStyle name="Note 6 6 2 2" xfId="29646"/>
    <cellStyle name="Note 6 6 2 3" xfId="29647"/>
    <cellStyle name="Note 6 6 3" xfId="29648"/>
    <cellStyle name="Note 6 6 4" xfId="29649"/>
    <cellStyle name="Note 6 7" xfId="29650"/>
    <cellStyle name="Note 6 7 2" xfId="29651"/>
    <cellStyle name="Note 6 7 3" xfId="29652"/>
    <cellStyle name="Note 6 8" xfId="29653"/>
    <cellStyle name="Note 6 9" xfId="29654"/>
    <cellStyle name="Note 7" xfId="29655"/>
    <cellStyle name="Note 7 2" xfId="29656"/>
    <cellStyle name="Note 7 2 2" xfId="29657"/>
    <cellStyle name="Note 7 2 2 2" xfId="29658"/>
    <cellStyle name="Note 7 2 2 3" xfId="29659"/>
    <cellStyle name="Note 7 2 3" xfId="29660"/>
    <cellStyle name="Note 7 2 4" xfId="29661"/>
    <cellStyle name="Note 7 3" xfId="29662"/>
    <cellStyle name="Note 7 3 2" xfId="29663"/>
    <cellStyle name="Note 7 3 2 2" xfId="29664"/>
    <cellStyle name="Note 7 3 2 3" xfId="29665"/>
    <cellStyle name="Note 7 3 3" xfId="29666"/>
    <cellStyle name="Note 7 3 4" xfId="29667"/>
    <cellStyle name="Note 7 4" xfId="29668"/>
    <cellStyle name="Note 7 4 2" xfId="29669"/>
    <cellStyle name="Note 7 4 2 2" xfId="29670"/>
    <cellStyle name="Note 7 4 2 3" xfId="29671"/>
    <cellStyle name="Note 7 4 3" xfId="29672"/>
    <cellStyle name="Note 7 4 4" xfId="29673"/>
    <cellStyle name="Note 7 5" xfId="29674"/>
    <cellStyle name="Note 7 5 2" xfId="29675"/>
    <cellStyle name="Note 7 5 2 2" xfId="29676"/>
    <cellStyle name="Note 7 5 2 3" xfId="29677"/>
    <cellStyle name="Note 7 5 3" xfId="29678"/>
    <cellStyle name="Note 7 5 4" xfId="29679"/>
    <cellStyle name="Note 7 6" xfId="29680"/>
    <cellStyle name="Note 7 6 2" xfId="29681"/>
    <cellStyle name="Note 7 6 2 2" xfId="29682"/>
    <cellStyle name="Note 7 6 2 3" xfId="29683"/>
    <cellStyle name="Note 7 6 3" xfId="29684"/>
    <cellStyle name="Note 7 6 4" xfId="29685"/>
    <cellStyle name="Note 7 7" xfId="29686"/>
    <cellStyle name="Note 7 7 2" xfId="29687"/>
    <cellStyle name="Note 7 7 3" xfId="29688"/>
    <cellStyle name="Note 7 8" xfId="29689"/>
    <cellStyle name="Note 7 9" xfId="29690"/>
    <cellStyle name="Note 8" xfId="29691"/>
    <cellStyle name="Note 8 2" xfId="29692"/>
    <cellStyle name="Note 8 2 2" xfId="29693"/>
    <cellStyle name="Note 8 2 2 2" xfId="29694"/>
    <cellStyle name="Note 8 2 2 3" xfId="29695"/>
    <cellStyle name="Note 8 2 3" xfId="29696"/>
    <cellStyle name="Note 8 2 4" xfId="29697"/>
    <cellStyle name="Note 8 3" xfId="29698"/>
    <cellStyle name="Note 8 3 2" xfId="29699"/>
    <cellStyle name="Note 8 3 2 2" xfId="29700"/>
    <cellStyle name="Note 8 3 2 3" xfId="29701"/>
    <cellStyle name="Note 8 3 3" xfId="29702"/>
    <cellStyle name="Note 8 3 4" xfId="29703"/>
    <cellStyle name="Note 8 4" xfId="29704"/>
    <cellStyle name="Note 8 4 2" xfId="29705"/>
    <cellStyle name="Note 8 4 2 2" xfId="29706"/>
    <cellStyle name="Note 8 4 2 3" xfId="29707"/>
    <cellStyle name="Note 8 4 3" xfId="29708"/>
    <cellStyle name="Note 8 4 4" xfId="29709"/>
    <cellStyle name="Note 8 5" xfId="29710"/>
    <cellStyle name="Note 8 5 2" xfId="29711"/>
    <cellStyle name="Note 8 5 2 2" xfId="29712"/>
    <cellStyle name="Note 8 5 2 3" xfId="29713"/>
    <cellStyle name="Note 8 5 3" xfId="29714"/>
    <cellStyle name="Note 8 5 4" xfId="29715"/>
    <cellStyle name="Note 8 6" xfId="29716"/>
    <cellStyle name="Note 8 6 2" xfId="29717"/>
    <cellStyle name="Note 8 6 2 2" xfId="29718"/>
    <cellStyle name="Note 8 6 2 3" xfId="29719"/>
    <cellStyle name="Note 8 6 3" xfId="29720"/>
    <cellStyle name="Note 8 6 4" xfId="29721"/>
    <cellStyle name="Note 8 7" xfId="29722"/>
    <cellStyle name="Note 8 7 2" xfId="29723"/>
    <cellStyle name="Note 8 7 3" xfId="29724"/>
    <cellStyle name="Note 8 8" xfId="29725"/>
    <cellStyle name="Note 8 9" xfId="29726"/>
    <cellStyle name="Note 9" xfId="29727"/>
    <cellStyle name="Note 9 2" xfId="29728"/>
    <cellStyle name="Note 9 2 2" xfId="29729"/>
    <cellStyle name="Note 9 2 2 2" xfId="29730"/>
    <cellStyle name="Note 9 2 2 3" xfId="29731"/>
    <cellStyle name="Note 9 2 3" xfId="29732"/>
    <cellStyle name="Note 9 2 4" xfId="29733"/>
    <cellStyle name="Note 9 3" xfId="29734"/>
    <cellStyle name="Note 9 3 2" xfId="29735"/>
    <cellStyle name="Note 9 3 2 2" xfId="29736"/>
    <cellStyle name="Note 9 3 2 3" xfId="29737"/>
    <cellStyle name="Note 9 3 3" xfId="29738"/>
    <cellStyle name="Note 9 3 4" xfId="29739"/>
    <cellStyle name="Note 9 4" xfId="29740"/>
    <cellStyle name="Note 9 4 2" xfId="29741"/>
    <cellStyle name="Note 9 4 2 2" xfId="29742"/>
    <cellStyle name="Note 9 4 2 3" xfId="29743"/>
    <cellStyle name="Note 9 4 3" xfId="29744"/>
    <cellStyle name="Note 9 4 4" xfId="29745"/>
    <cellStyle name="Note 9 5" xfId="29746"/>
    <cellStyle name="Note 9 5 2" xfId="29747"/>
    <cellStyle name="Note 9 5 2 2" xfId="29748"/>
    <cellStyle name="Note 9 5 2 3" xfId="29749"/>
    <cellStyle name="Note 9 5 3" xfId="29750"/>
    <cellStyle name="Note 9 5 4" xfId="29751"/>
    <cellStyle name="Note 9 6" xfId="29752"/>
    <cellStyle name="Note 9 6 2" xfId="29753"/>
    <cellStyle name="Note 9 6 2 2" xfId="29754"/>
    <cellStyle name="Note 9 6 2 3" xfId="29755"/>
    <cellStyle name="Note 9 6 3" xfId="29756"/>
    <cellStyle name="Note 9 6 4" xfId="29757"/>
    <cellStyle name="Note 9 7" xfId="29758"/>
    <cellStyle name="Note 9 7 2" xfId="29759"/>
    <cellStyle name="Note 9 7 3" xfId="29760"/>
    <cellStyle name="Note 9 8" xfId="29761"/>
    <cellStyle name="Note 9 9" xfId="29762"/>
    <cellStyle name="Œ…?æ맖?e [0.00]_laroux" xfId="29763"/>
    <cellStyle name="Œ…?æ맖?e_laroux" xfId="29764"/>
    <cellStyle name="OHP" xfId="29765"/>
    <cellStyle name="Output 10" xfId="29766"/>
    <cellStyle name="Output 10 2" xfId="29767"/>
    <cellStyle name="Output 10 2 2" xfId="29768"/>
    <cellStyle name="Output 10 2 2 2" xfId="29769"/>
    <cellStyle name="Output 10 2 2 3" xfId="29770"/>
    <cellStyle name="Output 10 2 3" xfId="29771"/>
    <cellStyle name="Output 10 2 4" xfId="29772"/>
    <cellStyle name="Output 10 3" xfId="29773"/>
    <cellStyle name="Output 10 3 2" xfId="29774"/>
    <cellStyle name="Output 10 3 2 2" xfId="29775"/>
    <cellStyle name="Output 10 3 2 3" xfId="29776"/>
    <cellStyle name="Output 10 3 3" xfId="29777"/>
    <cellStyle name="Output 10 3 4" xfId="29778"/>
    <cellStyle name="Output 10 4" xfId="29779"/>
    <cellStyle name="Output 10 4 2" xfId="29780"/>
    <cellStyle name="Output 10 4 2 2" xfId="29781"/>
    <cellStyle name="Output 10 4 2 3" xfId="29782"/>
    <cellStyle name="Output 10 4 3" xfId="29783"/>
    <cellStyle name="Output 10 4 4" xfId="29784"/>
    <cellStyle name="Output 10 5" xfId="29785"/>
    <cellStyle name="Output 10 5 2" xfId="29786"/>
    <cellStyle name="Output 10 5 2 2" xfId="29787"/>
    <cellStyle name="Output 10 5 2 3" xfId="29788"/>
    <cellStyle name="Output 10 5 3" xfId="29789"/>
    <cellStyle name="Output 10 5 4" xfId="29790"/>
    <cellStyle name="Output 10 6" xfId="29791"/>
    <cellStyle name="Output 10 6 2" xfId="29792"/>
    <cellStyle name="Output 10 6 2 2" xfId="29793"/>
    <cellStyle name="Output 10 6 2 3" xfId="29794"/>
    <cellStyle name="Output 10 6 3" xfId="29795"/>
    <cellStyle name="Output 10 6 4" xfId="29796"/>
    <cellStyle name="Output 10 7" xfId="29797"/>
    <cellStyle name="Output 10 7 2" xfId="29798"/>
    <cellStyle name="Output 10 7 3" xfId="29799"/>
    <cellStyle name="Output 10 8" xfId="29800"/>
    <cellStyle name="Output 10 9" xfId="29801"/>
    <cellStyle name="Output 11" xfId="29802"/>
    <cellStyle name="Output 11 2" xfId="29803"/>
    <cellStyle name="Output 11 2 2" xfId="29804"/>
    <cellStyle name="Output 11 2 2 2" xfId="29805"/>
    <cellStyle name="Output 11 2 2 3" xfId="29806"/>
    <cellStyle name="Output 11 2 3" xfId="29807"/>
    <cellStyle name="Output 11 2 4" xfId="29808"/>
    <cellStyle name="Output 11 3" xfId="29809"/>
    <cellStyle name="Output 11 3 2" xfId="29810"/>
    <cellStyle name="Output 11 3 2 2" xfId="29811"/>
    <cellStyle name="Output 11 3 2 3" xfId="29812"/>
    <cellStyle name="Output 11 3 3" xfId="29813"/>
    <cellStyle name="Output 11 3 4" xfId="29814"/>
    <cellStyle name="Output 11 4" xfId="29815"/>
    <cellStyle name="Output 11 4 2" xfId="29816"/>
    <cellStyle name="Output 11 4 2 2" xfId="29817"/>
    <cellStyle name="Output 11 4 2 3" xfId="29818"/>
    <cellStyle name="Output 11 4 3" xfId="29819"/>
    <cellStyle name="Output 11 4 4" xfId="29820"/>
    <cellStyle name="Output 11 5" xfId="29821"/>
    <cellStyle name="Output 11 5 2" xfId="29822"/>
    <cellStyle name="Output 11 5 2 2" xfId="29823"/>
    <cellStyle name="Output 11 5 2 3" xfId="29824"/>
    <cellStyle name="Output 11 5 3" xfId="29825"/>
    <cellStyle name="Output 11 5 4" xfId="29826"/>
    <cellStyle name="Output 11 6" xfId="29827"/>
    <cellStyle name="Output 11 6 2" xfId="29828"/>
    <cellStyle name="Output 11 6 2 2" xfId="29829"/>
    <cellStyle name="Output 11 6 2 3" xfId="29830"/>
    <cellStyle name="Output 11 6 3" xfId="29831"/>
    <cellStyle name="Output 11 6 4" xfId="29832"/>
    <cellStyle name="Output 11 7" xfId="29833"/>
    <cellStyle name="Output 11 7 2" xfId="29834"/>
    <cellStyle name="Output 11 7 3" xfId="29835"/>
    <cellStyle name="Output 11 8" xfId="29836"/>
    <cellStyle name="Output 11 9" xfId="29837"/>
    <cellStyle name="Output 12" xfId="29838"/>
    <cellStyle name="Output 12 2" xfId="29839"/>
    <cellStyle name="Output 12 2 2" xfId="29840"/>
    <cellStyle name="Output 12 2 2 2" xfId="29841"/>
    <cellStyle name="Output 12 2 2 3" xfId="29842"/>
    <cellStyle name="Output 12 2 3" xfId="29843"/>
    <cellStyle name="Output 12 2 4" xfId="29844"/>
    <cellStyle name="Output 12 3" xfId="29845"/>
    <cellStyle name="Output 12 3 2" xfId="29846"/>
    <cellStyle name="Output 12 3 2 2" xfId="29847"/>
    <cellStyle name="Output 12 3 2 3" xfId="29848"/>
    <cellStyle name="Output 12 3 3" xfId="29849"/>
    <cellStyle name="Output 12 3 4" xfId="29850"/>
    <cellStyle name="Output 12 4" xfId="29851"/>
    <cellStyle name="Output 12 4 2" xfId="29852"/>
    <cellStyle name="Output 12 4 2 2" xfId="29853"/>
    <cellStyle name="Output 12 4 2 3" xfId="29854"/>
    <cellStyle name="Output 12 4 3" xfId="29855"/>
    <cellStyle name="Output 12 4 4" xfId="29856"/>
    <cellStyle name="Output 12 5" xfId="29857"/>
    <cellStyle name="Output 12 5 2" xfId="29858"/>
    <cellStyle name="Output 12 5 2 2" xfId="29859"/>
    <cellStyle name="Output 12 5 2 3" xfId="29860"/>
    <cellStyle name="Output 12 5 3" xfId="29861"/>
    <cellStyle name="Output 12 5 4" xfId="29862"/>
    <cellStyle name="Output 12 6" xfId="29863"/>
    <cellStyle name="Output 12 6 2" xfId="29864"/>
    <cellStyle name="Output 12 6 2 2" xfId="29865"/>
    <cellStyle name="Output 12 6 2 3" xfId="29866"/>
    <cellStyle name="Output 12 6 3" xfId="29867"/>
    <cellStyle name="Output 12 6 4" xfId="29868"/>
    <cellStyle name="Output 12 7" xfId="29869"/>
    <cellStyle name="Output 12 7 2" xfId="29870"/>
    <cellStyle name="Output 12 7 3" xfId="29871"/>
    <cellStyle name="Output 12 8" xfId="29872"/>
    <cellStyle name="Output 12 9" xfId="29873"/>
    <cellStyle name="Output 13" xfId="29874"/>
    <cellStyle name="Output 13 2" xfId="29875"/>
    <cellStyle name="Output 13 2 2" xfId="29876"/>
    <cellStyle name="Output 13 2 2 2" xfId="29877"/>
    <cellStyle name="Output 13 2 2 3" xfId="29878"/>
    <cellStyle name="Output 13 2 3" xfId="29879"/>
    <cellStyle name="Output 13 2 4" xfId="29880"/>
    <cellStyle name="Output 13 3" xfId="29881"/>
    <cellStyle name="Output 13 3 2" xfId="29882"/>
    <cellStyle name="Output 13 3 2 2" xfId="29883"/>
    <cellStyle name="Output 13 3 2 3" xfId="29884"/>
    <cellStyle name="Output 13 3 3" xfId="29885"/>
    <cellStyle name="Output 13 3 4" xfId="29886"/>
    <cellStyle name="Output 13 4" xfId="29887"/>
    <cellStyle name="Output 13 4 2" xfId="29888"/>
    <cellStyle name="Output 13 4 2 2" xfId="29889"/>
    <cellStyle name="Output 13 4 2 3" xfId="29890"/>
    <cellStyle name="Output 13 4 3" xfId="29891"/>
    <cellStyle name="Output 13 4 4" xfId="29892"/>
    <cellStyle name="Output 13 5" xfId="29893"/>
    <cellStyle name="Output 13 5 2" xfId="29894"/>
    <cellStyle name="Output 13 5 2 2" xfId="29895"/>
    <cellStyle name="Output 13 5 2 3" xfId="29896"/>
    <cellStyle name="Output 13 5 3" xfId="29897"/>
    <cellStyle name="Output 13 5 4" xfId="29898"/>
    <cellStyle name="Output 13 6" xfId="29899"/>
    <cellStyle name="Output 13 6 2" xfId="29900"/>
    <cellStyle name="Output 13 6 2 2" xfId="29901"/>
    <cellStyle name="Output 13 6 2 3" xfId="29902"/>
    <cellStyle name="Output 13 6 3" xfId="29903"/>
    <cellStyle name="Output 13 6 4" xfId="29904"/>
    <cellStyle name="Output 13 7" xfId="29905"/>
    <cellStyle name="Output 13 7 2" xfId="29906"/>
    <cellStyle name="Output 13 7 3" xfId="29907"/>
    <cellStyle name="Output 13 8" xfId="29908"/>
    <cellStyle name="Output 13 9" xfId="29909"/>
    <cellStyle name="Output 14" xfId="29910"/>
    <cellStyle name="Output 14 2" xfId="29911"/>
    <cellStyle name="Output 14 2 2" xfId="29912"/>
    <cellStyle name="Output 14 2 2 2" xfId="29913"/>
    <cellStyle name="Output 14 2 2 3" xfId="29914"/>
    <cellStyle name="Output 14 2 3" xfId="29915"/>
    <cellStyle name="Output 14 2 4" xfId="29916"/>
    <cellStyle name="Output 14 3" xfId="29917"/>
    <cellStyle name="Output 14 3 2" xfId="29918"/>
    <cellStyle name="Output 14 3 2 2" xfId="29919"/>
    <cellStyle name="Output 14 3 2 3" xfId="29920"/>
    <cellStyle name="Output 14 3 3" xfId="29921"/>
    <cellStyle name="Output 14 3 4" xfId="29922"/>
    <cellStyle name="Output 14 4" xfId="29923"/>
    <cellStyle name="Output 14 4 2" xfId="29924"/>
    <cellStyle name="Output 14 4 2 2" xfId="29925"/>
    <cellStyle name="Output 14 4 2 3" xfId="29926"/>
    <cellStyle name="Output 14 4 3" xfId="29927"/>
    <cellStyle name="Output 14 4 4" xfId="29928"/>
    <cellStyle name="Output 14 5" xfId="29929"/>
    <cellStyle name="Output 14 5 2" xfId="29930"/>
    <cellStyle name="Output 14 5 2 2" xfId="29931"/>
    <cellStyle name="Output 14 5 2 3" xfId="29932"/>
    <cellStyle name="Output 14 5 3" xfId="29933"/>
    <cellStyle name="Output 14 5 4" xfId="29934"/>
    <cellStyle name="Output 14 6" xfId="29935"/>
    <cellStyle name="Output 14 6 2" xfId="29936"/>
    <cellStyle name="Output 14 6 2 2" xfId="29937"/>
    <cellStyle name="Output 14 6 2 3" xfId="29938"/>
    <cellStyle name="Output 14 6 3" xfId="29939"/>
    <cellStyle name="Output 14 6 4" xfId="29940"/>
    <cellStyle name="Output 14 7" xfId="29941"/>
    <cellStyle name="Output 14 7 2" xfId="29942"/>
    <cellStyle name="Output 14 7 3" xfId="29943"/>
    <cellStyle name="Output 14 8" xfId="29944"/>
    <cellStyle name="Output 14 9" xfId="29945"/>
    <cellStyle name="Output 15" xfId="29946"/>
    <cellStyle name="Output 15 2" xfId="29947"/>
    <cellStyle name="Output 15 2 2" xfId="29948"/>
    <cellStyle name="Output 15 2 2 2" xfId="29949"/>
    <cellStyle name="Output 15 2 2 3" xfId="29950"/>
    <cellStyle name="Output 15 2 3" xfId="29951"/>
    <cellStyle name="Output 15 2 4" xfId="29952"/>
    <cellStyle name="Output 15 3" xfId="29953"/>
    <cellStyle name="Output 15 3 2" xfId="29954"/>
    <cellStyle name="Output 15 3 2 2" xfId="29955"/>
    <cellStyle name="Output 15 3 2 3" xfId="29956"/>
    <cellStyle name="Output 15 3 3" xfId="29957"/>
    <cellStyle name="Output 15 3 4" xfId="29958"/>
    <cellStyle name="Output 15 4" xfId="29959"/>
    <cellStyle name="Output 15 4 2" xfId="29960"/>
    <cellStyle name="Output 15 4 2 2" xfId="29961"/>
    <cellStyle name="Output 15 4 2 3" xfId="29962"/>
    <cellStyle name="Output 15 4 3" xfId="29963"/>
    <cellStyle name="Output 15 4 4" xfId="29964"/>
    <cellStyle name="Output 15 5" xfId="29965"/>
    <cellStyle name="Output 15 5 2" xfId="29966"/>
    <cellStyle name="Output 15 5 2 2" xfId="29967"/>
    <cellStyle name="Output 15 5 2 3" xfId="29968"/>
    <cellStyle name="Output 15 5 3" xfId="29969"/>
    <cellStyle name="Output 15 5 4" xfId="29970"/>
    <cellStyle name="Output 15 6" xfId="29971"/>
    <cellStyle name="Output 15 6 2" xfId="29972"/>
    <cellStyle name="Output 15 6 2 2" xfId="29973"/>
    <cellStyle name="Output 15 6 2 3" xfId="29974"/>
    <cellStyle name="Output 15 6 3" xfId="29975"/>
    <cellStyle name="Output 15 6 4" xfId="29976"/>
    <cellStyle name="Output 15 7" xfId="29977"/>
    <cellStyle name="Output 15 7 2" xfId="29978"/>
    <cellStyle name="Output 15 7 3" xfId="29979"/>
    <cellStyle name="Output 15 8" xfId="29980"/>
    <cellStyle name="Output 15 9" xfId="29981"/>
    <cellStyle name="Output 16" xfId="29982"/>
    <cellStyle name="Output 16 2" xfId="29983"/>
    <cellStyle name="Output 16 2 2" xfId="29984"/>
    <cellStyle name="Output 16 2 2 2" xfId="29985"/>
    <cellStyle name="Output 16 2 2 3" xfId="29986"/>
    <cellStyle name="Output 16 2 3" xfId="29987"/>
    <cellStyle name="Output 16 2 4" xfId="29988"/>
    <cellStyle name="Output 16 3" xfId="29989"/>
    <cellStyle name="Output 16 3 2" xfId="29990"/>
    <cellStyle name="Output 16 3 2 2" xfId="29991"/>
    <cellStyle name="Output 16 3 2 3" xfId="29992"/>
    <cellStyle name="Output 16 3 3" xfId="29993"/>
    <cellStyle name="Output 16 3 4" xfId="29994"/>
    <cellStyle name="Output 16 4" xfId="29995"/>
    <cellStyle name="Output 16 4 2" xfId="29996"/>
    <cellStyle name="Output 16 4 2 2" xfId="29997"/>
    <cellStyle name="Output 16 4 2 3" xfId="29998"/>
    <cellStyle name="Output 16 4 3" xfId="29999"/>
    <cellStyle name="Output 16 4 4" xfId="30000"/>
    <cellStyle name="Output 16 5" xfId="30001"/>
    <cellStyle name="Output 16 5 2" xfId="30002"/>
    <cellStyle name="Output 16 5 2 2" xfId="30003"/>
    <cellStyle name="Output 16 5 2 3" xfId="30004"/>
    <cellStyle name="Output 16 5 3" xfId="30005"/>
    <cellStyle name="Output 16 5 4" xfId="30006"/>
    <cellStyle name="Output 16 6" xfId="30007"/>
    <cellStyle name="Output 16 6 2" xfId="30008"/>
    <cellStyle name="Output 16 6 2 2" xfId="30009"/>
    <cellStyle name="Output 16 6 2 3" xfId="30010"/>
    <cellStyle name="Output 16 6 3" xfId="30011"/>
    <cellStyle name="Output 16 6 4" xfId="30012"/>
    <cellStyle name="Output 16 7" xfId="30013"/>
    <cellStyle name="Output 16 7 2" xfId="30014"/>
    <cellStyle name="Output 16 7 3" xfId="30015"/>
    <cellStyle name="Output 16 8" xfId="30016"/>
    <cellStyle name="Output 16 9" xfId="30017"/>
    <cellStyle name="Output 17" xfId="30018"/>
    <cellStyle name="Output 17 2" xfId="30019"/>
    <cellStyle name="Output 17 2 2" xfId="30020"/>
    <cellStyle name="Output 17 2 2 2" xfId="30021"/>
    <cellStyle name="Output 17 2 2 3" xfId="30022"/>
    <cellStyle name="Output 17 2 3" xfId="30023"/>
    <cellStyle name="Output 17 2 4" xfId="30024"/>
    <cellStyle name="Output 17 3" xfId="30025"/>
    <cellStyle name="Output 17 3 2" xfId="30026"/>
    <cellStyle name="Output 17 3 2 2" xfId="30027"/>
    <cellStyle name="Output 17 3 2 3" xfId="30028"/>
    <cellStyle name="Output 17 3 3" xfId="30029"/>
    <cellStyle name="Output 17 3 4" xfId="30030"/>
    <cellStyle name="Output 17 4" xfId="30031"/>
    <cellStyle name="Output 17 4 2" xfId="30032"/>
    <cellStyle name="Output 17 4 2 2" xfId="30033"/>
    <cellStyle name="Output 17 4 2 3" xfId="30034"/>
    <cellStyle name="Output 17 4 3" xfId="30035"/>
    <cellStyle name="Output 17 4 4" xfId="30036"/>
    <cellStyle name="Output 17 5" xfId="30037"/>
    <cellStyle name="Output 17 5 2" xfId="30038"/>
    <cellStyle name="Output 17 5 2 2" xfId="30039"/>
    <cellStyle name="Output 17 5 2 3" xfId="30040"/>
    <cellStyle name="Output 17 5 3" xfId="30041"/>
    <cellStyle name="Output 17 5 4" xfId="30042"/>
    <cellStyle name="Output 17 6" xfId="30043"/>
    <cellStyle name="Output 17 6 2" xfId="30044"/>
    <cellStyle name="Output 17 6 2 2" xfId="30045"/>
    <cellStyle name="Output 17 6 2 3" xfId="30046"/>
    <cellStyle name="Output 17 6 3" xfId="30047"/>
    <cellStyle name="Output 17 6 4" xfId="30048"/>
    <cellStyle name="Output 17 7" xfId="30049"/>
    <cellStyle name="Output 17 7 2" xfId="30050"/>
    <cellStyle name="Output 17 7 3" xfId="30051"/>
    <cellStyle name="Output 17 8" xfId="30052"/>
    <cellStyle name="Output 17 9" xfId="30053"/>
    <cellStyle name="Output 18" xfId="30054"/>
    <cellStyle name="Output 18 2" xfId="30055"/>
    <cellStyle name="Output 18 2 2" xfId="30056"/>
    <cellStyle name="Output 18 2 2 2" xfId="30057"/>
    <cellStyle name="Output 18 2 2 3" xfId="30058"/>
    <cellStyle name="Output 18 2 3" xfId="30059"/>
    <cellStyle name="Output 18 2 4" xfId="30060"/>
    <cellStyle name="Output 18 3" xfId="30061"/>
    <cellStyle name="Output 18 3 2" xfId="30062"/>
    <cellStyle name="Output 18 3 2 2" xfId="30063"/>
    <cellStyle name="Output 18 3 2 3" xfId="30064"/>
    <cellStyle name="Output 18 3 3" xfId="30065"/>
    <cellStyle name="Output 18 3 4" xfId="30066"/>
    <cellStyle name="Output 18 4" xfId="30067"/>
    <cellStyle name="Output 18 4 2" xfId="30068"/>
    <cellStyle name="Output 18 4 2 2" xfId="30069"/>
    <cellStyle name="Output 18 4 2 3" xfId="30070"/>
    <cellStyle name="Output 18 4 3" xfId="30071"/>
    <cellStyle name="Output 18 4 4" xfId="30072"/>
    <cellStyle name="Output 18 5" xfId="30073"/>
    <cellStyle name="Output 18 5 2" xfId="30074"/>
    <cellStyle name="Output 18 5 2 2" xfId="30075"/>
    <cellStyle name="Output 18 5 2 3" xfId="30076"/>
    <cellStyle name="Output 18 5 3" xfId="30077"/>
    <cellStyle name="Output 18 5 4" xfId="30078"/>
    <cellStyle name="Output 18 6" xfId="30079"/>
    <cellStyle name="Output 18 6 2" xfId="30080"/>
    <cellStyle name="Output 18 6 2 2" xfId="30081"/>
    <cellStyle name="Output 19" xfId="30082"/>
    <cellStyle name="Output 2" xfId="30083"/>
    <cellStyle name="Output 2 10" xfId="30084"/>
    <cellStyle name="Output 2 11" xfId="30085"/>
    <cellStyle name="Output 2 2" xfId="30086"/>
    <cellStyle name="Output 2 2 10" xfId="30087"/>
    <cellStyle name="Output 2 2 2" xfId="30088"/>
    <cellStyle name="Output 2 2 2 2" xfId="30089"/>
    <cellStyle name="Output 2 2 2 2 2" xfId="30090"/>
    <cellStyle name="Output 2 2 2 2 2 2" xfId="30091"/>
    <cellStyle name="Output 2 2 2 2 3" xfId="30092"/>
    <cellStyle name="Output 2 2 2 3" xfId="30093"/>
    <cellStyle name="Output 2 2 2 3 2" xfId="30094"/>
    <cellStyle name="Output 2 2 2 3 2 2" xfId="30095"/>
    <cellStyle name="Output 2 2 2 3 3" xfId="30096"/>
    <cellStyle name="Output 2 2 2 4" xfId="30097"/>
    <cellStyle name="Output 2 2 2 4 2" xfId="30098"/>
    <cellStyle name="Output 2 2 2 4 2 2" xfId="30099"/>
    <cellStyle name="Output 2 2 2 4 3" xfId="30100"/>
    <cellStyle name="Output 2 2 2 5" xfId="30101"/>
    <cellStyle name="Output 2 2 2 5 2" xfId="30102"/>
    <cellStyle name="Output 2 2 2 5 2 2" xfId="30103"/>
    <cellStyle name="Output 2 2 2 5 3" xfId="30104"/>
    <cellStyle name="Output 2 2 2 6" xfId="30105"/>
    <cellStyle name="Output 2 2 2 6 2" xfId="30106"/>
    <cellStyle name="Output 2 2 2 6 2 2" xfId="30107"/>
    <cellStyle name="Output 2 2 2 6 3" xfId="30108"/>
    <cellStyle name="Output 2 2 2 7" xfId="30109"/>
    <cellStyle name="Output 2 2 2 7 2" xfId="30110"/>
    <cellStyle name="Output 2 2 2 8" xfId="30111"/>
    <cellStyle name="Output 2 2 3" xfId="30112"/>
    <cellStyle name="Output 2 2 3 2" xfId="30113"/>
    <cellStyle name="Output 2 2 3 2 2" xfId="30114"/>
    <cellStyle name="Output 2 2 3 3" xfId="30115"/>
    <cellStyle name="Output 2 2 4" xfId="30116"/>
    <cellStyle name="Output 2 2 4 2" xfId="30117"/>
    <cellStyle name="Output 2 2 4 2 2" xfId="30118"/>
    <cellStyle name="Output 2 2 4 3" xfId="30119"/>
    <cellStyle name="Output 2 2 5" xfId="30120"/>
    <cellStyle name="Output 2 2 5 2" xfId="30121"/>
    <cellStyle name="Output 2 2 5 2 2" xfId="30122"/>
    <cellStyle name="Output 2 2 5 3" xfId="30123"/>
    <cellStyle name="Output 2 2 6" xfId="30124"/>
    <cellStyle name="Output 2 2 6 2" xfId="30125"/>
    <cellStyle name="Output 2 2 6 2 2" xfId="30126"/>
    <cellStyle name="Output 2 2 6 3" xfId="30127"/>
    <cellStyle name="Output 2 2 7" xfId="30128"/>
    <cellStyle name="Output 2 2 7 2" xfId="30129"/>
    <cellStyle name="Output 2 2 7 2 2" xfId="30130"/>
    <cellStyle name="Output 2 2 7 3" xfId="30131"/>
    <cellStyle name="Output 2 2 8" xfId="30132"/>
    <cellStyle name="Output 2 2 8 2" xfId="30133"/>
    <cellStyle name="Output 2 2 9" xfId="30134"/>
    <cellStyle name="Output 2 3" xfId="30135"/>
    <cellStyle name="Output 2 3 2" xfId="30136"/>
    <cellStyle name="Output 2 3 2 2" xfId="30137"/>
    <cellStyle name="Output 2 3 2 2 2" xfId="30138"/>
    <cellStyle name="Output 2 3 2 3" xfId="30139"/>
    <cellStyle name="Output 2 3 3" xfId="30140"/>
    <cellStyle name="Output 2 3 3 2" xfId="30141"/>
    <cellStyle name="Output 2 3 3 2 2" xfId="30142"/>
    <cellStyle name="Output 2 3 3 3" xfId="30143"/>
    <cellStyle name="Output 2 3 4" xfId="30144"/>
    <cellStyle name="Output 2 3 4 2" xfId="30145"/>
    <cellStyle name="Output 2 3 4 2 2" xfId="30146"/>
    <cellStyle name="Output 2 3 4 3" xfId="30147"/>
    <cellStyle name="Output 2 3 5" xfId="30148"/>
    <cellStyle name="Output 2 3 5 2" xfId="30149"/>
    <cellStyle name="Output 2 3 5 2 2" xfId="30150"/>
    <cellStyle name="Output 2 3 5 3" xfId="30151"/>
    <cellStyle name="Output 2 3 6" xfId="30152"/>
    <cellStyle name="Output 2 3 6 2" xfId="30153"/>
    <cellStyle name="Output 2 3 7" xfId="30154"/>
    <cellStyle name="Output 2 4" xfId="30155"/>
    <cellStyle name="Output 2 4 2" xfId="30156"/>
    <cellStyle name="Output 2 4 2 2" xfId="30157"/>
    <cellStyle name="Output 2 4 3" xfId="30158"/>
    <cellStyle name="Output 2 5" xfId="30159"/>
    <cellStyle name="Output 2 5 2" xfId="30160"/>
    <cellStyle name="Output 2 5 2 2" xfId="30161"/>
    <cellStyle name="Output 2 5 3" xfId="30162"/>
    <cellStyle name="Output 2 6" xfId="30163"/>
    <cellStyle name="Output 2 6 2" xfId="30164"/>
    <cellStyle name="Output 2 7" xfId="30165"/>
    <cellStyle name="Output 2 8" xfId="30166"/>
    <cellStyle name="Output 2 9" xfId="30167"/>
    <cellStyle name="Output 3" xfId="30168"/>
    <cellStyle name="Output 3 2" xfId="30169"/>
    <cellStyle name="Output 3 2 2" xfId="30170"/>
    <cellStyle name="Output 3 2 2 2" xfId="30171"/>
    <cellStyle name="Output 3 2 2 2 2" xfId="30172"/>
    <cellStyle name="Output 3 2 2 2 2 2" xfId="30173"/>
    <cellStyle name="Output 3 2 2 2 3" xfId="30174"/>
    <cellStyle name="Output 3 2 2 3" xfId="30175"/>
    <cellStyle name="Output 3 2 2 3 2" xfId="30176"/>
    <cellStyle name="Output 3 2 2 3 2 2" xfId="30177"/>
    <cellStyle name="Output 3 2 2 3 3" xfId="30178"/>
    <cellStyle name="Output 3 2 2 4" xfId="30179"/>
    <cellStyle name="Output 3 2 2 4 2" xfId="30180"/>
    <cellStyle name="Output 3 2 2 4 2 2" xfId="30181"/>
    <cellStyle name="Output 3 2 2 4 3" xfId="30182"/>
    <cellStyle name="Output 3 2 2 5" xfId="30183"/>
    <cellStyle name="Output 3 2 2 5 2" xfId="30184"/>
    <cellStyle name="Output 3 2 2 5 2 2" xfId="30185"/>
    <cellStyle name="Output 3 2 2 5 3" xfId="30186"/>
    <cellStyle name="Output 3 2 2 6" xfId="30187"/>
    <cellStyle name="Output 3 2 2 6 2" xfId="30188"/>
    <cellStyle name="Output 3 2 2 6 2 2" xfId="30189"/>
    <cellStyle name="Output 3 2 2 6 3" xfId="30190"/>
    <cellStyle name="Output 3 2 2 7" xfId="30191"/>
    <cellStyle name="Output 3 2 2 7 2" xfId="30192"/>
    <cellStyle name="Output 3 2 2 8" xfId="30193"/>
    <cellStyle name="Output 3 2 3" xfId="30194"/>
    <cellStyle name="Output 3 2 3 2" xfId="30195"/>
    <cellStyle name="Output 3 2 3 2 2" xfId="30196"/>
    <cellStyle name="Output 3 2 3 3" xfId="30197"/>
    <cellStyle name="Output 3 2 4" xfId="30198"/>
    <cellStyle name="Output 3 2 4 2" xfId="30199"/>
    <cellStyle name="Output 3 2 4 2 2" xfId="30200"/>
    <cellStyle name="Output 3 2 4 3" xfId="30201"/>
    <cellStyle name="Output 3 2 5" xfId="30202"/>
    <cellStyle name="Output 3 2 5 2" xfId="30203"/>
    <cellStyle name="Output 3 2 5 2 2" xfId="30204"/>
    <cellStyle name="Output 3 2 5 3" xfId="30205"/>
    <cellStyle name="Output 3 2 6" xfId="30206"/>
    <cellStyle name="Output 3 2 6 2" xfId="30207"/>
    <cellStyle name="Output 3 2 6 2 2" xfId="30208"/>
    <cellStyle name="Output 3 2 6 3" xfId="30209"/>
    <cellStyle name="Output 3 2 7" xfId="30210"/>
    <cellStyle name="Output 3 2 7 2" xfId="30211"/>
    <cellStyle name="Output 3 2 7 2 2" xfId="30212"/>
    <cellStyle name="Output 3 2 7 3" xfId="30213"/>
    <cellStyle name="Output 3 2 8" xfId="30214"/>
    <cellStyle name="Output 3 2 8 2" xfId="30215"/>
    <cellStyle name="Output 3 2 9" xfId="30216"/>
    <cellStyle name="Output 3 3" xfId="30217"/>
    <cellStyle name="Output 3 3 2" xfId="30218"/>
    <cellStyle name="Output 3 3 2 2" xfId="30219"/>
    <cellStyle name="Output 3 3 2 2 2" xfId="30220"/>
    <cellStyle name="Output 3 3 2 3" xfId="30221"/>
    <cellStyle name="Output 3 3 3" xfId="30222"/>
    <cellStyle name="Output 3 3 3 2" xfId="30223"/>
    <cellStyle name="Output 3 3 3 2 2" xfId="30224"/>
    <cellStyle name="Output 3 3 3 3" xfId="30225"/>
    <cellStyle name="Output 3 3 4" xfId="30226"/>
    <cellStyle name="Output 3 3 4 2" xfId="30227"/>
    <cellStyle name="Output 3 3 4 2 2" xfId="30228"/>
    <cellStyle name="Output 3 3 4 3" xfId="30229"/>
    <cellStyle name="Output 3 3 5" xfId="30230"/>
    <cellStyle name="Output 3 3 5 2" xfId="30231"/>
    <cellStyle name="Output 3 3 5 2 2" xfId="30232"/>
    <cellStyle name="Output 3 3 5 3" xfId="30233"/>
    <cellStyle name="Output 3 3 6" xfId="30234"/>
    <cellStyle name="Output 3 3 6 2" xfId="30235"/>
    <cellStyle name="Output 3 3 7" xfId="30236"/>
    <cellStyle name="Output 3 4" xfId="30237"/>
    <cellStyle name="Output 3 4 2" xfId="30238"/>
    <cellStyle name="Output 3 4 2 2" xfId="30239"/>
    <cellStyle name="Output 3 4 3" xfId="30240"/>
    <cellStyle name="Output 3 5" xfId="30241"/>
    <cellStyle name="Output 3 5 2" xfId="30242"/>
    <cellStyle name="Output 3 5 2 2" xfId="30243"/>
    <cellStyle name="Output 3 5 3" xfId="30244"/>
    <cellStyle name="Output 3 6" xfId="30245"/>
    <cellStyle name="Output 3 6 2" xfId="30246"/>
    <cellStyle name="Output 3 7" xfId="30247"/>
    <cellStyle name="Output 3 8" xfId="30248"/>
    <cellStyle name="Output 4" xfId="30249"/>
    <cellStyle name="Output 4 2" xfId="30250"/>
    <cellStyle name="Output 4 2 2" xfId="30251"/>
    <cellStyle name="Output 4 2 2 2" xfId="30252"/>
    <cellStyle name="Output 4 2 2 2 2" xfId="30253"/>
    <cellStyle name="Output 4 2 2 3" xfId="30254"/>
    <cellStyle name="Output 4 2 3" xfId="30255"/>
    <cellStyle name="Output 4 2 3 2" xfId="30256"/>
    <cellStyle name="Output 4 2 3 2 2" xfId="30257"/>
    <cellStyle name="Output 4 2 3 3" xfId="30258"/>
    <cellStyle name="Output 4 2 4" xfId="30259"/>
    <cellStyle name="Output 4 2 4 2" xfId="30260"/>
    <cellStyle name="Output 4 2 4 2 2" xfId="30261"/>
    <cellStyle name="Output 4 2 4 3" xfId="30262"/>
    <cellStyle name="Output 4 2 5" xfId="30263"/>
    <cellStyle name="Output 4 2 5 2" xfId="30264"/>
    <cellStyle name="Output 4 2 5 2 2" xfId="30265"/>
    <cellStyle name="Output 4 2 5 3" xfId="30266"/>
    <cellStyle name="Output 4 2 6" xfId="30267"/>
    <cellStyle name="Output 4 2 6 2" xfId="30268"/>
    <cellStyle name="Output 4 2 6 2 2" xfId="30269"/>
    <cellStyle name="Output 4 2 6 3" xfId="30270"/>
    <cellStyle name="Output 4 2 7" xfId="30271"/>
    <cellStyle name="Output 4 2 7 2" xfId="30272"/>
    <cellStyle name="Output 4 2 8" xfId="30273"/>
    <cellStyle name="Output 4 3" xfId="30274"/>
    <cellStyle name="Output 4 3 2" xfId="30275"/>
    <cellStyle name="Output 4 3 2 2" xfId="30276"/>
    <cellStyle name="Output 4 3 3" xfId="30277"/>
    <cellStyle name="Output 4 4" xfId="30278"/>
    <cellStyle name="Output 4 4 2" xfId="30279"/>
    <cellStyle name="Output 4 4 2 2" xfId="30280"/>
    <cellStyle name="Output 4 4 3" xfId="30281"/>
    <cellStyle name="Output 4 5" xfId="30282"/>
    <cellStyle name="Output 4 5 2" xfId="30283"/>
    <cellStyle name="Output 4 5 2 2" xfId="30284"/>
    <cellStyle name="Output 4 5 3" xfId="30285"/>
    <cellStyle name="Output 4 6" xfId="30286"/>
    <cellStyle name="Output 4 6 2" xfId="30287"/>
    <cellStyle name="Output 4 6 2 2" xfId="30288"/>
    <cellStyle name="Output 4 6 3" xfId="30289"/>
    <cellStyle name="Output 4 7" xfId="30290"/>
    <cellStyle name="Output 4 7 2" xfId="30291"/>
    <cellStyle name="Output 4 7 2 2" xfId="30292"/>
    <cellStyle name="Output 4 7 3" xfId="30293"/>
    <cellStyle name="Output 4 8" xfId="30294"/>
    <cellStyle name="Output 4 8 2" xfId="30295"/>
    <cellStyle name="Output 4 9" xfId="30296"/>
    <cellStyle name="Output 5" xfId="30297"/>
    <cellStyle name="Output 5 2" xfId="30298"/>
    <cellStyle name="Output 5 2 2" xfId="30299"/>
    <cellStyle name="Output 5 2 2 2" xfId="30300"/>
    <cellStyle name="Output 5 2 3" xfId="30301"/>
    <cellStyle name="Output 5 3" xfId="30302"/>
    <cellStyle name="Output 5 3 2" xfId="30303"/>
    <cellStyle name="Output 5 3 2 2" xfId="30304"/>
    <cellStyle name="Output 5 3 3" xfId="30305"/>
    <cellStyle name="Output 5 4" xfId="30306"/>
    <cellStyle name="Output 5 4 2" xfId="30307"/>
    <cellStyle name="Output 5 4 2 2" xfId="30308"/>
    <cellStyle name="Output 5 4 3" xfId="30309"/>
    <cellStyle name="Output 5 5" xfId="30310"/>
    <cellStyle name="Output 5 5 2" xfId="30311"/>
    <cellStyle name="Output 5 5 2 2" xfId="30312"/>
    <cellStyle name="Output 5 5 3" xfId="30313"/>
    <cellStyle name="Output 5 6" xfId="30314"/>
    <cellStyle name="Output 5 6 2" xfId="30315"/>
    <cellStyle name="Output 5 7" xfId="30316"/>
    <cellStyle name="Output 6" xfId="30317"/>
    <cellStyle name="Output 6 2" xfId="30318"/>
    <cellStyle name="Output 6 2 2" xfId="30319"/>
    <cellStyle name="Output 6 3" xfId="30320"/>
    <cellStyle name="Output 7" xfId="30321"/>
    <cellStyle name="Output 7 2" xfId="30322"/>
    <cellStyle name="Output 7 2 2" xfId="30323"/>
    <cellStyle name="Output 7 3" xfId="30324"/>
    <cellStyle name="Output 8" xfId="30325"/>
    <cellStyle name="Output 8 2" xfId="30326"/>
    <cellStyle name="Output 9" xfId="30327"/>
    <cellStyle name="per.style" xfId="30328"/>
    <cellStyle name="Percent [0]" xfId="30329"/>
    <cellStyle name="Percent [00]" xfId="30330"/>
    <cellStyle name="Percent [2]" xfId="30331"/>
    <cellStyle name="Percent 2" xfId="30332"/>
    <cellStyle name="Percent 2 2" xfId="30333"/>
    <cellStyle name="Percent 2 3" xfId="30334"/>
    <cellStyle name="Percent 2 4" xfId="30335"/>
    <cellStyle name="Percent 2 5" xfId="30336"/>
    <cellStyle name="Percent 2 6" xfId="30337"/>
    <cellStyle name="Percent 3" xfId="30338"/>
    <cellStyle name="Percent 4" xfId="30339"/>
    <cellStyle name="Percent 5" xfId="30340"/>
    <cellStyle name="Percent 6" xfId="30341"/>
    <cellStyle name="Percent 7" xfId="30342"/>
    <cellStyle name="Percent 8" xfId="30343"/>
    <cellStyle name="Percent 9" xfId="30344"/>
    <cellStyle name="Pourcentage_VA" xfId="30345"/>
    <cellStyle name="PrePop Currency (0)" xfId="30346"/>
    <cellStyle name="PrePop Currency (2)" xfId="30347"/>
    <cellStyle name="PrePop Units (0)" xfId="30348"/>
    <cellStyle name="PrePop Units (1)" xfId="30349"/>
    <cellStyle name="PrePop Units (2)" xfId="30350"/>
    <cellStyle name="print-area" xfId="30351"/>
    <cellStyle name="regstoresfromspecstores" xfId="30352"/>
    <cellStyle name="regstoresfromspecstores 2" xfId="30353"/>
    <cellStyle name="RevList" xfId="30354"/>
    <cellStyle name="RevList 2" xfId="30355"/>
    <cellStyle name="RevList 3" xfId="30356"/>
    <cellStyle name="RevList 4" xfId="30357"/>
    <cellStyle name="SAPBEXaggData" xfId="30358"/>
    <cellStyle name="SAPBEXaggData 10" xfId="30359"/>
    <cellStyle name="SAPBEXaggData 10 2" xfId="30360"/>
    <cellStyle name="SAPBEXaggData 11" xfId="30361"/>
    <cellStyle name="SAPBEXaggData 2" xfId="30362"/>
    <cellStyle name="SAPBEXaggData 2 2" xfId="30363"/>
    <cellStyle name="SAPBEXaggData 2 2 2" xfId="30364"/>
    <cellStyle name="SAPBEXaggData 2 2 2 2" xfId="30365"/>
    <cellStyle name="SAPBEXaggData 2 2 2 2 2" xfId="30366"/>
    <cellStyle name="SAPBEXaggData 2 2 2 2 2 2" xfId="30367"/>
    <cellStyle name="SAPBEXaggData 2 2 2 2 2 2 2" xfId="30368"/>
    <cellStyle name="SAPBEXaggData 2 2 2 2 2 3" xfId="30369"/>
    <cellStyle name="SAPBEXaggData 2 2 2 2 3" xfId="30370"/>
    <cellStyle name="SAPBEXaggData 2 2 2 2 3 2" xfId="30371"/>
    <cellStyle name="SAPBEXaggData 2 2 2 2 3 2 2" xfId="30372"/>
    <cellStyle name="SAPBEXaggData 2 2 2 2 3 3" xfId="30373"/>
    <cellStyle name="SAPBEXaggData 2 2 2 2 4" xfId="30374"/>
    <cellStyle name="SAPBEXaggData 2 2 2 2 4 2" xfId="30375"/>
    <cellStyle name="SAPBEXaggData 2 2 2 2 4 2 2" xfId="30376"/>
    <cellStyle name="SAPBEXaggData 2 2 2 2 4 3" xfId="30377"/>
    <cellStyle name="SAPBEXaggData 2 2 2 2 5" xfId="30378"/>
    <cellStyle name="SAPBEXaggData 2 2 2 2 5 2" xfId="30379"/>
    <cellStyle name="SAPBEXaggData 2 2 2 2 5 2 2" xfId="30380"/>
    <cellStyle name="SAPBEXaggData 2 2 2 2 5 3" xfId="30381"/>
    <cellStyle name="SAPBEXaggData 2 2 2 2 6" xfId="30382"/>
    <cellStyle name="SAPBEXaggData 2 2 2 2 6 2" xfId="30383"/>
    <cellStyle name="SAPBEXaggData 2 2 2 2 6 2 2" xfId="30384"/>
    <cellStyle name="SAPBEXaggData 2 2 2 2 6 3" xfId="30385"/>
    <cellStyle name="SAPBEXaggData 2 2 2 2 7" xfId="30386"/>
    <cellStyle name="SAPBEXaggData 2 2 2 2 7 2" xfId="30387"/>
    <cellStyle name="SAPBEXaggData 2 2 2 2 8" xfId="30388"/>
    <cellStyle name="SAPBEXaggData 2 2 2 3" xfId="30389"/>
    <cellStyle name="SAPBEXaggData 2 2 2 3 2" xfId="30390"/>
    <cellStyle name="SAPBEXaggData 2 2 2 3 2 2" xfId="30391"/>
    <cellStyle name="SAPBEXaggData 2 2 2 3 3" xfId="30392"/>
    <cellStyle name="SAPBEXaggData 2 2 2 4" xfId="30393"/>
    <cellStyle name="SAPBEXaggData 2 2 2 4 2" xfId="30394"/>
    <cellStyle name="SAPBEXaggData 2 2 2 4 2 2" xfId="30395"/>
    <cellStyle name="SAPBEXaggData 2 2 2 4 3" xfId="30396"/>
    <cellStyle name="SAPBEXaggData 2 2 2 5" xfId="30397"/>
    <cellStyle name="SAPBEXaggData 2 2 2 5 2" xfId="30398"/>
    <cellStyle name="SAPBEXaggData 2 2 2 5 2 2" xfId="30399"/>
    <cellStyle name="SAPBEXaggData 2 2 2 5 3" xfId="30400"/>
    <cellStyle name="SAPBEXaggData 2 2 2 6" xfId="30401"/>
    <cellStyle name="SAPBEXaggData 2 2 2 6 2" xfId="30402"/>
    <cellStyle name="SAPBEXaggData 2 2 2 6 2 2" xfId="30403"/>
    <cellStyle name="SAPBEXaggData 2 2 2 6 3" xfId="30404"/>
    <cellStyle name="SAPBEXaggData 2 2 2 7" xfId="30405"/>
    <cellStyle name="SAPBEXaggData 2 2 2 7 2" xfId="30406"/>
    <cellStyle name="SAPBEXaggData 2 2 2 7 2 2" xfId="30407"/>
    <cellStyle name="SAPBEXaggData 2 2 2 7 3" xfId="30408"/>
    <cellStyle name="SAPBEXaggData 2 2 2 8" xfId="30409"/>
    <cellStyle name="SAPBEXaggData 2 2 2 8 2" xfId="30410"/>
    <cellStyle name="SAPBEXaggData 2 2 2 9" xfId="30411"/>
    <cellStyle name="SAPBEXaggData 2 2 3" xfId="30412"/>
    <cellStyle name="SAPBEXaggData 2 2 3 2" xfId="30413"/>
    <cellStyle name="SAPBEXaggData 2 2 3 2 2" xfId="30414"/>
    <cellStyle name="SAPBEXaggData 2 2 3 2 2 2" xfId="30415"/>
    <cellStyle name="SAPBEXaggData 2 2 3 2 3" xfId="30416"/>
    <cellStyle name="SAPBEXaggData 2 2 3 3" xfId="30417"/>
    <cellStyle name="SAPBEXaggData 2 2 3 3 2" xfId="30418"/>
    <cellStyle name="SAPBEXaggData 2 2 3 3 2 2" xfId="30419"/>
    <cellStyle name="SAPBEXaggData 2 2 3 3 3" xfId="30420"/>
    <cellStyle name="SAPBEXaggData 2 2 3 4" xfId="30421"/>
    <cellStyle name="SAPBEXaggData 2 2 3 4 2" xfId="30422"/>
    <cellStyle name="SAPBEXaggData 2 2 3 4 2 2" xfId="30423"/>
    <cellStyle name="SAPBEXaggData 2 2 3 4 3" xfId="30424"/>
    <cellStyle name="SAPBEXaggData 2 2 3 5" xfId="30425"/>
    <cellStyle name="SAPBEXaggData 2 2 3 5 2" xfId="30426"/>
    <cellStyle name="SAPBEXaggData 2 2 3 5 2 2" xfId="30427"/>
    <cellStyle name="SAPBEXaggData 2 2 3 5 3" xfId="30428"/>
    <cellStyle name="SAPBEXaggData 2 2 3 6" xfId="30429"/>
    <cellStyle name="SAPBEXaggData 2 2 3 6 2" xfId="30430"/>
    <cellStyle name="SAPBEXaggData 2 2 3 7" xfId="30431"/>
    <cellStyle name="SAPBEXaggData 2 2 4" xfId="30432"/>
    <cellStyle name="SAPBEXaggData 2 2 4 2" xfId="30433"/>
    <cellStyle name="SAPBEXaggData 2 2 4 2 2" xfId="30434"/>
    <cellStyle name="SAPBEXaggData 2 2 4 3" xfId="30435"/>
    <cellStyle name="SAPBEXaggData 2 2 5" xfId="30436"/>
    <cellStyle name="SAPBEXaggData 2 2 5 2" xfId="30437"/>
    <cellStyle name="SAPBEXaggData 2 2 5 2 2" xfId="30438"/>
    <cellStyle name="SAPBEXaggData 2 2 5 3" xfId="30439"/>
    <cellStyle name="SAPBEXaggData 2 2 6" xfId="30440"/>
    <cellStyle name="SAPBEXaggData 2 2 6 2" xfId="30441"/>
    <cellStyle name="SAPBEXaggData 2 2 7" xfId="30442"/>
    <cellStyle name="SAPBEXaggData 2 3" xfId="30443"/>
    <cellStyle name="SAPBEXaggData 2 3 2" xfId="30444"/>
    <cellStyle name="SAPBEXaggData 2 3 2 2" xfId="30445"/>
    <cellStyle name="SAPBEXaggData 2 3 2 2 2" xfId="30446"/>
    <cellStyle name="SAPBEXaggData 2 3 2 2 2 2" xfId="30447"/>
    <cellStyle name="SAPBEXaggData 2 3 2 2 2 2 2" xfId="30448"/>
    <cellStyle name="SAPBEXaggData 2 3 2 2 2 3" xfId="30449"/>
    <cellStyle name="SAPBEXaggData 2 3 2 2 3" xfId="30450"/>
    <cellStyle name="SAPBEXaggData 2 3 2 2 3 2" xfId="30451"/>
    <cellStyle name="SAPBEXaggData 2 3 2 2 3 2 2" xfId="30452"/>
    <cellStyle name="SAPBEXaggData 2 3 2 2 3 3" xfId="30453"/>
    <cellStyle name="SAPBEXaggData 2 3 2 2 4" xfId="30454"/>
    <cellStyle name="SAPBEXaggData 2 3 2 2 4 2" xfId="30455"/>
    <cellStyle name="SAPBEXaggData 2 3 2 2 4 2 2" xfId="30456"/>
    <cellStyle name="SAPBEXaggData 2 3 2 2 4 3" xfId="30457"/>
    <cellStyle name="SAPBEXaggData 2 3 2 2 5" xfId="30458"/>
    <cellStyle name="SAPBEXaggData 2 3 2 2 5 2" xfId="30459"/>
    <cellStyle name="SAPBEXaggData 2 3 2 2 5 2 2" xfId="30460"/>
    <cellStyle name="SAPBEXaggData 2 3 2 2 5 3" xfId="30461"/>
    <cellStyle name="SAPBEXaggData 2 3 2 2 6" xfId="30462"/>
    <cellStyle name="SAPBEXaggData 2 3 2 2 6 2" xfId="30463"/>
    <cellStyle name="SAPBEXaggData 2 3 2 2 6 2 2" xfId="30464"/>
    <cellStyle name="SAPBEXaggData 2 3 2 2 6 3" xfId="30465"/>
    <cellStyle name="SAPBEXaggData 2 3 2 2 7" xfId="30466"/>
    <cellStyle name="SAPBEXaggData 2 3 2 2 7 2" xfId="30467"/>
    <cellStyle name="SAPBEXaggData 2 3 2 2 8" xfId="30468"/>
    <cellStyle name="SAPBEXaggData 2 3 2 3" xfId="30469"/>
    <cellStyle name="SAPBEXaggData 2 3 2 3 2" xfId="30470"/>
    <cellStyle name="SAPBEXaggData 2 3 2 3 2 2" xfId="30471"/>
    <cellStyle name="SAPBEXaggData 2 3 2 3 3" xfId="30472"/>
    <cellStyle name="SAPBEXaggData 2 3 2 4" xfId="30473"/>
    <cellStyle name="SAPBEXaggData 2 3 2 4 2" xfId="30474"/>
    <cellStyle name="SAPBEXaggData 2 3 2 4 2 2" xfId="30475"/>
    <cellStyle name="SAPBEXaggData 2 3 2 4 3" xfId="30476"/>
    <cellStyle name="SAPBEXaggData 2 3 2 5" xfId="30477"/>
    <cellStyle name="SAPBEXaggData 2 3 2 5 2" xfId="30478"/>
    <cellStyle name="SAPBEXaggData 2 3 2 5 2 2" xfId="30479"/>
    <cellStyle name="SAPBEXaggData 2 3 2 5 3" xfId="30480"/>
    <cellStyle name="SAPBEXaggData 2 3 2 6" xfId="30481"/>
    <cellStyle name="SAPBEXaggData 2 3 2 6 2" xfId="30482"/>
    <cellStyle name="SAPBEXaggData 2 3 2 6 2 2" xfId="30483"/>
    <cellStyle name="SAPBEXaggData 2 3 2 6 3" xfId="30484"/>
    <cellStyle name="SAPBEXaggData 2 3 2 7" xfId="30485"/>
    <cellStyle name="SAPBEXaggData 2 3 2 7 2" xfId="30486"/>
    <cellStyle name="SAPBEXaggData 2 3 2 7 2 2" xfId="30487"/>
    <cellStyle name="SAPBEXaggData 2 3 2 7 3" xfId="30488"/>
    <cellStyle name="SAPBEXaggData 2 3 2 8" xfId="30489"/>
    <cellStyle name="SAPBEXaggData 2 3 2 8 2" xfId="30490"/>
    <cellStyle name="SAPBEXaggData 2 3 2 9" xfId="30491"/>
    <cellStyle name="SAPBEXaggData 2 3 3" xfId="30492"/>
    <cellStyle name="SAPBEXaggData 2 3 3 2" xfId="30493"/>
    <cellStyle name="SAPBEXaggData 2 3 3 2 2" xfId="30494"/>
    <cellStyle name="SAPBEXaggData 2 3 3 2 2 2" xfId="30495"/>
    <cellStyle name="SAPBEXaggData 2 3 3 2 3" xfId="30496"/>
    <cellStyle name="SAPBEXaggData 2 3 3 3" xfId="30497"/>
    <cellStyle name="SAPBEXaggData 2 3 3 3 2" xfId="30498"/>
    <cellStyle name="SAPBEXaggData 2 3 3 3 2 2" xfId="30499"/>
    <cellStyle name="SAPBEXaggData 2 3 3 3 3" xfId="30500"/>
    <cellStyle name="SAPBEXaggData 2 3 3 4" xfId="30501"/>
    <cellStyle name="SAPBEXaggData 2 3 3 4 2" xfId="30502"/>
    <cellStyle name="SAPBEXaggData 2 3 3 4 2 2" xfId="30503"/>
    <cellStyle name="SAPBEXaggData 2 3 3 4 3" xfId="30504"/>
    <cellStyle name="SAPBEXaggData 2 3 3 5" xfId="30505"/>
    <cellStyle name="SAPBEXaggData 2 3 3 5 2" xfId="30506"/>
    <cellStyle name="SAPBEXaggData 2 3 3 5 2 2" xfId="30507"/>
    <cellStyle name="SAPBEXaggData 2 3 3 5 3" xfId="30508"/>
    <cellStyle name="SAPBEXaggData 2 3 3 6" xfId="30509"/>
    <cellStyle name="SAPBEXaggData 2 3 3 6 2" xfId="30510"/>
    <cellStyle name="SAPBEXaggData 2 3 3 7" xfId="30511"/>
    <cellStyle name="SAPBEXaggData 2 3 4" xfId="30512"/>
    <cellStyle name="SAPBEXaggData 2 3 4 2" xfId="30513"/>
    <cellStyle name="SAPBEXaggData 2 3 4 2 2" xfId="30514"/>
    <cellStyle name="SAPBEXaggData 2 3 4 3" xfId="30515"/>
    <cellStyle name="SAPBEXaggData 2 3 5" xfId="30516"/>
    <cellStyle name="SAPBEXaggData 2 3 5 2" xfId="30517"/>
    <cellStyle name="SAPBEXaggData 2 3 5 2 2" xfId="30518"/>
    <cellStyle name="SAPBEXaggData 2 3 5 3" xfId="30519"/>
    <cellStyle name="SAPBEXaggData 2 3 6" xfId="30520"/>
    <cellStyle name="SAPBEXaggData 2 3 6 2" xfId="30521"/>
    <cellStyle name="SAPBEXaggData 2 3 7" xfId="30522"/>
    <cellStyle name="SAPBEXaggData 2 4" xfId="30523"/>
    <cellStyle name="SAPBEXaggData 2 4 2" xfId="30524"/>
    <cellStyle name="SAPBEXaggData 2 4 2 2" xfId="30525"/>
    <cellStyle name="SAPBEXaggData 2 4 2 2 2" xfId="30526"/>
    <cellStyle name="SAPBEXaggData 2 4 2 2 2 2" xfId="30527"/>
    <cellStyle name="SAPBEXaggData 2 4 2 2 3" xfId="30528"/>
    <cellStyle name="SAPBEXaggData 2 4 2 3" xfId="30529"/>
    <cellStyle name="SAPBEXaggData 2 4 2 3 2" xfId="30530"/>
    <cellStyle name="SAPBEXaggData 2 4 2 3 2 2" xfId="30531"/>
    <cellStyle name="SAPBEXaggData 2 4 2 3 3" xfId="30532"/>
    <cellStyle name="SAPBEXaggData 2 4 2 4" xfId="30533"/>
    <cellStyle name="SAPBEXaggData 2 4 2 4 2" xfId="30534"/>
    <cellStyle name="SAPBEXaggData 2 4 2 4 2 2" xfId="30535"/>
    <cellStyle name="SAPBEXaggData 2 4 2 4 3" xfId="30536"/>
    <cellStyle name="SAPBEXaggData 2 4 2 5" xfId="30537"/>
    <cellStyle name="SAPBEXaggData 2 4 2 5 2" xfId="30538"/>
    <cellStyle name="SAPBEXaggData 2 4 2 5 2 2" xfId="30539"/>
    <cellStyle name="SAPBEXaggData 2 4 2 5 3" xfId="30540"/>
    <cellStyle name="SAPBEXaggData 2 4 2 6" xfId="30541"/>
    <cellStyle name="SAPBEXaggData 2 4 2 6 2" xfId="30542"/>
    <cellStyle name="SAPBEXaggData 2 4 2 6 2 2" xfId="30543"/>
    <cellStyle name="SAPBEXaggData 2 4 2 6 3" xfId="30544"/>
    <cellStyle name="SAPBEXaggData 2 4 2 7" xfId="30545"/>
    <cellStyle name="SAPBEXaggData 2 4 2 7 2" xfId="30546"/>
    <cellStyle name="SAPBEXaggData 2 4 2 8" xfId="30547"/>
    <cellStyle name="SAPBEXaggData 2 4 3" xfId="30548"/>
    <cellStyle name="SAPBEXaggData 2 4 3 2" xfId="30549"/>
    <cellStyle name="SAPBEXaggData 2 4 3 2 2" xfId="30550"/>
    <cellStyle name="SAPBEXaggData 2 4 3 3" xfId="30551"/>
    <cellStyle name="SAPBEXaggData 2 4 4" xfId="30552"/>
    <cellStyle name="SAPBEXaggData 2 4 4 2" xfId="30553"/>
    <cellStyle name="SAPBEXaggData 2 4 4 2 2" xfId="30554"/>
    <cellStyle name="SAPBEXaggData 2 4 4 3" xfId="30555"/>
    <cellStyle name="SAPBEXaggData 2 4 5" xfId="30556"/>
    <cellStyle name="SAPBEXaggData 2 4 5 2" xfId="30557"/>
    <cellStyle name="SAPBEXaggData 2 4 5 2 2" xfId="30558"/>
    <cellStyle name="SAPBEXaggData 2 4 5 3" xfId="30559"/>
    <cellStyle name="SAPBEXaggData 2 4 6" xfId="30560"/>
    <cellStyle name="SAPBEXaggData 2 4 6 2" xfId="30561"/>
    <cellStyle name="SAPBEXaggData 2 4 6 2 2" xfId="30562"/>
    <cellStyle name="SAPBEXaggData 2 4 6 3" xfId="30563"/>
    <cellStyle name="SAPBEXaggData 2 4 7" xfId="30564"/>
    <cellStyle name="SAPBEXaggData 2 4 7 2" xfId="30565"/>
    <cellStyle name="SAPBEXaggData 2 4 7 2 2" xfId="30566"/>
    <cellStyle name="SAPBEXaggData 2 4 7 3" xfId="30567"/>
    <cellStyle name="SAPBEXaggData 2 4 8" xfId="30568"/>
    <cellStyle name="SAPBEXaggData 2 4 8 2" xfId="30569"/>
    <cellStyle name="SAPBEXaggData 2 4 9" xfId="30570"/>
    <cellStyle name="SAPBEXaggData 2 5" xfId="30571"/>
    <cellStyle name="SAPBEXaggData 2 5 2" xfId="30572"/>
    <cellStyle name="SAPBEXaggData 2 5 2 2" xfId="30573"/>
    <cellStyle name="SAPBEXaggData 2 5 2 2 2" xfId="30574"/>
    <cellStyle name="SAPBEXaggData 2 5 2 3" xfId="30575"/>
    <cellStyle name="SAPBEXaggData 2 5 3" xfId="30576"/>
    <cellStyle name="SAPBEXaggData 2 5 3 2" xfId="30577"/>
    <cellStyle name="SAPBEXaggData 2 5 3 2 2" xfId="30578"/>
    <cellStyle name="SAPBEXaggData 2 5 3 3" xfId="30579"/>
    <cellStyle name="SAPBEXaggData 2 5 4" xfId="30580"/>
    <cellStyle name="SAPBEXaggData 2 5 4 2" xfId="30581"/>
    <cellStyle name="SAPBEXaggData 2 5 4 2 2" xfId="30582"/>
    <cellStyle name="SAPBEXaggData 2 5 4 3" xfId="30583"/>
    <cellStyle name="SAPBEXaggData 2 5 5" xfId="30584"/>
    <cellStyle name="SAPBEXaggData 2 5 5 2" xfId="30585"/>
    <cellStyle name="SAPBEXaggData 2 5 5 2 2" xfId="30586"/>
    <cellStyle name="SAPBEXaggData 2 5 5 3" xfId="30587"/>
    <cellStyle name="SAPBEXaggData 2 5 6" xfId="30588"/>
    <cellStyle name="SAPBEXaggData 2 5 6 2" xfId="30589"/>
    <cellStyle name="SAPBEXaggData 2 5 7" xfId="30590"/>
    <cellStyle name="SAPBEXaggData 2 6" xfId="30591"/>
    <cellStyle name="SAPBEXaggData 2 6 2" xfId="30592"/>
    <cellStyle name="SAPBEXaggData 2 6 2 2" xfId="30593"/>
    <cellStyle name="SAPBEXaggData 2 6 3" xfId="30594"/>
    <cellStyle name="SAPBEXaggData 2 7" xfId="30595"/>
    <cellStyle name="SAPBEXaggData 2 7 2" xfId="30596"/>
    <cellStyle name="SAPBEXaggData 2 7 2 2" xfId="30597"/>
    <cellStyle name="SAPBEXaggData 2 7 3" xfId="30598"/>
    <cellStyle name="SAPBEXaggData 2 8" xfId="30599"/>
    <cellStyle name="SAPBEXaggData 2 8 2" xfId="30600"/>
    <cellStyle name="SAPBEXaggData 2 9" xfId="30601"/>
    <cellStyle name="SAPBEXaggData 3" xfId="30602"/>
    <cellStyle name="SAPBEXaggData 3 2" xfId="30603"/>
    <cellStyle name="SAPBEXaggData 3 2 2" xfId="30604"/>
    <cellStyle name="SAPBEXaggData 3 2 2 2" xfId="30605"/>
    <cellStyle name="SAPBEXaggData 3 2 2 2 2" xfId="30606"/>
    <cellStyle name="SAPBEXaggData 3 2 2 2 2 2" xfId="30607"/>
    <cellStyle name="SAPBEXaggData 3 2 2 2 2 2 2" xfId="30608"/>
    <cellStyle name="SAPBEXaggData 3 2 2 2 2 3" xfId="30609"/>
    <cellStyle name="SAPBEXaggData 3 2 2 2 3" xfId="30610"/>
    <cellStyle name="SAPBEXaggData 3 2 2 2 3 2" xfId="30611"/>
    <cellStyle name="SAPBEXaggData 3 2 2 2 3 2 2" xfId="30612"/>
    <cellStyle name="SAPBEXaggData 3 2 2 2 3 3" xfId="30613"/>
    <cellStyle name="SAPBEXaggData 3 2 2 2 4" xfId="30614"/>
    <cellStyle name="SAPBEXaggData 3 2 2 2 4 2" xfId="30615"/>
    <cellStyle name="SAPBEXaggData 3 2 2 2 4 2 2" xfId="30616"/>
    <cellStyle name="SAPBEXaggData 3 2 2 2 4 3" xfId="30617"/>
    <cellStyle name="SAPBEXaggData 3 2 2 2 5" xfId="30618"/>
    <cellStyle name="SAPBEXaggData 3 2 2 2 5 2" xfId="30619"/>
    <cellStyle name="SAPBEXaggData 3 2 2 2 5 2 2" xfId="30620"/>
    <cellStyle name="SAPBEXaggData 3 2 2 2 5 3" xfId="30621"/>
    <cellStyle name="SAPBEXaggData 3 2 2 2 6" xfId="30622"/>
    <cellStyle name="SAPBEXaggData 3 2 2 2 6 2" xfId="30623"/>
    <cellStyle name="SAPBEXaggData 3 2 2 2 6 2 2" xfId="30624"/>
    <cellStyle name="SAPBEXaggData 3 2 2 2 6 3" xfId="30625"/>
    <cellStyle name="SAPBEXaggData 3 2 2 2 7" xfId="30626"/>
    <cellStyle name="SAPBEXaggData 3 2 2 2 7 2" xfId="30627"/>
    <cellStyle name="SAPBEXaggData 3 2 2 2 8" xfId="30628"/>
    <cellStyle name="SAPBEXaggData 3 2 2 3" xfId="30629"/>
    <cellStyle name="SAPBEXaggData 3 2 2 3 2" xfId="30630"/>
    <cellStyle name="SAPBEXaggData 3 2 2 3 2 2" xfId="30631"/>
    <cellStyle name="SAPBEXaggData 3 2 2 3 3" xfId="30632"/>
    <cellStyle name="SAPBEXaggData 3 2 2 4" xfId="30633"/>
    <cellStyle name="SAPBEXaggData 3 2 2 4 2" xfId="30634"/>
    <cellStyle name="SAPBEXaggData 3 2 2 4 2 2" xfId="30635"/>
    <cellStyle name="SAPBEXaggData 3 2 2 4 3" xfId="30636"/>
    <cellStyle name="SAPBEXaggData 3 2 2 5" xfId="30637"/>
    <cellStyle name="SAPBEXaggData 3 2 2 5 2" xfId="30638"/>
    <cellStyle name="SAPBEXaggData 3 2 2 5 2 2" xfId="30639"/>
    <cellStyle name="SAPBEXaggData 3 2 2 5 3" xfId="30640"/>
    <cellStyle name="SAPBEXaggData 3 2 2 6" xfId="30641"/>
    <cellStyle name="SAPBEXaggData 3 2 2 6 2" xfId="30642"/>
    <cellStyle name="SAPBEXaggData 3 2 2 6 2 2" xfId="30643"/>
    <cellStyle name="SAPBEXaggData 3 2 2 6 3" xfId="30644"/>
    <cellStyle name="SAPBEXaggData 3 2 2 7" xfId="30645"/>
    <cellStyle name="SAPBEXaggData 3 2 2 7 2" xfId="30646"/>
    <cellStyle name="SAPBEXaggData 3 2 2 7 2 2" xfId="30647"/>
    <cellStyle name="SAPBEXaggData 3 2 2 7 3" xfId="30648"/>
    <cellStyle name="SAPBEXaggData 3 2 2 8" xfId="30649"/>
    <cellStyle name="SAPBEXaggData 3 2 2 8 2" xfId="30650"/>
    <cellStyle name="SAPBEXaggData 3 2 2 9" xfId="30651"/>
    <cellStyle name="SAPBEXaggData 3 2 3" xfId="30652"/>
    <cellStyle name="SAPBEXaggData 3 2 3 2" xfId="30653"/>
    <cellStyle name="SAPBEXaggData 3 2 3 2 2" xfId="30654"/>
    <cellStyle name="SAPBEXaggData 3 2 3 2 2 2" xfId="30655"/>
    <cellStyle name="SAPBEXaggData 3 2 3 2 3" xfId="30656"/>
    <cellStyle name="SAPBEXaggData 3 2 3 3" xfId="30657"/>
    <cellStyle name="SAPBEXaggData 3 2 3 3 2" xfId="30658"/>
    <cellStyle name="SAPBEXaggData 3 2 3 3 2 2" xfId="30659"/>
    <cellStyle name="SAPBEXaggData 3 2 3 3 3" xfId="30660"/>
    <cellStyle name="SAPBEXaggData 3 2 3 4" xfId="30661"/>
    <cellStyle name="SAPBEXaggData 3 2 3 4 2" xfId="30662"/>
    <cellStyle name="SAPBEXaggData 3 2 3 4 2 2" xfId="30663"/>
    <cellStyle name="SAPBEXaggData 3 2 3 4 3" xfId="30664"/>
    <cellStyle name="SAPBEXaggData 3 2 3 5" xfId="30665"/>
    <cellStyle name="SAPBEXaggData 3 2 3 5 2" xfId="30666"/>
    <cellStyle name="SAPBEXaggData 3 2 3 5 2 2" xfId="30667"/>
    <cellStyle name="SAPBEXaggData 3 2 3 5 3" xfId="30668"/>
    <cellStyle name="SAPBEXaggData 3 2 3 6" xfId="30669"/>
    <cellStyle name="SAPBEXaggData 3 2 3 6 2" xfId="30670"/>
    <cellStyle name="SAPBEXaggData 3 2 3 7" xfId="30671"/>
    <cellStyle name="SAPBEXaggData 3 2 4" xfId="30672"/>
    <cellStyle name="SAPBEXaggData 3 2 4 2" xfId="30673"/>
    <cellStyle name="SAPBEXaggData 3 2 4 2 2" xfId="30674"/>
    <cellStyle name="SAPBEXaggData 3 2 4 3" xfId="30675"/>
    <cellStyle name="SAPBEXaggData 3 2 5" xfId="30676"/>
    <cellStyle name="SAPBEXaggData 3 2 5 2" xfId="30677"/>
    <cellStyle name="SAPBEXaggData 3 2 5 2 2" xfId="30678"/>
    <cellStyle name="SAPBEXaggData 3 2 5 3" xfId="30679"/>
    <cellStyle name="SAPBEXaggData 3 2 6" xfId="30680"/>
    <cellStyle name="SAPBEXaggData 3 2 6 2" xfId="30681"/>
    <cellStyle name="SAPBEXaggData 3 2 7" xfId="30682"/>
    <cellStyle name="SAPBEXaggData 3 3" xfId="30683"/>
    <cellStyle name="SAPBEXaggData 3 3 2" xfId="30684"/>
    <cellStyle name="SAPBEXaggData 3 3 2 2" xfId="30685"/>
    <cellStyle name="SAPBEXaggData 3 3 2 2 2" xfId="30686"/>
    <cellStyle name="SAPBEXaggData 3 3 2 2 2 2" xfId="30687"/>
    <cellStyle name="SAPBEXaggData 3 3 2 2 2 2 2" xfId="30688"/>
    <cellStyle name="SAPBEXaggData 3 3 2 2 2 3" xfId="30689"/>
    <cellStyle name="SAPBEXaggData 3 3 2 2 3" xfId="30690"/>
    <cellStyle name="SAPBEXaggData 3 3 2 2 3 2" xfId="30691"/>
    <cellStyle name="SAPBEXaggData 3 3 2 2 3 2 2" xfId="30692"/>
    <cellStyle name="SAPBEXaggData 3 3 2 2 3 3" xfId="30693"/>
    <cellStyle name="SAPBEXaggData 3 3 2 2 4" xfId="30694"/>
    <cellStyle name="SAPBEXaggData 3 3 2 2 4 2" xfId="30695"/>
    <cellStyle name="SAPBEXaggData 3 3 2 2 4 2 2" xfId="30696"/>
    <cellStyle name="SAPBEXaggData 3 3 2 2 4 3" xfId="30697"/>
    <cellStyle name="SAPBEXaggData 3 3 2 2 5" xfId="30698"/>
    <cellStyle name="SAPBEXaggData 3 3 2 2 5 2" xfId="30699"/>
    <cellStyle name="SAPBEXaggData 3 3 2 2 5 2 2" xfId="30700"/>
    <cellStyle name="SAPBEXaggData 3 3 2 2 5 3" xfId="30701"/>
    <cellStyle name="SAPBEXaggData 3 3 2 2 6" xfId="30702"/>
    <cellStyle name="SAPBEXaggData 3 3 2 2 6 2" xfId="30703"/>
    <cellStyle name="SAPBEXaggData 3 3 2 2 6 2 2" xfId="30704"/>
    <cellStyle name="SAPBEXaggData 3 3 2 2 6 3" xfId="30705"/>
    <cellStyle name="SAPBEXaggData 3 3 2 2 7" xfId="30706"/>
    <cellStyle name="SAPBEXaggData 3 3 2 2 7 2" xfId="30707"/>
    <cellStyle name="SAPBEXaggData 3 3 2 2 8" xfId="30708"/>
    <cellStyle name="SAPBEXaggData 3 3 2 3" xfId="30709"/>
    <cellStyle name="SAPBEXaggData 3 3 2 3 2" xfId="30710"/>
    <cellStyle name="SAPBEXaggData 3 3 2 3 2 2" xfId="30711"/>
    <cellStyle name="SAPBEXaggData 3 3 2 3 3" xfId="30712"/>
    <cellStyle name="SAPBEXaggData 3 3 2 4" xfId="30713"/>
    <cellStyle name="SAPBEXaggData 3 3 2 4 2" xfId="30714"/>
    <cellStyle name="SAPBEXaggData 3 3 2 4 2 2" xfId="30715"/>
    <cellStyle name="SAPBEXaggData 3 3 2 4 3" xfId="30716"/>
    <cellStyle name="SAPBEXaggData 3 3 2 5" xfId="30717"/>
    <cellStyle name="SAPBEXaggData 3 3 2 5 2" xfId="30718"/>
    <cellStyle name="SAPBEXaggData 3 3 2 5 2 2" xfId="30719"/>
    <cellStyle name="SAPBEXaggData 3 3 2 5 3" xfId="30720"/>
    <cellStyle name="SAPBEXaggData 3 3 2 6" xfId="30721"/>
    <cellStyle name="SAPBEXaggData 3 3 2 6 2" xfId="30722"/>
    <cellStyle name="SAPBEXaggData 3 3 2 6 2 2" xfId="30723"/>
    <cellStyle name="SAPBEXaggData 3 3 2 6 3" xfId="30724"/>
    <cellStyle name="SAPBEXaggData 3 3 2 7" xfId="30725"/>
    <cellStyle name="SAPBEXaggData 3 3 2 7 2" xfId="30726"/>
    <cellStyle name="SAPBEXaggData 3 3 2 7 2 2" xfId="30727"/>
    <cellStyle name="SAPBEXaggData 3 3 2 7 3" xfId="30728"/>
    <cellStyle name="SAPBEXaggData 3 3 2 8" xfId="30729"/>
    <cellStyle name="SAPBEXaggData 3 3 2 8 2" xfId="30730"/>
    <cellStyle name="SAPBEXaggData 3 3 2 9" xfId="30731"/>
    <cellStyle name="SAPBEXaggData 3 3 3" xfId="30732"/>
    <cellStyle name="SAPBEXaggData 3 3 3 2" xfId="30733"/>
    <cellStyle name="SAPBEXaggData 3 3 3 2 2" xfId="30734"/>
    <cellStyle name="SAPBEXaggData 3 3 3 2 2 2" xfId="30735"/>
    <cellStyle name="SAPBEXaggData 3 3 3 2 3" xfId="30736"/>
    <cellStyle name="SAPBEXaggData 3 3 3 3" xfId="30737"/>
    <cellStyle name="SAPBEXaggData 3 3 3 3 2" xfId="30738"/>
    <cellStyle name="SAPBEXaggData 3 3 3 3 2 2" xfId="30739"/>
    <cellStyle name="SAPBEXaggData 3 3 3 3 3" xfId="30740"/>
    <cellStyle name="SAPBEXaggData 3 3 3 4" xfId="30741"/>
    <cellStyle name="SAPBEXaggData 3 3 3 4 2" xfId="30742"/>
    <cellStyle name="SAPBEXaggData 3 3 3 4 2 2" xfId="30743"/>
    <cellStyle name="SAPBEXaggData 3 3 3 4 3" xfId="30744"/>
    <cellStyle name="SAPBEXaggData 3 3 3 5" xfId="30745"/>
    <cellStyle name="SAPBEXaggData 3 3 3 5 2" xfId="30746"/>
    <cellStyle name="SAPBEXaggData 3 3 3 5 2 2" xfId="30747"/>
    <cellStyle name="SAPBEXaggData 3 3 3 5 3" xfId="30748"/>
    <cellStyle name="SAPBEXaggData 3 3 3 6" xfId="30749"/>
    <cellStyle name="SAPBEXaggData 3 3 3 6 2" xfId="30750"/>
    <cellStyle name="SAPBEXaggData 3 3 3 7" xfId="30751"/>
    <cellStyle name="SAPBEXaggData 3 3 4" xfId="30752"/>
    <cellStyle name="SAPBEXaggData 3 3 4 2" xfId="30753"/>
    <cellStyle name="SAPBEXaggData 3 3 4 2 2" xfId="30754"/>
    <cellStyle name="SAPBEXaggData 3 3 4 3" xfId="30755"/>
    <cellStyle name="SAPBEXaggData 3 3 5" xfId="30756"/>
    <cellStyle name="SAPBEXaggData 3 3 5 2" xfId="30757"/>
    <cellStyle name="SAPBEXaggData 3 3 5 2 2" xfId="30758"/>
    <cellStyle name="SAPBEXaggData 3 3 5 3" xfId="30759"/>
    <cellStyle name="SAPBEXaggData 3 3 6" xfId="30760"/>
    <cellStyle name="SAPBEXaggData 3 3 6 2" xfId="30761"/>
    <cellStyle name="SAPBEXaggData 3 3 7" xfId="30762"/>
    <cellStyle name="SAPBEXaggData 3 4" xfId="30763"/>
    <cellStyle name="SAPBEXaggData 3 4 2" xfId="30764"/>
    <cellStyle name="SAPBEXaggData 3 4 2 2" xfId="30765"/>
    <cellStyle name="SAPBEXaggData 3 4 2 2 2" xfId="30766"/>
    <cellStyle name="SAPBEXaggData 3 4 2 2 2 2" xfId="30767"/>
    <cellStyle name="SAPBEXaggData 3 4 2 2 3" xfId="30768"/>
    <cellStyle name="SAPBEXaggData 3 4 2 3" xfId="30769"/>
    <cellStyle name="SAPBEXaggData 3 4 2 3 2" xfId="30770"/>
    <cellStyle name="SAPBEXaggData 3 4 2 3 2 2" xfId="30771"/>
    <cellStyle name="SAPBEXaggData 3 4 2 3 3" xfId="30772"/>
    <cellStyle name="SAPBEXaggData 3 4 2 4" xfId="30773"/>
    <cellStyle name="SAPBEXaggData 3 4 2 4 2" xfId="30774"/>
    <cellStyle name="SAPBEXaggData 3 4 2 4 2 2" xfId="30775"/>
    <cellStyle name="SAPBEXaggData 3 4 2 4 3" xfId="30776"/>
    <cellStyle name="SAPBEXaggData 3 4 2 5" xfId="30777"/>
    <cellStyle name="SAPBEXaggData 3 4 2 5 2" xfId="30778"/>
    <cellStyle name="SAPBEXaggData 3 4 2 5 2 2" xfId="30779"/>
    <cellStyle name="SAPBEXaggData 3 4 2 5 3" xfId="30780"/>
    <cellStyle name="SAPBEXaggData 3 4 2 6" xfId="30781"/>
    <cellStyle name="SAPBEXaggData 3 4 2 6 2" xfId="30782"/>
    <cellStyle name="SAPBEXaggData 3 4 2 6 2 2" xfId="30783"/>
    <cellStyle name="SAPBEXaggData 3 4 2 6 3" xfId="30784"/>
    <cellStyle name="SAPBEXaggData 3 4 2 7" xfId="30785"/>
    <cellStyle name="SAPBEXaggData 3 4 2 7 2" xfId="30786"/>
    <cellStyle name="SAPBEXaggData 3 4 2 8" xfId="30787"/>
    <cellStyle name="SAPBEXaggData 3 4 3" xfId="30788"/>
    <cellStyle name="SAPBEXaggData 3 4 3 2" xfId="30789"/>
    <cellStyle name="SAPBEXaggData 3 4 3 2 2" xfId="30790"/>
    <cellStyle name="SAPBEXaggData 3 4 3 3" xfId="30791"/>
    <cellStyle name="SAPBEXaggData 3 4 4" xfId="30792"/>
    <cellStyle name="SAPBEXaggData 3 4 4 2" xfId="30793"/>
    <cellStyle name="SAPBEXaggData 3 4 4 2 2" xfId="30794"/>
    <cellStyle name="SAPBEXaggData 3 4 4 3" xfId="30795"/>
    <cellStyle name="SAPBEXaggData 3 4 5" xfId="30796"/>
    <cellStyle name="SAPBEXaggData 3 4 5 2" xfId="30797"/>
    <cellStyle name="SAPBEXaggData 3 4 5 2 2" xfId="30798"/>
    <cellStyle name="SAPBEXaggData 3 4 5 3" xfId="30799"/>
    <cellStyle name="SAPBEXaggData 3 4 6" xfId="30800"/>
    <cellStyle name="SAPBEXaggData 3 4 6 2" xfId="30801"/>
    <cellStyle name="SAPBEXaggData 3 4 6 2 2" xfId="30802"/>
    <cellStyle name="SAPBEXaggData 3 4 6 3" xfId="30803"/>
    <cellStyle name="SAPBEXaggData 3 4 7" xfId="30804"/>
    <cellStyle name="SAPBEXaggData 3 4 7 2" xfId="30805"/>
    <cellStyle name="SAPBEXaggData 3 4 7 2 2" xfId="30806"/>
    <cellStyle name="SAPBEXaggData 3 4 7 3" xfId="30807"/>
    <cellStyle name="SAPBEXaggData 3 4 8" xfId="30808"/>
    <cellStyle name="SAPBEXaggData 3 4 8 2" xfId="30809"/>
    <cellStyle name="SAPBEXaggData 3 4 9" xfId="30810"/>
    <cellStyle name="SAPBEXaggData 3 5" xfId="30811"/>
    <cellStyle name="SAPBEXaggData 3 5 2" xfId="30812"/>
    <cellStyle name="SAPBEXaggData 3 5 2 2" xfId="30813"/>
    <cellStyle name="SAPBEXaggData 3 5 2 2 2" xfId="30814"/>
    <cellStyle name="SAPBEXaggData 3 5 2 3" xfId="30815"/>
    <cellStyle name="SAPBEXaggData 3 5 3" xfId="30816"/>
    <cellStyle name="SAPBEXaggData 3 5 3 2" xfId="30817"/>
    <cellStyle name="SAPBEXaggData 3 5 3 2 2" xfId="30818"/>
    <cellStyle name="SAPBEXaggData 3 5 3 3" xfId="30819"/>
    <cellStyle name="SAPBEXaggData 3 5 4" xfId="30820"/>
    <cellStyle name="SAPBEXaggData 3 5 4 2" xfId="30821"/>
    <cellStyle name="SAPBEXaggData 3 5 4 2 2" xfId="30822"/>
    <cellStyle name="SAPBEXaggData 3 5 4 3" xfId="30823"/>
    <cellStyle name="SAPBEXaggData 3 5 5" xfId="30824"/>
    <cellStyle name="SAPBEXaggData 3 5 5 2" xfId="30825"/>
    <cellStyle name="SAPBEXaggData 3 5 5 2 2" xfId="30826"/>
    <cellStyle name="SAPBEXaggData 3 5 5 3" xfId="30827"/>
    <cellStyle name="SAPBEXaggData 3 5 6" xfId="30828"/>
    <cellStyle name="SAPBEXaggData 3 5 6 2" xfId="30829"/>
    <cellStyle name="SAPBEXaggData 3 5 7" xfId="30830"/>
    <cellStyle name="SAPBEXaggData 3 6" xfId="30831"/>
    <cellStyle name="SAPBEXaggData 3 6 2" xfId="30832"/>
    <cellStyle name="SAPBEXaggData 3 6 2 2" xfId="30833"/>
    <cellStyle name="SAPBEXaggData 3 6 3" xfId="30834"/>
    <cellStyle name="SAPBEXaggData 3 7" xfId="30835"/>
    <cellStyle name="SAPBEXaggData 3 7 2" xfId="30836"/>
    <cellStyle name="SAPBEXaggData 3 7 2 2" xfId="30837"/>
    <cellStyle name="SAPBEXaggData 3 7 3" xfId="30838"/>
    <cellStyle name="SAPBEXaggData 3 8" xfId="30839"/>
    <cellStyle name="SAPBEXaggData 3 8 2" xfId="30840"/>
    <cellStyle name="SAPBEXaggData 3 9" xfId="30841"/>
    <cellStyle name="SAPBEXaggData 4" xfId="30842"/>
    <cellStyle name="SAPBEXaggData 4 2" xfId="30843"/>
    <cellStyle name="SAPBEXaggData 4 2 2" xfId="30844"/>
    <cellStyle name="SAPBEXaggData 4 2 2 2" xfId="30845"/>
    <cellStyle name="SAPBEXaggData 4 2 2 2 2" xfId="30846"/>
    <cellStyle name="SAPBEXaggData 4 2 2 2 2 2" xfId="30847"/>
    <cellStyle name="SAPBEXaggData 4 2 2 2 2 2 2" xfId="30848"/>
    <cellStyle name="SAPBEXaggData 4 2 2 2 2 3" xfId="30849"/>
    <cellStyle name="SAPBEXaggData 4 2 2 2 3" xfId="30850"/>
    <cellStyle name="SAPBEXaggData 4 2 2 2 3 2" xfId="30851"/>
    <cellStyle name="SAPBEXaggData 4 2 2 2 3 2 2" xfId="30852"/>
    <cellStyle name="SAPBEXaggData 4 2 2 2 3 3" xfId="30853"/>
    <cellStyle name="SAPBEXaggData 4 2 2 2 4" xfId="30854"/>
    <cellStyle name="SAPBEXaggData 4 2 2 2 4 2" xfId="30855"/>
    <cellStyle name="SAPBEXaggData 4 2 2 2 4 2 2" xfId="30856"/>
    <cellStyle name="SAPBEXaggData 4 2 2 2 4 3" xfId="30857"/>
    <cellStyle name="SAPBEXaggData 4 2 2 2 5" xfId="30858"/>
    <cellStyle name="SAPBEXaggData 4 2 2 2 5 2" xfId="30859"/>
    <cellStyle name="SAPBEXaggData 4 2 2 2 5 2 2" xfId="30860"/>
    <cellStyle name="SAPBEXaggData 4 2 2 2 5 3" xfId="30861"/>
    <cellStyle name="SAPBEXaggData 4 2 2 2 6" xfId="30862"/>
    <cellStyle name="SAPBEXaggData 4 2 2 2 6 2" xfId="30863"/>
    <cellStyle name="SAPBEXaggData 4 2 2 2 6 2 2" xfId="30864"/>
    <cellStyle name="SAPBEXaggData 4 2 2 2 6 3" xfId="30865"/>
    <cellStyle name="SAPBEXaggData 4 2 2 2 7" xfId="30866"/>
    <cellStyle name="SAPBEXaggData 4 2 2 2 7 2" xfId="30867"/>
    <cellStyle name="SAPBEXaggData 4 2 2 2 8" xfId="30868"/>
    <cellStyle name="SAPBEXaggData 4 2 2 3" xfId="30869"/>
    <cellStyle name="SAPBEXaggData 4 2 2 3 2" xfId="30870"/>
    <cellStyle name="SAPBEXaggData 4 2 2 3 2 2" xfId="30871"/>
    <cellStyle name="SAPBEXaggData 4 2 2 3 3" xfId="30872"/>
    <cellStyle name="SAPBEXaggData 4 2 2 4" xfId="30873"/>
    <cellStyle name="SAPBEXaggData 4 2 2 4 2" xfId="30874"/>
    <cellStyle name="SAPBEXaggData 4 2 2 4 2 2" xfId="30875"/>
    <cellStyle name="SAPBEXaggData 4 2 2 4 3" xfId="30876"/>
    <cellStyle name="SAPBEXaggData 4 2 2 5" xfId="30877"/>
    <cellStyle name="SAPBEXaggData 4 2 2 5 2" xfId="30878"/>
    <cellStyle name="SAPBEXaggData 4 2 2 5 2 2" xfId="30879"/>
    <cellStyle name="SAPBEXaggData 4 2 2 5 3" xfId="30880"/>
    <cellStyle name="SAPBEXaggData 4 2 2 6" xfId="30881"/>
    <cellStyle name="SAPBEXaggData 4 2 2 6 2" xfId="30882"/>
    <cellStyle name="SAPBEXaggData 4 2 2 6 2 2" xfId="30883"/>
    <cellStyle name="SAPBEXaggData 4 2 2 6 3" xfId="30884"/>
    <cellStyle name="SAPBEXaggData 4 2 2 7" xfId="30885"/>
    <cellStyle name="SAPBEXaggData 4 2 2 7 2" xfId="30886"/>
    <cellStyle name="SAPBEXaggData 4 2 2 7 2 2" xfId="30887"/>
    <cellStyle name="SAPBEXaggData 4 2 2 7 3" xfId="30888"/>
    <cellStyle name="SAPBEXaggData 4 2 2 8" xfId="30889"/>
    <cellStyle name="SAPBEXaggData 4 2 2 8 2" xfId="30890"/>
    <cellStyle name="SAPBEXaggData 4 2 2 9" xfId="30891"/>
    <cellStyle name="SAPBEXaggData 4 2 3" xfId="30892"/>
    <cellStyle name="SAPBEXaggData 4 2 3 2" xfId="30893"/>
    <cellStyle name="SAPBEXaggData 4 2 3 2 2" xfId="30894"/>
    <cellStyle name="SAPBEXaggData 4 2 3 2 2 2" xfId="30895"/>
    <cellStyle name="SAPBEXaggData 4 2 3 2 3" xfId="30896"/>
    <cellStyle name="SAPBEXaggData 4 2 3 3" xfId="30897"/>
    <cellStyle name="SAPBEXaggData 4 2 3 3 2" xfId="30898"/>
    <cellStyle name="SAPBEXaggData 4 2 3 3 2 2" xfId="30899"/>
    <cellStyle name="SAPBEXaggData 4 2 3 3 3" xfId="30900"/>
    <cellStyle name="SAPBEXaggData 4 2 3 4" xfId="30901"/>
    <cellStyle name="SAPBEXaggData 4 2 3 4 2" xfId="30902"/>
    <cellStyle name="SAPBEXaggData 4 2 3 4 2 2" xfId="30903"/>
    <cellStyle name="SAPBEXaggData 4 2 3 4 3" xfId="30904"/>
    <cellStyle name="SAPBEXaggData 4 2 3 5" xfId="30905"/>
    <cellStyle name="SAPBEXaggData 4 2 3 5 2" xfId="30906"/>
    <cellStyle name="SAPBEXaggData 4 2 3 5 2 2" xfId="30907"/>
    <cellStyle name="SAPBEXaggData 4 2 3 5 3" xfId="30908"/>
    <cellStyle name="SAPBEXaggData 4 2 3 6" xfId="30909"/>
    <cellStyle name="SAPBEXaggData 4 2 3 6 2" xfId="30910"/>
    <cellStyle name="SAPBEXaggData 4 2 3 7" xfId="30911"/>
    <cellStyle name="SAPBEXaggData 4 2 4" xfId="30912"/>
    <cellStyle name="SAPBEXaggData 4 2 4 2" xfId="30913"/>
    <cellStyle name="SAPBEXaggData 4 2 4 2 2" xfId="30914"/>
    <cellStyle name="SAPBEXaggData 4 2 4 3" xfId="30915"/>
    <cellStyle name="SAPBEXaggData 4 2 5" xfId="30916"/>
    <cellStyle name="SAPBEXaggData 4 2 5 2" xfId="30917"/>
    <cellStyle name="SAPBEXaggData 4 2 5 2 2" xfId="30918"/>
    <cellStyle name="SAPBEXaggData 4 2 5 3" xfId="30919"/>
    <cellStyle name="SAPBEXaggData 4 2 6" xfId="30920"/>
    <cellStyle name="SAPBEXaggData 4 2 6 2" xfId="30921"/>
    <cellStyle name="SAPBEXaggData 4 2 7" xfId="30922"/>
    <cellStyle name="SAPBEXaggData 4 3" xfId="30923"/>
    <cellStyle name="SAPBEXaggData 4 3 2" xfId="30924"/>
    <cellStyle name="SAPBEXaggData 4 3 2 2" xfId="30925"/>
    <cellStyle name="SAPBEXaggData 4 3 2 2 2" xfId="30926"/>
    <cellStyle name="SAPBEXaggData 4 3 2 2 2 2" xfId="30927"/>
    <cellStyle name="SAPBEXaggData 4 3 2 2 2 2 2" xfId="30928"/>
    <cellStyle name="SAPBEXaggData 4 3 2 2 2 3" xfId="30929"/>
    <cellStyle name="SAPBEXaggData 4 3 2 2 3" xfId="30930"/>
    <cellStyle name="SAPBEXaggData 4 3 2 2 3 2" xfId="30931"/>
    <cellStyle name="SAPBEXaggData 4 3 2 2 3 2 2" xfId="30932"/>
    <cellStyle name="SAPBEXaggData 4 3 2 2 3 3" xfId="30933"/>
    <cellStyle name="SAPBEXaggData 4 3 2 2 4" xfId="30934"/>
    <cellStyle name="SAPBEXaggData 4 3 2 2 4 2" xfId="30935"/>
    <cellStyle name="SAPBEXaggData 4 3 2 2 4 2 2" xfId="30936"/>
    <cellStyle name="SAPBEXaggData 4 3 2 2 4 3" xfId="30937"/>
    <cellStyle name="SAPBEXaggData 4 3 2 2 5" xfId="30938"/>
    <cellStyle name="SAPBEXaggData 4 3 2 2 5 2" xfId="30939"/>
    <cellStyle name="SAPBEXaggData 4 3 2 2 5 2 2" xfId="30940"/>
    <cellStyle name="SAPBEXaggData 4 3 2 2 5 3" xfId="30941"/>
    <cellStyle name="SAPBEXaggData 4 3 2 2 6" xfId="30942"/>
    <cellStyle name="SAPBEXaggData 4 3 2 2 6 2" xfId="30943"/>
    <cellStyle name="SAPBEXaggData 4 3 2 2 6 2 2" xfId="30944"/>
    <cellStyle name="SAPBEXaggData 4 3 2 2 6 3" xfId="30945"/>
    <cellStyle name="SAPBEXaggData 4 3 2 2 7" xfId="30946"/>
    <cellStyle name="SAPBEXaggData 4 3 2 2 7 2" xfId="30947"/>
    <cellStyle name="SAPBEXaggData 4 3 2 2 8" xfId="30948"/>
    <cellStyle name="SAPBEXaggData 4 3 2 3" xfId="30949"/>
    <cellStyle name="SAPBEXaggData 4 3 2 3 2" xfId="30950"/>
    <cellStyle name="SAPBEXaggData 4 3 2 3 2 2" xfId="30951"/>
    <cellStyle name="SAPBEXaggData 4 3 2 3 3" xfId="30952"/>
    <cellStyle name="SAPBEXaggData 4 3 2 4" xfId="30953"/>
    <cellStyle name="SAPBEXaggData 4 3 2 4 2" xfId="30954"/>
    <cellStyle name="SAPBEXaggData 4 3 2 4 2 2" xfId="30955"/>
    <cellStyle name="SAPBEXaggData 4 3 2 4 3" xfId="30956"/>
    <cellStyle name="SAPBEXaggData 4 3 2 5" xfId="30957"/>
    <cellStyle name="SAPBEXaggData 4 3 2 5 2" xfId="30958"/>
    <cellStyle name="SAPBEXaggData 4 3 2 5 2 2" xfId="30959"/>
    <cellStyle name="SAPBEXaggData 4 3 2 5 3" xfId="30960"/>
    <cellStyle name="SAPBEXaggData 4 3 2 6" xfId="30961"/>
    <cellStyle name="SAPBEXaggData 4 3 2 6 2" xfId="30962"/>
    <cellStyle name="SAPBEXaggData 4 3 2 6 2 2" xfId="30963"/>
    <cellStyle name="SAPBEXaggData 4 3 2 6 3" xfId="30964"/>
    <cellStyle name="SAPBEXaggData 4 3 2 7" xfId="30965"/>
    <cellStyle name="SAPBEXaggData 4 3 2 7 2" xfId="30966"/>
    <cellStyle name="SAPBEXaggData 4 3 2 7 2 2" xfId="30967"/>
    <cellStyle name="SAPBEXaggData 4 3 2 7 3" xfId="30968"/>
    <cellStyle name="SAPBEXaggData 4 3 2 8" xfId="30969"/>
    <cellStyle name="SAPBEXaggData 4 3 2 8 2" xfId="30970"/>
    <cellStyle name="SAPBEXaggData 4 3 2 9" xfId="30971"/>
    <cellStyle name="SAPBEXaggData 4 3 3" xfId="30972"/>
    <cellStyle name="SAPBEXaggData 4 3 3 2" xfId="30973"/>
    <cellStyle name="SAPBEXaggData 4 3 3 2 2" xfId="30974"/>
    <cellStyle name="SAPBEXaggData 4 3 3 2 2 2" xfId="30975"/>
    <cellStyle name="SAPBEXaggData 4 3 3 2 3" xfId="30976"/>
    <cellStyle name="SAPBEXaggData 4 3 3 3" xfId="30977"/>
    <cellStyle name="SAPBEXaggData 4 3 3 3 2" xfId="30978"/>
    <cellStyle name="SAPBEXaggData 4 3 3 3 2 2" xfId="30979"/>
    <cellStyle name="SAPBEXaggData 4 3 3 3 3" xfId="30980"/>
    <cellStyle name="SAPBEXaggData 4 3 3 4" xfId="30981"/>
    <cellStyle name="SAPBEXaggData 4 3 3 4 2" xfId="30982"/>
    <cellStyle name="SAPBEXaggData 4 3 3 4 2 2" xfId="30983"/>
    <cellStyle name="SAPBEXaggData 4 3 3 4 3" xfId="30984"/>
    <cellStyle name="SAPBEXaggData 4 3 3 5" xfId="30985"/>
    <cellStyle name="SAPBEXaggData 4 3 3 5 2" xfId="30986"/>
    <cellStyle name="SAPBEXaggData 4 3 3 5 2 2" xfId="30987"/>
    <cellStyle name="SAPBEXaggData 4 3 3 5 3" xfId="30988"/>
    <cellStyle name="SAPBEXaggData 4 3 3 6" xfId="30989"/>
    <cellStyle name="SAPBEXaggData 4 3 3 6 2" xfId="30990"/>
    <cellStyle name="SAPBEXaggData 4 3 3 7" xfId="30991"/>
    <cellStyle name="SAPBEXaggData 4 3 4" xfId="30992"/>
    <cellStyle name="SAPBEXaggData 4 3 4 2" xfId="30993"/>
    <cellStyle name="SAPBEXaggData 4 3 4 2 2" xfId="30994"/>
    <cellStyle name="SAPBEXaggData 4 3 4 3" xfId="30995"/>
    <cellStyle name="SAPBEXaggData 4 3 5" xfId="30996"/>
    <cellStyle name="SAPBEXaggData 4 3 5 2" xfId="30997"/>
    <cellStyle name="SAPBEXaggData 4 3 5 2 2" xfId="30998"/>
    <cellStyle name="SAPBEXaggData 4 3 5 3" xfId="30999"/>
    <cellStyle name="SAPBEXaggData 4 3 6" xfId="31000"/>
    <cellStyle name="SAPBEXaggData 4 3 6 2" xfId="31001"/>
    <cellStyle name="SAPBEXaggData 4 3 7" xfId="31002"/>
    <cellStyle name="SAPBEXaggData 4 4" xfId="31003"/>
    <cellStyle name="SAPBEXaggData 4 4 2" xfId="31004"/>
    <cellStyle name="SAPBEXaggData 4 4 2 2" xfId="31005"/>
    <cellStyle name="SAPBEXaggData 4 4 2 2 2" xfId="31006"/>
    <cellStyle name="SAPBEXaggData 4 4 2 2 2 2" xfId="31007"/>
    <cellStyle name="SAPBEXaggData 4 4 2 2 3" xfId="31008"/>
    <cellStyle name="SAPBEXaggData 4 4 2 3" xfId="31009"/>
    <cellStyle name="SAPBEXaggData 4 4 2 3 2" xfId="31010"/>
    <cellStyle name="SAPBEXaggData 4 4 2 3 2 2" xfId="31011"/>
    <cellStyle name="SAPBEXaggData 4 4 2 3 3" xfId="31012"/>
    <cellStyle name="SAPBEXaggData 4 4 2 4" xfId="31013"/>
    <cellStyle name="SAPBEXaggData 4 4 2 4 2" xfId="31014"/>
    <cellStyle name="SAPBEXaggData 4 4 2 4 2 2" xfId="31015"/>
    <cellStyle name="SAPBEXaggData 4 4 2 4 3" xfId="31016"/>
    <cellStyle name="SAPBEXaggData 4 4 2 5" xfId="31017"/>
    <cellStyle name="SAPBEXaggData 4 4 2 5 2" xfId="31018"/>
    <cellStyle name="SAPBEXaggData 4 4 2 5 2 2" xfId="31019"/>
    <cellStyle name="SAPBEXaggData 4 4 2 5 3" xfId="31020"/>
    <cellStyle name="SAPBEXaggData 4 4 2 6" xfId="31021"/>
    <cellStyle name="SAPBEXaggData 4 4 2 6 2" xfId="31022"/>
    <cellStyle name="SAPBEXaggData 4 4 2 6 2 2" xfId="31023"/>
    <cellStyle name="SAPBEXaggData 4 4 2 6 3" xfId="31024"/>
    <cellStyle name="SAPBEXaggData 4 4 2 7" xfId="31025"/>
    <cellStyle name="SAPBEXaggData 4 4 2 7 2" xfId="31026"/>
    <cellStyle name="SAPBEXaggData 4 4 2 8" xfId="31027"/>
    <cellStyle name="SAPBEXaggData 4 4 3" xfId="31028"/>
    <cellStyle name="SAPBEXaggData 4 4 3 2" xfId="31029"/>
    <cellStyle name="SAPBEXaggData 4 4 3 2 2" xfId="31030"/>
    <cellStyle name="SAPBEXaggData 4 4 3 3" xfId="31031"/>
    <cellStyle name="SAPBEXaggData 4 4 4" xfId="31032"/>
    <cellStyle name="SAPBEXaggData 4 4 4 2" xfId="31033"/>
    <cellStyle name="SAPBEXaggData 4 4 4 2 2" xfId="31034"/>
    <cellStyle name="SAPBEXaggData 4 4 4 3" xfId="31035"/>
    <cellStyle name="SAPBEXaggData 4 4 5" xfId="31036"/>
    <cellStyle name="SAPBEXaggData 4 4 5 2" xfId="31037"/>
    <cellStyle name="SAPBEXaggData 4 4 5 2 2" xfId="31038"/>
    <cellStyle name="SAPBEXaggData 4 4 5 3" xfId="31039"/>
    <cellStyle name="SAPBEXaggData 4 4 6" xfId="31040"/>
    <cellStyle name="SAPBEXaggData 4 4 6 2" xfId="31041"/>
    <cellStyle name="SAPBEXaggData 4 4 6 2 2" xfId="31042"/>
    <cellStyle name="SAPBEXaggData 4 4 6 3" xfId="31043"/>
    <cellStyle name="SAPBEXaggData 4 4 7" xfId="31044"/>
    <cellStyle name="SAPBEXaggData 4 4 7 2" xfId="31045"/>
    <cellStyle name="SAPBEXaggData 4 4 7 2 2" xfId="31046"/>
    <cellStyle name="SAPBEXaggData 4 4 7 3" xfId="31047"/>
    <cellStyle name="SAPBEXaggData 4 4 8" xfId="31048"/>
    <cellStyle name="SAPBEXaggData 4 4 8 2" xfId="31049"/>
    <cellStyle name="SAPBEXaggData 4 4 9" xfId="31050"/>
    <cellStyle name="SAPBEXaggData 4 5" xfId="31051"/>
    <cellStyle name="SAPBEXaggData 4 5 2" xfId="31052"/>
    <cellStyle name="SAPBEXaggData 4 5 2 2" xfId="31053"/>
    <cellStyle name="SAPBEXaggData 4 5 2 2 2" xfId="31054"/>
    <cellStyle name="SAPBEXaggData 4 5 2 3" xfId="31055"/>
    <cellStyle name="SAPBEXaggData 4 5 3" xfId="31056"/>
    <cellStyle name="SAPBEXaggData 4 5 3 2" xfId="31057"/>
    <cellStyle name="SAPBEXaggData 4 5 3 2 2" xfId="31058"/>
    <cellStyle name="SAPBEXaggData 4 5 3 3" xfId="31059"/>
    <cellStyle name="SAPBEXaggData 4 5 4" xfId="31060"/>
    <cellStyle name="SAPBEXaggData 4 5 4 2" xfId="31061"/>
    <cellStyle name="SAPBEXaggData 4 5 4 2 2" xfId="31062"/>
    <cellStyle name="SAPBEXaggData 4 5 4 3" xfId="31063"/>
    <cellStyle name="SAPBEXaggData 4 5 5" xfId="31064"/>
    <cellStyle name="SAPBEXaggData 4 5 5 2" xfId="31065"/>
    <cellStyle name="SAPBEXaggData 4 5 5 2 2" xfId="31066"/>
    <cellStyle name="SAPBEXaggData 4 5 5 3" xfId="31067"/>
    <cellStyle name="SAPBEXaggData 4 5 6" xfId="31068"/>
    <cellStyle name="SAPBEXaggData 4 5 6 2" xfId="31069"/>
    <cellStyle name="SAPBEXaggData 4 5 7" xfId="31070"/>
    <cellStyle name="SAPBEXaggData 4 6" xfId="31071"/>
    <cellStyle name="SAPBEXaggData 4 6 2" xfId="31072"/>
    <cellStyle name="SAPBEXaggData 4 6 2 2" xfId="31073"/>
    <cellStyle name="SAPBEXaggData 4 6 3" xfId="31074"/>
    <cellStyle name="SAPBEXaggData 4 7" xfId="31075"/>
    <cellStyle name="SAPBEXaggData 4 7 2" xfId="31076"/>
    <cellStyle name="SAPBEXaggData 4 7 2 2" xfId="31077"/>
    <cellStyle name="SAPBEXaggData 4 7 3" xfId="31078"/>
    <cellStyle name="SAPBEXaggData 4 8" xfId="31079"/>
    <cellStyle name="SAPBEXaggData 4 8 2" xfId="31080"/>
    <cellStyle name="SAPBEXaggData 4 9" xfId="31081"/>
    <cellStyle name="SAPBEXaggData 5" xfId="31082"/>
    <cellStyle name="SAPBEXaggData 5 2" xfId="31083"/>
    <cellStyle name="SAPBEXaggData 5 2 2" xfId="31084"/>
    <cellStyle name="SAPBEXaggData 5 2 2 2" xfId="31085"/>
    <cellStyle name="SAPBEXaggData 5 2 2 2 2" xfId="31086"/>
    <cellStyle name="SAPBEXaggData 5 2 2 2 2 2" xfId="31087"/>
    <cellStyle name="SAPBEXaggData 5 2 2 2 3" xfId="31088"/>
    <cellStyle name="SAPBEXaggData 5 2 2 3" xfId="31089"/>
    <cellStyle name="SAPBEXaggData 5 2 2 3 2" xfId="31090"/>
    <cellStyle name="SAPBEXaggData 5 2 2 3 2 2" xfId="31091"/>
    <cellStyle name="SAPBEXaggData 5 2 2 3 3" xfId="31092"/>
    <cellStyle name="SAPBEXaggData 5 2 2 4" xfId="31093"/>
    <cellStyle name="SAPBEXaggData 5 2 2 4 2" xfId="31094"/>
    <cellStyle name="SAPBEXaggData 5 2 2 4 2 2" xfId="31095"/>
    <cellStyle name="SAPBEXaggData 5 2 2 4 3" xfId="31096"/>
    <cellStyle name="SAPBEXaggData 5 2 2 5" xfId="31097"/>
    <cellStyle name="SAPBEXaggData 5 2 2 5 2" xfId="31098"/>
    <cellStyle name="SAPBEXaggData 5 2 2 5 2 2" xfId="31099"/>
    <cellStyle name="SAPBEXaggData 5 2 2 5 3" xfId="31100"/>
    <cellStyle name="SAPBEXaggData 5 2 2 6" xfId="31101"/>
    <cellStyle name="SAPBEXaggData 5 2 2 6 2" xfId="31102"/>
    <cellStyle name="SAPBEXaggData 5 2 2 6 2 2" xfId="31103"/>
    <cellStyle name="SAPBEXaggData 5 2 2 6 3" xfId="31104"/>
    <cellStyle name="SAPBEXaggData 5 2 2 7" xfId="31105"/>
    <cellStyle name="SAPBEXaggData 5 2 2 7 2" xfId="31106"/>
    <cellStyle name="SAPBEXaggData 5 2 2 8" xfId="31107"/>
    <cellStyle name="SAPBEXaggData 5 2 3" xfId="31108"/>
    <cellStyle name="SAPBEXaggData 5 2 3 2" xfId="31109"/>
    <cellStyle name="SAPBEXaggData 5 2 3 2 2" xfId="31110"/>
    <cellStyle name="SAPBEXaggData 5 2 3 3" xfId="31111"/>
    <cellStyle name="SAPBEXaggData 5 2 4" xfId="31112"/>
    <cellStyle name="SAPBEXaggData 5 2 4 2" xfId="31113"/>
    <cellStyle name="SAPBEXaggData 5 2 4 2 2" xfId="31114"/>
    <cellStyle name="SAPBEXaggData 5 2 4 3" xfId="31115"/>
    <cellStyle name="SAPBEXaggData 5 2 5" xfId="31116"/>
    <cellStyle name="SAPBEXaggData 5 2 5 2" xfId="31117"/>
    <cellStyle name="SAPBEXaggData 5 2 5 2 2" xfId="31118"/>
    <cellStyle name="SAPBEXaggData 5 2 5 3" xfId="31119"/>
    <cellStyle name="SAPBEXaggData 5 2 6" xfId="31120"/>
    <cellStyle name="SAPBEXaggData 5 2 6 2" xfId="31121"/>
    <cellStyle name="SAPBEXaggData 5 2 6 2 2" xfId="31122"/>
    <cellStyle name="SAPBEXaggData 5 2 6 3" xfId="31123"/>
    <cellStyle name="SAPBEXaggData 5 2 7" xfId="31124"/>
    <cellStyle name="SAPBEXaggData 5 2 7 2" xfId="31125"/>
    <cellStyle name="SAPBEXaggData 5 2 7 2 2" xfId="31126"/>
    <cellStyle name="SAPBEXaggData 5 2 7 3" xfId="31127"/>
    <cellStyle name="SAPBEXaggData 5 2 8" xfId="31128"/>
    <cellStyle name="SAPBEXaggData 5 2 8 2" xfId="31129"/>
    <cellStyle name="SAPBEXaggData 5 2 9" xfId="31130"/>
    <cellStyle name="SAPBEXaggData 5 3" xfId="31131"/>
    <cellStyle name="SAPBEXaggData 5 3 2" xfId="31132"/>
    <cellStyle name="SAPBEXaggData 5 3 2 2" xfId="31133"/>
    <cellStyle name="SAPBEXaggData 5 3 2 2 2" xfId="31134"/>
    <cellStyle name="SAPBEXaggData 5 3 2 3" xfId="31135"/>
    <cellStyle name="SAPBEXaggData 5 3 3" xfId="31136"/>
    <cellStyle name="SAPBEXaggData 5 3 3 2" xfId="31137"/>
    <cellStyle name="SAPBEXaggData 5 3 3 2 2" xfId="31138"/>
    <cellStyle name="SAPBEXaggData 5 3 3 3" xfId="31139"/>
    <cellStyle name="SAPBEXaggData 5 3 4" xfId="31140"/>
    <cellStyle name="SAPBEXaggData 5 3 4 2" xfId="31141"/>
    <cellStyle name="SAPBEXaggData 5 3 4 2 2" xfId="31142"/>
    <cellStyle name="SAPBEXaggData 5 3 4 3" xfId="31143"/>
    <cellStyle name="SAPBEXaggData 5 3 5" xfId="31144"/>
    <cellStyle name="SAPBEXaggData 5 3 5 2" xfId="31145"/>
    <cellStyle name="SAPBEXaggData 5 3 5 2 2" xfId="31146"/>
    <cellStyle name="SAPBEXaggData 5 3 5 3" xfId="31147"/>
    <cellStyle name="SAPBEXaggData 5 3 6" xfId="31148"/>
    <cellStyle name="SAPBEXaggData 5 3 6 2" xfId="31149"/>
    <cellStyle name="SAPBEXaggData 5 3 7" xfId="31150"/>
    <cellStyle name="SAPBEXaggData 5 4" xfId="31151"/>
    <cellStyle name="SAPBEXaggData 5 4 2" xfId="31152"/>
    <cellStyle name="SAPBEXaggData 5 4 2 2" xfId="31153"/>
    <cellStyle name="SAPBEXaggData 5 4 3" xfId="31154"/>
    <cellStyle name="SAPBEXaggData 5 5" xfId="31155"/>
    <cellStyle name="SAPBEXaggData 5 5 2" xfId="31156"/>
    <cellStyle name="SAPBEXaggData 5 5 2 2" xfId="31157"/>
    <cellStyle name="SAPBEXaggData 5 5 3" xfId="31158"/>
    <cellStyle name="SAPBEXaggData 5 6" xfId="31159"/>
    <cellStyle name="SAPBEXaggData 5 6 2" xfId="31160"/>
    <cellStyle name="SAPBEXaggData 5 7" xfId="31161"/>
    <cellStyle name="SAPBEXaggData 6" xfId="31162"/>
    <cellStyle name="SAPBEXaggData 6 2" xfId="31163"/>
    <cellStyle name="SAPBEXaggData 6 2 2" xfId="31164"/>
    <cellStyle name="SAPBEXaggData 6 2 2 2" xfId="31165"/>
    <cellStyle name="SAPBEXaggData 6 2 2 2 2" xfId="31166"/>
    <cellStyle name="SAPBEXaggData 6 2 2 3" xfId="31167"/>
    <cellStyle name="SAPBEXaggData 6 2 3" xfId="31168"/>
    <cellStyle name="SAPBEXaggData 6 2 3 2" xfId="31169"/>
    <cellStyle name="SAPBEXaggData 6 2 3 2 2" xfId="31170"/>
    <cellStyle name="SAPBEXaggData 6 2 3 3" xfId="31171"/>
    <cellStyle name="SAPBEXaggData 6 2 4" xfId="31172"/>
    <cellStyle name="SAPBEXaggData 6 2 4 2" xfId="31173"/>
    <cellStyle name="SAPBEXaggData 6 2 4 2 2" xfId="31174"/>
    <cellStyle name="SAPBEXaggData 6 2 4 3" xfId="31175"/>
    <cellStyle name="SAPBEXaggData 6 2 5" xfId="31176"/>
    <cellStyle name="SAPBEXaggData 6 2 5 2" xfId="31177"/>
    <cellStyle name="SAPBEXaggData 6 2 5 2 2" xfId="31178"/>
    <cellStyle name="SAPBEXaggData 6 2 5 3" xfId="31179"/>
    <cellStyle name="SAPBEXaggData 6 2 6" xfId="31180"/>
    <cellStyle name="SAPBEXaggData 6 2 6 2" xfId="31181"/>
    <cellStyle name="SAPBEXaggData 6 2 6 2 2" xfId="31182"/>
    <cellStyle name="SAPBEXaggData 6 2 6 3" xfId="31183"/>
    <cellStyle name="SAPBEXaggData 6 2 7" xfId="31184"/>
    <cellStyle name="SAPBEXaggData 6 2 7 2" xfId="31185"/>
    <cellStyle name="SAPBEXaggData 6 2 8" xfId="31186"/>
    <cellStyle name="SAPBEXaggData 6 3" xfId="31187"/>
    <cellStyle name="SAPBEXaggData 6 3 2" xfId="31188"/>
    <cellStyle name="SAPBEXaggData 6 3 2 2" xfId="31189"/>
    <cellStyle name="SAPBEXaggData 6 3 3" xfId="31190"/>
    <cellStyle name="SAPBEXaggData 6 4" xfId="31191"/>
    <cellStyle name="SAPBEXaggData 6 4 2" xfId="31192"/>
    <cellStyle name="SAPBEXaggData 6 4 2 2" xfId="31193"/>
    <cellStyle name="SAPBEXaggData 6 4 3" xfId="31194"/>
    <cellStyle name="SAPBEXaggData 6 5" xfId="31195"/>
    <cellStyle name="SAPBEXaggData 6 5 2" xfId="31196"/>
    <cellStyle name="SAPBEXaggData 6 5 2 2" xfId="31197"/>
    <cellStyle name="SAPBEXaggData 6 5 3" xfId="31198"/>
    <cellStyle name="SAPBEXaggData 6 6" xfId="31199"/>
    <cellStyle name="SAPBEXaggData 6 6 2" xfId="31200"/>
    <cellStyle name="SAPBEXaggData 6 6 2 2" xfId="31201"/>
    <cellStyle name="SAPBEXaggData 6 6 3" xfId="31202"/>
    <cellStyle name="SAPBEXaggData 6 7" xfId="31203"/>
    <cellStyle name="SAPBEXaggData 6 7 2" xfId="31204"/>
    <cellStyle name="SAPBEXaggData 6 7 2 2" xfId="31205"/>
    <cellStyle name="SAPBEXaggData 6 7 3" xfId="31206"/>
    <cellStyle name="SAPBEXaggData 6 8" xfId="31207"/>
    <cellStyle name="SAPBEXaggData 6 8 2" xfId="31208"/>
    <cellStyle name="SAPBEXaggData 6 9" xfId="31209"/>
    <cellStyle name="SAPBEXaggData 7" xfId="31210"/>
    <cellStyle name="SAPBEXaggData 7 2" xfId="31211"/>
    <cellStyle name="SAPBEXaggData 7 2 2" xfId="31212"/>
    <cellStyle name="SAPBEXaggData 7 2 2 2" xfId="31213"/>
    <cellStyle name="SAPBEXaggData 7 2 3" xfId="31214"/>
    <cellStyle name="SAPBEXaggData 7 3" xfId="31215"/>
    <cellStyle name="SAPBEXaggData 7 3 2" xfId="31216"/>
    <cellStyle name="SAPBEXaggData 7 3 2 2" xfId="31217"/>
    <cellStyle name="SAPBEXaggData 7 3 3" xfId="31218"/>
    <cellStyle name="SAPBEXaggData 7 4" xfId="31219"/>
    <cellStyle name="SAPBEXaggData 7 4 2" xfId="31220"/>
    <cellStyle name="SAPBEXaggData 7 4 2 2" xfId="31221"/>
    <cellStyle name="SAPBEXaggData 7 4 3" xfId="31222"/>
    <cellStyle name="SAPBEXaggData 7 5" xfId="31223"/>
    <cellStyle name="SAPBEXaggData 7 5 2" xfId="31224"/>
    <cellStyle name="SAPBEXaggData 7 5 2 2" xfId="31225"/>
    <cellStyle name="SAPBEXaggData 7 5 3" xfId="31226"/>
    <cellStyle name="SAPBEXaggData 7 6" xfId="31227"/>
    <cellStyle name="SAPBEXaggData 7 6 2" xfId="31228"/>
    <cellStyle name="SAPBEXaggData 7 7" xfId="31229"/>
    <cellStyle name="SAPBEXaggData 8" xfId="31230"/>
    <cellStyle name="SAPBEXaggData 8 2" xfId="31231"/>
    <cellStyle name="SAPBEXaggData 8 2 2" xfId="31232"/>
    <cellStyle name="SAPBEXaggData 8 3" xfId="31233"/>
    <cellStyle name="SAPBEXaggData 9" xfId="31234"/>
    <cellStyle name="SAPBEXaggData 9 2" xfId="31235"/>
    <cellStyle name="SAPBEXaggData 9 2 2" xfId="31236"/>
    <cellStyle name="SAPBEXaggData 9 3" xfId="31237"/>
    <cellStyle name="SAPBEXaggData_10년_단기 (2)" xfId="31238"/>
    <cellStyle name="SAPBEXaggDataEmph" xfId="31239"/>
    <cellStyle name="SAPBEXaggDataEmph 10" xfId="31240"/>
    <cellStyle name="SAPBEXaggDataEmph 10 2" xfId="31241"/>
    <cellStyle name="SAPBEXaggDataEmph 11" xfId="31242"/>
    <cellStyle name="SAPBEXaggDataEmph 2" xfId="31243"/>
    <cellStyle name="SAPBEXaggDataEmph 2 2" xfId="31244"/>
    <cellStyle name="SAPBEXaggDataEmph 2 2 2" xfId="31245"/>
    <cellStyle name="SAPBEXaggDataEmph 2 2 2 2" xfId="31246"/>
    <cellStyle name="SAPBEXaggDataEmph 2 2 2 2 2" xfId="31247"/>
    <cellStyle name="SAPBEXaggDataEmph 2 2 2 2 2 2" xfId="31248"/>
    <cellStyle name="SAPBEXaggDataEmph 2 2 2 2 2 2 2" xfId="31249"/>
    <cellStyle name="SAPBEXaggDataEmph 2 2 2 2 2 3" xfId="31250"/>
    <cellStyle name="SAPBEXaggDataEmph 2 2 2 2 3" xfId="31251"/>
    <cellStyle name="SAPBEXaggDataEmph 2 2 2 2 3 2" xfId="31252"/>
    <cellStyle name="SAPBEXaggDataEmph 2 2 2 2 3 2 2" xfId="31253"/>
    <cellStyle name="SAPBEXaggDataEmph 2 2 2 2 3 3" xfId="31254"/>
    <cellStyle name="SAPBEXaggDataEmph 2 2 2 2 4" xfId="31255"/>
    <cellStyle name="SAPBEXaggDataEmph 2 2 2 2 4 2" xfId="31256"/>
    <cellStyle name="SAPBEXaggDataEmph 2 2 2 2 4 2 2" xfId="31257"/>
    <cellStyle name="SAPBEXaggDataEmph 2 2 2 2 4 3" xfId="31258"/>
    <cellStyle name="SAPBEXaggDataEmph 2 2 2 2 5" xfId="31259"/>
    <cellStyle name="SAPBEXaggDataEmph 2 2 2 2 5 2" xfId="31260"/>
    <cellStyle name="SAPBEXaggDataEmph 2 2 2 2 5 2 2" xfId="31261"/>
    <cellStyle name="SAPBEXaggDataEmph 2 2 2 2 5 3" xfId="31262"/>
    <cellStyle name="SAPBEXaggDataEmph 2 2 2 2 6" xfId="31263"/>
    <cellStyle name="SAPBEXaggDataEmph 2 2 2 2 6 2" xfId="31264"/>
    <cellStyle name="SAPBEXaggDataEmph 2 2 2 2 6 2 2" xfId="31265"/>
    <cellStyle name="SAPBEXaggDataEmph 2 2 2 2 6 3" xfId="31266"/>
    <cellStyle name="SAPBEXaggDataEmph 2 2 2 2 7" xfId="31267"/>
    <cellStyle name="SAPBEXaggDataEmph 2 2 2 2 7 2" xfId="31268"/>
    <cellStyle name="SAPBEXaggDataEmph 2 2 2 2 8" xfId="31269"/>
    <cellStyle name="SAPBEXaggDataEmph 2 2 2 3" xfId="31270"/>
    <cellStyle name="SAPBEXaggDataEmph 2 2 2 3 2" xfId="31271"/>
    <cellStyle name="SAPBEXaggDataEmph 2 2 2 3 2 2" xfId="31272"/>
    <cellStyle name="SAPBEXaggDataEmph 2 2 2 3 3" xfId="31273"/>
    <cellStyle name="SAPBEXaggDataEmph 2 2 2 4" xfId="31274"/>
    <cellStyle name="SAPBEXaggDataEmph 2 2 2 4 2" xfId="31275"/>
    <cellStyle name="SAPBEXaggDataEmph 2 2 2 4 2 2" xfId="31276"/>
    <cellStyle name="SAPBEXaggDataEmph 2 2 2 4 3" xfId="31277"/>
    <cellStyle name="SAPBEXaggDataEmph 2 2 2 5" xfId="31278"/>
    <cellStyle name="SAPBEXaggDataEmph 2 2 2 5 2" xfId="31279"/>
    <cellStyle name="SAPBEXaggDataEmph 2 2 2 5 2 2" xfId="31280"/>
    <cellStyle name="SAPBEXaggDataEmph 2 2 2 5 3" xfId="31281"/>
    <cellStyle name="SAPBEXaggDataEmph 2 2 2 6" xfId="31282"/>
    <cellStyle name="SAPBEXaggDataEmph 2 2 2 6 2" xfId="31283"/>
    <cellStyle name="SAPBEXaggDataEmph 2 2 2 6 2 2" xfId="31284"/>
    <cellStyle name="SAPBEXaggDataEmph 2 2 2 6 3" xfId="31285"/>
    <cellStyle name="SAPBEXaggDataEmph 2 2 2 7" xfId="31286"/>
    <cellStyle name="SAPBEXaggDataEmph 2 2 2 7 2" xfId="31287"/>
    <cellStyle name="SAPBEXaggDataEmph 2 2 2 7 2 2" xfId="31288"/>
    <cellStyle name="SAPBEXaggDataEmph 2 2 2 7 3" xfId="31289"/>
    <cellStyle name="SAPBEXaggDataEmph 2 2 2 8" xfId="31290"/>
    <cellStyle name="SAPBEXaggDataEmph 2 2 2 8 2" xfId="31291"/>
    <cellStyle name="SAPBEXaggDataEmph 2 2 2 9" xfId="31292"/>
    <cellStyle name="SAPBEXaggDataEmph 2 2 3" xfId="31293"/>
    <cellStyle name="SAPBEXaggDataEmph 2 2 3 2" xfId="31294"/>
    <cellStyle name="SAPBEXaggDataEmph 2 2 3 2 2" xfId="31295"/>
    <cellStyle name="SAPBEXaggDataEmph 2 2 3 2 2 2" xfId="31296"/>
    <cellStyle name="SAPBEXaggDataEmph 2 2 3 2 3" xfId="31297"/>
    <cellStyle name="SAPBEXaggDataEmph 2 2 3 3" xfId="31298"/>
    <cellStyle name="SAPBEXaggDataEmph 2 2 3 3 2" xfId="31299"/>
    <cellStyle name="SAPBEXaggDataEmph 2 2 3 3 2 2" xfId="31300"/>
    <cellStyle name="SAPBEXaggDataEmph 2 2 3 3 3" xfId="31301"/>
    <cellStyle name="SAPBEXaggDataEmph 2 2 3 4" xfId="31302"/>
    <cellStyle name="SAPBEXaggDataEmph 2 2 3 4 2" xfId="31303"/>
    <cellStyle name="SAPBEXaggDataEmph 2 2 3 4 2 2" xfId="31304"/>
    <cellStyle name="SAPBEXaggDataEmph 2 2 3 4 3" xfId="31305"/>
    <cellStyle name="SAPBEXaggDataEmph 2 2 3 5" xfId="31306"/>
    <cellStyle name="SAPBEXaggDataEmph 2 2 3 5 2" xfId="31307"/>
    <cellStyle name="SAPBEXaggDataEmph 2 2 3 5 2 2" xfId="31308"/>
    <cellStyle name="SAPBEXaggDataEmph 2 2 3 5 3" xfId="31309"/>
    <cellStyle name="SAPBEXaggDataEmph 2 2 3 6" xfId="31310"/>
    <cellStyle name="SAPBEXaggDataEmph 2 2 3 6 2" xfId="31311"/>
    <cellStyle name="SAPBEXaggDataEmph 2 2 3 7" xfId="31312"/>
    <cellStyle name="SAPBEXaggDataEmph 2 2 4" xfId="31313"/>
    <cellStyle name="SAPBEXaggDataEmph 2 2 4 2" xfId="31314"/>
    <cellStyle name="SAPBEXaggDataEmph 2 2 4 2 2" xfId="31315"/>
    <cellStyle name="SAPBEXaggDataEmph 2 2 4 3" xfId="31316"/>
    <cellStyle name="SAPBEXaggDataEmph 2 2 5" xfId="31317"/>
    <cellStyle name="SAPBEXaggDataEmph 2 2 5 2" xfId="31318"/>
    <cellStyle name="SAPBEXaggDataEmph 2 2 5 2 2" xfId="31319"/>
    <cellStyle name="SAPBEXaggDataEmph 2 2 5 3" xfId="31320"/>
    <cellStyle name="SAPBEXaggDataEmph 2 2 6" xfId="31321"/>
    <cellStyle name="SAPBEXaggDataEmph 2 2 6 2" xfId="31322"/>
    <cellStyle name="SAPBEXaggDataEmph 2 2 7" xfId="31323"/>
    <cellStyle name="SAPBEXaggDataEmph 2 3" xfId="31324"/>
    <cellStyle name="SAPBEXaggDataEmph 2 3 2" xfId="31325"/>
    <cellStyle name="SAPBEXaggDataEmph 2 3 2 2" xfId="31326"/>
    <cellStyle name="SAPBEXaggDataEmph 2 3 2 2 2" xfId="31327"/>
    <cellStyle name="SAPBEXaggDataEmph 2 3 2 2 2 2" xfId="31328"/>
    <cellStyle name="SAPBEXaggDataEmph 2 3 2 2 2 2 2" xfId="31329"/>
    <cellStyle name="SAPBEXaggDataEmph 2 3 2 2 2 3" xfId="31330"/>
    <cellStyle name="SAPBEXaggDataEmph 2 3 2 2 3" xfId="31331"/>
    <cellStyle name="SAPBEXaggDataEmph 2 3 2 2 3 2" xfId="31332"/>
    <cellStyle name="SAPBEXaggDataEmph 2 3 2 2 3 2 2" xfId="31333"/>
    <cellStyle name="SAPBEXaggDataEmph 2 3 2 2 3 3" xfId="31334"/>
    <cellStyle name="SAPBEXaggDataEmph 2 3 2 2 4" xfId="31335"/>
    <cellStyle name="SAPBEXaggDataEmph 2 3 2 2 4 2" xfId="31336"/>
    <cellStyle name="SAPBEXaggDataEmph 2 3 2 2 4 2 2" xfId="31337"/>
    <cellStyle name="SAPBEXaggDataEmph 2 3 2 2 4 3" xfId="31338"/>
    <cellStyle name="SAPBEXaggDataEmph 2 3 2 2 5" xfId="31339"/>
    <cellStyle name="SAPBEXaggDataEmph 2 3 2 2 5 2" xfId="31340"/>
    <cellStyle name="SAPBEXaggDataEmph 2 3 2 2 5 2 2" xfId="31341"/>
    <cellStyle name="SAPBEXaggDataEmph 2 3 2 2 5 3" xfId="31342"/>
    <cellStyle name="SAPBEXaggDataEmph 2 3 2 2 6" xfId="31343"/>
    <cellStyle name="SAPBEXaggDataEmph 2 3 2 2 6 2" xfId="31344"/>
    <cellStyle name="SAPBEXaggDataEmph 2 3 2 2 6 2 2" xfId="31345"/>
    <cellStyle name="SAPBEXaggDataEmph 2 3 2 2 6 3" xfId="31346"/>
    <cellStyle name="SAPBEXaggDataEmph 2 3 2 2 7" xfId="31347"/>
    <cellStyle name="SAPBEXaggDataEmph 2 3 2 2 7 2" xfId="31348"/>
    <cellStyle name="SAPBEXaggDataEmph 2 3 2 2 8" xfId="31349"/>
    <cellStyle name="SAPBEXaggDataEmph 2 3 2 3" xfId="31350"/>
    <cellStyle name="SAPBEXaggDataEmph 2 3 2 3 2" xfId="31351"/>
    <cellStyle name="SAPBEXaggDataEmph 2 3 2 3 2 2" xfId="31352"/>
    <cellStyle name="SAPBEXaggDataEmph 2 3 2 3 3" xfId="31353"/>
    <cellStyle name="SAPBEXaggDataEmph 2 3 2 4" xfId="31354"/>
    <cellStyle name="SAPBEXaggDataEmph 2 3 2 4 2" xfId="31355"/>
    <cellStyle name="SAPBEXaggDataEmph 2 3 2 4 2 2" xfId="31356"/>
    <cellStyle name="SAPBEXaggDataEmph 2 3 2 4 3" xfId="31357"/>
    <cellStyle name="SAPBEXaggDataEmph 2 3 2 5" xfId="31358"/>
    <cellStyle name="SAPBEXaggDataEmph 2 3 2 5 2" xfId="31359"/>
    <cellStyle name="SAPBEXaggDataEmph 2 3 2 5 2 2" xfId="31360"/>
    <cellStyle name="SAPBEXaggDataEmph 2 3 2 5 3" xfId="31361"/>
    <cellStyle name="SAPBEXaggDataEmph 2 3 2 6" xfId="31362"/>
    <cellStyle name="SAPBEXaggDataEmph 2 3 2 6 2" xfId="31363"/>
    <cellStyle name="SAPBEXaggDataEmph 2 3 2 6 2 2" xfId="31364"/>
    <cellStyle name="SAPBEXaggDataEmph 2 3 2 6 3" xfId="31365"/>
    <cellStyle name="SAPBEXaggDataEmph 2 3 2 7" xfId="31366"/>
    <cellStyle name="SAPBEXaggDataEmph 2 3 2 7 2" xfId="31367"/>
    <cellStyle name="SAPBEXaggDataEmph 2 3 2 7 2 2" xfId="31368"/>
    <cellStyle name="SAPBEXaggDataEmph 2 3 2 7 3" xfId="31369"/>
    <cellStyle name="SAPBEXaggDataEmph 2 3 2 8" xfId="31370"/>
    <cellStyle name="SAPBEXaggDataEmph 2 3 2 8 2" xfId="31371"/>
    <cellStyle name="SAPBEXaggDataEmph 2 3 2 9" xfId="31372"/>
    <cellStyle name="SAPBEXaggDataEmph 2 3 3" xfId="31373"/>
    <cellStyle name="SAPBEXaggDataEmph 2 3 3 2" xfId="31374"/>
    <cellStyle name="SAPBEXaggDataEmph 2 3 3 2 2" xfId="31375"/>
    <cellStyle name="SAPBEXaggDataEmph 2 3 3 2 2 2" xfId="31376"/>
    <cellStyle name="SAPBEXaggDataEmph 2 3 3 2 3" xfId="31377"/>
    <cellStyle name="SAPBEXaggDataEmph 2 3 3 3" xfId="31378"/>
    <cellStyle name="SAPBEXaggDataEmph 2 3 3 3 2" xfId="31379"/>
    <cellStyle name="SAPBEXaggDataEmph 2 3 3 3 2 2" xfId="31380"/>
    <cellStyle name="SAPBEXaggDataEmph 2 3 3 3 3" xfId="31381"/>
    <cellStyle name="SAPBEXaggDataEmph 2 3 3 4" xfId="31382"/>
    <cellStyle name="SAPBEXaggDataEmph 2 3 3 4 2" xfId="31383"/>
    <cellStyle name="SAPBEXaggDataEmph 2 3 3 4 2 2" xfId="31384"/>
    <cellStyle name="SAPBEXaggDataEmph 2 3 3 4 3" xfId="31385"/>
    <cellStyle name="SAPBEXaggDataEmph 2 3 3 5" xfId="31386"/>
    <cellStyle name="SAPBEXaggDataEmph 2 3 3 5 2" xfId="31387"/>
    <cellStyle name="SAPBEXaggDataEmph 2 3 3 5 2 2" xfId="31388"/>
    <cellStyle name="SAPBEXaggDataEmph 2 3 3 5 3" xfId="31389"/>
    <cellStyle name="SAPBEXaggDataEmph 2 3 3 6" xfId="31390"/>
    <cellStyle name="SAPBEXaggDataEmph 2 3 3 6 2" xfId="31391"/>
    <cellStyle name="SAPBEXaggDataEmph 2 3 3 7" xfId="31392"/>
    <cellStyle name="SAPBEXaggDataEmph 2 3 4" xfId="31393"/>
    <cellStyle name="SAPBEXaggDataEmph 2 3 4 2" xfId="31394"/>
    <cellStyle name="SAPBEXaggDataEmph 2 3 4 2 2" xfId="31395"/>
    <cellStyle name="SAPBEXaggDataEmph 2 3 4 3" xfId="31396"/>
    <cellStyle name="SAPBEXaggDataEmph 2 3 5" xfId="31397"/>
    <cellStyle name="SAPBEXaggDataEmph 2 3 5 2" xfId="31398"/>
    <cellStyle name="SAPBEXaggDataEmph 2 3 5 2 2" xfId="31399"/>
    <cellStyle name="SAPBEXaggDataEmph 2 3 5 3" xfId="31400"/>
    <cellStyle name="SAPBEXaggDataEmph 2 3 6" xfId="31401"/>
    <cellStyle name="SAPBEXaggDataEmph 2 3 6 2" xfId="31402"/>
    <cellStyle name="SAPBEXaggDataEmph 2 3 7" xfId="31403"/>
    <cellStyle name="SAPBEXaggDataEmph 2 4" xfId="31404"/>
    <cellStyle name="SAPBEXaggDataEmph 2 4 2" xfId="31405"/>
    <cellStyle name="SAPBEXaggDataEmph 2 4 2 2" xfId="31406"/>
    <cellStyle name="SAPBEXaggDataEmph 2 4 2 2 2" xfId="31407"/>
    <cellStyle name="SAPBEXaggDataEmph 2 4 2 2 2 2" xfId="31408"/>
    <cellStyle name="SAPBEXaggDataEmph 2 4 2 2 3" xfId="31409"/>
    <cellStyle name="SAPBEXaggDataEmph 2 4 2 3" xfId="31410"/>
    <cellStyle name="SAPBEXaggDataEmph 2 4 2 3 2" xfId="31411"/>
    <cellStyle name="SAPBEXaggDataEmph 2 4 2 3 2 2" xfId="31412"/>
    <cellStyle name="SAPBEXaggDataEmph 2 4 2 3 3" xfId="31413"/>
    <cellStyle name="SAPBEXaggDataEmph 2 4 2 4" xfId="31414"/>
    <cellStyle name="SAPBEXaggDataEmph 2 4 2 4 2" xfId="31415"/>
    <cellStyle name="SAPBEXaggDataEmph 2 4 2 4 2 2" xfId="31416"/>
    <cellStyle name="SAPBEXaggDataEmph 2 4 2 4 3" xfId="31417"/>
    <cellStyle name="SAPBEXaggDataEmph 2 4 2 5" xfId="31418"/>
    <cellStyle name="SAPBEXaggDataEmph 2 4 2 5 2" xfId="31419"/>
    <cellStyle name="SAPBEXaggDataEmph 2 4 2 5 2 2" xfId="31420"/>
    <cellStyle name="SAPBEXaggDataEmph 2 4 2 5 3" xfId="31421"/>
    <cellStyle name="SAPBEXaggDataEmph 2 4 2 6" xfId="31422"/>
    <cellStyle name="SAPBEXaggDataEmph 2 4 2 6 2" xfId="31423"/>
    <cellStyle name="SAPBEXaggDataEmph 2 4 2 6 2 2" xfId="31424"/>
    <cellStyle name="SAPBEXaggDataEmph 2 4 2 6 3" xfId="31425"/>
    <cellStyle name="SAPBEXaggDataEmph 2 4 2 7" xfId="31426"/>
    <cellStyle name="SAPBEXaggDataEmph 2 4 2 7 2" xfId="31427"/>
    <cellStyle name="SAPBEXaggDataEmph 2 4 2 8" xfId="31428"/>
    <cellStyle name="SAPBEXaggDataEmph 2 4 3" xfId="31429"/>
    <cellStyle name="SAPBEXaggDataEmph 2 4 3 2" xfId="31430"/>
    <cellStyle name="SAPBEXaggDataEmph 2 4 3 2 2" xfId="31431"/>
    <cellStyle name="SAPBEXaggDataEmph 2 4 3 3" xfId="31432"/>
    <cellStyle name="SAPBEXaggDataEmph 2 4 4" xfId="31433"/>
    <cellStyle name="SAPBEXaggDataEmph 2 4 4 2" xfId="31434"/>
    <cellStyle name="SAPBEXaggDataEmph 2 4 4 2 2" xfId="31435"/>
    <cellStyle name="SAPBEXaggDataEmph 2 4 4 3" xfId="31436"/>
    <cellStyle name="SAPBEXaggDataEmph 2 4 5" xfId="31437"/>
    <cellStyle name="SAPBEXaggDataEmph 2 4 5 2" xfId="31438"/>
    <cellStyle name="SAPBEXaggDataEmph 2 4 5 2 2" xfId="31439"/>
    <cellStyle name="SAPBEXaggDataEmph 2 4 5 3" xfId="31440"/>
    <cellStyle name="SAPBEXaggDataEmph 2 4 6" xfId="31441"/>
    <cellStyle name="SAPBEXaggDataEmph 2 4 6 2" xfId="31442"/>
    <cellStyle name="SAPBEXaggDataEmph 2 4 6 2 2" xfId="31443"/>
    <cellStyle name="SAPBEXaggDataEmph 2 4 6 3" xfId="31444"/>
    <cellStyle name="SAPBEXaggDataEmph 2 4 7" xfId="31445"/>
    <cellStyle name="SAPBEXaggDataEmph 2 4 7 2" xfId="31446"/>
    <cellStyle name="SAPBEXaggDataEmph 2 4 7 2 2" xfId="31447"/>
    <cellStyle name="SAPBEXaggDataEmph 2 4 7 3" xfId="31448"/>
    <cellStyle name="SAPBEXaggDataEmph 2 4 8" xfId="31449"/>
    <cellStyle name="SAPBEXaggDataEmph 2 4 8 2" xfId="31450"/>
    <cellStyle name="SAPBEXaggDataEmph 2 4 9" xfId="31451"/>
    <cellStyle name="SAPBEXaggDataEmph 2 5" xfId="31452"/>
    <cellStyle name="SAPBEXaggDataEmph 2 5 2" xfId="31453"/>
    <cellStyle name="SAPBEXaggDataEmph 2 5 2 2" xfId="31454"/>
    <cellStyle name="SAPBEXaggDataEmph 2 5 2 2 2" xfId="31455"/>
    <cellStyle name="SAPBEXaggDataEmph 2 5 2 3" xfId="31456"/>
    <cellStyle name="SAPBEXaggDataEmph 2 5 3" xfId="31457"/>
    <cellStyle name="SAPBEXaggDataEmph 2 5 3 2" xfId="31458"/>
    <cellStyle name="SAPBEXaggDataEmph 2 5 3 2 2" xfId="31459"/>
    <cellStyle name="SAPBEXaggDataEmph 2 5 3 3" xfId="31460"/>
    <cellStyle name="SAPBEXaggDataEmph 2 5 4" xfId="31461"/>
    <cellStyle name="SAPBEXaggDataEmph 2 5 4 2" xfId="31462"/>
    <cellStyle name="SAPBEXaggDataEmph 2 5 4 2 2" xfId="31463"/>
    <cellStyle name="SAPBEXaggDataEmph 2 5 4 3" xfId="31464"/>
    <cellStyle name="SAPBEXaggDataEmph 2 5 5" xfId="31465"/>
    <cellStyle name="SAPBEXaggDataEmph 2 5 5 2" xfId="31466"/>
    <cellStyle name="SAPBEXaggDataEmph 2 5 5 2 2" xfId="31467"/>
    <cellStyle name="SAPBEXaggDataEmph 2 5 5 3" xfId="31468"/>
    <cellStyle name="SAPBEXaggDataEmph 2 5 6" xfId="31469"/>
    <cellStyle name="SAPBEXaggDataEmph 2 5 6 2" xfId="31470"/>
    <cellStyle name="SAPBEXaggDataEmph 2 5 7" xfId="31471"/>
    <cellStyle name="SAPBEXaggDataEmph 2 6" xfId="31472"/>
    <cellStyle name="SAPBEXaggDataEmph 2 6 2" xfId="31473"/>
    <cellStyle name="SAPBEXaggDataEmph 2 6 2 2" xfId="31474"/>
    <cellStyle name="SAPBEXaggDataEmph 2 6 3" xfId="31475"/>
    <cellStyle name="SAPBEXaggDataEmph 2 7" xfId="31476"/>
    <cellStyle name="SAPBEXaggDataEmph 2 7 2" xfId="31477"/>
    <cellStyle name="SAPBEXaggDataEmph 2 7 2 2" xfId="31478"/>
    <cellStyle name="SAPBEXaggDataEmph 2 7 3" xfId="31479"/>
    <cellStyle name="SAPBEXaggDataEmph 2 8" xfId="31480"/>
    <cellStyle name="SAPBEXaggDataEmph 2 8 2" xfId="31481"/>
    <cellStyle name="SAPBEXaggDataEmph 2 9" xfId="31482"/>
    <cellStyle name="SAPBEXaggDataEmph 3" xfId="31483"/>
    <cellStyle name="SAPBEXaggDataEmph 3 2" xfId="31484"/>
    <cellStyle name="SAPBEXaggDataEmph 3 2 2" xfId="31485"/>
    <cellStyle name="SAPBEXaggDataEmph 3 2 2 2" xfId="31486"/>
    <cellStyle name="SAPBEXaggDataEmph 3 2 2 2 2" xfId="31487"/>
    <cellStyle name="SAPBEXaggDataEmph 3 2 2 2 2 2" xfId="31488"/>
    <cellStyle name="SAPBEXaggDataEmph 3 2 2 2 2 2 2" xfId="31489"/>
    <cellStyle name="SAPBEXaggDataEmph 3 2 2 2 2 3" xfId="31490"/>
    <cellStyle name="SAPBEXaggDataEmph 3 2 2 2 3" xfId="31491"/>
    <cellStyle name="SAPBEXaggDataEmph 3 2 2 2 3 2" xfId="31492"/>
    <cellStyle name="SAPBEXaggDataEmph 3 2 2 2 3 2 2" xfId="31493"/>
    <cellStyle name="SAPBEXaggDataEmph 3 2 2 2 3 3" xfId="31494"/>
    <cellStyle name="SAPBEXaggDataEmph 3 2 2 2 4" xfId="31495"/>
    <cellStyle name="SAPBEXaggDataEmph 3 2 2 2 4 2" xfId="31496"/>
    <cellStyle name="SAPBEXaggDataEmph 3 2 2 2 4 2 2" xfId="31497"/>
    <cellStyle name="SAPBEXaggDataEmph 3 2 2 2 4 3" xfId="31498"/>
    <cellStyle name="SAPBEXaggDataEmph 3 2 2 2 5" xfId="31499"/>
    <cellStyle name="SAPBEXaggDataEmph 3 2 2 2 5 2" xfId="31500"/>
    <cellStyle name="SAPBEXaggDataEmph 3 2 2 2 5 2 2" xfId="31501"/>
    <cellStyle name="SAPBEXaggDataEmph 3 2 2 2 5 3" xfId="31502"/>
    <cellStyle name="SAPBEXaggDataEmph 3 2 2 2 6" xfId="31503"/>
    <cellStyle name="SAPBEXaggDataEmph 3 2 2 2 6 2" xfId="31504"/>
    <cellStyle name="SAPBEXaggDataEmph 3 2 2 2 6 2 2" xfId="31505"/>
    <cellStyle name="SAPBEXaggDataEmph 3 2 2 2 6 3" xfId="31506"/>
    <cellStyle name="SAPBEXaggDataEmph 3 2 2 2 7" xfId="31507"/>
    <cellStyle name="SAPBEXaggDataEmph 3 2 2 2 7 2" xfId="31508"/>
    <cellStyle name="SAPBEXaggDataEmph 3 2 2 2 8" xfId="31509"/>
    <cellStyle name="SAPBEXaggDataEmph 3 2 2 3" xfId="31510"/>
    <cellStyle name="SAPBEXaggDataEmph 3 2 2 3 2" xfId="31511"/>
    <cellStyle name="SAPBEXaggDataEmph 3 2 2 3 2 2" xfId="31512"/>
    <cellStyle name="SAPBEXaggDataEmph 3 2 2 3 3" xfId="31513"/>
    <cellStyle name="SAPBEXaggDataEmph 3 2 2 4" xfId="31514"/>
    <cellStyle name="SAPBEXaggDataEmph 3 2 2 4 2" xfId="31515"/>
    <cellStyle name="SAPBEXaggDataEmph 3 2 2 4 2 2" xfId="31516"/>
    <cellStyle name="SAPBEXaggDataEmph 3 2 2 4 3" xfId="31517"/>
    <cellStyle name="SAPBEXaggDataEmph 3 2 2 5" xfId="31518"/>
    <cellStyle name="SAPBEXaggDataEmph 3 2 2 5 2" xfId="31519"/>
    <cellStyle name="SAPBEXaggDataEmph 3 2 2 5 2 2" xfId="31520"/>
    <cellStyle name="SAPBEXaggDataEmph 3 2 2 5 3" xfId="31521"/>
    <cellStyle name="SAPBEXaggDataEmph 3 2 2 6" xfId="31522"/>
    <cellStyle name="SAPBEXaggDataEmph 3 2 2 6 2" xfId="31523"/>
    <cellStyle name="SAPBEXaggDataEmph 3 2 2 6 2 2" xfId="31524"/>
    <cellStyle name="SAPBEXaggDataEmph 3 2 2 6 3" xfId="31525"/>
    <cellStyle name="SAPBEXaggDataEmph 3 2 2 7" xfId="31526"/>
    <cellStyle name="SAPBEXaggDataEmph 3 2 2 7 2" xfId="31527"/>
    <cellStyle name="SAPBEXaggDataEmph 3 2 2 7 2 2" xfId="31528"/>
    <cellStyle name="SAPBEXaggDataEmph 3 2 2 7 3" xfId="31529"/>
    <cellStyle name="SAPBEXaggDataEmph 3 2 2 8" xfId="31530"/>
    <cellStyle name="SAPBEXaggDataEmph 3 2 2 8 2" xfId="31531"/>
    <cellStyle name="SAPBEXaggDataEmph 3 2 2 9" xfId="31532"/>
    <cellStyle name="SAPBEXaggDataEmph 3 2 3" xfId="31533"/>
    <cellStyle name="SAPBEXaggDataEmph 3 2 3 2" xfId="31534"/>
    <cellStyle name="SAPBEXaggDataEmph 3 2 3 2 2" xfId="31535"/>
    <cellStyle name="SAPBEXaggDataEmph 3 2 3 2 2 2" xfId="31536"/>
    <cellStyle name="SAPBEXaggDataEmph 3 2 3 2 3" xfId="31537"/>
    <cellStyle name="SAPBEXaggDataEmph 3 2 3 3" xfId="31538"/>
    <cellStyle name="SAPBEXaggDataEmph 3 2 3 3 2" xfId="31539"/>
    <cellStyle name="SAPBEXaggDataEmph 3 2 3 3 2 2" xfId="31540"/>
    <cellStyle name="SAPBEXaggDataEmph 3 2 3 3 3" xfId="31541"/>
    <cellStyle name="SAPBEXaggDataEmph 3 2 3 4" xfId="31542"/>
    <cellStyle name="SAPBEXaggDataEmph 3 2 3 4 2" xfId="31543"/>
    <cellStyle name="SAPBEXaggDataEmph 3 2 3 4 2 2" xfId="31544"/>
    <cellStyle name="SAPBEXaggDataEmph 3 2 3 4 3" xfId="31545"/>
    <cellStyle name="SAPBEXaggDataEmph 3 2 3 5" xfId="31546"/>
    <cellStyle name="SAPBEXaggDataEmph 3 2 3 5 2" xfId="31547"/>
    <cellStyle name="SAPBEXaggDataEmph 3 2 3 5 2 2" xfId="31548"/>
    <cellStyle name="SAPBEXaggDataEmph 3 2 3 5 3" xfId="31549"/>
    <cellStyle name="SAPBEXaggDataEmph 3 2 3 6" xfId="31550"/>
    <cellStyle name="SAPBEXaggDataEmph 3 2 3 6 2" xfId="31551"/>
    <cellStyle name="SAPBEXaggDataEmph 3 2 3 7" xfId="31552"/>
    <cellStyle name="SAPBEXaggDataEmph 3 2 4" xfId="31553"/>
    <cellStyle name="SAPBEXaggDataEmph 3 2 4 2" xfId="31554"/>
    <cellStyle name="SAPBEXaggDataEmph 3 2 4 2 2" xfId="31555"/>
    <cellStyle name="SAPBEXaggDataEmph 3 2 4 3" xfId="31556"/>
    <cellStyle name="SAPBEXaggDataEmph 3 2 5" xfId="31557"/>
    <cellStyle name="SAPBEXaggDataEmph 3 2 5 2" xfId="31558"/>
    <cellStyle name="SAPBEXaggDataEmph 3 2 5 2 2" xfId="31559"/>
    <cellStyle name="SAPBEXaggDataEmph 3 2 5 3" xfId="31560"/>
    <cellStyle name="SAPBEXaggDataEmph 3 2 6" xfId="31561"/>
    <cellStyle name="SAPBEXaggDataEmph 3 2 6 2" xfId="31562"/>
    <cellStyle name="SAPBEXaggDataEmph 3 2 7" xfId="31563"/>
    <cellStyle name="SAPBEXaggDataEmph 3 3" xfId="31564"/>
    <cellStyle name="SAPBEXaggDataEmph 3 3 2" xfId="31565"/>
    <cellStyle name="SAPBEXaggDataEmph 3 3 2 2" xfId="31566"/>
    <cellStyle name="SAPBEXaggDataEmph 3 3 2 2 2" xfId="31567"/>
    <cellStyle name="SAPBEXaggDataEmph 3 3 2 2 2 2" xfId="31568"/>
    <cellStyle name="SAPBEXaggDataEmph 3 3 2 2 2 2 2" xfId="31569"/>
    <cellStyle name="SAPBEXaggDataEmph 3 3 2 2 2 3" xfId="31570"/>
    <cellStyle name="SAPBEXaggDataEmph 3 3 2 2 3" xfId="31571"/>
    <cellStyle name="SAPBEXaggDataEmph 3 3 2 2 3 2" xfId="31572"/>
    <cellStyle name="SAPBEXaggDataEmph 3 3 2 2 3 2 2" xfId="31573"/>
    <cellStyle name="SAPBEXaggDataEmph 3 3 2 2 3 3" xfId="31574"/>
    <cellStyle name="SAPBEXaggDataEmph 3 3 2 2 4" xfId="31575"/>
    <cellStyle name="SAPBEXaggDataEmph 3 3 2 2 4 2" xfId="31576"/>
    <cellStyle name="SAPBEXaggDataEmph 3 3 2 2 4 2 2" xfId="31577"/>
    <cellStyle name="SAPBEXaggDataEmph 3 3 2 2 4 3" xfId="31578"/>
    <cellStyle name="SAPBEXaggDataEmph 3 3 2 2 5" xfId="31579"/>
    <cellStyle name="SAPBEXaggDataEmph 3 3 2 2 5 2" xfId="31580"/>
    <cellStyle name="SAPBEXaggDataEmph 3 3 2 2 5 2 2" xfId="31581"/>
    <cellStyle name="SAPBEXaggDataEmph 3 3 2 2 5 3" xfId="31582"/>
    <cellStyle name="SAPBEXaggDataEmph 3 3 2 2 6" xfId="31583"/>
    <cellStyle name="SAPBEXaggDataEmph 3 3 2 2 6 2" xfId="31584"/>
    <cellStyle name="SAPBEXaggDataEmph 3 3 2 2 6 2 2" xfId="31585"/>
    <cellStyle name="SAPBEXaggDataEmph 3 3 2 2 6 3" xfId="31586"/>
    <cellStyle name="SAPBEXaggDataEmph 3 3 2 2 7" xfId="31587"/>
    <cellStyle name="SAPBEXaggDataEmph 3 3 2 2 7 2" xfId="31588"/>
    <cellStyle name="SAPBEXaggDataEmph 3 3 2 2 8" xfId="31589"/>
    <cellStyle name="SAPBEXaggDataEmph 3 3 2 3" xfId="31590"/>
    <cellStyle name="SAPBEXaggDataEmph 3 3 2 3 2" xfId="31591"/>
    <cellStyle name="SAPBEXaggDataEmph 3 3 2 3 2 2" xfId="31592"/>
    <cellStyle name="SAPBEXaggDataEmph 3 3 2 3 3" xfId="31593"/>
    <cellStyle name="SAPBEXaggDataEmph 3 3 2 4" xfId="31594"/>
    <cellStyle name="SAPBEXaggDataEmph 3 3 2 4 2" xfId="31595"/>
    <cellStyle name="SAPBEXaggDataEmph 3 3 2 4 2 2" xfId="31596"/>
    <cellStyle name="SAPBEXaggDataEmph 3 3 2 4 3" xfId="31597"/>
    <cellStyle name="SAPBEXaggDataEmph 3 3 2 5" xfId="31598"/>
    <cellStyle name="SAPBEXaggDataEmph 3 3 2 5 2" xfId="31599"/>
    <cellStyle name="SAPBEXaggDataEmph 3 3 2 5 2 2" xfId="31600"/>
    <cellStyle name="SAPBEXaggDataEmph 3 3 2 5 3" xfId="31601"/>
    <cellStyle name="SAPBEXaggDataEmph 3 3 2 6" xfId="31602"/>
    <cellStyle name="SAPBEXaggDataEmph 3 3 2 6 2" xfId="31603"/>
    <cellStyle name="SAPBEXaggDataEmph 3 3 2 6 2 2" xfId="31604"/>
    <cellStyle name="SAPBEXaggDataEmph 3 3 2 6 3" xfId="31605"/>
    <cellStyle name="SAPBEXaggDataEmph 3 3 2 7" xfId="31606"/>
    <cellStyle name="SAPBEXaggDataEmph 3 3 2 7 2" xfId="31607"/>
    <cellStyle name="SAPBEXaggDataEmph 3 3 2 7 2 2" xfId="31608"/>
    <cellStyle name="SAPBEXaggDataEmph 3 3 2 7 3" xfId="31609"/>
    <cellStyle name="SAPBEXaggDataEmph 3 3 2 8" xfId="31610"/>
    <cellStyle name="SAPBEXaggDataEmph 3 3 2 8 2" xfId="31611"/>
    <cellStyle name="SAPBEXaggDataEmph 3 3 2 9" xfId="31612"/>
    <cellStyle name="SAPBEXaggDataEmph 3 3 3" xfId="31613"/>
    <cellStyle name="SAPBEXaggDataEmph 3 3 3 2" xfId="31614"/>
    <cellStyle name="SAPBEXaggDataEmph 3 3 3 2 2" xfId="31615"/>
    <cellStyle name="SAPBEXaggDataEmph 3 3 3 2 2 2" xfId="31616"/>
    <cellStyle name="SAPBEXaggDataEmph 3 3 3 2 3" xfId="31617"/>
    <cellStyle name="SAPBEXaggDataEmph 3 3 3 3" xfId="31618"/>
    <cellStyle name="SAPBEXaggDataEmph 3 3 3 3 2" xfId="31619"/>
    <cellStyle name="SAPBEXaggDataEmph 3 3 3 3 2 2" xfId="31620"/>
    <cellStyle name="SAPBEXaggDataEmph 3 3 3 3 3" xfId="31621"/>
    <cellStyle name="SAPBEXaggDataEmph 3 3 3 4" xfId="31622"/>
    <cellStyle name="SAPBEXaggDataEmph 3 3 3 4 2" xfId="31623"/>
    <cellStyle name="SAPBEXaggDataEmph 3 3 3 4 2 2" xfId="31624"/>
    <cellStyle name="SAPBEXaggDataEmph 3 3 3 4 3" xfId="31625"/>
    <cellStyle name="SAPBEXaggDataEmph 3 3 3 5" xfId="31626"/>
    <cellStyle name="SAPBEXaggDataEmph 3 3 3 5 2" xfId="31627"/>
    <cellStyle name="SAPBEXaggDataEmph 3 3 3 5 2 2" xfId="31628"/>
    <cellStyle name="SAPBEXaggDataEmph 3 3 3 5 3" xfId="31629"/>
    <cellStyle name="SAPBEXaggDataEmph 3 3 3 6" xfId="31630"/>
    <cellStyle name="SAPBEXaggDataEmph 3 3 3 6 2" xfId="31631"/>
    <cellStyle name="SAPBEXaggDataEmph 3 3 3 7" xfId="31632"/>
    <cellStyle name="SAPBEXaggDataEmph 3 3 4" xfId="31633"/>
    <cellStyle name="SAPBEXaggDataEmph 3 3 4 2" xfId="31634"/>
    <cellStyle name="SAPBEXaggDataEmph 3 3 4 2 2" xfId="31635"/>
    <cellStyle name="SAPBEXaggDataEmph 3 3 4 3" xfId="31636"/>
    <cellStyle name="SAPBEXaggDataEmph 3 3 5" xfId="31637"/>
    <cellStyle name="SAPBEXaggDataEmph 3 3 5 2" xfId="31638"/>
    <cellStyle name="SAPBEXaggDataEmph 3 3 5 2 2" xfId="31639"/>
    <cellStyle name="SAPBEXaggDataEmph 3 3 5 3" xfId="31640"/>
    <cellStyle name="SAPBEXaggDataEmph 3 3 6" xfId="31641"/>
    <cellStyle name="SAPBEXaggDataEmph 3 3 6 2" xfId="31642"/>
    <cellStyle name="SAPBEXaggDataEmph 3 3 7" xfId="31643"/>
    <cellStyle name="SAPBEXaggDataEmph 3 4" xfId="31644"/>
    <cellStyle name="SAPBEXaggDataEmph 3 4 2" xfId="31645"/>
    <cellStyle name="SAPBEXaggDataEmph 3 4 2 2" xfId="31646"/>
    <cellStyle name="SAPBEXaggDataEmph 3 4 2 2 2" xfId="31647"/>
    <cellStyle name="SAPBEXaggDataEmph 3 4 2 2 2 2" xfId="31648"/>
    <cellStyle name="SAPBEXaggDataEmph 3 4 2 2 3" xfId="31649"/>
    <cellStyle name="SAPBEXaggDataEmph 3 4 2 3" xfId="31650"/>
    <cellStyle name="SAPBEXaggDataEmph 3 4 2 3 2" xfId="31651"/>
    <cellStyle name="SAPBEXaggDataEmph 3 4 2 3 2 2" xfId="31652"/>
    <cellStyle name="SAPBEXaggDataEmph 3 4 2 3 3" xfId="31653"/>
    <cellStyle name="SAPBEXaggDataEmph 3 4 2 4" xfId="31654"/>
    <cellStyle name="SAPBEXaggDataEmph 3 4 2 4 2" xfId="31655"/>
    <cellStyle name="SAPBEXaggDataEmph 3 4 2 4 2 2" xfId="31656"/>
    <cellStyle name="SAPBEXaggDataEmph 3 4 2 4 3" xfId="31657"/>
    <cellStyle name="SAPBEXaggDataEmph 3 4 2 5" xfId="31658"/>
    <cellStyle name="SAPBEXaggDataEmph 3 4 2 5 2" xfId="31659"/>
    <cellStyle name="SAPBEXaggDataEmph 3 4 2 5 2 2" xfId="31660"/>
    <cellStyle name="SAPBEXaggDataEmph 3 4 2 5 3" xfId="31661"/>
    <cellStyle name="SAPBEXaggDataEmph 3 4 2 6" xfId="31662"/>
    <cellStyle name="SAPBEXaggDataEmph 3 4 2 6 2" xfId="31663"/>
    <cellStyle name="SAPBEXaggDataEmph 3 4 2 6 2 2" xfId="31664"/>
    <cellStyle name="SAPBEXaggDataEmph 3 4 2 6 3" xfId="31665"/>
    <cellStyle name="SAPBEXaggDataEmph 3 4 2 7" xfId="31666"/>
    <cellStyle name="SAPBEXaggDataEmph 3 4 2 7 2" xfId="31667"/>
    <cellStyle name="SAPBEXaggDataEmph 3 4 2 8" xfId="31668"/>
    <cellStyle name="SAPBEXaggDataEmph 3 4 3" xfId="31669"/>
    <cellStyle name="SAPBEXaggDataEmph 3 4 3 2" xfId="31670"/>
    <cellStyle name="SAPBEXaggDataEmph 3 4 3 2 2" xfId="31671"/>
    <cellStyle name="SAPBEXaggDataEmph 3 4 3 3" xfId="31672"/>
    <cellStyle name="SAPBEXaggDataEmph 3 4 4" xfId="31673"/>
    <cellStyle name="SAPBEXaggDataEmph 3 4 4 2" xfId="31674"/>
    <cellStyle name="SAPBEXaggDataEmph 3 4 4 2 2" xfId="31675"/>
    <cellStyle name="SAPBEXaggDataEmph 3 4 4 3" xfId="31676"/>
    <cellStyle name="SAPBEXaggDataEmph 3 4 5" xfId="31677"/>
    <cellStyle name="SAPBEXaggDataEmph 3 4 5 2" xfId="31678"/>
    <cellStyle name="SAPBEXaggDataEmph 3 4 5 2 2" xfId="31679"/>
    <cellStyle name="SAPBEXaggDataEmph 3 4 5 3" xfId="31680"/>
    <cellStyle name="SAPBEXaggDataEmph 3 4 6" xfId="31681"/>
    <cellStyle name="SAPBEXaggDataEmph 3 4 6 2" xfId="31682"/>
    <cellStyle name="SAPBEXaggDataEmph 3 4 6 2 2" xfId="31683"/>
    <cellStyle name="SAPBEXaggDataEmph 3 4 6 3" xfId="31684"/>
    <cellStyle name="SAPBEXaggDataEmph 3 4 7" xfId="31685"/>
    <cellStyle name="SAPBEXaggDataEmph 3 4 7 2" xfId="31686"/>
    <cellStyle name="SAPBEXaggDataEmph 3 4 7 2 2" xfId="31687"/>
    <cellStyle name="SAPBEXaggDataEmph 3 4 7 3" xfId="31688"/>
    <cellStyle name="SAPBEXaggDataEmph 3 4 8" xfId="31689"/>
    <cellStyle name="SAPBEXaggDataEmph 3 4 8 2" xfId="31690"/>
    <cellStyle name="SAPBEXaggDataEmph 3 4 9" xfId="31691"/>
    <cellStyle name="SAPBEXaggDataEmph 3 5" xfId="31692"/>
    <cellStyle name="SAPBEXaggDataEmph 3 5 2" xfId="31693"/>
    <cellStyle name="SAPBEXaggDataEmph 3 5 2 2" xfId="31694"/>
    <cellStyle name="SAPBEXaggDataEmph 3 5 2 2 2" xfId="31695"/>
    <cellStyle name="SAPBEXaggDataEmph 3 5 2 3" xfId="31696"/>
    <cellStyle name="SAPBEXaggDataEmph 3 5 3" xfId="31697"/>
    <cellStyle name="SAPBEXaggDataEmph 3 5 3 2" xfId="31698"/>
    <cellStyle name="SAPBEXaggDataEmph 3 5 3 2 2" xfId="31699"/>
    <cellStyle name="SAPBEXaggDataEmph 3 5 3 3" xfId="31700"/>
    <cellStyle name="SAPBEXaggDataEmph 3 5 4" xfId="31701"/>
    <cellStyle name="SAPBEXaggDataEmph 3 5 4 2" xfId="31702"/>
    <cellStyle name="SAPBEXaggDataEmph 3 5 4 2 2" xfId="31703"/>
    <cellStyle name="SAPBEXaggDataEmph 3 5 4 3" xfId="31704"/>
    <cellStyle name="SAPBEXaggDataEmph 3 5 5" xfId="31705"/>
    <cellStyle name="SAPBEXaggDataEmph 3 5 5 2" xfId="31706"/>
    <cellStyle name="SAPBEXaggDataEmph 3 5 5 2 2" xfId="31707"/>
    <cellStyle name="SAPBEXaggDataEmph 3 5 5 3" xfId="31708"/>
    <cellStyle name="SAPBEXaggDataEmph 3 5 6" xfId="31709"/>
    <cellStyle name="SAPBEXaggDataEmph 3 5 6 2" xfId="31710"/>
    <cellStyle name="SAPBEXaggDataEmph 3 5 7" xfId="31711"/>
    <cellStyle name="SAPBEXaggDataEmph 3 6" xfId="31712"/>
    <cellStyle name="SAPBEXaggDataEmph 3 6 2" xfId="31713"/>
    <cellStyle name="SAPBEXaggDataEmph 3 6 2 2" xfId="31714"/>
    <cellStyle name="SAPBEXaggDataEmph 3 6 3" xfId="31715"/>
    <cellStyle name="SAPBEXaggDataEmph 3 7" xfId="31716"/>
    <cellStyle name="SAPBEXaggDataEmph 3 7 2" xfId="31717"/>
    <cellStyle name="SAPBEXaggDataEmph 3 7 2 2" xfId="31718"/>
    <cellStyle name="SAPBEXaggDataEmph 3 7 3" xfId="31719"/>
    <cellStyle name="SAPBEXaggDataEmph 3 8" xfId="31720"/>
    <cellStyle name="SAPBEXaggDataEmph 3 8 2" xfId="31721"/>
    <cellStyle name="SAPBEXaggDataEmph 3 9" xfId="31722"/>
    <cellStyle name="SAPBEXaggDataEmph 4" xfId="31723"/>
    <cellStyle name="SAPBEXaggDataEmph 4 2" xfId="31724"/>
    <cellStyle name="SAPBEXaggDataEmph 4 2 2" xfId="31725"/>
    <cellStyle name="SAPBEXaggDataEmph 4 2 2 2" xfId="31726"/>
    <cellStyle name="SAPBEXaggDataEmph 4 2 2 2 2" xfId="31727"/>
    <cellStyle name="SAPBEXaggDataEmph 4 2 2 2 2 2" xfId="31728"/>
    <cellStyle name="SAPBEXaggDataEmph 4 2 2 2 2 2 2" xfId="31729"/>
    <cellStyle name="SAPBEXaggDataEmph 4 2 2 2 2 3" xfId="31730"/>
    <cellStyle name="SAPBEXaggDataEmph 4 2 2 2 3" xfId="31731"/>
    <cellStyle name="SAPBEXaggDataEmph 4 2 2 2 3 2" xfId="31732"/>
    <cellStyle name="SAPBEXaggDataEmph 4 2 2 2 3 2 2" xfId="31733"/>
    <cellStyle name="SAPBEXaggDataEmph 4 2 2 2 3 3" xfId="31734"/>
    <cellStyle name="SAPBEXaggDataEmph 4 2 2 2 4" xfId="31735"/>
    <cellStyle name="SAPBEXaggDataEmph 4 2 2 2 4 2" xfId="31736"/>
    <cellStyle name="SAPBEXaggDataEmph 4 2 2 2 4 2 2" xfId="31737"/>
    <cellStyle name="SAPBEXaggDataEmph 4 2 2 2 4 3" xfId="31738"/>
    <cellStyle name="SAPBEXaggDataEmph 4 2 2 2 5" xfId="31739"/>
    <cellStyle name="SAPBEXaggDataEmph 4 2 2 2 5 2" xfId="31740"/>
    <cellStyle name="SAPBEXaggDataEmph 4 2 2 2 5 2 2" xfId="31741"/>
    <cellStyle name="SAPBEXaggDataEmph 4 2 2 2 5 3" xfId="31742"/>
    <cellStyle name="SAPBEXaggDataEmph 4 2 2 2 6" xfId="31743"/>
    <cellStyle name="SAPBEXaggDataEmph 4 2 2 2 6 2" xfId="31744"/>
    <cellStyle name="SAPBEXaggDataEmph 4 2 2 2 6 2 2" xfId="31745"/>
    <cellStyle name="SAPBEXaggDataEmph 4 2 2 2 6 3" xfId="31746"/>
    <cellStyle name="SAPBEXaggDataEmph 4 2 2 2 7" xfId="31747"/>
    <cellStyle name="SAPBEXaggDataEmph 4 2 2 2 7 2" xfId="31748"/>
    <cellStyle name="SAPBEXaggDataEmph 4 2 2 2 8" xfId="31749"/>
    <cellStyle name="SAPBEXaggDataEmph 4 2 2 3" xfId="31750"/>
    <cellStyle name="SAPBEXaggDataEmph 4 2 2 3 2" xfId="31751"/>
    <cellStyle name="SAPBEXaggDataEmph 4 2 2 3 2 2" xfId="31752"/>
    <cellStyle name="SAPBEXaggDataEmph 4 2 2 3 3" xfId="31753"/>
    <cellStyle name="SAPBEXaggDataEmph 4 2 2 4" xfId="31754"/>
    <cellStyle name="SAPBEXaggDataEmph 4 2 2 4 2" xfId="31755"/>
    <cellStyle name="SAPBEXaggDataEmph 4 2 2 4 2 2" xfId="31756"/>
    <cellStyle name="SAPBEXaggDataEmph 4 2 2 4 3" xfId="31757"/>
    <cellStyle name="SAPBEXaggDataEmph 4 2 2 5" xfId="31758"/>
    <cellStyle name="SAPBEXaggDataEmph 4 2 2 5 2" xfId="31759"/>
    <cellStyle name="SAPBEXaggDataEmph 4 2 2 5 2 2" xfId="31760"/>
    <cellStyle name="SAPBEXaggDataEmph 4 2 2 5 3" xfId="31761"/>
    <cellStyle name="SAPBEXaggDataEmph 4 2 2 6" xfId="31762"/>
    <cellStyle name="SAPBEXaggDataEmph 4 2 2 6 2" xfId="31763"/>
    <cellStyle name="SAPBEXaggDataEmph 4 2 2 6 2 2" xfId="31764"/>
    <cellStyle name="SAPBEXaggDataEmph 4 2 2 6 3" xfId="31765"/>
    <cellStyle name="SAPBEXaggDataEmph 4 2 2 7" xfId="31766"/>
    <cellStyle name="SAPBEXaggDataEmph 4 2 2 7 2" xfId="31767"/>
    <cellStyle name="SAPBEXaggDataEmph 4 2 2 7 2 2" xfId="31768"/>
    <cellStyle name="SAPBEXaggDataEmph 4 2 2 7 3" xfId="31769"/>
    <cellStyle name="SAPBEXaggDataEmph 4 2 2 8" xfId="31770"/>
    <cellStyle name="SAPBEXaggDataEmph 4 2 2 8 2" xfId="31771"/>
    <cellStyle name="SAPBEXaggDataEmph 4 2 2 9" xfId="31772"/>
    <cellStyle name="SAPBEXaggDataEmph 4 2 3" xfId="31773"/>
    <cellStyle name="SAPBEXaggDataEmph 4 2 3 2" xfId="31774"/>
    <cellStyle name="SAPBEXaggDataEmph 4 2 3 2 2" xfId="31775"/>
    <cellStyle name="SAPBEXaggDataEmph 4 2 3 2 2 2" xfId="31776"/>
    <cellStyle name="SAPBEXaggDataEmph 4 2 3 2 3" xfId="31777"/>
    <cellStyle name="SAPBEXaggDataEmph 4 2 3 3" xfId="31778"/>
    <cellStyle name="SAPBEXaggDataEmph 4 2 3 3 2" xfId="31779"/>
    <cellStyle name="SAPBEXaggDataEmph 4 2 3 3 2 2" xfId="31780"/>
    <cellStyle name="SAPBEXaggDataEmph 4 2 3 3 3" xfId="31781"/>
    <cellStyle name="SAPBEXaggDataEmph 4 2 3 4" xfId="31782"/>
    <cellStyle name="SAPBEXaggDataEmph 4 2 3 4 2" xfId="31783"/>
    <cellStyle name="SAPBEXaggDataEmph 4 2 3 4 2 2" xfId="31784"/>
    <cellStyle name="SAPBEXaggDataEmph 4 2 3 4 3" xfId="31785"/>
    <cellStyle name="SAPBEXaggDataEmph 4 2 3 5" xfId="31786"/>
    <cellStyle name="SAPBEXaggDataEmph 4 2 3 5 2" xfId="31787"/>
    <cellStyle name="SAPBEXaggDataEmph 4 2 3 5 2 2" xfId="31788"/>
    <cellStyle name="SAPBEXaggDataEmph 4 2 3 5 3" xfId="31789"/>
    <cellStyle name="SAPBEXaggDataEmph 4 2 3 6" xfId="31790"/>
    <cellStyle name="SAPBEXaggDataEmph 4 2 3 6 2" xfId="31791"/>
    <cellStyle name="SAPBEXaggDataEmph 4 2 3 7" xfId="31792"/>
    <cellStyle name="SAPBEXaggDataEmph 4 2 4" xfId="31793"/>
    <cellStyle name="SAPBEXaggDataEmph 4 2 4 2" xfId="31794"/>
    <cellStyle name="SAPBEXaggDataEmph 4 2 4 2 2" xfId="31795"/>
    <cellStyle name="SAPBEXaggDataEmph 4 2 4 3" xfId="31796"/>
    <cellStyle name="SAPBEXaggDataEmph 4 2 5" xfId="31797"/>
    <cellStyle name="SAPBEXaggDataEmph 4 2 5 2" xfId="31798"/>
    <cellStyle name="SAPBEXaggDataEmph 4 2 5 2 2" xfId="31799"/>
    <cellStyle name="SAPBEXaggDataEmph 4 2 5 3" xfId="31800"/>
    <cellStyle name="SAPBEXaggDataEmph 4 2 6" xfId="31801"/>
    <cellStyle name="SAPBEXaggDataEmph 4 2 6 2" xfId="31802"/>
    <cellStyle name="SAPBEXaggDataEmph 4 2 7" xfId="31803"/>
    <cellStyle name="SAPBEXaggDataEmph 4 3" xfId="31804"/>
    <cellStyle name="SAPBEXaggDataEmph 4 3 2" xfId="31805"/>
    <cellStyle name="SAPBEXaggDataEmph 4 3 2 2" xfId="31806"/>
    <cellStyle name="SAPBEXaggDataEmph 4 3 2 2 2" xfId="31807"/>
    <cellStyle name="SAPBEXaggDataEmph 4 3 2 2 2 2" xfId="31808"/>
    <cellStyle name="SAPBEXaggDataEmph 4 3 2 2 2 2 2" xfId="31809"/>
    <cellStyle name="SAPBEXaggDataEmph 4 3 2 2 2 3" xfId="31810"/>
    <cellStyle name="SAPBEXaggDataEmph 4 3 2 2 3" xfId="31811"/>
    <cellStyle name="SAPBEXaggDataEmph 4 3 2 2 3 2" xfId="31812"/>
    <cellStyle name="SAPBEXaggDataEmph 4 3 2 2 3 2 2" xfId="31813"/>
    <cellStyle name="SAPBEXaggDataEmph 4 3 2 2 3 3" xfId="31814"/>
    <cellStyle name="SAPBEXaggDataEmph 4 3 2 2 4" xfId="31815"/>
    <cellStyle name="SAPBEXaggDataEmph 4 3 2 2 4 2" xfId="31816"/>
    <cellStyle name="SAPBEXaggDataEmph 4 3 2 2 4 2 2" xfId="31817"/>
    <cellStyle name="SAPBEXaggDataEmph 4 3 2 2 4 3" xfId="31818"/>
    <cellStyle name="SAPBEXaggDataEmph 4 3 2 2 5" xfId="31819"/>
    <cellStyle name="SAPBEXaggDataEmph 4 3 2 2 5 2" xfId="31820"/>
    <cellStyle name="SAPBEXaggDataEmph 4 3 2 2 5 2 2" xfId="31821"/>
    <cellStyle name="SAPBEXaggDataEmph 4 3 2 2 5 3" xfId="31822"/>
    <cellStyle name="SAPBEXaggDataEmph 4 3 2 2 6" xfId="31823"/>
    <cellStyle name="SAPBEXaggDataEmph 4 3 2 2 6 2" xfId="31824"/>
    <cellStyle name="SAPBEXaggDataEmph 4 3 2 2 6 2 2" xfId="31825"/>
    <cellStyle name="SAPBEXaggDataEmph 4 3 2 2 6 3" xfId="31826"/>
    <cellStyle name="SAPBEXaggDataEmph 4 3 2 2 7" xfId="31827"/>
    <cellStyle name="SAPBEXaggDataEmph 4 3 2 2 7 2" xfId="31828"/>
    <cellStyle name="SAPBEXaggDataEmph 4 3 2 2 8" xfId="31829"/>
    <cellStyle name="SAPBEXaggDataEmph 4 3 2 3" xfId="31830"/>
    <cellStyle name="SAPBEXaggDataEmph 4 3 2 3 2" xfId="31831"/>
    <cellStyle name="SAPBEXaggDataEmph 4 3 2 3 2 2" xfId="31832"/>
    <cellStyle name="SAPBEXaggDataEmph 4 3 2 3 3" xfId="31833"/>
    <cellStyle name="SAPBEXaggDataEmph 4 3 2 4" xfId="31834"/>
    <cellStyle name="SAPBEXaggDataEmph 4 3 2 4 2" xfId="31835"/>
    <cellStyle name="SAPBEXaggDataEmph 4 3 2 4 2 2" xfId="31836"/>
    <cellStyle name="SAPBEXaggDataEmph 4 3 2 4 3" xfId="31837"/>
    <cellStyle name="SAPBEXaggDataEmph 4 3 2 5" xfId="31838"/>
    <cellStyle name="SAPBEXaggDataEmph 4 3 2 5 2" xfId="31839"/>
    <cellStyle name="SAPBEXaggDataEmph 4 3 2 5 2 2" xfId="31840"/>
    <cellStyle name="SAPBEXaggDataEmph 4 3 2 5 3" xfId="31841"/>
    <cellStyle name="SAPBEXaggDataEmph 4 3 2 6" xfId="31842"/>
    <cellStyle name="SAPBEXaggDataEmph 4 3 2 6 2" xfId="31843"/>
    <cellStyle name="SAPBEXaggDataEmph 4 3 2 6 2 2" xfId="31844"/>
    <cellStyle name="SAPBEXaggDataEmph 4 3 2 6 3" xfId="31845"/>
    <cellStyle name="SAPBEXaggDataEmph 4 3 2 7" xfId="31846"/>
    <cellStyle name="SAPBEXaggDataEmph 4 3 2 7 2" xfId="31847"/>
    <cellStyle name="SAPBEXaggDataEmph 4 3 2 7 2 2" xfId="31848"/>
    <cellStyle name="SAPBEXaggDataEmph 4 3 2 7 3" xfId="31849"/>
    <cellStyle name="SAPBEXaggDataEmph 4 3 2 8" xfId="31850"/>
    <cellStyle name="SAPBEXaggDataEmph 4 3 2 8 2" xfId="31851"/>
    <cellStyle name="SAPBEXaggDataEmph 4 3 2 9" xfId="31852"/>
    <cellStyle name="SAPBEXaggDataEmph 4 3 3" xfId="31853"/>
    <cellStyle name="SAPBEXaggDataEmph 4 3 3 2" xfId="31854"/>
    <cellStyle name="SAPBEXaggDataEmph 4 3 3 2 2" xfId="31855"/>
    <cellStyle name="SAPBEXaggDataEmph 4 3 3 2 2 2" xfId="31856"/>
    <cellStyle name="SAPBEXaggDataEmph 4 3 3 2 3" xfId="31857"/>
    <cellStyle name="SAPBEXaggDataEmph 4 3 3 3" xfId="31858"/>
    <cellStyle name="SAPBEXaggDataEmph 4 3 3 3 2" xfId="31859"/>
    <cellStyle name="SAPBEXaggDataEmph 4 3 3 3 2 2" xfId="31860"/>
    <cellStyle name="SAPBEXaggDataEmph 4 3 3 3 3" xfId="31861"/>
    <cellStyle name="SAPBEXaggDataEmph 4 3 3 4" xfId="31862"/>
    <cellStyle name="SAPBEXaggDataEmph 4 3 3 4 2" xfId="31863"/>
    <cellStyle name="SAPBEXaggDataEmph 4 3 3 4 2 2" xfId="31864"/>
    <cellStyle name="SAPBEXaggDataEmph 4 3 3 4 3" xfId="31865"/>
    <cellStyle name="SAPBEXaggDataEmph 4 3 3 5" xfId="31866"/>
    <cellStyle name="SAPBEXaggDataEmph 4 3 3 5 2" xfId="31867"/>
    <cellStyle name="SAPBEXaggDataEmph 4 3 3 5 2 2" xfId="31868"/>
    <cellStyle name="SAPBEXaggDataEmph 4 3 3 5 3" xfId="31869"/>
    <cellStyle name="SAPBEXaggDataEmph 4 3 3 6" xfId="31870"/>
    <cellStyle name="SAPBEXaggDataEmph 4 3 3 6 2" xfId="31871"/>
    <cellStyle name="SAPBEXaggDataEmph 4 3 3 7" xfId="31872"/>
    <cellStyle name="SAPBEXaggDataEmph 4 3 4" xfId="31873"/>
    <cellStyle name="SAPBEXaggDataEmph 4 3 4 2" xfId="31874"/>
    <cellStyle name="SAPBEXaggDataEmph 4 3 4 2 2" xfId="31875"/>
    <cellStyle name="SAPBEXaggDataEmph 4 3 4 3" xfId="31876"/>
    <cellStyle name="SAPBEXaggDataEmph 4 3 5" xfId="31877"/>
    <cellStyle name="SAPBEXaggDataEmph 4 3 5 2" xfId="31878"/>
    <cellStyle name="SAPBEXaggDataEmph 4 3 5 2 2" xfId="31879"/>
    <cellStyle name="SAPBEXaggDataEmph 4 3 5 3" xfId="31880"/>
    <cellStyle name="SAPBEXaggDataEmph 4 3 6" xfId="31881"/>
    <cellStyle name="SAPBEXaggDataEmph 4 3 6 2" xfId="31882"/>
    <cellStyle name="SAPBEXaggDataEmph 4 3 7" xfId="31883"/>
    <cellStyle name="SAPBEXaggDataEmph 4 4" xfId="31884"/>
    <cellStyle name="SAPBEXaggDataEmph 4 4 2" xfId="31885"/>
    <cellStyle name="SAPBEXaggDataEmph 4 4 2 2" xfId="31886"/>
    <cellStyle name="SAPBEXaggDataEmph 4 4 2 2 2" xfId="31887"/>
    <cellStyle name="SAPBEXaggDataEmph 4 4 2 2 2 2" xfId="31888"/>
    <cellStyle name="SAPBEXaggDataEmph 4 4 2 2 3" xfId="31889"/>
    <cellStyle name="SAPBEXaggDataEmph 4 4 2 3" xfId="31890"/>
    <cellStyle name="SAPBEXaggDataEmph 4 4 2 3 2" xfId="31891"/>
    <cellStyle name="SAPBEXaggDataEmph 4 4 2 3 2 2" xfId="31892"/>
    <cellStyle name="SAPBEXaggDataEmph 4 4 2 3 3" xfId="31893"/>
    <cellStyle name="SAPBEXaggDataEmph 4 4 2 4" xfId="31894"/>
    <cellStyle name="SAPBEXaggDataEmph 4 4 2 4 2" xfId="31895"/>
    <cellStyle name="SAPBEXaggDataEmph 4 4 2 4 2 2" xfId="31896"/>
    <cellStyle name="SAPBEXaggDataEmph 4 4 2 4 3" xfId="31897"/>
    <cellStyle name="SAPBEXaggDataEmph 4 4 2 5" xfId="31898"/>
    <cellStyle name="SAPBEXaggDataEmph 4 4 2 5 2" xfId="31899"/>
    <cellStyle name="SAPBEXaggDataEmph 4 4 2 5 2 2" xfId="31900"/>
    <cellStyle name="SAPBEXaggDataEmph 4 4 2 5 3" xfId="31901"/>
    <cellStyle name="SAPBEXaggDataEmph 4 4 2 6" xfId="31902"/>
    <cellStyle name="SAPBEXaggDataEmph 4 4 2 6 2" xfId="31903"/>
    <cellStyle name="SAPBEXaggDataEmph 4 4 2 6 2 2" xfId="31904"/>
    <cellStyle name="SAPBEXaggDataEmph 4 4 2 6 3" xfId="31905"/>
    <cellStyle name="SAPBEXaggDataEmph 4 4 2 7" xfId="31906"/>
    <cellStyle name="SAPBEXaggDataEmph 4 4 2 7 2" xfId="31907"/>
    <cellStyle name="SAPBEXaggDataEmph 4 4 2 8" xfId="31908"/>
    <cellStyle name="SAPBEXaggDataEmph 4 4 3" xfId="31909"/>
    <cellStyle name="SAPBEXaggDataEmph 4 4 3 2" xfId="31910"/>
    <cellStyle name="SAPBEXaggDataEmph 4 4 3 2 2" xfId="31911"/>
    <cellStyle name="SAPBEXaggDataEmph 4 4 3 3" xfId="31912"/>
    <cellStyle name="SAPBEXaggDataEmph 4 4 4" xfId="31913"/>
    <cellStyle name="SAPBEXaggDataEmph 4 4 4 2" xfId="31914"/>
    <cellStyle name="SAPBEXaggDataEmph 4 4 4 2 2" xfId="31915"/>
    <cellStyle name="SAPBEXaggDataEmph 4 4 4 3" xfId="31916"/>
    <cellStyle name="SAPBEXaggDataEmph 4 4 5" xfId="31917"/>
    <cellStyle name="SAPBEXaggDataEmph 4 4 5 2" xfId="31918"/>
    <cellStyle name="SAPBEXaggDataEmph 4 4 5 2 2" xfId="31919"/>
    <cellStyle name="SAPBEXaggDataEmph 4 4 5 3" xfId="31920"/>
    <cellStyle name="SAPBEXaggDataEmph 4 4 6" xfId="31921"/>
    <cellStyle name="SAPBEXaggDataEmph 4 4 6 2" xfId="31922"/>
    <cellStyle name="SAPBEXaggDataEmph 4 4 6 2 2" xfId="31923"/>
    <cellStyle name="SAPBEXaggDataEmph 4 4 6 3" xfId="31924"/>
    <cellStyle name="SAPBEXaggDataEmph 4 4 7" xfId="31925"/>
    <cellStyle name="SAPBEXaggDataEmph 4 4 7 2" xfId="31926"/>
    <cellStyle name="SAPBEXaggDataEmph 4 4 7 2 2" xfId="31927"/>
    <cellStyle name="SAPBEXaggDataEmph 4 4 7 3" xfId="31928"/>
    <cellStyle name="SAPBEXaggDataEmph 4 4 8" xfId="31929"/>
    <cellStyle name="SAPBEXaggDataEmph 4 4 8 2" xfId="31930"/>
    <cellStyle name="SAPBEXaggDataEmph 4 4 9" xfId="31931"/>
    <cellStyle name="SAPBEXaggDataEmph 4 5" xfId="31932"/>
    <cellStyle name="SAPBEXaggDataEmph 4 5 2" xfId="31933"/>
    <cellStyle name="SAPBEXaggDataEmph 4 5 2 2" xfId="31934"/>
    <cellStyle name="SAPBEXaggDataEmph 4 5 2 2 2" xfId="31935"/>
    <cellStyle name="SAPBEXaggDataEmph 4 5 2 3" xfId="31936"/>
    <cellStyle name="SAPBEXaggDataEmph 4 5 3" xfId="31937"/>
    <cellStyle name="SAPBEXaggDataEmph 4 5 3 2" xfId="31938"/>
    <cellStyle name="SAPBEXaggDataEmph 4 5 3 2 2" xfId="31939"/>
    <cellStyle name="SAPBEXaggDataEmph 4 5 3 3" xfId="31940"/>
    <cellStyle name="SAPBEXaggDataEmph 4 5 4" xfId="31941"/>
    <cellStyle name="SAPBEXaggDataEmph 4 5 4 2" xfId="31942"/>
    <cellStyle name="SAPBEXaggDataEmph 4 5 4 2 2" xfId="31943"/>
    <cellStyle name="SAPBEXaggDataEmph 4 5 4 3" xfId="31944"/>
    <cellStyle name="SAPBEXaggDataEmph 4 5 5" xfId="31945"/>
    <cellStyle name="SAPBEXaggDataEmph 4 5 5 2" xfId="31946"/>
    <cellStyle name="SAPBEXaggDataEmph 4 5 5 2 2" xfId="31947"/>
    <cellStyle name="SAPBEXaggDataEmph 4 5 5 3" xfId="31948"/>
    <cellStyle name="SAPBEXaggDataEmph 4 5 6" xfId="31949"/>
    <cellStyle name="SAPBEXaggDataEmph 4 5 6 2" xfId="31950"/>
    <cellStyle name="SAPBEXaggDataEmph 4 5 7" xfId="31951"/>
    <cellStyle name="SAPBEXaggDataEmph 4 6" xfId="31952"/>
    <cellStyle name="SAPBEXaggDataEmph 4 6 2" xfId="31953"/>
    <cellStyle name="SAPBEXaggDataEmph 4 6 2 2" xfId="31954"/>
    <cellStyle name="SAPBEXaggDataEmph 4 6 3" xfId="31955"/>
    <cellStyle name="SAPBEXaggDataEmph 4 7" xfId="31956"/>
    <cellStyle name="SAPBEXaggDataEmph 4 7 2" xfId="31957"/>
    <cellStyle name="SAPBEXaggDataEmph 4 7 2 2" xfId="31958"/>
    <cellStyle name="SAPBEXaggDataEmph 4 7 3" xfId="31959"/>
    <cellStyle name="SAPBEXaggDataEmph 4 8" xfId="31960"/>
    <cellStyle name="SAPBEXaggDataEmph 4 8 2" xfId="31961"/>
    <cellStyle name="SAPBEXaggDataEmph 4 9" xfId="31962"/>
    <cellStyle name="SAPBEXaggDataEmph 5" xfId="31963"/>
    <cellStyle name="SAPBEXaggDataEmph 5 2" xfId="31964"/>
    <cellStyle name="SAPBEXaggDataEmph 5 2 2" xfId="31965"/>
    <cellStyle name="SAPBEXaggDataEmph 5 2 2 2" xfId="31966"/>
    <cellStyle name="SAPBEXaggDataEmph 5 2 2 2 2" xfId="31967"/>
    <cellStyle name="SAPBEXaggDataEmph 5 2 2 2 2 2" xfId="31968"/>
    <cellStyle name="SAPBEXaggDataEmph 5 2 2 2 3" xfId="31969"/>
    <cellStyle name="SAPBEXaggDataEmph 5 2 2 3" xfId="31970"/>
    <cellStyle name="SAPBEXaggDataEmph 5 2 2 3 2" xfId="31971"/>
    <cellStyle name="SAPBEXaggDataEmph 5 2 2 3 2 2" xfId="31972"/>
    <cellStyle name="SAPBEXaggDataEmph 5 2 2 3 3" xfId="31973"/>
    <cellStyle name="SAPBEXaggDataEmph 5 2 2 4" xfId="31974"/>
    <cellStyle name="SAPBEXaggDataEmph 5 2 2 4 2" xfId="31975"/>
    <cellStyle name="SAPBEXaggDataEmph 5 2 2 4 2 2" xfId="31976"/>
    <cellStyle name="SAPBEXaggDataEmph 5 2 2 4 3" xfId="31977"/>
    <cellStyle name="SAPBEXaggDataEmph 5 2 2 5" xfId="31978"/>
    <cellStyle name="SAPBEXaggDataEmph 5 2 2 5 2" xfId="31979"/>
    <cellStyle name="SAPBEXaggDataEmph 5 2 2 5 2 2" xfId="31980"/>
    <cellStyle name="SAPBEXaggDataEmph 5 2 2 5 3" xfId="31981"/>
    <cellStyle name="SAPBEXaggDataEmph 5 2 2 6" xfId="31982"/>
    <cellStyle name="SAPBEXaggDataEmph 5 2 2 6 2" xfId="31983"/>
    <cellStyle name="SAPBEXaggDataEmph 5 2 2 6 2 2" xfId="31984"/>
    <cellStyle name="SAPBEXaggDataEmph 5 2 2 6 3" xfId="31985"/>
    <cellStyle name="SAPBEXaggDataEmph 5 2 2 7" xfId="31986"/>
    <cellStyle name="SAPBEXaggDataEmph 5 2 2 7 2" xfId="31987"/>
    <cellStyle name="SAPBEXaggDataEmph 5 2 2 8" xfId="31988"/>
    <cellStyle name="SAPBEXaggDataEmph 5 2 3" xfId="31989"/>
    <cellStyle name="SAPBEXaggDataEmph 5 2 3 2" xfId="31990"/>
    <cellStyle name="SAPBEXaggDataEmph 5 2 3 2 2" xfId="31991"/>
    <cellStyle name="SAPBEXaggDataEmph 5 2 3 3" xfId="31992"/>
    <cellStyle name="SAPBEXaggDataEmph 5 2 4" xfId="31993"/>
    <cellStyle name="SAPBEXaggDataEmph 5 2 4 2" xfId="31994"/>
    <cellStyle name="SAPBEXaggDataEmph 5 2 4 2 2" xfId="31995"/>
    <cellStyle name="SAPBEXaggDataEmph 5 2 4 3" xfId="31996"/>
    <cellStyle name="SAPBEXaggDataEmph 5 2 5" xfId="31997"/>
    <cellStyle name="SAPBEXaggDataEmph 5 2 5 2" xfId="31998"/>
    <cellStyle name="SAPBEXaggDataEmph 5 2 5 2 2" xfId="31999"/>
    <cellStyle name="SAPBEXaggDataEmph 5 2 5 3" xfId="32000"/>
    <cellStyle name="SAPBEXaggDataEmph 5 2 6" xfId="32001"/>
    <cellStyle name="SAPBEXaggDataEmph 5 2 6 2" xfId="32002"/>
    <cellStyle name="SAPBEXaggDataEmph 5 2 6 2 2" xfId="32003"/>
    <cellStyle name="SAPBEXaggDataEmph 5 2 6 3" xfId="32004"/>
    <cellStyle name="SAPBEXaggDataEmph 5 2 7" xfId="32005"/>
    <cellStyle name="SAPBEXaggDataEmph 5 2 7 2" xfId="32006"/>
    <cellStyle name="SAPBEXaggDataEmph 5 2 7 2 2" xfId="32007"/>
    <cellStyle name="SAPBEXaggDataEmph 5 2 7 3" xfId="32008"/>
    <cellStyle name="SAPBEXaggDataEmph 5 2 8" xfId="32009"/>
    <cellStyle name="SAPBEXaggDataEmph 5 2 8 2" xfId="32010"/>
    <cellStyle name="SAPBEXaggDataEmph 5 2 9" xfId="32011"/>
    <cellStyle name="SAPBEXaggDataEmph 5 3" xfId="32012"/>
    <cellStyle name="SAPBEXaggDataEmph 5 3 2" xfId="32013"/>
    <cellStyle name="SAPBEXaggDataEmph 5 3 2 2" xfId="32014"/>
    <cellStyle name="SAPBEXaggDataEmph 5 3 2 2 2" xfId="32015"/>
    <cellStyle name="SAPBEXaggDataEmph 5 3 2 3" xfId="32016"/>
    <cellStyle name="SAPBEXaggDataEmph 5 3 3" xfId="32017"/>
    <cellStyle name="SAPBEXaggDataEmph 5 3 3 2" xfId="32018"/>
    <cellStyle name="SAPBEXaggDataEmph 5 3 3 2 2" xfId="32019"/>
    <cellStyle name="SAPBEXaggDataEmph 5 3 3 3" xfId="32020"/>
    <cellStyle name="SAPBEXaggDataEmph 5 3 4" xfId="32021"/>
    <cellStyle name="SAPBEXaggDataEmph 5 3 4 2" xfId="32022"/>
    <cellStyle name="SAPBEXaggDataEmph 5 3 4 2 2" xfId="32023"/>
    <cellStyle name="SAPBEXaggDataEmph 5 3 4 3" xfId="32024"/>
    <cellStyle name="SAPBEXaggDataEmph 5 3 5" xfId="32025"/>
    <cellStyle name="SAPBEXaggDataEmph 5 3 5 2" xfId="32026"/>
    <cellStyle name="SAPBEXaggDataEmph 5 3 5 2 2" xfId="32027"/>
    <cellStyle name="SAPBEXaggDataEmph 5 3 5 3" xfId="32028"/>
    <cellStyle name="SAPBEXaggDataEmph 5 3 6" xfId="32029"/>
    <cellStyle name="SAPBEXaggDataEmph 5 3 6 2" xfId="32030"/>
    <cellStyle name="SAPBEXaggDataEmph 5 3 7" xfId="32031"/>
    <cellStyle name="SAPBEXaggDataEmph 5 4" xfId="32032"/>
    <cellStyle name="SAPBEXaggDataEmph 5 4 2" xfId="32033"/>
    <cellStyle name="SAPBEXaggDataEmph 5 4 2 2" xfId="32034"/>
    <cellStyle name="SAPBEXaggDataEmph 5 4 3" xfId="32035"/>
    <cellStyle name="SAPBEXaggDataEmph 5 5" xfId="32036"/>
    <cellStyle name="SAPBEXaggDataEmph 5 5 2" xfId="32037"/>
    <cellStyle name="SAPBEXaggDataEmph 5 5 2 2" xfId="32038"/>
    <cellStyle name="SAPBEXaggDataEmph 5 5 3" xfId="32039"/>
    <cellStyle name="SAPBEXaggDataEmph 5 6" xfId="32040"/>
    <cellStyle name="SAPBEXaggDataEmph 5 6 2" xfId="32041"/>
    <cellStyle name="SAPBEXaggDataEmph 5 7" xfId="32042"/>
    <cellStyle name="SAPBEXaggDataEmph 6" xfId="32043"/>
    <cellStyle name="SAPBEXaggDataEmph 6 2" xfId="32044"/>
    <cellStyle name="SAPBEXaggDataEmph 6 2 2" xfId="32045"/>
    <cellStyle name="SAPBEXaggDataEmph 6 2 2 2" xfId="32046"/>
    <cellStyle name="SAPBEXaggDataEmph 6 2 2 2 2" xfId="32047"/>
    <cellStyle name="SAPBEXaggDataEmph 6 2 2 3" xfId="32048"/>
    <cellStyle name="SAPBEXaggDataEmph 6 2 3" xfId="32049"/>
    <cellStyle name="SAPBEXaggDataEmph 6 2 3 2" xfId="32050"/>
    <cellStyle name="SAPBEXaggDataEmph 6 2 3 2 2" xfId="32051"/>
    <cellStyle name="SAPBEXaggDataEmph 6 2 3 3" xfId="32052"/>
    <cellStyle name="SAPBEXaggDataEmph 6 2 4" xfId="32053"/>
    <cellStyle name="SAPBEXaggDataEmph 6 2 4 2" xfId="32054"/>
    <cellStyle name="SAPBEXaggDataEmph 6 2 4 2 2" xfId="32055"/>
    <cellStyle name="SAPBEXaggDataEmph 6 2 4 3" xfId="32056"/>
    <cellStyle name="SAPBEXaggDataEmph 6 2 5" xfId="32057"/>
    <cellStyle name="SAPBEXaggDataEmph 6 2 5 2" xfId="32058"/>
    <cellStyle name="SAPBEXaggDataEmph 6 2 5 2 2" xfId="32059"/>
    <cellStyle name="SAPBEXaggDataEmph 6 2 5 3" xfId="32060"/>
    <cellStyle name="SAPBEXaggDataEmph 6 2 6" xfId="32061"/>
    <cellStyle name="SAPBEXaggDataEmph 6 2 6 2" xfId="32062"/>
    <cellStyle name="SAPBEXaggDataEmph 6 2 6 2 2" xfId="32063"/>
    <cellStyle name="SAPBEXaggDataEmph 6 2 6 3" xfId="32064"/>
    <cellStyle name="SAPBEXaggDataEmph 6 2 7" xfId="32065"/>
    <cellStyle name="SAPBEXaggDataEmph 6 2 7 2" xfId="32066"/>
    <cellStyle name="SAPBEXaggDataEmph 6 2 8" xfId="32067"/>
    <cellStyle name="SAPBEXaggDataEmph 6 3" xfId="32068"/>
    <cellStyle name="SAPBEXaggDataEmph 6 3 2" xfId="32069"/>
    <cellStyle name="SAPBEXaggDataEmph 6 3 2 2" xfId="32070"/>
    <cellStyle name="SAPBEXaggDataEmph 6 3 3" xfId="32071"/>
    <cellStyle name="SAPBEXaggDataEmph 6 4" xfId="32072"/>
    <cellStyle name="SAPBEXaggDataEmph 6 4 2" xfId="32073"/>
    <cellStyle name="SAPBEXaggDataEmph 6 4 2 2" xfId="32074"/>
    <cellStyle name="SAPBEXaggDataEmph 6 4 3" xfId="32075"/>
    <cellStyle name="SAPBEXaggDataEmph 6 5" xfId="32076"/>
    <cellStyle name="SAPBEXaggDataEmph 6 5 2" xfId="32077"/>
    <cellStyle name="SAPBEXaggDataEmph 6 5 2 2" xfId="32078"/>
    <cellStyle name="SAPBEXaggDataEmph 6 5 3" xfId="32079"/>
    <cellStyle name="SAPBEXaggDataEmph 6 6" xfId="32080"/>
    <cellStyle name="SAPBEXaggDataEmph 6 6 2" xfId="32081"/>
    <cellStyle name="SAPBEXaggDataEmph 6 6 2 2" xfId="32082"/>
    <cellStyle name="SAPBEXaggDataEmph 6 6 3" xfId="32083"/>
    <cellStyle name="SAPBEXaggDataEmph 6 7" xfId="32084"/>
    <cellStyle name="SAPBEXaggDataEmph 6 7 2" xfId="32085"/>
    <cellStyle name="SAPBEXaggDataEmph 6 7 2 2" xfId="32086"/>
    <cellStyle name="SAPBEXaggDataEmph 6 7 3" xfId="32087"/>
    <cellStyle name="SAPBEXaggDataEmph 6 8" xfId="32088"/>
    <cellStyle name="SAPBEXaggDataEmph 6 8 2" xfId="32089"/>
    <cellStyle name="SAPBEXaggDataEmph 6 9" xfId="32090"/>
    <cellStyle name="SAPBEXaggDataEmph 7" xfId="32091"/>
    <cellStyle name="SAPBEXaggDataEmph 7 2" xfId="32092"/>
    <cellStyle name="SAPBEXaggDataEmph 7 2 2" xfId="32093"/>
    <cellStyle name="SAPBEXaggDataEmph 7 2 2 2" xfId="32094"/>
    <cellStyle name="SAPBEXaggDataEmph 7 2 3" xfId="32095"/>
    <cellStyle name="SAPBEXaggDataEmph 7 3" xfId="32096"/>
    <cellStyle name="SAPBEXaggDataEmph 7 3 2" xfId="32097"/>
    <cellStyle name="SAPBEXaggDataEmph 7 3 2 2" xfId="32098"/>
    <cellStyle name="SAPBEXaggDataEmph 7 3 3" xfId="32099"/>
    <cellStyle name="SAPBEXaggDataEmph 7 4" xfId="32100"/>
    <cellStyle name="SAPBEXaggDataEmph 7 4 2" xfId="32101"/>
    <cellStyle name="SAPBEXaggDataEmph 7 4 2 2" xfId="32102"/>
    <cellStyle name="SAPBEXaggDataEmph 7 4 3" xfId="32103"/>
    <cellStyle name="SAPBEXaggDataEmph 7 5" xfId="32104"/>
    <cellStyle name="SAPBEXaggDataEmph 7 5 2" xfId="32105"/>
    <cellStyle name="SAPBEXaggDataEmph 7 5 2 2" xfId="32106"/>
    <cellStyle name="SAPBEXaggDataEmph 7 5 3" xfId="32107"/>
    <cellStyle name="SAPBEXaggDataEmph 7 6" xfId="32108"/>
    <cellStyle name="SAPBEXaggDataEmph 7 6 2" xfId="32109"/>
    <cellStyle name="SAPBEXaggDataEmph 7 7" xfId="32110"/>
    <cellStyle name="SAPBEXaggDataEmph 8" xfId="32111"/>
    <cellStyle name="SAPBEXaggDataEmph 8 2" xfId="32112"/>
    <cellStyle name="SAPBEXaggDataEmph 8 2 2" xfId="32113"/>
    <cellStyle name="SAPBEXaggDataEmph 8 3" xfId="32114"/>
    <cellStyle name="SAPBEXaggDataEmph 9" xfId="32115"/>
    <cellStyle name="SAPBEXaggDataEmph 9 2" xfId="32116"/>
    <cellStyle name="SAPBEXaggDataEmph 9 2 2" xfId="32117"/>
    <cellStyle name="SAPBEXaggDataEmph 9 3" xfId="32118"/>
    <cellStyle name="SAPBEXaggDataEmph_10년_단기 (2)" xfId="32119"/>
    <cellStyle name="SAPBEXaggItem" xfId="32120"/>
    <cellStyle name="SAPBEXaggItem 10" xfId="32121"/>
    <cellStyle name="SAPBEXaggItem 10 2" xfId="32122"/>
    <cellStyle name="SAPBEXaggItem 11" xfId="32123"/>
    <cellStyle name="SAPBEXaggItem 2" xfId="32124"/>
    <cellStyle name="SAPBEXaggItem 2 2" xfId="32125"/>
    <cellStyle name="SAPBEXaggItem 2 2 2" xfId="32126"/>
    <cellStyle name="SAPBEXaggItem 2 2 2 2" xfId="32127"/>
    <cellStyle name="SAPBEXaggItem 2 2 2 2 2" xfId="32128"/>
    <cellStyle name="SAPBEXaggItem 2 2 2 2 2 2" xfId="32129"/>
    <cellStyle name="SAPBEXaggItem 2 2 2 2 2 2 2" xfId="32130"/>
    <cellStyle name="SAPBEXaggItem 2 2 2 2 2 3" xfId="32131"/>
    <cellStyle name="SAPBEXaggItem 2 2 2 2 3" xfId="32132"/>
    <cellStyle name="SAPBEXaggItem 2 2 2 2 3 2" xfId="32133"/>
    <cellStyle name="SAPBEXaggItem 2 2 2 2 3 2 2" xfId="32134"/>
    <cellStyle name="SAPBEXaggItem 2 2 2 2 3 3" xfId="32135"/>
    <cellStyle name="SAPBEXaggItem 2 2 2 2 4" xfId="32136"/>
    <cellStyle name="SAPBEXaggItem 2 2 2 2 4 2" xfId="32137"/>
    <cellStyle name="SAPBEXaggItem 2 2 2 2 4 2 2" xfId="32138"/>
    <cellStyle name="SAPBEXaggItem 2 2 2 2 4 3" xfId="32139"/>
    <cellStyle name="SAPBEXaggItem 2 2 2 2 5" xfId="32140"/>
    <cellStyle name="SAPBEXaggItem 2 2 2 2 5 2" xfId="32141"/>
    <cellStyle name="SAPBEXaggItem 2 2 2 2 5 2 2" xfId="32142"/>
    <cellStyle name="SAPBEXaggItem 2 2 2 2 5 3" xfId="32143"/>
    <cellStyle name="SAPBEXaggItem 2 2 2 2 6" xfId="32144"/>
    <cellStyle name="SAPBEXaggItem 2 2 2 2 6 2" xfId="32145"/>
    <cellStyle name="SAPBEXaggItem 2 2 2 2 6 2 2" xfId="32146"/>
    <cellStyle name="SAPBEXaggItem 2 2 2 2 6 3" xfId="32147"/>
    <cellStyle name="SAPBEXaggItem 2 2 2 2 7" xfId="32148"/>
    <cellStyle name="SAPBEXaggItem 2 2 2 2 7 2" xfId="32149"/>
    <cellStyle name="SAPBEXaggItem 2 2 2 2 8" xfId="32150"/>
    <cellStyle name="SAPBEXaggItem 2 2 2 3" xfId="32151"/>
    <cellStyle name="SAPBEXaggItem 2 2 2 3 2" xfId="32152"/>
    <cellStyle name="SAPBEXaggItem 2 2 2 3 2 2" xfId="32153"/>
    <cellStyle name="SAPBEXaggItem 2 2 2 3 3" xfId="32154"/>
    <cellStyle name="SAPBEXaggItem 2 2 2 4" xfId="32155"/>
    <cellStyle name="SAPBEXaggItem 2 2 2 4 2" xfId="32156"/>
    <cellStyle name="SAPBEXaggItem 2 2 2 4 2 2" xfId="32157"/>
    <cellStyle name="SAPBEXaggItem 2 2 2 4 3" xfId="32158"/>
    <cellStyle name="SAPBEXaggItem 2 2 2 5" xfId="32159"/>
    <cellStyle name="SAPBEXaggItem 2 2 2 5 2" xfId="32160"/>
    <cellStyle name="SAPBEXaggItem 2 2 2 5 2 2" xfId="32161"/>
    <cellStyle name="SAPBEXaggItem 2 2 2 5 3" xfId="32162"/>
    <cellStyle name="SAPBEXaggItem 2 2 2 6" xfId="32163"/>
    <cellStyle name="SAPBEXaggItem 2 2 2 6 2" xfId="32164"/>
    <cellStyle name="SAPBEXaggItem 2 2 2 6 2 2" xfId="32165"/>
    <cellStyle name="SAPBEXaggItem 2 2 2 6 3" xfId="32166"/>
    <cellStyle name="SAPBEXaggItem 2 2 2 7" xfId="32167"/>
    <cellStyle name="SAPBEXaggItem 2 2 2 7 2" xfId="32168"/>
    <cellStyle name="SAPBEXaggItem 2 2 2 7 2 2" xfId="32169"/>
    <cellStyle name="SAPBEXaggItem 2 2 2 7 3" xfId="32170"/>
    <cellStyle name="SAPBEXaggItem 2 2 2 8" xfId="32171"/>
    <cellStyle name="SAPBEXaggItem 2 2 2 8 2" xfId="32172"/>
    <cellStyle name="SAPBEXaggItem 2 2 2 9" xfId="32173"/>
    <cellStyle name="SAPBEXaggItem 2 2 3" xfId="32174"/>
    <cellStyle name="SAPBEXaggItem 2 2 3 2" xfId="32175"/>
    <cellStyle name="SAPBEXaggItem 2 2 3 2 2" xfId="32176"/>
    <cellStyle name="SAPBEXaggItem 2 2 3 2 2 2" xfId="32177"/>
    <cellStyle name="SAPBEXaggItem 2 2 3 2 3" xfId="32178"/>
    <cellStyle name="SAPBEXaggItem 2 2 3 3" xfId="32179"/>
    <cellStyle name="SAPBEXaggItem 2 2 3 3 2" xfId="32180"/>
    <cellStyle name="SAPBEXaggItem 2 2 3 3 2 2" xfId="32181"/>
    <cellStyle name="SAPBEXaggItem 2 2 3 3 3" xfId="32182"/>
    <cellStyle name="SAPBEXaggItem 2 2 3 4" xfId="32183"/>
    <cellStyle name="SAPBEXaggItem 2 2 3 4 2" xfId="32184"/>
    <cellStyle name="SAPBEXaggItem 2 2 3 4 2 2" xfId="32185"/>
    <cellStyle name="SAPBEXaggItem 2 2 3 4 3" xfId="32186"/>
    <cellStyle name="SAPBEXaggItem 2 2 3 5" xfId="32187"/>
    <cellStyle name="SAPBEXaggItem 2 2 3 5 2" xfId="32188"/>
    <cellStyle name="SAPBEXaggItem 2 2 3 5 2 2" xfId="32189"/>
    <cellStyle name="SAPBEXaggItem 2 2 3 5 3" xfId="32190"/>
    <cellStyle name="SAPBEXaggItem 2 2 3 6" xfId="32191"/>
    <cellStyle name="SAPBEXaggItem 2 2 3 6 2" xfId="32192"/>
    <cellStyle name="SAPBEXaggItem 2 2 3 7" xfId="32193"/>
    <cellStyle name="SAPBEXaggItem 2 2 4" xfId="32194"/>
    <cellStyle name="SAPBEXaggItem 2 2 4 2" xfId="32195"/>
    <cellStyle name="SAPBEXaggItem 2 2 4 2 2" xfId="32196"/>
    <cellStyle name="SAPBEXaggItem 2 2 4 3" xfId="32197"/>
    <cellStyle name="SAPBEXaggItem 2 2 5" xfId="32198"/>
    <cellStyle name="SAPBEXaggItem 2 2 5 2" xfId="32199"/>
    <cellStyle name="SAPBEXaggItem 2 2 5 2 2" xfId="32200"/>
    <cellStyle name="SAPBEXaggItem 2 2 5 3" xfId="32201"/>
    <cellStyle name="SAPBEXaggItem 2 2 6" xfId="32202"/>
    <cellStyle name="SAPBEXaggItem 2 2 6 2" xfId="32203"/>
    <cellStyle name="SAPBEXaggItem 2 2 7" xfId="32204"/>
    <cellStyle name="SAPBEXaggItem 2 3" xfId="32205"/>
    <cellStyle name="SAPBEXaggItem 2 3 2" xfId="32206"/>
    <cellStyle name="SAPBEXaggItem 2 3 2 2" xfId="32207"/>
    <cellStyle name="SAPBEXaggItem 2 3 2 2 2" xfId="32208"/>
    <cellStyle name="SAPBEXaggItem 2 3 2 2 2 2" xfId="32209"/>
    <cellStyle name="SAPBEXaggItem 2 3 2 2 2 2 2" xfId="32210"/>
    <cellStyle name="SAPBEXaggItem 2 3 2 2 2 3" xfId="32211"/>
    <cellStyle name="SAPBEXaggItem 2 3 2 2 3" xfId="32212"/>
    <cellStyle name="SAPBEXaggItem 2 3 2 2 3 2" xfId="32213"/>
    <cellStyle name="SAPBEXaggItem 2 3 2 2 3 2 2" xfId="32214"/>
    <cellStyle name="SAPBEXaggItem 2 3 2 2 3 3" xfId="32215"/>
    <cellStyle name="SAPBEXaggItem 2 3 2 2 4" xfId="32216"/>
    <cellStyle name="SAPBEXaggItem 2 3 2 2 4 2" xfId="32217"/>
    <cellStyle name="SAPBEXaggItem 2 3 2 2 4 2 2" xfId="32218"/>
    <cellStyle name="SAPBEXaggItem 2 3 2 2 4 3" xfId="32219"/>
    <cellStyle name="SAPBEXaggItem 2 3 2 2 5" xfId="32220"/>
    <cellStyle name="SAPBEXaggItem 2 3 2 2 5 2" xfId="32221"/>
    <cellStyle name="SAPBEXaggItem 2 3 2 2 5 2 2" xfId="32222"/>
    <cellStyle name="SAPBEXaggItem 2 3 2 2 5 3" xfId="32223"/>
    <cellStyle name="SAPBEXaggItem 2 3 2 2 6" xfId="32224"/>
    <cellStyle name="SAPBEXaggItem 2 3 2 2 6 2" xfId="32225"/>
    <cellStyle name="SAPBEXaggItem 2 3 2 2 6 2 2" xfId="32226"/>
    <cellStyle name="SAPBEXaggItem 2 3 2 2 6 3" xfId="32227"/>
    <cellStyle name="SAPBEXaggItem 2 3 2 2 7" xfId="32228"/>
    <cellStyle name="SAPBEXaggItem 2 3 2 2 7 2" xfId="32229"/>
    <cellStyle name="SAPBEXaggItem 2 3 2 2 8" xfId="32230"/>
    <cellStyle name="SAPBEXaggItem 2 3 2 3" xfId="32231"/>
    <cellStyle name="SAPBEXaggItem 2 3 2 3 2" xfId="32232"/>
    <cellStyle name="SAPBEXaggItem 2 3 2 3 2 2" xfId="32233"/>
    <cellStyle name="SAPBEXaggItem 2 3 2 3 3" xfId="32234"/>
    <cellStyle name="SAPBEXaggItem 2 3 2 4" xfId="32235"/>
    <cellStyle name="SAPBEXaggItem 2 3 2 4 2" xfId="32236"/>
    <cellStyle name="SAPBEXaggItem 2 3 2 4 2 2" xfId="32237"/>
    <cellStyle name="SAPBEXaggItem 2 3 2 4 3" xfId="32238"/>
    <cellStyle name="SAPBEXaggItem 2 3 2 5" xfId="32239"/>
    <cellStyle name="SAPBEXaggItem 2 3 2 5 2" xfId="32240"/>
    <cellStyle name="SAPBEXaggItem 2 3 2 5 2 2" xfId="32241"/>
    <cellStyle name="SAPBEXaggItem 2 3 2 5 3" xfId="32242"/>
    <cellStyle name="SAPBEXaggItem 2 3 2 6" xfId="32243"/>
    <cellStyle name="SAPBEXaggItem 2 3 2 6 2" xfId="32244"/>
    <cellStyle name="SAPBEXaggItem 2 3 2 6 2 2" xfId="32245"/>
    <cellStyle name="SAPBEXaggItem 2 3 2 6 3" xfId="32246"/>
    <cellStyle name="SAPBEXaggItem 2 3 2 7" xfId="32247"/>
    <cellStyle name="SAPBEXaggItem 2 3 2 7 2" xfId="32248"/>
    <cellStyle name="SAPBEXaggItem 2 3 2 7 2 2" xfId="32249"/>
    <cellStyle name="SAPBEXaggItem 2 3 2 7 3" xfId="32250"/>
    <cellStyle name="SAPBEXaggItem 2 3 2 8" xfId="32251"/>
    <cellStyle name="SAPBEXaggItem 2 3 2 8 2" xfId="32252"/>
    <cellStyle name="SAPBEXaggItem 2 3 2 9" xfId="32253"/>
    <cellStyle name="SAPBEXaggItem 2 3 3" xfId="32254"/>
    <cellStyle name="SAPBEXaggItem 2 3 3 2" xfId="32255"/>
    <cellStyle name="SAPBEXaggItem 2 3 3 2 2" xfId="32256"/>
    <cellStyle name="SAPBEXaggItem 2 3 3 2 2 2" xfId="32257"/>
    <cellStyle name="SAPBEXaggItem 2 3 3 2 3" xfId="32258"/>
    <cellStyle name="SAPBEXaggItem 2 3 3 3" xfId="32259"/>
    <cellStyle name="SAPBEXaggItem 2 3 3 3 2" xfId="32260"/>
    <cellStyle name="SAPBEXaggItem 2 3 3 3 2 2" xfId="32261"/>
    <cellStyle name="SAPBEXaggItem 2 3 3 3 3" xfId="32262"/>
    <cellStyle name="SAPBEXaggItem 2 3 3 4" xfId="32263"/>
    <cellStyle name="SAPBEXaggItem 2 3 3 4 2" xfId="32264"/>
    <cellStyle name="SAPBEXaggItem 2 3 3 4 2 2" xfId="32265"/>
    <cellStyle name="SAPBEXaggItem 2 3 3 4 3" xfId="32266"/>
    <cellStyle name="SAPBEXaggItem 2 3 3 5" xfId="32267"/>
    <cellStyle name="SAPBEXaggItem 2 3 3 5 2" xfId="32268"/>
    <cellStyle name="SAPBEXaggItem 2 3 3 5 2 2" xfId="32269"/>
    <cellStyle name="SAPBEXaggItem 2 3 3 5 3" xfId="32270"/>
    <cellStyle name="SAPBEXaggItem 2 3 3 6" xfId="32271"/>
    <cellStyle name="SAPBEXaggItem 2 3 3 6 2" xfId="32272"/>
    <cellStyle name="SAPBEXaggItem 2 3 3 7" xfId="32273"/>
    <cellStyle name="SAPBEXaggItem 2 3 4" xfId="32274"/>
    <cellStyle name="SAPBEXaggItem 2 3 4 2" xfId="32275"/>
    <cellStyle name="SAPBEXaggItem 2 3 4 2 2" xfId="32276"/>
    <cellStyle name="SAPBEXaggItem 2 3 4 3" xfId="32277"/>
    <cellStyle name="SAPBEXaggItem 2 3 5" xfId="32278"/>
    <cellStyle name="SAPBEXaggItem 2 3 5 2" xfId="32279"/>
    <cellStyle name="SAPBEXaggItem 2 3 5 2 2" xfId="32280"/>
    <cellStyle name="SAPBEXaggItem 2 3 5 3" xfId="32281"/>
    <cellStyle name="SAPBEXaggItem 2 3 6" xfId="32282"/>
    <cellStyle name="SAPBEXaggItem 2 3 6 2" xfId="32283"/>
    <cellStyle name="SAPBEXaggItem 2 3 7" xfId="32284"/>
    <cellStyle name="SAPBEXaggItem 2 4" xfId="32285"/>
    <cellStyle name="SAPBEXaggItem 2 4 2" xfId="32286"/>
    <cellStyle name="SAPBEXaggItem 2 4 2 2" xfId="32287"/>
    <cellStyle name="SAPBEXaggItem 2 4 2 2 2" xfId="32288"/>
    <cellStyle name="SAPBEXaggItem 2 4 2 2 2 2" xfId="32289"/>
    <cellStyle name="SAPBEXaggItem 2 4 2 2 3" xfId="32290"/>
    <cellStyle name="SAPBEXaggItem 2 4 2 3" xfId="32291"/>
    <cellStyle name="SAPBEXaggItem 2 4 2 3 2" xfId="32292"/>
    <cellStyle name="SAPBEXaggItem 2 4 2 3 2 2" xfId="32293"/>
    <cellStyle name="SAPBEXaggItem 2 4 2 3 3" xfId="32294"/>
    <cellStyle name="SAPBEXaggItem 2 4 2 4" xfId="32295"/>
    <cellStyle name="SAPBEXaggItem 2 4 2 4 2" xfId="32296"/>
    <cellStyle name="SAPBEXaggItem 2 4 2 4 2 2" xfId="32297"/>
    <cellStyle name="SAPBEXaggItem 2 4 2 4 3" xfId="32298"/>
    <cellStyle name="SAPBEXaggItem 2 4 2 5" xfId="32299"/>
    <cellStyle name="SAPBEXaggItem 2 4 2 5 2" xfId="32300"/>
    <cellStyle name="SAPBEXaggItem 2 4 2 5 2 2" xfId="32301"/>
    <cellStyle name="SAPBEXaggItem 2 4 2 5 3" xfId="32302"/>
    <cellStyle name="SAPBEXaggItem 2 4 2 6" xfId="32303"/>
    <cellStyle name="SAPBEXaggItem 2 4 2 6 2" xfId="32304"/>
    <cellStyle name="SAPBEXaggItem 2 4 2 6 2 2" xfId="32305"/>
    <cellStyle name="SAPBEXaggItem 2 4 2 6 3" xfId="32306"/>
    <cellStyle name="SAPBEXaggItem 2 4 2 7" xfId="32307"/>
    <cellStyle name="SAPBEXaggItem 2 4 2 7 2" xfId="32308"/>
    <cellStyle name="SAPBEXaggItem 2 4 2 8" xfId="32309"/>
    <cellStyle name="SAPBEXaggItem 2 4 3" xfId="32310"/>
    <cellStyle name="SAPBEXaggItem 2 4 3 2" xfId="32311"/>
    <cellStyle name="SAPBEXaggItem 2 4 3 2 2" xfId="32312"/>
    <cellStyle name="SAPBEXaggItem 2 4 3 3" xfId="32313"/>
    <cellStyle name="SAPBEXaggItem 2 4 4" xfId="32314"/>
    <cellStyle name="SAPBEXaggItem 2 4 4 2" xfId="32315"/>
    <cellStyle name="SAPBEXaggItem 2 4 4 2 2" xfId="32316"/>
    <cellStyle name="SAPBEXaggItem 2 4 4 3" xfId="32317"/>
    <cellStyle name="SAPBEXaggItem 2 4 5" xfId="32318"/>
    <cellStyle name="SAPBEXaggItem 2 4 5 2" xfId="32319"/>
    <cellStyle name="SAPBEXaggItem 2 4 5 2 2" xfId="32320"/>
    <cellStyle name="SAPBEXaggItem 2 4 5 3" xfId="32321"/>
    <cellStyle name="SAPBEXaggItem 2 4 6" xfId="32322"/>
    <cellStyle name="SAPBEXaggItem 2 4 6 2" xfId="32323"/>
    <cellStyle name="SAPBEXaggItem 2 4 6 2 2" xfId="32324"/>
    <cellStyle name="SAPBEXaggItem 2 4 6 3" xfId="32325"/>
    <cellStyle name="SAPBEXaggItem 2 4 7" xfId="32326"/>
    <cellStyle name="SAPBEXaggItem 2 4 7 2" xfId="32327"/>
    <cellStyle name="SAPBEXaggItem 2 4 7 2 2" xfId="32328"/>
    <cellStyle name="SAPBEXaggItem 2 4 7 3" xfId="32329"/>
    <cellStyle name="SAPBEXaggItem 2 4 8" xfId="32330"/>
    <cellStyle name="SAPBEXaggItem 2 4 8 2" xfId="32331"/>
    <cellStyle name="SAPBEXaggItem 2 4 9" xfId="32332"/>
    <cellStyle name="SAPBEXaggItem 2 5" xfId="32333"/>
    <cellStyle name="SAPBEXaggItem 2 5 2" xfId="32334"/>
    <cellStyle name="SAPBEXaggItem 2 5 2 2" xfId="32335"/>
    <cellStyle name="SAPBEXaggItem 2 5 2 2 2" xfId="32336"/>
    <cellStyle name="SAPBEXaggItem 2 5 2 3" xfId="32337"/>
    <cellStyle name="SAPBEXaggItem 2 5 3" xfId="32338"/>
    <cellStyle name="SAPBEXaggItem 2 5 3 2" xfId="32339"/>
    <cellStyle name="SAPBEXaggItem 2 5 3 2 2" xfId="32340"/>
    <cellStyle name="SAPBEXaggItem 2 5 3 3" xfId="32341"/>
    <cellStyle name="SAPBEXaggItem 2 5 4" xfId="32342"/>
    <cellStyle name="SAPBEXaggItem 2 5 4 2" xfId="32343"/>
    <cellStyle name="SAPBEXaggItem 2 5 4 2 2" xfId="32344"/>
    <cellStyle name="SAPBEXaggItem 2 5 4 3" xfId="32345"/>
    <cellStyle name="SAPBEXaggItem 2 5 5" xfId="32346"/>
    <cellStyle name="SAPBEXaggItem 2 5 5 2" xfId="32347"/>
    <cellStyle name="SAPBEXaggItem 2 5 5 2 2" xfId="32348"/>
    <cellStyle name="SAPBEXaggItem 2 5 5 3" xfId="32349"/>
    <cellStyle name="SAPBEXaggItem 2 5 6" xfId="32350"/>
    <cellStyle name="SAPBEXaggItem 2 5 6 2" xfId="32351"/>
    <cellStyle name="SAPBEXaggItem 2 5 7" xfId="32352"/>
    <cellStyle name="SAPBEXaggItem 2 6" xfId="32353"/>
    <cellStyle name="SAPBEXaggItem 2 6 2" xfId="32354"/>
    <cellStyle name="SAPBEXaggItem 2 6 2 2" xfId="32355"/>
    <cellStyle name="SAPBEXaggItem 2 6 3" xfId="32356"/>
    <cellStyle name="SAPBEXaggItem 2 7" xfId="32357"/>
    <cellStyle name="SAPBEXaggItem 2 7 2" xfId="32358"/>
    <cellStyle name="SAPBEXaggItem 2 7 2 2" xfId="32359"/>
    <cellStyle name="SAPBEXaggItem 2 7 3" xfId="32360"/>
    <cellStyle name="SAPBEXaggItem 2 8" xfId="32361"/>
    <cellStyle name="SAPBEXaggItem 2 8 2" xfId="32362"/>
    <cellStyle name="SAPBEXaggItem 2 9" xfId="32363"/>
    <cellStyle name="SAPBEXaggItem 3" xfId="32364"/>
    <cellStyle name="SAPBEXaggItem 3 2" xfId="32365"/>
    <cellStyle name="SAPBEXaggItem 3 2 2" xfId="32366"/>
    <cellStyle name="SAPBEXaggItem 3 2 2 2" xfId="32367"/>
    <cellStyle name="SAPBEXaggItem 3 2 2 2 2" xfId="32368"/>
    <cellStyle name="SAPBEXaggItem 3 2 2 2 2 2" xfId="32369"/>
    <cellStyle name="SAPBEXaggItem 3 2 2 2 2 2 2" xfId="32370"/>
    <cellStyle name="SAPBEXaggItem 3 2 2 2 2 3" xfId="32371"/>
    <cellStyle name="SAPBEXaggItem 3 2 2 2 3" xfId="32372"/>
    <cellStyle name="SAPBEXaggItem 3 2 2 2 3 2" xfId="32373"/>
    <cellStyle name="SAPBEXaggItem 3 2 2 2 3 2 2" xfId="32374"/>
    <cellStyle name="SAPBEXaggItem 3 2 2 2 3 3" xfId="32375"/>
    <cellStyle name="SAPBEXaggItem 3 2 2 2 4" xfId="32376"/>
    <cellStyle name="SAPBEXaggItem 3 2 2 2 4 2" xfId="32377"/>
    <cellStyle name="SAPBEXaggItem 3 2 2 2 4 2 2" xfId="32378"/>
    <cellStyle name="SAPBEXaggItem 3 2 2 2 4 3" xfId="32379"/>
    <cellStyle name="SAPBEXaggItem 3 2 2 2 5" xfId="32380"/>
    <cellStyle name="SAPBEXaggItem 3 2 2 2 5 2" xfId="32381"/>
    <cellStyle name="SAPBEXaggItem 3 2 2 2 5 2 2" xfId="32382"/>
    <cellStyle name="SAPBEXaggItem 3 2 2 2 5 3" xfId="32383"/>
    <cellStyle name="SAPBEXaggItem 3 2 2 2 6" xfId="32384"/>
    <cellStyle name="SAPBEXaggItem 3 2 2 2 6 2" xfId="32385"/>
    <cellStyle name="SAPBEXaggItem 3 2 2 2 6 2 2" xfId="32386"/>
    <cellStyle name="SAPBEXaggItem 3 2 2 2 6 3" xfId="32387"/>
    <cellStyle name="SAPBEXaggItem 3 2 2 2 7" xfId="32388"/>
    <cellStyle name="SAPBEXaggItem 3 2 2 2 7 2" xfId="32389"/>
    <cellStyle name="SAPBEXaggItem 3 2 2 2 8" xfId="32390"/>
    <cellStyle name="SAPBEXaggItem 3 2 2 3" xfId="32391"/>
    <cellStyle name="SAPBEXaggItem 3 2 2 3 2" xfId="32392"/>
    <cellStyle name="SAPBEXaggItem 3 2 2 3 2 2" xfId="32393"/>
    <cellStyle name="SAPBEXaggItem 3 2 2 3 3" xfId="32394"/>
    <cellStyle name="SAPBEXaggItem 3 2 2 4" xfId="32395"/>
    <cellStyle name="SAPBEXaggItem 3 2 2 4 2" xfId="32396"/>
    <cellStyle name="SAPBEXaggItem 3 2 2 4 2 2" xfId="32397"/>
    <cellStyle name="SAPBEXaggItem 3 2 2 4 3" xfId="32398"/>
    <cellStyle name="SAPBEXaggItem 3 2 2 5" xfId="32399"/>
    <cellStyle name="SAPBEXaggItem 3 2 2 5 2" xfId="32400"/>
    <cellStyle name="SAPBEXaggItem 3 2 2 5 2 2" xfId="32401"/>
    <cellStyle name="SAPBEXaggItem 3 2 2 5 3" xfId="32402"/>
    <cellStyle name="SAPBEXaggItem 3 2 2 6" xfId="32403"/>
    <cellStyle name="SAPBEXaggItem 3 2 2 6 2" xfId="32404"/>
    <cellStyle name="SAPBEXaggItem 3 2 2 6 2 2" xfId="32405"/>
    <cellStyle name="SAPBEXaggItem 3 2 2 6 3" xfId="32406"/>
    <cellStyle name="SAPBEXaggItem 3 2 2 7" xfId="32407"/>
    <cellStyle name="SAPBEXaggItem 3 2 2 7 2" xfId="32408"/>
    <cellStyle name="SAPBEXaggItem 3 2 2 7 2 2" xfId="32409"/>
    <cellStyle name="SAPBEXaggItem 3 2 2 7 3" xfId="32410"/>
    <cellStyle name="SAPBEXaggItem 3 2 2 8" xfId="32411"/>
    <cellStyle name="SAPBEXaggItem 3 2 2 8 2" xfId="32412"/>
    <cellStyle name="SAPBEXaggItem 3 2 2 9" xfId="32413"/>
    <cellStyle name="SAPBEXaggItem 3 2 3" xfId="32414"/>
    <cellStyle name="SAPBEXaggItem 3 2 3 2" xfId="32415"/>
    <cellStyle name="SAPBEXaggItem 3 2 3 2 2" xfId="32416"/>
    <cellStyle name="SAPBEXaggItem 3 2 3 2 2 2" xfId="32417"/>
    <cellStyle name="SAPBEXaggItem 3 2 3 2 3" xfId="32418"/>
    <cellStyle name="SAPBEXaggItem 3 2 3 3" xfId="32419"/>
    <cellStyle name="SAPBEXaggItem 3 2 3 3 2" xfId="32420"/>
    <cellStyle name="SAPBEXaggItem 3 2 3 3 2 2" xfId="32421"/>
    <cellStyle name="SAPBEXaggItem 3 2 3 3 3" xfId="32422"/>
    <cellStyle name="SAPBEXaggItem 3 2 3 4" xfId="32423"/>
    <cellStyle name="SAPBEXaggItem 3 2 3 4 2" xfId="32424"/>
    <cellStyle name="SAPBEXaggItem 3 2 3 4 2 2" xfId="32425"/>
    <cellStyle name="SAPBEXaggItem 3 2 3 4 3" xfId="32426"/>
    <cellStyle name="SAPBEXaggItem 3 2 3 5" xfId="32427"/>
    <cellStyle name="SAPBEXaggItem 3 2 3 5 2" xfId="32428"/>
    <cellStyle name="SAPBEXaggItem 3 2 3 5 2 2" xfId="32429"/>
    <cellStyle name="SAPBEXaggItem 3 2 3 5 3" xfId="32430"/>
    <cellStyle name="SAPBEXaggItem 3 2 3 6" xfId="32431"/>
    <cellStyle name="SAPBEXaggItem 3 2 3 6 2" xfId="32432"/>
    <cellStyle name="SAPBEXaggItem 3 2 3 7" xfId="32433"/>
    <cellStyle name="SAPBEXaggItem 3 2 4" xfId="32434"/>
    <cellStyle name="SAPBEXaggItem 3 2 4 2" xfId="32435"/>
    <cellStyle name="SAPBEXaggItem 3 2 4 2 2" xfId="32436"/>
    <cellStyle name="SAPBEXaggItem 3 2 4 3" xfId="32437"/>
    <cellStyle name="SAPBEXaggItem 3 2 5" xfId="32438"/>
    <cellStyle name="SAPBEXaggItem 3 2 5 2" xfId="32439"/>
    <cellStyle name="SAPBEXaggItem 3 2 5 2 2" xfId="32440"/>
    <cellStyle name="SAPBEXaggItem 3 2 5 3" xfId="32441"/>
    <cellStyle name="SAPBEXaggItem 3 2 6" xfId="32442"/>
    <cellStyle name="SAPBEXaggItem 3 2 6 2" xfId="32443"/>
    <cellStyle name="SAPBEXaggItem 3 2 7" xfId="32444"/>
    <cellStyle name="SAPBEXaggItem 3 3" xfId="32445"/>
    <cellStyle name="SAPBEXaggItem 3 3 2" xfId="32446"/>
    <cellStyle name="SAPBEXaggItem 3 3 2 2" xfId="32447"/>
    <cellStyle name="SAPBEXaggItem 3 3 2 2 2" xfId="32448"/>
    <cellStyle name="SAPBEXaggItem 3 3 2 2 2 2" xfId="32449"/>
    <cellStyle name="SAPBEXaggItem 3 3 2 2 2 2 2" xfId="32450"/>
    <cellStyle name="SAPBEXaggItem 3 3 2 2 2 3" xfId="32451"/>
    <cellStyle name="SAPBEXaggItem 3 3 2 2 3" xfId="32452"/>
    <cellStyle name="SAPBEXaggItem 3 3 2 2 3 2" xfId="32453"/>
    <cellStyle name="SAPBEXaggItem 3 3 2 2 3 2 2" xfId="32454"/>
    <cellStyle name="SAPBEXaggItem 3 3 2 2 3 3" xfId="32455"/>
    <cellStyle name="SAPBEXaggItem 3 3 2 2 4" xfId="32456"/>
    <cellStyle name="SAPBEXaggItem 3 3 2 2 4 2" xfId="32457"/>
    <cellStyle name="SAPBEXaggItem 3 3 2 2 4 2 2" xfId="32458"/>
    <cellStyle name="SAPBEXaggItem 3 3 2 2 4 3" xfId="32459"/>
    <cellStyle name="SAPBEXaggItem 3 3 2 2 5" xfId="32460"/>
    <cellStyle name="SAPBEXaggItem 3 3 2 2 5 2" xfId="32461"/>
    <cellStyle name="SAPBEXaggItem 3 3 2 2 5 2 2" xfId="32462"/>
    <cellStyle name="SAPBEXaggItem 3 3 2 2 5 3" xfId="32463"/>
    <cellStyle name="SAPBEXaggItem 3 3 2 2 6" xfId="32464"/>
    <cellStyle name="SAPBEXaggItem 3 3 2 2 6 2" xfId="32465"/>
    <cellStyle name="SAPBEXaggItem 3 3 2 2 6 2 2" xfId="32466"/>
    <cellStyle name="SAPBEXaggItem 3 3 2 2 6 3" xfId="32467"/>
    <cellStyle name="SAPBEXaggItem 3 3 2 2 7" xfId="32468"/>
    <cellStyle name="SAPBEXaggItem 3 3 2 2 7 2" xfId="32469"/>
    <cellStyle name="SAPBEXaggItem 3 3 2 2 8" xfId="32470"/>
    <cellStyle name="SAPBEXaggItem 3 3 2 3" xfId="32471"/>
    <cellStyle name="SAPBEXaggItem 3 3 2 3 2" xfId="32472"/>
    <cellStyle name="SAPBEXaggItem 3 3 2 3 2 2" xfId="32473"/>
    <cellStyle name="SAPBEXaggItem 3 3 2 3 3" xfId="32474"/>
    <cellStyle name="SAPBEXaggItem 3 3 2 4" xfId="32475"/>
    <cellStyle name="SAPBEXaggItem 3 3 2 4 2" xfId="32476"/>
    <cellStyle name="SAPBEXaggItem 3 3 2 4 2 2" xfId="32477"/>
    <cellStyle name="SAPBEXaggItem 3 3 2 4 3" xfId="32478"/>
    <cellStyle name="SAPBEXaggItem 3 3 2 5" xfId="32479"/>
    <cellStyle name="SAPBEXaggItem 3 3 2 5 2" xfId="32480"/>
    <cellStyle name="SAPBEXaggItem 3 3 2 5 2 2" xfId="32481"/>
    <cellStyle name="SAPBEXaggItem 3 3 2 5 3" xfId="32482"/>
    <cellStyle name="SAPBEXaggItem 3 3 2 6" xfId="32483"/>
    <cellStyle name="SAPBEXaggItem 3 3 2 6 2" xfId="32484"/>
    <cellStyle name="SAPBEXaggItem 3 3 2 6 2 2" xfId="32485"/>
    <cellStyle name="SAPBEXaggItem 3 3 2 6 3" xfId="32486"/>
    <cellStyle name="SAPBEXaggItem 3 3 2 7" xfId="32487"/>
    <cellStyle name="SAPBEXaggItem 3 3 2 7 2" xfId="32488"/>
    <cellStyle name="SAPBEXaggItem 3 3 2 7 2 2" xfId="32489"/>
    <cellStyle name="SAPBEXaggItem 3 3 2 7 3" xfId="32490"/>
    <cellStyle name="SAPBEXaggItem 3 3 2 8" xfId="32491"/>
    <cellStyle name="SAPBEXaggItem 3 3 2 8 2" xfId="32492"/>
    <cellStyle name="SAPBEXaggItem 3 3 2 9" xfId="32493"/>
    <cellStyle name="SAPBEXaggItem 3 3 3" xfId="32494"/>
    <cellStyle name="SAPBEXaggItem 3 3 3 2" xfId="32495"/>
    <cellStyle name="SAPBEXaggItem 3 3 3 2 2" xfId="32496"/>
    <cellStyle name="SAPBEXaggItem 3 3 3 2 2 2" xfId="32497"/>
    <cellStyle name="SAPBEXaggItem 3 3 3 2 3" xfId="32498"/>
    <cellStyle name="SAPBEXaggItem 3 3 3 3" xfId="32499"/>
    <cellStyle name="SAPBEXaggItem 3 3 3 3 2" xfId="32500"/>
    <cellStyle name="SAPBEXaggItem 3 3 3 3 2 2" xfId="32501"/>
    <cellStyle name="SAPBEXaggItem 3 3 3 3 3" xfId="32502"/>
    <cellStyle name="SAPBEXaggItem 3 3 3 4" xfId="32503"/>
    <cellStyle name="SAPBEXaggItem 3 3 3 4 2" xfId="32504"/>
    <cellStyle name="SAPBEXaggItem 3 3 3 4 2 2" xfId="32505"/>
    <cellStyle name="SAPBEXaggItem 3 3 3 4 3" xfId="32506"/>
    <cellStyle name="SAPBEXaggItem 3 3 3 5" xfId="32507"/>
    <cellStyle name="SAPBEXaggItem 3 3 3 5 2" xfId="32508"/>
    <cellStyle name="SAPBEXaggItem 3 3 3 5 2 2" xfId="32509"/>
    <cellStyle name="SAPBEXaggItem 3 3 3 5 3" xfId="32510"/>
    <cellStyle name="SAPBEXaggItem 3 3 3 6" xfId="32511"/>
    <cellStyle name="SAPBEXaggItem 3 3 3 6 2" xfId="32512"/>
    <cellStyle name="SAPBEXaggItem 3 3 3 7" xfId="32513"/>
    <cellStyle name="SAPBEXaggItem 3 3 4" xfId="32514"/>
    <cellStyle name="SAPBEXaggItem 3 3 4 2" xfId="32515"/>
    <cellStyle name="SAPBEXaggItem 3 3 4 2 2" xfId="32516"/>
    <cellStyle name="SAPBEXaggItem 3 3 4 3" xfId="32517"/>
    <cellStyle name="SAPBEXaggItem 3 3 5" xfId="32518"/>
    <cellStyle name="SAPBEXaggItem 3 3 5 2" xfId="32519"/>
    <cellStyle name="SAPBEXaggItem 3 3 5 2 2" xfId="32520"/>
    <cellStyle name="SAPBEXaggItem 3 3 5 3" xfId="32521"/>
    <cellStyle name="SAPBEXaggItem 3 3 6" xfId="32522"/>
    <cellStyle name="SAPBEXaggItem 3 3 6 2" xfId="32523"/>
    <cellStyle name="SAPBEXaggItem 3 3 7" xfId="32524"/>
    <cellStyle name="SAPBEXaggItem 3 4" xfId="32525"/>
    <cellStyle name="SAPBEXaggItem 3 4 2" xfId="32526"/>
    <cellStyle name="SAPBEXaggItem 3 4 2 2" xfId="32527"/>
    <cellStyle name="SAPBEXaggItem 3 4 2 2 2" xfId="32528"/>
    <cellStyle name="SAPBEXaggItem 3 4 2 2 2 2" xfId="32529"/>
    <cellStyle name="SAPBEXaggItem 3 4 2 2 3" xfId="32530"/>
    <cellStyle name="SAPBEXaggItem 3 4 2 3" xfId="32531"/>
    <cellStyle name="SAPBEXaggItem 3 4 2 3 2" xfId="32532"/>
    <cellStyle name="SAPBEXaggItem 3 4 2 3 2 2" xfId="32533"/>
    <cellStyle name="SAPBEXaggItem 3 4 2 3 3" xfId="32534"/>
    <cellStyle name="SAPBEXaggItem 3 4 2 4" xfId="32535"/>
    <cellStyle name="SAPBEXaggItem 3 4 2 4 2" xfId="32536"/>
    <cellStyle name="SAPBEXaggItem 3 4 2 4 2 2" xfId="32537"/>
    <cellStyle name="SAPBEXaggItem 3 4 2 4 3" xfId="32538"/>
    <cellStyle name="SAPBEXaggItem 3 4 2 5" xfId="32539"/>
    <cellStyle name="SAPBEXaggItem 3 4 2 5 2" xfId="32540"/>
    <cellStyle name="SAPBEXaggItem 3 4 2 5 2 2" xfId="32541"/>
    <cellStyle name="SAPBEXaggItem 3 4 2 5 3" xfId="32542"/>
    <cellStyle name="SAPBEXaggItem 3 4 2 6" xfId="32543"/>
    <cellStyle name="SAPBEXaggItem 3 4 2 6 2" xfId="32544"/>
    <cellStyle name="SAPBEXaggItem 3 4 2 6 2 2" xfId="32545"/>
    <cellStyle name="SAPBEXaggItem 3 4 2 6 3" xfId="32546"/>
    <cellStyle name="SAPBEXaggItem 3 4 2 7" xfId="32547"/>
    <cellStyle name="SAPBEXaggItem 3 4 2 7 2" xfId="32548"/>
    <cellStyle name="SAPBEXaggItem 3 4 2 8" xfId="32549"/>
    <cellStyle name="SAPBEXaggItem 3 4 3" xfId="32550"/>
    <cellStyle name="SAPBEXaggItem 3 4 3 2" xfId="32551"/>
    <cellStyle name="SAPBEXaggItem 3 4 3 2 2" xfId="32552"/>
    <cellStyle name="SAPBEXaggItem 3 4 3 3" xfId="32553"/>
    <cellStyle name="SAPBEXaggItem 3 4 4" xfId="32554"/>
    <cellStyle name="SAPBEXaggItem 3 4 4 2" xfId="32555"/>
    <cellStyle name="SAPBEXaggItem 3 4 4 2 2" xfId="32556"/>
    <cellStyle name="SAPBEXaggItem 3 4 4 3" xfId="32557"/>
    <cellStyle name="SAPBEXaggItem 3 4 5" xfId="32558"/>
    <cellStyle name="SAPBEXaggItem 3 4 5 2" xfId="32559"/>
    <cellStyle name="SAPBEXaggItem 3 4 5 2 2" xfId="32560"/>
    <cellStyle name="SAPBEXaggItem 3 4 5 3" xfId="32561"/>
    <cellStyle name="SAPBEXaggItem 3 4 6" xfId="32562"/>
    <cellStyle name="SAPBEXaggItem 3 4 6 2" xfId="32563"/>
    <cellStyle name="SAPBEXaggItem 3 4 6 2 2" xfId="32564"/>
    <cellStyle name="SAPBEXaggItem 3 4 6 3" xfId="32565"/>
    <cellStyle name="SAPBEXaggItem 3 4 7" xfId="32566"/>
    <cellStyle name="SAPBEXaggItem 3 4 7 2" xfId="32567"/>
    <cellStyle name="SAPBEXaggItem 3 4 7 2 2" xfId="32568"/>
    <cellStyle name="SAPBEXaggItem 3 4 7 3" xfId="32569"/>
    <cellStyle name="SAPBEXaggItem 3 4 8" xfId="32570"/>
    <cellStyle name="SAPBEXaggItem 3 4 8 2" xfId="32571"/>
    <cellStyle name="SAPBEXaggItem 3 4 9" xfId="32572"/>
    <cellStyle name="SAPBEXaggItem 3 5" xfId="32573"/>
    <cellStyle name="SAPBEXaggItem 3 5 2" xfId="32574"/>
    <cellStyle name="SAPBEXaggItem 3 5 2 2" xfId="32575"/>
    <cellStyle name="SAPBEXaggItem 3 5 2 2 2" xfId="32576"/>
    <cellStyle name="SAPBEXaggItem 3 5 2 3" xfId="32577"/>
    <cellStyle name="SAPBEXaggItem 3 5 3" xfId="32578"/>
    <cellStyle name="SAPBEXaggItem 3 5 3 2" xfId="32579"/>
    <cellStyle name="SAPBEXaggItem 3 5 3 2 2" xfId="32580"/>
    <cellStyle name="SAPBEXaggItem 3 5 3 3" xfId="32581"/>
    <cellStyle name="SAPBEXaggItem 3 5 4" xfId="32582"/>
    <cellStyle name="SAPBEXaggItem 3 5 4 2" xfId="32583"/>
    <cellStyle name="SAPBEXaggItem 3 5 4 2 2" xfId="32584"/>
    <cellStyle name="SAPBEXaggItem 3 5 4 3" xfId="32585"/>
    <cellStyle name="SAPBEXaggItem 3 5 5" xfId="32586"/>
    <cellStyle name="SAPBEXaggItem 3 5 5 2" xfId="32587"/>
    <cellStyle name="SAPBEXaggItem 3 5 5 2 2" xfId="32588"/>
    <cellStyle name="SAPBEXaggItem 3 5 5 3" xfId="32589"/>
    <cellStyle name="SAPBEXaggItem 3 5 6" xfId="32590"/>
    <cellStyle name="SAPBEXaggItem 3 5 6 2" xfId="32591"/>
    <cellStyle name="SAPBEXaggItem 3 5 7" xfId="32592"/>
    <cellStyle name="SAPBEXaggItem 3 6" xfId="32593"/>
    <cellStyle name="SAPBEXaggItem 3 6 2" xfId="32594"/>
    <cellStyle name="SAPBEXaggItem 3 6 2 2" xfId="32595"/>
    <cellStyle name="SAPBEXaggItem 3 6 3" xfId="32596"/>
    <cellStyle name="SAPBEXaggItem 3 7" xfId="32597"/>
    <cellStyle name="SAPBEXaggItem 3 7 2" xfId="32598"/>
    <cellStyle name="SAPBEXaggItem 3 7 2 2" xfId="32599"/>
    <cellStyle name="SAPBEXaggItem 3 7 3" xfId="32600"/>
    <cellStyle name="SAPBEXaggItem 3 8" xfId="32601"/>
    <cellStyle name="SAPBEXaggItem 3 8 2" xfId="32602"/>
    <cellStyle name="SAPBEXaggItem 3 9" xfId="32603"/>
    <cellStyle name="SAPBEXaggItem 4" xfId="32604"/>
    <cellStyle name="SAPBEXaggItem 4 2" xfId="32605"/>
    <cellStyle name="SAPBEXaggItem 4 2 2" xfId="32606"/>
    <cellStyle name="SAPBEXaggItem 4 2 2 2" xfId="32607"/>
    <cellStyle name="SAPBEXaggItem 4 2 2 2 2" xfId="32608"/>
    <cellStyle name="SAPBEXaggItem 4 2 2 2 2 2" xfId="32609"/>
    <cellStyle name="SAPBEXaggItem 4 2 2 2 2 2 2" xfId="32610"/>
    <cellStyle name="SAPBEXaggItem 4 2 2 2 2 3" xfId="32611"/>
    <cellStyle name="SAPBEXaggItem 4 2 2 2 3" xfId="32612"/>
    <cellStyle name="SAPBEXaggItem 4 2 2 2 3 2" xfId="32613"/>
    <cellStyle name="SAPBEXaggItem 4 2 2 2 3 2 2" xfId="32614"/>
    <cellStyle name="SAPBEXaggItem 4 2 2 2 3 3" xfId="32615"/>
    <cellStyle name="SAPBEXaggItem 4 2 2 2 4" xfId="32616"/>
    <cellStyle name="SAPBEXaggItem 4 2 2 2 4 2" xfId="32617"/>
    <cellStyle name="SAPBEXaggItem 4 2 2 2 4 2 2" xfId="32618"/>
    <cellStyle name="SAPBEXaggItem 4 2 2 2 4 3" xfId="32619"/>
    <cellStyle name="SAPBEXaggItem 4 2 2 2 5" xfId="32620"/>
    <cellStyle name="SAPBEXaggItem 4 2 2 2 5 2" xfId="32621"/>
    <cellStyle name="SAPBEXaggItem 4 2 2 2 5 2 2" xfId="32622"/>
    <cellStyle name="SAPBEXaggItem 4 2 2 2 5 3" xfId="32623"/>
    <cellStyle name="SAPBEXaggItem 4 2 2 2 6" xfId="32624"/>
    <cellStyle name="SAPBEXaggItem 4 2 2 2 6 2" xfId="32625"/>
    <cellStyle name="SAPBEXaggItem 4 2 2 2 6 2 2" xfId="32626"/>
    <cellStyle name="SAPBEXaggItem 4 2 2 2 6 3" xfId="32627"/>
    <cellStyle name="SAPBEXaggItem 4 2 2 2 7" xfId="32628"/>
    <cellStyle name="SAPBEXaggItem 4 2 2 2 7 2" xfId="32629"/>
    <cellStyle name="SAPBEXaggItem 4 2 2 2 8" xfId="32630"/>
    <cellStyle name="SAPBEXaggItem 4 2 2 3" xfId="32631"/>
    <cellStyle name="SAPBEXaggItem 4 2 2 3 2" xfId="32632"/>
    <cellStyle name="SAPBEXaggItem 4 2 2 3 2 2" xfId="32633"/>
    <cellStyle name="SAPBEXaggItem 4 2 2 3 3" xfId="32634"/>
    <cellStyle name="SAPBEXaggItem 4 2 2 4" xfId="32635"/>
    <cellStyle name="SAPBEXaggItem 4 2 2 4 2" xfId="32636"/>
    <cellStyle name="SAPBEXaggItem 4 2 2 4 2 2" xfId="32637"/>
    <cellStyle name="SAPBEXaggItem 4 2 2 4 3" xfId="32638"/>
    <cellStyle name="SAPBEXaggItem 4 2 2 5" xfId="32639"/>
    <cellStyle name="SAPBEXaggItem 4 2 2 5 2" xfId="32640"/>
    <cellStyle name="SAPBEXaggItem 4 2 2 5 2 2" xfId="32641"/>
    <cellStyle name="SAPBEXaggItem 4 2 2 5 3" xfId="32642"/>
    <cellStyle name="SAPBEXaggItem 4 2 2 6" xfId="32643"/>
    <cellStyle name="SAPBEXaggItem 4 2 2 6 2" xfId="32644"/>
    <cellStyle name="SAPBEXaggItem 4 2 2 6 2 2" xfId="32645"/>
    <cellStyle name="SAPBEXaggItem 4 2 2 6 3" xfId="32646"/>
    <cellStyle name="SAPBEXaggItem 4 2 2 7" xfId="32647"/>
    <cellStyle name="SAPBEXaggItem 4 2 2 7 2" xfId="32648"/>
    <cellStyle name="SAPBEXaggItem 4 2 2 7 2 2" xfId="32649"/>
    <cellStyle name="SAPBEXaggItem 4 2 2 7 3" xfId="32650"/>
    <cellStyle name="SAPBEXaggItem 4 2 2 8" xfId="32651"/>
    <cellStyle name="SAPBEXaggItem 4 2 2 8 2" xfId="32652"/>
    <cellStyle name="SAPBEXaggItem 4 2 2 9" xfId="32653"/>
    <cellStyle name="SAPBEXaggItem 4 2 3" xfId="32654"/>
    <cellStyle name="SAPBEXaggItem 4 2 3 2" xfId="32655"/>
    <cellStyle name="SAPBEXaggItem 4 2 3 2 2" xfId="32656"/>
    <cellStyle name="SAPBEXaggItem 4 2 3 2 2 2" xfId="32657"/>
    <cellStyle name="SAPBEXaggItem 4 2 3 2 3" xfId="32658"/>
    <cellStyle name="SAPBEXaggItem 4 2 3 3" xfId="32659"/>
    <cellStyle name="SAPBEXaggItem 4 2 3 3 2" xfId="32660"/>
    <cellStyle name="SAPBEXaggItem 4 2 3 3 2 2" xfId="32661"/>
    <cellStyle name="SAPBEXaggItem 4 2 3 3 3" xfId="32662"/>
    <cellStyle name="SAPBEXaggItem 4 2 3 4" xfId="32663"/>
    <cellStyle name="SAPBEXaggItem 4 2 3 4 2" xfId="32664"/>
    <cellStyle name="SAPBEXaggItem 4 2 3 4 2 2" xfId="32665"/>
    <cellStyle name="SAPBEXaggItem 4 2 3 4 3" xfId="32666"/>
    <cellStyle name="SAPBEXaggItem 4 2 3 5" xfId="32667"/>
    <cellStyle name="SAPBEXaggItem 4 2 3 5 2" xfId="32668"/>
    <cellStyle name="SAPBEXaggItem 4 2 3 5 2 2" xfId="32669"/>
    <cellStyle name="SAPBEXaggItem 4 2 3 5 3" xfId="32670"/>
    <cellStyle name="SAPBEXaggItem 4 2 3 6" xfId="32671"/>
    <cellStyle name="SAPBEXaggItem 4 2 3 6 2" xfId="32672"/>
    <cellStyle name="SAPBEXaggItem 4 2 3 7" xfId="32673"/>
    <cellStyle name="SAPBEXaggItem 4 2 4" xfId="32674"/>
    <cellStyle name="SAPBEXaggItem 4 2 4 2" xfId="32675"/>
    <cellStyle name="SAPBEXaggItem 4 2 4 2 2" xfId="32676"/>
    <cellStyle name="SAPBEXaggItem 4 2 4 3" xfId="32677"/>
    <cellStyle name="SAPBEXaggItem 4 2 5" xfId="32678"/>
    <cellStyle name="SAPBEXaggItem 4 2 5 2" xfId="32679"/>
    <cellStyle name="SAPBEXaggItem 4 2 5 2 2" xfId="32680"/>
    <cellStyle name="SAPBEXaggItem 4 2 5 3" xfId="32681"/>
    <cellStyle name="SAPBEXaggItem 4 2 6" xfId="32682"/>
    <cellStyle name="SAPBEXaggItem 4 2 6 2" xfId="32683"/>
    <cellStyle name="SAPBEXaggItem 4 2 7" xfId="32684"/>
    <cellStyle name="SAPBEXaggItem 4 3" xfId="32685"/>
    <cellStyle name="SAPBEXaggItem 4 3 2" xfId="32686"/>
    <cellStyle name="SAPBEXaggItem 4 3 2 2" xfId="32687"/>
    <cellStyle name="SAPBEXaggItem 4 3 2 2 2" xfId="32688"/>
    <cellStyle name="SAPBEXaggItem 4 3 2 2 2 2" xfId="32689"/>
    <cellStyle name="SAPBEXaggItem 4 3 2 2 2 2 2" xfId="32690"/>
    <cellStyle name="SAPBEXaggItem 4 3 2 2 2 3" xfId="32691"/>
    <cellStyle name="SAPBEXaggItem 4 3 2 2 3" xfId="32692"/>
    <cellStyle name="SAPBEXaggItem 4 3 2 2 3 2" xfId="32693"/>
    <cellStyle name="SAPBEXaggItem 4 3 2 2 3 2 2" xfId="32694"/>
    <cellStyle name="SAPBEXaggItem 4 3 2 2 3 3" xfId="32695"/>
    <cellStyle name="SAPBEXaggItem 4 3 2 2 4" xfId="32696"/>
    <cellStyle name="SAPBEXaggItem 4 3 2 2 4 2" xfId="32697"/>
    <cellStyle name="SAPBEXaggItem 4 3 2 2 4 2 2" xfId="32698"/>
    <cellStyle name="SAPBEXaggItem 4 3 2 2 4 3" xfId="32699"/>
    <cellStyle name="SAPBEXaggItem 4 3 2 2 5" xfId="32700"/>
    <cellStyle name="SAPBEXaggItem 4 3 2 2 5 2" xfId="32701"/>
    <cellStyle name="SAPBEXaggItem 4 3 2 2 5 2 2" xfId="32702"/>
    <cellStyle name="SAPBEXaggItem 4 3 2 2 5 3" xfId="32703"/>
    <cellStyle name="SAPBEXaggItem 4 3 2 2 6" xfId="32704"/>
    <cellStyle name="SAPBEXaggItem 4 3 2 2 6 2" xfId="32705"/>
    <cellStyle name="SAPBEXaggItem 4 3 2 2 6 2 2" xfId="32706"/>
    <cellStyle name="SAPBEXaggItem 4 3 2 2 6 3" xfId="32707"/>
    <cellStyle name="SAPBEXaggItem 4 3 2 2 7" xfId="32708"/>
    <cellStyle name="SAPBEXaggItem 4 3 2 2 7 2" xfId="32709"/>
    <cellStyle name="SAPBEXaggItem 4 3 2 2 8" xfId="32710"/>
    <cellStyle name="SAPBEXaggItem 4 3 2 3" xfId="32711"/>
    <cellStyle name="SAPBEXaggItem 4 3 2 3 2" xfId="32712"/>
    <cellStyle name="SAPBEXaggItem 4 3 2 3 2 2" xfId="32713"/>
    <cellStyle name="SAPBEXaggItem 4 3 2 3 3" xfId="32714"/>
    <cellStyle name="SAPBEXaggItem 4 3 2 4" xfId="32715"/>
    <cellStyle name="SAPBEXaggItem 4 3 2 4 2" xfId="32716"/>
    <cellStyle name="SAPBEXaggItem 4 3 2 4 2 2" xfId="32717"/>
    <cellStyle name="SAPBEXaggItem 4 3 2 4 3" xfId="32718"/>
    <cellStyle name="SAPBEXaggItem 4 3 2 5" xfId="32719"/>
    <cellStyle name="SAPBEXaggItem 4 3 2 5 2" xfId="32720"/>
    <cellStyle name="SAPBEXaggItem 4 3 2 5 2 2" xfId="32721"/>
    <cellStyle name="SAPBEXaggItem 4 3 2 5 3" xfId="32722"/>
    <cellStyle name="SAPBEXaggItem 4 3 2 6" xfId="32723"/>
    <cellStyle name="SAPBEXaggItem 4 3 2 6 2" xfId="32724"/>
    <cellStyle name="SAPBEXaggItem 4 3 2 6 2 2" xfId="32725"/>
    <cellStyle name="SAPBEXaggItem 4 3 2 6 3" xfId="32726"/>
    <cellStyle name="SAPBEXaggItem 4 3 2 7" xfId="32727"/>
    <cellStyle name="SAPBEXaggItem 4 3 2 7 2" xfId="32728"/>
    <cellStyle name="SAPBEXaggItem 4 3 2 7 2 2" xfId="32729"/>
    <cellStyle name="SAPBEXaggItem 4 3 2 7 3" xfId="32730"/>
    <cellStyle name="SAPBEXaggItem 4 3 2 8" xfId="32731"/>
    <cellStyle name="SAPBEXaggItem 4 3 2 8 2" xfId="32732"/>
    <cellStyle name="SAPBEXaggItem 4 3 2 9" xfId="32733"/>
    <cellStyle name="SAPBEXaggItem 4 3 3" xfId="32734"/>
    <cellStyle name="SAPBEXaggItem 4 3 3 2" xfId="32735"/>
    <cellStyle name="SAPBEXaggItem 4 3 3 2 2" xfId="32736"/>
    <cellStyle name="SAPBEXaggItem 4 3 3 2 2 2" xfId="32737"/>
    <cellStyle name="SAPBEXaggItem 4 3 3 2 3" xfId="32738"/>
    <cellStyle name="SAPBEXaggItem 4 3 3 3" xfId="32739"/>
    <cellStyle name="SAPBEXaggItem 4 3 3 3 2" xfId="32740"/>
    <cellStyle name="SAPBEXaggItem 4 3 3 3 2 2" xfId="32741"/>
    <cellStyle name="SAPBEXaggItem 4 3 3 3 3" xfId="32742"/>
    <cellStyle name="SAPBEXaggItem 4 3 3 4" xfId="32743"/>
    <cellStyle name="SAPBEXaggItem 4 3 3 4 2" xfId="32744"/>
    <cellStyle name="SAPBEXaggItem 4 3 3 4 2 2" xfId="32745"/>
    <cellStyle name="SAPBEXaggItem 4 3 3 4 3" xfId="32746"/>
    <cellStyle name="SAPBEXaggItem 4 3 3 5" xfId="32747"/>
    <cellStyle name="SAPBEXaggItem 4 3 3 5 2" xfId="32748"/>
    <cellStyle name="SAPBEXaggItem 4 3 3 5 2 2" xfId="32749"/>
    <cellStyle name="SAPBEXaggItem 4 3 3 5 3" xfId="32750"/>
    <cellStyle name="SAPBEXaggItem 4 3 3 6" xfId="32751"/>
    <cellStyle name="SAPBEXaggItem 4 3 3 6 2" xfId="32752"/>
    <cellStyle name="SAPBEXaggItem 4 3 3 7" xfId="32753"/>
    <cellStyle name="SAPBEXaggItem 4 3 4" xfId="32754"/>
    <cellStyle name="SAPBEXaggItem 4 3 4 2" xfId="32755"/>
    <cellStyle name="SAPBEXaggItem 4 3 4 2 2" xfId="32756"/>
    <cellStyle name="SAPBEXaggItem 4 3 4 3" xfId="32757"/>
    <cellStyle name="SAPBEXaggItem 4 3 5" xfId="32758"/>
    <cellStyle name="SAPBEXaggItem 4 3 5 2" xfId="32759"/>
    <cellStyle name="SAPBEXaggItem 4 3 5 2 2" xfId="32760"/>
    <cellStyle name="SAPBEXaggItem 4 3 5 3" xfId="32761"/>
    <cellStyle name="SAPBEXaggItem 4 3 6" xfId="32762"/>
    <cellStyle name="SAPBEXaggItem 4 3 6 2" xfId="32763"/>
    <cellStyle name="SAPBEXaggItem 4 3 7" xfId="32764"/>
    <cellStyle name="SAPBEXaggItem 4 4" xfId="32765"/>
    <cellStyle name="SAPBEXaggItem 4 4 2" xfId="32766"/>
    <cellStyle name="SAPBEXaggItem 4 4 2 2" xfId="32767"/>
    <cellStyle name="SAPBEXaggItem 4 4 2 2 2" xfId="32768"/>
    <cellStyle name="SAPBEXaggItem 4 4 2 2 2 2" xfId="32769"/>
    <cellStyle name="SAPBEXaggItem 4 4 2 2 3" xfId="32770"/>
    <cellStyle name="SAPBEXaggItem 4 4 2 3" xfId="32771"/>
    <cellStyle name="SAPBEXaggItem 4 4 2 3 2" xfId="32772"/>
    <cellStyle name="SAPBEXaggItem 4 4 2 3 2 2" xfId="32773"/>
    <cellStyle name="SAPBEXaggItem 4 4 2 3 3" xfId="32774"/>
    <cellStyle name="SAPBEXaggItem 4 4 2 4" xfId="32775"/>
    <cellStyle name="SAPBEXaggItem 4 4 2 4 2" xfId="32776"/>
    <cellStyle name="SAPBEXaggItem 4 4 2 4 2 2" xfId="32777"/>
    <cellStyle name="SAPBEXaggItem 4 4 2 4 3" xfId="32778"/>
    <cellStyle name="SAPBEXaggItem 4 4 2 5" xfId="32779"/>
    <cellStyle name="SAPBEXaggItem 4 4 2 5 2" xfId="32780"/>
    <cellStyle name="SAPBEXaggItem 4 4 2 5 2 2" xfId="32781"/>
    <cellStyle name="SAPBEXaggItem 4 4 2 5 3" xfId="32782"/>
    <cellStyle name="SAPBEXaggItem 4 4 2 6" xfId="32783"/>
    <cellStyle name="SAPBEXaggItem 4 4 2 6 2" xfId="32784"/>
    <cellStyle name="SAPBEXaggItem 4 4 2 6 2 2" xfId="32785"/>
    <cellStyle name="SAPBEXaggItem 4 4 2 6 3" xfId="32786"/>
    <cellStyle name="SAPBEXaggItem 4 4 2 7" xfId="32787"/>
    <cellStyle name="SAPBEXaggItem 4 4 2 7 2" xfId="32788"/>
    <cellStyle name="SAPBEXaggItem 4 4 2 8" xfId="32789"/>
    <cellStyle name="SAPBEXaggItem 4 4 3" xfId="32790"/>
    <cellStyle name="SAPBEXaggItem 4 4 3 2" xfId="32791"/>
    <cellStyle name="SAPBEXaggItem 4 4 3 2 2" xfId="32792"/>
    <cellStyle name="SAPBEXaggItem 4 4 3 3" xfId="32793"/>
    <cellStyle name="SAPBEXaggItem 4 4 4" xfId="32794"/>
    <cellStyle name="SAPBEXaggItem 4 4 4 2" xfId="32795"/>
    <cellStyle name="SAPBEXaggItem 4 4 4 2 2" xfId="32796"/>
    <cellStyle name="SAPBEXaggItem 4 4 4 3" xfId="32797"/>
    <cellStyle name="SAPBEXaggItem 4 4 5" xfId="32798"/>
    <cellStyle name="SAPBEXaggItem 4 4 5 2" xfId="32799"/>
    <cellStyle name="SAPBEXaggItem 4 4 5 2 2" xfId="32800"/>
    <cellStyle name="SAPBEXaggItem 4 4 5 3" xfId="32801"/>
    <cellStyle name="SAPBEXaggItem 4 4 6" xfId="32802"/>
    <cellStyle name="SAPBEXaggItem 4 4 6 2" xfId="32803"/>
    <cellStyle name="SAPBEXaggItem 4 4 6 2 2" xfId="32804"/>
    <cellStyle name="SAPBEXaggItem 4 4 6 3" xfId="32805"/>
    <cellStyle name="SAPBEXaggItem 4 4 7" xfId="32806"/>
    <cellStyle name="SAPBEXaggItem 4 4 7 2" xfId="32807"/>
    <cellStyle name="SAPBEXaggItem 4 4 7 2 2" xfId="32808"/>
    <cellStyle name="SAPBEXaggItem 4 4 7 3" xfId="32809"/>
    <cellStyle name="SAPBEXaggItem 4 4 8" xfId="32810"/>
    <cellStyle name="SAPBEXaggItem 4 4 8 2" xfId="32811"/>
    <cellStyle name="SAPBEXaggItem 4 4 9" xfId="32812"/>
    <cellStyle name="SAPBEXaggItem 4 5" xfId="32813"/>
    <cellStyle name="SAPBEXaggItem 4 5 2" xfId="32814"/>
    <cellStyle name="SAPBEXaggItem 4 5 2 2" xfId="32815"/>
    <cellStyle name="SAPBEXaggItem 4 5 2 2 2" xfId="32816"/>
    <cellStyle name="SAPBEXaggItem 4 5 2 3" xfId="32817"/>
    <cellStyle name="SAPBEXaggItem 4 5 3" xfId="32818"/>
    <cellStyle name="SAPBEXaggItem 4 5 3 2" xfId="32819"/>
    <cellStyle name="SAPBEXaggItem 4 5 3 2 2" xfId="32820"/>
    <cellStyle name="SAPBEXaggItem 4 5 3 3" xfId="32821"/>
    <cellStyle name="SAPBEXaggItem 4 5 4" xfId="32822"/>
    <cellStyle name="SAPBEXaggItem 4 5 4 2" xfId="32823"/>
    <cellStyle name="SAPBEXaggItem 4 5 4 2 2" xfId="32824"/>
    <cellStyle name="SAPBEXaggItem 4 5 4 3" xfId="32825"/>
    <cellStyle name="SAPBEXaggItem 4 5 5" xfId="32826"/>
    <cellStyle name="SAPBEXaggItem 4 5 5 2" xfId="32827"/>
    <cellStyle name="SAPBEXaggItem 4 5 5 2 2" xfId="32828"/>
    <cellStyle name="SAPBEXaggItem 4 5 5 3" xfId="32829"/>
    <cellStyle name="SAPBEXaggItem 4 5 6" xfId="32830"/>
    <cellStyle name="SAPBEXaggItem 4 5 6 2" xfId="32831"/>
    <cellStyle name="SAPBEXaggItem 4 5 7" xfId="32832"/>
    <cellStyle name="SAPBEXaggItem 4 6" xfId="32833"/>
    <cellStyle name="SAPBEXaggItem 4 6 2" xfId="32834"/>
    <cellStyle name="SAPBEXaggItem 4 6 2 2" xfId="32835"/>
    <cellStyle name="SAPBEXaggItem 4 6 3" xfId="32836"/>
    <cellStyle name="SAPBEXaggItem 4 7" xfId="32837"/>
    <cellStyle name="SAPBEXaggItem 4 7 2" xfId="32838"/>
    <cellStyle name="SAPBEXaggItem 4 7 2 2" xfId="32839"/>
    <cellStyle name="SAPBEXaggItem 4 7 3" xfId="32840"/>
    <cellStyle name="SAPBEXaggItem 4 8" xfId="32841"/>
    <cellStyle name="SAPBEXaggItem 4 8 2" xfId="32842"/>
    <cellStyle name="SAPBEXaggItem 4 9" xfId="32843"/>
    <cellStyle name="SAPBEXaggItem 5" xfId="32844"/>
    <cellStyle name="SAPBEXaggItem 5 2" xfId="32845"/>
    <cellStyle name="SAPBEXaggItem 5 2 2" xfId="32846"/>
    <cellStyle name="SAPBEXaggItem 5 2 2 2" xfId="32847"/>
    <cellStyle name="SAPBEXaggItem 5 2 2 2 2" xfId="32848"/>
    <cellStyle name="SAPBEXaggItem 5 2 2 2 2 2" xfId="32849"/>
    <cellStyle name="SAPBEXaggItem 5 2 2 2 3" xfId="32850"/>
    <cellStyle name="SAPBEXaggItem 5 2 2 3" xfId="32851"/>
    <cellStyle name="SAPBEXaggItem 5 2 2 3 2" xfId="32852"/>
    <cellStyle name="SAPBEXaggItem 5 2 2 3 2 2" xfId="32853"/>
    <cellStyle name="SAPBEXaggItem 5 2 2 3 3" xfId="32854"/>
    <cellStyle name="SAPBEXaggItem 5 2 2 4" xfId="32855"/>
    <cellStyle name="SAPBEXaggItem 5 2 2 4 2" xfId="32856"/>
    <cellStyle name="SAPBEXaggItem 5 2 2 4 2 2" xfId="32857"/>
    <cellStyle name="SAPBEXaggItem 5 2 2 4 3" xfId="32858"/>
    <cellStyle name="SAPBEXaggItem 5 2 2 5" xfId="32859"/>
    <cellStyle name="SAPBEXaggItem 5 2 2 5 2" xfId="32860"/>
    <cellStyle name="SAPBEXaggItem 5 2 2 5 2 2" xfId="32861"/>
    <cellStyle name="SAPBEXaggItem 5 2 2 5 3" xfId="32862"/>
    <cellStyle name="SAPBEXaggItem 5 2 2 6" xfId="32863"/>
    <cellStyle name="SAPBEXaggItem 5 2 2 6 2" xfId="32864"/>
    <cellStyle name="SAPBEXaggItem 5 2 2 6 2 2" xfId="32865"/>
    <cellStyle name="SAPBEXaggItem 5 2 2 6 3" xfId="32866"/>
    <cellStyle name="SAPBEXaggItem 5 2 2 7" xfId="32867"/>
    <cellStyle name="SAPBEXaggItem 5 2 2 7 2" xfId="32868"/>
    <cellStyle name="SAPBEXaggItem 5 2 2 8" xfId="32869"/>
    <cellStyle name="SAPBEXaggItem 5 2 3" xfId="32870"/>
    <cellStyle name="SAPBEXaggItem 5 2 3 2" xfId="32871"/>
    <cellStyle name="SAPBEXaggItem 5 2 3 2 2" xfId="32872"/>
    <cellStyle name="SAPBEXaggItem 5 2 3 3" xfId="32873"/>
    <cellStyle name="SAPBEXaggItem 5 2 4" xfId="32874"/>
    <cellStyle name="SAPBEXaggItem 5 2 4 2" xfId="32875"/>
    <cellStyle name="SAPBEXaggItem 5 2 4 2 2" xfId="32876"/>
    <cellStyle name="SAPBEXaggItem 5 2 4 3" xfId="32877"/>
    <cellStyle name="SAPBEXaggItem 5 2 5" xfId="32878"/>
    <cellStyle name="SAPBEXaggItem 5 2 5 2" xfId="32879"/>
    <cellStyle name="SAPBEXaggItem 5 2 5 2 2" xfId="32880"/>
    <cellStyle name="SAPBEXaggItem 5 2 5 3" xfId="32881"/>
    <cellStyle name="SAPBEXaggItem 5 2 6" xfId="32882"/>
    <cellStyle name="SAPBEXaggItem 5 2 6 2" xfId="32883"/>
    <cellStyle name="SAPBEXaggItem 5 2 6 2 2" xfId="32884"/>
    <cellStyle name="SAPBEXaggItem 5 2 6 3" xfId="32885"/>
    <cellStyle name="SAPBEXaggItem 5 2 7" xfId="32886"/>
    <cellStyle name="SAPBEXaggItem 5 2 7 2" xfId="32887"/>
    <cellStyle name="SAPBEXaggItem 5 2 7 2 2" xfId="32888"/>
    <cellStyle name="SAPBEXaggItem 5 2 7 3" xfId="32889"/>
    <cellStyle name="SAPBEXaggItem 5 2 8" xfId="32890"/>
    <cellStyle name="SAPBEXaggItem 5 2 8 2" xfId="32891"/>
    <cellStyle name="SAPBEXaggItem 5 2 9" xfId="32892"/>
    <cellStyle name="SAPBEXaggItem 5 3" xfId="32893"/>
    <cellStyle name="SAPBEXaggItem 5 3 2" xfId="32894"/>
    <cellStyle name="SAPBEXaggItem 5 3 2 2" xfId="32895"/>
    <cellStyle name="SAPBEXaggItem 5 3 2 2 2" xfId="32896"/>
    <cellStyle name="SAPBEXaggItem 5 3 2 3" xfId="32897"/>
    <cellStyle name="SAPBEXaggItem 5 3 3" xfId="32898"/>
    <cellStyle name="SAPBEXaggItem 5 3 3 2" xfId="32899"/>
    <cellStyle name="SAPBEXaggItem 5 3 3 2 2" xfId="32900"/>
    <cellStyle name="SAPBEXaggItem 5 3 3 3" xfId="32901"/>
    <cellStyle name="SAPBEXaggItem 5 3 4" xfId="32902"/>
    <cellStyle name="SAPBEXaggItem 5 3 4 2" xfId="32903"/>
    <cellStyle name="SAPBEXaggItem 5 3 4 2 2" xfId="32904"/>
    <cellStyle name="SAPBEXaggItem 5 3 4 3" xfId="32905"/>
    <cellStyle name="SAPBEXaggItem 5 3 5" xfId="32906"/>
    <cellStyle name="SAPBEXaggItem 5 3 5 2" xfId="32907"/>
    <cellStyle name="SAPBEXaggItem 5 3 5 2 2" xfId="32908"/>
    <cellStyle name="SAPBEXaggItem 5 3 5 3" xfId="32909"/>
    <cellStyle name="SAPBEXaggItem 5 3 6" xfId="32910"/>
    <cellStyle name="SAPBEXaggItem 5 3 6 2" xfId="32911"/>
    <cellStyle name="SAPBEXaggItem 5 3 7" xfId="32912"/>
    <cellStyle name="SAPBEXaggItem 5 4" xfId="32913"/>
    <cellStyle name="SAPBEXaggItem 5 4 2" xfId="32914"/>
    <cellStyle name="SAPBEXaggItem 5 4 2 2" xfId="32915"/>
    <cellStyle name="SAPBEXaggItem 5 4 3" xfId="32916"/>
    <cellStyle name="SAPBEXaggItem 5 5" xfId="32917"/>
    <cellStyle name="SAPBEXaggItem 5 5 2" xfId="32918"/>
    <cellStyle name="SAPBEXaggItem 5 5 2 2" xfId="32919"/>
    <cellStyle name="SAPBEXaggItem 5 5 3" xfId="32920"/>
    <cellStyle name="SAPBEXaggItem 5 6" xfId="32921"/>
    <cellStyle name="SAPBEXaggItem 5 6 2" xfId="32922"/>
    <cellStyle name="SAPBEXaggItem 5 7" xfId="32923"/>
    <cellStyle name="SAPBEXaggItem 6" xfId="32924"/>
    <cellStyle name="SAPBEXaggItem 6 2" xfId="32925"/>
    <cellStyle name="SAPBEXaggItem 6 2 2" xfId="32926"/>
    <cellStyle name="SAPBEXaggItem 6 2 2 2" xfId="32927"/>
    <cellStyle name="SAPBEXaggItem 6 2 2 2 2" xfId="32928"/>
    <cellStyle name="SAPBEXaggItem 6 2 2 3" xfId="32929"/>
    <cellStyle name="SAPBEXaggItem 6 2 3" xfId="32930"/>
    <cellStyle name="SAPBEXaggItem 6 2 3 2" xfId="32931"/>
    <cellStyle name="SAPBEXaggItem 6 2 3 2 2" xfId="32932"/>
    <cellStyle name="SAPBEXaggItem 6 2 3 3" xfId="32933"/>
    <cellStyle name="SAPBEXaggItem 6 2 4" xfId="32934"/>
    <cellStyle name="SAPBEXaggItem 6 2 4 2" xfId="32935"/>
    <cellStyle name="SAPBEXaggItem 6 2 4 2 2" xfId="32936"/>
    <cellStyle name="SAPBEXaggItem 6 2 4 3" xfId="32937"/>
    <cellStyle name="SAPBEXaggItem 6 2 5" xfId="32938"/>
    <cellStyle name="SAPBEXaggItem 6 2 5 2" xfId="32939"/>
    <cellStyle name="SAPBEXaggItem 6 2 5 2 2" xfId="32940"/>
    <cellStyle name="SAPBEXaggItem 6 2 5 3" xfId="32941"/>
    <cellStyle name="SAPBEXaggItem 6 2 6" xfId="32942"/>
    <cellStyle name="SAPBEXaggItem 6 2 6 2" xfId="32943"/>
    <cellStyle name="SAPBEXaggItem 6 2 6 2 2" xfId="32944"/>
    <cellStyle name="SAPBEXaggItem 6 2 6 3" xfId="32945"/>
    <cellStyle name="SAPBEXaggItem 6 2 7" xfId="32946"/>
    <cellStyle name="SAPBEXaggItem 6 2 7 2" xfId="32947"/>
    <cellStyle name="SAPBEXaggItem 6 2 8" xfId="32948"/>
    <cellStyle name="SAPBEXaggItem 6 3" xfId="32949"/>
    <cellStyle name="SAPBEXaggItem 6 3 2" xfId="32950"/>
    <cellStyle name="SAPBEXaggItem 6 3 2 2" xfId="32951"/>
    <cellStyle name="SAPBEXaggItem 6 3 3" xfId="32952"/>
    <cellStyle name="SAPBEXaggItem 6 4" xfId="32953"/>
    <cellStyle name="SAPBEXaggItem 6 4 2" xfId="32954"/>
    <cellStyle name="SAPBEXaggItem 6 4 2 2" xfId="32955"/>
    <cellStyle name="SAPBEXaggItem 6 4 3" xfId="32956"/>
    <cellStyle name="SAPBEXaggItem 6 5" xfId="32957"/>
    <cellStyle name="SAPBEXaggItem 6 5 2" xfId="32958"/>
    <cellStyle name="SAPBEXaggItem 6 5 2 2" xfId="32959"/>
    <cellStyle name="SAPBEXaggItem 6 5 3" xfId="32960"/>
    <cellStyle name="SAPBEXaggItem 6 6" xfId="32961"/>
    <cellStyle name="SAPBEXaggItem 6 6 2" xfId="32962"/>
    <cellStyle name="SAPBEXaggItem 6 6 2 2" xfId="32963"/>
    <cellStyle name="SAPBEXaggItem 6 6 3" xfId="32964"/>
    <cellStyle name="SAPBEXaggItem 6 7" xfId="32965"/>
    <cellStyle name="SAPBEXaggItem 6 7 2" xfId="32966"/>
    <cellStyle name="SAPBEXaggItem 6 7 2 2" xfId="32967"/>
    <cellStyle name="SAPBEXaggItem 6 7 3" xfId="32968"/>
    <cellStyle name="SAPBEXaggItem 6 8" xfId="32969"/>
    <cellStyle name="SAPBEXaggItem 6 8 2" xfId="32970"/>
    <cellStyle name="SAPBEXaggItem 6 9" xfId="32971"/>
    <cellStyle name="SAPBEXaggItem 7" xfId="32972"/>
    <cellStyle name="SAPBEXaggItem 7 2" xfId="32973"/>
    <cellStyle name="SAPBEXaggItem 7 2 2" xfId="32974"/>
    <cellStyle name="SAPBEXaggItem 7 2 2 2" xfId="32975"/>
    <cellStyle name="SAPBEXaggItem 7 2 3" xfId="32976"/>
    <cellStyle name="SAPBEXaggItem 7 3" xfId="32977"/>
    <cellStyle name="SAPBEXaggItem 7 3 2" xfId="32978"/>
    <cellStyle name="SAPBEXaggItem 7 3 2 2" xfId="32979"/>
    <cellStyle name="SAPBEXaggItem 7 3 3" xfId="32980"/>
    <cellStyle name="SAPBEXaggItem 7 4" xfId="32981"/>
    <cellStyle name="SAPBEXaggItem 7 4 2" xfId="32982"/>
    <cellStyle name="SAPBEXaggItem 7 4 2 2" xfId="32983"/>
    <cellStyle name="SAPBEXaggItem 7 4 3" xfId="32984"/>
    <cellStyle name="SAPBEXaggItem 7 5" xfId="32985"/>
    <cellStyle name="SAPBEXaggItem 7 5 2" xfId="32986"/>
    <cellStyle name="SAPBEXaggItem 7 5 2 2" xfId="32987"/>
    <cellStyle name="SAPBEXaggItem 7 5 3" xfId="32988"/>
    <cellStyle name="SAPBEXaggItem 7 6" xfId="32989"/>
    <cellStyle name="SAPBEXaggItem 7 6 2" xfId="32990"/>
    <cellStyle name="SAPBEXaggItem 7 7" xfId="32991"/>
    <cellStyle name="SAPBEXaggItem 8" xfId="32992"/>
    <cellStyle name="SAPBEXaggItem 8 2" xfId="32993"/>
    <cellStyle name="SAPBEXaggItem 8 2 2" xfId="32994"/>
    <cellStyle name="SAPBEXaggItem 8 3" xfId="32995"/>
    <cellStyle name="SAPBEXaggItem 9" xfId="32996"/>
    <cellStyle name="SAPBEXaggItem 9 2" xfId="32997"/>
    <cellStyle name="SAPBEXaggItem 9 2 2" xfId="32998"/>
    <cellStyle name="SAPBEXaggItem 9 3" xfId="32999"/>
    <cellStyle name="SAPBEXaggItem_10년_단기 (2)" xfId="33000"/>
    <cellStyle name="SAPBEXaggItemX" xfId="33001"/>
    <cellStyle name="SAPBEXaggItemX 10" xfId="33002"/>
    <cellStyle name="SAPBEXaggItemX 10 2" xfId="33003"/>
    <cellStyle name="SAPBEXaggItemX 11" xfId="33004"/>
    <cellStyle name="SAPBEXaggItemX 2" xfId="33005"/>
    <cellStyle name="SAPBEXaggItemX 2 2" xfId="33006"/>
    <cellStyle name="SAPBEXaggItemX 2 2 2" xfId="33007"/>
    <cellStyle name="SAPBEXaggItemX 2 2 2 2" xfId="33008"/>
    <cellStyle name="SAPBEXaggItemX 2 2 2 2 2" xfId="33009"/>
    <cellStyle name="SAPBEXaggItemX 2 2 2 2 2 2" xfId="33010"/>
    <cellStyle name="SAPBEXaggItemX 2 2 2 2 2 2 2" xfId="33011"/>
    <cellStyle name="SAPBEXaggItemX 2 2 2 2 2 3" xfId="33012"/>
    <cellStyle name="SAPBEXaggItemX 2 2 2 2 3" xfId="33013"/>
    <cellStyle name="SAPBEXaggItemX 2 2 2 2 3 2" xfId="33014"/>
    <cellStyle name="SAPBEXaggItemX 2 2 2 2 3 2 2" xfId="33015"/>
    <cellStyle name="SAPBEXaggItemX 2 2 2 2 3 3" xfId="33016"/>
    <cellStyle name="SAPBEXaggItemX 2 2 2 2 4" xfId="33017"/>
    <cellStyle name="SAPBEXaggItemX 2 2 2 2 4 2" xfId="33018"/>
    <cellStyle name="SAPBEXaggItemX 2 2 2 2 4 2 2" xfId="33019"/>
    <cellStyle name="SAPBEXaggItemX 2 2 2 2 4 3" xfId="33020"/>
    <cellStyle name="SAPBEXaggItemX 2 2 2 2 5" xfId="33021"/>
    <cellStyle name="SAPBEXaggItemX 2 2 2 2 5 2" xfId="33022"/>
    <cellStyle name="SAPBEXaggItemX 2 2 2 2 5 2 2" xfId="33023"/>
    <cellStyle name="SAPBEXaggItemX 2 2 2 2 5 3" xfId="33024"/>
    <cellStyle name="SAPBEXaggItemX 2 2 2 2 6" xfId="33025"/>
    <cellStyle name="SAPBEXaggItemX 2 2 2 2 6 2" xfId="33026"/>
    <cellStyle name="SAPBEXaggItemX 2 2 2 2 6 2 2" xfId="33027"/>
    <cellStyle name="SAPBEXaggItemX 2 2 2 2 6 3" xfId="33028"/>
    <cellStyle name="SAPBEXaggItemX 2 2 2 2 7" xfId="33029"/>
    <cellStyle name="SAPBEXaggItemX 2 2 2 2 7 2" xfId="33030"/>
    <cellStyle name="SAPBEXaggItemX 2 2 2 2 8" xfId="33031"/>
    <cellStyle name="SAPBEXaggItemX 2 2 2 3" xfId="33032"/>
    <cellStyle name="SAPBEXaggItemX 2 2 2 3 2" xfId="33033"/>
    <cellStyle name="SAPBEXaggItemX 2 2 2 3 2 2" xfId="33034"/>
    <cellStyle name="SAPBEXaggItemX 2 2 2 3 3" xfId="33035"/>
    <cellStyle name="SAPBEXaggItemX 2 2 2 4" xfId="33036"/>
    <cellStyle name="SAPBEXaggItemX 2 2 2 4 2" xfId="33037"/>
    <cellStyle name="SAPBEXaggItemX 2 2 2 4 2 2" xfId="33038"/>
    <cellStyle name="SAPBEXaggItemX 2 2 2 4 3" xfId="33039"/>
    <cellStyle name="SAPBEXaggItemX 2 2 2 5" xfId="33040"/>
    <cellStyle name="SAPBEXaggItemX 2 2 2 5 2" xfId="33041"/>
    <cellStyle name="SAPBEXaggItemX 2 2 2 5 2 2" xfId="33042"/>
    <cellStyle name="SAPBEXaggItemX 2 2 2 5 3" xfId="33043"/>
    <cellStyle name="SAPBEXaggItemX 2 2 2 6" xfId="33044"/>
    <cellStyle name="SAPBEXaggItemX 2 2 2 6 2" xfId="33045"/>
    <cellStyle name="SAPBEXaggItemX 2 2 2 6 2 2" xfId="33046"/>
    <cellStyle name="SAPBEXaggItemX 2 2 2 6 3" xfId="33047"/>
    <cellStyle name="SAPBEXaggItemX 2 2 2 7" xfId="33048"/>
    <cellStyle name="SAPBEXaggItemX 2 2 2 7 2" xfId="33049"/>
    <cellStyle name="SAPBEXaggItemX 2 2 2 7 2 2" xfId="33050"/>
    <cellStyle name="SAPBEXaggItemX 2 2 2 7 3" xfId="33051"/>
    <cellStyle name="SAPBEXaggItemX 2 2 2 8" xfId="33052"/>
    <cellStyle name="SAPBEXaggItemX 2 2 2 8 2" xfId="33053"/>
    <cellStyle name="SAPBEXaggItemX 2 2 2 9" xfId="33054"/>
    <cellStyle name="SAPBEXaggItemX 2 2 3" xfId="33055"/>
    <cellStyle name="SAPBEXaggItemX 2 2 3 2" xfId="33056"/>
    <cellStyle name="SAPBEXaggItemX 2 2 3 2 2" xfId="33057"/>
    <cellStyle name="SAPBEXaggItemX 2 2 3 2 2 2" xfId="33058"/>
    <cellStyle name="SAPBEXaggItemX 2 2 3 2 3" xfId="33059"/>
    <cellStyle name="SAPBEXaggItemX 2 2 3 3" xfId="33060"/>
    <cellStyle name="SAPBEXaggItemX 2 2 3 3 2" xfId="33061"/>
    <cellStyle name="SAPBEXaggItemX 2 2 3 3 2 2" xfId="33062"/>
    <cellStyle name="SAPBEXaggItemX 2 2 3 3 3" xfId="33063"/>
    <cellStyle name="SAPBEXaggItemX 2 2 3 4" xfId="33064"/>
    <cellStyle name="SAPBEXaggItemX 2 2 3 4 2" xfId="33065"/>
    <cellStyle name="SAPBEXaggItemX 2 2 3 4 2 2" xfId="33066"/>
    <cellStyle name="SAPBEXaggItemX 2 2 3 4 3" xfId="33067"/>
    <cellStyle name="SAPBEXaggItemX 2 2 3 5" xfId="33068"/>
    <cellStyle name="SAPBEXaggItemX 2 2 3 5 2" xfId="33069"/>
    <cellStyle name="SAPBEXaggItemX 2 2 3 5 2 2" xfId="33070"/>
    <cellStyle name="SAPBEXaggItemX 2 2 3 5 3" xfId="33071"/>
    <cellStyle name="SAPBEXaggItemX 2 2 3 6" xfId="33072"/>
    <cellStyle name="SAPBEXaggItemX 2 2 3 6 2" xfId="33073"/>
    <cellStyle name="SAPBEXaggItemX 2 2 3 7" xfId="33074"/>
    <cellStyle name="SAPBEXaggItemX 2 2 4" xfId="33075"/>
    <cellStyle name="SAPBEXaggItemX 2 2 4 2" xfId="33076"/>
    <cellStyle name="SAPBEXaggItemX 2 2 4 2 2" xfId="33077"/>
    <cellStyle name="SAPBEXaggItemX 2 2 4 3" xfId="33078"/>
    <cellStyle name="SAPBEXaggItemX 2 2 5" xfId="33079"/>
    <cellStyle name="SAPBEXaggItemX 2 2 5 2" xfId="33080"/>
    <cellStyle name="SAPBEXaggItemX 2 2 5 2 2" xfId="33081"/>
    <cellStyle name="SAPBEXaggItemX 2 2 5 3" xfId="33082"/>
    <cellStyle name="SAPBEXaggItemX 2 2 6" xfId="33083"/>
    <cellStyle name="SAPBEXaggItemX 2 2 6 2" xfId="33084"/>
    <cellStyle name="SAPBEXaggItemX 2 2 7" xfId="33085"/>
    <cellStyle name="SAPBEXaggItemX 2 3" xfId="33086"/>
    <cellStyle name="SAPBEXaggItemX 2 3 2" xfId="33087"/>
    <cellStyle name="SAPBEXaggItemX 2 3 2 2" xfId="33088"/>
    <cellStyle name="SAPBEXaggItemX 2 3 2 2 2" xfId="33089"/>
    <cellStyle name="SAPBEXaggItemX 2 3 2 2 2 2" xfId="33090"/>
    <cellStyle name="SAPBEXaggItemX 2 3 2 2 2 2 2" xfId="33091"/>
    <cellStyle name="SAPBEXaggItemX 2 3 2 2 2 3" xfId="33092"/>
    <cellStyle name="SAPBEXaggItemX 2 3 2 2 3" xfId="33093"/>
    <cellStyle name="SAPBEXaggItemX 2 3 2 2 3 2" xfId="33094"/>
    <cellStyle name="SAPBEXaggItemX 2 3 2 2 3 2 2" xfId="33095"/>
    <cellStyle name="SAPBEXaggItemX 2 3 2 2 3 3" xfId="33096"/>
    <cellStyle name="SAPBEXaggItemX 2 3 2 2 4" xfId="33097"/>
    <cellStyle name="SAPBEXaggItemX 2 3 2 2 4 2" xfId="33098"/>
    <cellStyle name="SAPBEXaggItemX 2 3 2 2 4 2 2" xfId="33099"/>
    <cellStyle name="SAPBEXaggItemX 2 3 2 2 4 3" xfId="33100"/>
    <cellStyle name="SAPBEXaggItemX 2 3 2 2 5" xfId="33101"/>
    <cellStyle name="SAPBEXaggItemX 2 3 2 2 5 2" xfId="33102"/>
    <cellStyle name="SAPBEXaggItemX 2 3 2 2 5 2 2" xfId="33103"/>
    <cellStyle name="SAPBEXaggItemX 2 3 2 2 5 3" xfId="33104"/>
    <cellStyle name="SAPBEXaggItemX 2 3 2 2 6" xfId="33105"/>
    <cellStyle name="SAPBEXaggItemX 2 3 2 2 6 2" xfId="33106"/>
    <cellStyle name="SAPBEXaggItemX 2 3 2 2 6 2 2" xfId="33107"/>
    <cellStyle name="SAPBEXaggItemX 2 3 2 2 6 3" xfId="33108"/>
    <cellStyle name="SAPBEXaggItemX 2 3 2 2 7" xfId="33109"/>
    <cellStyle name="SAPBEXaggItemX 2 3 2 2 7 2" xfId="33110"/>
    <cellStyle name="SAPBEXaggItemX 2 3 2 2 8" xfId="33111"/>
    <cellStyle name="SAPBEXaggItemX 2 3 2 3" xfId="33112"/>
    <cellStyle name="SAPBEXaggItemX 2 3 2 3 2" xfId="33113"/>
    <cellStyle name="SAPBEXaggItemX 2 3 2 3 2 2" xfId="33114"/>
    <cellStyle name="SAPBEXaggItemX 2 3 2 3 3" xfId="33115"/>
    <cellStyle name="SAPBEXaggItemX 2 3 2 4" xfId="33116"/>
    <cellStyle name="SAPBEXaggItemX 2 3 2 4 2" xfId="33117"/>
    <cellStyle name="SAPBEXaggItemX 2 3 2 4 2 2" xfId="33118"/>
    <cellStyle name="SAPBEXaggItemX 2 3 2 4 3" xfId="33119"/>
    <cellStyle name="SAPBEXaggItemX 2 3 2 5" xfId="33120"/>
    <cellStyle name="SAPBEXaggItemX 2 3 2 5 2" xfId="33121"/>
    <cellStyle name="SAPBEXaggItemX 2 3 2 5 2 2" xfId="33122"/>
    <cellStyle name="SAPBEXaggItemX 2 3 2 5 3" xfId="33123"/>
    <cellStyle name="SAPBEXaggItemX 2 3 2 6" xfId="33124"/>
    <cellStyle name="SAPBEXaggItemX 2 3 2 6 2" xfId="33125"/>
    <cellStyle name="SAPBEXaggItemX 2 3 2 6 2 2" xfId="33126"/>
    <cellStyle name="SAPBEXaggItemX 2 3 2 6 3" xfId="33127"/>
    <cellStyle name="SAPBEXaggItemX 2 3 2 7" xfId="33128"/>
    <cellStyle name="SAPBEXaggItemX 2 3 2 7 2" xfId="33129"/>
    <cellStyle name="SAPBEXaggItemX 2 3 2 7 2 2" xfId="33130"/>
    <cellStyle name="SAPBEXaggItemX 2 3 2 7 3" xfId="33131"/>
    <cellStyle name="SAPBEXaggItemX 2 3 2 8" xfId="33132"/>
    <cellStyle name="SAPBEXaggItemX 2 3 2 8 2" xfId="33133"/>
    <cellStyle name="SAPBEXaggItemX 2 3 2 9" xfId="33134"/>
    <cellStyle name="SAPBEXaggItemX 2 3 3" xfId="33135"/>
    <cellStyle name="SAPBEXaggItemX 2 3 3 2" xfId="33136"/>
    <cellStyle name="SAPBEXaggItemX 2 3 3 2 2" xfId="33137"/>
    <cellStyle name="SAPBEXaggItemX 2 3 3 2 2 2" xfId="33138"/>
    <cellStyle name="SAPBEXaggItemX 2 3 3 2 3" xfId="33139"/>
    <cellStyle name="SAPBEXaggItemX 2 3 3 3" xfId="33140"/>
    <cellStyle name="SAPBEXaggItemX 2 3 3 3 2" xfId="33141"/>
    <cellStyle name="SAPBEXaggItemX 2 3 3 3 2 2" xfId="33142"/>
    <cellStyle name="SAPBEXaggItemX 2 3 3 3 3" xfId="33143"/>
    <cellStyle name="SAPBEXaggItemX 2 3 3 4" xfId="33144"/>
    <cellStyle name="SAPBEXaggItemX 2 3 3 4 2" xfId="33145"/>
    <cellStyle name="SAPBEXaggItemX 2 3 3 4 2 2" xfId="33146"/>
    <cellStyle name="SAPBEXaggItemX 2 3 3 4 3" xfId="33147"/>
    <cellStyle name="SAPBEXaggItemX 2 3 3 5" xfId="33148"/>
    <cellStyle name="SAPBEXaggItemX 2 3 3 5 2" xfId="33149"/>
    <cellStyle name="SAPBEXaggItemX 2 3 3 5 2 2" xfId="33150"/>
    <cellStyle name="SAPBEXaggItemX 2 3 3 5 3" xfId="33151"/>
    <cellStyle name="SAPBEXaggItemX 2 3 3 6" xfId="33152"/>
    <cellStyle name="SAPBEXaggItemX 2 3 3 6 2" xfId="33153"/>
    <cellStyle name="SAPBEXaggItemX 2 3 3 7" xfId="33154"/>
    <cellStyle name="SAPBEXaggItemX 2 3 4" xfId="33155"/>
    <cellStyle name="SAPBEXaggItemX 2 3 4 2" xfId="33156"/>
    <cellStyle name="SAPBEXaggItemX 2 3 4 2 2" xfId="33157"/>
    <cellStyle name="SAPBEXaggItemX 2 3 4 3" xfId="33158"/>
    <cellStyle name="SAPBEXaggItemX 2 3 5" xfId="33159"/>
    <cellStyle name="SAPBEXaggItemX 2 3 5 2" xfId="33160"/>
    <cellStyle name="SAPBEXaggItemX 2 3 5 2 2" xfId="33161"/>
    <cellStyle name="SAPBEXaggItemX 2 3 5 3" xfId="33162"/>
    <cellStyle name="SAPBEXaggItemX 2 3 6" xfId="33163"/>
    <cellStyle name="SAPBEXaggItemX 2 3 6 2" xfId="33164"/>
    <cellStyle name="SAPBEXaggItemX 2 3 7" xfId="33165"/>
    <cellStyle name="SAPBEXaggItemX 2 4" xfId="33166"/>
    <cellStyle name="SAPBEXaggItemX 2 4 2" xfId="33167"/>
    <cellStyle name="SAPBEXaggItemX 2 4 2 2" xfId="33168"/>
    <cellStyle name="SAPBEXaggItemX 2 4 2 2 2" xfId="33169"/>
    <cellStyle name="SAPBEXaggItemX 2 4 2 2 2 2" xfId="33170"/>
    <cellStyle name="SAPBEXaggItemX 2 4 2 2 3" xfId="33171"/>
    <cellStyle name="SAPBEXaggItemX 2 4 2 3" xfId="33172"/>
    <cellStyle name="SAPBEXaggItemX 2 4 2 3 2" xfId="33173"/>
    <cellStyle name="SAPBEXaggItemX 2 4 2 3 2 2" xfId="33174"/>
    <cellStyle name="SAPBEXaggItemX 2 4 2 3 3" xfId="33175"/>
    <cellStyle name="SAPBEXaggItemX 2 4 2 4" xfId="33176"/>
    <cellStyle name="SAPBEXaggItemX 2 4 2 4 2" xfId="33177"/>
    <cellStyle name="SAPBEXaggItemX 2 4 2 4 2 2" xfId="33178"/>
    <cellStyle name="SAPBEXaggItemX 2 4 2 4 3" xfId="33179"/>
    <cellStyle name="SAPBEXaggItemX 2 4 2 5" xfId="33180"/>
    <cellStyle name="SAPBEXaggItemX 2 4 2 5 2" xfId="33181"/>
    <cellStyle name="SAPBEXaggItemX 2 4 2 5 2 2" xfId="33182"/>
    <cellStyle name="SAPBEXaggItemX 2 4 2 5 3" xfId="33183"/>
    <cellStyle name="SAPBEXaggItemX 2 4 2 6" xfId="33184"/>
    <cellStyle name="SAPBEXaggItemX 2 4 2 6 2" xfId="33185"/>
    <cellStyle name="SAPBEXaggItemX 2 4 2 6 2 2" xfId="33186"/>
    <cellStyle name="SAPBEXaggItemX 2 4 2 6 3" xfId="33187"/>
    <cellStyle name="SAPBEXaggItemX 2 4 2 7" xfId="33188"/>
    <cellStyle name="SAPBEXaggItemX 2 4 2 7 2" xfId="33189"/>
    <cellStyle name="SAPBEXaggItemX 2 4 2 8" xfId="33190"/>
    <cellStyle name="SAPBEXaggItemX 2 4 3" xfId="33191"/>
    <cellStyle name="SAPBEXaggItemX 2 4 3 2" xfId="33192"/>
    <cellStyle name="SAPBEXaggItemX 2 4 3 2 2" xfId="33193"/>
    <cellStyle name="SAPBEXaggItemX 2 4 3 3" xfId="33194"/>
    <cellStyle name="SAPBEXaggItemX 2 4 4" xfId="33195"/>
    <cellStyle name="SAPBEXaggItemX 2 4 4 2" xfId="33196"/>
    <cellStyle name="SAPBEXaggItemX 2 4 4 2 2" xfId="33197"/>
    <cellStyle name="SAPBEXaggItemX 2 4 4 3" xfId="33198"/>
    <cellStyle name="SAPBEXaggItemX 2 4 5" xfId="33199"/>
    <cellStyle name="SAPBEXaggItemX 2 4 5 2" xfId="33200"/>
    <cellStyle name="SAPBEXaggItemX 2 4 5 2 2" xfId="33201"/>
    <cellStyle name="SAPBEXaggItemX 2 4 5 3" xfId="33202"/>
    <cellStyle name="SAPBEXaggItemX 2 4 6" xfId="33203"/>
    <cellStyle name="SAPBEXaggItemX 2 4 6 2" xfId="33204"/>
    <cellStyle name="SAPBEXaggItemX 2 4 6 2 2" xfId="33205"/>
    <cellStyle name="SAPBEXaggItemX 2 4 6 3" xfId="33206"/>
    <cellStyle name="SAPBEXaggItemX 2 4 7" xfId="33207"/>
    <cellStyle name="SAPBEXaggItemX 2 4 7 2" xfId="33208"/>
    <cellStyle name="SAPBEXaggItemX 2 4 7 2 2" xfId="33209"/>
    <cellStyle name="SAPBEXaggItemX 2 4 7 3" xfId="33210"/>
    <cellStyle name="SAPBEXaggItemX 2 4 8" xfId="33211"/>
    <cellStyle name="SAPBEXaggItemX 2 4 8 2" xfId="33212"/>
    <cellStyle name="SAPBEXaggItemX 2 4 9" xfId="33213"/>
    <cellStyle name="SAPBEXaggItemX 2 5" xfId="33214"/>
    <cellStyle name="SAPBEXaggItemX 2 5 2" xfId="33215"/>
    <cellStyle name="SAPBEXaggItemX 2 5 2 2" xfId="33216"/>
    <cellStyle name="SAPBEXaggItemX 2 5 2 2 2" xfId="33217"/>
    <cellStyle name="SAPBEXaggItemX 2 5 2 3" xfId="33218"/>
    <cellStyle name="SAPBEXaggItemX 2 5 3" xfId="33219"/>
    <cellStyle name="SAPBEXaggItemX 2 5 3 2" xfId="33220"/>
    <cellStyle name="SAPBEXaggItemX 2 5 3 2 2" xfId="33221"/>
    <cellStyle name="SAPBEXaggItemX 2 5 3 3" xfId="33222"/>
    <cellStyle name="SAPBEXaggItemX 2 5 4" xfId="33223"/>
    <cellStyle name="SAPBEXaggItemX 2 5 4 2" xfId="33224"/>
    <cellStyle name="SAPBEXaggItemX 2 5 4 2 2" xfId="33225"/>
    <cellStyle name="SAPBEXaggItemX 2 5 4 3" xfId="33226"/>
    <cellStyle name="SAPBEXaggItemX 2 5 5" xfId="33227"/>
    <cellStyle name="SAPBEXaggItemX 2 5 5 2" xfId="33228"/>
    <cellStyle name="SAPBEXaggItemX 2 5 5 2 2" xfId="33229"/>
    <cellStyle name="SAPBEXaggItemX 2 5 5 3" xfId="33230"/>
    <cellStyle name="SAPBEXaggItemX 2 5 6" xfId="33231"/>
    <cellStyle name="SAPBEXaggItemX 2 5 6 2" xfId="33232"/>
    <cellStyle name="SAPBEXaggItemX 2 5 7" xfId="33233"/>
    <cellStyle name="SAPBEXaggItemX 2 6" xfId="33234"/>
    <cellStyle name="SAPBEXaggItemX 2 6 2" xfId="33235"/>
    <cellStyle name="SAPBEXaggItemX 2 6 2 2" xfId="33236"/>
    <cellStyle name="SAPBEXaggItemX 2 6 3" xfId="33237"/>
    <cellStyle name="SAPBEXaggItemX 2 7" xfId="33238"/>
    <cellStyle name="SAPBEXaggItemX 2 7 2" xfId="33239"/>
    <cellStyle name="SAPBEXaggItemX 2 7 2 2" xfId="33240"/>
    <cellStyle name="SAPBEXaggItemX 2 7 3" xfId="33241"/>
    <cellStyle name="SAPBEXaggItemX 2 8" xfId="33242"/>
    <cellStyle name="SAPBEXaggItemX 2 8 2" xfId="33243"/>
    <cellStyle name="SAPBEXaggItemX 2 9" xfId="33244"/>
    <cellStyle name="SAPBEXaggItemX 3" xfId="33245"/>
    <cellStyle name="SAPBEXaggItemX 3 2" xfId="33246"/>
    <cellStyle name="SAPBEXaggItemX 3 2 2" xfId="33247"/>
    <cellStyle name="SAPBEXaggItemX 3 2 2 2" xfId="33248"/>
    <cellStyle name="SAPBEXaggItemX 3 2 2 2 2" xfId="33249"/>
    <cellStyle name="SAPBEXaggItemX 3 2 2 2 2 2" xfId="33250"/>
    <cellStyle name="SAPBEXaggItemX 3 2 2 2 2 2 2" xfId="33251"/>
    <cellStyle name="SAPBEXaggItemX 3 2 2 2 2 3" xfId="33252"/>
    <cellStyle name="SAPBEXaggItemX 3 2 2 2 3" xfId="33253"/>
    <cellStyle name="SAPBEXaggItemX 3 2 2 2 3 2" xfId="33254"/>
    <cellStyle name="SAPBEXaggItemX 3 2 2 2 3 2 2" xfId="33255"/>
    <cellStyle name="SAPBEXaggItemX 3 2 2 2 3 3" xfId="33256"/>
    <cellStyle name="SAPBEXaggItemX 3 2 2 2 4" xfId="33257"/>
    <cellStyle name="SAPBEXaggItemX 3 2 2 2 4 2" xfId="33258"/>
    <cellStyle name="SAPBEXaggItemX 3 2 2 2 4 2 2" xfId="33259"/>
    <cellStyle name="SAPBEXaggItemX 3 2 2 2 4 3" xfId="33260"/>
    <cellStyle name="SAPBEXaggItemX 3 2 2 2 5" xfId="33261"/>
    <cellStyle name="SAPBEXaggItemX 3 2 2 2 5 2" xfId="33262"/>
    <cellStyle name="SAPBEXaggItemX 3 2 2 2 5 2 2" xfId="33263"/>
    <cellStyle name="SAPBEXaggItemX 3 2 2 2 5 3" xfId="33264"/>
    <cellStyle name="SAPBEXaggItemX 3 2 2 2 6" xfId="33265"/>
    <cellStyle name="SAPBEXaggItemX 3 2 2 2 6 2" xfId="33266"/>
    <cellStyle name="SAPBEXaggItemX 3 2 2 2 6 2 2" xfId="33267"/>
    <cellStyle name="SAPBEXaggItemX 3 2 2 2 6 3" xfId="33268"/>
    <cellStyle name="SAPBEXaggItemX 3 2 2 2 7" xfId="33269"/>
    <cellStyle name="SAPBEXaggItemX 3 2 2 2 7 2" xfId="33270"/>
    <cellStyle name="SAPBEXaggItemX 3 2 2 2 8" xfId="33271"/>
    <cellStyle name="SAPBEXaggItemX 3 2 2 3" xfId="33272"/>
    <cellStyle name="SAPBEXaggItemX 3 2 2 3 2" xfId="33273"/>
    <cellStyle name="SAPBEXaggItemX 3 2 2 3 2 2" xfId="33274"/>
    <cellStyle name="SAPBEXaggItemX 3 2 2 3 3" xfId="33275"/>
    <cellStyle name="SAPBEXaggItemX 3 2 2 4" xfId="33276"/>
    <cellStyle name="SAPBEXaggItemX 3 2 2 4 2" xfId="33277"/>
    <cellStyle name="SAPBEXaggItemX 3 2 2 4 2 2" xfId="33278"/>
    <cellStyle name="SAPBEXaggItemX 3 2 2 4 3" xfId="33279"/>
    <cellStyle name="SAPBEXaggItemX 3 2 2 5" xfId="33280"/>
    <cellStyle name="SAPBEXaggItemX 3 2 2 5 2" xfId="33281"/>
    <cellStyle name="SAPBEXaggItemX 3 2 2 5 2 2" xfId="33282"/>
    <cellStyle name="SAPBEXaggItemX 3 2 2 5 3" xfId="33283"/>
    <cellStyle name="SAPBEXaggItemX 3 2 2 6" xfId="33284"/>
    <cellStyle name="SAPBEXaggItemX 3 2 2 6 2" xfId="33285"/>
    <cellStyle name="SAPBEXaggItemX 3 2 2 6 2 2" xfId="33286"/>
    <cellStyle name="SAPBEXaggItemX 3 2 2 6 3" xfId="33287"/>
    <cellStyle name="SAPBEXaggItemX 3 2 2 7" xfId="33288"/>
    <cellStyle name="SAPBEXaggItemX 3 2 2 7 2" xfId="33289"/>
    <cellStyle name="SAPBEXaggItemX 3 2 2 7 2 2" xfId="33290"/>
    <cellStyle name="SAPBEXaggItemX 3 2 2 7 3" xfId="33291"/>
    <cellStyle name="SAPBEXaggItemX 3 2 2 8" xfId="33292"/>
    <cellStyle name="SAPBEXaggItemX 3 2 2 8 2" xfId="33293"/>
    <cellStyle name="SAPBEXaggItemX 3 2 2 9" xfId="33294"/>
    <cellStyle name="SAPBEXaggItemX 3 2 3" xfId="33295"/>
    <cellStyle name="SAPBEXaggItemX 3 2 3 2" xfId="33296"/>
    <cellStyle name="SAPBEXaggItemX 3 2 3 2 2" xfId="33297"/>
    <cellStyle name="SAPBEXaggItemX 3 2 3 2 2 2" xfId="33298"/>
    <cellStyle name="SAPBEXaggItemX 3 2 3 2 3" xfId="33299"/>
    <cellStyle name="SAPBEXaggItemX 3 2 3 3" xfId="33300"/>
    <cellStyle name="SAPBEXaggItemX 3 2 3 3 2" xfId="33301"/>
    <cellStyle name="SAPBEXaggItemX 3 2 3 3 2 2" xfId="33302"/>
    <cellStyle name="SAPBEXaggItemX 3 2 3 3 3" xfId="33303"/>
    <cellStyle name="SAPBEXaggItemX 3 2 3 4" xfId="33304"/>
    <cellStyle name="SAPBEXaggItemX 3 2 3 4 2" xfId="33305"/>
    <cellStyle name="SAPBEXaggItemX 3 2 3 4 2 2" xfId="33306"/>
    <cellStyle name="SAPBEXaggItemX 3 2 3 4 3" xfId="33307"/>
    <cellStyle name="SAPBEXaggItemX 3 2 3 5" xfId="33308"/>
    <cellStyle name="SAPBEXaggItemX 3 2 3 5 2" xfId="33309"/>
    <cellStyle name="SAPBEXaggItemX 3 2 3 5 2 2" xfId="33310"/>
    <cellStyle name="SAPBEXaggItemX 3 2 3 5 3" xfId="33311"/>
    <cellStyle name="SAPBEXaggItemX 3 2 3 6" xfId="33312"/>
    <cellStyle name="SAPBEXaggItemX 3 2 3 6 2" xfId="33313"/>
    <cellStyle name="SAPBEXaggItemX 3 2 3 7" xfId="33314"/>
    <cellStyle name="SAPBEXaggItemX 3 2 4" xfId="33315"/>
    <cellStyle name="SAPBEXaggItemX 3 2 4 2" xfId="33316"/>
    <cellStyle name="SAPBEXaggItemX 3 2 4 2 2" xfId="33317"/>
    <cellStyle name="SAPBEXaggItemX 3 2 4 3" xfId="33318"/>
    <cellStyle name="SAPBEXaggItemX 3 2 5" xfId="33319"/>
    <cellStyle name="SAPBEXaggItemX 3 2 5 2" xfId="33320"/>
    <cellStyle name="SAPBEXaggItemX 3 2 5 2 2" xfId="33321"/>
    <cellStyle name="SAPBEXaggItemX 3 2 5 3" xfId="33322"/>
    <cellStyle name="SAPBEXaggItemX 3 2 6" xfId="33323"/>
    <cellStyle name="SAPBEXaggItemX 3 2 6 2" xfId="33324"/>
    <cellStyle name="SAPBEXaggItemX 3 2 7" xfId="33325"/>
    <cellStyle name="SAPBEXaggItemX 3 3" xfId="33326"/>
    <cellStyle name="SAPBEXaggItemX 3 3 2" xfId="33327"/>
    <cellStyle name="SAPBEXaggItemX 3 3 2 2" xfId="33328"/>
    <cellStyle name="SAPBEXaggItemX 3 3 2 2 2" xfId="33329"/>
    <cellStyle name="SAPBEXaggItemX 3 3 2 2 2 2" xfId="33330"/>
    <cellStyle name="SAPBEXaggItemX 3 3 2 2 2 2 2" xfId="33331"/>
    <cellStyle name="SAPBEXaggItemX 3 3 2 2 2 3" xfId="33332"/>
    <cellStyle name="SAPBEXaggItemX 3 3 2 2 3" xfId="33333"/>
    <cellStyle name="SAPBEXaggItemX 3 3 2 2 3 2" xfId="33334"/>
    <cellStyle name="SAPBEXaggItemX 3 3 2 2 3 2 2" xfId="33335"/>
    <cellStyle name="SAPBEXaggItemX 3 3 2 2 3 3" xfId="33336"/>
    <cellStyle name="SAPBEXaggItemX 3 3 2 2 4" xfId="33337"/>
    <cellStyle name="SAPBEXaggItemX 3 3 2 2 4 2" xfId="33338"/>
    <cellStyle name="SAPBEXaggItemX 3 3 2 2 4 2 2" xfId="33339"/>
    <cellStyle name="SAPBEXaggItemX 3 3 2 2 4 3" xfId="33340"/>
    <cellStyle name="SAPBEXaggItemX 3 3 2 2 5" xfId="33341"/>
    <cellStyle name="SAPBEXaggItemX 3 3 2 2 5 2" xfId="33342"/>
    <cellStyle name="SAPBEXaggItemX 3 3 2 2 5 2 2" xfId="33343"/>
    <cellStyle name="SAPBEXaggItemX 3 3 2 2 5 3" xfId="33344"/>
    <cellStyle name="SAPBEXaggItemX 3 3 2 2 6" xfId="33345"/>
    <cellStyle name="SAPBEXaggItemX 3 3 2 2 6 2" xfId="33346"/>
    <cellStyle name="SAPBEXaggItemX 3 3 2 2 6 2 2" xfId="33347"/>
    <cellStyle name="SAPBEXaggItemX 3 3 2 2 6 3" xfId="33348"/>
    <cellStyle name="SAPBEXaggItemX 3 3 2 2 7" xfId="33349"/>
    <cellStyle name="SAPBEXaggItemX 3 3 2 2 7 2" xfId="33350"/>
    <cellStyle name="SAPBEXaggItemX 3 3 2 2 8" xfId="33351"/>
    <cellStyle name="SAPBEXaggItemX 3 3 2 3" xfId="33352"/>
    <cellStyle name="SAPBEXaggItemX 3 3 2 3 2" xfId="33353"/>
    <cellStyle name="SAPBEXaggItemX 3 3 2 3 2 2" xfId="33354"/>
    <cellStyle name="SAPBEXaggItemX 3 3 2 3 3" xfId="33355"/>
    <cellStyle name="SAPBEXaggItemX 3 3 2 4" xfId="33356"/>
    <cellStyle name="SAPBEXaggItemX 3 3 2 4 2" xfId="33357"/>
    <cellStyle name="SAPBEXaggItemX 3 3 2 4 2 2" xfId="33358"/>
    <cellStyle name="SAPBEXaggItemX 3 3 2 4 3" xfId="33359"/>
    <cellStyle name="SAPBEXaggItemX 3 3 2 5" xfId="33360"/>
    <cellStyle name="SAPBEXaggItemX 3 3 2 5 2" xfId="33361"/>
    <cellStyle name="SAPBEXaggItemX 3 3 2 5 2 2" xfId="33362"/>
    <cellStyle name="SAPBEXaggItemX 3 3 2 5 3" xfId="33363"/>
    <cellStyle name="SAPBEXaggItemX 3 3 2 6" xfId="33364"/>
    <cellStyle name="SAPBEXaggItemX 3 3 2 6 2" xfId="33365"/>
    <cellStyle name="SAPBEXaggItemX 3 3 2 6 2 2" xfId="33366"/>
    <cellStyle name="SAPBEXaggItemX 3 3 2 6 3" xfId="33367"/>
    <cellStyle name="SAPBEXaggItemX 3 3 2 7" xfId="33368"/>
    <cellStyle name="SAPBEXaggItemX 3 3 2 7 2" xfId="33369"/>
    <cellStyle name="SAPBEXaggItemX 3 3 2 7 2 2" xfId="33370"/>
    <cellStyle name="SAPBEXaggItemX 3 3 2 7 3" xfId="33371"/>
    <cellStyle name="SAPBEXaggItemX 3 3 2 8" xfId="33372"/>
    <cellStyle name="SAPBEXaggItemX 3 3 2 8 2" xfId="33373"/>
    <cellStyle name="SAPBEXaggItemX 3 3 2 9" xfId="33374"/>
    <cellStyle name="SAPBEXaggItemX 3 3 3" xfId="33375"/>
    <cellStyle name="SAPBEXaggItemX 3 3 3 2" xfId="33376"/>
    <cellStyle name="SAPBEXaggItemX 3 3 3 2 2" xfId="33377"/>
    <cellStyle name="SAPBEXaggItemX 3 3 3 2 2 2" xfId="33378"/>
    <cellStyle name="SAPBEXaggItemX 3 3 3 2 3" xfId="33379"/>
    <cellStyle name="SAPBEXaggItemX 3 3 3 3" xfId="33380"/>
    <cellStyle name="SAPBEXaggItemX 3 3 3 3 2" xfId="33381"/>
    <cellStyle name="SAPBEXaggItemX 3 3 3 3 2 2" xfId="33382"/>
    <cellStyle name="SAPBEXaggItemX 3 3 3 3 3" xfId="33383"/>
    <cellStyle name="SAPBEXaggItemX 3 3 3 4" xfId="33384"/>
    <cellStyle name="SAPBEXaggItemX 3 3 3 4 2" xfId="33385"/>
    <cellStyle name="SAPBEXaggItemX 3 3 3 4 2 2" xfId="33386"/>
    <cellStyle name="SAPBEXaggItemX 3 3 3 4 3" xfId="33387"/>
    <cellStyle name="SAPBEXaggItemX 3 3 3 5" xfId="33388"/>
    <cellStyle name="SAPBEXaggItemX 3 3 3 5 2" xfId="33389"/>
    <cellStyle name="SAPBEXaggItemX 3 3 3 5 2 2" xfId="33390"/>
    <cellStyle name="SAPBEXaggItemX 3 3 3 5 3" xfId="33391"/>
    <cellStyle name="SAPBEXaggItemX 3 3 3 6" xfId="33392"/>
    <cellStyle name="SAPBEXaggItemX 3 3 3 6 2" xfId="33393"/>
    <cellStyle name="SAPBEXaggItemX 3 3 3 7" xfId="33394"/>
    <cellStyle name="SAPBEXaggItemX 3 3 4" xfId="33395"/>
    <cellStyle name="SAPBEXaggItemX 3 3 4 2" xfId="33396"/>
    <cellStyle name="SAPBEXaggItemX 3 3 4 2 2" xfId="33397"/>
    <cellStyle name="SAPBEXaggItemX 3 3 4 3" xfId="33398"/>
    <cellStyle name="SAPBEXaggItemX 3 3 5" xfId="33399"/>
    <cellStyle name="SAPBEXaggItemX 3 3 5 2" xfId="33400"/>
    <cellStyle name="SAPBEXaggItemX 3 3 5 2 2" xfId="33401"/>
    <cellStyle name="SAPBEXaggItemX 3 3 5 3" xfId="33402"/>
    <cellStyle name="SAPBEXaggItemX 3 3 6" xfId="33403"/>
    <cellStyle name="SAPBEXaggItemX 3 3 6 2" xfId="33404"/>
    <cellStyle name="SAPBEXaggItemX 3 3 7" xfId="33405"/>
    <cellStyle name="SAPBEXaggItemX 3 4" xfId="33406"/>
    <cellStyle name="SAPBEXaggItemX 3 4 2" xfId="33407"/>
    <cellStyle name="SAPBEXaggItemX 3 4 2 2" xfId="33408"/>
    <cellStyle name="SAPBEXaggItemX 3 4 2 2 2" xfId="33409"/>
    <cellStyle name="SAPBEXaggItemX 3 4 2 2 2 2" xfId="33410"/>
    <cellStyle name="SAPBEXaggItemX 3 4 2 2 3" xfId="33411"/>
    <cellStyle name="SAPBEXaggItemX 3 4 2 3" xfId="33412"/>
    <cellStyle name="SAPBEXaggItemX 3 4 2 3 2" xfId="33413"/>
    <cellStyle name="SAPBEXaggItemX 3 4 2 3 2 2" xfId="33414"/>
    <cellStyle name="SAPBEXaggItemX 3 4 2 3 3" xfId="33415"/>
    <cellStyle name="SAPBEXaggItemX 3 4 2 4" xfId="33416"/>
    <cellStyle name="SAPBEXaggItemX 3 4 2 4 2" xfId="33417"/>
    <cellStyle name="SAPBEXaggItemX 3 4 2 4 2 2" xfId="33418"/>
    <cellStyle name="SAPBEXaggItemX 3 4 2 4 3" xfId="33419"/>
    <cellStyle name="SAPBEXaggItemX 3 4 2 5" xfId="33420"/>
    <cellStyle name="SAPBEXaggItemX 3 4 2 5 2" xfId="33421"/>
    <cellStyle name="SAPBEXaggItemX 3 4 2 5 2 2" xfId="33422"/>
    <cellStyle name="SAPBEXaggItemX 3 4 2 5 3" xfId="33423"/>
    <cellStyle name="SAPBEXaggItemX 3 4 2 6" xfId="33424"/>
    <cellStyle name="SAPBEXaggItemX 3 4 2 6 2" xfId="33425"/>
    <cellStyle name="SAPBEXaggItemX 3 4 2 6 2 2" xfId="33426"/>
    <cellStyle name="SAPBEXaggItemX 3 4 2 6 3" xfId="33427"/>
    <cellStyle name="SAPBEXaggItemX 3 4 2 7" xfId="33428"/>
    <cellStyle name="SAPBEXaggItemX 3 4 2 7 2" xfId="33429"/>
    <cellStyle name="SAPBEXaggItemX 3 4 2 8" xfId="33430"/>
    <cellStyle name="SAPBEXaggItemX 3 4 3" xfId="33431"/>
    <cellStyle name="SAPBEXaggItemX 3 4 3 2" xfId="33432"/>
    <cellStyle name="SAPBEXaggItemX 3 4 3 2 2" xfId="33433"/>
    <cellStyle name="SAPBEXaggItemX 3 4 3 3" xfId="33434"/>
    <cellStyle name="SAPBEXaggItemX 3 4 4" xfId="33435"/>
    <cellStyle name="SAPBEXaggItemX 3 4 4 2" xfId="33436"/>
    <cellStyle name="SAPBEXaggItemX 3 4 4 2 2" xfId="33437"/>
    <cellStyle name="SAPBEXaggItemX 3 4 4 3" xfId="33438"/>
    <cellStyle name="SAPBEXaggItemX 3 4 5" xfId="33439"/>
    <cellStyle name="SAPBEXaggItemX 3 4 5 2" xfId="33440"/>
    <cellStyle name="SAPBEXaggItemX 3 4 5 2 2" xfId="33441"/>
    <cellStyle name="SAPBEXaggItemX 3 4 5 3" xfId="33442"/>
    <cellStyle name="SAPBEXaggItemX 3 4 6" xfId="33443"/>
    <cellStyle name="SAPBEXaggItemX 3 4 6 2" xfId="33444"/>
    <cellStyle name="SAPBEXaggItemX 3 4 6 2 2" xfId="33445"/>
    <cellStyle name="SAPBEXaggItemX 3 4 6 3" xfId="33446"/>
    <cellStyle name="SAPBEXaggItemX 3 4 7" xfId="33447"/>
    <cellStyle name="SAPBEXaggItemX 3 4 7 2" xfId="33448"/>
    <cellStyle name="SAPBEXaggItemX 3 4 7 2 2" xfId="33449"/>
    <cellStyle name="SAPBEXaggItemX 3 4 7 3" xfId="33450"/>
    <cellStyle name="SAPBEXaggItemX 3 4 8" xfId="33451"/>
    <cellStyle name="SAPBEXaggItemX 3 4 8 2" xfId="33452"/>
    <cellStyle name="SAPBEXaggItemX 3 4 9" xfId="33453"/>
    <cellStyle name="SAPBEXaggItemX 3 5" xfId="33454"/>
    <cellStyle name="SAPBEXaggItemX 3 5 2" xfId="33455"/>
    <cellStyle name="SAPBEXaggItemX 3 5 2 2" xfId="33456"/>
    <cellStyle name="SAPBEXaggItemX 3 5 2 2 2" xfId="33457"/>
    <cellStyle name="SAPBEXaggItemX 3 5 2 3" xfId="33458"/>
    <cellStyle name="SAPBEXaggItemX 3 5 3" xfId="33459"/>
    <cellStyle name="SAPBEXaggItemX 3 5 3 2" xfId="33460"/>
    <cellStyle name="SAPBEXaggItemX 3 5 3 2 2" xfId="33461"/>
    <cellStyle name="SAPBEXaggItemX 3 5 3 3" xfId="33462"/>
    <cellStyle name="SAPBEXaggItemX 3 5 4" xfId="33463"/>
    <cellStyle name="SAPBEXaggItemX 3 5 4 2" xfId="33464"/>
    <cellStyle name="SAPBEXaggItemX 3 5 4 2 2" xfId="33465"/>
    <cellStyle name="SAPBEXaggItemX 3 5 4 3" xfId="33466"/>
    <cellStyle name="SAPBEXaggItemX 3 5 5" xfId="33467"/>
    <cellStyle name="SAPBEXaggItemX 3 5 5 2" xfId="33468"/>
    <cellStyle name="SAPBEXaggItemX 3 5 5 2 2" xfId="33469"/>
    <cellStyle name="SAPBEXaggItemX 3 5 5 3" xfId="33470"/>
    <cellStyle name="SAPBEXaggItemX 3 5 6" xfId="33471"/>
    <cellStyle name="SAPBEXaggItemX 3 5 6 2" xfId="33472"/>
    <cellStyle name="SAPBEXaggItemX 3 5 7" xfId="33473"/>
    <cellStyle name="SAPBEXaggItemX 3 6" xfId="33474"/>
    <cellStyle name="SAPBEXaggItemX 3 6 2" xfId="33475"/>
    <cellStyle name="SAPBEXaggItemX 3 6 2 2" xfId="33476"/>
    <cellStyle name="SAPBEXaggItemX 3 6 3" xfId="33477"/>
    <cellStyle name="SAPBEXaggItemX 3 7" xfId="33478"/>
    <cellStyle name="SAPBEXaggItemX 3 7 2" xfId="33479"/>
    <cellStyle name="SAPBEXaggItemX 3 7 2 2" xfId="33480"/>
    <cellStyle name="SAPBEXaggItemX 3 7 3" xfId="33481"/>
    <cellStyle name="SAPBEXaggItemX 3 8" xfId="33482"/>
    <cellStyle name="SAPBEXaggItemX 3 8 2" xfId="33483"/>
    <cellStyle name="SAPBEXaggItemX 3 9" xfId="33484"/>
    <cellStyle name="SAPBEXaggItemX 4" xfId="33485"/>
    <cellStyle name="SAPBEXaggItemX 4 2" xfId="33486"/>
    <cellStyle name="SAPBEXaggItemX 4 2 2" xfId="33487"/>
    <cellStyle name="SAPBEXaggItemX 4 2 2 2" xfId="33488"/>
    <cellStyle name="SAPBEXaggItemX 4 2 2 2 2" xfId="33489"/>
    <cellStyle name="SAPBEXaggItemX 4 2 2 2 2 2" xfId="33490"/>
    <cellStyle name="SAPBEXaggItemX 4 2 2 2 2 2 2" xfId="33491"/>
    <cellStyle name="SAPBEXaggItemX 4 2 2 2 2 3" xfId="33492"/>
    <cellStyle name="SAPBEXaggItemX 4 2 2 2 3" xfId="33493"/>
    <cellStyle name="SAPBEXaggItemX 4 2 2 2 3 2" xfId="33494"/>
    <cellStyle name="SAPBEXaggItemX 4 2 2 2 3 2 2" xfId="33495"/>
    <cellStyle name="SAPBEXaggItemX 4 2 2 2 3 3" xfId="33496"/>
    <cellStyle name="SAPBEXaggItemX 4 2 2 2 4" xfId="33497"/>
    <cellStyle name="SAPBEXaggItemX 4 2 2 2 4 2" xfId="33498"/>
    <cellStyle name="SAPBEXaggItemX 4 2 2 2 4 2 2" xfId="33499"/>
    <cellStyle name="SAPBEXaggItemX 4 2 2 2 4 3" xfId="33500"/>
    <cellStyle name="SAPBEXaggItemX 4 2 2 2 5" xfId="33501"/>
    <cellStyle name="SAPBEXaggItemX 4 2 2 2 5 2" xfId="33502"/>
    <cellStyle name="SAPBEXaggItemX 4 2 2 2 5 2 2" xfId="33503"/>
    <cellStyle name="SAPBEXaggItemX 4 2 2 2 5 3" xfId="33504"/>
    <cellStyle name="SAPBEXaggItemX 4 2 2 2 6" xfId="33505"/>
    <cellStyle name="SAPBEXaggItemX 4 2 2 2 6 2" xfId="33506"/>
    <cellStyle name="SAPBEXaggItemX 4 2 2 2 6 2 2" xfId="33507"/>
    <cellStyle name="SAPBEXaggItemX 4 2 2 2 6 3" xfId="33508"/>
    <cellStyle name="SAPBEXaggItemX 4 2 2 2 7" xfId="33509"/>
    <cellStyle name="SAPBEXaggItemX 4 2 2 2 7 2" xfId="33510"/>
    <cellStyle name="SAPBEXaggItemX 4 2 2 2 8" xfId="33511"/>
    <cellStyle name="SAPBEXaggItemX 4 2 2 3" xfId="33512"/>
    <cellStyle name="SAPBEXaggItemX 4 2 2 3 2" xfId="33513"/>
    <cellStyle name="SAPBEXaggItemX 4 2 2 3 2 2" xfId="33514"/>
    <cellStyle name="SAPBEXaggItemX 4 2 2 3 3" xfId="33515"/>
    <cellStyle name="SAPBEXaggItemX 4 2 2 4" xfId="33516"/>
    <cellStyle name="SAPBEXaggItemX 4 2 2 4 2" xfId="33517"/>
    <cellStyle name="SAPBEXaggItemX 4 2 2 4 2 2" xfId="33518"/>
    <cellStyle name="SAPBEXaggItemX 4 2 2 4 3" xfId="33519"/>
    <cellStyle name="SAPBEXaggItemX 4 2 2 5" xfId="33520"/>
    <cellStyle name="SAPBEXaggItemX 4 2 2 5 2" xfId="33521"/>
    <cellStyle name="SAPBEXaggItemX 4 2 2 5 2 2" xfId="33522"/>
    <cellStyle name="SAPBEXaggItemX 4 2 2 5 3" xfId="33523"/>
    <cellStyle name="SAPBEXaggItemX 4 2 2 6" xfId="33524"/>
    <cellStyle name="SAPBEXaggItemX 4 2 2 6 2" xfId="33525"/>
    <cellStyle name="SAPBEXaggItemX 4 2 2 6 2 2" xfId="33526"/>
    <cellStyle name="SAPBEXaggItemX 4 2 2 6 3" xfId="33527"/>
    <cellStyle name="SAPBEXaggItemX 4 2 2 7" xfId="33528"/>
    <cellStyle name="SAPBEXaggItemX 4 2 2 7 2" xfId="33529"/>
    <cellStyle name="SAPBEXaggItemX 4 2 2 7 2 2" xfId="33530"/>
    <cellStyle name="SAPBEXaggItemX 4 2 2 7 3" xfId="33531"/>
    <cellStyle name="SAPBEXaggItemX 4 2 2 8" xfId="33532"/>
    <cellStyle name="SAPBEXaggItemX 4 2 2 8 2" xfId="33533"/>
    <cellStyle name="SAPBEXaggItemX 4 2 2 9" xfId="33534"/>
    <cellStyle name="SAPBEXaggItemX 4 2 3" xfId="33535"/>
    <cellStyle name="SAPBEXaggItemX 4 2 3 2" xfId="33536"/>
    <cellStyle name="SAPBEXaggItemX 4 2 3 2 2" xfId="33537"/>
    <cellStyle name="SAPBEXaggItemX 4 2 3 2 2 2" xfId="33538"/>
    <cellStyle name="SAPBEXaggItemX 4 2 3 2 3" xfId="33539"/>
    <cellStyle name="SAPBEXaggItemX 4 2 3 3" xfId="33540"/>
    <cellStyle name="SAPBEXaggItemX 4 2 3 3 2" xfId="33541"/>
    <cellStyle name="SAPBEXaggItemX 4 2 3 3 2 2" xfId="33542"/>
    <cellStyle name="SAPBEXaggItemX 4 2 3 3 3" xfId="33543"/>
    <cellStyle name="SAPBEXaggItemX 4 2 3 4" xfId="33544"/>
    <cellStyle name="SAPBEXaggItemX 4 2 3 4 2" xfId="33545"/>
    <cellStyle name="SAPBEXaggItemX 4 2 3 4 2 2" xfId="33546"/>
    <cellStyle name="SAPBEXaggItemX 4 2 3 4 3" xfId="33547"/>
    <cellStyle name="SAPBEXaggItemX 4 2 3 5" xfId="33548"/>
    <cellStyle name="SAPBEXaggItemX 4 2 3 5 2" xfId="33549"/>
    <cellStyle name="SAPBEXaggItemX 4 2 3 5 2 2" xfId="33550"/>
    <cellStyle name="SAPBEXaggItemX 4 2 3 5 3" xfId="33551"/>
    <cellStyle name="SAPBEXaggItemX 4 2 3 6" xfId="33552"/>
    <cellStyle name="SAPBEXaggItemX 4 2 3 6 2" xfId="33553"/>
    <cellStyle name="SAPBEXaggItemX 4 2 3 7" xfId="33554"/>
    <cellStyle name="SAPBEXaggItemX 4 2 4" xfId="33555"/>
    <cellStyle name="SAPBEXaggItemX 4 2 4 2" xfId="33556"/>
    <cellStyle name="SAPBEXaggItemX 4 2 4 2 2" xfId="33557"/>
    <cellStyle name="SAPBEXaggItemX 4 2 4 3" xfId="33558"/>
    <cellStyle name="SAPBEXaggItemX 4 2 5" xfId="33559"/>
    <cellStyle name="SAPBEXaggItemX 4 2 5 2" xfId="33560"/>
    <cellStyle name="SAPBEXaggItemX 4 2 5 2 2" xfId="33561"/>
    <cellStyle name="SAPBEXaggItemX 4 2 5 3" xfId="33562"/>
    <cellStyle name="SAPBEXaggItemX 4 2 6" xfId="33563"/>
    <cellStyle name="SAPBEXaggItemX 4 2 6 2" xfId="33564"/>
    <cellStyle name="SAPBEXaggItemX 4 2 7" xfId="33565"/>
    <cellStyle name="SAPBEXaggItemX 4 3" xfId="33566"/>
    <cellStyle name="SAPBEXaggItemX 4 3 2" xfId="33567"/>
    <cellStyle name="SAPBEXaggItemX 4 3 2 2" xfId="33568"/>
    <cellStyle name="SAPBEXaggItemX 4 3 2 2 2" xfId="33569"/>
    <cellStyle name="SAPBEXaggItemX 4 3 2 2 2 2" xfId="33570"/>
    <cellStyle name="SAPBEXaggItemX 4 3 2 2 2 2 2" xfId="33571"/>
    <cellStyle name="SAPBEXaggItemX 4 3 2 2 2 3" xfId="33572"/>
    <cellStyle name="SAPBEXaggItemX 4 3 2 2 3" xfId="33573"/>
    <cellStyle name="SAPBEXaggItemX 4 3 2 2 3 2" xfId="33574"/>
    <cellStyle name="SAPBEXaggItemX 4 3 2 2 3 2 2" xfId="33575"/>
    <cellStyle name="SAPBEXaggItemX 4 3 2 2 3 3" xfId="33576"/>
    <cellStyle name="SAPBEXaggItemX 4 3 2 2 4" xfId="33577"/>
    <cellStyle name="SAPBEXaggItemX 4 3 2 2 4 2" xfId="33578"/>
    <cellStyle name="SAPBEXaggItemX 4 3 2 2 4 2 2" xfId="33579"/>
    <cellStyle name="SAPBEXaggItemX 4 3 2 2 4 3" xfId="33580"/>
    <cellStyle name="SAPBEXaggItemX 4 3 2 2 5" xfId="33581"/>
    <cellStyle name="SAPBEXaggItemX 4 3 2 2 5 2" xfId="33582"/>
    <cellStyle name="SAPBEXaggItemX 4 3 2 2 5 2 2" xfId="33583"/>
    <cellStyle name="SAPBEXaggItemX 4 3 2 2 5 3" xfId="33584"/>
    <cellStyle name="SAPBEXaggItemX 4 3 2 2 6" xfId="33585"/>
    <cellStyle name="SAPBEXaggItemX 4 3 2 2 6 2" xfId="33586"/>
    <cellStyle name="SAPBEXaggItemX 4 3 2 2 6 2 2" xfId="33587"/>
    <cellStyle name="SAPBEXaggItemX 4 3 2 2 6 3" xfId="33588"/>
    <cellStyle name="SAPBEXaggItemX 4 3 2 2 7" xfId="33589"/>
    <cellStyle name="SAPBEXaggItemX 4 3 2 2 7 2" xfId="33590"/>
    <cellStyle name="SAPBEXaggItemX 4 3 2 2 8" xfId="33591"/>
    <cellStyle name="SAPBEXaggItemX 4 3 2 3" xfId="33592"/>
    <cellStyle name="SAPBEXaggItemX 4 3 2 3 2" xfId="33593"/>
    <cellStyle name="SAPBEXaggItemX 4 3 2 3 2 2" xfId="33594"/>
    <cellStyle name="SAPBEXaggItemX 4 3 2 3 3" xfId="33595"/>
    <cellStyle name="SAPBEXaggItemX 4 3 2 4" xfId="33596"/>
    <cellStyle name="SAPBEXaggItemX 4 3 2 4 2" xfId="33597"/>
    <cellStyle name="SAPBEXaggItemX 4 3 2 4 2 2" xfId="33598"/>
    <cellStyle name="SAPBEXaggItemX 4 3 2 4 3" xfId="33599"/>
    <cellStyle name="SAPBEXaggItemX 4 3 2 5" xfId="33600"/>
    <cellStyle name="SAPBEXaggItemX 4 3 2 5 2" xfId="33601"/>
    <cellStyle name="SAPBEXaggItemX 4 3 2 5 2 2" xfId="33602"/>
    <cellStyle name="SAPBEXaggItemX 4 3 2 5 3" xfId="33603"/>
    <cellStyle name="SAPBEXaggItemX 4 3 2 6" xfId="33604"/>
    <cellStyle name="SAPBEXaggItemX 4 3 2 6 2" xfId="33605"/>
    <cellStyle name="SAPBEXaggItemX 4 3 2 6 2 2" xfId="33606"/>
    <cellStyle name="SAPBEXaggItemX 4 3 2 6 3" xfId="33607"/>
    <cellStyle name="SAPBEXaggItemX 4 3 2 7" xfId="33608"/>
    <cellStyle name="SAPBEXaggItemX 4 3 2 7 2" xfId="33609"/>
    <cellStyle name="SAPBEXaggItemX 4 3 2 7 2 2" xfId="33610"/>
    <cellStyle name="SAPBEXaggItemX 4 3 2 7 3" xfId="33611"/>
    <cellStyle name="SAPBEXaggItemX 4 3 2 8" xfId="33612"/>
    <cellStyle name="SAPBEXaggItemX 4 3 2 8 2" xfId="33613"/>
    <cellStyle name="SAPBEXaggItemX 4 3 2 9" xfId="33614"/>
    <cellStyle name="SAPBEXaggItemX 4 3 3" xfId="33615"/>
    <cellStyle name="SAPBEXaggItemX 4 3 3 2" xfId="33616"/>
    <cellStyle name="SAPBEXaggItemX 4 3 3 2 2" xfId="33617"/>
    <cellStyle name="SAPBEXaggItemX 4 3 3 2 2 2" xfId="33618"/>
    <cellStyle name="SAPBEXaggItemX 4 3 3 2 3" xfId="33619"/>
    <cellStyle name="SAPBEXaggItemX 4 3 3 3" xfId="33620"/>
    <cellStyle name="SAPBEXaggItemX 4 3 3 3 2" xfId="33621"/>
    <cellStyle name="SAPBEXaggItemX 4 3 3 3 2 2" xfId="33622"/>
    <cellStyle name="SAPBEXaggItemX 4 3 3 3 3" xfId="33623"/>
    <cellStyle name="SAPBEXaggItemX 4 3 3 4" xfId="33624"/>
    <cellStyle name="SAPBEXaggItemX 4 3 3 4 2" xfId="33625"/>
    <cellStyle name="SAPBEXaggItemX 4 3 3 4 2 2" xfId="33626"/>
    <cellStyle name="SAPBEXaggItemX 4 3 3 4 3" xfId="33627"/>
    <cellStyle name="SAPBEXaggItemX 4 3 3 5" xfId="33628"/>
    <cellStyle name="SAPBEXaggItemX 4 3 3 5 2" xfId="33629"/>
    <cellStyle name="SAPBEXaggItemX 4 3 3 5 2 2" xfId="33630"/>
    <cellStyle name="SAPBEXaggItemX 4 3 3 5 3" xfId="33631"/>
    <cellStyle name="SAPBEXaggItemX 4 3 3 6" xfId="33632"/>
    <cellStyle name="SAPBEXaggItemX 4 3 3 6 2" xfId="33633"/>
    <cellStyle name="SAPBEXaggItemX 4 3 3 7" xfId="33634"/>
    <cellStyle name="SAPBEXaggItemX 4 3 4" xfId="33635"/>
    <cellStyle name="SAPBEXaggItemX 4 3 4 2" xfId="33636"/>
    <cellStyle name="SAPBEXaggItemX 4 3 4 2 2" xfId="33637"/>
    <cellStyle name="SAPBEXaggItemX 4 3 4 3" xfId="33638"/>
    <cellStyle name="SAPBEXaggItemX 4 3 5" xfId="33639"/>
    <cellStyle name="SAPBEXaggItemX 4 3 5 2" xfId="33640"/>
    <cellStyle name="SAPBEXaggItemX 4 3 5 2 2" xfId="33641"/>
    <cellStyle name="SAPBEXaggItemX 4 3 5 3" xfId="33642"/>
    <cellStyle name="SAPBEXaggItemX 4 3 6" xfId="33643"/>
    <cellStyle name="SAPBEXaggItemX 4 3 6 2" xfId="33644"/>
    <cellStyle name="SAPBEXaggItemX 4 3 7" xfId="33645"/>
    <cellStyle name="SAPBEXaggItemX 4 4" xfId="33646"/>
    <cellStyle name="SAPBEXaggItemX 4 4 2" xfId="33647"/>
    <cellStyle name="SAPBEXaggItemX 4 4 2 2" xfId="33648"/>
    <cellStyle name="SAPBEXaggItemX 4 4 2 2 2" xfId="33649"/>
    <cellStyle name="SAPBEXaggItemX 4 4 2 2 2 2" xfId="33650"/>
    <cellStyle name="SAPBEXaggItemX 4 4 2 2 3" xfId="33651"/>
    <cellStyle name="SAPBEXaggItemX 4 4 2 3" xfId="33652"/>
    <cellStyle name="SAPBEXaggItemX 4 4 2 3 2" xfId="33653"/>
    <cellStyle name="SAPBEXaggItemX 4 4 2 3 2 2" xfId="33654"/>
    <cellStyle name="SAPBEXaggItemX 4 4 2 3 3" xfId="33655"/>
    <cellStyle name="SAPBEXaggItemX 4 4 2 4" xfId="33656"/>
    <cellStyle name="SAPBEXaggItemX 4 4 2 4 2" xfId="33657"/>
    <cellStyle name="SAPBEXaggItemX 4 4 2 4 2 2" xfId="33658"/>
    <cellStyle name="SAPBEXaggItemX 4 4 2 4 3" xfId="33659"/>
    <cellStyle name="SAPBEXaggItemX 4 4 2 5" xfId="33660"/>
    <cellStyle name="SAPBEXaggItemX 4 4 2 5 2" xfId="33661"/>
    <cellStyle name="SAPBEXaggItemX 4 4 2 5 2 2" xfId="33662"/>
    <cellStyle name="SAPBEXaggItemX 4 4 2 5 3" xfId="33663"/>
    <cellStyle name="SAPBEXaggItemX 4 4 2 6" xfId="33664"/>
    <cellStyle name="SAPBEXaggItemX 4 4 2 6 2" xfId="33665"/>
    <cellStyle name="SAPBEXaggItemX 4 4 2 6 2 2" xfId="33666"/>
    <cellStyle name="SAPBEXaggItemX 4 4 2 6 3" xfId="33667"/>
    <cellStyle name="SAPBEXaggItemX 4 4 2 7" xfId="33668"/>
    <cellStyle name="SAPBEXaggItemX 4 4 2 7 2" xfId="33669"/>
    <cellStyle name="SAPBEXaggItemX 4 4 2 8" xfId="33670"/>
    <cellStyle name="SAPBEXaggItemX 4 4 3" xfId="33671"/>
    <cellStyle name="SAPBEXaggItemX 4 4 3 2" xfId="33672"/>
    <cellStyle name="SAPBEXaggItemX 4 4 3 2 2" xfId="33673"/>
    <cellStyle name="SAPBEXaggItemX 4 4 3 3" xfId="33674"/>
    <cellStyle name="SAPBEXaggItemX 4 4 4" xfId="33675"/>
    <cellStyle name="SAPBEXaggItemX 4 4 4 2" xfId="33676"/>
    <cellStyle name="SAPBEXaggItemX 4 4 4 2 2" xfId="33677"/>
    <cellStyle name="SAPBEXaggItemX 4 4 4 3" xfId="33678"/>
    <cellStyle name="SAPBEXaggItemX 4 4 5" xfId="33679"/>
    <cellStyle name="SAPBEXaggItemX 4 4 5 2" xfId="33680"/>
    <cellStyle name="SAPBEXaggItemX 4 4 5 2 2" xfId="33681"/>
    <cellStyle name="SAPBEXaggItemX 4 4 5 3" xfId="33682"/>
    <cellStyle name="SAPBEXaggItemX 4 4 6" xfId="33683"/>
    <cellStyle name="SAPBEXaggItemX 4 4 6 2" xfId="33684"/>
    <cellStyle name="SAPBEXaggItemX 4 4 6 2 2" xfId="33685"/>
    <cellStyle name="SAPBEXaggItemX 4 4 6 3" xfId="33686"/>
    <cellStyle name="SAPBEXaggItemX 4 4 7" xfId="33687"/>
    <cellStyle name="SAPBEXaggItemX 4 4 7 2" xfId="33688"/>
    <cellStyle name="SAPBEXaggItemX 4 4 7 2 2" xfId="33689"/>
    <cellStyle name="SAPBEXaggItemX 4 4 7 3" xfId="33690"/>
    <cellStyle name="SAPBEXaggItemX 4 4 8" xfId="33691"/>
    <cellStyle name="SAPBEXaggItemX 4 4 8 2" xfId="33692"/>
    <cellStyle name="SAPBEXaggItemX 4 4 9" xfId="33693"/>
    <cellStyle name="SAPBEXaggItemX 4 5" xfId="33694"/>
    <cellStyle name="SAPBEXaggItemX 4 5 2" xfId="33695"/>
    <cellStyle name="SAPBEXaggItemX 4 5 2 2" xfId="33696"/>
    <cellStyle name="SAPBEXaggItemX 4 5 2 2 2" xfId="33697"/>
    <cellStyle name="SAPBEXaggItemX 4 5 2 3" xfId="33698"/>
    <cellStyle name="SAPBEXaggItemX 4 5 3" xfId="33699"/>
    <cellStyle name="SAPBEXaggItemX 4 5 3 2" xfId="33700"/>
    <cellStyle name="SAPBEXaggItemX 4 5 3 2 2" xfId="33701"/>
    <cellStyle name="SAPBEXaggItemX 4 5 3 3" xfId="33702"/>
    <cellStyle name="SAPBEXaggItemX 4 5 4" xfId="33703"/>
    <cellStyle name="SAPBEXaggItemX 4 5 4 2" xfId="33704"/>
    <cellStyle name="SAPBEXaggItemX 4 5 4 2 2" xfId="33705"/>
    <cellStyle name="SAPBEXaggItemX 4 5 4 3" xfId="33706"/>
    <cellStyle name="SAPBEXaggItemX 4 5 5" xfId="33707"/>
    <cellStyle name="SAPBEXaggItemX 4 5 5 2" xfId="33708"/>
    <cellStyle name="SAPBEXaggItemX 4 5 5 2 2" xfId="33709"/>
    <cellStyle name="SAPBEXaggItemX 4 5 5 3" xfId="33710"/>
    <cellStyle name="SAPBEXaggItemX 4 5 6" xfId="33711"/>
    <cellStyle name="SAPBEXaggItemX 4 5 6 2" xfId="33712"/>
    <cellStyle name="SAPBEXaggItemX 4 5 7" xfId="33713"/>
    <cellStyle name="SAPBEXaggItemX 4 6" xfId="33714"/>
    <cellStyle name="SAPBEXaggItemX 4 6 2" xfId="33715"/>
    <cellStyle name="SAPBEXaggItemX 4 6 2 2" xfId="33716"/>
    <cellStyle name="SAPBEXaggItemX 4 6 3" xfId="33717"/>
    <cellStyle name="SAPBEXaggItemX 4 7" xfId="33718"/>
    <cellStyle name="SAPBEXaggItemX 4 7 2" xfId="33719"/>
    <cellStyle name="SAPBEXaggItemX 4 7 2 2" xfId="33720"/>
    <cellStyle name="SAPBEXaggItemX 4 7 3" xfId="33721"/>
    <cellStyle name="SAPBEXaggItemX 4 8" xfId="33722"/>
    <cellStyle name="SAPBEXaggItemX 4 8 2" xfId="33723"/>
    <cellStyle name="SAPBEXaggItemX 4 9" xfId="33724"/>
    <cellStyle name="SAPBEXaggItemX 5" xfId="33725"/>
    <cellStyle name="SAPBEXaggItemX 5 2" xfId="33726"/>
    <cellStyle name="SAPBEXaggItemX 5 2 2" xfId="33727"/>
    <cellStyle name="SAPBEXaggItemX 5 2 2 2" xfId="33728"/>
    <cellStyle name="SAPBEXaggItemX 5 2 2 2 2" xfId="33729"/>
    <cellStyle name="SAPBEXaggItemX 5 2 2 2 2 2" xfId="33730"/>
    <cellStyle name="SAPBEXaggItemX 5 2 2 2 3" xfId="33731"/>
    <cellStyle name="SAPBEXaggItemX 5 2 2 3" xfId="33732"/>
    <cellStyle name="SAPBEXaggItemX 5 2 2 3 2" xfId="33733"/>
    <cellStyle name="SAPBEXaggItemX 5 2 2 3 2 2" xfId="33734"/>
    <cellStyle name="SAPBEXaggItemX 5 2 2 3 3" xfId="33735"/>
    <cellStyle name="SAPBEXaggItemX 5 2 2 4" xfId="33736"/>
    <cellStyle name="SAPBEXaggItemX 5 2 2 4 2" xfId="33737"/>
    <cellStyle name="SAPBEXaggItemX 5 2 2 4 2 2" xfId="33738"/>
    <cellStyle name="SAPBEXaggItemX 5 2 2 4 3" xfId="33739"/>
    <cellStyle name="SAPBEXaggItemX 5 2 2 5" xfId="33740"/>
    <cellStyle name="SAPBEXaggItemX 5 2 2 5 2" xfId="33741"/>
    <cellStyle name="SAPBEXaggItemX 5 2 2 5 2 2" xfId="33742"/>
    <cellStyle name="SAPBEXaggItemX 5 2 2 5 3" xfId="33743"/>
    <cellStyle name="SAPBEXaggItemX 5 2 2 6" xfId="33744"/>
    <cellStyle name="SAPBEXaggItemX 5 2 2 6 2" xfId="33745"/>
    <cellStyle name="SAPBEXaggItemX 5 2 2 6 2 2" xfId="33746"/>
    <cellStyle name="SAPBEXaggItemX 5 2 2 6 3" xfId="33747"/>
    <cellStyle name="SAPBEXaggItemX 5 2 2 7" xfId="33748"/>
    <cellStyle name="SAPBEXaggItemX 5 2 2 7 2" xfId="33749"/>
    <cellStyle name="SAPBEXaggItemX 5 2 2 8" xfId="33750"/>
    <cellStyle name="SAPBEXaggItemX 5 2 3" xfId="33751"/>
    <cellStyle name="SAPBEXaggItemX 5 2 3 2" xfId="33752"/>
    <cellStyle name="SAPBEXaggItemX 5 2 3 2 2" xfId="33753"/>
    <cellStyle name="SAPBEXaggItemX 5 2 3 3" xfId="33754"/>
    <cellStyle name="SAPBEXaggItemX 5 2 4" xfId="33755"/>
    <cellStyle name="SAPBEXaggItemX 5 2 4 2" xfId="33756"/>
    <cellStyle name="SAPBEXaggItemX 5 2 4 2 2" xfId="33757"/>
    <cellStyle name="SAPBEXaggItemX 5 2 4 3" xfId="33758"/>
    <cellStyle name="SAPBEXaggItemX 5 2 5" xfId="33759"/>
    <cellStyle name="SAPBEXaggItemX 5 2 5 2" xfId="33760"/>
    <cellStyle name="SAPBEXaggItemX 5 2 5 2 2" xfId="33761"/>
    <cellStyle name="SAPBEXaggItemX 5 2 5 3" xfId="33762"/>
    <cellStyle name="SAPBEXaggItemX 5 2 6" xfId="33763"/>
    <cellStyle name="SAPBEXaggItemX 5 2 6 2" xfId="33764"/>
    <cellStyle name="SAPBEXaggItemX 5 2 6 2 2" xfId="33765"/>
    <cellStyle name="SAPBEXaggItemX 5 2 6 3" xfId="33766"/>
    <cellStyle name="SAPBEXaggItemX 5 2 7" xfId="33767"/>
    <cellStyle name="SAPBEXaggItemX 5 2 7 2" xfId="33768"/>
    <cellStyle name="SAPBEXaggItemX 5 2 7 2 2" xfId="33769"/>
    <cellStyle name="SAPBEXaggItemX 5 2 7 3" xfId="33770"/>
    <cellStyle name="SAPBEXaggItemX 5 2 8" xfId="33771"/>
    <cellStyle name="SAPBEXaggItemX 5 2 8 2" xfId="33772"/>
    <cellStyle name="SAPBEXaggItemX 5 2 9" xfId="33773"/>
    <cellStyle name="SAPBEXaggItemX 5 3" xfId="33774"/>
    <cellStyle name="SAPBEXaggItemX 5 3 2" xfId="33775"/>
    <cellStyle name="SAPBEXaggItemX 5 3 2 2" xfId="33776"/>
    <cellStyle name="SAPBEXaggItemX 5 3 2 2 2" xfId="33777"/>
    <cellStyle name="SAPBEXaggItemX 5 3 2 3" xfId="33778"/>
    <cellStyle name="SAPBEXaggItemX 5 3 3" xfId="33779"/>
    <cellStyle name="SAPBEXaggItemX 5 3 3 2" xfId="33780"/>
    <cellStyle name="SAPBEXaggItemX 5 3 3 2 2" xfId="33781"/>
    <cellStyle name="SAPBEXaggItemX 5 3 3 3" xfId="33782"/>
    <cellStyle name="SAPBEXaggItemX 5 3 4" xfId="33783"/>
    <cellStyle name="SAPBEXaggItemX 5 3 4 2" xfId="33784"/>
    <cellStyle name="SAPBEXaggItemX 5 3 4 2 2" xfId="33785"/>
    <cellStyle name="SAPBEXaggItemX 5 3 4 3" xfId="33786"/>
    <cellStyle name="SAPBEXaggItemX 5 3 5" xfId="33787"/>
    <cellStyle name="SAPBEXaggItemX 5 3 5 2" xfId="33788"/>
    <cellStyle name="SAPBEXaggItemX 5 3 5 2 2" xfId="33789"/>
    <cellStyle name="SAPBEXaggItemX 5 3 5 3" xfId="33790"/>
    <cellStyle name="SAPBEXaggItemX 5 3 6" xfId="33791"/>
    <cellStyle name="SAPBEXaggItemX 5 3 6 2" xfId="33792"/>
    <cellStyle name="SAPBEXaggItemX 5 3 7" xfId="33793"/>
    <cellStyle name="SAPBEXaggItemX 5 4" xfId="33794"/>
    <cellStyle name="SAPBEXaggItemX 5 4 2" xfId="33795"/>
    <cellStyle name="SAPBEXaggItemX 5 4 2 2" xfId="33796"/>
    <cellStyle name="SAPBEXaggItemX 5 4 3" xfId="33797"/>
    <cellStyle name="SAPBEXaggItemX 5 5" xfId="33798"/>
    <cellStyle name="SAPBEXaggItemX 5 5 2" xfId="33799"/>
    <cellStyle name="SAPBEXaggItemX 5 5 2 2" xfId="33800"/>
    <cellStyle name="SAPBEXaggItemX 5 5 3" xfId="33801"/>
    <cellStyle name="SAPBEXaggItemX 5 6" xfId="33802"/>
    <cellStyle name="SAPBEXaggItemX 5 6 2" xfId="33803"/>
    <cellStyle name="SAPBEXaggItemX 5 7" xfId="33804"/>
    <cellStyle name="SAPBEXaggItemX 6" xfId="33805"/>
    <cellStyle name="SAPBEXaggItemX 6 2" xfId="33806"/>
    <cellStyle name="SAPBEXaggItemX 6 2 2" xfId="33807"/>
    <cellStyle name="SAPBEXaggItemX 6 2 2 2" xfId="33808"/>
    <cellStyle name="SAPBEXaggItemX 6 2 2 2 2" xfId="33809"/>
    <cellStyle name="SAPBEXaggItemX 6 2 2 3" xfId="33810"/>
    <cellStyle name="SAPBEXaggItemX 6 2 3" xfId="33811"/>
    <cellStyle name="SAPBEXaggItemX 6 2 3 2" xfId="33812"/>
    <cellStyle name="SAPBEXaggItemX 6 2 3 2 2" xfId="33813"/>
    <cellStyle name="SAPBEXaggItemX 6 2 3 3" xfId="33814"/>
    <cellStyle name="SAPBEXaggItemX 6 2 4" xfId="33815"/>
    <cellStyle name="SAPBEXaggItemX 6 2 4 2" xfId="33816"/>
    <cellStyle name="SAPBEXaggItemX 6 2 4 2 2" xfId="33817"/>
    <cellStyle name="SAPBEXaggItemX 6 2 4 3" xfId="33818"/>
    <cellStyle name="SAPBEXaggItemX 6 2 5" xfId="33819"/>
    <cellStyle name="SAPBEXaggItemX 6 2 5 2" xfId="33820"/>
    <cellStyle name="SAPBEXaggItemX 6 2 5 2 2" xfId="33821"/>
    <cellStyle name="SAPBEXaggItemX 6 2 5 3" xfId="33822"/>
    <cellStyle name="SAPBEXaggItemX 6 2 6" xfId="33823"/>
    <cellStyle name="SAPBEXaggItemX 6 2 6 2" xfId="33824"/>
    <cellStyle name="SAPBEXaggItemX 6 2 6 2 2" xfId="33825"/>
    <cellStyle name="SAPBEXaggItemX 6 2 6 3" xfId="33826"/>
    <cellStyle name="SAPBEXaggItemX 6 2 7" xfId="33827"/>
    <cellStyle name="SAPBEXaggItemX 6 2 7 2" xfId="33828"/>
    <cellStyle name="SAPBEXaggItemX 6 2 8" xfId="33829"/>
    <cellStyle name="SAPBEXaggItemX 6 3" xfId="33830"/>
    <cellStyle name="SAPBEXaggItemX 6 3 2" xfId="33831"/>
    <cellStyle name="SAPBEXaggItemX 6 3 2 2" xfId="33832"/>
    <cellStyle name="SAPBEXaggItemX 6 3 3" xfId="33833"/>
    <cellStyle name="SAPBEXaggItemX 6 4" xfId="33834"/>
    <cellStyle name="SAPBEXaggItemX 6 4 2" xfId="33835"/>
    <cellStyle name="SAPBEXaggItemX 6 4 2 2" xfId="33836"/>
    <cellStyle name="SAPBEXaggItemX 6 4 3" xfId="33837"/>
    <cellStyle name="SAPBEXaggItemX 6 5" xfId="33838"/>
    <cellStyle name="SAPBEXaggItemX 6 5 2" xfId="33839"/>
    <cellStyle name="SAPBEXaggItemX 6 5 2 2" xfId="33840"/>
    <cellStyle name="SAPBEXaggItemX 6 5 3" xfId="33841"/>
    <cellStyle name="SAPBEXaggItemX 6 6" xfId="33842"/>
    <cellStyle name="SAPBEXaggItemX 6 6 2" xfId="33843"/>
    <cellStyle name="SAPBEXaggItemX 6 6 2 2" xfId="33844"/>
    <cellStyle name="SAPBEXaggItemX 6 6 3" xfId="33845"/>
    <cellStyle name="SAPBEXaggItemX 6 7" xfId="33846"/>
    <cellStyle name="SAPBEXaggItemX 6 7 2" xfId="33847"/>
    <cellStyle name="SAPBEXaggItemX 6 7 2 2" xfId="33848"/>
    <cellStyle name="SAPBEXaggItemX 6 7 3" xfId="33849"/>
    <cellStyle name="SAPBEXaggItemX 6 8" xfId="33850"/>
    <cellStyle name="SAPBEXaggItemX 6 8 2" xfId="33851"/>
    <cellStyle name="SAPBEXaggItemX 6 9" xfId="33852"/>
    <cellStyle name="SAPBEXaggItemX 7" xfId="33853"/>
    <cellStyle name="SAPBEXaggItemX 7 2" xfId="33854"/>
    <cellStyle name="SAPBEXaggItemX 7 2 2" xfId="33855"/>
    <cellStyle name="SAPBEXaggItemX 7 2 2 2" xfId="33856"/>
    <cellStyle name="SAPBEXaggItemX 7 2 3" xfId="33857"/>
    <cellStyle name="SAPBEXaggItemX 7 3" xfId="33858"/>
    <cellStyle name="SAPBEXaggItemX 7 3 2" xfId="33859"/>
    <cellStyle name="SAPBEXaggItemX 7 3 2 2" xfId="33860"/>
    <cellStyle name="SAPBEXaggItemX 7 3 3" xfId="33861"/>
    <cellStyle name="SAPBEXaggItemX 7 4" xfId="33862"/>
    <cellStyle name="SAPBEXaggItemX 7 4 2" xfId="33863"/>
    <cellStyle name="SAPBEXaggItemX 7 4 2 2" xfId="33864"/>
    <cellStyle name="SAPBEXaggItemX 7 4 3" xfId="33865"/>
    <cellStyle name="SAPBEXaggItemX 7 5" xfId="33866"/>
    <cellStyle name="SAPBEXaggItemX 7 5 2" xfId="33867"/>
    <cellStyle name="SAPBEXaggItemX 7 5 2 2" xfId="33868"/>
    <cellStyle name="SAPBEXaggItemX 7 5 3" xfId="33869"/>
    <cellStyle name="SAPBEXaggItemX 7 6" xfId="33870"/>
    <cellStyle name="SAPBEXaggItemX 7 6 2" xfId="33871"/>
    <cellStyle name="SAPBEXaggItemX 7 7" xfId="33872"/>
    <cellStyle name="SAPBEXaggItemX 8" xfId="33873"/>
    <cellStyle name="SAPBEXaggItemX 8 2" xfId="33874"/>
    <cellStyle name="SAPBEXaggItemX 8 2 2" xfId="33875"/>
    <cellStyle name="SAPBEXaggItemX 8 3" xfId="33876"/>
    <cellStyle name="SAPBEXaggItemX 9" xfId="33877"/>
    <cellStyle name="SAPBEXaggItemX 9 2" xfId="33878"/>
    <cellStyle name="SAPBEXaggItemX 9 2 2" xfId="33879"/>
    <cellStyle name="SAPBEXaggItemX 9 3" xfId="33880"/>
    <cellStyle name="SAPBEXaggItemX_10년_단기 (2)" xfId="33881"/>
    <cellStyle name="SAPBEXchaText" xfId="33882"/>
    <cellStyle name="SAPBEXchaText 10" xfId="33883"/>
    <cellStyle name="SAPBEXchaText 10 2" xfId="33884"/>
    <cellStyle name="SAPBEXchaText 11" xfId="33885"/>
    <cellStyle name="SAPBEXchaText 2" xfId="33886"/>
    <cellStyle name="SAPBEXchaText 2 2" xfId="33887"/>
    <cellStyle name="SAPBEXchaText 2 2 2" xfId="33888"/>
    <cellStyle name="SAPBEXchaText 2 2 2 2" xfId="33889"/>
    <cellStyle name="SAPBEXchaText 2 2 2 2 2" xfId="33890"/>
    <cellStyle name="SAPBEXchaText 2 2 2 2 2 2" xfId="33891"/>
    <cellStyle name="SAPBEXchaText 2 2 2 2 2 2 2" xfId="33892"/>
    <cellStyle name="SAPBEXchaText 2 2 2 2 2 3" xfId="33893"/>
    <cellStyle name="SAPBEXchaText 2 2 2 2 3" xfId="33894"/>
    <cellStyle name="SAPBEXchaText 2 2 2 2 3 2" xfId="33895"/>
    <cellStyle name="SAPBEXchaText 2 2 2 2 3 2 2" xfId="33896"/>
    <cellStyle name="SAPBEXchaText 2 2 2 2 3 3" xfId="33897"/>
    <cellStyle name="SAPBEXchaText 2 2 2 2 4" xfId="33898"/>
    <cellStyle name="SAPBEXchaText 2 2 2 2 4 2" xfId="33899"/>
    <cellStyle name="SAPBEXchaText 2 2 2 2 4 2 2" xfId="33900"/>
    <cellStyle name="SAPBEXchaText 2 2 2 2 4 3" xfId="33901"/>
    <cellStyle name="SAPBEXchaText 2 2 2 2 5" xfId="33902"/>
    <cellStyle name="SAPBEXchaText 2 2 2 2 5 2" xfId="33903"/>
    <cellStyle name="SAPBEXchaText 2 2 2 2 5 2 2" xfId="33904"/>
    <cellStyle name="SAPBEXchaText 2 2 2 2 5 3" xfId="33905"/>
    <cellStyle name="SAPBEXchaText 2 2 2 2 6" xfId="33906"/>
    <cellStyle name="SAPBEXchaText 2 2 2 2 6 2" xfId="33907"/>
    <cellStyle name="SAPBEXchaText 2 2 2 2 6 2 2" xfId="33908"/>
    <cellStyle name="SAPBEXchaText 2 2 2 2 6 3" xfId="33909"/>
    <cellStyle name="SAPBEXchaText 2 2 2 2 7" xfId="33910"/>
    <cellStyle name="SAPBEXchaText 2 2 2 2 7 2" xfId="33911"/>
    <cellStyle name="SAPBEXchaText 2 2 2 2 8" xfId="33912"/>
    <cellStyle name="SAPBEXchaText 2 2 2 3" xfId="33913"/>
    <cellStyle name="SAPBEXchaText 2 2 2 3 2" xfId="33914"/>
    <cellStyle name="SAPBEXchaText 2 2 2 3 2 2" xfId="33915"/>
    <cellStyle name="SAPBEXchaText 2 2 2 3 3" xfId="33916"/>
    <cellStyle name="SAPBEXchaText 2 2 2 4" xfId="33917"/>
    <cellStyle name="SAPBEXchaText 2 2 2 4 2" xfId="33918"/>
    <cellStyle name="SAPBEXchaText 2 2 2 4 2 2" xfId="33919"/>
    <cellStyle name="SAPBEXchaText 2 2 2 4 3" xfId="33920"/>
    <cellStyle name="SAPBEXchaText 2 2 2 5" xfId="33921"/>
    <cellStyle name="SAPBEXchaText 2 2 2 5 2" xfId="33922"/>
    <cellStyle name="SAPBEXchaText 2 2 2 5 2 2" xfId="33923"/>
    <cellStyle name="SAPBEXchaText 2 2 2 5 3" xfId="33924"/>
    <cellStyle name="SAPBEXchaText 2 2 2 6" xfId="33925"/>
    <cellStyle name="SAPBEXchaText 2 2 2 6 2" xfId="33926"/>
    <cellStyle name="SAPBEXchaText 2 2 2 6 2 2" xfId="33927"/>
    <cellStyle name="SAPBEXchaText 2 2 2 6 3" xfId="33928"/>
    <cellStyle name="SAPBEXchaText 2 2 2 7" xfId="33929"/>
    <cellStyle name="SAPBEXchaText 2 2 2 7 2" xfId="33930"/>
    <cellStyle name="SAPBEXchaText 2 2 2 7 2 2" xfId="33931"/>
    <cellStyle name="SAPBEXchaText 2 2 2 7 3" xfId="33932"/>
    <cellStyle name="SAPBEXchaText 2 2 2 8" xfId="33933"/>
    <cellStyle name="SAPBEXchaText 2 2 2 8 2" xfId="33934"/>
    <cellStyle name="SAPBEXchaText 2 2 2 9" xfId="33935"/>
    <cellStyle name="SAPBEXchaText 2 2 3" xfId="33936"/>
    <cellStyle name="SAPBEXchaText 2 2 3 2" xfId="33937"/>
    <cellStyle name="SAPBEXchaText 2 2 3 2 2" xfId="33938"/>
    <cellStyle name="SAPBEXchaText 2 2 3 2 2 2" xfId="33939"/>
    <cellStyle name="SAPBEXchaText 2 2 3 2 3" xfId="33940"/>
    <cellStyle name="SAPBEXchaText 2 2 3 3" xfId="33941"/>
    <cellStyle name="SAPBEXchaText 2 2 3 3 2" xfId="33942"/>
    <cellStyle name="SAPBEXchaText 2 2 3 3 2 2" xfId="33943"/>
    <cellStyle name="SAPBEXchaText 2 2 3 3 3" xfId="33944"/>
    <cellStyle name="SAPBEXchaText 2 2 3 4" xfId="33945"/>
    <cellStyle name="SAPBEXchaText 2 2 3 4 2" xfId="33946"/>
    <cellStyle name="SAPBEXchaText 2 2 3 4 2 2" xfId="33947"/>
    <cellStyle name="SAPBEXchaText 2 2 3 4 3" xfId="33948"/>
    <cellStyle name="SAPBEXchaText 2 2 3 5" xfId="33949"/>
    <cellStyle name="SAPBEXchaText 2 2 3 5 2" xfId="33950"/>
    <cellStyle name="SAPBEXchaText 2 2 3 5 2 2" xfId="33951"/>
    <cellStyle name="SAPBEXchaText 2 2 3 5 3" xfId="33952"/>
    <cellStyle name="SAPBEXchaText 2 2 3 6" xfId="33953"/>
    <cellStyle name="SAPBEXchaText 2 2 3 6 2" xfId="33954"/>
    <cellStyle name="SAPBEXchaText 2 2 3 7" xfId="33955"/>
    <cellStyle name="SAPBEXchaText 2 2 4" xfId="33956"/>
    <cellStyle name="SAPBEXchaText 2 2 4 2" xfId="33957"/>
    <cellStyle name="SAPBEXchaText 2 2 4 2 2" xfId="33958"/>
    <cellStyle name="SAPBEXchaText 2 2 4 3" xfId="33959"/>
    <cellStyle name="SAPBEXchaText 2 2 5" xfId="33960"/>
    <cellStyle name="SAPBEXchaText 2 2 5 2" xfId="33961"/>
    <cellStyle name="SAPBEXchaText 2 2 5 2 2" xfId="33962"/>
    <cellStyle name="SAPBEXchaText 2 2 5 3" xfId="33963"/>
    <cellStyle name="SAPBEXchaText 2 2 6" xfId="33964"/>
    <cellStyle name="SAPBEXchaText 2 2 6 2" xfId="33965"/>
    <cellStyle name="SAPBEXchaText 2 2 7" xfId="33966"/>
    <cellStyle name="SAPBEXchaText 2 3" xfId="33967"/>
    <cellStyle name="SAPBEXchaText 2 3 2" xfId="33968"/>
    <cellStyle name="SAPBEXchaText 2 3 2 2" xfId="33969"/>
    <cellStyle name="SAPBEXchaText 2 3 2 2 2" xfId="33970"/>
    <cellStyle name="SAPBEXchaText 2 3 2 2 2 2" xfId="33971"/>
    <cellStyle name="SAPBEXchaText 2 3 2 2 2 2 2" xfId="33972"/>
    <cellStyle name="SAPBEXchaText 2 3 2 2 2 3" xfId="33973"/>
    <cellStyle name="SAPBEXchaText 2 3 2 2 3" xfId="33974"/>
    <cellStyle name="SAPBEXchaText 2 3 2 2 3 2" xfId="33975"/>
    <cellStyle name="SAPBEXchaText 2 3 2 2 3 2 2" xfId="33976"/>
    <cellStyle name="SAPBEXchaText 2 3 2 2 3 3" xfId="33977"/>
    <cellStyle name="SAPBEXchaText 2 3 2 2 4" xfId="33978"/>
    <cellStyle name="SAPBEXchaText 2 3 2 2 4 2" xfId="33979"/>
    <cellStyle name="SAPBEXchaText 2 3 2 2 4 2 2" xfId="33980"/>
    <cellStyle name="SAPBEXchaText 2 3 2 2 4 3" xfId="33981"/>
    <cellStyle name="SAPBEXchaText 2 3 2 2 5" xfId="33982"/>
    <cellStyle name="SAPBEXchaText 2 3 2 2 5 2" xfId="33983"/>
    <cellStyle name="SAPBEXchaText 2 3 2 2 5 2 2" xfId="33984"/>
    <cellStyle name="SAPBEXchaText 2 3 2 2 5 3" xfId="33985"/>
    <cellStyle name="SAPBEXchaText 2 3 2 2 6" xfId="33986"/>
    <cellStyle name="SAPBEXchaText 2 3 2 2 6 2" xfId="33987"/>
    <cellStyle name="SAPBEXchaText 2 3 2 2 6 2 2" xfId="33988"/>
    <cellStyle name="SAPBEXchaText 2 3 2 2 6 3" xfId="33989"/>
    <cellStyle name="SAPBEXchaText 2 3 2 2 7" xfId="33990"/>
    <cellStyle name="SAPBEXchaText 2 3 2 2 7 2" xfId="33991"/>
    <cellStyle name="SAPBEXchaText 2 3 2 2 8" xfId="33992"/>
    <cellStyle name="SAPBEXchaText 2 3 2 3" xfId="33993"/>
    <cellStyle name="SAPBEXchaText 2 3 2 3 2" xfId="33994"/>
    <cellStyle name="SAPBEXchaText 2 3 2 3 2 2" xfId="33995"/>
    <cellStyle name="SAPBEXchaText 2 3 2 3 3" xfId="33996"/>
    <cellStyle name="SAPBEXchaText 2 3 2 4" xfId="33997"/>
    <cellStyle name="SAPBEXchaText 2 3 2 4 2" xfId="33998"/>
    <cellStyle name="SAPBEXchaText 2 3 2 4 2 2" xfId="33999"/>
    <cellStyle name="SAPBEXchaText 2 3 2 4 3" xfId="34000"/>
    <cellStyle name="SAPBEXchaText 2 3 2 5" xfId="34001"/>
    <cellStyle name="SAPBEXchaText 2 3 2 5 2" xfId="34002"/>
    <cellStyle name="SAPBEXchaText 2 3 2 5 2 2" xfId="34003"/>
    <cellStyle name="SAPBEXchaText 2 3 2 5 3" xfId="34004"/>
    <cellStyle name="SAPBEXchaText 2 3 2 6" xfId="34005"/>
    <cellStyle name="SAPBEXchaText 2 3 2 6 2" xfId="34006"/>
    <cellStyle name="SAPBEXchaText 2 3 2 6 2 2" xfId="34007"/>
    <cellStyle name="SAPBEXchaText 2 3 2 6 3" xfId="34008"/>
    <cellStyle name="SAPBEXchaText 2 3 2 7" xfId="34009"/>
    <cellStyle name="SAPBEXchaText 2 3 2 7 2" xfId="34010"/>
    <cellStyle name="SAPBEXchaText 2 3 2 7 2 2" xfId="34011"/>
    <cellStyle name="SAPBEXchaText 2 3 2 7 3" xfId="34012"/>
    <cellStyle name="SAPBEXchaText 2 3 2 8" xfId="34013"/>
    <cellStyle name="SAPBEXchaText 2 3 2 8 2" xfId="34014"/>
    <cellStyle name="SAPBEXchaText 2 3 2 9" xfId="34015"/>
    <cellStyle name="SAPBEXchaText 2 3 3" xfId="34016"/>
    <cellStyle name="SAPBEXchaText 2 3 3 2" xfId="34017"/>
    <cellStyle name="SAPBEXchaText 2 3 3 2 2" xfId="34018"/>
    <cellStyle name="SAPBEXchaText 2 3 3 2 2 2" xfId="34019"/>
    <cellStyle name="SAPBEXchaText 2 3 3 2 3" xfId="34020"/>
    <cellStyle name="SAPBEXchaText 2 3 3 3" xfId="34021"/>
    <cellStyle name="SAPBEXchaText 2 3 3 3 2" xfId="34022"/>
    <cellStyle name="SAPBEXchaText 2 3 3 3 2 2" xfId="34023"/>
    <cellStyle name="SAPBEXchaText 2 3 3 3 3" xfId="34024"/>
    <cellStyle name="SAPBEXchaText 2 3 3 4" xfId="34025"/>
    <cellStyle name="SAPBEXchaText 2 3 3 4 2" xfId="34026"/>
    <cellStyle name="SAPBEXchaText 2 3 3 4 2 2" xfId="34027"/>
    <cellStyle name="SAPBEXchaText 2 3 3 4 3" xfId="34028"/>
    <cellStyle name="SAPBEXchaText 2 3 3 5" xfId="34029"/>
    <cellStyle name="SAPBEXchaText 2 3 3 5 2" xfId="34030"/>
    <cellStyle name="SAPBEXchaText 2 3 3 5 2 2" xfId="34031"/>
    <cellStyle name="SAPBEXchaText 2 3 3 5 3" xfId="34032"/>
    <cellStyle name="SAPBEXchaText 2 3 3 6" xfId="34033"/>
    <cellStyle name="SAPBEXchaText 2 3 3 6 2" xfId="34034"/>
    <cellStyle name="SAPBEXchaText 2 3 3 7" xfId="34035"/>
    <cellStyle name="SAPBEXchaText 2 3 4" xfId="34036"/>
    <cellStyle name="SAPBEXchaText 2 3 4 2" xfId="34037"/>
    <cellStyle name="SAPBEXchaText 2 3 4 2 2" xfId="34038"/>
    <cellStyle name="SAPBEXchaText 2 3 4 3" xfId="34039"/>
    <cellStyle name="SAPBEXchaText 2 3 5" xfId="34040"/>
    <cellStyle name="SAPBEXchaText 2 3 5 2" xfId="34041"/>
    <cellStyle name="SAPBEXchaText 2 3 5 2 2" xfId="34042"/>
    <cellStyle name="SAPBEXchaText 2 3 5 3" xfId="34043"/>
    <cellStyle name="SAPBEXchaText 2 3 6" xfId="34044"/>
    <cellStyle name="SAPBEXchaText 2 3 6 2" xfId="34045"/>
    <cellStyle name="SAPBEXchaText 2 3 7" xfId="34046"/>
    <cellStyle name="SAPBEXchaText 2 4" xfId="34047"/>
    <cellStyle name="SAPBEXchaText 2 4 2" xfId="34048"/>
    <cellStyle name="SAPBEXchaText 2 4 2 2" xfId="34049"/>
    <cellStyle name="SAPBEXchaText 2 4 2 2 2" xfId="34050"/>
    <cellStyle name="SAPBEXchaText 2 4 2 2 2 2" xfId="34051"/>
    <cellStyle name="SAPBEXchaText 2 4 2 2 3" xfId="34052"/>
    <cellStyle name="SAPBEXchaText 2 4 2 3" xfId="34053"/>
    <cellStyle name="SAPBEXchaText 2 4 2 3 2" xfId="34054"/>
    <cellStyle name="SAPBEXchaText 2 4 2 3 2 2" xfId="34055"/>
    <cellStyle name="SAPBEXchaText 2 4 2 3 3" xfId="34056"/>
    <cellStyle name="SAPBEXchaText 2 4 2 4" xfId="34057"/>
    <cellStyle name="SAPBEXchaText 2 4 2 4 2" xfId="34058"/>
    <cellStyle name="SAPBEXchaText 2 4 2 4 2 2" xfId="34059"/>
    <cellStyle name="SAPBEXchaText 2 4 2 4 3" xfId="34060"/>
    <cellStyle name="SAPBEXchaText 2 4 2 5" xfId="34061"/>
    <cellStyle name="SAPBEXchaText 2 4 2 5 2" xfId="34062"/>
    <cellStyle name="SAPBEXchaText 2 4 2 5 2 2" xfId="34063"/>
    <cellStyle name="SAPBEXchaText 2 4 2 5 3" xfId="34064"/>
    <cellStyle name="SAPBEXchaText 2 4 2 6" xfId="34065"/>
    <cellStyle name="SAPBEXchaText 2 4 2 6 2" xfId="34066"/>
    <cellStyle name="SAPBEXchaText 2 4 2 6 2 2" xfId="34067"/>
    <cellStyle name="SAPBEXchaText 2 4 2 6 3" xfId="34068"/>
    <cellStyle name="SAPBEXchaText 2 4 2 7" xfId="34069"/>
    <cellStyle name="SAPBEXchaText 2 4 2 7 2" xfId="34070"/>
    <cellStyle name="SAPBEXchaText 2 4 2 8" xfId="34071"/>
    <cellStyle name="SAPBEXchaText 2 4 3" xfId="34072"/>
    <cellStyle name="SAPBEXchaText 2 4 3 2" xfId="34073"/>
    <cellStyle name="SAPBEXchaText 2 4 3 2 2" xfId="34074"/>
    <cellStyle name="SAPBEXchaText 2 4 3 3" xfId="34075"/>
    <cellStyle name="SAPBEXchaText 2 4 4" xfId="34076"/>
    <cellStyle name="SAPBEXchaText 2 4 4 2" xfId="34077"/>
    <cellStyle name="SAPBEXchaText 2 4 4 2 2" xfId="34078"/>
    <cellStyle name="SAPBEXchaText 2 4 4 3" xfId="34079"/>
    <cellStyle name="SAPBEXchaText 2 4 5" xfId="34080"/>
    <cellStyle name="SAPBEXchaText 2 4 5 2" xfId="34081"/>
    <cellStyle name="SAPBEXchaText 2 4 5 2 2" xfId="34082"/>
    <cellStyle name="SAPBEXchaText 2 4 5 3" xfId="34083"/>
    <cellStyle name="SAPBEXchaText 2 4 6" xfId="34084"/>
    <cellStyle name="SAPBEXchaText 2 4 6 2" xfId="34085"/>
    <cellStyle name="SAPBEXchaText 2 4 6 2 2" xfId="34086"/>
    <cellStyle name="SAPBEXchaText 2 4 6 3" xfId="34087"/>
    <cellStyle name="SAPBEXchaText 2 4 7" xfId="34088"/>
    <cellStyle name="SAPBEXchaText 2 4 7 2" xfId="34089"/>
    <cellStyle name="SAPBEXchaText 2 4 7 2 2" xfId="34090"/>
    <cellStyle name="SAPBEXchaText 2 4 7 3" xfId="34091"/>
    <cellStyle name="SAPBEXchaText 2 4 8" xfId="34092"/>
    <cellStyle name="SAPBEXchaText 2 4 8 2" xfId="34093"/>
    <cellStyle name="SAPBEXchaText 2 4 9" xfId="34094"/>
    <cellStyle name="SAPBEXchaText 2 5" xfId="34095"/>
    <cellStyle name="SAPBEXchaText 2 5 2" xfId="34096"/>
    <cellStyle name="SAPBEXchaText 2 5 2 2" xfId="34097"/>
    <cellStyle name="SAPBEXchaText 2 5 2 2 2" xfId="34098"/>
    <cellStyle name="SAPBEXchaText 2 5 2 3" xfId="34099"/>
    <cellStyle name="SAPBEXchaText 2 5 3" xfId="34100"/>
    <cellStyle name="SAPBEXchaText 2 5 3 2" xfId="34101"/>
    <cellStyle name="SAPBEXchaText 2 5 3 2 2" xfId="34102"/>
    <cellStyle name="SAPBEXchaText 2 5 3 3" xfId="34103"/>
    <cellStyle name="SAPBEXchaText 2 5 4" xfId="34104"/>
    <cellStyle name="SAPBEXchaText 2 5 4 2" xfId="34105"/>
    <cellStyle name="SAPBEXchaText 2 5 4 2 2" xfId="34106"/>
    <cellStyle name="SAPBEXchaText 2 5 4 3" xfId="34107"/>
    <cellStyle name="SAPBEXchaText 2 5 5" xfId="34108"/>
    <cellStyle name="SAPBEXchaText 2 5 5 2" xfId="34109"/>
    <cellStyle name="SAPBEXchaText 2 5 5 2 2" xfId="34110"/>
    <cellStyle name="SAPBEXchaText 2 5 5 3" xfId="34111"/>
    <cellStyle name="SAPBEXchaText 2 5 6" xfId="34112"/>
    <cellStyle name="SAPBEXchaText 2 5 6 2" xfId="34113"/>
    <cellStyle name="SAPBEXchaText 2 5 7" xfId="34114"/>
    <cellStyle name="SAPBEXchaText 2 6" xfId="34115"/>
    <cellStyle name="SAPBEXchaText 2 6 2" xfId="34116"/>
    <cellStyle name="SAPBEXchaText 2 6 2 2" xfId="34117"/>
    <cellStyle name="SAPBEXchaText 2 6 3" xfId="34118"/>
    <cellStyle name="SAPBEXchaText 2 7" xfId="34119"/>
    <cellStyle name="SAPBEXchaText 2 7 2" xfId="34120"/>
    <cellStyle name="SAPBEXchaText 2 7 2 2" xfId="34121"/>
    <cellStyle name="SAPBEXchaText 2 7 3" xfId="34122"/>
    <cellStyle name="SAPBEXchaText 2 8" xfId="34123"/>
    <cellStyle name="SAPBEXchaText 2 8 2" xfId="34124"/>
    <cellStyle name="SAPBEXchaText 2 9" xfId="34125"/>
    <cellStyle name="SAPBEXchaText 3" xfId="34126"/>
    <cellStyle name="SAPBEXchaText 3 2" xfId="34127"/>
    <cellStyle name="SAPBEXchaText 3 2 2" xfId="34128"/>
    <cellStyle name="SAPBEXchaText 3 2 2 2" xfId="34129"/>
    <cellStyle name="SAPBEXchaText 3 2 2 2 2" xfId="34130"/>
    <cellStyle name="SAPBEXchaText 3 2 2 2 2 2" xfId="34131"/>
    <cellStyle name="SAPBEXchaText 3 2 2 2 2 2 2" xfId="34132"/>
    <cellStyle name="SAPBEXchaText 3 2 2 2 2 3" xfId="34133"/>
    <cellStyle name="SAPBEXchaText 3 2 2 2 3" xfId="34134"/>
    <cellStyle name="SAPBEXchaText 3 2 2 2 3 2" xfId="34135"/>
    <cellStyle name="SAPBEXchaText 3 2 2 2 3 2 2" xfId="34136"/>
    <cellStyle name="SAPBEXchaText 3 2 2 2 3 3" xfId="34137"/>
    <cellStyle name="SAPBEXchaText 3 2 2 2 4" xfId="34138"/>
    <cellStyle name="SAPBEXchaText 3 2 2 2 4 2" xfId="34139"/>
    <cellStyle name="SAPBEXchaText 3 2 2 2 4 2 2" xfId="34140"/>
    <cellStyle name="SAPBEXchaText 3 2 2 2 4 3" xfId="34141"/>
    <cellStyle name="SAPBEXchaText 3 2 2 2 5" xfId="34142"/>
    <cellStyle name="SAPBEXchaText 3 2 2 2 5 2" xfId="34143"/>
    <cellStyle name="SAPBEXchaText 3 2 2 2 5 2 2" xfId="34144"/>
    <cellStyle name="SAPBEXchaText 3 2 2 2 5 3" xfId="34145"/>
    <cellStyle name="SAPBEXchaText 3 2 2 2 6" xfId="34146"/>
    <cellStyle name="SAPBEXchaText 3 2 2 2 6 2" xfId="34147"/>
    <cellStyle name="SAPBEXchaText 3 2 2 2 6 2 2" xfId="34148"/>
    <cellStyle name="SAPBEXchaText 3 2 2 2 6 3" xfId="34149"/>
    <cellStyle name="SAPBEXchaText 3 2 2 2 7" xfId="34150"/>
    <cellStyle name="SAPBEXchaText 3 2 2 2 7 2" xfId="34151"/>
    <cellStyle name="SAPBEXchaText 3 2 2 2 8" xfId="34152"/>
    <cellStyle name="SAPBEXchaText 3 2 2 3" xfId="34153"/>
    <cellStyle name="SAPBEXchaText 3 2 2 3 2" xfId="34154"/>
    <cellStyle name="SAPBEXchaText 3 2 2 3 2 2" xfId="34155"/>
    <cellStyle name="SAPBEXchaText 3 2 2 3 3" xfId="34156"/>
    <cellStyle name="SAPBEXchaText 3 2 2 4" xfId="34157"/>
    <cellStyle name="SAPBEXchaText 3 2 2 4 2" xfId="34158"/>
    <cellStyle name="SAPBEXchaText 3 2 2 4 2 2" xfId="34159"/>
    <cellStyle name="SAPBEXchaText 3 2 2 4 3" xfId="34160"/>
    <cellStyle name="SAPBEXchaText 3 2 2 5" xfId="34161"/>
    <cellStyle name="SAPBEXchaText 3 2 2 5 2" xfId="34162"/>
    <cellStyle name="SAPBEXchaText 3 2 2 5 2 2" xfId="34163"/>
    <cellStyle name="SAPBEXchaText 3 2 2 5 3" xfId="34164"/>
    <cellStyle name="SAPBEXchaText 3 2 2 6" xfId="34165"/>
    <cellStyle name="SAPBEXchaText 3 2 2 6 2" xfId="34166"/>
    <cellStyle name="SAPBEXchaText 3 2 2 6 2 2" xfId="34167"/>
    <cellStyle name="SAPBEXchaText 3 2 2 6 3" xfId="34168"/>
    <cellStyle name="SAPBEXchaText 3 2 2 7" xfId="34169"/>
    <cellStyle name="SAPBEXchaText 3 2 2 7 2" xfId="34170"/>
    <cellStyle name="SAPBEXchaText 3 2 2 7 2 2" xfId="34171"/>
    <cellStyle name="SAPBEXchaText 3 2 2 7 3" xfId="34172"/>
    <cellStyle name="SAPBEXchaText 3 2 2 8" xfId="34173"/>
    <cellStyle name="SAPBEXchaText 3 2 2 8 2" xfId="34174"/>
    <cellStyle name="SAPBEXchaText 3 2 2 9" xfId="34175"/>
    <cellStyle name="SAPBEXchaText 3 2 3" xfId="34176"/>
    <cellStyle name="SAPBEXchaText 3 2 3 2" xfId="34177"/>
    <cellStyle name="SAPBEXchaText 3 2 3 2 2" xfId="34178"/>
    <cellStyle name="SAPBEXchaText 3 2 3 2 2 2" xfId="34179"/>
    <cellStyle name="SAPBEXchaText 3 2 3 2 3" xfId="34180"/>
    <cellStyle name="SAPBEXchaText 3 2 3 3" xfId="34181"/>
    <cellStyle name="SAPBEXchaText 3 2 3 3 2" xfId="34182"/>
    <cellStyle name="SAPBEXchaText 3 2 3 3 2 2" xfId="34183"/>
    <cellStyle name="SAPBEXchaText 3 2 3 3 3" xfId="34184"/>
    <cellStyle name="SAPBEXchaText 3 2 3 4" xfId="34185"/>
    <cellStyle name="SAPBEXchaText 3 2 3 4 2" xfId="34186"/>
    <cellStyle name="SAPBEXchaText 3 2 3 4 2 2" xfId="34187"/>
    <cellStyle name="SAPBEXchaText 3 2 3 4 3" xfId="34188"/>
    <cellStyle name="SAPBEXchaText 3 2 3 5" xfId="34189"/>
    <cellStyle name="SAPBEXchaText 3 2 3 5 2" xfId="34190"/>
    <cellStyle name="SAPBEXchaText 3 2 3 5 2 2" xfId="34191"/>
    <cellStyle name="SAPBEXchaText 3 2 3 5 3" xfId="34192"/>
    <cellStyle name="SAPBEXchaText 3 2 3 6" xfId="34193"/>
    <cellStyle name="SAPBEXchaText 3 2 3 6 2" xfId="34194"/>
    <cellStyle name="SAPBEXchaText 3 2 3 7" xfId="34195"/>
    <cellStyle name="SAPBEXchaText 3 2 4" xfId="34196"/>
    <cellStyle name="SAPBEXchaText 3 2 4 2" xfId="34197"/>
    <cellStyle name="SAPBEXchaText 3 2 4 2 2" xfId="34198"/>
    <cellStyle name="SAPBEXchaText 3 2 4 3" xfId="34199"/>
    <cellStyle name="SAPBEXchaText 3 2 5" xfId="34200"/>
    <cellStyle name="SAPBEXchaText 3 2 5 2" xfId="34201"/>
    <cellStyle name="SAPBEXchaText 3 2 5 2 2" xfId="34202"/>
    <cellStyle name="SAPBEXchaText 3 2 5 3" xfId="34203"/>
    <cellStyle name="SAPBEXchaText 3 2 6" xfId="34204"/>
    <cellStyle name="SAPBEXchaText 3 2 6 2" xfId="34205"/>
    <cellStyle name="SAPBEXchaText 3 2 7" xfId="34206"/>
    <cellStyle name="SAPBEXchaText 3 3" xfId="34207"/>
    <cellStyle name="SAPBEXchaText 3 3 2" xfId="34208"/>
    <cellStyle name="SAPBEXchaText 3 3 2 2" xfId="34209"/>
    <cellStyle name="SAPBEXchaText 3 3 2 2 2" xfId="34210"/>
    <cellStyle name="SAPBEXchaText 3 3 2 2 2 2" xfId="34211"/>
    <cellStyle name="SAPBEXchaText 3 3 2 2 2 2 2" xfId="34212"/>
    <cellStyle name="SAPBEXchaText 3 3 2 2 2 3" xfId="34213"/>
    <cellStyle name="SAPBEXchaText 3 3 2 2 3" xfId="34214"/>
    <cellStyle name="SAPBEXchaText 3 3 2 2 3 2" xfId="34215"/>
    <cellStyle name="SAPBEXchaText 3 3 2 2 3 2 2" xfId="34216"/>
    <cellStyle name="SAPBEXchaText 3 3 2 2 3 3" xfId="34217"/>
    <cellStyle name="SAPBEXchaText 3 3 2 2 4" xfId="34218"/>
    <cellStyle name="SAPBEXchaText 3 3 2 2 4 2" xfId="34219"/>
    <cellStyle name="SAPBEXchaText 3 3 2 2 4 2 2" xfId="34220"/>
    <cellStyle name="SAPBEXchaText 3 3 2 2 4 3" xfId="34221"/>
    <cellStyle name="SAPBEXchaText 3 3 2 2 5" xfId="34222"/>
    <cellStyle name="SAPBEXchaText 3 3 2 2 5 2" xfId="34223"/>
    <cellStyle name="SAPBEXchaText 3 3 2 2 5 2 2" xfId="34224"/>
    <cellStyle name="SAPBEXchaText 3 3 2 2 5 3" xfId="34225"/>
    <cellStyle name="SAPBEXchaText 3 3 2 2 6" xfId="34226"/>
    <cellStyle name="SAPBEXchaText 3 3 2 2 6 2" xfId="34227"/>
    <cellStyle name="SAPBEXchaText 3 3 2 2 6 2 2" xfId="34228"/>
    <cellStyle name="SAPBEXchaText 3 3 2 2 6 3" xfId="34229"/>
    <cellStyle name="SAPBEXchaText 3 3 2 2 7" xfId="34230"/>
    <cellStyle name="SAPBEXchaText 3 3 2 2 7 2" xfId="34231"/>
    <cellStyle name="SAPBEXchaText 3 3 2 2 8" xfId="34232"/>
    <cellStyle name="SAPBEXchaText 3 3 2 3" xfId="34233"/>
    <cellStyle name="SAPBEXchaText 3 3 2 3 2" xfId="34234"/>
    <cellStyle name="SAPBEXchaText 3 3 2 3 2 2" xfId="34235"/>
    <cellStyle name="SAPBEXchaText 3 3 2 3 3" xfId="34236"/>
    <cellStyle name="SAPBEXchaText 3 3 2 4" xfId="34237"/>
    <cellStyle name="SAPBEXchaText 3 3 2 4 2" xfId="34238"/>
    <cellStyle name="SAPBEXchaText 3 3 2 4 2 2" xfId="34239"/>
    <cellStyle name="SAPBEXchaText 3 3 2 4 3" xfId="34240"/>
    <cellStyle name="SAPBEXchaText 3 3 2 5" xfId="34241"/>
    <cellStyle name="SAPBEXchaText 3 3 2 5 2" xfId="34242"/>
    <cellStyle name="SAPBEXchaText 3 3 2 5 2 2" xfId="34243"/>
    <cellStyle name="SAPBEXchaText 3 3 2 5 3" xfId="34244"/>
    <cellStyle name="SAPBEXchaText 3 3 2 6" xfId="34245"/>
    <cellStyle name="SAPBEXchaText 3 3 2 6 2" xfId="34246"/>
    <cellStyle name="SAPBEXchaText 3 3 2 6 2 2" xfId="34247"/>
    <cellStyle name="SAPBEXchaText 3 3 2 6 3" xfId="34248"/>
    <cellStyle name="SAPBEXchaText 3 3 2 7" xfId="34249"/>
    <cellStyle name="SAPBEXchaText 3 3 2 7 2" xfId="34250"/>
    <cellStyle name="SAPBEXchaText 3 3 2 7 2 2" xfId="34251"/>
    <cellStyle name="SAPBEXchaText 3 3 2 7 3" xfId="34252"/>
    <cellStyle name="SAPBEXchaText 3 3 2 8" xfId="34253"/>
    <cellStyle name="SAPBEXchaText 3 3 2 8 2" xfId="34254"/>
    <cellStyle name="SAPBEXchaText 3 3 2 9" xfId="34255"/>
    <cellStyle name="SAPBEXchaText 3 3 3" xfId="34256"/>
    <cellStyle name="SAPBEXchaText 3 3 3 2" xfId="34257"/>
    <cellStyle name="SAPBEXchaText 3 3 3 2 2" xfId="34258"/>
    <cellStyle name="SAPBEXchaText 3 3 3 2 2 2" xfId="34259"/>
    <cellStyle name="SAPBEXchaText 3 3 3 2 3" xfId="34260"/>
    <cellStyle name="SAPBEXchaText 3 3 3 3" xfId="34261"/>
    <cellStyle name="SAPBEXchaText 3 3 3 3 2" xfId="34262"/>
    <cellStyle name="SAPBEXchaText 3 3 3 3 2 2" xfId="34263"/>
    <cellStyle name="SAPBEXchaText 3 3 3 3 3" xfId="34264"/>
    <cellStyle name="SAPBEXchaText 3 3 3 4" xfId="34265"/>
    <cellStyle name="SAPBEXchaText 3 3 3 4 2" xfId="34266"/>
    <cellStyle name="SAPBEXchaText 3 3 3 4 2 2" xfId="34267"/>
    <cellStyle name="SAPBEXchaText 3 3 3 4 3" xfId="34268"/>
    <cellStyle name="SAPBEXchaText 3 3 3 5" xfId="34269"/>
    <cellStyle name="SAPBEXchaText 3 3 3 5 2" xfId="34270"/>
    <cellStyle name="SAPBEXchaText 3 3 3 5 2 2" xfId="34271"/>
    <cellStyle name="SAPBEXchaText 3 3 3 5 3" xfId="34272"/>
    <cellStyle name="SAPBEXchaText 3 3 3 6" xfId="34273"/>
    <cellStyle name="SAPBEXchaText 3 3 3 6 2" xfId="34274"/>
    <cellStyle name="SAPBEXchaText 3 3 3 7" xfId="34275"/>
    <cellStyle name="SAPBEXchaText 3 3 4" xfId="34276"/>
    <cellStyle name="SAPBEXchaText 3 3 4 2" xfId="34277"/>
    <cellStyle name="SAPBEXchaText 3 3 4 2 2" xfId="34278"/>
    <cellStyle name="SAPBEXchaText 3 3 4 3" xfId="34279"/>
    <cellStyle name="SAPBEXchaText 3 3 5" xfId="34280"/>
    <cellStyle name="SAPBEXchaText 3 3 5 2" xfId="34281"/>
    <cellStyle name="SAPBEXchaText 3 3 5 2 2" xfId="34282"/>
    <cellStyle name="SAPBEXchaText 3 3 5 3" xfId="34283"/>
    <cellStyle name="SAPBEXchaText 3 3 6" xfId="34284"/>
    <cellStyle name="SAPBEXchaText 3 3 6 2" xfId="34285"/>
    <cellStyle name="SAPBEXchaText 3 3 7" xfId="34286"/>
    <cellStyle name="SAPBEXchaText 3 4" xfId="34287"/>
    <cellStyle name="SAPBEXchaText 3 4 2" xfId="34288"/>
    <cellStyle name="SAPBEXchaText 3 4 2 2" xfId="34289"/>
    <cellStyle name="SAPBEXchaText 3 4 2 2 2" xfId="34290"/>
    <cellStyle name="SAPBEXchaText 3 4 2 2 2 2" xfId="34291"/>
    <cellStyle name="SAPBEXchaText 3 4 2 2 3" xfId="34292"/>
    <cellStyle name="SAPBEXchaText 3 4 2 3" xfId="34293"/>
    <cellStyle name="SAPBEXchaText 3 4 2 3 2" xfId="34294"/>
    <cellStyle name="SAPBEXchaText 3 4 2 3 2 2" xfId="34295"/>
    <cellStyle name="SAPBEXchaText 3 4 2 3 3" xfId="34296"/>
    <cellStyle name="SAPBEXchaText 3 4 2 4" xfId="34297"/>
    <cellStyle name="SAPBEXchaText 3 4 2 4 2" xfId="34298"/>
    <cellStyle name="SAPBEXchaText 3 4 2 4 2 2" xfId="34299"/>
    <cellStyle name="SAPBEXchaText 3 4 2 4 3" xfId="34300"/>
    <cellStyle name="SAPBEXchaText 3 4 2 5" xfId="34301"/>
    <cellStyle name="SAPBEXchaText 3 4 2 5 2" xfId="34302"/>
    <cellStyle name="SAPBEXchaText 3 4 2 5 2 2" xfId="34303"/>
    <cellStyle name="SAPBEXchaText 3 4 2 5 3" xfId="34304"/>
    <cellStyle name="SAPBEXchaText 3 4 2 6" xfId="34305"/>
    <cellStyle name="SAPBEXchaText 3 4 2 6 2" xfId="34306"/>
    <cellStyle name="SAPBEXchaText 3 4 2 6 2 2" xfId="34307"/>
    <cellStyle name="SAPBEXchaText 3 4 2 6 3" xfId="34308"/>
    <cellStyle name="SAPBEXchaText 3 4 2 7" xfId="34309"/>
    <cellStyle name="SAPBEXchaText 3 4 2 7 2" xfId="34310"/>
    <cellStyle name="SAPBEXchaText 3 4 2 8" xfId="34311"/>
    <cellStyle name="SAPBEXchaText 3 4 3" xfId="34312"/>
    <cellStyle name="SAPBEXchaText 3 4 3 2" xfId="34313"/>
    <cellStyle name="SAPBEXchaText 3 4 3 2 2" xfId="34314"/>
    <cellStyle name="SAPBEXchaText 3 4 3 3" xfId="34315"/>
    <cellStyle name="SAPBEXchaText 3 4 4" xfId="34316"/>
    <cellStyle name="SAPBEXchaText 3 4 4 2" xfId="34317"/>
    <cellStyle name="SAPBEXchaText 3 4 4 2 2" xfId="34318"/>
    <cellStyle name="SAPBEXchaText 3 4 4 3" xfId="34319"/>
    <cellStyle name="SAPBEXchaText 3 4 5" xfId="34320"/>
    <cellStyle name="SAPBEXchaText 3 4 5 2" xfId="34321"/>
    <cellStyle name="SAPBEXchaText 3 4 5 2 2" xfId="34322"/>
    <cellStyle name="SAPBEXchaText 3 4 5 3" xfId="34323"/>
    <cellStyle name="SAPBEXchaText 3 4 6" xfId="34324"/>
    <cellStyle name="SAPBEXchaText 3 4 6 2" xfId="34325"/>
    <cellStyle name="SAPBEXchaText 3 4 6 2 2" xfId="34326"/>
    <cellStyle name="SAPBEXchaText 3 4 6 3" xfId="34327"/>
    <cellStyle name="SAPBEXchaText 3 4 7" xfId="34328"/>
    <cellStyle name="SAPBEXchaText 3 4 7 2" xfId="34329"/>
    <cellStyle name="SAPBEXchaText 3 4 7 2 2" xfId="34330"/>
    <cellStyle name="SAPBEXchaText 3 4 7 3" xfId="34331"/>
    <cellStyle name="SAPBEXchaText 3 4 8" xfId="34332"/>
    <cellStyle name="SAPBEXchaText 3 4 8 2" xfId="34333"/>
    <cellStyle name="SAPBEXchaText 3 4 9" xfId="34334"/>
    <cellStyle name="SAPBEXchaText 3 5" xfId="34335"/>
    <cellStyle name="SAPBEXchaText 3 5 2" xfId="34336"/>
    <cellStyle name="SAPBEXchaText 3 5 2 2" xfId="34337"/>
    <cellStyle name="SAPBEXchaText 3 5 2 2 2" xfId="34338"/>
    <cellStyle name="SAPBEXchaText 3 5 2 3" xfId="34339"/>
    <cellStyle name="SAPBEXchaText 3 5 3" xfId="34340"/>
    <cellStyle name="SAPBEXchaText 3 5 3 2" xfId="34341"/>
    <cellStyle name="SAPBEXchaText 3 5 3 2 2" xfId="34342"/>
    <cellStyle name="SAPBEXchaText 3 5 3 3" xfId="34343"/>
    <cellStyle name="SAPBEXchaText 3 5 4" xfId="34344"/>
    <cellStyle name="SAPBEXchaText 3 5 4 2" xfId="34345"/>
    <cellStyle name="SAPBEXchaText 3 5 4 2 2" xfId="34346"/>
    <cellStyle name="SAPBEXchaText 3 5 4 3" xfId="34347"/>
    <cellStyle name="SAPBEXchaText 3 5 5" xfId="34348"/>
    <cellStyle name="SAPBEXchaText 3 5 5 2" xfId="34349"/>
    <cellStyle name="SAPBEXchaText 3 5 5 2 2" xfId="34350"/>
    <cellStyle name="SAPBEXchaText 3 5 5 3" xfId="34351"/>
    <cellStyle name="SAPBEXchaText 3 5 6" xfId="34352"/>
    <cellStyle name="SAPBEXchaText 3 5 6 2" xfId="34353"/>
    <cellStyle name="SAPBEXchaText 3 5 7" xfId="34354"/>
    <cellStyle name="SAPBEXchaText 3 6" xfId="34355"/>
    <cellStyle name="SAPBEXchaText 3 6 2" xfId="34356"/>
    <cellStyle name="SAPBEXchaText 3 6 2 2" xfId="34357"/>
    <cellStyle name="SAPBEXchaText 3 6 3" xfId="34358"/>
    <cellStyle name="SAPBEXchaText 3 7" xfId="34359"/>
    <cellStyle name="SAPBEXchaText 3 7 2" xfId="34360"/>
    <cellStyle name="SAPBEXchaText 3 7 2 2" xfId="34361"/>
    <cellStyle name="SAPBEXchaText 3 7 3" xfId="34362"/>
    <cellStyle name="SAPBEXchaText 3 8" xfId="34363"/>
    <cellStyle name="SAPBEXchaText 3 8 2" xfId="34364"/>
    <cellStyle name="SAPBEXchaText 3 9" xfId="34365"/>
    <cellStyle name="SAPBEXchaText 4" xfId="34366"/>
    <cellStyle name="SAPBEXchaText 4 2" xfId="34367"/>
    <cellStyle name="SAPBEXchaText 4 2 2" xfId="34368"/>
    <cellStyle name="SAPBEXchaText 4 2 2 2" xfId="34369"/>
    <cellStyle name="SAPBEXchaText 4 2 2 2 2" xfId="34370"/>
    <cellStyle name="SAPBEXchaText 4 2 2 2 2 2" xfId="34371"/>
    <cellStyle name="SAPBEXchaText 4 2 2 2 2 2 2" xfId="34372"/>
    <cellStyle name="SAPBEXchaText 4 2 2 2 2 3" xfId="34373"/>
    <cellStyle name="SAPBEXchaText 4 2 2 2 3" xfId="34374"/>
    <cellStyle name="SAPBEXchaText 4 2 2 2 3 2" xfId="34375"/>
    <cellStyle name="SAPBEXchaText 4 2 2 2 3 2 2" xfId="34376"/>
    <cellStyle name="SAPBEXchaText 4 2 2 2 3 3" xfId="34377"/>
    <cellStyle name="SAPBEXchaText 4 2 2 2 4" xfId="34378"/>
    <cellStyle name="SAPBEXchaText 4 2 2 2 4 2" xfId="34379"/>
    <cellStyle name="SAPBEXchaText 4 2 2 2 4 2 2" xfId="34380"/>
    <cellStyle name="SAPBEXchaText 4 2 2 2 4 3" xfId="34381"/>
    <cellStyle name="SAPBEXchaText 4 2 2 2 5" xfId="34382"/>
    <cellStyle name="SAPBEXchaText 4 2 2 2 5 2" xfId="34383"/>
    <cellStyle name="SAPBEXchaText 4 2 2 2 5 2 2" xfId="34384"/>
    <cellStyle name="SAPBEXchaText 4 2 2 2 5 3" xfId="34385"/>
    <cellStyle name="SAPBEXchaText 4 2 2 2 6" xfId="34386"/>
    <cellStyle name="SAPBEXchaText 4 2 2 2 6 2" xfId="34387"/>
    <cellStyle name="SAPBEXchaText 4 2 2 2 6 2 2" xfId="34388"/>
    <cellStyle name="SAPBEXchaText 4 2 2 2 6 3" xfId="34389"/>
    <cellStyle name="SAPBEXchaText 4 2 2 2 7" xfId="34390"/>
    <cellStyle name="SAPBEXchaText 4 2 2 2 7 2" xfId="34391"/>
    <cellStyle name="SAPBEXchaText 4 2 2 2 8" xfId="34392"/>
    <cellStyle name="SAPBEXchaText 4 2 2 3" xfId="34393"/>
    <cellStyle name="SAPBEXchaText 4 2 2 3 2" xfId="34394"/>
    <cellStyle name="SAPBEXchaText 4 2 2 3 2 2" xfId="34395"/>
    <cellStyle name="SAPBEXchaText 4 2 2 3 3" xfId="34396"/>
    <cellStyle name="SAPBEXchaText 4 2 2 4" xfId="34397"/>
    <cellStyle name="SAPBEXchaText 4 2 2 4 2" xfId="34398"/>
    <cellStyle name="SAPBEXchaText 4 2 2 4 2 2" xfId="34399"/>
    <cellStyle name="SAPBEXchaText 4 2 2 4 3" xfId="34400"/>
    <cellStyle name="SAPBEXchaText 4 2 2 5" xfId="34401"/>
    <cellStyle name="SAPBEXchaText 4 2 2 5 2" xfId="34402"/>
    <cellStyle name="SAPBEXchaText 4 2 2 5 2 2" xfId="34403"/>
    <cellStyle name="SAPBEXchaText 4 2 2 5 3" xfId="34404"/>
    <cellStyle name="SAPBEXchaText 4 2 2 6" xfId="34405"/>
    <cellStyle name="SAPBEXchaText 4 2 2 6 2" xfId="34406"/>
    <cellStyle name="SAPBEXchaText 4 2 2 6 2 2" xfId="34407"/>
    <cellStyle name="SAPBEXchaText 4 2 2 6 3" xfId="34408"/>
    <cellStyle name="SAPBEXchaText 4 2 2 7" xfId="34409"/>
    <cellStyle name="SAPBEXchaText 4 2 2 7 2" xfId="34410"/>
    <cellStyle name="SAPBEXchaText 4 2 2 7 2 2" xfId="34411"/>
    <cellStyle name="SAPBEXchaText 4 2 2 7 3" xfId="34412"/>
    <cellStyle name="SAPBEXchaText 4 2 2 8" xfId="34413"/>
    <cellStyle name="SAPBEXchaText 4 2 2 8 2" xfId="34414"/>
    <cellStyle name="SAPBEXchaText 4 2 2 9" xfId="34415"/>
    <cellStyle name="SAPBEXchaText 4 2 3" xfId="34416"/>
    <cellStyle name="SAPBEXchaText 4 2 3 2" xfId="34417"/>
    <cellStyle name="SAPBEXchaText 4 2 3 2 2" xfId="34418"/>
    <cellStyle name="SAPBEXchaText 4 2 3 2 2 2" xfId="34419"/>
    <cellStyle name="SAPBEXchaText 4 2 3 2 3" xfId="34420"/>
    <cellStyle name="SAPBEXchaText 4 2 3 3" xfId="34421"/>
    <cellStyle name="SAPBEXchaText 4 2 3 3 2" xfId="34422"/>
    <cellStyle name="SAPBEXchaText 4 2 3 3 2 2" xfId="34423"/>
    <cellStyle name="SAPBEXchaText 4 2 3 3 3" xfId="34424"/>
    <cellStyle name="SAPBEXchaText 4 2 3 4" xfId="34425"/>
    <cellStyle name="SAPBEXchaText 4 2 3 4 2" xfId="34426"/>
    <cellStyle name="SAPBEXchaText 4 2 3 4 2 2" xfId="34427"/>
    <cellStyle name="SAPBEXchaText 4 2 3 4 3" xfId="34428"/>
    <cellStyle name="SAPBEXchaText 4 2 3 5" xfId="34429"/>
    <cellStyle name="SAPBEXchaText 4 2 3 5 2" xfId="34430"/>
    <cellStyle name="SAPBEXchaText 4 2 3 5 2 2" xfId="34431"/>
    <cellStyle name="SAPBEXchaText 4 2 3 5 3" xfId="34432"/>
    <cellStyle name="SAPBEXchaText 4 2 3 6" xfId="34433"/>
    <cellStyle name="SAPBEXchaText 4 2 3 6 2" xfId="34434"/>
    <cellStyle name="SAPBEXchaText 4 2 3 7" xfId="34435"/>
    <cellStyle name="SAPBEXchaText 4 2 4" xfId="34436"/>
    <cellStyle name="SAPBEXchaText 4 2 4 2" xfId="34437"/>
    <cellStyle name="SAPBEXchaText 4 2 4 2 2" xfId="34438"/>
    <cellStyle name="SAPBEXchaText 4 2 4 3" xfId="34439"/>
    <cellStyle name="SAPBEXchaText 4 2 5" xfId="34440"/>
    <cellStyle name="SAPBEXchaText 4 2 5 2" xfId="34441"/>
    <cellStyle name="SAPBEXchaText 4 2 5 2 2" xfId="34442"/>
    <cellStyle name="SAPBEXchaText 4 2 5 3" xfId="34443"/>
    <cellStyle name="SAPBEXchaText 4 2 6" xfId="34444"/>
    <cellStyle name="SAPBEXchaText 4 2 6 2" xfId="34445"/>
    <cellStyle name="SAPBEXchaText 4 2 7" xfId="34446"/>
    <cellStyle name="SAPBEXchaText 4 3" xfId="34447"/>
    <cellStyle name="SAPBEXchaText 4 3 2" xfId="34448"/>
    <cellStyle name="SAPBEXchaText 4 3 2 2" xfId="34449"/>
    <cellStyle name="SAPBEXchaText 4 3 2 2 2" xfId="34450"/>
    <cellStyle name="SAPBEXchaText 4 3 2 2 2 2" xfId="34451"/>
    <cellStyle name="SAPBEXchaText 4 3 2 2 2 2 2" xfId="34452"/>
    <cellStyle name="SAPBEXchaText 4 3 2 2 2 3" xfId="34453"/>
    <cellStyle name="SAPBEXchaText 4 3 2 2 3" xfId="34454"/>
    <cellStyle name="SAPBEXchaText 4 3 2 2 3 2" xfId="34455"/>
    <cellStyle name="SAPBEXchaText 4 3 2 2 3 2 2" xfId="34456"/>
    <cellStyle name="SAPBEXchaText 4 3 2 2 3 3" xfId="34457"/>
    <cellStyle name="SAPBEXchaText 4 3 2 2 4" xfId="34458"/>
    <cellStyle name="SAPBEXchaText 4 3 2 2 4 2" xfId="34459"/>
    <cellStyle name="SAPBEXchaText 4 3 2 2 4 2 2" xfId="34460"/>
    <cellStyle name="SAPBEXchaText 4 3 2 2 4 3" xfId="34461"/>
    <cellStyle name="SAPBEXchaText 4 3 2 2 5" xfId="34462"/>
    <cellStyle name="SAPBEXchaText 4 3 2 2 5 2" xfId="34463"/>
    <cellStyle name="SAPBEXchaText 4 3 2 2 5 2 2" xfId="34464"/>
    <cellStyle name="SAPBEXchaText 4 3 2 2 5 3" xfId="34465"/>
    <cellStyle name="SAPBEXchaText 4 3 2 2 6" xfId="34466"/>
    <cellStyle name="SAPBEXchaText 4 3 2 2 6 2" xfId="34467"/>
    <cellStyle name="SAPBEXchaText 4 3 2 2 6 2 2" xfId="34468"/>
    <cellStyle name="SAPBEXchaText 4 3 2 2 6 3" xfId="34469"/>
    <cellStyle name="SAPBEXchaText 4 3 2 2 7" xfId="34470"/>
    <cellStyle name="SAPBEXchaText 4 3 2 2 7 2" xfId="34471"/>
    <cellStyle name="SAPBEXchaText 4 3 2 2 8" xfId="34472"/>
    <cellStyle name="SAPBEXchaText 4 3 2 3" xfId="34473"/>
    <cellStyle name="SAPBEXchaText 4 3 2 3 2" xfId="34474"/>
    <cellStyle name="SAPBEXchaText 4 3 2 3 2 2" xfId="34475"/>
    <cellStyle name="SAPBEXchaText 4 3 2 3 3" xfId="34476"/>
    <cellStyle name="SAPBEXchaText 4 3 2 4" xfId="34477"/>
    <cellStyle name="SAPBEXchaText 4 3 2 4 2" xfId="34478"/>
    <cellStyle name="SAPBEXchaText 4 3 2 4 2 2" xfId="34479"/>
    <cellStyle name="SAPBEXchaText 4 3 2 4 3" xfId="34480"/>
    <cellStyle name="SAPBEXchaText 4 3 2 5" xfId="34481"/>
    <cellStyle name="SAPBEXchaText 4 3 2 5 2" xfId="34482"/>
    <cellStyle name="SAPBEXchaText 4 3 2 5 2 2" xfId="34483"/>
    <cellStyle name="SAPBEXchaText 4 3 2 5 3" xfId="34484"/>
    <cellStyle name="SAPBEXchaText 4 3 2 6" xfId="34485"/>
    <cellStyle name="SAPBEXchaText 4 3 2 6 2" xfId="34486"/>
    <cellStyle name="SAPBEXchaText 4 3 2 6 2 2" xfId="34487"/>
    <cellStyle name="SAPBEXchaText 4 3 2 6 3" xfId="34488"/>
    <cellStyle name="SAPBEXchaText 4 3 2 7" xfId="34489"/>
    <cellStyle name="SAPBEXchaText 4 3 2 7 2" xfId="34490"/>
    <cellStyle name="SAPBEXchaText 4 3 2 7 2 2" xfId="34491"/>
    <cellStyle name="SAPBEXchaText 4 3 2 7 3" xfId="34492"/>
    <cellStyle name="SAPBEXchaText 4 3 2 8" xfId="34493"/>
    <cellStyle name="SAPBEXchaText 4 3 2 8 2" xfId="34494"/>
    <cellStyle name="SAPBEXchaText 4 3 2 9" xfId="34495"/>
    <cellStyle name="SAPBEXchaText 4 3 3" xfId="34496"/>
    <cellStyle name="SAPBEXchaText 4 3 3 2" xfId="34497"/>
    <cellStyle name="SAPBEXchaText 4 3 3 2 2" xfId="34498"/>
    <cellStyle name="SAPBEXchaText 4 3 3 2 2 2" xfId="34499"/>
    <cellStyle name="SAPBEXchaText 4 3 3 2 3" xfId="34500"/>
    <cellStyle name="SAPBEXchaText 4 3 3 3" xfId="34501"/>
    <cellStyle name="SAPBEXchaText 4 3 3 3 2" xfId="34502"/>
    <cellStyle name="SAPBEXchaText 4 3 3 3 2 2" xfId="34503"/>
    <cellStyle name="SAPBEXchaText 4 3 3 3 3" xfId="34504"/>
    <cellStyle name="SAPBEXchaText 4 3 3 4" xfId="34505"/>
    <cellStyle name="SAPBEXchaText 4 3 3 4 2" xfId="34506"/>
    <cellStyle name="SAPBEXchaText 4 3 3 4 2 2" xfId="34507"/>
    <cellStyle name="SAPBEXchaText 4 3 3 4 3" xfId="34508"/>
    <cellStyle name="SAPBEXchaText 4 3 3 5" xfId="34509"/>
    <cellStyle name="SAPBEXchaText 4 3 3 5 2" xfId="34510"/>
    <cellStyle name="SAPBEXchaText 4 3 3 5 2 2" xfId="34511"/>
    <cellStyle name="SAPBEXchaText 4 3 3 5 3" xfId="34512"/>
    <cellStyle name="SAPBEXchaText 4 3 3 6" xfId="34513"/>
    <cellStyle name="SAPBEXchaText 4 3 3 6 2" xfId="34514"/>
    <cellStyle name="SAPBEXchaText 4 3 3 7" xfId="34515"/>
    <cellStyle name="SAPBEXchaText 4 3 4" xfId="34516"/>
    <cellStyle name="SAPBEXchaText 4 3 4 2" xfId="34517"/>
    <cellStyle name="SAPBEXchaText 4 3 4 2 2" xfId="34518"/>
    <cellStyle name="SAPBEXchaText 4 3 4 3" xfId="34519"/>
    <cellStyle name="SAPBEXchaText 4 3 5" xfId="34520"/>
    <cellStyle name="SAPBEXchaText 4 3 5 2" xfId="34521"/>
    <cellStyle name="SAPBEXchaText 4 3 5 2 2" xfId="34522"/>
    <cellStyle name="SAPBEXchaText 4 3 5 3" xfId="34523"/>
    <cellStyle name="SAPBEXchaText 4 3 6" xfId="34524"/>
    <cellStyle name="SAPBEXchaText 4 3 6 2" xfId="34525"/>
    <cellStyle name="SAPBEXchaText 4 3 7" xfId="34526"/>
    <cellStyle name="SAPBEXchaText 4 4" xfId="34527"/>
    <cellStyle name="SAPBEXchaText 4 4 2" xfId="34528"/>
    <cellStyle name="SAPBEXchaText 4 4 2 2" xfId="34529"/>
    <cellStyle name="SAPBEXchaText 4 4 2 2 2" xfId="34530"/>
    <cellStyle name="SAPBEXchaText 4 4 2 2 2 2" xfId="34531"/>
    <cellStyle name="SAPBEXchaText 4 4 2 2 3" xfId="34532"/>
    <cellStyle name="SAPBEXchaText 4 4 2 3" xfId="34533"/>
    <cellStyle name="SAPBEXchaText 4 4 2 3 2" xfId="34534"/>
    <cellStyle name="SAPBEXchaText 4 4 2 3 2 2" xfId="34535"/>
    <cellStyle name="SAPBEXchaText 4 4 2 3 3" xfId="34536"/>
    <cellStyle name="SAPBEXchaText 4 4 2 4" xfId="34537"/>
    <cellStyle name="SAPBEXchaText 4 4 2 4 2" xfId="34538"/>
    <cellStyle name="SAPBEXchaText 4 4 2 4 2 2" xfId="34539"/>
    <cellStyle name="SAPBEXchaText 4 4 2 4 3" xfId="34540"/>
    <cellStyle name="SAPBEXchaText 4 4 2 5" xfId="34541"/>
    <cellStyle name="SAPBEXchaText 4 4 2 5 2" xfId="34542"/>
    <cellStyle name="SAPBEXchaText 4 4 2 5 2 2" xfId="34543"/>
    <cellStyle name="SAPBEXchaText 4 4 2 5 3" xfId="34544"/>
    <cellStyle name="SAPBEXchaText 4 4 2 6" xfId="34545"/>
    <cellStyle name="SAPBEXchaText 4 4 2 6 2" xfId="34546"/>
    <cellStyle name="SAPBEXchaText 4 4 2 6 2 2" xfId="34547"/>
    <cellStyle name="SAPBEXchaText 4 4 2 6 3" xfId="34548"/>
    <cellStyle name="SAPBEXchaText 4 4 2 7" xfId="34549"/>
    <cellStyle name="SAPBEXchaText 4 4 2 7 2" xfId="34550"/>
    <cellStyle name="SAPBEXchaText 4 4 2 8" xfId="34551"/>
    <cellStyle name="SAPBEXchaText 4 4 3" xfId="34552"/>
    <cellStyle name="SAPBEXchaText 4 4 3 2" xfId="34553"/>
    <cellStyle name="SAPBEXchaText 4 4 3 2 2" xfId="34554"/>
    <cellStyle name="SAPBEXchaText 4 4 3 3" xfId="34555"/>
    <cellStyle name="SAPBEXchaText 4 4 4" xfId="34556"/>
    <cellStyle name="SAPBEXchaText 4 4 4 2" xfId="34557"/>
    <cellStyle name="SAPBEXchaText 4 4 4 2 2" xfId="34558"/>
    <cellStyle name="SAPBEXchaText 4 4 4 3" xfId="34559"/>
    <cellStyle name="SAPBEXchaText 4 4 5" xfId="34560"/>
    <cellStyle name="SAPBEXchaText 4 4 5 2" xfId="34561"/>
    <cellStyle name="SAPBEXchaText 4 4 5 2 2" xfId="34562"/>
    <cellStyle name="SAPBEXchaText 4 4 5 3" xfId="34563"/>
    <cellStyle name="SAPBEXchaText 4 4 6" xfId="34564"/>
    <cellStyle name="SAPBEXchaText 4 4 6 2" xfId="34565"/>
    <cellStyle name="SAPBEXchaText 4 4 6 2 2" xfId="34566"/>
    <cellStyle name="SAPBEXchaText 4 4 6 3" xfId="34567"/>
    <cellStyle name="SAPBEXchaText 4 4 7" xfId="34568"/>
    <cellStyle name="SAPBEXchaText 4 4 7 2" xfId="34569"/>
    <cellStyle name="SAPBEXchaText 4 4 7 2 2" xfId="34570"/>
    <cellStyle name="SAPBEXchaText 4 4 7 3" xfId="34571"/>
    <cellStyle name="SAPBEXchaText 4 4 8" xfId="34572"/>
    <cellStyle name="SAPBEXchaText 4 4 8 2" xfId="34573"/>
    <cellStyle name="SAPBEXchaText 4 4 9" xfId="34574"/>
    <cellStyle name="SAPBEXchaText 4 5" xfId="34575"/>
    <cellStyle name="SAPBEXchaText 4 5 2" xfId="34576"/>
    <cellStyle name="SAPBEXchaText 4 5 2 2" xfId="34577"/>
    <cellStyle name="SAPBEXchaText 4 5 2 2 2" xfId="34578"/>
    <cellStyle name="SAPBEXchaText 4 5 2 3" xfId="34579"/>
    <cellStyle name="SAPBEXchaText 4 5 3" xfId="34580"/>
    <cellStyle name="SAPBEXchaText 4 5 3 2" xfId="34581"/>
    <cellStyle name="SAPBEXchaText 4 5 3 2 2" xfId="34582"/>
    <cellStyle name="SAPBEXchaText 4 5 3 3" xfId="34583"/>
    <cellStyle name="SAPBEXchaText 4 5 4" xfId="34584"/>
    <cellStyle name="SAPBEXchaText 4 5 4 2" xfId="34585"/>
    <cellStyle name="SAPBEXchaText 4 5 4 2 2" xfId="34586"/>
    <cellStyle name="SAPBEXchaText 4 5 4 3" xfId="34587"/>
    <cellStyle name="SAPBEXchaText 4 5 5" xfId="34588"/>
    <cellStyle name="SAPBEXchaText 4 5 5 2" xfId="34589"/>
    <cellStyle name="SAPBEXchaText 4 5 5 2 2" xfId="34590"/>
    <cellStyle name="SAPBEXchaText 4 5 5 3" xfId="34591"/>
    <cellStyle name="SAPBEXchaText 4 5 6" xfId="34592"/>
    <cellStyle name="SAPBEXchaText 4 5 6 2" xfId="34593"/>
    <cellStyle name="SAPBEXchaText 4 5 7" xfId="34594"/>
    <cellStyle name="SAPBEXchaText 4 6" xfId="34595"/>
    <cellStyle name="SAPBEXchaText 4 6 2" xfId="34596"/>
    <cellStyle name="SAPBEXchaText 4 6 2 2" xfId="34597"/>
    <cellStyle name="SAPBEXchaText 4 6 3" xfId="34598"/>
    <cellStyle name="SAPBEXchaText 4 7" xfId="34599"/>
    <cellStyle name="SAPBEXchaText 4 7 2" xfId="34600"/>
    <cellStyle name="SAPBEXchaText 4 7 2 2" xfId="34601"/>
    <cellStyle name="SAPBEXchaText 4 7 3" xfId="34602"/>
    <cellStyle name="SAPBEXchaText 4 8" xfId="34603"/>
    <cellStyle name="SAPBEXchaText 4 8 2" xfId="34604"/>
    <cellStyle name="SAPBEXchaText 4 9" xfId="34605"/>
    <cellStyle name="SAPBEXchaText 5" xfId="34606"/>
    <cellStyle name="SAPBEXchaText 5 2" xfId="34607"/>
    <cellStyle name="SAPBEXchaText 5 2 2" xfId="34608"/>
    <cellStyle name="SAPBEXchaText 5 2 2 2" xfId="34609"/>
    <cellStyle name="SAPBEXchaText 5 2 2 2 2" xfId="34610"/>
    <cellStyle name="SAPBEXchaText 5 2 2 2 2 2" xfId="34611"/>
    <cellStyle name="SAPBEXchaText 5 2 2 2 3" xfId="34612"/>
    <cellStyle name="SAPBEXchaText 5 2 2 3" xfId="34613"/>
    <cellStyle name="SAPBEXchaText 5 2 2 3 2" xfId="34614"/>
    <cellStyle name="SAPBEXchaText 5 2 2 3 2 2" xfId="34615"/>
    <cellStyle name="SAPBEXchaText 5 2 2 3 3" xfId="34616"/>
    <cellStyle name="SAPBEXchaText 5 2 2 4" xfId="34617"/>
    <cellStyle name="SAPBEXchaText 5 2 2 4 2" xfId="34618"/>
    <cellStyle name="SAPBEXchaText 5 2 2 4 2 2" xfId="34619"/>
    <cellStyle name="SAPBEXchaText 5 2 2 4 3" xfId="34620"/>
    <cellStyle name="SAPBEXchaText 5 2 2 5" xfId="34621"/>
    <cellStyle name="SAPBEXchaText 5 2 2 5 2" xfId="34622"/>
    <cellStyle name="SAPBEXchaText 5 2 2 5 2 2" xfId="34623"/>
    <cellStyle name="SAPBEXchaText 5 2 2 5 3" xfId="34624"/>
    <cellStyle name="SAPBEXchaText 5 2 2 6" xfId="34625"/>
    <cellStyle name="SAPBEXchaText 5 2 2 6 2" xfId="34626"/>
    <cellStyle name="SAPBEXchaText 5 2 2 6 2 2" xfId="34627"/>
    <cellStyle name="SAPBEXchaText 5 2 2 6 3" xfId="34628"/>
    <cellStyle name="SAPBEXchaText 5 2 2 7" xfId="34629"/>
    <cellStyle name="SAPBEXchaText 5 2 2 7 2" xfId="34630"/>
    <cellStyle name="SAPBEXchaText 5 2 2 8" xfId="34631"/>
    <cellStyle name="SAPBEXchaText 5 2 3" xfId="34632"/>
    <cellStyle name="SAPBEXchaText 5 2 3 2" xfId="34633"/>
    <cellStyle name="SAPBEXchaText 5 2 3 2 2" xfId="34634"/>
    <cellStyle name="SAPBEXchaText 5 2 3 3" xfId="34635"/>
    <cellStyle name="SAPBEXchaText 5 2 4" xfId="34636"/>
    <cellStyle name="SAPBEXchaText 5 2 4 2" xfId="34637"/>
    <cellStyle name="SAPBEXchaText 5 2 4 2 2" xfId="34638"/>
    <cellStyle name="SAPBEXchaText 5 2 4 3" xfId="34639"/>
    <cellStyle name="SAPBEXchaText 5 2 5" xfId="34640"/>
    <cellStyle name="SAPBEXchaText 5 2 5 2" xfId="34641"/>
    <cellStyle name="SAPBEXchaText 5 2 5 2 2" xfId="34642"/>
    <cellStyle name="SAPBEXchaText 5 2 5 3" xfId="34643"/>
    <cellStyle name="SAPBEXchaText 5 2 6" xfId="34644"/>
    <cellStyle name="SAPBEXchaText 5 2 6 2" xfId="34645"/>
    <cellStyle name="SAPBEXchaText 5 2 6 2 2" xfId="34646"/>
    <cellStyle name="SAPBEXchaText 5 2 6 3" xfId="34647"/>
    <cellStyle name="SAPBEXchaText 5 2 7" xfId="34648"/>
    <cellStyle name="SAPBEXchaText 5 2 7 2" xfId="34649"/>
    <cellStyle name="SAPBEXchaText 5 2 7 2 2" xfId="34650"/>
    <cellStyle name="SAPBEXchaText 5 2 7 3" xfId="34651"/>
    <cellStyle name="SAPBEXchaText 5 2 8" xfId="34652"/>
    <cellStyle name="SAPBEXchaText 5 2 8 2" xfId="34653"/>
    <cellStyle name="SAPBEXchaText 5 2 9" xfId="34654"/>
    <cellStyle name="SAPBEXchaText 5 3" xfId="34655"/>
    <cellStyle name="SAPBEXchaText 5 3 2" xfId="34656"/>
    <cellStyle name="SAPBEXchaText 5 3 2 2" xfId="34657"/>
    <cellStyle name="SAPBEXchaText 5 3 2 2 2" xfId="34658"/>
    <cellStyle name="SAPBEXchaText 5 3 2 3" xfId="34659"/>
    <cellStyle name="SAPBEXchaText 5 3 3" xfId="34660"/>
    <cellStyle name="SAPBEXchaText 5 3 3 2" xfId="34661"/>
    <cellStyle name="SAPBEXchaText 5 3 3 2 2" xfId="34662"/>
    <cellStyle name="SAPBEXchaText 5 3 3 3" xfId="34663"/>
    <cellStyle name="SAPBEXchaText 5 3 4" xfId="34664"/>
    <cellStyle name="SAPBEXchaText 5 3 4 2" xfId="34665"/>
    <cellStyle name="SAPBEXchaText 5 3 4 2 2" xfId="34666"/>
    <cellStyle name="SAPBEXchaText 5 3 4 3" xfId="34667"/>
    <cellStyle name="SAPBEXchaText 5 3 5" xfId="34668"/>
    <cellStyle name="SAPBEXchaText 5 3 5 2" xfId="34669"/>
    <cellStyle name="SAPBEXchaText 5 3 5 2 2" xfId="34670"/>
    <cellStyle name="SAPBEXchaText 5 3 5 3" xfId="34671"/>
    <cellStyle name="SAPBEXchaText 5 3 6" xfId="34672"/>
    <cellStyle name="SAPBEXchaText 5 3 6 2" xfId="34673"/>
    <cellStyle name="SAPBEXchaText 5 3 7" xfId="34674"/>
    <cellStyle name="SAPBEXchaText 5 4" xfId="34675"/>
    <cellStyle name="SAPBEXchaText 5 4 2" xfId="34676"/>
    <cellStyle name="SAPBEXchaText 5 4 2 2" xfId="34677"/>
    <cellStyle name="SAPBEXchaText 5 4 3" xfId="34678"/>
    <cellStyle name="SAPBEXchaText 5 5" xfId="34679"/>
    <cellStyle name="SAPBEXchaText 5 5 2" xfId="34680"/>
    <cellStyle name="SAPBEXchaText 5 5 2 2" xfId="34681"/>
    <cellStyle name="SAPBEXchaText 5 5 3" xfId="34682"/>
    <cellStyle name="SAPBEXchaText 5 6" xfId="34683"/>
    <cellStyle name="SAPBEXchaText 5 6 2" xfId="34684"/>
    <cellStyle name="SAPBEXchaText 5 7" xfId="34685"/>
    <cellStyle name="SAPBEXchaText 6" xfId="34686"/>
    <cellStyle name="SAPBEXchaText 6 2" xfId="34687"/>
    <cellStyle name="SAPBEXchaText 6 2 2" xfId="34688"/>
    <cellStyle name="SAPBEXchaText 6 2 2 2" xfId="34689"/>
    <cellStyle name="SAPBEXchaText 6 2 2 2 2" xfId="34690"/>
    <cellStyle name="SAPBEXchaText 6 2 2 3" xfId="34691"/>
    <cellStyle name="SAPBEXchaText 6 2 3" xfId="34692"/>
    <cellStyle name="SAPBEXchaText 6 2 3 2" xfId="34693"/>
    <cellStyle name="SAPBEXchaText 6 2 3 2 2" xfId="34694"/>
    <cellStyle name="SAPBEXchaText 6 2 3 3" xfId="34695"/>
    <cellStyle name="SAPBEXchaText 6 2 4" xfId="34696"/>
    <cellStyle name="SAPBEXchaText 6 2 4 2" xfId="34697"/>
    <cellStyle name="SAPBEXchaText 6 2 4 2 2" xfId="34698"/>
    <cellStyle name="SAPBEXchaText 6 2 4 3" xfId="34699"/>
    <cellStyle name="SAPBEXchaText 6 2 5" xfId="34700"/>
    <cellStyle name="SAPBEXchaText 6 2 5 2" xfId="34701"/>
    <cellStyle name="SAPBEXchaText 6 2 5 2 2" xfId="34702"/>
    <cellStyle name="SAPBEXchaText 6 2 5 3" xfId="34703"/>
    <cellStyle name="SAPBEXchaText 6 2 6" xfId="34704"/>
    <cellStyle name="SAPBEXchaText 6 2 6 2" xfId="34705"/>
    <cellStyle name="SAPBEXchaText 6 2 6 2 2" xfId="34706"/>
    <cellStyle name="SAPBEXchaText 6 2 6 3" xfId="34707"/>
    <cellStyle name="SAPBEXchaText 6 2 7" xfId="34708"/>
    <cellStyle name="SAPBEXchaText 6 2 7 2" xfId="34709"/>
    <cellStyle name="SAPBEXchaText 6 2 8" xfId="34710"/>
    <cellStyle name="SAPBEXchaText 6 3" xfId="34711"/>
    <cellStyle name="SAPBEXchaText 6 3 2" xfId="34712"/>
    <cellStyle name="SAPBEXchaText 6 3 2 2" xfId="34713"/>
    <cellStyle name="SAPBEXchaText 6 3 3" xfId="34714"/>
    <cellStyle name="SAPBEXchaText 6 4" xfId="34715"/>
    <cellStyle name="SAPBEXchaText 6 4 2" xfId="34716"/>
    <cellStyle name="SAPBEXchaText 6 4 2 2" xfId="34717"/>
    <cellStyle name="SAPBEXchaText 6 4 3" xfId="34718"/>
    <cellStyle name="SAPBEXchaText 6 5" xfId="34719"/>
    <cellStyle name="SAPBEXchaText 6 5 2" xfId="34720"/>
    <cellStyle name="SAPBEXchaText 6 5 2 2" xfId="34721"/>
    <cellStyle name="SAPBEXchaText 6 5 3" xfId="34722"/>
    <cellStyle name="SAPBEXchaText 6 6" xfId="34723"/>
    <cellStyle name="SAPBEXchaText 6 6 2" xfId="34724"/>
    <cellStyle name="SAPBEXchaText 6 6 2 2" xfId="34725"/>
    <cellStyle name="SAPBEXchaText 6 6 3" xfId="34726"/>
    <cellStyle name="SAPBEXchaText 6 7" xfId="34727"/>
    <cellStyle name="SAPBEXchaText 6 7 2" xfId="34728"/>
    <cellStyle name="SAPBEXchaText 6 7 2 2" xfId="34729"/>
    <cellStyle name="SAPBEXchaText 6 7 3" xfId="34730"/>
    <cellStyle name="SAPBEXchaText 6 8" xfId="34731"/>
    <cellStyle name="SAPBEXchaText 6 8 2" xfId="34732"/>
    <cellStyle name="SAPBEXchaText 6 9" xfId="34733"/>
    <cellStyle name="SAPBEXchaText 7" xfId="34734"/>
    <cellStyle name="SAPBEXchaText 7 2" xfId="34735"/>
    <cellStyle name="SAPBEXchaText 7 2 2" xfId="34736"/>
    <cellStyle name="SAPBEXchaText 7 2 2 2" xfId="34737"/>
    <cellStyle name="SAPBEXchaText 7 2 3" xfId="34738"/>
    <cellStyle name="SAPBEXchaText 7 3" xfId="34739"/>
    <cellStyle name="SAPBEXchaText 7 3 2" xfId="34740"/>
    <cellStyle name="SAPBEXchaText 7 3 2 2" xfId="34741"/>
    <cellStyle name="SAPBEXchaText 7 3 3" xfId="34742"/>
    <cellStyle name="SAPBEXchaText 7 4" xfId="34743"/>
    <cellStyle name="SAPBEXchaText 7 4 2" xfId="34744"/>
    <cellStyle name="SAPBEXchaText 7 4 2 2" xfId="34745"/>
    <cellStyle name="SAPBEXchaText 7 4 3" xfId="34746"/>
    <cellStyle name="SAPBEXchaText 7 5" xfId="34747"/>
    <cellStyle name="SAPBEXchaText 7 5 2" xfId="34748"/>
    <cellStyle name="SAPBEXchaText 7 5 2 2" xfId="34749"/>
    <cellStyle name="SAPBEXchaText 7 5 3" xfId="34750"/>
    <cellStyle name="SAPBEXchaText 7 6" xfId="34751"/>
    <cellStyle name="SAPBEXchaText 7 6 2" xfId="34752"/>
    <cellStyle name="SAPBEXchaText 7 7" xfId="34753"/>
    <cellStyle name="SAPBEXchaText 8" xfId="34754"/>
    <cellStyle name="SAPBEXchaText 8 2" xfId="34755"/>
    <cellStyle name="SAPBEXchaText 8 2 2" xfId="34756"/>
    <cellStyle name="SAPBEXchaText 8 3" xfId="34757"/>
    <cellStyle name="SAPBEXchaText 9" xfId="34758"/>
    <cellStyle name="SAPBEXchaText 9 2" xfId="34759"/>
    <cellStyle name="SAPBEXchaText 9 2 2" xfId="34760"/>
    <cellStyle name="SAPBEXchaText 9 3" xfId="34761"/>
    <cellStyle name="SAPBEXchaText_10년_단기 (2)" xfId="34762"/>
    <cellStyle name="SAPBEXexcBad7" xfId="34763"/>
    <cellStyle name="SAPBEXexcBad7 10" xfId="34764"/>
    <cellStyle name="SAPBEXexcBad7 10 2" xfId="34765"/>
    <cellStyle name="SAPBEXexcBad7 11" xfId="34766"/>
    <cellStyle name="SAPBEXexcBad7 2" xfId="34767"/>
    <cellStyle name="SAPBEXexcBad7 2 2" xfId="34768"/>
    <cellStyle name="SAPBEXexcBad7 2 2 2" xfId="34769"/>
    <cellStyle name="SAPBEXexcBad7 2 2 2 2" xfId="34770"/>
    <cellStyle name="SAPBEXexcBad7 2 2 2 2 2" xfId="34771"/>
    <cellStyle name="SAPBEXexcBad7 2 2 2 2 2 2" xfId="34772"/>
    <cellStyle name="SAPBEXexcBad7 2 2 2 2 2 2 2" xfId="34773"/>
    <cellStyle name="SAPBEXexcBad7 2 2 2 2 2 3" xfId="34774"/>
    <cellStyle name="SAPBEXexcBad7 2 2 2 2 3" xfId="34775"/>
    <cellStyle name="SAPBEXexcBad7 2 2 2 2 3 2" xfId="34776"/>
    <cellStyle name="SAPBEXexcBad7 2 2 2 2 3 2 2" xfId="34777"/>
    <cellStyle name="SAPBEXexcBad7 2 2 2 2 3 3" xfId="34778"/>
    <cellStyle name="SAPBEXexcBad7 2 2 2 2 4" xfId="34779"/>
    <cellStyle name="SAPBEXexcBad7 2 2 2 2 4 2" xfId="34780"/>
    <cellStyle name="SAPBEXexcBad7 2 2 2 2 4 2 2" xfId="34781"/>
    <cellStyle name="SAPBEXexcBad7 2 2 2 2 4 3" xfId="34782"/>
    <cellStyle name="SAPBEXexcBad7 2 2 2 2 5" xfId="34783"/>
    <cellStyle name="SAPBEXexcBad7 2 2 2 2 5 2" xfId="34784"/>
    <cellStyle name="SAPBEXexcBad7 2 2 2 2 5 2 2" xfId="34785"/>
    <cellStyle name="SAPBEXexcBad7 2 2 2 2 5 3" xfId="34786"/>
    <cellStyle name="SAPBEXexcBad7 2 2 2 2 6" xfId="34787"/>
    <cellStyle name="SAPBEXexcBad7 2 2 2 2 6 2" xfId="34788"/>
    <cellStyle name="SAPBEXexcBad7 2 2 2 2 6 2 2" xfId="34789"/>
    <cellStyle name="SAPBEXexcBad7 2 2 2 2 6 3" xfId="34790"/>
    <cellStyle name="SAPBEXexcBad7 2 2 2 2 7" xfId="34791"/>
    <cellStyle name="SAPBEXexcBad7 2 2 2 2 7 2" xfId="34792"/>
    <cellStyle name="SAPBEXexcBad7 2 2 2 2 8" xfId="34793"/>
    <cellStyle name="SAPBEXexcBad7 2 2 2 3" xfId="34794"/>
    <cellStyle name="SAPBEXexcBad7 2 2 2 3 2" xfId="34795"/>
    <cellStyle name="SAPBEXexcBad7 2 2 2 3 2 2" xfId="34796"/>
    <cellStyle name="SAPBEXexcBad7 2 2 2 3 3" xfId="34797"/>
    <cellStyle name="SAPBEXexcBad7 2 2 2 4" xfId="34798"/>
    <cellStyle name="SAPBEXexcBad7 2 2 2 4 2" xfId="34799"/>
    <cellStyle name="SAPBEXexcBad7 2 2 2 4 2 2" xfId="34800"/>
    <cellStyle name="SAPBEXexcBad7 2 2 2 4 3" xfId="34801"/>
    <cellStyle name="SAPBEXexcBad7 2 2 2 5" xfId="34802"/>
    <cellStyle name="SAPBEXexcBad7 2 2 2 5 2" xfId="34803"/>
    <cellStyle name="SAPBEXexcBad7 2 2 2 5 2 2" xfId="34804"/>
    <cellStyle name="SAPBEXexcBad7 2 2 2 5 3" xfId="34805"/>
    <cellStyle name="SAPBEXexcBad7 2 2 2 6" xfId="34806"/>
    <cellStyle name="SAPBEXexcBad7 2 2 2 6 2" xfId="34807"/>
    <cellStyle name="SAPBEXexcBad7 2 2 2 6 2 2" xfId="34808"/>
    <cellStyle name="SAPBEXexcBad7 2 2 2 6 3" xfId="34809"/>
    <cellStyle name="SAPBEXexcBad7 2 2 2 7" xfId="34810"/>
    <cellStyle name="SAPBEXexcBad7 2 2 2 7 2" xfId="34811"/>
    <cellStyle name="SAPBEXexcBad7 2 2 2 7 2 2" xfId="34812"/>
    <cellStyle name="SAPBEXexcBad7 2 2 2 7 3" xfId="34813"/>
    <cellStyle name="SAPBEXexcBad7 2 2 2 8" xfId="34814"/>
    <cellStyle name="SAPBEXexcBad7 2 2 2 8 2" xfId="34815"/>
    <cellStyle name="SAPBEXexcBad7 2 2 2 9" xfId="34816"/>
    <cellStyle name="SAPBEXexcBad7 2 2 3" xfId="34817"/>
    <cellStyle name="SAPBEXexcBad7 2 2 3 2" xfId="34818"/>
    <cellStyle name="SAPBEXexcBad7 2 2 3 2 2" xfId="34819"/>
    <cellStyle name="SAPBEXexcBad7 2 2 3 2 2 2" xfId="34820"/>
    <cellStyle name="SAPBEXexcBad7 2 2 3 2 3" xfId="34821"/>
    <cellStyle name="SAPBEXexcBad7 2 2 3 3" xfId="34822"/>
    <cellStyle name="SAPBEXexcBad7 2 2 3 3 2" xfId="34823"/>
    <cellStyle name="SAPBEXexcBad7 2 2 3 3 2 2" xfId="34824"/>
    <cellStyle name="SAPBEXexcBad7 2 2 3 3 3" xfId="34825"/>
    <cellStyle name="SAPBEXexcBad7 2 2 3 4" xfId="34826"/>
    <cellStyle name="SAPBEXexcBad7 2 2 3 4 2" xfId="34827"/>
    <cellStyle name="SAPBEXexcBad7 2 2 3 4 2 2" xfId="34828"/>
    <cellStyle name="SAPBEXexcBad7 2 2 3 4 3" xfId="34829"/>
    <cellStyle name="SAPBEXexcBad7 2 2 3 5" xfId="34830"/>
    <cellStyle name="SAPBEXexcBad7 2 2 3 5 2" xfId="34831"/>
    <cellStyle name="SAPBEXexcBad7 2 2 3 5 2 2" xfId="34832"/>
    <cellStyle name="SAPBEXexcBad7 2 2 3 5 3" xfId="34833"/>
    <cellStyle name="SAPBEXexcBad7 2 2 3 6" xfId="34834"/>
    <cellStyle name="SAPBEXexcBad7 2 2 3 6 2" xfId="34835"/>
    <cellStyle name="SAPBEXexcBad7 2 2 3 7" xfId="34836"/>
    <cellStyle name="SAPBEXexcBad7 2 2 4" xfId="34837"/>
    <cellStyle name="SAPBEXexcBad7 2 2 4 2" xfId="34838"/>
    <cellStyle name="SAPBEXexcBad7 2 2 4 2 2" xfId="34839"/>
    <cellStyle name="SAPBEXexcBad7 2 2 4 3" xfId="34840"/>
    <cellStyle name="SAPBEXexcBad7 2 2 5" xfId="34841"/>
    <cellStyle name="SAPBEXexcBad7 2 2 5 2" xfId="34842"/>
    <cellStyle name="SAPBEXexcBad7 2 2 5 2 2" xfId="34843"/>
    <cellStyle name="SAPBEXexcBad7 2 2 5 3" xfId="34844"/>
    <cellStyle name="SAPBEXexcBad7 2 2 6" xfId="34845"/>
    <cellStyle name="SAPBEXexcBad7 2 2 6 2" xfId="34846"/>
    <cellStyle name="SAPBEXexcBad7 2 2 7" xfId="34847"/>
    <cellStyle name="SAPBEXexcBad7 2 3" xfId="34848"/>
    <cellStyle name="SAPBEXexcBad7 2 3 2" xfId="34849"/>
    <cellStyle name="SAPBEXexcBad7 2 3 2 2" xfId="34850"/>
    <cellStyle name="SAPBEXexcBad7 2 3 2 2 2" xfId="34851"/>
    <cellStyle name="SAPBEXexcBad7 2 3 2 2 2 2" xfId="34852"/>
    <cellStyle name="SAPBEXexcBad7 2 3 2 2 2 2 2" xfId="34853"/>
    <cellStyle name="SAPBEXexcBad7 2 3 2 2 2 3" xfId="34854"/>
    <cellStyle name="SAPBEXexcBad7 2 3 2 2 3" xfId="34855"/>
    <cellStyle name="SAPBEXexcBad7 2 3 2 2 3 2" xfId="34856"/>
    <cellStyle name="SAPBEXexcBad7 2 3 2 2 3 2 2" xfId="34857"/>
    <cellStyle name="SAPBEXexcBad7 2 3 2 2 3 3" xfId="34858"/>
    <cellStyle name="SAPBEXexcBad7 2 3 2 2 4" xfId="34859"/>
    <cellStyle name="SAPBEXexcBad7 2 3 2 2 4 2" xfId="34860"/>
    <cellStyle name="SAPBEXexcBad7 2 3 2 2 4 2 2" xfId="34861"/>
    <cellStyle name="SAPBEXexcBad7 2 3 2 2 4 3" xfId="34862"/>
    <cellStyle name="SAPBEXexcBad7 2 3 2 2 5" xfId="34863"/>
    <cellStyle name="SAPBEXexcBad7 2 3 2 2 5 2" xfId="34864"/>
    <cellStyle name="SAPBEXexcBad7 2 3 2 2 5 2 2" xfId="34865"/>
    <cellStyle name="SAPBEXexcBad7 2 3 2 2 5 3" xfId="34866"/>
    <cellStyle name="SAPBEXexcBad7 2 3 2 2 6" xfId="34867"/>
    <cellStyle name="SAPBEXexcBad7 2 3 2 2 6 2" xfId="34868"/>
    <cellStyle name="SAPBEXexcBad7 2 3 2 2 6 2 2" xfId="34869"/>
    <cellStyle name="SAPBEXexcBad7 2 3 2 2 6 3" xfId="34870"/>
    <cellStyle name="SAPBEXexcBad7 2 3 2 2 7" xfId="34871"/>
    <cellStyle name="SAPBEXexcBad7 2 3 2 2 7 2" xfId="34872"/>
    <cellStyle name="SAPBEXexcBad7 2 3 2 2 8" xfId="34873"/>
    <cellStyle name="SAPBEXexcBad7 2 3 2 3" xfId="34874"/>
    <cellStyle name="SAPBEXexcBad7 2 3 2 3 2" xfId="34875"/>
    <cellStyle name="SAPBEXexcBad7 2 3 2 3 2 2" xfId="34876"/>
    <cellStyle name="SAPBEXexcBad7 2 3 2 3 3" xfId="34877"/>
    <cellStyle name="SAPBEXexcBad7 2 3 2 4" xfId="34878"/>
    <cellStyle name="SAPBEXexcBad7 2 3 2 4 2" xfId="34879"/>
    <cellStyle name="SAPBEXexcBad7 2 3 2 4 2 2" xfId="34880"/>
    <cellStyle name="SAPBEXexcBad7 2 3 2 4 3" xfId="34881"/>
    <cellStyle name="SAPBEXexcBad7 2 3 2 5" xfId="34882"/>
    <cellStyle name="SAPBEXexcBad7 2 3 2 5 2" xfId="34883"/>
    <cellStyle name="SAPBEXexcBad7 2 3 2 5 2 2" xfId="34884"/>
    <cellStyle name="SAPBEXexcBad7 2 3 2 5 3" xfId="34885"/>
    <cellStyle name="SAPBEXexcBad7 2 3 2 6" xfId="34886"/>
    <cellStyle name="SAPBEXexcBad7 2 3 2 6 2" xfId="34887"/>
    <cellStyle name="SAPBEXexcBad7 2 3 2 6 2 2" xfId="34888"/>
    <cellStyle name="SAPBEXexcBad7 2 3 2 6 3" xfId="34889"/>
    <cellStyle name="SAPBEXexcBad7 2 3 2 7" xfId="34890"/>
    <cellStyle name="SAPBEXexcBad7 2 3 2 7 2" xfId="34891"/>
    <cellStyle name="SAPBEXexcBad7 2 3 2 7 2 2" xfId="34892"/>
    <cellStyle name="SAPBEXexcBad7 2 3 2 7 3" xfId="34893"/>
    <cellStyle name="SAPBEXexcBad7 2 3 2 8" xfId="34894"/>
    <cellStyle name="SAPBEXexcBad7 2 3 2 8 2" xfId="34895"/>
    <cellStyle name="SAPBEXexcBad7 2 3 2 9" xfId="34896"/>
    <cellStyle name="SAPBEXexcBad7 2 3 3" xfId="34897"/>
    <cellStyle name="SAPBEXexcBad7 2 3 3 2" xfId="34898"/>
    <cellStyle name="SAPBEXexcBad7 2 3 3 2 2" xfId="34899"/>
    <cellStyle name="SAPBEXexcBad7 2 3 3 2 2 2" xfId="34900"/>
    <cellStyle name="SAPBEXexcBad7 2 3 3 2 3" xfId="34901"/>
    <cellStyle name="SAPBEXexcBad7 2 3 3 3" xfId="34902"/>
    <cellStyle name="SAPBEXexcBad7 2 3 3 3 2" xfId="34903"/>
    <cellStyle name="SAPBEXexcBad7 2 3 3 3 2 2" xfId="34904"/>
    <cellStyle name="SAPBEXexcBad7 2 3 3 3 3" xfId="34905"/>
    <cellStyle name="SAPBEXexcBad7 2 3 3 4" xfId="34906"/>
    <cellStyle name="SAPBEXexcBad7 2 3 3 4 2" xfId="34907"/>
    <cellStyle name="SAPBEXexcBad7 2 3 3 4 2 2" xfId="34908"/>
    <cellStyle name="SAPBEXexcBad7 2 3 3 4 3" xfId="34909"/>
    <cellStyle name="SAPBEXexcBad7 2 3 3 5" xfId="34910"/>
    <cellStyle name="SAPBEXexcBad7 2 3 3 5 2" xfId="34911"/>
    <cellStyle name="SAPBEXexcBad7 2 3 3 5 2 2" xfId="34912"/>
    <cellStyle name="SAPBEXexcBad7 2 3 3 5 3" xfId="34913"/>
    <cellStyle name="SAPBEXexcBad7 2 3 3 6" xfId="34914"/>
    <cellStyle name="SAPBEXexcBad7 2 3 3 6 2" xfId="34915"/>
    <cellStyle name="SAPBEXexcBad7 2 3 3 7" xfId="34916"/>
    <cellStyle name="SAPBEXexcBad7 2 3 4" xfId="34917"/>
    <cellStyle name="SAPBEXexcBad7 2 3 4 2" xfId="34918"/>
    <cellStyle name="SAPBEXexcBad7 2 3 4 2 2" xfId="34919"/>
    <cellStyle name="SAPBEXexcBad7 2 3 4 3" xfId="34920"/>
    <cellStyle name="SAPBEXexcBad7 2 3 5" xfId="34921"/>
    <cellStyle name="SAPBEXexcBad7 2 3 5 2" xfId="34922"/>
    <cellStyle name="SAPBEXexcBad7 2 3 5 2 2" xfId="34923"/>
    <cellStyle name="SAPBEXexcBad7 2 3 5 3" xfId="34924"/>
    <cellStyle name="SAPBEXexcBad7 2 3 6" xfId="34925"/>
    <cellStyle name="SAPBEXexcBad7 2 3 6 2" xfId="34926"/>
    <cellStyle name="SAPBEXexcBad7 2 3 7" xfId="34927"/>
    <cellStyle name="SAPBEXexcBad7 2 4" xfId="34928"/>
    <cellStyle name="SAPBEXexcBad7 2 4 2" xfId="34929"/>
    <cellStyle name="SAPBEXexcBad7 2 4 2 2" xfId="34930"/>
    <cellStyle name="SAPBEXexcBad7 2 4 2 2 2" xfId="34931"/>
    <cellStyle name="SAPBEXexcBad7 2 4 2 2 2 2" xfId="34932"/>
    <cellStyle name="SAPBEXexcBad7 2 4 2 2 3" xfId="34933"/>
    <cellStyle name="SAPBEXexcBad7 2 4 2 3" xfId="34934"/>
    <cellStyle name="SAPBEXexcBad7 2 4 2 3 2" xfId="34935"/>
    <cellStyle name="SAPBEXexcBad7 2 4 2 3 2 2" xfId="34936"/>
    <cellStyle name="SAPBEXexcBad7 2 4 2 3 3" xfId="34937"/>
    <cellStyle name="SAPBEXexcBad7 2 4 2 4" xfId="34938"/>
    <cellStyle name="SAPBEXexcBad7 2 4 2 4 2" xfId="34939"/>
    <cellStyle name="SAPBEXexcBad7 2 4 2 4 2 2" xfId="34940"/>
    <cellStyle name="SAPBEXexcBad7 2 4 2 4 3" xfId="34941"/>
    <cellStyle name="SAPBEXexcBad7 2 4 2 5" xfId="34942"/>
    <cellStyle name="SAPBEXexcBad7 2 4 2 5 2" xfId="34943"/>
    <cellStyle name="SAPBEXexcBad7 2 4 2 5 2 2" xfId="34944"/>
    <cellStyle name="SAPBEXexcBad7 2 4 2 5 3" xfId="34945"/>
    <cellStyle name="SAPBEXexcBad7 2 4 2 6" xfId="34946"/>
    <cellStyle name="SAPBEXexcBad7 2 4 2 6 2" xfId="34947"/>
    <cellStyle name="SAPBEXexcBad7 2 4 2 6 2 2" xfId="34948"/>
    <cellStyle name="SAPBEXexcBad7 2 4 2 6 3" xfId="34949"/>
    <cellStyle name="SAPBEXexcBad7 2 4 2 7" xfId="34950"/>
    <cellStyle name="SAPBEXexcBad7 2 4 2 7 2" xfId="34951"/>
    <cellStyle name="SAPBEXexcBad7 2 4 2 8" xfId="34952"/>
    <cellStyle name="SAPBEXexcBad7 2 4 3" xfId="34953"/>
    <cellStyle name="SAPBEXexcBad7 2 4 3 2" xfId="34954"/>
    <cellStyle name="SAPBEXexcBad7 2 4 3 2 2" xfId="34955"/>
    <cellStyle name="SAPBEXexcBad7 2 4 3 3" xfId="34956"/>
    <cellStyle name="SAPBEXexcBad7 2 4 4" xfId="34957"/>
    <cellStyle name="SAPBEXexcBad7 2 4 4 2" xfId="34958"/>
    <cellStyle name="SAPBEXexcBad7 2 4 4 2 2" xfId="34959"/>
    <cellStyle name="SAPBEXexcBad7 2 4 4 3" xfId="34960"/>
    <cellStyle name="SAPBEXexcBad7 2 4 5" xfId="34961"/>
    <cellStyle name="SAPBEXexcBad7 2 4 5 2" xfId="34962"/>
    <cellStyle name="SAPBEXexcBad7 2 4 5 2 2" xfId="34963"/>
    <cellStyle name="SAPBEXexcBad7 2 4 5 3" xfId="34964"/>
    <cellStyle name="SAPBEXexcBad7 2 4 6" xfId="34965"/>
    <cellStyle name="SAPBEXexcBad7 2 4 6 2" xfId="34966"/>
    <cellStyle name="SAPBEXexcBad7 2 4 6 2 2" xfId="34967"/>
    <cellStyle name="SAPBEXexcBad7 2 4 6 3" xfId="34968"/>
    <cellStyle name="SAPBEXexcBad7 2 4 7" xfId="34969"/>
    <cellStyle name="SAPBEXexcBad7 2 4 7 2" xfId="34970"/>
    <cellStyle name="SAPBEXexcBad7 2 4 7 2 2" xfId="34971"/>
    <cellStyle name="SAPBEXexcBad7 2 4 7 3" xfId="34972"/>
    <cellStyle name="SAPBEXexcBad7 2 4 8" xfId="34973"/>
    <cellStyle name="SAPBEXexcBad7 2 4 8 2" xfId="34974"/>
    <cellStyle name="SAPBEXexcBad7 2 4 9" xfId="34975"/>
    <cellStyle name="SAPBEXexcBad7 2 5" xfId="34976"/>
    <cellStyle name="SAPBEXexcBad7 2 5 2" xfId="34977"/>
    <cellStyle name="SAPBEXexcBad7 2 5 2 2" xfId="34978"/>
    <cellStyle name="SAPBEXexcBad7 2 5 2 2 2" xfId="34979"/>
    <cellStyle name="SAPBEXexcBad7 2 5 2 3" xfId="34980"/>
    <cellStyle name="SAPBEXexcBad7 2 5 3" xfId="34981"/>
    <cellStyle name="SAPBEXexcBad7 2 5 3 2" xfId="34982"/>
    <cellStyle name="SAPBEXexcBad7 2 5 3 2 2" xfId="34983"/>
    <cellStyle name="SAPBEXexcBad7 2 5 3 3" xfId="34984"/>
    <cellStyle name="SAPBEXexcBad7 2 5 4" xfId="34985"/>
    <cellStyle name="SAPBEXexcBad7 2 5 4 2" xfId="34986"/>
    <cellStyle name="SAPBEXexcBad7 2 5 4 2 2" xfId="34987"/>
    <cellStyle name="SAPBEXexcBad7 2 5 4 3" xfId="34988"/>
    <cellStyle name="SAPBEXexcBad7 2 5 5" xfId="34989"/>
    <cellStyle name="SAPBEXexcBad7 2 5 5 2" xfId="34990"/>
    <cellStyle name="SAPBEXexcBad7 2 5 5 2 2" xfId="34991"/>
    <cellStyle name="SAPBEXexcBad7 2 5 5 3" xfId="34992"/>
    <cellStyle name="SAPBEXexcBad7 2 5 6" xfId="34993"/>
    <cellStyle name="SAPBEXexcBad7 2 5 6 2" xfId="34994"/>
    <cellStyle name="SAPBEXexcBad7 2 5 7" xfId="34995"/>
    <cellStyle name="SAPBEXexcBad7 2 6" xfId="34996"/>
    <cellStyle name="SAPBEXexcBad7 2 6 2" xfId="34997"/>
    <cellStyle name="SAPBEXexcBad7 2 6 2 2" xfId="34998"/>
    <cellStyle name="SAPBEXexcBad7 2 6 3" xfId="34999"/>
    <cellStyle name="SAPBEXexcBad7 2 7" xfId="35000"/>
    <cellStyle name="SAPBEXexcBad7 2 7 2" xfId="35001"/>
    <cellStyle name="SAPBEXexcBad7 2 7 2 2" xfId="35002"/>
    <cellStyle name="SAPBEXexcBad7 2 7 3" xfId="35003"/>
    <cellStyle name="SAPBEXexcBad7 2 8" xfId="35004"/>
    <cellStyle name="SAPBEXexcBad7 2 8 2" xfId="35005"/>
    <cellStyle name="SAPBEXexcBad7 2 9" xfId="35006"/>
    <cellStyle name="SAPBEXexcBad7 3" xfId="35007"/>
    <cellStyle name="SAPBEXexcBad7 3 2" xfId="35008"/>
    <cellStyle name="SAPBEXexcBad7 3 2 2" xfId="35009"/>
    <cellStyle name="SAPBEXexcBad7 3 2 2 2" xfId="35010"/>
    <cellStyle name="SAPBEXexcBad7 3 2 2 2 2" xfId="35011"/>
    <cellStyle name="SAPBEXexcBad7 3 2 2 2 2 2" xfId="35012"/>
    <cellStyle name="SAPBEXexcBad7 3 2 2 2 2 2 2" xfId="35013"/>
    <cellStyle name="SAPBEXexcBad7 3 2 2 2 2 3" xfId="35014"/>
    <cellStyle name="SAPBEXexcBad7 3 2 2 2 3" xfId="35015"/>
    <cellStyle name="SAPBEXexcBad7 3 2 2 2 3 2" xfId="35016"/>
    <cellStyle name="SAPBEXexcBad7 3 2 2 2 3 2 2" xfId="35017"/>
    <cellStyle name="SAPBEXexcBad7 3 2 2 2 3 3" xfId="35018"/>
    <cellStyle name="SAPBEXexcBad7 3 2 2 2 4" xfId="35019"/>
    <cellStyle name="SAPBEXexcBad7 3 2 2 2 4 2" xfId="35020"/>
    <cellStyle name="SAPBEXexcBad7 3 2 2 2 4 2 2" xfId="35021"/>
    <cellStyle name="SAPBEXexcBad7 3 2 2 2 4 3" xfId="35022"/>
    <cellStyle name="SAPBEXexcBad7 3 2 2 2 5" xfId="35023"/>
    <cellStyle name="SAPBEXexcBad7 3 2 2 2 5 2" xfId="35024"/>
    <cellStyle name="SAPBEXexcBad7 3 2 2 2 5 2 2" xfId="35025"/>
    <cellStyle name="SAPBEXexcBad7 3 2 2 2 5 3" xfId="35026"/>
    <cellStyle name="SAPBEXexcBad7 3 2 2 2 6" xfId="35027"/>
    <cellStyle name="SAPBEXexcBad7 3 2 2 2 6 2" xfId="35028"/>
    <cellStyle name="SAPBEXexcBad7 3 2 2 2 6 2 2" xfId="35029"/>
    <cellStyle name="SAPBEXexcBad7 3 2 2 2 6 3" xfId="35030"/>
    <cellStyle name="SAPBEXexcBad7 3 2 2 2 7" xfId="35031"/>
    <cellStyle name="SAPBEXexcBad7 3 2 2 2 7 2" xfId="35032"/>
    <cellStyle name="SAPBEXexcBad7 3 2 2 2 8" xfId="35033"/>
    <cellStyle name="SAPBEXexcBad7 3 2 2 3" xfId="35034"/>
    <cellStyle name="SAPBEXexcBad7 3 2 2 3 2" xfId="35035"/>
    <cellStyle name="SAPBEXexcBad7 3 2 2 3 2 2" xfId="35036"/>
    <cellStyle name="SAPBEXexcBad7 3 2 2 3 3" xfId="35037"/>
    <cellStyle name="SAPBEXexcBad7 3 2 2 4" xfId="35038"/>
    <cellStyle name="SAPBEXexcBad7 3 2 2 4 2" xfId="35039"/>
    <cellStyle name="SAPBEXexcBad7 3 2 2 4 2 2" xfId="35040"/>
    <cellStyle name="SAPBEXexcBad7 3 2 2 4 3" xfId="35041"/>
    <cellStyle name="SAPBEXexcBad7 3 2 2 5" xfId="35042"/>
    <cellStyle name="SAPBEXexcBad7 3 2 2 5 2" xfId="35043"/>
    <cellStyle name="SAPBEXexcBad7 3 2 2 5 2 2" xfId="35044"/>
    <cellStyle name="SAPBEXexcBad7 3 2 2 5 3" xfId="35045"/>
    <cellStyle name="SAPBEXexcBad7 3 2 2 6" xfId="35046"/>
    <cellStyle name="SAPBEXexcBad7 3 2 2 6 2" xfId="35047"/>
    <cellStyle name="SAPBEXexcBad7 3 2 2 6 2 2" xfId="35048"/>
    <cellStyle name="SAPBEXexcBad7 3 2 2 6 3" xfId="35049"/>
    <cellStyle name="SAPBEXexcBad7 3 2 2 7" xfId="35050"/>
    <cellStyle name="SAPBEXexcBad7 3 2 2 7 2" xfId="35051"/>
    <cellStyle name="SAPBEXexcBad7 3 2 2 7 2 2" xfId="35052"/>
    <cellStyle name="SAPBEXexcBad7 3 2 2 7 3" xfId="35053"/>
    <cellStyle name="SAPBEXexcBad7 3 2 2 8" xfId="35054"/>
    <cellStyle name="SAPBEXexcBad7 3 2 2 8 2" xfId="35055"/>
    <cellStyle name="SAPBEXexcBad7 3 2 2 9" xfId="35056"/>
    <cellStyle name="SAPBEXexcBad7 3 2 3" xfId="35057"/>
    <cellStyle name="SAPBEXexcBad7 3 2 3 2" xfId="35058"/>
    <cellStyle name="SAPBEXexcBad7 3 2 3 2 2" xfId="35059"/>
    <cellStyle name="SAPBEXexcBad7 3 2 3 2 2 2" xfId="35060"/>
    <cellStyle name="SAPBEXexcBad7 3 2 3 2 3" xfId="35061"/>
    <cellStyle name="SAPBEXexcBad7 3 2 3 3" xfId="35062"/>
    <cellStyle name="SAPBEXexcBad7 3 2 3 3 2" xfId="35063"/>
    <cellStyle name="SAPBEXexcBad7 3 2 3 3 2 2" xfId="35064"/>
    <cellStyle name="SAPBEXexcBad7 3 2 3 3 3" xfId="35065"/>
    <cellStyle name="SAPBEXexcBad7 3 2 3 4" xfId="35066"/>
    <cellStyle name="SAPBEXexcBad7 3 2 3 4 2" xfId="35067"/>
    <cellStyle name="SAPBEXexcBad7 3 2 3 4 2 2" xfId="35068"/>
    <cellStyle name="SAPBEXexcBad7 3 2 3 4 3" xfId="35069"/>
    <cellStyle name="SAPBEXexcBad7 3 2 3 5" xfId="35070"/>
    <cellStyle name="SAPBEXexcBad7 3 2 3 5 2" xfId="35071"/>
    <cellStyle name="SAPBEXexcBad7 3 2 3 5 2 2" xfId="35072"/>
    <cellStyle name="SAPBEXexcBad7 3 2 3 5 3" xfId="35073"/>
    <cellStyle name="SAPBEXexcBad7 3 2 3 6" xfId="35074"/>
    <cellStyle name="SAPBEXexcBad7 3 2 3 6 2" xfId="35075"/>
    <cellStyle name="SAPBEXexcBad7 3 2 3 7" xfId="35076"/>
    <cellStyle name="SAPBEXexcBad7 3 2 4" xfId="35077"/>
    <cellStyle name="SAPBEXexcBad7 3 2 4 2" xfId="35078"/>
    <cellStyle name="SAPBEXexcBad7 3 2 4 2 2" xfId="35079"/>
    <cellStyle name="SAPBEXexcBad7 3 2 4 3" xfId="35080"/>
    <cellStyle name="SAPBEXexcBad7 3 2 5" xfId="35081"/>
    <cellStyle name="SAPBEXexcBad7 3 2 5 2" xfId="35082"/>
    <cellStyle name="SAPBEXexcBad7 3 2 5 2 2" xfId="35083"/>
    <cellStyle name="SAPBEXexcBad7 3 2 5 3" xfId="35084"/>
    <cellStyle name="SAPBEXexcBad7 3 2 6" xfId="35085"/>
    <cellStyle name="SAPBEXexcBad7 3 2 6 2" xfId="35086"/>
    <cellStyle name="SAPBEXexcBad7 3 2 7" xfId="35087"/>
    <cellStyle name="SAPBEXexcBad7 3 3" xfId="35088"/>
    <cellStyle name="SAPBEXexcBad7 3 3 2" xfId="35089"/>
    <cellStyle name="SAPBEXexcBad7 3 3 2 2" xfId="35090"/>
    <cellStyle name="SAPBEXexcBad7 3 3 2 2 2" xfId="35091"/>
    <cellStyle name="SAPBEXexcBad7 3 3 2 2 2 2" xfId="35092"/>
    <cellStyle name="SAPBEXexcBad7 3 3 2 2 2 2 2" xfId="35093"/>
    <cellStyle name="SAPBEXexcBad7 3 3 2 2 2 3" xfId="35094"/>
    <cellStyle name="SAPBEXexcBad7 3 3 2 2 3" xfId="35095"/>
    <cellStyle name="SAPBEXexcBad7 3 3 2 2 3 2" xfId="35096"/>
    <cellStyle name="SAPBEXexcBad7 3 3 2 2 3 2 2" xfId="35097"/>
    <cellStyle name="SAPBEXexcBad7 3 3 2 2 3 3" xfId="35098"/>
    <cellStyle name="SAPBEXexcBad7 3 3 2 2 4" xfId="35099"/>
    <cellStyle name="SAPBEXexcBad7 3 3 2 2 4 2" xfId="35100"/>
    <cellStyle name="SAPBEXexcBad7 3 3 2 2 4 2 2" xfId="35101"/>
    <cellStyle name="SAPBEXexcBad7 3 3 2 2 4 3" xfId="35102"/>
    <cellStyle name="SAPBEXexcBad7 3 3 2 2 5" xfId="35103"/>
    <cellStyle name="SAPBEXexcBad7 3 3 2 2 5 2" xfId="35104"/>
    <cellStyle name="SAPBEXexcBad7 3 3 2 2 5 2 2" xfId="35105"/>
    <cellStyle name="SAPBEXexcBad7 3 3 2 2 5 3" xfId="35106"/>
    <cellStyle name="SAPBEXexcBad7 3 3 2 2 6" xfId="35107"/>
    <cellStyle name="SAPBEXexcBad7 3 3 2 2 6 2" xfId="35108"/>
    <cellStyle name="SAPBEXexcBad7 3 3 2 2 6 2 2" xfId="35109"/>
    <cellStyle name="SAPBEXexcBad7 3 3 2 2 6 3" xfId="35110"/>
    <cellStyle name="SAPBEXexcBad7 3 3 2 2 7" xfId="35111"/>
    <cellStyle name="SAPBEXexcBad7 3 3 2 2 7 2" xfId="35112"/>
    <cellStyle name="SAPBEXexcBad7 3 3 2 2 8" xfId="35113"/>
    <cellStyle name="SAPBEXexcBad7 3 3 2 3" xfId="35114"/>
    <cellStyle name="SAPBEXexcBad7 3 3 2 3 2" xfId="35115"/>
    <cellStyle name="SAPBEXexcBad7 3 3 2 3 2 2" xfId="35116"/>
    <cellStyle name="SAPBEXexcBad7 3 3 2 3 3" xfId="35117"/>
    <cellStyle name="SAPBEXexcBad7 3 3 2 4" xfId="35118"/>
    <cellStyle name="SAPBEXexcBad7 3 3 2 4 2" xfId="35119"/>
    <cellStyle name="SAPBEXexcBad7 3 3 2 4 2 2" xfId="35120"/>
    <cellStyle name="SAPBEXexcBad7 3 3 2 4 3" xfId="35121"/>
    <cellStyle name="SAPBEXexcBad7 3 3 2 5" xfId="35122"/>
    <cellStyle name="SAPBEXexcBad7 3 3 2 5 2" xfId="35123"/>
    <cellStyle name="SAPBEXexcBad7 3 3 2 5 2 2" xfId="35124"/>
    <cellStyle name="SAPBEXexcBad7 3 3 2 5 3" xfId="35125"/>
    <cellStyle name="SAPBEXexcBad7 3 3 2 6" xfId="35126"/>
    <cellStyle name="SAPBEXexcBad7 3 3 2 6 2" xfId="35127"/>
    <cellStyle name="SAPBEXexcBad7 3 3 2 6 2 2" xfId="35128"/>
    <cellStyle name="SAPBEXexcBad7 3 3 2 6 3" xfId="35129"/>
    <cellStyle name="SAPBEXexcBad7 3 3 2 7" xfId="35130"/>
    <cellStyle name="SAPBEXexcBad7 3 3 2 7 2" xfId="35131"/>
    <cellStyle name="SAPBEXexcBad7 3 3 2 7 2 2" xfId="35132"/>
    <cellStyle name="SAPBEXexcBad7 3 3 2 7 3" xfId="35133"/>
    <cellStyle name="SAPBEXexcBad7 3 3 2 8" xfId="35134"/>
    <cellStyle name="SAPBEXexcBad7 3 3 2 8 2" xfId="35135"/>
    <cellStyle name="SAPBEXexcBad7 3 3 2 9" xfId="35136"/>
    <cellStyle name="SAPBEXexcBad7 3 3 3" xfId="35137"/>
    <cellStyle name="SAPBEXexcBad7 3 3 3 2" xfId="35138"/>
    <cellStyle name="SAPBEXexcBad7 3 3 3 2 2" xfId="35139"/>
    <cellStyle name="SAPBEXexcBad7 3 3 3 2 2 2" xfId="35140"/>
    <cellStyle name="SAPBEXexcBad7 3 3 3 2 3" xfId="35141"/>
    <cellStyle name="SAPBEXexcBad7 3 3 3 3" xfId="35142"/>
    <cellStyle name="SAPBEXexcBad7 3 3 3 3 2" xfId="35143"/>
    <cellStyle name="SAPBEXexcBad7 3 3 3 3 2 2" xfId="35144"/>
    <cellStyle name="SAPBEXexcBad7 3 3 3 3 3" xfId="35145"/>
    <cellStyle name="SAPBEXexcBad7 3 3 3 4" xfId="35146"/>
    <cellStyle name="SAPBEXexcBad7 3 3 3 4 2" xfId="35147"/>
    <cellStyle name="SAPBEXexcBad7 3 3 3 4 2 2" xfId="35148"/>
    <cellStyle name="SAPBEXexcBad7 3 3 3 4 3" xfId="35149"/>
    <cellStyle name="SAPBEXexcBad7 3 3 3 5" xfId="35150"/>
    <cellStyle name="SAPBEXexcBad7 3 3 3 5 2" xfId="35151"/>
    <cellStyle name="SAPBEXexcBad7 3 3 3 5 2 2" xfId="35152"/>
    <cellStyle name="SAPBEXexcBad7 3 3 3 5 3" xfId="35153"/>
    <cellStyle name="SAPBEXexcBad7 3 3 3 6" xfId="35154"/>
    <cellStyle name="SAPBEXexcBad7 3 3 3 6 2" xfId="35155"/>
    <cellStyle name="SAPBEXexcBad7 3 3 3 7" xfId="35156"/>
    <cellStyle name="SAPBEXexcBad7 3 3 4" xfId="35157"/>
    <cellStyle name="SAPBEXexcBad7 3 3 4 2" xfId="35158"/>
    <cellStyle name="SAPBEXexcBad7 3 3 4 2 2" xfId="35159"/>
    <cellStyle name="SAPBEXexcBad7 3 3 4 3" xfId="35160"/>
    <cellStyle name="SAPBEXexcBad7 3 3 5" xfId="35161"/>
    <cellStyle name="SAPBEXexcBad7 3 3 5 2" xfId="35162"/>
    <cellStyle name="SAPBEXexcBad7 3 3 5 2 2" xfId="35163"/>
    <cellStyle name="SAPBEXexcBad7 3 3 5 3" xfId="35164"/>
    <cellStyle name="SAPBEXexcBad7 3 3 6" xfId="35165"/>
    <cellStyle name="SAPBEXexcBad7 3 3 6 2" xfId="35166"/>
    <cellStyle name="SAPBEXexcBad7 3 3 7" xfId="35167"/>
    <cellStyle name="SAPBEXexcBad7 3 4" xfId="35168"/>
    <cellStyle name="SAPBEXexcBad7 3 4 2" xfId="35169"/>
    <cellStyle name="SAPBEXexcBad7 3 4 2 2" xfId="35170"/>
    <cellStyle name="SAPBEXexcBad7 3 4 2 2 2" xfId="35171"/>
    <cellStyle name="SAPBEXexcBad7 3 4 2 2 2 2" xfId="35172"/>
    <cellStyle name="SAPBEXexcBad7 3 4 2 2 3" xfId="35173"/>
    <cellStyle name="SAPBEXexcBad7 3 4 2 3" xfId="35174"/>
    <cellStyle name="SAPBEXexcBad7 3 4 2 3 2" xfId="35175"/>
    <cellStyle name="SAPBEXexcBad7 3 4 2 3 2 2" xfId="35176"/>
    <cellStyle name="SAPBEXexcBad7 3 4 2 3 3" xfId="35177"/>
    <cellStyle name="SAPBEXexcBad7 3 4 2 4" xfId="35178"/>
    <cellStyle name="SAPBEXexcBad7 3 4 2 4 2" xfId="35179"/>
    <cellStyle name="SAPBEXexcBad7 3 4 2 4 2 2" xfId="35180"/>
    <cellStyle name="SAPBEXexcBad7 3 4 2 4 3" xfId="35181"/>
    <cellStyle name="SAPBEXexcBad7 3 4 2 5" xfId="35182"/>
    <cellStyle name="SAPBEXexcBad7 3 4 2 5 2" xfId="35183"/>
    <cellStyle name="SAPBEXexcBad7 3 4 2 5 2 2" xfId="35184"/>
    <cellStyle name="SAPBEXexcBad7 3 4 2 5 3" xfId="35185"/>
    <cellStyle name="SAPBEXexcBad7 3 4 2 6" xfId="35186"/>
    <cellStyle name="SAPBEXexcBad7 3 4 2 6 2" xfId="35187"/>
    <cellStyle name="SAPBEXexcBad7 3 4 2 6 2 2" xfId="35188"/>
    <cellStyle name="SAPBEXexcBad7 3 4 2 6 3" xfId="35189"/>
    <cellStyle name="SAPBEXexcBad7 3 4 2 7" xfId="35190"/>
    <cellStyle name="SAPBEXexcBad7 3 4 2 7 2" xfId="35191"/>
    <cellStyle name="SAPBEXexcBad7 3 4 2 8" xfId="35192"/>
    <cellStyle name="SAPBEXexcBad7 3 4 3" xfId="35193"/>
    <cellStyle name="SAPBEXexcBad7 3 4 3 2" xfId="35194"/>
    <cellStyle name="SAPBEXexcBad7 3 4 3 2 2" xfId="35195"/>
    <cellStyle name="SAPBEXexcBad7 3 4 3 3" xfId="35196"/>
    <cellStyle name="SAPBEXexcBad7 3 4 4" xfId="35197"/>
    <cellStyle name="SAPBEXexcBad7 3 4 4 2" xfId="35198"/>
    <cellStyle name="SAPBEXexcBad7 3 4 4 2 2" xfId="35199"/>
    <cellStyle name="SAPBEXexcBad7 3 4 4 3" xfId="35200"/>
    <cellStyle name="SAPBEXexcBad7 3 4 5" xfId="35201"/>
    <cellStyle name="SAPBEXexcBad7 3 4 5 2" xfId="35202"/>
    <cellStyle name="SAPBEXexcBad7 3 4 5 2 2" xfId="35203"/>
    <cellStyle name="SAPBEXexcBad7 3 4 5 3" xfId="35204"/>
    <cellStyle name="SAPBEXexcBad7 3 4 6" xfId="35205"/>
    <cellStyle name="SAPBEXexcBad7 3 4 6 2" xfId="35206"/>
    <cellStyle name="SAPBEXexcBad7 3 4 6 2 2" xfId="35207"/>
    <cellStyle name="SAPBEXexcBad7 3 4 6 3" xfId="35208"/>
    <cellStyle name="SAPBEXexcBad7 3 4 7" xfId="35209"/>
    <cellStyle name="SAPBEXexcBad7 3 4 7 2" xfId="35210"/>
    <cellStyle name="SAPBEXexcBad7 3 4 7 2 2" xfId="35211"/>
    <cellStyle name="SAPBEXexcBad7 3 4 7 3" xfId="35212"/>
    <cellStyle name="SAPBEXexcBad7 3 4 8" xfId="35213"/>
    <cellStyle name="SAPBEXexcBad7 3 4 8 2" xfId="35214"/>
    <cellStyle name="SAPBEXexcBad7 3 4 9" xfId="35215"/>
    <cellStyle name="SAPBEXexcBad7 3 5" xfId="35216"/>
    <cellStyle name="SAPBEXexcBad7 3 5 2" xfId="35217"/>
    <cellStyle name="SAPBEXexcBad7 3 5 2 2" xfId="35218"/>
    <cellStyle name="SAPBEXexcBad7 3 5 2 2 2" xfId="35219"/>
    <cellStyle name="SAPBEXexcBad7 3 5 2 3" xfId="35220"/>
    <cellStyle name="SAPBEXexcBad7 3 5 3" xfId="35221"/>
    <cellStyle name="SAPBEXexcBad7 3 5 3 2" xfId="35222"/>
    <cellStyle name="SAPBEXexcBad7 3 5 3 2 2" xfId="35223"/>
    <cellStyle name="SAPBEXexcBad7 3 5 3 3" xfId="35224"/>
    <cellStyle name="SAPBEXexcBad7 3 5 4" xfId="35225"/>
    <cellStyle name="SAPBEXexcBad7 3 5 4 2" xfId="35226"/>
    <cellStyle name="SAPBEXexcBad7 3 5 4 2 2" xfId="35227"/>
    <cellStyle name="SAPBEXexcBad7 3 5 4 3" xfId="35228"/>
    <cellStyle name="SAPBEXexcBad7 3 5 5" xfId="35229"/>
    <cellStyle name="SAPBEXexcBad7 3 5 5 2" xfId="35230"/>
    <cellStyle name="SAPBEXexcBad7 3 5 5 2 2" xfId="35231"/>
    <cellStyle name="SAPBEXexcBad7 3 5 5 3" xfId="35232"/>
    <cellStyle name="SAPBEXexcBad7 3 5 6" xfId="35233"/>
    <cellStyle name="SAPBEXexcBad7 3 5 6 2" xfId="35234"/>
    <cellStyle name="SAPBEXexcBad7 3 5 7" xfId="35235"/>
    <cellStyle name="SAPBEXexcBad7 3 6" xfId="35236"/>
    <cellStyle name="SAPBEXexcBad7 3 6 2" xfId="35237"/>
    <cellStyle name="SAPBEXexcBad7 3 6 2 2" xfId="35238"/>
    <cellStyle name="SAPBEXexcBad7 3 6 3" xfId="35239"/>
    <cellStyle name="SAPBEXexcBad7 3 7" xfId="35240"/>
    <cellStyle name="SAPBEXexcBad7 3 7 2" xfId="35241"/>
    <cellStyle name="SAPBEXexcBad7 3 7 2 2" xfId="35242"/>
    <cellStyle name="SAPBEXexcBad7 3 7 3" xfId="35243"/>
    <cellStyle name="SAPBEXexcBad7 3 8" xfId="35244"/>
    <cellStyle name="SAPBEXexcBad7 3 8 2" xfId="35245"/>
    <cellStyle name="SAPBEXexcBad7 3 9" xfId="35246"/>
    <cellStyle name="SAPBEXexcBad7 4" xfId="35247"/>
    <cellStyle name="SAPBEXexcBad7 4 2" xfId="35248"/>
    <cellStyle name="SAPBEXexcBad7 4 2 2" xfId="35249"/>
    <cellStyle name="SAPBEXexcBad7 4 2 2 2" xfId="35250"/>
    <cellStyle name="SAPBEXexcBad7 4 2 2 2 2" xfId="35251"/>
    <cellStyle name="SAPBEXexcBad7 4 2 2 2 2 2" xfId="35252"/>
    <cellStyle name="SAPBEXexcBad7 4 2 2 2 2 2 2" xfId="35253"/>
    <cellStyle name="SAPBEXexcBad7 4 2 2 2 2 3" xfId="35254"/>
    <cellStyle name="SAPBEXexcBad7 4 2 2 2 3" xfId="35255"/>
    <cellStyle name="SAPBEXexcBad7 4 2 2 2 3 2" xfId="35256"/>
    <cellStyle name="SAPBEXexcBad7 4 2 2 2 3 2 2" xfId="35257"/>
    <cellStyle name="SAPBEXexcBad7 4 2 2 2 3 3" xfId="35258"/>
    <cellStyle name="SAPBEXexcBad7 4 2 2 2 4" xfId="35259"/>
    <cellStyle name="SAPBEXexcBad7 4 2 2 2 4 2" xfId="35260"/>
    <cellStyle name="SAPBEXexcBad7 4 2 2 2 4 2 2" xfId="35261"/>
    <cellStyle name="SAPBEXexcBad7 4 2 2 2 4 3" xfId="35262"/>
    <cellStyle name="SAPBEXexcBad7 4 2 2 2 5" xfId="35263"/>
    <cellStyle name="SAPBEXexcBad7 4 2 2 2 5 2" xfId="35264"/>
    <cellStyle name="SAPBEXexcBad7 4 2 2 2 5 2 2" xfId="35265"/>
    <cellStyle name="SAPBEXexcBad7 4 2 2 2 5 3" xfId="35266"/>
    <cellStyle name="SAPBEXexcBad7 4 2 2 2 6" xfId="35267"/>
    <cellStyle name="SAPBEXexcBad7 4 2 2 2 6 2" xfId="35268"/>
    <cellStyle name="SAPBEXexcBad7 4 2 2 2 6 2 2" xfId="35269"/>
    <cellStyle name="SAPBEXexcBad7 4 2 2 2 6 3" xfId="35270"/>
    <cellStyle name="SAPBEXexcBad7 4 2 2 2 7" xfId="35271"/>
    <cellStyle name="SAPBEXexcBad7 4 2 2 2 7 2" xfId="35272"/>
    <cellStyle name="SAPBEXexcBad7 4 2 2 2 8" xfId="35273"/>
    <cellStyle name="SAPBEXexcBad7 4 2 2 3" xfId="35274"/>
    <cellStyle name="SAPBEXexcBad7 4 2 2 3 2" xfId="35275"/>
    <cellStyle name="SAPBEXexcBad7 4 2 2 3 2 2" xfId="35276"/>
    <cellStyle name="SAPBEXexcBad7 4 2 2 3 3" xfId="35277"/>
    <cellStyle name="SAPBEXexcBad7 4 2 2 4" xfId="35278"/>
    <cellStyle name="SAPBEXexcBad7 4 2 2 4 2" xfId="35279"/>
    <cellStyle name="SAPBEXexcBad7 4 2 2 4 2 2" xfId="35280"/>
    <cellStyle name="SAPBEXexcBad7 4 2 2 4 3" xfId="35281"/>
    <cellStyle name="SAPBEXexcBad7 4 2 2 5" xfId="35282"/>
    <cellStyle name="SAPBEXexcBad7 4 2 2 5 2" xfId="35283"/>
    <cellStyle name="SAPBEXexcBad7 4 2 2 5 2 2" xfId="35284"/>
    <cellStyle name="SAPBEXexcBad7 4 2 2 5 3" xfId="35285"/>
    <cellStyle name="SAPBEXexcBad7 4 2 2 6" xfId="35286"/>
    <cellStyle name="SAPBEXexcBad7 4 2 2 6 2" xfId="35287"/>
    <cellStyle name="SAPBEXexcBad7 4 2 2 6 2 2" xfId="35288"/>
    <cellStyle name="SAPBEXexcBad7 4 2 2 6 3" xfId="35289"/>
    <cellStyle name="SAPBEXexcBad7 4 2 2 7" xfId="35290"/>
    <cellStyle name="SAPBEXexcBad7 4 2 2 7 2" xfId="35291"/>
    <cellStyle name="SAPBEXexcBad7 4 2 2 7 2 2" xfId="35292"/>
    <cellStyle name="SAPBEXexcBad7 4 2 2 7 3" xfId="35293"/>
    <cellStyle name="SAPBEXexcBad7 4 2 2 8" xfId="35294"/>
    <cellStyle name="SAPBEXexcBad7 4 2 2 8 2" xfId="35295"/>
    <cellStyle name="SAPBEXexcBad7 4 2 2 9" xfId="35296"/>
    <cellStyle name="SAPBEXexcBad7 4 2 3" xfId="35297"/>
    <cellStyle name="SAPBEXexcBad7 4 2 3 2" xfId="35298"/>
    <cellStyle name="SAPBEXexcBad7 4 2 3 2 2" xfId="35299"/>
    <cellStyle name="SAPBEXexcBad7 4 2 3 2 2 2" xfId="35300"/>
    <cellStyle name="SAPBEXexcBad7 4 2 3 2 3" xfId="35301"/>
    <cellStyle name="SAPBEXexcBad7 4 2 3 3" xfId="35302"/>
    <cellStyle name="SAPBEXexcBad7 4 2 3 3 2" xfId="35303"/>
    <cellStyle name="SAPBEXexcBad7 4 2 3 3 2 2" xfId="35304"/>
    <cellStyle name="SAPBEXexcBad7 4 2 3 3 3" xfId="35305"/>
    <cellStyle name="SAPBEXexcBad7 4 2 3 4" xfId="35306"/>
    <cellStyle name="SAPBEXexcBad7 4 2 3 4 2" xfId="35307"/>
    <cellStyle name="SAPBEXexcBad7 4 2 3 4 2 2" xfId="35308"/>
    <cellStyle name="SAPBEXexcBad7 4 2 3 4 3" xfId="35309"/>
    <cellStyle name="SAPBEXexcBad7 4 2 3 5" xfId="35310"/>
    <cellStyle name="SAPBEXexcBad7 4 2 3 5 2" xfId="35311"/>
    <cellStyle name="SAPBEXexcBad7 4 2 3 5 2 2" xfId="35312"/>
    <cellStyle name="SAPBEXexcBad7 4 2 3 5 3" xfId="35313"/>
    <cellStyle name="SAPBEXexcBad7 4 2 3 6" xfId="35314"/>
    <cellStyle name="SAPBEXexcBad7 4 2 3 6 2" xfId="35315"/>
    <cellStyle name="SAPBEXexcBad7 4 2 3 7" xfId="35316"/>
    <cellStyle name="SAPBEXexcBad7 4 2 4" xfId="35317"/>
    <cellStyle name="SAPBEXexcBad7 4 2 4 2" xfId="35318"/>
    <cellStyle name="SAPBEXexcBad7 4 2 4 2 2" xfId="35319"/>
    <cellStyle name="SAPBEXexcBad7 4 2 4 3" xfId="35320"/>
    <cellStyle name="SAPBEXexcBad7 4 2 5" xfId="35321"/>
    <cellStyle name="SAPBEXexcBad7 4 2 5 2" xfId="35322"/>
    <cellStyle name="SAPBEXexcBad7 4 2 5 2 2" xfId="35323"/>
    <cellStyle name="SAPBEXexcBad7 4 2 5 3" xfId="35324"/>
    <cellStyle name="SAPBEXexcBad7 4 2 6" xfId="35325"/>
    <cellStyle name="SAPBEXexcBad7 4 2 6 2" xfId="35326"/>
    <cellStyle name="SAPBEXexcBad7 4 2 7" xfId="35327"/>
    <cellStyle name="SAPBEXexcBad7 4 3" xfId="35328"/>
    <cellStyle name="SAPBEXexcBad7 4 3 2" xfId="35329"/>
    <cellStyle name="SAPBEXexcBad7 4 3 2 2" xfId="35330"/>
    <cellStyle name="SAPBEXexcBad7 4 3 2 2 2" xfId="35331"/>
    <cellStyle name="SAPBEXexcBad7 4 3 2 2 2 2" xfId="35332"/>
    <cellStyle name="SAPBEXexcBad7 4 3 2 2 2 2 2" xfId="35333"/>
    <cellStyle name="SAPBEXexcBad7 4 3 2 2 2 3" xfId="35334"/>
    <cellStyle name="SAPBEXexcBad7 4 3 2 2 3" xfId="35335"/>
    <cellStyle name="SAPBEXexcBad7 4 3 2 2 3 2" xfId="35336"/>
    <cellStyle name="SAPBEXexcBad7 4 3 2 2 3 2 2" xfId="35337"/>
    <cellStyle name="SAPBEXexcBad7 4 3 2 2 3 3" xfId="35338"/>
    <cellStyle name="SAPBEXexcBad7 4 3 2 2 4" xfId="35339"/>
    <cellStyle name="SAPBEXexcBad7 4 3 2 2 4 2" xfId="35340"/>
    <cellStyle name="SAPBEXexcBad7 4 3 2 2 4 2 2" xfId="35341"/>
    <cellStyle name="SAPBEXexcBad7 4 3 2 2 4 3" xfId="35342"/>
    <cellStyle name="SAPBEXexcBad7 4 3 2 2 5" xfId="35343"/>
    <cellStyle name="SAPBEXexcBad7 4 3 2 2 5 2" xfId="35344"/>
    <cellStyle name="SAPBEXexcBad7 4 3 2 2 5 2 2" xfId="35345"/>
    <cellStyle name="SAPBEXexcBad7 4 3 2 2 5 3" xfId="35346"/>
    <cellStyle name="SAPBEXexcBad7 4 3 2 2 6" xfId="35347"/>
    <cellStyle name="SAPBEXexcBad7 4 3 2 2 6 2" xfId="35348"/>
    <cellStyle name="SAPBEXexcBad7 4 3 2 2 6 2 2" xfId="35349"/>
    <cellStyle name="SAPBEXexcBad7 4 3 2 2 6 3" xfId="35350"/>
    <cellStyle name="SAPBEXexcBad7 4 3 2 2 7" xfId="35351"/>
    <cellStyle name="SAPBEXexcBad7 4 3 2 2 7 2" xfId="35352"/>
    <cellStyle name="SAPBEXexcBad7 4 3 2 2 8" xfId="35353"/>
    <cellStyle name="SAPBEXexcBad7 4 3 2 3" xfId="35354"/>
    <cellStyle name="SAPBEXexcBad7 4 3 2 3 2" xfId="35355"/>
    <cellStyle name="SAPBEXexcBad7 4 3 2 3 2 2" xfId="35356"/>
    <cellStyle name="SAPBEXexcBad7 4 3 2 3 3" xfId="35357"/>
    <cellStyle name="SAPBEXexcBad7 4 3 2 4" xfId="35358"/>
    <cellStyle name="SAPBEXexcBad7 4 3 2 4 2" xfId="35359"/>
    <cellStyle name="SAPBEXexcBad7 4 3 2 4 2 2" xfId="35360"/>
    <cellStyle name="SAPBEXexcBad7 4 3 2 4 3" xfId="35361"/>
    <cellStyle name="SAPBEXexcBad7 4 3 2 5" xfId="35362"/>
    <cellStyle name="SAPBEXexcBad7 4 3 2 5 2" xfId="35363"/>
    <cellStyle name="SAPBEXexcBad7 4 3 2 5 2 2" xfId="35364"/>
    <cellStyle name="SAPBEXexcBad7 4 3 2 5 3" xfId="35365"/>
    <cellStyle name="SAPBEXexcBad7 4 3 2 6" xfId="35366"/>
    <cellStyle name="SAPBEXexcBad7 4 3 2 6 2" xfId="35367"/>
    <cellStyle name="SAPBEXexcBad7 4 3 2 6 2 2" xfId="35368"/>
    <cellStyle name="SAPBEXexcBad7 4 3 2 6 3" xfId="35369"/>
    <cellStyle name="SAPBEXexcBad7 4 3 2 7" xfId="35370"/>
    <cellStyle name="SAPBEXexcBad7 4 3 2 7 2" xfId="35371"/>
    <cellStyle name="SAPBEXexcBad7 4 3 2 7 2 2" xfId="35372"/>
    <cellStyle name="SAPBEXexcBad7 4 3 2 7 3" xfId="35373"/>
    <cellStyle name="SAPBEXexcBad7 4 3 2 8" xfId="35374"/>
    <cellStyle name="SAPBEXexcBad7 4 3 2 8 2" xfId="35375"/>
    <cellStyle name="SAPBEXexcBad7 4 3 2 9" xfId="35376"/>
    <cellStyle name="SAPBEXexcBad7 4 3 3" xfId="35377"/>
    <cellStyle name="SAPBEXexcBad7 4 3 3 2" xfId="35378"/>
    <cellStyle name="SAPBEXexcBad7 4 3 3 2 2" xfId="35379"/>
    <cellStyle name="SAPBEXexcBad7 4 3 3 2 2 2" xfId="35380"/>
    <cellStyle name="SAPBEXexcBad7 4 3 3 2 3" xfId="35381"/>
    <cellStyle name="SAPBEXexcBad7 4 3 3 3" xfId="35382"/>
    <cellStyle name="SAPBEXexcBad7 4 3 3 3 2" xfId="35383"/>
    <cellStyle name="SAPBEXexcBad7 4 3 3 3 2 2" xfId="35384"/>
    <cellStyle name="SAPBEXexcBad7 4 3 3 3 3" xfId="35385"/>
    <cellStyle name="SAPBEXexcBad7 4 3 3 4" xfId="35386"/>
    <cellStyle name="SAPBEXexcBad7 4 3 3 4 2" xfId="35387"/>
    <cellStyle name="SAPBEXexcBad7 4 3 3 4 2 2" xfId="35388"/>
    <cellStyle name="SAPBEXexcBad7 4 3 3 4 3" xfId="35389"/>
    <cellStyle name="SAPBEXexcBad7 4 3 3 5" xfId="35390"/>
    <cellStyle name="SAPBEXexcBad7 4 3 3 5 2" xfId="35391"/>
    <cellStyle name="SAPBEXexcBad7 4 3 3 5 2 2" xfId="35392"/>
    <cellStyle name="SAPBEXexcBad7 4 3 3 5 3" xfId="35393"/>
    <cellStyle name="SAPBEXexcBad7 4 3 3 6" xfId="35394"/>
    <cellStyle name="SAPBEXexcBad7 4 3 3 6 2" xfId="35395"/>
    <cellStyle name="SAPBEXexcBad7 4 3 3 7" xfId="35396"/>
    <cellStyle name="SAPBEXexcBad7 4 3 4" xfId="35397"/>
    <cellStyle name="SAPBEXexcBad7 4 3 4 2" xfId="35398"/>
    <cellStyle name="SAPBEXexcBad7 4 3 4 2 2" xfId="35399"/>
    <cellStyle name="SAPBEXexcBad7 4 3 4 3" xfId="35400"/>
    <cellStyle name="SAPBEXexcBad7 4 3 5" xfId="35401"/>
    <cellStyle name="SAPBEXexcBad7 4 3 5 2" xfId="35402"/>
    <cellStyle name="SAPBEXexcBad7 4 3 5 2 2" xfId="35403"/>
    <cellStyle name="SAPBEXexcBad7 4 3 5 3" xfId="35404"/>
    <cellStyle name="SAPBEXexcBad7 4 3 6" xfId="35405"/>
    <cellStyle name="SAPBEXexcBad7 4 3 6 2" xfId="35406"/>
    <cellStyle name="SAPBEXexcBad7 4 3 7" xfId="35407"/>
    <cellStyle name="SAPBEXexcBad7 4 4" xfId="35408"/>
    <cellStyle name="SAPBEXexcBad7 4 4 2" xfId="35409"/>
    <cellStyle name="SAPBEXexcBad7 4 4 2 2" xfId="35410"/>
    <cellStyle name="SAPBEXexcBad7 4 4 2 2 2" xfId="35411"/>
    <cellStyle name="SAPBEXexcBad7 4 4 2 2 2 2" xfId="35412"/>
    <cellStyle name="SAPBEXexcBad7 4 4 2 2 3" xfId="35413"/>
    <cellStyle name="SAPBEXexcBad7 4 4 2 3" xfId="35414"/>
    <cellStyle name="SAPBEXexcBad7 4 4 2 3 2" xfId="35415"/>
    <cellStyle name="SAPBEXexcBad7 4 4 2 3 2 2" xfId="35416"/>
    <cellStyle name="SAPBEXexcBad7 4 4 2 3 3" xfId="35417"/>
    <cellStyle name="SAPBEXexcBad7 4 4 2 4" xfId="35418"/>
    <cellStyle name="SAPBEXexcBad7 4 4 2 4 2" xfId="35419"/>
    <cellStyle name="SAPBEXexcBad7 4 4 2 4 2 2" xfId="35420"/>
    <cellStyle name="SAPBEXexcBad7 4 4 2 4 3" xfId="35421"/>
    <cellStyle name="SAPBEXexcBad7 4 4 2 5" xfId="35422"/>
    <cellStyle name="SAPBEXexcBad7 4 4 2 5 2" xfId="35423"/>
    <cellStyle name="SAPBEXexcBad7 4 4 2 5 2 2" xfId="35424"/>
    <cellStyle name="SAPBEXexcBad7 4 4 2 5 3" xfId="35425"/>
    <cellStyle name="SAPBEXexcBad7 4 4 2 6" xfId="35426"/>
    <cellStyle name="SAPBEXexcBad7 4 4 2 6 2" xfId="35427"/>
    <cellStyle name="SAPBEXexcBad7 4 4 2 6 2 2" xfId="35428"/>
    <cellStyle name="SAPBEXexcBad7 4 4 2 6 3" xfId="35429"/>
    <cellStyle name="SAPBEXexcBad7 4 4 2 7" xfId="35430"/>
    <cellStyle name="SAPBEXexcBad7 4 4 2 7 2" xfId="35431"/>
    <cellStyle name="SAPBEXexcBad7 4 4 2 8" xfId="35432"/>
    <cellStyle name="SAPBEXexcBad7 4 4 3" xfId="35433"/>
    <cellStyle name="SAPBEXexcBad7 4 4 3 2" xfId="35434"/>
    <cellStyle name="SAPBEXexcBad7 4 4 3 2 2" xfId="35435"/>
    <cellStyle name="SAPBEXexcBad7 4 4 3 3" xfId="35436"/>
    <cellStyle name="SAPBEXexcBad7 4 4 4" xfId="35437"/>
    <cellStyle name="SAPBEXexcBad7 4 4 4 2" xfId="35438"/>
    <cellStyle name="SAPBEXexcBad7 4 4 4 2 2" xfId="35439"/>
    <cellStyle name="SAPBEXexcBad7 4 4 4 3" xfId="35440"/>
    <cellStyle name="SAPBEXexcBad7 4 4 5" xfId="35441"/>
    <cellStyle name="SAPBEXexcBad7 4 4 5 2" xfId="35442"/>
    <cellStyle name="SAPBEXexcBad7 4 4 5 2 2" xfId="35443"/>
    <cellStyle name="SAPBEXexcBad7 4 4 5 3" xfId="35444"/>
    <cellStyle name="SAPBEXexcBad7 4 4 6" xfId="35445"/>
    <cellStyle name="SAPBEXexcBad7 4 4 6 2" xfId="35446"/>
    <cellStyle name="SAPBEXexcBad7 4 4 6 2 2" xfId="35447"/>
    <cellStyle name="SAPBEXexcBad7 4 4 6 3" xfId="35448"/>
    <cellStyle name="SAPBEXexcBad7 4 4 7" xfId="35449"/>
    <cellStyle name="SAPBEXexcBad7 4 4 7 2" xfId="35450"/>
    <cellStyle name="SAPBEXexcBad7 4 4 7 2 2" xfId="35451"/>
    <cellStyle name="SAPBEXexcBad7 4 4 7 3" xfId="35452"/>
    <cellStyle name="SAPBEXexcBad7 4 4 8" xfId="35453"/>
    <cellStyle name="SAPBEXexcBad7 4 4 8 2" xfId="35454"/>
    <cellStyle name="SAPBEXexcBad7 4 4 9" xfId="35455"/>
    <cellStyle name="SAPBEXexcBad7 4 5" xfId="35456"/>
    <cellStyle name="SAPBEXexcBad7 4 5 2" xfId="35457"/>
    <cellStyle name="SAPBEXexcBad7 4 5 2 2" xfId="35458"/>
    <cellStyle name="SAPBEXexcBad7 4 5 2 2 2" xfId="35459"/>
    <cellStyle name="SAPBEXexcBad7 4 5 2 3" xfId="35460"/>
    <cellStyle name="SAPBEXexcBad7 4 5 3" xfId="35461"/>
    <cellStyle name="SAPBEXexcBad7 4 5 3 2" xfId="35462"/>
    <cellStyle name="SAPBEXexcBad7 4 5 3 2 2" xfId="35463"/>
    <cellStyle name="SAPBEXexcBad7 4 5 3 3" xfId="35464"/>
    <cellStyle name="SAPBEXexcBad7 4 5 4" xfId="35465"/>
    <cellStyle name="SAPBEXexcBad7 4 5 4 2" xfId="35466"/>
    <cellStyle name="SAPBEXexcBad7 4 5 4 2 2" xfId="35467"/>
    <cellStyle name="SAPBEXexcBad7 4 5 4 3" xfId="35468"/>
    <cellStyle name="SAPBEXexcBad7 4 5 5" xfId="35469"/>
    <cellStyle name="SAPBEXexcBad7 4 5 5 2" xfId="35470"/>
    <cellStyle name="SAPBEXexcBad7 4 5 5 2 2" xfId="35471"/>
    <cellStyle name="SAPBEXexcBad7 4 5 5 3" xfId="35472"/>
    <cellStyle name="SAPBEXexcBad7 4 5 6" xfId="35473"/>
    <cellStyle name="SAPBEXexcBad7 4 5 6 2" xfId="35474"/>
    <cellStyle name="SAPBEXexcBad7 4 5 7" xfId="35475"/>
    <cellStyle name="SAPBEXexcBad7 4 6" xfId="35476"/>
    <cellStyle name="SAPBEXexcBad7 4 6 2" xfId="35477"/>
    <cellStyle name="SAPBEXexcBad7 4 6 2 2" xfId="35478"/>
    <cellStyle name="SAPBEXexcBad7 4 6 3" xfId="35479"/>
    <cellStyle name="SAPBEXexcBad7 4 7" xfId="35480"/>
    <cellStyle name="SAPBEXexcBad7 4 7 2" xfId="35481"/>
    <cellStyle name="SAPBEXexcBad7 4 7 2 2" xfId="35482"/>
    <cellStyle name="SAPBEXexcBad7 4 7 3" xfId="35483"/>
    <cellStyle name="SAPBEXexcBad7 4 8" xfId="35484"/>
    <cellStyle name="SAPBEXexcBad7 4 8 2" xfId="35485"/>
    <cellStyle name="SAPBEXexcBad7 4 9" xfId="35486"/>
    <cellStyle name="SAPBEXexcBad7 5" xfId="35487"/>
    <cellStyle name="SAPBEXexcBad7 5 2" xfId="35488"/>
    <cellStyle name="SAPBEXexcBad7 5 2 2" xfId="35489"/>
    <cellStyle name="SAPBEXexcBad7 5 2 2 2" xfId="35490"/>
    <cellStyle name="SAPBEXexcBad7 5 2 2 2 2" xfId="35491"/>
    <cellStyle name="SAPBEXexcBad7 5 2 2 2 2 2" xfId="35492"/>
    <cellStyle name="SAPBEXexcBad7 5 2 2 2 3" xfId="35493"/>
    <cellStyle name="SAPBEXexcBad7 5 2 2 3" xfId="35494"/>
    <cellStyle name="SAPBEXexcBad7 5 2 2 3 2" xfId="35495"/>
    <cellStyle name="SAPBEXexcBad7 5 2 2 3 2 2" xfId="35496"/>
    <cellStyle name="SAPBEXexcBad7 5 2 2 3 3" xfId="35497"/>
    <cellStyle name="SAPBEXexcBad7 5 2 2 4" xfId="35498"/>
    <cellStyle name="SAPBEXexcBad7 5 2 2 4 2" xfId="35499"/>
    <cellStyle name="SAPBEXexcBad7 5 2 2 4 2 2" xfId="35500"/>
    <cellStyle name="SAPBEXexcBad7 5 2 2 4 3" xfId="35501"/>
    <cellStyle name="SAPBEXexcBad7 5 2 2 5" xfId="35502"/>
    <cellStyle name="SAPBEXexcBad7 5 2 2 5 2" xfId="35503"/>
    <cellStyle name="SAPBEXexcBad7 5 2 2 5 2 2" xfId="35504"/>
    <cellStyle name="SAPBEXexcBad7 5 2 2 5 3" xfId="35505"/>
    <cellStyle name="SAPBEXexcBad7 5 2 2 6" xfId="35506"/>
    <cellStyle name="SAPBEXexcBad7 5 2 2 6 2" xfId="35507"/>
    <cellStyle name="SAPBEXexcBad7 5 2 2 6 2 2" xfId="35508"/>
    <cellStyle name="SAPBEXexcBad7 5 2 2 6 3" xfId="35509"/>
    <cellStyle name="SAPBEXexcBad7 5 2 2 7" xfId="35510"/>
    <cellStyle name="SAPBEXexcBad7 5 2 2 7 2" xfId="35511"/>
    <cellStyle name="SAPBEXexcBad7 5 2 2 8" xfId="35512"/>
    <cellStyle name="SAPBEXexcBad7 5 2 3" xfId="35513"/>
    <cellStyle name="SAPBEXexcBad7 5 2 3 2" xfId="35514"/>
    <cellStyle name="SAPBEXexcBad7 5 2 3 2 2" xfId="35515"/>
    <cellStyle name="SAPBEXexcBad7 5 2 3 3" xfId="35516"/>
    <cellStyle name="SAPBEXexcBad7 5 2 4" xfId="35517"/>
    <cellStyle name="SAPBEXexcBad7 5 2 4 2" xfId="35518"/>
    <cellStyle name="SAPBEXexcBad7 5 2 4 2 2" xfId="35519"/>
    <cellStyle name="SAPBEXexcBad7 5 2 4 3" xfId="35520"/>
    <cellStyle name="SAPBEXexcBad7 5 2 5" xfId="35521"/>
    <cellStyle name="SAPBEXexcBad7 5 2 5 2" xfId="35522"/>
    <cellStyle name="SAPBEXexcBad7 5 2 5 2 2" xfId="35523"/>
    <cellStyle name="SAPBEXexcBad7 5 2 5 3" xfId="35524"/>
    <cellStyle name="SAPBEXexcBad7 5 2 6" xfId="35525"/>
    <cellStyle name="SAPBEXexcBad7 5 2 6 2" xfId="35526"/>
    <cellStyle name="SAPBEXexcBad7 5 2 6 2 2" xfId="35527"/>
    <cellStyle name="SAPBEXexcBad7 5 2 6 3" xfId="35528"/>
    <cellStyle name="SAPBEXexcBad7 5 2 7" xfId="35529"/>
    <cellStyle name="SAPBEXexcBad7 5 2 7 2" xfId="35530"/>
    <cellStyle name="SAPBEXexcBad7 5 2 7 2 2" xfId="35531"/>
    <cellStyle name="SAPBEXexcBad7 5 2 7 3" xfId="35532"/>
    <cellStyle name="SAPBEXexcBad7 5 2 8" xfId="35533"/>
    <cellStyle name="SAPBEXexcBad7 5 2 8 2" xfId="35534"/>
    <cellStyle name="SAPBEXexcBad7 5 2 9" xfId="35535"/>
    <cellStyle name="SAPBEXexcBad7 5 3" xfId="35536"/>
    <cellStyle name="SAPBEXexcBad7 5 3 2" xfId="35537"/>
    <cellStyle name="SAPBEXexcBad7 5 3 2 2" xfId="35538"/>
    <cellStyle name="SAPBEXexcBad7 5 3 2 2 2" xfId="35539"/>
    <cellStyle name="SAPBEXexcBad7 5 3 2 3" xfId="35540"/>
    <cellStyle name="SAPBEXexcBad7 5 3 3" xfId="35541"/>
    <cellStyle name="SAPBEXexcBad7 5 3 3 2" xfId="35542"/>
    <cellStyle name="SAPBEXexcBad7 5 3 3 2 2" xfId="35543"/>
    <cellStyle name="SAPBEXexcBad7 5 3 3 3" xfId="35544"/>
    <cellStyle name="SAPBEXexcBad7 5 3 4" xfId="35545"/>
    <cellStyle name="SAPBEXexcBad7 5 3 4 2" xfId="35546"/>
    <cellStyle name="SAPBEXexcBad7 5 3 4 2 2" xfId="35547"/>
    <cellStyle name="SAPBEXexcBad7 5 3 4 3" xfId="35548"/>
    <cellStyle name="SAPBEXexcBad7 5 3 5" xfId="35549"/>
    <cellStyle name="SAPBEXexcBad7 5 3 5 2" xfId="35550"/>
    <cellStyle name="SAPBEXexcBad7 5 3 5 2 2" xfId="35551"/>
    <cellStyle name="SAPBEXexcBad7 5 3 5 3" xfId="35552"/>
    <cellStyle name="SAPBEXexcBad7 5 3 6" xfId="35553"/>
    <cellStyle name="SAPBEXexcBad7 5 3 6 2" xfId="35554"/>
    <cellStyle name="SAPBEXexcBad7 5 3 7" xfId="35555"/>
    <cellStyle name="SAPBEXexcBad7 5 4" xfId="35556"/>
    <cellStyle name="SAPBEXexcBad7 5 4 2" xfId="35557"/>
    <cellStyle name="SAPBEXexcBad7 5 4 2 2" xfId="35558"/>
    <cellStyle name="SAPBEXexcBad7 5 4 3" xfId="35559"/>
    <cellStyle name="SAPBEXexcBad7 5 5" xfId="35560"/>
    <cellStyle name="SAPBEXexcBad7 5 5 2" xfId="35561"/>
    <cellStyle name="SAPBEXexcBad7 5 5 2 2" xfId="35562"/>
    <cellStyle name="SAPBEXexcBad7 5 5 3" xfId="35563"/>
    <cellStyle name="SAPBEXexcBad7 5 6" xfId="35564"/>
    <cellStyle name="SAPBEXexcBad7 5 6 2" xfId="35565"/>
    <cellStyle name="SAPBEXexcBad7 5 7" xfId="35566"/>
    <cellStyle name="SAPBEXexcBad7 6" xfId="35567"/>
    <cellStyle name="SAPBEXexcBad7 6 2" xfId="35568"/>
    <cellStyle name="SAPBEXexcBad7 6 2 2" xfId="35569"/>
    <cellStyle name="SAPBEXexcBad7 6 2 2 2" xfId="35570"/>
    <cellStyle name="SAPBEXexcBad7 6 2 2 2 2" xfId="35571"/>
    <cellStyle name="SAPBEXexcBad7 6 2 2 3" xfId="35572"/>
    <cellStyle name="SAPBEXexcBad7 6 2 3" xfId="35573"/>
    <cellStyle name="SAPBEXexcBad7 6 2 3 2" xfId="35574"/>
    <cellStyle name="SAPBEXexcBad7 6 2 3 2 2" xfId="35575"/>
    <cellStyle name="SAPBEXexcBad7 6 2 3 3" xfId="35576"/>
    <cellStyle name="SAPBEXexcBad7 6 2 4" xfId="35577"/>
    <cellStyle name="SAPBEXexcBad7 6 2 4 2" xfId="35578"/>
    <cellStyle name="SAPBEXexcBad7 6 2 4 2 2" xfId="35579"/>
    <cellStyle name="SAPBEXexcBad7 6 2 4 3" xfId="35580"/>
    <cellStyle name="SAPBEXexcBad7 6 2 5" xfId="35581"/>
    <cellStyle name="SAPBEXexcBad7 6 2 5 2" xfId="35582"/>
    <cellStyle name="SAPBEXexcBad7 6 2 5 2 2" xfId="35583"/>
    <cellStyle name="SAPBEXexcBad7 6 2 5 3" xfId="35584"/>
    <cellStyle name="SAPBEXexcBad7 6 2 6" xfId="35585"/>
    <cellStyle name="SAPBEXexcBad7 6 2 6 2" xfId="35586"/>
    <cellStyle name="SAPBEXexcBad7 6 2 6 2 2" xfId="35587"/>
    <cellStyle name="SAPBEXexcBad7 6 2 6 3" xfId="35588"/>
    <cellStyle name="SAPBEXexcBad7 6 2 7" xfId="35589"/>
    <cellStyle name="SAPBEXexcBad7 6 2 7 2" xfId="35590"/>
    <cellStyle name="SAPBEXexcBad7 6 2 8" xfId="35591"/>
    <cellStyle name="SAPBEXexcBad7 6 3" xfId="35592"/>
    <cellStyle name="SAPBEXexcBad7 6 3 2" xfId="35593"/>
    <cellStyle name="SAPBEXexcBad7 6 3 2 2" xfId="35594"/>
    <cellStyle name="SAPBEXexcBad7 6 3 3" xfId="35595"/>
    <cellStyle name="SAPBEXexcBad7 6 4" xfId="35596"/>
    <cellStyle name="SAPBEXexcBad7 6 4 2" xfId="35597"/>
    <cellStyle name="SAPBEXexcBad7 6 4 2 2" xfId="35598"/>
    <cellStyle name="SAPBEXexcBad7 6 4 3" xfId="35599"/>
    <cellStyle name="SAPBEXexcBad7 6 5" xfId="35600"/>
    <cellStyle name="SAPBEXexcBad7 6 5 2" xfId="35601"/>
    <cellStyle name="SAPBEXexcBad7 6 5 2 2" xfId="35602"/>
    <cellStyle name="SAPBEXexcBad7 6 5 3" xfId="35603"/>
    <cellStyle name="SAPBEXexcBad7 6 6" xfId="35604"/>
    <cellStyle name="SAPBEXexcBad7 6 6 2" xfId="35605"/>
    <cellStyle name="SAPBEXexcBad7 6 6 2 2" xfId="35606"/>
    <cellStyle name="SAPBEXexcBad7 6 6 3" xfId="35607"/>
    <cellStyle name="SAPBEXexcBad7 6 7" xfId="35608"/>
    <cellStyle name="SAPBEXexcBad7 6 7 2" xfId="35609"/>
    <cellStyle name="SAPBEXexcBad7 6 7 2 2" xfId="35610"/>
    <cellStyle name="SAPBEXexcBad7 6 7 3" xfId="35611"/>
    <cellStyle name="SAPBEXexcBad7 6 8" xfId="35612"/>
    <cellStyle name="SAPBEXexcBad7 6 8 2" xfId="35613"/>
    <cellStyle name="SAPBEXexcBad7 6 9" xfId="35614"/>
    <cellStyle name="SAPBEXexcBad7 7" xfId="35615"/>
    <cellStyle name="SAPBEXexcBad7 7 2" xfId="35616"/>
    <cellStyle name="SAPBEXexcBad7 7 2 2" xfId="35617"/>
    <cellStyle name="SAPBEXexcBad7 7 2 2 2" xfId="35618"/>
    <cellStyle name="SAPBEXexcBad7 7 2 3" xfId="35619"/>
    <cellStyle name="SAPBEXexcBad7 7 3" xfId="35620"/>
    <cellStyle name="SAPBEXexcBad7 7 3 2" xfId="35621"/>
    <cellStyle name="SAPBEXexcBad7 7 3 2 2" xfId="35622"/>
    <cellStyle name="SAPBEXexcBad7 7 3 3" xfId="35623"/>
    <cellStyle name="SAPBEXexcBad7 7 4" xfId="35624"/>
    <cellStyle name="SAPBEXexcBad7 7 4 2" xfId="35625"/>
    <cellStyle name="SAPBEXexcBad7 7 4 2 2" xfId="35626"/>
    <cellStyle name="SAPBEXexcBad7 7 4 3" xfId="35627"/>
    <cellStyle name="SAPBEXexcBad7 7 5" xfId="35628"/>
    <cellStyle name="SAPBEXexcBad7 7 5 2" xfId="35629"/>
    <cellStyle name="SAPBEXexcBad7 7 5 2 2" xfId="35630"/>
    <cellStyle name="SAPBEXexcBad7 7 5 3" xfId="35631"/>
    <cellStyle name="SAPBEXexcBad7 7 6" xfId="35632"/>
    <cellStyle name="SAPBEXexcBad7 7 6 2" xfId="35633"/>
    <cellStyle name="SAPBEXexcBad7 7 7" xfId="35634"/>
    <cellStyle name="SAPBEXexcBad7 8" xfId="35635"/>
    <cellStyle name="SAPBEXexcBad7 8 2" xfId="35636"/>
    <cellStyle name="SAPBEXexcBad7 8 2 2" xfId="35637"/>
    <cellStyle name="SAPBEXexcBad7 8 3" xfId="35638"/>
    <cellStyle name="SAPBEXexcBad7 9" xfId="35639"/>
    <cellStyle name="SAPBEXexcBad7 9 2" xfId="35640"/>
    <cellStyle name="SAPBEXexcBad7 9 2 2" xfId="35641"/>
    <cellStyle name="SAPBEXexcBad7 9 3" xfId="35642"/>
    <cellStyle name="SAPBEXexcBad7_10년_단기 (2)" xfId="35643"/>
    <cellStyle name="SAPBEXexcBad8" xfId="35644"/>
    <cellStyle name="SAPBEXexcBad8 10" xfId="35645"/>
    <cellStyle name="SAPBEXexcBad8 10 2" xfId="35646"/>
    <cellStyle name="SAPBEXexcBad8 11" xfId="35647"/>
    <cellStyle name="SAPBEXexcBad8 2" xfId="35648"/>
    <cellStyle name="SAPBEXexcBad8 2 2" xfId="35649"/>
    <cellStyle name="SAPBEXexcBad8 2 2 2" xfId="35650"/>
    <cellStyle name="SAPBEXexcBad8 2 2 2 2" xfId="35651"/>
    <cellStyle name="SAPBEXexcBad8 2 2 2 2 2" xfId="35652"/>
    <cellStyle name="SAPBEXexcBad8 2 2 2 2 2 2" xfId="35653"/>
    <cellStyle name="SAPBEXexcBad8 2 2 2 2 2 2 2" xfId="35654"/>
    <cellStyle name="SAPBEXexcBad8 2 2 2 2 2 3" xfId="35655"/>
    <cellStyle name="SAPBEXexcBad8 2 2 2 2 3" xfId="35656"/>
    <cellStyle name="SAPBEXexcBad8 2 2 2 2 3 2" xfId="35657"/>
    <cellStyle name="SAPBEXexcBad8 2 2 2 2 3 2 2" xfId="35658"/>
    <cellStyle name="SAPBEXexcBad8 2 2 2 2 3 3" xfId="35659"/>
    <cellStyle name="SAPBEXexcBad8 2 2 2 2 4" xfId="35660"/>
    <cellStyle name="SAPBEXexcBad8 2 2 2 2 4 2" xfId="35661"/>
    <cellStyle name="SAPBEXexcBad8 2 2 2 2 4 2 2" xfId="35662"/>
    <cellStyle name="SAPBEXexcBad8 2 2 2 2 4 3" xfId="35663"/>
    <cellStyle name="SAPBEXexcBad8 2 2 2 2 5" xfId="35664"/>
    <cellStyle name="SAPBEXexcBad8 2 2 2 2 5 2" xfId="35665"/>
    <cellStyle name="SAPBEXexcBad8 2 2 2 2 5 2 2" xfId="35666"/>
    <cellStyle name="SAPBEXexcBad8 2 2 2 2 5 3" xfId="35667"/>
    <cellStyle name="SAPBEXexcBad8 2 2 2 2 6" xfId="35668"/>
    <cellStyle name="SAPBEXexcBad8 2 2 2 2 6 2" xfId="35669"/>
    <cellStyle name="SAPBEXexcBad8 2 2 2 2 6 2 2" xfId="35670"/>
    <cellStyle name="SAPBEXexcBad8 2 2 2 2 6 3" xfId="35671"/>
    <cellStyle name="SAPBEXexcBad8 2 2 2 2 7" xfId="35672"/>
    <cellStyle name="SAPBEXexcBad8 2 2 2 2 7 2" xfId="35673"/>
    <cellStyle name="SAPBEXexcBad8 2 2 2 2 8" xfId="35674"/>
    <cellStyle name="SAPBEXexcBad8 2 2 2 3" xfId="35675"/>
    <cellStyle name="SAPBEXexcBad8 2 2 2 3 2" xfId="35676"/>
    <cellStyle name="SAPBEXexcBad8 2 2 2 3 2 2" xfId="35677"/>
    <cellStyle name="SAPBEXexcBad8 2 2 2 3 3" xfId="35678"/>
    <cellStyle name="SAPBEXexcBad8 2 2 2 4" xfId="35679"/>
    <cellStyle name="SAPBEXexcBad8 2 2 2 4 2" xfId="35680"/>
    <cellStyle name="SAPBEXexcBad8 2 2 2 4 2 2" xfId="35681"/>
    <cellStyle name="SAPBEXexcBad8 2 2 2 4 3" xfId="35682"/>
    <cellStyle name="SAPBEXexcBad8 2 2 2 5" xfId="35683"/>
    <cellStyle name="SAPBEXexcBad8 2 2 2 5 2" xfId="35684"/>
    <cellStyle name="SAPBEXexcBad8 2 2 2 5 2 2" xfId="35685"/>
    <cellStyle name="SAPBEXexcBad8 2 2 2 5 3" xfId="35686"/>
    <cellStyle name="SAPBEXexcBad8 2 2 2 6" xfId="35687"/>
    <cellStyle name="SAPBEXexcBad8 2 2 2 6 2" xfId="35688"/>
    <cellStyle name="SAPBEXexcBad8 2 2 2 6 2 2" xfId="35689"/>
    <cellStyle name="SAPBEXexcBad8 2 2 2 6 3" xfId="35690"/>
    <cellStyle name="SAPBEXexcBad8 2 2 2 7" xfId="35691"/>
    <cellStyle name="SAPBEXexcBad8 2 2 2 7 2" xfId="35692"/>
    <cellStyle name="SAPBEXexcBad8 2 2 2 7 2 2" xfId="35693"/>
    <cellStyle name="SAPBEXexcBad8 2 2 2 7 3" xfId="35694"/>
    <cellStyle name="SAPBEXexcBad8 2 2 2 8" xfId="35695"/>
    <cellStyle name="SAPBEXexcBad8 2 2 2 8 2" xfId="35696"/>
    <cellStyle name="SAPBEXexcBad8 2 2 2 9" xfId="35697"/>
    <cellStyle name="SAPBEXexcBad8 2 2 3" xfId="35698"/>
    <cellStyle name="SAPBEXexcBad8 2 2 3 2" xfId="35699"/>
    <cellStyle name="SAPBEXexcBad8 2 2 3 2 2" xfId="35700"/>
    <cellStyle name="SAPBEXexcBad8 2 2 3 2 2 2" xfId="35701"/>
    <cellStyle name="SAPBEXexcBad8 2 2 3 2 3" xfId="35702"/>
    <cellStyle name="SAPBEXexcBad8 2 2 3 3" xfId="35703"/>
    <cellStyle name="SAPBEXexcBad8 2 2 3 3 2" xfId="35704"/>
    <cellStyle name="SAPBEXexcBad8 2 2 3 3 2 2" xfId="35705"/>
    <cellStyle name="SAPBEXexcBad8 2 2 3 3 3" xfId="35706"/>
    <cellStyle name="SAPBEXexcBad8 2 2 3 4" xfId="35707"/>
    <cellStyle name="SAPBEXexcBad8 2 2 3 4 2" xfId="35708"/>
    <cellStyle name="SAPBEXexcBad8 2 2 3 4 2 2" xfId="35709"/>
    <cellStyle name="SAPBEXexcBad8 2 2 3 4 3" xfId="35710"/>
    <cellStyle name="SAPBEXexcBad8 2 2 3 5" xfId="35711"/>
    <cellStyle name="SAPBEXexcBad8 2 2 3 5 2" xfId="35712"/>
    <cellStyle name="SAPBEXexcBad8 2 2 3 5 2 2" xfId="35713"/>
    <cellStyle name="SAPBEXexcBad8 2 2 3 5 3" xfId="35714"/>
    <cellStyle name="SAPBEXexcBad8 2 2 3 6" xfId="35715"/>
    <cellStyle name="SAPBEXexcBad8 2 2 3 6 2" xfId="35716"/>
    <cellStyle name="SAPBEXexcBad8 2 2 3 7" xfId="35717"/>
    <cellStyle name="SAPBEXexcBad8 2 2 4" xfId="35718"/>
    <cellStyle name="SAPBEXexcBad8 2 2 4 2" xfId="35719"/>
    <cellStyle name="SAPBEXexcBad8 2 2 4 2 2" xfId="35720"/>
    <cellStyle name="SAPBEXexcBad8 2 2 4 3" xfId="35721"/>
    <cellStyle name="SAPBEXexcBad8 2 2 5" xfId="35722"/>
    <cellStyle name="SAPBEXexcBad8 2 2 5 2" xfId="35723"/>
    <cellStyle name="SAPBEXexcBad8 2 2 5 2 2" xfId="35724"/>
    <cellStyle name="SAPBEXexcBad8 2 2 5 3" xfId="35725"/>
    <cellStyle name="SAPBEXexcBad8 2 2 6" xfId="35726"/>
    <cellStyle name="SAPBEXexcBad8 2 2 6 2" xfId="35727"/>
    <cellStyle name="SAPBEXexcBad8 2 2 7" xfId="35728"/>
    <cellStyle name="SAPBEXexcBad8 2 3" xfId="35729"/>
    <cellStyle name="SAPBEXexcBad8 2 3 2" xfId="35730"/>
    <cellStyle name="SAPBEXexcBad8 2 3 2 2" xfId="35731"/>
    <cellStyle name="SAPBEXexcBad8 2 3 2 2 2" xfId="35732"/>
    <cellStyle name="SAPBEXexcBad8 2 3 2 2 2 2" xfId="35733"/>
    <cellStyle name="SAPBEXexcBad8 2 3 2 2 2 2 2" xfId="35734"/>
    <cellStyle name="SAPBEXexcBad8 2 3 2 2 2 3" xfId="35735"/>
    <cellStyle name="SAPBEXexcBad8 2 3 2 2 3" xfId="35736"/>
    <cellStyle name="SAPBEXexcBad8 2 3 2 2 3 2" xfId="35737"/>
    <cellStyle name="SAPBEXexcBad8 2 3 2 2 3 2 2" xfId="35738"/>
    <cellStyle name="SAPBEXexcBad8 2 3 2 2 3 3" xfId="35739"/>
    <cellStyle name="SAPBEXexcBad8 2 3 2 2 4" xfId="35740"/>
    <cellStyle name="SAPBEXexcBad8 2 3 2 2 4 2" xfId="35741"/>
    <cellStyle name="SAPBEXexcBad8 2 3 2 2 4 2 2" xfId="35742"/>
    <cellStyle name="SAPBEXexcBad8 2 3 2 2 4 3" xfId="35743"/>
    <cellStyle name="SAPBEXexcBad8 2 3 2 2 5" xfId="35744"/>
    <cellStyle name="SAPBEXexcBad8 2 3 2 2 5 2" xfId="35745"/>
    <cellStyle name="SAPBEXexcBad8 2 3 2 2 5 2 2" xfId="35746"/>
    <cellStyle name="SAPBEXexcBad8 2 3 2 2 5 3" xfId="35747"/>
    <cellStyle name="SAPBEXexcBad8 2 3 2 2 6" xfId="35748"/>
    <cellStyle name="SAPBEXexcBad8 2 3 2 2 6 2" xfId="35749"/>
    <cellStyle name="SAPBEXexcBad8 2 3 2 2 6 2 2" xfId="35750"/>
    <cellStyle name="SAPBEXexcBad8 2 3 2 2 6 3" xfId="35751"/>
    <cellStyle name="SAPBEXexcBad8 2 3 2 2 7" xfId="35752"/>
    <cellStyle name="SAPBEXexcBad8 2 3 2 2 7 2" xfId="35753"/>
    <cellStyle name="SAPBEXexcBad8 2 3 2 2 8" xfId="35754"/>
    <cellStyle name="SAPBEXexcBad8 2 3 2 3" xfId="35755"/>
    <cellStyle name="SAPBEXexcBad8 2 3 2 3 2" xfId="35756"/>
    <cellStyle name="SAPBEXexcBad8 2 3 2 3 2 2" xfId="35757"/>
    <cellStyle name="SAPBEXexcBad8 2 3 2 3 3" xfId="35758"/>
    <cellStyle name="SAPBEXexcBad8 2 3 2 4" xfId="35759"/>
    <cellStyle name="SAPBEXexcBad8 2 3 2 4 2" xfId="35760"/>
    <cellStyle name="SAPBEXexcBad8 2 3 2 4 2 2" xfId="35761"/>
    <cellStyle name="SAPBEXexcBad8 2 3 2 4 3" xfId="35762"/>
    <cellStyle name="SAPBEXexcBad8 2 3 2 5" xfId="35763"/>
    <cellStyle name="SAPBEXexcBad8 2 3 2 5 2" xfId="35764"/>
    <cellStyle name="SAPBEXexcBad8 2 3 2 5 2 2" xfId="35765"/>
    <cellStyle name="SAPBEXexcBad8 2 3 2 5 3" xfId="35766"/>
    <cellStyle name="SAPBEXexcBad8 2 3 2 6" xfId="35767"/>
    <cellStyle name="SAPBEXexcBad8 2 3 2 6 2" xfId="35768"/>
    <cellStyle name="SAPBEXexcBad8 2 3 2 6 2 2" xfId="35769"/>
    <cellStyle name="SAPBEXexcBad8 2 3 2 6 3" xfId="35770"/>
    <cellStyle name="SAPBEXexcBad8 2 3 2 7" xfId="35771"/>
    <cellStyle name="SAPBEXexcBad8 2 3 2 7 2" xfId="35772"/>
    <cellStyle name="SAPBEXexcBad8 2 3 2 7 2 2" xfId="35773"/>
    <cellStyle name="SAPBEXexcBad8 2 3 2 7 3" xfId="35774"/>
    <cellStyle name="SAPBEXexcBad8 2 3 2 8" xfId="35775"/>
    <cellStyle name="SAPBEXexcBad8 2 3 2 8 2" xfId="35776"/>
    <cellStyle name="SAPBEXexcBad8 2 3 2 9" xfId="35777"/>
    <cellStyle name="SAPBEXexcBad8 2 3 3" xfId="35778"/>
    <cellStyle name="SAPBEXexcBad8 2 3 3 2" xfId="35779"/>
    <cellStyle name="SAPBEXexcBad8 2 3 3 2 2" xfId="35780"/>
    <cellStyle name="SAPBEXexcBad8 2 3 3 2 2 2" xfId="35781"/>
    <cellStyle name="SAPBEXexcBad8 2 3 3 2 3" xfId="35782"/>
    <cellStyle name="SAPBEXexcBad8 2 3 3 3" xfId="35783"/>
    <cellStyle name="SAPBEXexcBad8 2 3 3 3 2" xfId="35784"/>
    <cellStyle name="SAPBEXexcBad8 2 3 3 3 2 2" xfId="35785"/>
    <cellStyle name="SAPBEXexcBad8 2 3 3 3 3" xfId="35786"/>
    <cellStyle name="SAPBEXexcBad8 2 3 3 4" xfId="35787"/>
    <cellStyle name="SAPBEXexcBad8 2 3 3 4 2" xfId="35788"/>
    <cellStyle name="SAPBEXexcBad8 2 3 3 4 2 2" xfId="35789"/>
    <cellStyle name="SAPBEXexcBad8 2 3 3 4 3" xfId="35790"/>
    <cellStyle name="SAPBEXexcBad8 2 3 3 5" xfId="35791"/>
    <cellStyle name="SAPBEXexcBad8 2 3 3 5 2" xfId="35792"/>
    <cellStyle name="SAPBEXexcBad8 2 3 3 5 2 2" xfId="35793"/>
    <cellStyle name="SAPBEXexcBad8 2 3 3 5 3" xfId="35794"/>
    <cellStyle name="SAPBEXexcBad8 2 3 3 6" xfId="35795"/>
    <cellStyle name="SAPBEXexcBad8 2 3 3 6 2" xfId="35796"/>
    <cellStyle name="SAPBEXexcBad8 2 3 3 7" xfId="35797"/>
    <cellStyle name="SAPBEXexcBad8 2 3 4" xfId="35798"/>
    <cellStyle name="SAPBEXexcBad8 2 3 4 2" xfId="35799"/>
    <cellStyle name="SAPBEXexcBad8 2 3 4 2 2" xfId="35800"/>
    <cellStyle name="SAPBEXexcBad8 2 3 4 3" xfId="35801"/>
    <cellStyle name="SAPBEXexcBad8 2 3 5" xfId="35802"/>
    <cellStyle name="SAPBEXexcBad8 2 3 5 2" xfId="35803"/>
    <cellStyle name="SAPBEXexcBad8 2 3 5 2 2" xfId="35804"/>
    <cellStyle name="SAPBEXexcBad8 2 3 5 3" xfId="35805"/>
    <cellStyle name="SAPBEXexcBad8 2 3 6" xfId="35806"/>
    <cellStyle name="SAPBEXexcBad8 2 3 6 2" xfId="35807"/>
    <cellStyle name="SAPBEXexcBad8 2 3 7" xfId="35808"/>
    <cellStyle name="SAPBEXexcBad8 2 4" xfId="35809"/>
    <cellStyle name="SAPBEXexcBad8 2 4 2" xfId="35810"/>
    <cellStyle name="SAPBEXexcBad8 2 4 2 2" xfId="35811"/>
    <cellStyle name="SAPBEXexcBad8 2 4 2 2 2" xfId="35812"/>
    <cellStyle name="SAPBEXexcBad8 2 4 2 2 2 2" xfId="35813"/>
    <cellStyle name="SAPBEXexcBad8 2 4 2 2 3" xfId="35814"/>
    <cellStyle name="SAPBEXexcBad8 2 4 2 3" xfId="35815"/>
    <cellStyle name="SAPBEXexcBad8 2 4 2 3 2" xfId="35816"/>
    <cellStyle name="SAPBEXexcBad8 2 4 2 3 2 2" xfId="35817"/>
    <cellStyle name="SAPBEXexcBad8 2 4 2 3 3" xfId="35818"/>
    <cellStyle name="SAPBEXexcBad8 2 4 2 4" xfId="35819"/>
    <cellStyle name="SAPBEXexcBad8 2 4 2 4 2" xfId="35820"/>
    <cellStyle name="SAPBEXexcBad8 2 4 2 4 2 2" xfId="35821"/>
    <cellStyle name="SAPBEXexcBad8 2 4 2 4 3" xfId="35822"/>
    <cellStyle name="SAPBEXexcBad8 2 4 2 5" xfId="35823"/>
    <cellStyle name="SAPBEXexcBad8 2 4 2 5 2" xfId="35824"/>
    <cellStyle name="SAPBEXexcBad8 2 4 2 5 2 2" xfId="35825"/>
    <cellStyle name="SAPBEXexcBad8 2 4 2 5 3" xfId="35826"/>
    <cellStyle name="SAPBEXexcBad8 2 4 2 6" xfId="35827"/>
    <cellStyle name="SAPBEXexcBad8 2 4 2 6 2" xfId="35828"/>
    <cellStyle name="SAPBEXexcBad8 2 4 2 6 2 2" xfId="35829"/>
    <cellStyle name="SAPBEXexcBad8 2 4 2 6 3" xfId="35830"/>
    <cellStyle name="SAPBEXexcBad8 2 4 2 7" xfId="35831"/>
    <cellStyle name="SAPBEXexcBad8 2 4 2 7 2" xfId="35832"/>
    <cellStyle name="SAPBEXexcBad8 2 4 2 8" xfId="35833"/>
    <cellStyle name="SAPBEXexcBad8 2 4 3" xfId="35834"/>
    <cellStyle name="SAPBEXexcBad8 2 4 3 2" xfId="35835"/>
    <cellStyle name="SAPBEXexcBad8 2 4 3 2 2" xfId="35836"/>
    <cellStyle name="SAPBEXexcBad8 2 4 3 3" xfId="35837"/>
    <cellStyle name="SAPBEXexcBad8 2 4 4" xfId="35838"/>
    <cellStyle name="SAPBEXexcBad8 2 4 4 2" xfId="35839"/>
    <cellStyle name="SAPBEXexcBad8 2 4 4 2 2" xfId="35840"/>
    <cellStyle name="SAPBEXexcBad8 2 4 4 3" xfId="35841"/>
    <cellStyle name="SAPBEXexcBad8 2 4 5" xfId="35842"/>
    <cellStyle name="SAPBEXexcBad8 2 4 5 2" xfId="35843"/>
    <cellStyle name="SAPBEXexcBad8 2 4 5 2 2" xfId="35844"/>
    <cellStyle name="SAPBEXexcBad8 2 4 5 3" xfId="35845"/>
    <cellStyle name="SAPBEXexcBad8 2 4 6" xfId="35846"/>
    <cellStyle name="SAPBEXexcBad8 2 4 6 2" xfId="35847"/>
    <cellStyle name="SAPBEXexcBad8 2 4 6 2 2" xfId="35848"/>
    <cellStyle name="SAPBEXexcBad8 2 4 6 3" xfId="35849"/>
    <cellStyle name="SAPBEXexcBad8 2 4 7" xfId="35850"/>
    <cellStyle name="SAPBEXexcBad8 2 4 7 2" xfId="35851"/>
    <cellStyle name="SAPBEXexcBad8 2 4 7 2 2" xfId="35852"/>
    <cellStyle name="SAPBEXexcBad8 2 4 7 3" xfId="35853"/>
    <cellStyle name="SAPBEXexcBad8 2 4 8" xfId="35854"/>
    <cellStyle name="SAPBEXexcBad8 2 4 8 2" xfId="35855"/>
    <cellStyle name="SAPBEXexcBad8 2 4 9" xfId="35856"/>
    <cellStyle name="SAPBEXexcBad8 2 5" xfId="35857"/>
    <cellStyle name="SAPBEXexcBad8 2 5 2" xfId="35858"/>
    <cellStyle name="SAPBEXexcBad8 2 5 2 2" xfId="35859"/>
    <cellStyle name="SAPBEXexcBad8 2 5 2 2 2" xfId="35860"/>
    <cellStyle name="SAPBEXexcBad8 2 5 2 3" xfId="35861"/>
    <cellStyle name="SAPBEXexcBad8 2 5 3" xfId="35862"/>
    <cellStyle name="SAPBEXexcBad8 2 5 3 2" xfId="35863"/>
    <cellStyle name="SAPBEXexcBad8 2 5 3 2 2" xfId="35864"/>
    <cellStyle name="SAPBEXexcBad8 2 5 3 3" xfId="35865"/>
    <cellStyle name="SAPBEXexcBad8 2 5 4" xfId="35866"/>
    <cellStyle name="SAPBEXexcBad8 2 5 4 2" xfId="35867"/>
    <cellStyle name="SAPBEXexcBad8 2 5 4 2 2" xfId="35868"/>
    <cellStyle name="SAPBEXexcBad8 2 5 4 3" xfId="35869"/>
    <cellStyle name="SAPBEXexcBad8 2 5 5" xfId="35870"/>
    <cellStyle name="SAPBEXexcBad8 2 5 5 2" xfId="35871"/>
    <cellStyle name="SAPBEXexcBad8 2 5 5 2 2" xfId="35872"/>
    <cellStyle name="SAPBEXexcBad8 2 5 5 3" xfId="35873"/>
    <cellStyle name="SAPBEXexcBad8 2 5 6" xfId="35874"/>
    <cellStyle name="SAPBEXexcBad8 2 5 6 2" xfId="35875"/>
    <cellStyle name="SAPBEXexcBad8 2 5 7" xfId="35876"/>
    <cellStyle name="SAPBEXexcBad8 2 6" xfId="35877"/>
    <cellStyle name="SAPBEXexcBad8 2 6 2" xfId="35878"/>
    <cellStyle name="SAPBEXexcBad8 2 6 2 2" xfId="35879"/>
    <cellStyle name="SAPBEXexcBad8 2 6 3" xfId="35880"/>
    <cellStyle name="SAPBEXexcBad8 2 7" xfId="35881"/>
    <cellStyle name="SAPBEXexcBad8 2 7 2" xfId="35882"/>
    <cellStyle name="SAPBEXexcBad8 2 7 2 2" xfId="35883"/>
    <cellStyle name="SAPBEXexcBad8 2 7 3" xfId="35884"/>
    <cellStyle name="SAPBEXexcBad8 2 8" xfId="35885"/>
    <cellStyle name="SAPBEXexcBad8 2 8 2" xfId="35886"/>
    <cellStyle name="SAPBEXexcBad8 2 9" xfId="35887"/>
    <cellStyle name="SAPBEXexcBad8 3" xfId="35888"/>
    <cellStyle name="SAPBEXexcBad8 3 2" xfId="35889"/>
    <cellStyle name="SAPBEXexcBad8 3 2 2" xfId="35890"/>
    <cellStyle name="SAPBEXexcBad8 3 2 2 2" xfId="35891"/>
    <cellStyle name="SAPBEXexcBad8 3 2 2 2 2" xfId="35892"/>
    <cellStyle name="SAPBEXexcBad8 3 2 2 2 2 2" xfId="35893"/>
    <cellStyle name="SAPBEXexcBad8 3 2 2 2 2 2 2" xfId="35894"/>
    <cellStyle name="SAPBEXexcBad8 3 2 2 2 2 3" xfId="35895"/>
    <cellStyle name="SAPBEXexcBad8 3 2 2 2 3" xfId="35896"/>
    <cellStyle name="SAPBEXexcBad8 3 2 2 2 3 2" xfId="35897"/>
    <cellStyle name="SAPBEXexcBad8 3 2 2 2 3 2 2" xfId="35898"/>
    <cellStyle name="SAPBEXexcBad8 3 2 2 2 3 3" xfId="35899"/>
    <cellStyle name="SAPBEXexcBad8 3 2 2 2 4" xfId="35900"/>
    <cellStyle name="SAPBEXexcBad8 3 2 2 2 4 2" xfId="35901"/>
    <cellStyle name="SAPBEXexcBad8 3 2 2 2 4 2 2" xfId="35902"/>
    <cellStyle name="SAPBEXexcBad8 3 2 2 2 4 3" xfId="35903"/>
    <cellStyle name="SAPBEXexcBad8 3 2 2 2 5" xfId="35904"/>
    <cellStyle name="SAPBEXexcBad8 3 2 2 2 5 2" xfId="35905"/>
    <cellStyle name="SAPBEXexcBad8 3 2 2 2 5 2 2" xfId="35906"/>
    <cellStyle name="SAPBEXexcBad8 3 2 2 2 5 3" xfId="35907"/>
    <cellStyle name="SAPBEXexcBad8 3 2 2 2 6" xfId="35908"/>
    <cellStyle name="SAPBEXexcBad8 3 2 2 2 6 2" xfId="35909"/>
    <cellStyle name="SAPBEXexcBad8 3 2 2 2 6 2 2" xfId="35910"/>
    <cellStyle name="SAPBEXexcBad8 3 2 2 2 6 3" xfId="35911"/>
    <cellStyle name="SAPBEXexcBad8 3 2 2 2 7" xfId="35912"/>
    <cellStyle name="SAPBEXexcBad8 3 2 2 2 7 2" xfId="35913"/>
    <cellStyle name="SAPBEXexcBad8 3 2 2 2 8" xfId="35914"/>
    <cellStyle name="SAPBEXexcBad8 3 2 2 3" xfId="35915"/>
    <cellStyle name="SAPBEXexcBad8 3 2 2 3 2" xfId="35916"/>
    <cellStyle name="SAPBEXexcBad8 3 2 2 3 2 2" xfId="35917"/>
    <cellStyle name="SAPBEXexcBad8 3 2 2 3 3" xfId="35918"/>
    <cellStyle name="SAPBEXexcBad8 3 2 2 4" xfId="35919"/>
    <cellStyle name="SAPBEXexcBad8 3 2 2 4 2" xfId="35920"/>
    <cellStyle name="SAPBEXexcBad8 3 2 2 4 2 2" xfId="35921"/>
    <cellStyle name="SAPBEXexcBad8 3 2 2 4 3" xfId="35922"/>
    <cellStyle name="SAPBEXexcBad8 3 2 2 5" xfId="35923"/>
    <cellStyle name="SAPBEXexcBad8 3 2 2 5 2" xfId="35924"/>
    <cellStyle name="SAPBEXexcBad8 3 2 2 5 2 2" xfId="35925"/>
    <cellStyle name="SAPBEXexcBad8 3 2 2 5 3" xfId="35926"/>
    <cellStyle name="SAPBEXexcBad8 3 2 2 6" xfId="35927"/>
    <cellStyle name="SAPBEXexcBad8 3 2 2 6 2" xfId="35928"/>
    <cellStyle name="SAPBEXexcBad8 3 2 2 6 2 2" xfId="35929"/>
    <cellStyle name="SAPBEXexcBad8 3 2 2 6 3" xfId="35930"/>
    <cellStyle name="SAPBEXexcBad8 3 2 2 7" xfId="35931"/>
    <cellStyle name="SAPBEXexcBad8 3 2 2 7 2" xfId="35932"/>
    <cellStyle name="SAPBEXexcBad8 3 2 2 7 2 2" xfId="35933"/>
    <cellStyle name="SAPBEXexcBad8 3 2 2 7 3" xfId="35934"/>
    <cellStyle name="SAPBEXexcBad8 3 2 2 8" xfId="35935"/>
    <cellStyle name="SAPBEXexcBad8 3 2 2 8 2" xfId="35936"/>
    <cellStyle name="SAPBEXexcBad8 3 2 2 9" xfId="35937"/>
    <cellStyle name="SAPBEXexcBad8 3 2 3" xfId="35938"/>
    <cellStyle name="SAPBEXexcBad8 3 2 3 2" xfId="35939"/>
    <cellStyle name="SAPBEXexcBad8 3 2 3 2 2" xfId="35940"/>
    <cellStyle name="SAPBEXexcBad8 3 2 3 2 2 2" xfId="35941"/>
    <cellStyle name="SAPBEXexcBad8 3 2 3 2 3" xfId="35942"/>
    <cellStyle name="SAPBEXexcBad8 3 2 3 3" xfId="35943"/>
    <cellStyle name="SAPBEXexcBad8 3 2 3 3 2" xfId="35944"/>
    <cellStyle name="SAPBEXexcBad8 3 2 3 3 2 2" xfId="35945"/>
    <cellStyle name="SAPBEXexcBad8 3 2 3 3 3" xfId="35946"/>
    <cellStyle name="SAPBEXexcBad8 3 2 3 4" xfId="35947"/>
    <cellStyle name="SAPBEXexcBad8 3 2 3 4 2" xfId="35948"/>
    <cellStyle name="SAPBEXexcBad8 3 2 3 4 2 2" xfId="35949"/>
    <cellStyle name="SAPBEXexcBad8 3 2 3 4 3" xfId="35950"/>
    <cellStyle name="SAPBEXexcBad8 3 2 3 5" xfId="35951"/>
    <cellStyle name="SAPBEXexcBad8 3 2 3 5 2" xfId="35952"/>
    <cellStyle name="SAPBEXexcBad8 3 2 3 5 2 2" xfId="35953"/>
    <cellStyle name="SAPBEXexcBad8 3 2 3 5 3" xfId="35954"/>
    <cellStyle name="SAPBEXexcBad8 3 2 3 6" xfId="35955"/>
    <cellStyle name="SAPBEXexcBad8 3 2 3 6 2" xfId="35956"/>
    <cellStyle name="SAPBEXexcBad8 3 2 3 7" xfId="35957"/>
    <cellStyle name="SAPBEXexcBad8 3 2 4" xfId="35958"/>
    <cellStyle name="SAPBEXexcBad8 3 2 4 2" xfId="35959"/>
    <cellStyle name="SAPBEXexcBad8 3 2 4 2 2" xfId="35960"/>
    <cellStyle name="SAPBEXexcBad8 3 2 4 3" xfId="35961"/>
    <cellStyle name="SAPBEXexcBad8 3 2 5" xfId="35962"/>
    <cellStyle name="SAPBEXexcBad8 3 2 5 2" xfId="35963"/>
    <cellStyle name="SAPBEXexcBad8 3 2 5 2 2" xfId="35964"/>
    <cellStyle name="SAPBEXexcBad8 3 2 5 3" xfId="35965"/>
    <cellStyle name="SAPBEXexcBad8 3 2 6" xfId="35966"/>
    <cellStyle name="SAPBEXexcBad8 3 2 6 2" xfId="35967"/>
    <cellStyle name="SAPBEXexcBad8 3 2 7" xfId="35968"/>
    <cellStyle name="SAPBEXexcBad8 3 3" xfId="35969"/>
    <cellStyle name="SAPBEXexcBad8 3 3 2" xfId="35970"/>
    <cellStyle name="SAPBEXexcBad8 3 3 2 2" xfId="35971"/>
    <cellStyle name="SAPBEXexcBad8 3 3 2 2 2" xfId="35972"/>
    <cellStyle name="SAPBEXexcBad8 3 3 2 2 2 2" xfId="35973"/>
    <cellStyle name="SAPBEXexcBad8 3 3 2 2 2 2 2" xfId="35974"/>
    <cellStyle name="SAPBEXexcBad8 3 3 2 2 2 3" xfId="35975"/>
    <cellStyle name="SAPBEXexcBad8 3 3 2 2 3" xfId="35976"/>
    <cellStyle name="SAPBEXexcBad8 3 3 2 2 3 2" xfId="35977"/>
    <cellStyle name="SAPBEXexcBad8 3 3 2 2 3 2 2" xfId="35978"/>
    <cellStyle name="SAPBEXexcBad8 3 3 2 2 3 3" xfId="35979"/>
    <cellStyle name="SAPBEXexcBad8 3 3 2 2 4" xfId="35980"/>
    <cellStyle name="SAPBEXexcBad8 3 3 2 2 4 2" xfId="35981"/>
    <cellStyle name="SAPBEXexcBad8 3 3 2 2 4 2 2" xfId="35982"/>
    <cellStyle name="SAPBEXexcBad8 3 3 2 2 4 3" xfId="35983"/>
    <cellStyle name="SAPBEXexcBad8 3 3 2 2 5" xfId="35984"/>
    <cellStyle name="SAPBEXexcBad8 3 3 2 2 5 2" xfId="35985"/>
    <cellStyle name="SAPBEXexcBad8 3 3 2 2 5 2 2" xfId="35986"/>
    <cellStyle name="SAPBEXexcBad8 3 3 2 2 5 3" xfId="35987"/>
    <cellStyle name="SAPBEXexcBad8 3 3 2 2 6" xfId="35988"/>
    <cellStyle name="SAPBEXexcBad8 3 3 2 2 6 2" xfId="35989"/>
    <cellStyle name="SAPBEXexcBad8 3 3 2 2 6 2 2" xfId="35990"/>
    <cellStyle name="SAPBEXexcBad8 3 3 2 2 6 3" xfId="35991"/>
    <cellStyle name="SAPBEXexcBad8 3 3 2 2 7" xfId="35992"/>
    <cellStyle name="SAPBEXexcBad8 3 3 2 2 7 2" xfId="35993"/>
    <cellStyle name="SAPBEXexcBad8 3 3 2 2 8" xfId="35994"/>
    <cellStyle name="SAPBEXexcBad8 3 3 2 3" xfId="35995"/>
    <cellStyle name="SAPBEXexcBad8 3 3 2 3 2" xfId="35996"/>
    <cellStyle name="SAPBEXexcBad8 3 3 2 3 2 2" xfId="35997"/>
    <cellStyle name="SAPBEXexcBad8 3 3 2 3 3" xfId="35998"/>
    <cellStyle name="SAPBEXexcBad8 3 3 2 4" xfId="35999"/>
    <cellStyle name="SAPBEXexcBad8 3 3 2 4 2" xfId="36000"/>
    <cellStyle name="SAPBEXexcBad8 3 3 2 4 2 2" xfId="36001"/>
    <cellStyle name="SAPBEXexcBad8 3 3 2 4 3" xfId="36002"/>
    <cellStyle name="SAPBEXexcBad8 3 3 2 5" xfId="36003"/>
    <cellStyle name="SAPBEXexcBad8 3 3 2 5 2" xfId="36004"/>
    <cellStyle name="SAPBEXexcBad8 3 3 2 5 2 2" xfId="36005"/>
    <cellStyle name="SAPBEXexcBad8 3 3 2 5 3" xfId="36006"/>
    <cellStyle name="SAPBEXexcBad8 3 3 2 6" xfId="36007"/>
    <cellStyle name="SAPBEXexcBad8 3 3 2 6 2" xfId="36008"/>
    <cellStyle name="SAPBEXexcBad8 3 3 2 6 2 2" xfId="36009"/>
    <cellStyle name="SAPBEXexcBad8 3 3 2 6 3" xfId="36010"/>
    <cellStyle name="SAPBEXexcBad8 3 3 2 7" xfId="36011"/>
    <cellStyle name="SAPBEXexcBad8 3 3 2 7 2" xfId="36012"/>
    <cellStyle name="SAPBEXexcBad8 3 3 2 7 2 2" xfId="36013"/>
    <cellStyle name="SAPBEXexcBad8 3 3 2 7 3" xfId="36014"/>
    <cellStyle name="SAPBEXexcBad8 3 3 2 8" xfId="36015"/>
    <cellStyle name="SAPBEXexcBad8 3 3 2 8 2" xfId="36016"/>
    <cellStyle name="SAPBEXexcBad8 3 3 2 9" xfId="36017"/>
    <cellStyle name="SAPBEXexcBad8 3 3 3" xfId="36018"/>
    <cellStyle name="SAPBEXexcBad8 3 3 3 2" xfId="36019"/>
    <cellStyle name="SAPBEXexcBad8 3 3 3 2 2" xfId="36020"/>
    <cellStyle name="SAPBEXexcBad8 3 3 3 2 2 2" xfId="36021"/>
    <cellStyle name="SAPBEXexcBad8 3 3 3 2 3" xfId="36022"/>
    <cellStyle name="SAPBEXexcBad8 3 3 3 3" xfId="36023"/>
    <cellStyle name="SAPBEXexcBad8 3 3 3 3 2" xfId="36024"/>
    <cellStyle name="SAPBEXexcBad8 3 3 3 3 2 2" xfId="36025"/>
    <cellStyle name="SAPBEXexcBad8 3 3 3 3 3" xfId="36026"/>
    <cellStyle name="SAPBEXexcBad8 3 3 3 4" xfId="36027"/>
    <cellStyle name="SAPBEXexcBad8 3 3 3 4 2" xfId="36028"/>
    <cellStyle name="SAPBEXexcBad8 3 3 3 4 2 2" xfId="36029"/>
    <cellStyle name="SAPBEXexcBad8 3 3 3 4 3" xfId="36030"/>
    <cellStyle name="SAPBEXexcBad8 3 3 3 5" xfId="36031"/>
    <cellStyle name="SAPBEXexcBad8 3 3 3 5 2" xfId="36032"/>
    <cellStyle name="SAPBEXexcBad8 3 3 3 5 2 2" xfId="36033"/>
    <cellStyle name="SAPBEXexcBad8 3 3 3 5 3" xfId="36034"/>
    <cellStyle name="SAPBEXexcBad8 3 3 3 6" xfId="36035"/>
    <cellStyle name="SAPBEXexcBad8 3 3 3 6 2" xfId="36036"/>
    <cellStyle name="SAPBEXexcBad8 3 3 3 7" xfId="36037"/>
    <cellStyle name="SAPBEXexcBad8 3 3 4" xfId="36038"/>
    <cellStyle name="SAPBEXexcBad8 3 3 4 2" xfId="36039"/>
    <cellStyle name="SAPBEXexcBad8 3 3 4 2 2" xfId="36040"/>
    <cellStyle name="SAPBEXexcBad8 3 3 4 3" xfId="36041"/>
    <cellStyle name="SAPBEXexcBad8 3 3 5" xfId="36042"/>
    <cellStyle name="SAPBEXexcBad8 3 3 5 2" xfId="36043"/>
    <cellStyle name="SAPBEXexcBad8 3 3 5 2 2" xfId="36044"/>
    <cellStyle name="SAPBEXexcBad8 3 3 5 3" xfId="36045"/>
    <cellStyle name="SAPBEXexcBad8 3 3 6" xfId="36046"/>
    <cellStyle name="SAPBEXexcBad8 3 3 6 2" xfId="36047"/>
    <cellStyle name="SAPBEXexcBad8 3 3 7" xfId="36048"/>
    <cellStyle name="SAPBEXexcBad8 3 4" xfId="36049"/>
    <cellStyle name="SAPBEXexcBad8 3 4 2" xfId="36050"/>
    <cellStyle name="SAPBEXexcBad8 3 4 2 2" xfId="36051"/>
    <cellStyle name="SAPBEXexcBad8 3 4 2 2 2" xfId="36052"/>
    <cellStyle name="SAPBEXexcBad8 3 4 2 2 2 2" xfId="36053"/>
    <cellStyle name="SAPBEXexcBad8 3 4 2 2 3" xfId="36054"/>
    <cellStyle name="SAPBEXexcBad8 3 4 2 3" xfId="36055"/>
    <cellStyle name="SAPBEXexcBad8 3 4 2 3 2" xfId="36056"/>
    <cellStyle name="SAPBEXexcBad8 3 4 2 3 2 2" xfId="36057"/>
    <cellStyle name="SAPBEXexcBad8 3 4 2 3 3" xfId="36058"/>
    <cellStyle name="SAPBEXexcBad8 3 4 2 4" xfId="36059"/>
    <cellStyle name="SAPBEXexcBad8 3 4 2 4 2" xfId="36060"/>
    <cellStyle name="SAPBEXexcBad8 3 4 2 4 2 2" xfId="36061"/>
    <cellStyle name="SAPBEXexcBad8 3 4 2 4 3" xfId="36062"/>
    <cellStyle name="SAPBEXexcBad8 3 4 2 5" xfId="36063"/>
    <cellStyle name="SAPBEXexcBad8 3 4 2 5 2" xfId="36064"/>
    <cellStyle name="SAPBEXexcBad8 3 4 2 5 2 2" xfId="36065"/>
    <cellStyle name="SAPBEXexcBad8 3 4 2 5 3" xfId="36066"/>
    <cellStyle name="SAPBEXexcBad8 3 4 2 6" xfId="36067"/>
    <cellStyle name="SAPBEXexcBad8 3 4 2 6 2" xfId="36068"/>
    <cellStyle name="SAPBEXexcBad8 3 4 2 6 2 2" xfId="36069"/>
    <cellStyle name="SAPBEXexcBad8 3 4 2 6 3" xfId="36070"/>
    <cellStyle name="SAPBEXexcBad8 3 4 2 7" xfId="36071"/>
    <cellStyle name="SAPBEXexcBad8 3 4 2 7 2" xfId="36072"/>
    <cellStyle name="SAPBEXexcBad8 3 4 2 8" xfId="36073"/>
    <cellStyle name="SAPBEXexcBad8 3 4 3" xfId="36074"/>
    <cellStyle name="SAPBEXexcBad8 3 4 3 2" xfId="36075"/>
    <cellStyle name="SAPBEXexcBad8 3 4 3 2 2" xfId="36076"/>
    <cellStyle name="SAPBEXexcBad8 3 4 3 3" xfId="36077"/>
    <cellStyle name="SAPBEXexcBad8 3 4 4" xfId="36078"/>
    <cellStyle name="SAPBEXexcBad8 3 4 4 2" xfId="36079"/>
    <cellStyle name="SAPBEXexcBad8 3 4 4 2 2" xfId="36080"/>
    <cellStyle name="SAPBEXexcBad8 3 4 4 3" xfId="36081"/>
    <cellStyle name="SAPBEXexcBad8 3 4 5" xfId="36082"/>
    <cellStyle name="SAPBEXexcBad8 3 4 5 2" xfId="36083"/>
    <cellStyle name="SAPBEXexcBad8 3 4 5 2 2" xfId="36084"/>
    <cellStyle name="SAPBEXexcBad8 3 4 5 3" xfId="36085"/>
    <cellStyle name="SAPBEXexcBad8 3 4 6" xfId="36086"/>
    <cellStyle name="SAPBEXexcBad8 3 4 6 2" xfId="36087"/>
    <cellStyle name="SAPBEXexcBad8 3 4 6 2 2" xfId="36088"/>
    <cellStyle name="SAPBEXexcBad8 3 4 6 3" xfId="36089"/>
    <cellStyle name="SAPBEXexcBad8 3 4 7" xfId="36090"/>
    <cellStyle name="SAPBEXexcBad8 3 4 7 2" xfId="36091"/>
    <cellStyle name="SAPBEXexcBad8 3 4 7 2 2" xfId="36092"/>
    <cellStyle name="SAPBEXexcBad8 3 4 7 3" xfId="36093"/>
    <cellStyle name="SAPBEXexcBad8 3 4 8" xfId="36094"/>
    <cellStyle name="SAPBEXexcBad8 3 4 8 2" xfId="36095"/>
    <cellStyle name="SAPBEXexcBad8 3 4 9" xfId="36096"/>
    <cellStyle name="SAPBEXexcBad8 3 5" xfId="36097"/>
    <cellStyle name="SAPBEXexcBad8 3 5 2" xfId="36098"/>
    <cellStyle name="SAPBEXexcBad8 3 5 2 2" xfId="36099"/>
    <cellStyle name="SAPBEXexcBad8 3 5 2 2 2" xfId="36100"/>
    <cellStyle name="SAPBEXexcBad8 3 5 2 3" xfId="36101"/>
    <cellStyle name="SAPBEXexcBad8 3 5 3" xfId="36102"/>
    <cellStyle name="SAPBEXexcBad8 3 5 3 2" xfId="36103"/>
    <cellStyle name="SAPBEXexcBad8 3 5 3 2 2" xfId="36104"/>
    <cellStyle name="SAPBEXexcBad8 3 5 3 3" xfId="36105"/>
    <cellStyle name="SAPBEXexcBad8 3 5 4" xfId="36106"/>
    <cellStyle name="SAPBEXexcBad8 3 5 4 2" xfId="36107"/>
    <cellStyle name="SAPBEXexcBad8 3 5 4 2 2" xfId="36108"/>
    <cellStyle name="SAPBEXexcBad8 3 5 4 3" xfId="36109"/>
    <cellStyle name="SAPBEXexcBad8 3 5 5" xfId="36110"/>
    <cellStyle name="SAPBEXexcBad8 3 5 5 2" xfId="36111"/>
    <cellStyle name="SAPBEXexcBad8 3 5 5 2 2" xfId="36112"/>
    <cellStyle name="SAPBEXexcBad8 3 5 5 3" xfId="36113"/>
    <cellStyle name="SAPBEXexcBad8 3 5 6" xfId="36114"/>
    <cellStyle name="SAPBEXexcBad8 3 5 6 2" xfId="36115"/>
    <cellStyle name="SAPBEXexcBad8 3 5 7" xfId="36116"/>
    <cellStyle name="SAPBEXexcBad8 3 6" xfId="36117"/>
    <cellStyle name="SAPBEXexcBad8 3 6 2" xfId="36118"/>
    <cellStyle name="SAPBEXexcBad8 3 6 2 2" xfId="36119"/>
    <cellStyle name="SAPBEXexcBad8 3 6 3" xfId="36120"/>
    <cellStyle name="SAPBEXexcBad8 3 7" xfId="36121"/>
    <cellStyle name="SAPBEXexcBad8 3 7 2" xfId="36122"/>
    <cellStyle name="SAPBEXexcBad8 3 7 2 2" xfId="36123"/>
    <cellStyle name="SAPBEXexcBad8 3 7 3" xfId="36124"/>
    <cellStyle name="SAPBEXexcBad8 3 8" xfId="36125"/>
    <cellStyle name="SAPBEXexcBad8 3 8 2" xfId="36126"/>
    <cellStyle name="SAPBEXexcBad8 3 9" xfId="36127"/>
    <cellStyle name="SAPBEXexcBad8 4" xfId="36128"/>
    <cellStyle name="SAPBEXexcBad8 4 2" xfId="36129"/>
    <cellStyle name="SAPBEXexcBad8 4 2 2" xfId="36130"/>
    <cellStyle name="SAPBEXexcBad8 4 2 2 2" xfId="36131"/>
    <cellStyle name="SAPBEXexcBad8 4 2 2 2 2" xfId="36132"/>
    <cellStyle name="SAPBEXexcBad8 4 2 2 2 2 2" xfId="36133"/>
    <cellStyle name="SAPBEXexcBad8 4 2 2 2 2 2 2" xfId="36134"/>
    <cellStyle name="SAPBEXexcBad8 4 2 2 2 2 3" xfId="36135"/>
    <cellStyle name="SAPBEXexcBad8 4 2 2 2 3" xfId="36136"/>
    <cellStyle name="SAPBEXexcBad8 4 2 2 2 3 2" xfId="36137"/>
    <cellStyle name="SAPBEXexcBad8 4 2 2 2 3 2 2" xfId="36138"/>
    <cellStyle name="SAPBEXexcBad8 4 2 2 2 3 3" xfId="36139"/>
    <cellStyle name="SAPBEXexcBad8 4 2 2 2 4" xfId="36140"/>
    <cellStyle name="SAPBEXexcBad8 4 2 2 2 4 2" xfId="36141"/>
    <cellStyle name="SAPBEXexcBad8 4 2 2 2 4 2 2" xfId="36142"/>
    <cellStyle name="SAPBEXexcBad8 4 2 2 2 4 3" xfId="36143"/>
    <cellStyle name="SAPBEXexcBad8 4 2 2 2 5" xfId="36144"/>
    <cellStyle name="SAPBEXexcBad8 4 2 2 2 5 2" xfId="36145"/>
    <cellStyle name="SAPBEXexcBad8 4 2 2 2 5 2 2" xfId="36146"/>
    <cellStyle name="SAPBEXexcBad8 4 2 2 2 5 3" xfId="36147"/>
    <cellStyle name="SAPBEXexcBad8 4 2 2 2 6" xfId="36148"/>
    <cellStyle name="SAPBEXexcBad8 4 2 2 2 6 2" xfId="36149"/>
    <cellStyle name="SAPBEXexcBad8 4 2 2 2 6 2 2" xfId="36150"/>
    <cellStyle name="SAPBEXexcBad8 4 2 2 2 6 3" xfId="36151"/>
    <cellStyle name="SAPBEXexcBad8 4 2 2 2 7" xfId="36152"/>
    <cellStyle name="SAPBEXexcBad8 4 2 2 2 7 2" xfId="36153"/>
    <cellStyle name="SAPBEXexcBad8 4 2 2 2 8" xfId="36154"/>
    <cellStyle name="SAPBEXexcBad8 4 2 2 3" xfId="36155"/>
    <cellStyle name="SAPBEXexcBad8 4 2 2 3 2" xfId="36156"/>
    <cellStyle name="SAPBEXexcBad8 4 2 2 3 2 2" xfId="36157"/>
    <cellStyle name="SAPBEXexcBad8 4 2 2 3 3" xfId="36158"/>
    <cellStyle name="SAPBEXexcBad8 4 2 2 4" xfId="36159"/>
    <cellStyle name="SAPBEXexcBad8 4 2 2 4 2" xfId="36160"/>
    <cellStyle name="SAPBEXexcBad8 4 2 2 4 2 2" xfId="36161"/>
    <cellStyle name="SAPBEXexcBad8 4 2 2 4 3" xfId="36162"/>
    <cellStyle name="SAPBEXexcBad8 4 2 2 5" xfId="36163"/>
    <cellStyle name="SAPBEXexcBad8 4 2 2 5 2" xfId="36164"/>
    <cellStyle name="SAPBEXexcBad8 4 2 2 5 2 2" xfId="36165"/>
    <cellStyle name="SAPBEXexcBad8 4 2 2 5 3" xfId="36166"/>
    <cellStyle name="SAPBEXexcBad8 4 2 2 6" xfId="36167"/>
    <cellStyle name="SAPBEXexcBad8 4 2 2 6 2" xfId="36168"/>
    <cellStyle name="SAPBEXexcBad8 4 2 2 6 2 2" xfId="36169"/>
    <cellStyle name="SAPBEXexcBad8 4 2 2 6 3" xfId="36170"/>
    <cellStyle name="SAPBEXexcBad8 4 2 2 7" xfId="36171"/>
    <cellStyle name="SAPBEXexcBad8 4 2 2 7 2" xfId="36172"/>
    <cellStyle name="SAPBEXexcBad8 4 2 2 7 2 2" xfId="36173"/>
    <cellStyle name="SAPBEXexcBad8 4 2 2 7 3" xfId="36174"/>
    <cellStyle name="SAPBEXexcBad8 4 2 2 8" xfId="36175"/>
    <cellStyle name="SAPBEXexcBad8 4 2 2 8 2" xfId="36176"/>
    <cellStyle name="SAPBEXexcBad8 4 2 2 9" xfId="36177"/>
    <cellStyle name="SAPBEXexcBad8 4 2 3" xfId="36178"/>
    <cellStyle name="SAPBEXexcBad8 4 2 3 2" xfId="36179"/>
    <cellStyle name="SAPBEXexcBad8 4 2 3 2 2" xfId="36180"/>
    <cellStyle name="SAPBEXexcBad8 4 2 3 2 2 2" xfId="36181"/>
    <cellStyle name="SAPBEXexcBad8 4 2 3 2 3" xfId="36182"/>
    <cellStyle name="SAPBEXexcBad8 4 2 3 3" xfId="36183"/>
    <cellStyle name="SAPBEXexcBad8 4 2 3 3 2" xfId="36184"/>
    <cellStyle name="SAPBEXexcBad8 4 2 3 3 2 2" xfId="36185"/>
    <cellStyle name="SAPBEXexcBad8 4 2 3 3 3" xfId="36186"/>
    <cellStyle name="SAPBEXexcBad8 4 2 3 4" xfId="36187"/>
    <cellStyle name="SAPBEXexcBad8 4 2 3 4 2" xfId="36188"/>
    <cellStyle name="SAPBEXexcBad8 4 2 3 4 2 2" xfId="36189"/>
    <cellStyle name="SAPBEXexcBad8 4 2 3 4 3" xfId="36190"/>
    <cellStyle name="SAPBEXexcBad8 4 2 3 5" xfId="36191"/>
    <cellStyle name="SAPBEXexcBad8 4 2 3 5 2" xfId="36192"/>
    <cellStyle name="SAPBEXexcBad8 4 2 3 5 2 2" xfId="36193"/>
    <cellStyle name="SAPBEXexcBad8 4 2 3 5 3" xfId="36194"/>
    <cellStyle name="SAPBEXexcBad8 4 2 3 6" xfId="36195"/>
    <cellStyle name="SAPBEXexcBad8 4 2 3 6 2" xfId="36196"/>
    <cellStyle name="SAPBEXexcBad8 4 2 3 7" xfId="36197"/>
    <cellStyle name="SAPBEXexcBad8 4 2 4" xfId="36198"/>
    <cellStyle name="SAPBEXexcBad8 4 2 4 2" xfId="36199"/>
    <cellStyle name="SAPBEXexcBad8 4 2 4 2 2" xfId="36200"/>
    <cellStyle name="SAPBEXexcBad8 4 2 4 3" xfId="36201"/>
    <cellStyle name="SAPBEXexcBad8 4 2 5" xfId="36202"/>
    <cellStyle name="SAPBEXexcBad8 4 2 5 2" xfId="36203"/>
    <cellStyle name="SAPBEXexcBad8 4 2 5 2 2" xfId="36204"/>
    <cellStyle name="SAPBEXexcBad8 4 2 5 3" xfId="36205"/>
    <cellStyle name="SAPBEXexcBad8 4 2 6" xfId="36206"/>
    <cellStyle name="SAPBEXexcBad8 4 2 6 2" xfId="36207"/>
    <cellStyle name="SAPBEXexcBad8 4 2 7" xfId="36208"/>
    <cellStyle name="SAPBEXexcBad8 4 3" xfId="36209"/>
    <cellStyle name="SAPBEXexcBad8 4 3 2" xfId="36210"/>
    <cellStyle name="SAPBEXexcBad8 4 3 2 2" xfId="36211"/>
    <cellStyle name="SAPBEXexcBad8 4 3 2 2 2" xfId="36212"/>
    <cellStyle name="SAPBEXexcBad8 4 3 2 2 2 2" xfId="36213"/>
    <cellStyle name="SAPBEXexcBad8 4 3 2 2 2 2 2" xfId="36214"/>
    <cellStyle name="SAPBEXexcBad8 4 3 2 2 2 3" xfId="36215"/>
    <cellStyle name="SAPBEXexcBad8 4 3 2 2 3" xfId="36216"/>
    <cellStyle name="SAPBEXexcBad8 4 3 2 2 3 2" xfId="36217"/>
    <cellStyle name="SAPBEXexcBad8 4 3 2 2 3 2 2" xfId="36218"/>
    <cellStyle name="SAPBEXexcBad8 4 3 2 2 3 3" xfId="36219"/>
    <cellStyle name="SAPBEXexcBad8 4 3 2 2 4" xfId="36220"/>
    <cellStyle name="SAPBEXexcBad8 4 3 2 2 4 2" xfId="36221"/>
    <cellStyle name="SAPBEXexcBad8 4 3 2 2 4 2 2" xfId="36222"/>
    <cellStyle name="SAPBEXexcBad8 4 3 2 2 4 3" xfId="36223"/>
    <cellStyle name="SAPBEXexcBad8 4 3 2 2 5" xfId="36224"/>
    <cellStyle name="SAPBEXexcBad8 4 3 2 2 5 2" xfId="36225"/>
    <cellStyle name="SAPBEXexcBad8 4 3 2 2 5 2 2" xfId="36226"/>
    <cellStyle name="SAPBEXexcBad8 4 3 2 2 5 3" xfId="36227"/>
    <cellStyle name="SAPBEXexcBad8 4 3 2 2 6" xfId="36228"/>
    <cellStyle name="SAPBEXexcBad8 4 3 2 2 6 2" xfId="36229"/>
    <cellStyle name="SAPBEXexcBad8 4 3 2 2 6 2 2" xfId="36230"/>
    <cellStyle name="SAPBEXexcBad8 4 3 2 2 6 3" xfId="36231"/>
    <cellStyle name="SAPBEXexcBad8 4 3 2 2 7" xfId="36232"/>
    <cellStyle name="SAPBEXexcBad8 4 3 2 2 7 2" xfId="36233"/>
    <cellStyle name="SAPBEXexcBad8 4 3 2 2 8" xfId="36234"/>
    <cellStyle name="SAPBEXexcBad8 4 3 2 3" xfId="36235"/>
    <cellStyle name="SAPBEXexcBad8 4 3 2 3 2" xfId="36236"/>
    <cellStyle name="SAPBEXexcBad8 4 3 2 3 2 2" xfId="36237"/>
    <cellStyle name="SAPBEXexcBad8 4 3 2 3 3" xfId="36238"/>
    <cellStyle name="SAPBEXexcBad8 4 3 2 4" xfId="36239"/>
    <cellStyle name="SAPBEXexcBad8 4 3 2 4 2" xfId="36240"/>
    <cellStyle name="SAPBEXexcBad8 4 3 2 4 2 2" xfId="36241"/>
    <cellStyle name="SAPBEXexcBad8 4 3 2 4 3" xfId="36242"/>
    <cellStyle name="SAPBEXexcBad8 4 3 2 5" xfId="36243"/>
    <cellStyle name="SAPBEXexcBad8 4 3 2 5 2" xfId="36244"/>
    <cellStyle name="SAPBEXexcBad8 4 3 2 5 2 2" xfId="36245"/>
    <cellStyle name="SAPBEXexcBad8 4 3 2 5 3" xfId="36246"/>
    <cellStyle name="SAPBEXexcBad8 4 3 2 6" xfId="36247"/>
    <cellStyle name="SAPBEXexcBad8 4 3 2 6 2" xfId="36248"/>
    <cellStyle name="SAPBEXexcBad8 4 3 2 6 2 2" xfId="36249"/>
    <cellStyle name="SAPBEXexcBad8 4 3 2 6 3" xfId="36250"/>
    <cellStyle name="SAPBEXexcBad8 4 3 2 7" xfId="36251"/>
    <cellStyle name="SAPBEXexcBad8 4 3 2 7 2" xfId="36252"/>
    <cellStyle name="SAPBEXexcBad8 4 3 2 7 2 2" xfId="36253"/>
    <cellStyle name="SAPBEXexcBad8 4 3 2 7 3" xfId="36254"/>
    <cellStyle name="SAPBEXexcBad8 4 3 2 8" xfId="36255"/>
    <cellStyle name="SAPBEXexcBad8 4 3 2 8 2" xfId="36256"/>
    <cellStyle name="SAPBEXexcBad8 4 3 2 9" xfId="36257"/>
    <cellStyle name="SAPBEXexcBad8 4 3 3" xfId="36258"/>
    <cellStyle name="SAPBEXexcBad8 4 3 3 2" xfId="36259"/>
    <cellStyle name="SAPBEXexcBad8 4 3 3 2 2" xfId="36260"/>
    <cellStyle name="SAPBEXexcBad8 4 3 3 2 2 2" xfId="36261"/>
    <cellStyle name="SAPBEXexcBad8 4 3 3 2 3" xfId="36262"/>
    <cellStyle name="SAPBEXexcBad8 4 3 3 3" xfId="36263"/>
    <cellStyle name="SAPBEXexcBad8 4 3 3 3 2" xfId="36264"/>
    <cellStyle name="SAPBEXexcBad8 4 3 3 3 2 2" xfId="36265"/>
    <cellStyle name="SAPBEXexcBad8 4 3 3 3 3" xfId="36266"/>
    <cellStyle name="SAPBEXexcBad8 4 3 3 4" xfId="36267"/>
    <cellStyle name="SAPBEXexcBad8 4 3 3 4 2" xfId="36268"/>
    <cellStyle name="SAPBEXexcBad8 4 3 3 4 2 2" xfId="36269"/>
    <cellStyle name="SAPBEXexcBad8 4 3 3 4 3" xfId="36270"/>
    <cellStyle name="SAPBEXexcBad8 4 3 3 5" xfId="36271"/>
    <cellStyle name="SAPBEXexcBad8 4 3 3 5 2" xfId="36272"/>
    <cellStyle name="SAPBEXexcBad8 4 3 3 5 2 2" xfId="36273"/>
    <cellStyle name="SAPBEXexcBad8 4 3 3 5 3" xfId="36274"/>
    <cellStyle name="SAPBEXexcBad8 4 3 3 6" xfId="36275"/>
    <cellStyle name="SAPBEXexcBad8 4 3 3 6 2" xfId="36276"/>
    <cellStyle name="SAPBEXexcBad8 4 3 3 7" xfId="36277"/>
    <cellStyle name="SAPBEXexcBad8 4 3 4" xfId="36278"/>
    <cellStyle name="SAPBEXexcBad8 4 3 4 2" xfId="36279"/>
    <cellStyle name="SAPBEXexcBad8 4 3 4 2 2" xfId="36280"/>
    <cellStyle name="SAPBEXexcBad8 4 3 4 3" xfId="36281"/>
    <cellStyle name="SAPBEXexcBad8 4 3 5" xfId="36282"/>
    <cellStyle name="SAPBEXexcBad8 4 3 5 2" xfId="36283"/>
    <cellStyle name="SAPBEXexcBad8 4 3 5 2 2" xfId="36284"/>
    <cellStyle name="SAPBEXexcBad8 4 3 5 3" xfId="36285"/>
    <cellStyle name="SAPBEXexcBad8 4 3 6" xfId="36286"/>
    <cellStyle name="SAPBEXexcBad8 4 3 6 2" xfId="36287"/>
    <cellStyle name="SAPBEXexcBad8 4 3 7" xfId="36288"/>
    <cellStyle name="SAPBEXexcBad8 4 4" xfId="36289"/>
    <cellStyle name="SAPBEXexcBad8 4 4 2" xfId="36290"/>
    <cellStyle name="SAPBEXexcBad8 4 4 2 2" xfId="36291"/>
    <cellStyle name="SAPBEXexcBad8 4 4 2 2 2" xfId="36292"/>
    <cellStyle name="SAPBEXexcBad8 4 4 2 2 2 2" xfId="36293"/>
    <cellStyle name="SAPBEXexcBad8 4 4 2 2 3" xfId="36294"/>
    <cellStyle name="SAPBEXexcBad8 4 4 2 3" xfId="36295"/>
    <cellStyle name="SAPBEXexcBad8 4 4 2 3 2" xfId="36296"/>
    <cellStyle name="SAPBEXexcBad8 4 4 2 3 2 2" xfId="36297"/>
    <cellStyle name="SAPBEXexcBad8 4 4 2 3 3" xfId="36298"/>
    <cellStyle name="SAPBEXexcBad8 4 4 2 4" xfId="36299"/>
    <cellStyle name="SAPBEXexcBad8 4 4 2 4 2" xfId="36300"/>
    <cellStyle name="SAPBEXexcBad8 4 4 2 4 2 2" xfId="36301"/>
    <cellStyle name="SAPBEXexcBad8 4 4 2 4 3" xfId="36302"/>
    <cellStyle name="SAPBEXexcBad8 4 4 2 5" xfId="36303"/>
    <cellStyle name="SAPBEXexcBad8 4 4 2 5 2" xfId="36304"/>
    <cellStyle name="SAPBEXexcBad8 4 4 2 5 2 2" xfId="36305"/>
    <cellStyle name="SAPBEXexcBad8 4 4 2 5 3" xfId="36306"/>
    <cellStyle name="SAPBEXexcBad8 4 4 2 6" xfId="36307"/>
    <cellStyle name="SAPBEXexcBad8 4 4 2 6 2" xfId="36308"/>
    <cellStyle name="SAPBEXexcBad8 4 4 2 6 2 2" xfId="36309"/>
    <cellStyle name="SAPBEXexcBad8 4 4 2 6 3" xfId="36310"/>
    <cellStyle name="SAPBEXexcBad8 4 4 2 7" xfId="36311"/>
    <cellStyle name="SAPBEXexcBad8 4 4 2 7 2" xfId="36312"/>
    <cellStyle name="SAPBEXexcBad8 4 4 2 8" xfId="36313"/>
    <cellStyle name="SAPBEXexcBad8 4 4 3" xfId="36314"/>
    <cellStyle name="SAPBEXexcBad8 4 4 3 2" xfId="36315"/>
    <cellStyle name="SAPBEXexcBad8 4 4 3 2 2" xfId="36316"/>
    <cellStyle name="SAPBEXexcBad8 4 4 3 3" xfId="36317"/>
    <cellStyle name="SAPBEXexcBad8 4 4 4" xfId="36318"/>
    <cellStyle name="SAPBEXexcBad8 4 4 4 2" xfId="36319"/>
    <cellStyle name="SAPBEXexcBad8 4 4 4 2 2" xfId="36320"/>
    <cellStyle name="SAPBEXexcBad8 4 4 4 3" xfId="36321"/>
    <cellStyle name="SAPBEXexcBad8 4 4 5" xfId="36322"/>
    <cellStyle name="SAPBEXexcBad8 4 4 5 2" xfId="36323"/>
    <cellStyle name="SAPBEXexcBad8 4 4 5 2 2" xfId="36324"/>
    <cellStyle name="SAPBEXexcBad8 4 4 5 3" xfId="36325"/>
    <cellStyle name="SAPBEXexcBad8 4 4 6" xfId="36326"/>
    <cellStyle name="SAPBEXexcBad8 4 4 6 2" xfId="36327"/>
    <cellStyle name="SAPBEXexcBad8 4 4 6 2 2" xfId="36328"/>
    <cellStyle name="SAPBEXexcBad8 4 4 6 3" xfId="36329"/>
    <cellStyle name="SAPBEXexcBad8 4 4 7" xfId="36330"/>
    <cellStyle name="SAPBEXexcBad8 4 4 7 2" xfId="36331"/>
    <cellStyle name="SAPBEXexcBad8 4 4 7 2 2" xfId="36332"/>
    <cellStyle name="SAPBEXexcBad8 4 4 7 3" xfId="36333"/>
    <cellStyle name="SAPBEXexcBad8 4 4 8" xfId="36334"/>
    <cellStyle name="SAPBEXexcBad8 4 4 8 2" xfId="36335"/>
    <cellStyle name="SAPBEXexcBad8 4 4 9" xfId="36336"/>
    <cellStyle name="SAPBEXexcBad8 4 5" xfId="36337"/>
    <cellStyle name="SAPBEXexcBad8 4 5 2" xfId="36338"/>
    <cellStyle name="SAPBEXexcBad8 4 5 2 2" xfId="36339"/>
    <cellStyle name="SAPBEXexcBad8 4 5 2 2 2" xfId="36340"/>
    <cellStyle name="SAPBEXexcBad8 4 5 2 3" xfId="36341"/>
    <cellStyle name="SAPBEXexcBad8 4 5 3" xfId="36342"/>
    <cellStyle name="SAPBEXexcBad8 4 5 3 2" xfId="36343"/>
    <cellStyle name="SAPBEXexcBad8 4 5 3 2 2" xfId="36344"/>
    <cellStyle name="SAPBEXexcBad8 4 5 3 3" xfId="36345"/>
    <cellStyle name="SAPBEXexcBad8 4 5 4" xfId="36346"/>
    <cellStyle name="SAPBEXexcBad8 4 5 4 2" xfId="36347"/>
    <cellStyle name="SAPBEXexcBad8 4 5 4 2 2" xfId="36348"/>
    <cellStyle name="SAPBEXexcBad8 4 5 4 3" xfId="36349"/>
    <cellStyle name="SAPBEXexcBad8 4 5 5" xfId="36350"/>
    <cellStyle name="SAPBEXexcBad8 4 5 5 2" xfId="36351"/>
    <cellStyle name="SAPBEXexcBad8 4 5 5 2 2" xfId="36352"/>
    <cellStyle name="SAPBEXexcBad8 4 5 5 3" xfId="36353"/>
    <cellStyle name="SAPBEXexcBad8 4 5 6" xfId="36354"/>
    <cellStyle name="SAPBEXexcBad8 4 5 6 2" xfId="36355"/>
    <cellStyle name="SAPBEXexcBad8 4 5 7" xfId="36356"/>
    <cellStyle name="SAPBEXexcBad8 4 6" xfId="36357"/>
    <cellStyle name="SAPBEXexcBad8 4 6 2" xfId="36358"/>
    <cellStyle name="SAPBEXexcBad8 4 6 2 2" xfId="36359"/>
    <cellStyle name="SAPBEXexcBad8 4 6 3" xfId="36360"/>
    <cellStyle name="SAPBEXexcBad8 4 7" xfId="36361"/>
    <cellStyle name="SAPBEXexcBad8 4 7 2" xfId="36362"/>
    <cellStyle name="SAPBEXexcBad8 4 7 2 2" xfId="36363"/>
    <cellStyle name="SAPBEXexcBad8 4 7 3" xfId="36364"/>
    <cellStyle name="SAPBEXexcBad8 4 8" xfId="36365"/>
    <cellStyle name="SAPBEXexcBad8 4 8 2" xfId="36366"/>
    <cellStyle name="SAPBEXexcBad8 4 9" xfId="36367"/>
    <cellStyle name="SAPBEXexcBad8 5" xfId="36368"/>
    <cellStyle name="SAPBEXexcBad8 5 2" xfId="36369"/>
    <cellStyle name="SAPBEXexcBad8 5 2 2" xfId="36370"/>
    <cellStyle name="SAPBEXexcBad8 5 2 2 2" xfId="36371"/>
    <cellStyle name="SAPBEXexcBad8 5 2 2 2 2" xfId="36372"/>
    <cellStyle name="SAPBEXexcBad8 5 2 2 2 2 2" xfId="36373"/>
    <cellStyle name="SAPBEXexcBad8 5 2 2 2 3" xfId="36374"/>
    <cellStyle name="SAPBEXexcBad8 5 2 2 3" xfId="36375"/>
    <cellStyle name="SAPBEXexcBad8 5 2 2 3 2" xfId="36376"/>
    <cellStyle name="SAPBEXexcBad8 5 2 2 3 2 2" xfId="36377"/>
    <cellStyle name="SAPBEXexcBad8 5 2 2 3 3" xfId="36378"/>
    <cellStyle name="SAPBEXexcBad8 5 2 2 4" xfId="36379"/>
    <cellStyle name="SAPBEXexcBad8 5 2 2 4 2" xfId="36380"/>
    <cellStyle name="SAPBEXexcBad8 5 2 2 4 2 2" xfId="36381"/>
    <cellStyle name="SAPBEXexcBad8 5 2 2 4 3" xfId="36382"/>
    <cellStyle name="SAPBEXexcBad8 5 2 2 5" xfId="36383"/>
    <cellStyle name="SAPBEXexcBad8 5 2 2 5 2" xfId="36384"/>
    <cellStyle name="SAPBEXexcBad8 5 2 2 5 2 2" xfId="36385"/>
    <cellStyle name="SAPBEXexcBad8 5 2 2 5 3" xfId="36386"/>
    <cellStyle name="SAPBEXexcBad8 5 2 2 6" xfId="36387"/>
    <cellStyle name="SAPBEXexcBad8 5 2 2 6 2" xfId="36388"/>
    <cellStyle name="SAPBEXexcBad8 5 2 2 6 2 2" xfId="36389"/>
    <cellStyle name="SAPBEXexcBad8 5 2 2 6 3" xfId="36390"/>
    <cellStyle name="SAPBEXexcBad8 5 2 2 7" xfId="36391"/>
    <cellStyle name="SAPBEXexcBad8 5 2 2 7 2" xfId="36392"/>
    <cellStyle name="SAPBEXexcBad8 5 2 2 8" xfId="36393"/>
    <cellStyle name="SAPBEXexcBad8 5 2 3" xfId="36394"/>
    <cellStyle name="SAPBEXexcBad8 5 2 3 2" xfId="36395"/>
    <cellStyle name="SAPBEXexcBad8 5 2 3 2 2" xfId="36396"/>
    <cellStyle name="SAPBEXexcBad8 5 2 3 3" xfId="36397"/>
    <cellStyle name="SAPBEXexcBad8 5 2 4" xfId="36398"/>
    <cellStyle name="SAPBEXexcBad8 5 2 4 2" xfId="36399"/>
    <cellStyle name="SAPBEXexcBad8 5 2 4 2 2" xfId="36400"/>
    <cellStyle name="SAPBEXexcBad8 5 2 4 3" xfId="36401"/>
    <cellStyle name="SAPBEXexcBad8 5 2 5" xfId="36402"/>
    <cellStyle name="SAPBEXexcBad8 5 2 5 2" xfId="36403"/>
    <cellStyle name="SAPBEXexcBad8 5 2 5 2 2" xfId="36404"/>
    <cellStyle name="SAPBEXexcBad8 5 2 5 3" xfId="36405"/>
    <cellStyle name="SAPBEXexcBad8 5 2 6" xfId="36406"/>
    <cellStyle name="SAPBEXexcBad8 5 2 6 2" xfId="36407"/>
    <cellStyle name="SAPBEXexcBad8 5 2 6 2 2" xfId="36408"/>
    <cellStyle name="SAPBEXexcBad8 5 2 6 3" xfId="36409"/>
    <cellStyle name="SAPBEXexcBad8 5 2 7" xfId="36410"/>
    <cellStyle name="SAPBEXexcBad8 5 2 7 2" xfId="36411"/>
    <cellStyle name="SAPBEXexcBad8 5 2 7 2 2" xfId="36412"/>
    <cellStyle name="SAPBEXexcBad8 5 2 7 3" xfId="36413"/>
    <cellStyle name="SAPBEXexcBad8 5 2 8" xfId="36414"/>
    <cellStyle name="SAPBEXexcBad8 5 2 8 2" xfId="36415"/>
    <cellStyle name="SAPBEXexcBad8 5 2 9" xfId="36416"/>
    <cellStyle name="SAPBEXexcBad8 5 3" xfId="36417"/>
    <cellStyle name="SAPBEXexcBad8 5 3 2" xfId="36418"/>
    <cellStyle name="SAPBEXexcBad8 5 3 2 2" xfId="36419"/>
    <cellStyle name="SAPBEXexcBad8 5 3 2 2 2" xfId="36420"/>
    <cellStyle name="SAPBEXexcBad8 5 3 2 3" xfId="36421"/>
    <cellStyle name="SAPBEXexcBad8 5 3 3" xfId="36422"/>
    <cellStyle name="SAPBEXexcBad8 5 3 3 2" xfId="36423"/>
    <cellStyle name="SAPBEXexcBad8 5 3 3 2 2" xfId="36424"/>
    <cellStyle name="SAPBEXexcBad8 5 3 3 3" xfId="36425"/>
    <cellStyle name="SAPBEXexcBad8 5 3 4" xfId="36426"/>
    <cellStyle name="SAPBEXexcBad8 5 3 4 2" xfId="36427"/>
    <cellStyle name="SAPBEXexcBad8 5 3 4 2 2" xfId="36428"/>
    <cellStyle name="SAPBEXexcBad8 5 3 4 3" xfId="36429"/>
    <cellStyle name="SAPBEXexcBad8 5 3 5" xfId="36430"/>
    <cellStyle name="SAPBEXexcBad8 5 3 5 2" xfId="36431"/>
    <cellStyle name="SAPBEXexcBad8 5 3 5 2 2" xfId="36432"/>
    <cellStyle name="SAPBEXexcBad8 5 3 5 3" xfId="36433"/>
    <cellStyle name="SAPBEXexcBad8 5 3 6" xfId="36434"/>
    <cellStyle name="SAPBEXexcBad8 5 3 6 2" xfId="36435"/>
    <cellStyle name="SAPBEXexcBad8 5 3 7" xfId="36436"/>
    <cellStyle name="SAPBEXexcBad8 5 4" xfId="36437"/>
    <cellStyle name="SAPBEXexcBad8 5 4 2" xfId="36438"/>
    <cellStyle name="SAPBEXexcBad8 5 4 2 2" xfId="36439"/>
    <cellStyle name="SAPBEXexcBad8 5 4 3" xfId="36440"/>
    <cellStyle name="SAPBEXexcBad8 5 5" xfId="36441"/>
    <cellStyle name="SAPBEXexcBad8 5 5 2" xfId="36442"/>
    <cellStyle name="SAPBEXexcBad8 5 5 2 2" xfId="36443"/>
    <cellStyle name="SAPBEXexcBad8 5 5 3" xfId="36444"/>
    <cellStyle name="SAPBEXexcBad8 5 6" xfId="36445"/>
    <cellStyle name="SAPBEXexcBad8 5 6 2" xfId="36446"/>
    <cellStyle name="SAPBEXexcBad8 5 7" xfId="36447"/>
    <cellStyle name="SAPBEXexcBad8 6" xfId="36448"/>
    <cellStyle name="SAPBEXexcBad8 6 2" xfId="36449"/>
    <cellStyle name="SAPBEXexcBad8 6 2 2" xfId="36450"/>
    <cellStyle name="SAPBEXexcBad8 6 2 2 2" xfId="36451"/>
    <cellStyle name="SAPBEXexcBad8 6 2 2 2 2" xfId="36452"/>
    <cellStyle name="SAPBEXexcBad8 6 2 2 3" xfId="36453"/>
    <cellStyle name="SAPBEXexcBad8 6 2 3" xfId="36454"/>
    <cellStyle name="SAPBEXexcBad8 6 2 3 2" xfId="36455"/>
    <cellStyle name="SAPBEXexcBad8 6 2 3 2 2" xfId="36456"/>
    <cellStyle name="SAPBEXexcBad8 6 2 3 3" xfId="36457"/>
    <cellStyle name="SAPBEXexcBad8 6 2 4" xfId="36458"/>
    <cellStyle name="SAPBEXexcBad8 6 2 4 2" xfId="36459"/>
    <cellStyle name="SAPBEXexcBad8 6 2 4 2 2" xfId="36460"/>
    <cellStyle name="SAPBEXexcBad8 6 2 4 3" xfId="36461"/>
    <cellStyle name="SAPBEXexcBad8 6 2 5" xfId="36462"/>
    <cellStyle name="SAPBEXexcBad8 6 2 5 2" xfId="36463"/>
    <cellStyle name="SAPBEXexcBad8 6 2 5 2 2" xfId="36464"/>
    <cellStyle name="SAPBEXexcBad8 6 2 5 3" xfId="36465"/>
    <cellStyle name="SAPBEXexcBad8 6 2 6" xfId="36466"/>
    <cellStyle name="SAPBEXexcBad8 6 2 6 2" xfId="36467"/>
    <cellStyle name="SAPBEXexcBad8 6 2 6 2 2" xfId="36468"/>
    <cellStyle name="SAPBEXexcBad8 6 2 6 3" xfId="36469"/>
    <cellStyle name="SAPBEXexcBad8 6 2 7" xfId="36470"/>
    <cellStyle name="SAPBEXexcBad8 6 2 7 2" xfId="36471"/>
    <cellStyle name="SAPBEXexcBad8 6 2 8" xfId="36472"/>
    <cellStyle name="SAPBEXexcBad8 6 3" xfId="36473"/>
    <cellStyle name="SAPBEXexcBad8 6 3 2" xfId="36474"/>
    <cellStyle name="SAPBEXexcBad8 6 3 2 2" xfId="36475"/>
    <cellStyle name="SAPBEXexcBad8 6 3 3" xfId="36476"/>
    <cellStyle name="SAPBEXexcBad8 6 4" xfId="36477"/>
    <cellStyle name="SAPBEXexcBad8 6 4 2" xfId="36478"/>
    <cellStyle name="SAPBEXexcBad8 6 4 2 2" xfId="36479"/>
    <cellStyle name="SAPBEXexcBad8 6 4 3" xfId="36480"/>
    <cellStyle name="SAPBEXexcBad8 6 5" xfId="36481"/>
    <cellStyle name="SAPBEXexcBad8 6 5 2" xfId="36482"/>
    <cellStyle name="SAPBEXexcBad8 6 5 2 2" xfId="36483"/>
    <cellStyle name="SAPBEXexcBad8 6 5 3" xfId="36484"/>
    <cellStyle name="SAPBEXexcBad8 6 6" xfId="36485"/>
    <cellStyle name="SAPBEXexcBad8 6 6 2" xfId="36486"/>
    <cellStyle name="SAPBEXexcBad8 6 6 2 2" xfId="36487"/>
    <cellStyle name="SAPBEXexcBad8 6 6 3" xfId="36488"/>
    <cellStyle name="SAPBEXexcBad8 6 7" xfId="36489"/>
    <cellStyle name="SAPBEXexcBad8 6 7 2" xfId="36490"/>
    <cellStyle name="SAPBEXexcBad8 6 7 2 2" xfId="36491"/>
    <cellStyle name="SAPBEXexcBad8 6 7 3" xfId="36492"/>
    <cellStyle name="SAPBEXexcBad8 6 8" xfId="36493"/>
    <cellStyle name="SAPBEXexcBad8 6 8 2" xfId="36494"/>
    <cellStyle name="SAPBEXexcBad8 6 9" xfId="36495"/>
    <cellStyle name="SAPBEXexcBad8 7" xfId="36496"/>
    <cellStyle name="SAPBEXexcBad8 7 2" xfId="36497"/>
    <cellStyle name="SAPBEXexcBad8 7 2 2" xfId="36498"/>
    <cellStyle name="SAPBEXexcBad8 7 2 2 2" xfId="36499"/>
    <cellStyle name="SAPBEXexcBad8 7 2 3" xfId="36500"/>
    <cellStyle name="SAPBEXexcBad8 7 3" xfId="36501"/>
    <cellStyle name="SAPBEXexcBad8 7 3 2" xfId="36502"/>
    <cellStyle name="SAPBEXexcBad8 7 3 2 2" xfId="36503"/>
    <cellStyle name="SAPBEXexcBad8 7 3 3" xfId="36504"/>
    <cellStyle name="SAPBEXexcBad8 7 4" xfId="36505"/>
    <cellStyle name="SAPBEXexcBad8 7 4 2" xfId="36506"/>
    <cellStyle name="SAPBEXexcBad8 7 4 2 2" xfId="36507"/>
    <cellStyle name="SAPBEXexcBad8 7 4 3" xfId="36508"/>
    <cellStyle name="SAPBEXexcBad8 7 5" xfId="36509"/>
    <cellStyle name="SAPBEXexcBad8 7 5 2" xfId="36510"/>
    <cellStyle name="SAPBEXexcBad8 7 5 2 2" xfId="36511"/>
    <cellStyle name="SAPBEXexcBad8 7 5 3" xfId="36512"/>
    <cellStyle name="SAPBEXexcBad8 7 6" xfId="36513"/>
    <cellStyle name="SAPBEXexcBad8 7 6 2" xfId="36514"/>
    <cellStyle name="SAPBEXexcBad8 7 7" xfId="36515"/>
    <cellStyle name="SAPBEXexcBad8 8" xfId="36516"/>
    <cellStyle name="SAPBEXexcBad8 8 2" xfId="36517"/>
    <cellStyle name="SAPBEXexcBad8 8 2 2" xfId="36518"/>
    <cellStyle name="SAPBEXexcBad8 8 3" xfId="36519"/>
    <cellStyle name="SAPBEXexcBad8 9" xfId="36520"/>
    <cellStyle name="SAPBEXexcBad8 9 2" xfId="36521"/>
    <cellStyle name="SAPBEXexcBad8 9 2 2" xfId="36522"/>
    <cellStyle name="SAPBEXexcBad8 9 3" xfId="36523"/>
    <cellStyle name="SAPBEXexcBad8_10년_단기 (2)" xfId="36524"/>
    <cellStyle name="SAPBEXexcBad9" xfId="36525"/>
    <cellStyle name="SAPBEXexcBad9 10" xfId="36526"/>
    <cellStyle name="SAPBEXexcBad9 10 2" xfId="36527"/>
    <cellStyle name="SAPBEXexcBad9 11" xfId="36528"/>
    <cellStyle name="SAPBEXexcBad9 2" xfId="36529"/>
    <cellStyle name="SAPBEXexcBad9 2 2" xfId="36530"/>
    <cellStyle name="SAPBEXexcBad9 2 2 2" xfId="36531"/>
    <cellStyle name="SAPBEXexcBad9 2 2 2 2" xfId="36532"/>
    <cellStyle name="SAPBEXexcBad9 2 2 2 2 2" xfId="36533"/>
    <cellStyle name="SAPBEXexcBad9 2 2 2 2 2 2" xfId="36534"/>
    <cellStyle name="SAPBEXexcBad9 2 2 2 2 2 2 2" xfId="36535"/>
    <cellStyle name="SAPBEXexcBad9 2 2 2 2 2 3" xfId="36536"/>
    <cellStyle name="SAPBEXexcBad9 2 2 2 2 3" xfId="36537"/>
    <cellStyle name="SAPBEXexcBad9 2 2 2 2 3 2" xfId="36538"/>
    <cellStyle name="SAPBEXexcBad9 2 2 2 2 3 2 2" xfId="36539"/>
    <cellStyle name="SAPBEXexcBad9 2 2 2 2 3 3" xfId="36540"/>
    <cellStyle name="SAPBEXexcBad9 2 2 2 2 4" xfId="36541"/>
    <cellStyle name="SAPBEXexcBad9 2 2 2 2 4 2" xfId="36542"/>
    <cellStyle name="SAPBEXexcBad9 2 2 2 2 4 2 2" xfId="36543"/>
    <cellStyle name="SAPBEXexcBad9 2 2 2 2 4 3" xfId="36544"/>
    <cellStyle name="SAPBEXexcBad9 2 2 2 2 5" xfId="36545"/>
    <cellStyle name="SAPBEXexcBad9 2 2 2 2 5 2" xfId="36546"/>
    <cellStyle name="SAPBEXexcBad9 2 2 2 2 5 2 2" xfId="36547"/>
    <cellStyle name="SAPBEXexcBad9 2 2 2 2 5 3" xfId="36548"/>
    <cellStyle name="SAPBEXexcBad9 2 2 2 2 6" xfId="36549"/>
    <cellStyle name="SAPBEXexcBad9 2 2 2 2 6 2" xfId="36550"/>
    <cellStyle name="SAPBEXexcBad9 2 2 2 2 6 2 2" xfId="36551"/>
    <cellStyle name="SAPBEXexcBad9 2 2 2 2 6 3" xfId="36552"/>
    <cellStyle name="SAPBEXexcBad9 2 2 2 2 7" xfId="36553"/>
    <cellStyle name="SAPBEXexcBad9 2 2 2 2 7 2" xfId="36554"/>
    <cellStyle name="SAPBEXexcBad9 2 2 2 2 8" xfId="36555"/>
    <cellStyle name="SAPBEXexcBad9 2 2 2 3" xfId="36556"/>
    <cellStyle name="SAPBEXexcBad9 2 2 2 3 2" xfId="36557"/>
    <cellStyle name="SAPBEXexcBad9 2 2 2 3 2 2" xfId="36558"/>
    <cellStyle name="SAPBEXexcBad9 2 2 2 3 3" xfId="36559"/>
    <cellStyle name="SAPBEXexcBad9 2 2 2 4" xfId="36560"/>
    <cellStyle name="SAPBEXexcBad9 2 2 2 4 2" xfId="36561"/>
    <cellStyle name="SAPBEXexcBad9 2 2 2 4 2 2" xfId="36562"/>
    <cellStyle name="SAPBEXexcBad9 2 2 2 4 3" xfId="36563"/>
    <cellStyle name="SAPBEXexcBad9 2 2 2 5" xfId="36564"/>
    <cellStyle name="SAPBEXexcBad9 2 2 2 5 2" xfId="36565"/>
    <cellStyle name="SAPBEXexcBad9 2 2 2 5 2 2" xfId="36566"/>
    <cellStyle name="SAPBEXexcBad9 2 2 2 5 3" xfId="36567"/>
    <cellStyle name="SAPBEXexcBad9 2 2 2 6" xfId="36568"/>
    <cellStyle name="SAPBEXexcBad9 2 2 2 6 2" xfId="36569"/>
    <cellStyle name="SAPBEXexcBad9 2 2 2 6 2 2" xfId="36570"/>
    <cellStyle name="SAPBEXexcBad9 2 2 2 6 3" xfId="36571"/>
    <cellStyle name="SAPBEXexcBad9 2 2 2 7" xfId="36572"/>
    <cellStyle name="SAPBEXexcBad9 2 2 2 7 2" xfId="36573"/>
    <cellStyle name="SAPBEXexcBad9 2 2 2 7 2 2" xfId="36574"/>
    <cellStyle name="SAPBEXexcBad9 2 2 2 7 3" xfId="36575"/>
    <cellStyle name="SAPBEXexcBad9 2 2 2 8" xfId="36576"/>
    <cellStyle name="SAPBEXexcBad9 2 2 2 8 2" xfId="36577"/>
    <cellStyle name="SAPBEXexcBad9 2 2 2 9" xfId="36578"/>
    <cellStyle name="SAPBEXexcBad9 2 2 3" xfId="36579"/>
    <cellStyle name="SAPBEXexcBad9 2 2 3 2" xfId="36580"/>
    <cellStyle name="SAPBEXexcBad9 2 2 3 2 2" xfId="36581"/>
    <cellStyle name="SAPBEXexcBad9 2 2 3 2 2 2" xfId="36582"/>
    <cellStyle name="SAPBEXexcBad9 2 2 3 2 3" xfId="36583"/>
    <cellStyle name="SAPBEXexcBad9 2 2 3 3" xfId="36584"/>
    <cellStyle name="SAPBEXexcBad9 2 2 3 3 2" xfId="36585"/>
    <cellStyle name="SAPBEXexcBad9 2 2 3 3 2 2" xfId="36586"/>
    <cellStyle name="SAPBEXexcBad9 2 2 3 3 3" xfId="36587"/>
    <cellStyle name="SAPBEXexcBad9 2 2 3 4" xfId="36588"/>
    <cellStyle name="SAPBEXexcBad9 2 2 3 4 2" xfId="36589"/>
    <cellStyle name="SAPBEXexcBad9 2 2 3 4 2 2" xfId="36590"/>
    <cellStyle name="SAPBEXexcBad9 2 2 3 4 3" xfId="36591"/>
    <cellStyle name="SAPBEXexcBad9 2 2 3 5" xfId="36592"/>
    <cellStyle name="SAPBEXexcBad9 2 2 3 5 2" xfId="36593"/>
    <cellStyle name="SAPBEXexcBad9 2 2 3 5 2 2" xfId="36594"/>
    <cellStyle name="SAPBEXexcBad9 2 2 3 5 3" xfId="36595"/>
    <cellStyle name="SAPBEXexcBad9 2 2 3 6" xfId="36596"/>
    <cellStyle name="SAPBEXexcBad9 2 2 3 6 2" xfId="36597"/>
    <cellStyle name="SAPBEXexcBad9 2 2 3 7" xfId="36598"/>
    <cellStyle name="SAPBEXexcBad9 2 2 4" xfId="36599"/>
    <cellStyle name="SAPBEXexcBad9 2 2 4 2" xfId="36600"/>
    <cellStyle name="SAPBEXexcBad9 2 2 4 2 2" xfId="36601"/>
    <cellStyle name="SAPBEXexcBad9 2 2 4 3" xfId="36602"/>
    <cellStyle name="SAPBEXexcBad9 2 2 5" xfId="36603"/>
    <cellStyle name="SAPBEXexcBad9 2 2 5 2" xfId="36604"/>
    <cellStyle name="SAPBEXexcBad9 2 2 5 2 2" xfId="36605"/>
    <cellStyle name="SAPBEXexcBad9 2 2 5 3" xfId="36606"/>
    <cellStyle name="SAPBEXexcBad9 2 2 6" xfId="36607"/>
    <cellStyle name="SAPBEXexcBad9 2 2 6 2" xfId="36608"/>
    <cellStyle name="SAPBEXexcBad9 2 2 7" xfId="36609"/>
    <cellStyle name="SAPBEXexcBad9 2 3" xfId="36610"/>
    <cellStyle name="SAPBEXexcBad9 2 3 2" xfId="36611"/>
    <cellStyle name="SAPBEXexcBad9 2 3 2 2" xfId="36612"/>
    <cellStyle name="SAPBEXexcBad9 2 3 2 2 2" xfId="36613"/>
    <cellStyle name="SAPBEXexcBad9 2 3 2 2 2 2" xfId="36614"/>
    <cellStyle name="SAPBEXexcBad9 2 3 2 2 2 2 2" xfId="36615"/>
    <cellStyle name="SAPBEXexcBad9 2 3 2 2 2 3" xfId="36616"/>
    <cellStyle name="SAPBEXexcBad9 2 3 2 2 3" xfId="36617"/>
    <cellStyle name="SAPBEXexcBad9 2 3 2 2 3 2" xfId="36618"/>
    <cellStyle name="SAPBEXexcBad9 2 3 2 2 3 2 2" xfId="36619"/>
    <cellStyle name="SAPBEXexcBad9 2 3 2 2 3 3" xfId="36620"/>
    <cellStyle name="SAPBEXexcBad9 2 3 2 2 4" xfId="36621"/>
    <cellStyle name="SAPBEXexcBad9 2 3 2 2 4 2" xfId="36622"/>
    <cellStyle name="SAPBEXexcBad9 2 3 2 2 4 2 2" xfId="36623"/>
    <cellStyle name="SAPBEXexcBad9 2 3 2 2 4 3" xfId="36624"/>
    <cellStyle name="SAPBEXexcBad9 2 3 2 2 5" xfId="36625"/>
    <cellStyle name="SAPBEXexcBad9 2 3 2 2 5 2" xfId="36626"/>
    <cellStyle name="SAPBEXexcBad9 2 3 2 2 5 2 2" xfId="36627"/>
    <cellStyle name="SAPBEXexcBad9 2 3 2 2 5 3" xfId="36628"/>
    <cellStyle name="SAPBEXexcBad9 2 3 2 2 6" xfId="36629"/>
    <cellStyle name="SAPBEXexcBad9 2 3 2 2 6 2" xfId="36630"/>
    <cellStyle name="SAPBEXexcBad9 2 3 2 2 6 2 2" xfId="36631"/>
    <cellStyle name="SAPBEXexcBad9 2 3 2 2 6 3" xfId="36632"/>
    <cellStyle name="SAPBEXexcBad9 2 3 2 2 7" xfId="36633"/>
    <cellStyle name="SAPBEXexcBad9 2 3 2 2 7 2" xfId="36634"/>
    <cellStyle name="SAPBEXexcBad9 2 3 2 2 8" xfId="36635"/>
    <cellStyle name="SAPBEXexcBad9 2 3 2 3" xfId="36636"/>
    <cellStyle name="SAPBEXexcBad9 2 3 2 3 2" xfId="36637"/>
    <cellStyle name="SAPBEXexcBad9 2 3 2 3 2 2" xfId="36638"/>
    <cellStyle name="SAPBEXexcBad9 2 3 2 3 3" xfId="36639"/>
    <cellStyle name="SAPBEXexcBad9 2 3 2 4" xfId="36640"/>
    <cellStyle name="SAPBEXexcBad9 2 3 2 4 2" xfId="36641"/>
    <cellStyle name="SAPBEXexcBad9 2 3 2 4 2 2" xfId="36642"/>
    <cellStyle name="SAPBEXexcBad9 2 3 2 4 3" xfId="36643"/>
    <cellStyle name="SAPBEXexcBad9 2 3 2 5" xfId="36644"/>
    <cellStyle name="SAPBEXexcBad9 2 3 2 5 2" xfId="36645"/>
    <cellStyle name="SAPBEXexcBad9 2 3 2 5 2 2" xfId="36646"/>
    <cellStyle name="SAPBEXexcBad9 2 3 2 5 3" xfId="36647"/>
    <cellStyle name="SAPBEXexcBad9 2 3 2 6" xfId="36648"/>
    <cellStyle name="SAPBEXexcBad9 2 3 2 6 2" xfId="36649"/>
    <cellStyle name="SAPBEXexcBad9 2 3 2 6 2 2" xfId="36650"/>
    <cellStyle name="SAPBEXexcBad9 2 3 2 6 3" xfId="36651"/>
    <cellStyle name="SAPBEXexcBad9 2 3 2 7" xfId="36652"/>
    <cellStyle name="SAPBEXexcBad9 2 3 2 7 2" xfId="36653"/>
    <cellStyle name="SAPBEXexcBad9 2 3 2 7 2 2" xfId="36654"/>
    <cellStyle name="SAPBEXexcBad9 2 3 2 7 3" xfId="36655"/>
    <cellStyle name="SAPBEXexcBad9 2 3 2 8" xfId="36656"/>
    <cellStyle name="SAPBEXexcBad9 2 3 2 8 2" xfId="36657"/>
    <cellStyle name="SAPBEXexcBad9 2 3 2 9" xfId="36658"/>
    <cellStyle name="SAPBEXexcBad9 2 3 3" xfId="36659"/>
    <cellStyle name="SAPBEXexcBad9 2 3 3 2" xfId="36660"/>
    <cellStyle name="SAPBEXexcBad9 2 3 3 2 2" xfId="36661"/>
    <cellStyle name="SAPBEXexcBad9 2 3 3 2 2 2" xfId="36662"/>
    <cellStyle name="SAPBEXexcBad9 2 3 3 2 3" xfId="36663"/>
    <cellStyle name="SAPBEXexcBad9 2 3 3 3" xfId="36664"/>
    <cellStyle name="SAPBEXexcBad9 2 3 3 3 2" xfId="36665"/>
    <cellStyle name="SAPBEXexcBad9 2 3 3 3 2 2" xfId="36666"/>
    <cellStyle name="SAPBEXexcBad9 2 3 3 3 3" xfId="36667"/>
    <cellStyle name="SAPBEXexcBad9 2 3 3 4" xfId="36668"/>
    <cellStyle name="SAPBEXexcBad9 2 3 3 4 2" xfId="36669"/>
    <cellStyle name="SAPBEXexcBad9 2 3 3 4 2 2" xfId="36670"/>
    <cellStyle name="SAPBEXexcBad9 2 3 3 4 3" xfId="36671"/>
    <cellStyle name="SAPBEXexcBad9 2 3 3 5" xfId="36672"/>
    <cellStyle name="SAPBEXexcBad9 2 3 3 5 2" xfId="36673"/>
    <cellStyle name="SAPBEXexcBad9 2 3 3 5 2 2" xfId="36674"/>
    <cellStyle name="SAPBEXexcBad9 2 3 3 5 3" xfId="36675"/>
    <cellStyle name="SAPBEXexcBad9 2 3 3 6" xfId="36676"/>
    <cellStyle name="SAPBEXexcBad9 2 3 3 6 2" xfId="36677"/>
    <cellStyle name="SAPBEXexcBad9 2 3 3 7" xfId="36678"/>
    <cellStyle name="SAPBEXexcBad9 2 3 4" xfId="36679"/>
    <cellStyle name="SAPBEXexcBad9 2 3 4 2" xfId="36680"/>
    <cellStyle name="SAPBEXexcBad9 2 3 4 2 2" xfId="36681"/>
    <cellStyle name="SAPBEXexcBad9 2 3 4 3" xfId="36682"/>
    <cellStyle name="SAPBEXexcBad9 2 3 5" xfId="36683"/>
    <cellStyle name="SAPBEXexcBad9 2 3 5 2" xfId="36684"/>
    <cellStyle name="SAPBEXexcBad9 2 3 5 2 2" xfId="36685"/>
    <cellStyle name="SAPBEXexcBad9 2 3 5 3" xfId="36686"/>
    <cellStyle name="SAPBEXexcBad9 2 3 6" xfId="36687"/>
    <cellStyle name="SAPBEXexcBad9 2 3 6 2" xfId="36688"/>
    <cellStyle name="SAPBEXexcBad9 2 3 7" xfId="36689"/>
    <cellStyle name="SAPBEXexcBad9 2 4" xfId="36690"/>
    <cellStyle name="SAPBEXexcBad9 2 4 2" xfId="36691"/>
    <cellStyle name="SAPBEXexcBad9 2 4 2 2" xfId="36692"/>
    <cellStyle name="SAPBEXexcBad9 2 4 2 2 2" xfId="36693"/>
    <cellStyle name="SAPBEXexcBad9 2 4 2 2 2 2" xfId="36694"/>
    <cellStyle name="SAPBEXexcBad9 2 4 2 2 3" xfId="36695"/>
    <cellStyle name="SAPBEXexcBad9 2 4 2 3" xfId="36696"/>
    <cellStyle name="SAPBEXexcBad9 2 4 2 3 2" xfId="36697"/>
    <cellStyle name="SAPBEXexcBad9 2 4 2 3 2 2" xfId="36698"/>
    <cellStyle name="SAPBEXexcBad9 2 4 2 3 3" xfId="36699"/>
    <cellStyle name="SAPBEXexcBad9 2 4 2 4" xfId="36700"/>
    <cellStyle name="SAPBEXexcBad9 2 4 2 4 2" xfId="36701"/>
    <cellStyle name="SAPBEXexcBad9 2 4 2 4 2 2" xfId="36702"/>
    <cellStyle name="SAPBEXexcBad9 2 4 2 4 3" xfId="36703"/>
    <cellStyle name="SAPBEXexcBad9 2 4 2 5" xfId="36704"/>
    <cellStyle name="SAPBEXexcBad9 2 4 2 5 2" xfId="36705"/>
    <cellStyle name="SAPBEXexcBad9 2 4 2 5 2 2" xfId="36706"/>
    <cellStyle name="SAPBEXexcBad9 2 4 2 5 3" xfId="36707"/>
    <cellStyle name="SAPBEXexcBad9 2 4 2 6" xfId="36708"/>
    <cellStyle name="SAPBEXexcBad9 2 4 2 6 2" xfId="36709"/>
    <cellStyle name="SAPBEXexcBad9 2 4 2 6 2 2" xfId="36710"/>
    <cellStyle name="SAPBEXexcBad9 2 4 2 6 3" xfId="36711"/>
    <cellStyle name="SAPBEXexcBad9 2 4 2 7" xfId="36712"/>
    <cellStyle name="SAPBEXexcBad9 2 4 2 7 2" xfId="36713"/>
    <cellStyle name="SAPBEXexcBad9 2 4 2 8" xfId="36714"/>
    <cellStyle name="SAPBEXexcBad9 2 4 3" xfId="36715"/>
    <cellStyle name="SAPBEXexcBad9 2 4 3 2" xfId="36716"/>
    <cellStyle name="SAPBEXexcBad9 2 4 3 2 2" xfId="36717"/>
    <cellStyle name="SAPBEXexcBad9 2 4 3 3" xfId="36718"/>
    <cellStyle name="SAPBEXexcBad9 2 4 4" xfId="36719"/>
    <cellStyle name="SAPBEXexcBad9 2 4 4 2" xfId="36720"/>
    <cellStyle name="SAPBEXexcBad9 2 4 4 2 2" xfId="36721"/>
    <cellStyle name="SAPBEXexcBad9 2 4 4 3" xfId="36722"/>
    <cellStyle name="SAPBEXexcBad9 2 4 5" xfId="36723"/>
    <cellStyle name="SAPBEXexcBad9 2 4 5 2" xfId="36724"/>
    <cellStyle name="SAPBEXexcBad9 2 4 5 2 2" xfId="36725"/>
    <cellStyle name="SAPBEXexcBad9 2 4 5 3" xfId="36726"/>
    <cellStyle name="SAPBEXexcBad9 2 4 6" xfId="36727"/>
    <cellStyle name="SAPBEXexcBad9 2 4 6 2" xfId="36728"/>
    <cellStyle name="SAPBEXexcBad9 2 4 6 2 2" xfId="36729"/>
    <cellStyle name="SAPBEXexcBad9 2 4 6 3" xfId="36730"/>
    <cellStyle name="SAPBEXexcBad9 2 4 7" xfId="36731"/>
    <cellStyle name="SAPBEXexcBad9 2 4 7 2" xfId="36732"/>
    <cellStyle name="SAPBEXexcBad9 2 4 7 2 2" xfId="36733"/>
    <cellStyle name="SAPBEXexcBad9 2 4 7 3" xfId="36734"/>
    <cellStyle name="SAPBEXexcBad9 2 4 8" xfId="36735"/>
    <cellStyle name="SAPBEXexcBad9 2 4 8 2" xfId="36736"/>
    <cellStyle name="SAPBEXexcBad9 2 4 9" xfId="36737"/>
    <cellStyle name="SAPBEXexcBad9 2 5" xfId="36738"/>
    <cellStyle name="SAPBEXexcBad9 2 5 2" xfId="36739"/>
    <cellStyle name="SAPBEXexcBad9 2 5 2 2" xfId="36740"/>
    <cellStyle name="SAPBEXexcBad9 2 5 2 2 2" xfId="36741"/>
    <cellStyle name="SAPBEXexcBad9 2 5 2 3" xfId="36742"/>
    <cellStyle name="SAPBEXexcBad9 2 5 3" xfId="36743"/>
    <cellStyle name="SAPBEXexcBad9 2 5 3 2" xfId="36744"/>
    <cellStyle name="SAPBEXexcBad9 2 5 3 2 2" xfId="36745"/>
    <cellStyle name="SAPBEXexcBad9 2 5 3 3" xfId="36746"/>
    <cellStyle name="SAPBEXexcBad9 2 5 4" xfId="36747"/>
    <cellStyle name="SAPBEXexcBad9 2 5 4 2" xfId="36748"/>
    <cellStyle name="SAPBEXexcBad9 2 5 4 2 2" xfId="36749"/>
    <cellStyle name="SAPBEXexcBad9 2 5 4 3" xfId="36750"/>
    <cellStyle name="SAPBEXexcBad9 2 5 5" xfId="36751"/>
    <cellStyle name="SAPBEXexcBad9 2 5 5 2" xfId="36752"/>
    <cellStyle name="SAPBEXexcBad9 2 5 5 2 2" xfId="36753"/>
    <cellStyle name="SAPBEXexcBad9 2 5 5 3" xfId="36754"/>
    <cellStyle name="SAPBEXexcBad9 2 5 6" xfId="36755"/>
    <cellStyle name="SAPBEXexcBad9 2 5 6 2" xfId="36756"/>
    <cellStyle name="SAPBEXexcBad9 2 5 7" xfId="36757"/>
    <cellStyle name="SAPBEXexcBad9 2 6" xfId="36758"/>
    <cellStyle name="SAPBEXexcBad9 2 6 2" xfId="36759"/>
    <cellStyle name="SAPBEXexcBad9 2 6 2 2" xfId="36760"/>
    <cellStyle name="SAPBEXexcBad9 2 6 3" xfId="36761"/>
    <cellStyle name="SAPBEXexcBad9 2 7" xfId="36762"/>
    <cellStyle name="SAPBEXexcBad9 2 7 2" xfId="36763"/>
    <cellStyle name="SAPBEXexcBad9 2 7 2 2" xfId="36764"/>
    <cellStyle name="SAPBEXexcBad9 2 7 3" xfId="36765"/>
    <cellStyle name="SAPBEXexcBad9 2 8" xfId="36766"/>
    <cellStyle name="SAPBEXexcBad9 2 8 2" xfId="36767"/>
    <cellStyle name="SAPBEXexcBad9 2 9" xfId="36768"/>
    <cellStyle name="SAPBEXexcBad9 3" xfId="36769"/>
    <cellStyle name="SAPBEXexcBad9 3 2" xfId="36770"/>
    <cellStyle name="SAPBEXexcBad9 3 2 2" xfId="36771"/>
    <cellStyle name="SAPBEXexcBad9 3 2 2 2" xfId="36772"/>
    <cellStyle name="SAPBEXexcBad9 3 2 2 2 2" xfId="36773"/>
    <cellStyle name="SAPBEXexcBad9 3 2 2 2 2 2" xfId="36774"/>
    <cellStyle name="SAPBEXexcBad9 3 2 2 2 2 2 2" xfId="36775"/>
    <cellStyle name="SAPBEXexcBad9 3 2 2 2 2 3" xfId="36776"/>
    <cellStyle name="SAPBEXexcBad9 3 2 2 2 3" xfId="36777"/>
    <cellStyle name="SAPBEXexcBad9 3 2 2 2 3 2" xfId="36778"/>
    <cellStyle name="SAPBEXexcBad9 3 2 2 2 3 2 2" xfId="36779"/>
    <cellStyle name="SAPBEXexcBad9 3 2 2 2 3 3" xfId="36780"/>
    <cellStyle name="SAPBEXexcBad9 3 2 2 2 4" xfId="36781"/>
    <cellStyle name="SAPBEXexcBad9 3 2 2 2 4 2" xfId="36782"/>
    <cellStyle name="SAPBEXexcBad9 3 2 2 2 4 2 2" xfId="36783"/>
    <cellStyle name="SAPBEXexcBad9 3 2 2 2 4 3" xfId="36784"/>
    <cellStyle name="SAPBEXexcBad9 3 2 2 2 5" xfId="36785"/>
    <cellStyle name="SAPBEXexcBad9 3 2 2 2 5 2" xfId="36786"/>
    <cellStyle name="SAPBEXexcBad9 3 2 2 2 5 2 2" xfId="36787"/>
    <cellStyle name="SAPBEXexcBad9 3 2 2 2 5 3" xfId="36788"/>
    <cellStyle name="SAPBEXexcBad9 3 2 2 2 6" xfId="36789"/>
    <cellStyle name="SAPBEXexcBad9 3 2 2 2 6 2" xfId="36790"/>
    <cellStyle name="SAPBEXexcBad9 3 2 2 2 6 2 2" xfId="36791"/>
    <cellStyle name="SAPBEXexcBad9 3 2 2 2 6 3" xfId="36792"/>
    <cellStyle name="SAPBEXexcBad9 3 2 2 2 7" xfId="36793"/>
    <cellStyle name="SAPBEXexcBad9 3 2 2 2 7 2" xfId="36794"/>
    <cellStyle name="SAPBEXexcBad9 3 2 2 2 8" xfId="36795"/>
    <cellStyle name="SAPBEXexcBad9 3 2 2 3" xfId="36796"/>
    <cellStyle name="SAPBEXexcBad9 3 2 2 3 2" xfId="36797"/>
    <cellStyle name="SAPBEXexcBad9 3 2 2 3 2 2" xfId="36798"/>
    <cellStyle name="SAPBEXexcBad9 3 2 2 3 3" xfId="36799"/>
    <cellStyle name="SAPBEXexcBad9 3 2 2 4" xfId="36800"/>
    <cellStyle name="SAPBEXexcBad9 3 2 2 4 2" xfId="36801"/>
    <cellStyle name="SAPBEXexcBad9 3 2 2 4 2 2" xfId="36802"/>
    <cellStyle name="SAPBEXexcBad9 3 2 2 4 3" xfId="36803"/>
    <cellStyle name="SAPBEXexcBad9 3 2 2 5" xfId="36804"/>
    <cellStyle name="SAPBEXexcBad9 3 2 2 5 2" xfId="36805"/>
    <cellStyle name="SAPBEXexcBad9 3 2 2 5 2 2" xfId="36806"/>
    <cellStyle name="SAPBEXexcBad9 3 2 2 5 3" xfId="36807"/>
    <cellStyle name="SAPBEXexcBad9 3 2 2 6" xfId="36808"/>
    <cellStyle name="SAPBEXexcBad9 3 2 2 6 2" xfId="36809"/>
    <cellStyle name="SAPBEXexcBad9 3 2 2 6 2 2" xfId="36810"/>
    <cellStyle name="SAPBEXexcBad9 3 2 2 6 3" xfId="36811"/>
    <cellStyle name="SAPBEXexcBad9 3 2 2 7" xfId="36812"/>
    <cellStyle name="SAPBEXexcBad9 3 2 2 7 2" xfId="36813"/>
    <cellStyle name="SAPBEXexcBad9 3 2 2 7 2 2" xfId="36814"/>
    <cellStyle name="SAPBEXexcBad9 3 2 2 7 3" xfId="36815"/>
    <cellStyle name="SAPBEXexcBad9 3 2 2 8" xfId="36816"/>
    <cellStyle name="SAPBEXexcBad9 3 2 2 8 2" xfId="36817"/>
    <cellStyle name="SAPBEXexcBad9 3 2 2 9" xfId="36818"/>
    <cellStyle name="SAPBEXexcBad9 3 2 3" xfId="36819"/>
    <cellStyle name="SAPBEXexcBad9 3 2 3 2" xfId="36820"/>
    <cellStyle name="SAPBEXexcBad9 3 2 3 2 2" xfId="36821"/>
    <cellStyle name="SAPBEXexcBad9 3 2 3 2 2 2" xfId="36822"/>
    <cellStyle name="SAPBEXexcBad9 3 2 3 2 3" xfId="36823"/>
    <cellStyle name="SAPBEXexcBad9 3 2 3 3" xfId="36824"/>
    <cellStyle name="SAPBEXexcBad9 3 2 3 3 2" xfId="36825"/>
    <cellStyle name="SAPBEXexcBad9 3 2 3 3 2 2" xfId="36826"/>
    <cellStyle name="SAPBEXexcBad9 3 2 3 3 3" xfId="36827"/>
    <cellStyle name="SAPBEXexcBad9 3 2 3 4" xfId="36828"/>
    <cellStyle name="SAPBEXexcBad9 3 2 3 4 2" xfId="36829"/>
    <cellStyle name="SAPBEXexcBad9 3 2 3 4 2 2" xfId="36830"/>
    <cellStyle name="SAPBEXexcBad9 3 2 3 4 3" xfId="36831"/>
    <cellStyle name="SAPBEXexcBad9 3 2 3 5" xfId="36832"/>
    <cellStyle name="SAPBEXexcBad9 3 2 3 5 2" xfId="36833"/>
    <cellStyle name="SAPBEXexcBad9 3 2 3 5 2 2" xfId="36834"/>
    <cellStyle name="SAPBEXexcBad9 3 2 3 5 3" xfId="36835"/>
    <cellStyle name="SAPBEXexcBad9 3 2 3 6" xfId="36836"/>
    <cellStyle name="SAPBEXexcBad9 3 2 3 6 2" xfId="36837"/>
    <cellStyle name="SAPBEXexcBad9 3 2 3 7" xfId="36838"/>
    <cellStyle name="SAPBEXexcBad9 3 2 4" xfId="36839"/>
    <cellStyle name="SAPBEXexcBad9 3 2 4 2" xfId="36840"/>
    <cellStyle name="SAPBEXexcBad9 3 2 4 2 2" xfId="36841"/>
    <cellStyle name="SAPBEXexcBad9 3 2 4 3" xfId="36842"/>
    <cellStyle name="SAPBEXexcBad9 3 2 5" xfId="36843"/>
    <cellStyle name="SAPBEXexcBad9 3 2 5 2" xfId="36844"/>
    <cellStyle name="SAPBEXexcBad9 3 2 5 2 2" xfId="36845"/>
    <cellStyle name="SAPBEXexcBad9 3 2 5 3" xfId="36846"/>
    <cellStyle name="SAPBEXexcBad9 3 2 6" xfId="36847"/>
    <cellStyle name="SAPBEXexcBad9 3 2 6 2" xfId="36848"/>
    <cellStyle name="SAPBEXexcBad9 3 2 7" xfId="36849"/>
    <cellStyle name="SAPBEXexcBad9 3 3" xfId="36850"/>
    <cellStyle name="SAPBEXexcBad9 3 3 2" xfId="36851"/>
    <cellStyle name="SAPBEXexcBad9 3 3 2 2" xfId="36852"/>
    <cellStyle name="SAPBEXexcBad9 3 3 2 2 2" xfId="36853"/>
    <cellStyle name="SAPBEXexcBad9 3 3 2 2 2 2" xfId="36854"/>
    <cellStyle name="SAPBEXexcBad9 3 3 2 2 2 2 2" xfId="36855"/>
    <cellStyle name="SAPBEXexcBad9 3 3 2 2 2 3" xfId="36856"/>
    <cellStyle name="SAPBEXexcBad9 3 3 2 2 3" xfId="36857"/>
    <cellStyle name="SAPBEXexcBad9 3 3 2 2 3 2" xfId="36858"/>
    <cellStyle name="SAPBEXexcBad9 3 3 2 2 3 2 2" xfId="36859"/>
    <cellStyle name="SAPBEXexcBad9 3 3 2 2 3 3" xfId="36860"/>
    <cellStyle name="SAPBEXexcBad9 3 3 2 2 4" xfId="36861"/>
    <cellStyle name="SAPBEXexcBad9 3 3 2 2 4 2" xfId="36862"/>
    <cellStyle name="SAPBEXexcBad9 3 3 2 2 4 2 2" xfId="36863"/>
    <cellStyle name="SAPBEXexcBad9 3 3 2 2 4 3" xfId="36864"/>
    <cellStyle name="SAPBEXexcBad9 3 3 2 2 5" xfId="36865"/>
    <cellStyle name="SAPBEXexcBad9 3 3 2 2 5 2" xfId="36866"/>
    <cellStyle name="SAPBEXexcBad9 3 3 2 2 5 2 2" xfId="36867"/>
    <cellStyle name="SAPBEXexcBad9 3 3 2 2 5 3" xfId="36868"/>
    <cellStyle name="SAPBEXexcBad9 3 3 2 2 6" xfId="36869"/>
    <cellStyle name="SAPBEXexcBad9 3 3 2 2 6 2" xfId="36870"/>
    <cellStyle name="SAPBEXexcBad9 3 3 2 2 6 2 2" xfId="36871"/>
    <cellStyle name="SAPBEXexcBad9 3 3 2 2 6 3" xfId="36872"/>
    <cellStyle name="SAPBEXexcBad9 3 3 2 2 7" xfId="36873"/>
    <cellStyle name="SAPBEXexcBad9 3 3 2 2 7 2" xfId="36874"/>
    <cellStyle name="SAPBEXexcBad9 3 3 2 2 8" xfId="36875"/>
    <cellStyle name="SAPBEXexcBad9 3 3 2 3" xfId="36876"/>
    <cellStyle name="SAPBEXexcBad9 3 3 2 3 2" xfId="36877"/>
    <cellStyle name="SAPBEXexcBad9 3 3 2 3 2 2" xfId="36878"/>
    <cellStyle name="SAPBEXexcBad9 3 3 2 3 3" xfId="36879"/>
    <cellStyle name="SAPBEXexcBad9 3 3 2 4" xfId="36880"/>
    <cellStyle name="SAPBEXexcBad9 3 3 2 4 2" xfId="36881"/>
    <cellStyle name="SAPBEXexcBad9 3 3 2 4 2 2" xfId="36882"/>
    <cellStyle name="SAPBEXexcBad9 3 3 2 4 3" xfId="36883"/>
    <cellStyle name="SAPBEXexcBad9 3 3 2 5" xfId="36884"/>
    <cellStyle name="SAPBEXexcBad9 3 3 2 5 2" xfId="36885"/>
    <cellStyle name="SAPBEXexcBad9 3 3 2 5 2 2" xfId="36886"/>
    <cellStyle name="SAPBEXexcBad9 3 3 2 5 3" xfId="36887"/>
    <cellStyle name="SAPBEXexcBad9 3 3 2 6" xfId="36888"/>
    <cellStyle name="SAPBEXexcBad9 3 3 2 6 2" xfId="36889"/>
    <cellStyle name="SAPBEXexcBad9 3 3 2 6 2 2" xfId="36890"/>
    <cellStyle name="SAPBEXexcBad9 3 3 2 6 3" xfId="36891"/>
    <cellStyle name="SAPBEXexcBad9 3 3 2 7" xfId="36892"/>
    <cellStyle name="SAPBEXexcBad9 3 3 2 7 2" xfId="36893"/>
    <cellStyle name="SAPBEXexcBad9 3 3 2 7 2 2" xfId="36894"/>
    <cellStyle name="SAPBEXexcBad9 3 3 2 7 3" xfId="36895"/>
    <cellStyle name="SAPBEXexcBad9 3 3 2 8" xfId="36896"/>
    <cellStyle name="SAPBEXexcBad9 3 3 2 8 2" xfId="36897"/>
    <cellStyle name="SAPBEXexcBad9 3 3 2 9" xfId="36898"/>
    <cellStyle name="SAPBEXexcBad9 3 3 3" xfId="36899"/>
    <cellStyle name="SAPBEXexcBad9 3 3 3 2" xfId="36900"/>
    <cellStyle name="SAPBEXexcBad9 3 3 3 2 2" xfId="36901"/>
    <cellStyle name="SAPBEXexcBad9 3 3 3 2 2 2" xfId="36902"/>
    <cellStyle name="SAPBEXexcBad9 3 3 3 2 3" xfId="36903"/>
    <cellStyle name="SAPBEXexcBad9 3 3 3 3" xfId="36904"/>
    <cellStyle name="SAPBEXexcBad9 3 3 3 3 2" xfId="36905"/>
    <cellStyle name="SAPBEXexcBad9 3 3 3 3 2 2" xfId="36906"/>
    <cellStyle name="SAPBEXexcBad9 3 3 3 3 3" xfId="36907"/>
    <cellStyle name="SAPBEXexcBad9 3 3 3 4" xfId="36908"/>
    <cellStyle name="SAPBEXexcBad9 3 3 3 4 2" xfId="36909"/>
    <cellStyle name="SAPBEXexcBad9 3 3 3 4 2 2" xfId="36910"/>
    <cellStyle name="SAPBEXexcBad9 3 3 3 4 3" xfId="36911"/>
    <cellStyle name="SAPBEXexcBad9 3 3 3 5" xfId="36912"/>
    <cellStyle name="SAPBEXexcBad9 3 3 3 5 2" xfId="36913"/>
    <cellStyle name="SAPBEXexcBad9 3 3 3 5 2 2" xfId="36914"/>
    <cellStyle name="SAPBEXexcBad9 3 3 3 5 3" xfId="36915"/>
    <cellStyle name="SAPBEXexcBad9 3 3 3 6" xfId="36916"/>
    <cellStyle name="SAPBEXexcBad9 3 3 3 6 2" xfId="36917"/>
    <cellStyle name="SAPBEXexcBad9 3 3 3 7" xfId="36918"/>
    <cellStyle name="SAPBEXexcBad9 3 3 4" xfId="36919"/>
    <cellStyle name="SAPBEXexcBad9 3 3 4 2" xfId="36920"/>
    <cellStyle name="SAPBEXexcBad9 3 3 4 2 2" xfId="36921"/>
    <cellStyle name="SAPBEXexcBad9 3 3 4 3" xfId="36922"/>
    <cellStyle name="SAPBEXexcBad9 3 3 5" xfId="36923"/>
    <cellStyle name="SAPBEXexcBad9 3 3 5 2" xfId="36924"/>
    <cellStyle name="SAPBEXexcBad9 3 3 5 2 2" xfId="36925"/>
    <cellStyle name="SAPBEXexcBad9 3 3 5 3" xfId="36926"/>
    <cellStyle name="SAPBEXexcBad9 3 3 6" xfId="36927"/>
    <cellStyle name="SAPBEXexcBad9 3 3 6 2" xfId="36928"/>
    <cellStyle name="SAPBEXexcBad9 3 3 7" xfId="36929"/>
    <cellStyle name="SAPBEXexcBad9 3 4" xfId="36930"/>
    <cellStyle name="SAPBEXexcBad9 3 4 2" xfId="36931"/>
    <cellStyle name="SAPBEXexcBad9 3 4 2 2" xfId="36932"/>
    <cellStyle name="SAPBEXexcBad9 3 4 2 2 2" xfId="36933"/>
    <cellStyle name="SAPBEXexcBad9 3 4 2 2 2 2" xfId="36934"/>
    <cellStyle name="SAPBEXexcBad9 3 4 2 2 3" xfId="36935"/>
    <cellStyle name="SAPBEXexcBad9 3 4 2 3" xfId="36936"/>
    <cellStyle name="SAPBEXexcBad9 3 4 2 3 2" xfId="36937"/>
    <cellStyle name="SAPBEXexcBad9 3 4 2 3 2 2" xfId="36938"/>
    <cellStyle name="SAPBEXexcBad9 3 4 2 3 3" xfId="36939"/>
    <cellStyle name="SAPBEXexcBad9 3 4 2 4" xfId="36940"/>
    <cellStyle name="SAPBEXexcBad9 3 4 2 4 2" xfId="36941"/>
    <cellStyle name="SAPBEXexcBad9 3 4 2 4 2 2" xfId="36942"/>
    <cellStyle name="SAPBEXexcBad9 3 4 2 4 3" xfId="36943"/>
    <cellStyle name="SAPBEXexcBad9 3 4 2 5" xfId="36944"/>
    <cellStyle name="SAPBEXexcBad9 3 4 2 5 2" xfId="36945"/>
    <cellStyle name="SAPBEXexcBad9 3 4 2 5 2 2" xfId="36946"/>
    <cellStyle name="SAPBEXexcBad9 3 4 2 5 3" xfId="36947"/>
    <cellStyle name="SAPBEXexcBad9 3 4 2 6" xfId="36948"/>
    <cellStyle name="SAPBEXexcBad9 3 4 2 6 2" xfId="36949"/>
    <cellStyle name="SAPBEXexcBad9 3 4 2 6 2 2" xfId="36950"/>
    <cellStyle name="SAPBEXexcBad9 3 4 2 6 3" xfId="36951"/>
    <cellStyle name="SAPBEXexcBad9 3 4 2 7" xfId="36952"/>
    <cellStyle name="SAPBEXexcBad9 3 4 2 7 2" xfId="36953"/>
    <cellStyle name="SAPBEXexcBad9 3 4 2 8" xfId="36954"/>
    <cellStyle name="SAPBEXexcBad9 3 4 3" xfId="36955"/>
    <cellStyle name="SAPBEXexcBad9 3 4 3 2" xfId="36956"/>
    <cellStyle name="SAPBEXexcBad9 3 4 3 2 2" xfId="36957"/>
    <cellStyle name="SAPBEXexcBad9 3 4 3 3" xfId="36958"/>
    <cellStyle name="SAPBEXexcBad9 3 4 4" xfId="36959"/>
    <cellStyle name="SAPBEXexcBad9 3 4 4 2" xfId="36960"/>
    <cellStyle name="SAPBEXexcBad9 3 4 4 2 2" xfId="36961"/>
    <cellStyle name="SAPBEXexcBad9 3 4 4 3" xfId="36962"/>
    <cellStyle name="SAPBEXexcBad9 3 4 5" xfId="36963"/>
    <cellStyle name="SAPBEXexcBad9 3 4 5 2" xfId="36964"/>
    <cellStyle name="SAPBEXexcBad9 3 4 5 2 2" xfId="36965"/>
    <cellStyle name="SAPBEXexcBad9 3 4 5 3" xfId="36966"/>
    <cellStyle name="SAPBEXexcBad9 3 4 6" xfId="36967"/>
    <cellStyle name="SAPBEXexcBad9 3 4 6 2" xfId="36968"/>
    <cellStyle name="SAPBEXexcBad9 3 4 6 2 2" xfId="36969"/>
    <cellStyle name="SAPBEXexcBad9 3 4 6 3" xfId="36970"/>
    <cellStyle name="SAPBEXexcBad9 3 4 7" xfId="36971"/>
    <cellStyle name="SAPBEXexcBad9 3 4 7 2" xfId="36972"/>
    <cellStyle name="SAPBEXexcBad9 3 4 7 2 2" xfId="36973"/>
    <cellStyle name="SAPBEXexcBad9 3 4 7 3" xfId="36974"/>
    <cellStyle name="SAPBEXexcBad9 3 4 8" xfId="36975"/>
    <cellStyle name="SAPBEXexcBad9 3 4 8 2" xfId="36976"/>
    <cellStyle name="SAPBEXexcBad9 3 4 9" xfId="36977"/>
    <cellStyle name="SAPBEXexcBad9 3 5" xfId="36978"/>
    <cellStyle name="SAPBEXexcBad9 3 5 2" xfId="36979"/>
    <cellStyle name="SAPBEXexcBad9 3 5 2 2" xfId="36980"/>
    <cellStyle name="SAPBEXexcBad9 3 5 2 2 2" xfId="36981"/>
    <cellStyle name="SAPBEXexcBad9 3 5 2 3" xfId="36982"/>
    <cellStyle name="SAPBEXexcBad9 3 5 3" xfId="36983"/>
    <cellStyle name="SAPBEXexcBad9 3 5 3 2" xfId="36984"/>
    <cellStyle name="SAPBEXexcBad9 3 5 3 2 2" xfId="36985"/>
    <cellStyle name="SAPBEXexcBad9 3 5 3 3" xfId="36986"/>
    <cellStyle name="SAPBEXexcBad9 3 5 4" xfId="36987"/>
    <cellStyle name="SAPBEXexcBad9 3 5 4 2" xfId="36988"/>
    <cellStyle name="SAPBEXexcBad9 3 5 4 2 2" xfId="36989"/>
    <cellStyle name="SAPBEXexcBad9 3 5 4 3" xfId="36990"/>
    <cellStyle name="SAPBEXexcBad9 3 5 5" xfId="36991"/>
    <cellStyle name="SAPBEXexcBad9 3 5 5 2" xfId="36992"/>
    <cellStyle name="SAPBEXexcBad9 3 5 5 2 2" xfId="36993"/>
    <cellStyle name="SAPBEXexcBad9 3 5 5 3" xfId="36994"/>
    <cellStyle name="SAPBEXexcBad9 3 5 6" xfId="36995"/>
    <cellStyle name="SAPBEXexcBad9 3 5 6 2" xfId="36996"/>
    <cellStyle name="SAPBEXexcBad9 3 5 7" xfId="36997"/>
    <cellStyle name="SAPBEXexcBad9 3 6" xfId="36998"/>
    <cellStyle name="SAPBEXexcBad9 3 6 2" xfId="36999"/>
    <cellStyle name="SAPBEXexcBad9 3 6 2 2" xfId="37000"/>
    <cellStyle name="SAPBEXexcBad9 3 6 3" xfId="37001"/>
    <cellStyle name="SAPBEXexcBad9 3 7" xfId="37002"/>
    <cellStyle name="SAPBEXexcBad9 3 7 2" xfId="37003"/>
    <cellStyle name="SAPBEXexcBad9 3 7 2 2" xfId="37004"/>
    <cellStyle name="SAPBEXexcBad9 3 7 3" xfId="37005"/>
    <cellStyle name="SAPBEXexcBad9 3 8" xfId="37006"/>
    <cellStyle name="SAPBEXexcBad9 3 8 2" xfId="37007"/>
    <cellStyle name="SAPBEXexcBad9 3 9" xfId="37008"/>
    <cellStyle name="SAPBEXexcBad9 4" xfId="37009"/>
    <cellStyle name="SAPBEXexcBad9 4 2" xfId="37010"/>
    <cellStyle name="SAPBEXexcBad9 4 2 2" xfId="37011"/>
    <cellStyle name="SAPBEXexcBad9 4 2 2 2" xfId="37012"/>
    <cellStyle name="SAPBEXexcBad9 4 2 2 2 2" xfId="37013"/>
    <cellStyle name="SAPBEXexcBad9 4 2 2 2 2 2" xfId="37014"/>
    <cellStyle name="SAPBEXexcBad9 4 2 2 2 2 2 2" xfId="37015"/>
    <cellStyle name="SAPBEXexcBad9 4 2 2 2 2 3" xfId="37016"/>
    <cellStyle name="SAPBEXexcBad9 4 2 2 2 3" xfId="37017"/>
    <cellStyle name="SAPBEXexcBad9 4 2 2 2 3 2" xfId="37018"/>
    <cellStyle name="SAPBEXexcBad9 4 2 2 2 3 2 2" xfId="37019"/>
    <cellStyle name="SAPBEXexcBad9 4 2 2 2 3 3" xfId="37020"/>
    <cellStyle name="SAPBEXexcBad9 4 2 2 2 4" xfId="37021"/>
    <cellStyle name="SAPBEXexcBad9 4 2 2 2 4 2" xfId="37022"/>
    <cellStyle name="SAPBEXexcBad9 4 2 2 2 4 2 2" xfId="37023"/>
    <cellStyle name="SAPBEXexcBad9 4 2 2 2 4 3" xfId="37024"/>
    <cellStyle name="SAPBEXexcBad9 4 2 2 2 5" xfId="37025"/>
    <cellStyle name="SAPBEXexcBad9 4 2 2 2 5 2" xfId="37026"/>
    <cellStyle name="SAPBEXexcBad9 4 2 2 2 5 2 2" xfId="37027"/>
    <cellStyle name="SAPBEXexcBad9 4 2 2 2 5 3" xfId="37028"/>
    <cellStyle name="SAPBEXexcBad9 4 2 2 2 6" xfId="37029"/>
    <cellStyle name="SAPBEXexcBad9 4 2 2 2 6 2" xfId="37030"/>
    <cellStyle name="SAPBEXexcBad9 4 2 2 2 6 2 2" xfId="37031"/>
    <cellStyle name="SAPBEXexcBad9 4 2 2 2 6 3" xfId="37032"/>
    <cellStyle name="SAPBEXexcBad9 4 2 2 2 7" xfId="37033"/>
    <cellStyle name="SAPBEXexcBad9 4 2 2 2 7 2" xfId="37034"/>
    <cellStyle name="SAPBEXexcBad9 4 2 2 2 8" xfId="37035"/>
    <cellStyle name="SAPBEXexcBad9 4 2 2 3" xfId="37036"/>
    <cellStyle name="SAPBEXexcBad9 4 2 2 3 2" xfId="37037"/>
    <cellStyle name="SAPBEXexcBad9 4 2 2 3 2 2" xfId="37038"/>
    <cellStyle name="SAPBEXexcBad9 4 2 2 3 3" xfId="37039"/>
    <cellStyle name="SAPBEXexcBad9 4 2 2 4" xfId="37040"/>
    <cellStyle name="SAPBEXexcBad9 4 2 2 4 2" xfId="37041"/>
    <cellStyle name="SAPBEXexcBad9 4 2 2 4 2 2" xfId="37042"/>
    <cellStyle name="SAPBEXexcBad9 4 2 2 4 3" xfId="37043"/>
    <cellStyle name="SAPBEXexcBad9 4 2 2 5" xfId="37044"/>
    <cellStyle name="SAPBEXexcBad9 4 2 2 5 2" xfId="37045"/>
    <cellStyle name="SAPBEXexcBad9 4 2 2 5 2 2" xfId="37046"/>
    <cellStyle name="SAPBEXexcBad9 4 2 2 5 3" xfId="37047"/>
    <cellStyle name="SAPBEXexcBad9 4 2 2 6" xfId="37048"/>
    <cellStyle name="SAPBEXexcBad9 4 2 2 6 2" xfId="37049"/>
    <cellStyle name="SAPBEXexcBad9 4 2 2 6 2 2" xfId="37050"/>
    <cellStyle name="SAPBEXexcBad9 4 2 2 6 3" xfId="37051"/>
    <cellStyle name="SAPBEXexcBad9 4 2 2 7" xfId="37052"/>
    <cellStyle name="SAPBEXexcBad9 4 2 2 7 2" xfId="37053"/>
    <cellStyle name="SAPBEXexcBad9 4 2 2 7 2 2" xfId="37054"/>
    <cellStyle name="SAPBEXexcBad9 4 2 2 7 3" xfId="37055"/>
    <cellStyle name="SAPBEXexcBad9 4 2 2 8" xfId="37056"/>
    <cellStyle name="SAPBEXexcBad9 4 2 2 8 2" xfId="37057"/>
    <cellStyle name="SAPBEXexcBad9 4 2 2 9" xfId="37058"/>
    <cellStyle name="SAPBEXexcBad9 4 2 3" xfId="37059"/>
    <cellStyle name="SAPBEXexcBad9 4 2 3 2" xfId="37060"/>
    <cellStyle name="SAPBEXexcBad9 4 2 3 2 2" xfId="37061"/>
    <cellStyle name="SAPBEXexcBad9 4 2 3 2 2 2" xfId="37062"/>
    <cellStyle name="SAPBEXexcBad9 4 2 3 2 3" xfId="37063"/>
    <cellStyle name="SAPBEXexcBad9 4 2 3 3" xfId="37064"/>
    <cellStyle name="SAPBEXexcBad9 4 2 3 3 2" xfId="37065"/>
    <cellStyle name="SAPBEXexcBad9 4 2 3 3 2 2" xfId="37066"/>
    <cellStyle name="SAPBEXexcBad9 4 2 3 3 3" xfId="37067"/>
    <cellStyle name="SAPBEXexcBad9 4 2 3 4" xfId="37068"/>
    <cellStyle name="SAPBEXexcBad9 4 2 3 4 2" xfId="37069"/>
    <cellStyle name="SAPBEXexcBad9 4 2 3 4 2 2" xfId="37070"/>
    <cellStyle name="SAPBEXexcBad9 4 2 3 4 3" xfId="37071"/>
    <cellStyle name="SAPBEXexcBad9 4 2 3 5" xfId="37072"/>
    <cellStyle name="SAPBEXexcBad9 4 2 3 5 2" xfId="37073"/>
    <cellStyle name="SAPBEXexcBad9 4 2 3 5 2 2" xfId="37074"/>
    <cellStyle name="SAPBEXexcBad9 4 2 3 5 3" xfId="37075"/>
    <cellStyle name="SAPBEXexcBad9 4 2 3 6" xfId="37076"/>
    <cellStyle name="SAPBEXexcBad9 4 2 3 6 2" xfId="37077"/>
    <cellStyle name="SAPBEXexcBad9 4 2 3 7" xfId="37078"/>
    <cellStyle name="SAPBEXexcBad9 4 2 4" xfId="37079"/>
    <cellStyle name="SAPBEXexcBad9 4 2 4 2" xfId="37080"/>
    <cellStyle name="SAPBEXexcBad9 4 2 4 2 2" xfId="37081"/>
    <cellStyle name="SAPBEXexcBad9 4 2 4 3" xfId="37082"/>
    <cellStyle name="SAPBEXexcBad9 4 2 5" xfId="37083"/>
    <cellStyle name="SAPBEXexcBad9 4 2 5 2" xfId="37084"/>
    <cellStyle name="SAPBEXexcBad9 4 2 5 2 2" xfId="37085"/>
    <cellStyle name="SAPBEXexcBad9 4 2 5 3" xfId="37086"/>
    <cellStyle name="SAPBEXexcBad9 4 2 6" xfId="37087"/>
    <cellStyle name="SAPBEXexcBad9 4 2 6 2" xfId="37088"/>
    <cellStyle name="SAPBEXexcBad9 4 2 7" xfId="37089"/>
    <cellStyle name="SAPBEXexcBad9 4 3" xfId="37090"/>
    <cellStyle name="SAPBEXexcBad9 4 3 2" xfId="37091"/>
    <cellStyle name="SAPBEXexcBad9 4 3 2 2" xfId="37092"/>
    <cellStyle name="SAPBEXexcBad9 4 3 2 2 2" xfId="37093"/>
    <cellStyle name="SAPBEXexcBad9 4 3 2 2 2 2" xfId="37094"/>
    <cellStyle name="SAPBEXexcBad9 4 3 2 2 2 2 2" xfId="37095"/>
    <cellStyle name="SAPBEXexcBad9 4 3 2 2 2 3" xfId="37096"/>
    <cellStyle name="SAPBEXexcBad9 4 3 2 2 3" xfId="37097"/>
    <cellStyle name="SAPBEXexcBad9 4 3 2 2 3 2" xfId="37098"/>
    <cellStyle name="SAPBEXexcBad9 4 3 2 2 3 2 2" xfId="37099"/>
    <cellStyle name="SAPBEXexcBad9 4 3 2 2 3 3" xfId="37100"/>
    <cellStyle name="SAPBEXexcBad9 4 3 2 2 4" xfId="37101"/>
    <cellStyle name="SAPBEXexcBad9 4 3 2 2 4 2" xfId="37102"/>
    <cellStyle name="SAPBEXexcBad9 4 3 2 2 4 2 2" xfId="37103"/>
    <cellStyle name="SAPBEXexcBad9 4 3 2 2 4 3" xfId="37104"/>
    <cellStyle name="SAPBEXexcBad9 4 3 2 2 5" xfId="37105"/>
    <cellStyle name="SAPBEXexcBad9 4 3 2 2 5 2" xfId="37106"/>
    <cellStyle name="SAPBEXexcBad9 4 3 2 2 5 2 2" xfId="37107"/>
    <cellStyle name="SAPBEXexcBad9 4 3 2 2 5 3" xfId="37108"/>
    <cellStyle name="SAPBEXexcBad9 4 3 2 2 6" xfId="37109"/>
    <cellStyle name="SAPBEXexcBad9 4 3 2 2 6 2" xfId="37110"/>
    <cellStyle name="SAPBEXexcBad9 4 3 2 2 6 2 2" xfId="37111"/>
    <cellStyle name="SAPBEXexcBad9 4 3 2 2 6 3" xfId="37112"/>
    <cellStyle name="SAPBEXexcBad9 4 3 2 2 7" xfId="37113"/>
    <cellStyle name="SAPBEXexcBad9 4 3 2 2 7 2" xfId="37114"/>
    <cellStyle name="SAPBEXexcBad9 4 3 2 2 8" xfId="37115"/>
    <cellStyle name="SAPBEXexcBad9 4 3 2 3" xfId="37116"/>
    <cellStyle name="SAPBEXexcBad9 4 3 2 3 2" xfId="37117"/>
    <cellStyle name="SAPBEXexcBad9 4 3 2 3 2 2" xfId="37118"/>
    <cellStyle name="SAPBEXexcBad9 4 3 2 3 3" xfId="37119"/>
    <cellStyle name="SAPBEXexcBad9 4 3 2 4" xfId="37120"/>
    <cellStyle name="SAPBEXexcBad9 4 3 2 4 2" xfId="37121"/>
    <cellStyle name="SAPBEXexcBad9 4 3 2 4 2 2" xfId="37122"/>
    <cellStyle name="SAPBEXexcBad9 4 3 2 4 3" xfId="37123"/>
    <cellStyle name="SAPBEXexcBad9 4 3 2 5" xfId="37124"/>
    <cellStyle name="SAPBEXexcBad9 4 3 2 5 2" xfId="37125"/>
    <cellStyle name="SAPBEXexcBad9 4 3 2 5 2 2" xfId="37126"/>
    <cellStyle name="SAPBEXexcBad9 4 3 2 5 3" xfId="37127"/>
    <cellStyle name="SAPBEXexcBad9 4 3 2 6" xfId="37128"/>
    <cellStyle name="SAPBEXexcBad9 4 3 2 6 2" xfId="37129"/>
    <cellStyle name="SAPBEXexcBad9 4 3 2 6 2 2" xfId="37130"/>
    <cellStyle name="SAPBEXexcBad9 4 3 2 6 3" xfId="37131"/>
    <cellStyle name="SAPBEXexcBad9 4 3 2 7" xfId="37132"/>
    <cellStyle name="SAPBEXexcBad9 4 3 2 7 2" xfId="37133"/>
    <cellStyle name="SAPBEXexcBad9 4 3 2 7 2 2" xfId="37134"/>
    <cellStyle name="SAPBEXexcBad9 4 3 2 7 3" xfId="37135"/>
    <cellStyle name="SAPBEXexcBad9 4 3 2 8" xfId="37136"/>
    <cellStyle name="SAPBEXexcBad9 4 3 2 8 2" xfId="37137"/>
    <cellStyle name="SAPBEXexcBad9 4 3 2 9" xfId="37138"/>
    <cellStyle name="SAPBEXexcBad9 4 3 3" xfId="37139"/>
    <cellStyle name="SAPBEXexcBad9 4 3 3 2" xfId="37140"/>
    <cellStyle name="SAPBEXexcBad9 4 3 3 2 2" xfId="37141"/>
    <cellStyle name="SAPBEXexcBad9 4 3 3 2 2 2" xfId="37142"/>
    <cellStyle name="SAPBEXexcBad9 4 3 3 2 3" xfId="37143"/>
    <cellStyle name="SAPBEXexcBad9 4 3 3 3" xfId="37144"/>
    <cellStyle name="SAPBEXexcBad9 4 3 3 3 2" xfId="37145"/>
    <cellStyle name="SAPBEXexcBad9 4 3 3 3 2 2" xfId="37146"/>
    <cellStyle name="SAPBEXexcBad9 4 3 3 3 3" xfId="37147"/>
    <cellStyle name="SAPBEXexcBad9 4 3 3 4" xfId="37148"/>
    <cellStyle name="SAPBEXexcBad9 4 3 3 4 2" xfId="37149"/>
    <cellStyle name="SAPBEXexcBad9 4 3 3 4 2 2" xfId="37150"/>
    <cellStyle name="SAPBEXexcBad9 4 3 3 4 3" xfId="37151"/>
    <cellStyle name="SAPBEXexcBad9 4 3 3 5" xfId="37152"/>
    <cellStyle name="SAPBEXexcBad9 4 3 3 5 2" xfId="37153"/>
    <cellStyle name="SAPBEXexcBad9 4 3 3 5 2 2" xfId="37154"/>
    <cellStyle name="SAPBEXexcBad9 4 3 3 5 3" xfId="37155"/>
    <cellStyle name="SAPBEXexcBad9 4 3 3 6" xfId="37156"/>
    <cellStyle name="SAPBEXexcBad9 4 3 3 6 2" xfId="37157"/>
    <cellStyle name="SAPBEXexcBad9 4 3 3 7" xfId="37158"/>
    <cellStyle name="SAPBEXexcBad9 4 3 4" xfId="37159"/>
    <cellStyle name="SAPBEXexcBad9 4 3 4 2" xfId="37160"/>
    <cellStyle name="SAPBEXexcBad9 4 3 4 2 2" xfId="37161"/>
    <cellStyle name="SAPBEXexcBad9 4 3 4 3" xfId="37162"/>
    <cellStyle name="SAPBEXexcBad9 4 3 5" xfId="37163"/>
    <cellStyle name="SAPBEXexcBad9 4 3 5 2" xfId="37164"/>
    <cellStyle name="SAPBEXexcBad9 4 3 5 2 2" xfId="37165"/>
    <cellStyle name="SAPBEXexcBad9 4 3 5 3" xfId="37166"/>
    <cellStyle name="SAPBEXexcBad9 4 3 6" xfId="37167"/>
    <cellStyle name="SAPBEXexcBad9 4 3 6 2" xfId="37168"/>
    <cellStyle name="SAPBEXexcBad9 4 3 7" xfId="37169"/>
    <cellStyle name="SAPBEXexcBad9 4 4" xfId="37170"/>
    <cellStyle name="SAPBEXexcBad9 4 4 2" xfId="37171"/>
    <cellStyle name="SAPBEXexcBad9 4 4 2 2" xfId="37172"/>
    <cellStyle name="SAPBEXexcBad9 4 4 2 2 2" xfId="37173"/>
    <cellStyle name="SAPBEXexcBad9 4 4 2 2 2 2" xfId="37174"/>
    <cellStyle name="SAPBEXexcBad9 4 4 2 2 3" xfId="37175"/>
    <cellStyle name="SAPBEXexcBad9 4 4 2 3" xfId="37176"/>
    <cellStyle name="SAPBEXexcBad9 4 4 2 3 2" xfId="37177"/>
    <cellStyle name="SAPBEXexcBad9 4 4 2 3 2 2" xfId="37178"/>
    <cellStyle name="SAPBEXexcBad9 4 4 2 3 3" xfId="37179"/>
    <cellStyle name="SAPBEXexcBad9 4 4 2 4" xfId="37180"/>
    <cellStyle name="SAPBEXexcBad9 4 4 2 4 2" xfId="37181"/>
    <cellStyle name="SAPBEXexcBad9 4 4 2 4 2 2" xfId="37182"/>
    <cellStyle name="SAPBEXexcBad9 4 4 2 4 3" xfId="37183"/>
    <cellStyle name="SAPBEXexcBad9 4 4 2 5" xfId="37184"/>
    <cellStyle name="SAPBEXexcBad9 4 4 2 5 2" xfId="37185"/>
    <cellStyle name="SAPBEXexcBad9 4 4 2 5 2 2" xfId="37186"/>
    <cellStyle name="SAPBEXexcBad9 4 4 2 5 3" xfId="37187"/>
    <cellStyle name="SAPBEXexcBad9 4 4 2 6" xfId="37188"/>
    <cellStyle name="SAPBEXexcBad9 4 4 2 6 2" xfId="37189"/>
    <cellStyle name="SAPBEXexcBad9 4 4 2 6 2 2" xfId="37190"/>
    <cellStyle name="SAPBEXexcBad9 4 4 2 6 3" xfId="37191"/>
    <cellStyle name="SAPBEXexcBad9 4 4 2 7" xfId="37192"/>
    <cellStyle name="SAPBEXexcBad9 4 4 2 7 2" xfId="37193"/>
    <cellStyle name="SAPBEXexcBad9 4 4 2 8" xfId="37194"/>
    <cellStyle name="SAPBEXexcBad9 4 4 3" xfId="37195"/>
    <cellStyle name="SAPBEXexcBad9 4 4 3 2" xfId="37196"/>
    <cellStyle name="SAPBEXexcBad9 4 4 3 2 2" xfId="37197"/>
    <cellStyle name="SAPBEXexcBad9 4 4 3 3" xfId="37198"/>
    <cellStyle name="SAPBEXexcBad9 4 4 4" xfId="37199"/>
    <cellStyle name="SAPBEXexcBad9 4 4 4 2" xfId="37200"/>
    <cellStyle name="SAPBEXexcBad9 4 4 4 2 2" xfId="37201"/>
    <cellStyle name="SAPBEXexcBad9 4 4 4 3" xfId="37202"/>
    <cellStyle name="SAPBEXexcBad9 4 4 5" xfId="37203"/>
    <cellStyle name="SAPBEXexcBad9 4 4 5 2" xfId="37204"/>
    <cellStyle name="SAPBEXexcBad9 4 4 5 2 2" xfId="37205"/>
    <cellStyle name="SAPBEXexcBad9 4 4 5 3" xfId="37206"/>
    <cellStyle name="SAPBEXexcBad9 4 4 6" xfId="37207"/>
    <cellStyle name="SAPBEXexcBad9 4 4 6 2" xfId="37208"/>
    <cellStyle name="SAPBEXexcBad9 4 4 6 2 2" xfId="37209"/>
    <cellStyle name="SAPBEXexcBad9 4 4 6 3" xfId="37210"/>
    <cellStyle name="SAPBEXexcBad9 4 4 7" xfId="37211"/>
    <cellStyle name="SAPBEXexcBad9 4 4 7 2" xfId="37212"/>
    <cellStyle name="SAPBEXexcBad9 4 4 7 2 2" xfId="37213"/>
    <cellStyle name="SAPBEXexcBad9 4 4 7 3" xfId="37214"/>
    <cellStyle name="SAPBEXexcBad9 4 4 8" xfId="37215"/>
    <cellStyle name="SAPBEXexcBad9 4 4 8 2" xfId="37216"/>
    <cellStyle name="SAPBEXexcBad9 4 4 9" xfId="37217"/>
    <cellStyle name="SAPBEXexcBad9 4 5" xfId="37218"/>
    <cellStyle name="SAPBEXexcBad9 4 5 2" xfId="37219"/>
    <cellStyle name="SAPBEXexcBad9 4 5 2 2" xfId="37220"/>
    <cellStyle name="SAPBEXexcBad9 4 5 2 2 2" xfId="37221"/>
    <cellStyle name="SAPBEXexcBad9 4 5 2 3" xfId="37222"/>
    <cellStyle name="SAPBEXexcBad9 4 5 3" xfId="37223"/>
    <cellStyle name="SAPBEXexcBad9 4 5 3 2" xfId="37224"/>
    <cellStyle name="SAPBEXexcBad9 4 5 3 2 2" xfId="37225"/>
    <cellStyle name="SAPBEXexcBad9 4 5 3 3" xfId="37226"/>
    <cellStyle name="SAPBEXexcBad9 4 5 4" xfId="37227"/>
    <cellStyle name="SAPBEXexcBad9 4 5 4 2" xfId="37228"/>
    <cellStyle name="SAPBEXexcBad9 4 5 4 2 2" xfId="37229"/>
    <cellStyle name="SAPBEXexcBad9 4 5 4 3" xfId="37230"/>
    <cellStyle name="SAPBEXexcBad9 4 5 5" xfId="37231"/>
    <cellStyle name="SAPBEXexcBad9 4 5 5 2" xfId="37232"/>
    <cellStyle name="SAPBEXexcBad9 4 5 5 2 2" xfId="37233"/>
    <cellStyle name="SAPBEXexcBad9 4 5 5 3" xfId="37234"/>
    <cellStyle name="SAPBEXexcBad9 4 5 6" xfId="37235"/>
    <cellStyle name="SAPBEXexcBad9 4 5 6 2" xfId="37236"/>
    <cellStyle name="SAPBEXexcBad9 4 5 7" xfId="37237"/>
    <cellStyle name="SAPBEXexcBad9 4 6" xfId="37238"/>
    <cellStyle name="SAPBEXexcBad9 4 6 2" xfId="37239"/>
    <cellStyle name="SAPBEXexcBad9 4 6 2 2" xfId="37240"/>
    <cellStyle name="SAPBEXexcBad9 4 6 3" xfId="37241"/>
    <cellStyle name="SAPBEXexcBad9 4 7" xfId="37242"/>
    <cellStyle name="SAPBEXexcBad9 4 7 2" xfId="37243"/>
    <cellStyle name="SAPBEXexcBad9 4 7 2 2" xfId="37244"/>
    <cellStyle name="SAPBEXexcBad9 4 7 3" xfId="37245"/>
    <cellStyle name="SAPBEXexcBad9 4 8" xfId="37246"/>
    <cellStyle name="SAPBEXexcBad9 4 8 2" xfId="37247"/>
    <cellStyle name="SAPBEXexcBad9 4 9" xfId="37248"/>
    <cellStyle name="SAPBEXexcBad9 5" xfId="37249"/>
    <cellStyle name="SAPBEXexcBad9 5 2" xfId="37250"/>
    <cellStyle name="SAPBEXexcBad9 5 2 2" xfId="37251"/>
    <cellStyle name="SAPBEXexcBad9 5 2 2 2" xfId="37252"/>
    <cellStyle name="SAPBEXexcBad9 5 2 2 2 2" xfId="37253"/>
    <cellStyle name="SAPBEXexcBad9 5 2 2 2 2 2" xfId="37254"/>
    <cellStyle name="SAPBEXexcBad9 5 2 2 2 3" xfId="37255"/>
    <cellStyle name="SAPBEXexcBad9 5 2 2 3" xfId="37256"/>
    <cellStyle name="SAPBEXexcBad9 5 2 2 3 2" xfId="37257"/>
    <cellStyle name="SAPBEXexcBad9 5 2 2 3 2 2" xfId="37258"/>
    <cellStyle name="SAPBEXexcBad9 5 2 2 3 3" xfId="37259"/>
    <cellStyle name="SAPBEXexcBad9 5 2 2 4" xfId="37260"/>
    <cellStyle name="SAPBEXexcBad9 5 2 2 4 2" xfId="37261"/>
    <cellStyle name="SAPBEXexcBad9 5 2 2 4 2 2" xfId="37262"/>
    <cellStyle name="SAPBEXexcBad9 5 2 2 4 3" xfId="37263"/>
    <cellStyle name="SAPBEXexcBad9 5 2 2 5" xfId="37264"/>
    <cellStyle name="SAPBEXexcBad9 5 2 2 5 2" xfId="37265"/>
    <cellStyle name="SAPBEXexcBad9 5 2 2 5 2 2" xfId="37266"/>
    <cellStyle name="SAPBEXexcBad9 5 2 2 5 3" xfId="37267"/>
    <cellStyle name="SAPBEXexcBad9 5 2 2 6" xfId="37268"/>
    <cellStyle name="SAPBEXexcBad9 5 2 2 6 2" xfId="37269"/>
    <cellStyle name="SAPBEXexcBad9 5 2 2 6 2 2" xfId="37270"/>
    <cellStyle name="SAPBEXexcBad9 5 2 2 6 3" xfId="37271"/>
    <cellStyle name="SAPBEXexcBad9 5 2 2 7" xfId="37272"/>
    <cellStyle name="SAPBEXexcBad9 5 2 2 7 2" xfId="37273"/>
    <cellStyle name="SAPBEXexcBad9 5 2 2 8" xfId="37274"/>
    <cellStyle name="SAPBEXexcBad9 5 2 3" xfId="37275"/>
    <cellStyle name="SAPBEXexcBad9 5 2 3 2" xfId="37276"/>
    <cellStyle name="SAPBEXexcBad9 5 2 3 2 2" xfId="37277"/>
    <cellStyle name="SAPBEXexcBad9 5 2 3 3" xfId="37278"/>
    <cellStyle name="SAPBEXexcBad9 5 2 4" xfId="37279"/>
    <cellStyle name="SAPBEXexcBad9 5 2 4 2" xfId="37280"/>
    <cellStyle name="SAPBEXexcBad9 5 2 4 2 2" xfId="37281"/>
    <cellStyle name="SAPBEXexcBad9 5 2 4 3" xfId="37282"/>
    <cellStyle name="SAPBEXexcBad9 5 2 5" xfId="37283"/>
    <cellStyle name="SAPBEXexcBad9 5 2 5 2" xfId="37284"/>
    <cellStyle name="SAPBEXexcBad9 5 2 5 2 2" xfId="37285"/>
    <cellStyle name="SAPBEXexcBad9 5 2 5 3" xfId="37286"/>
    <cellStyle name="SAPBEXexcBad9 5 2 6" xfId="37287"/>
    <cellStyle name="SAPBEXexcBad9 5 2 6 2" xfId="37288"/>
    <cellStyle name="SAPBEXexcBad9 5 2 6 2 2" xfId="37289"/>
    <cellStyle name="SAPBEXexcBad9 5 2 6 3" xfId="37290"/>
    <cellStyle name="SAPBEXexcBad9 5 2 7" xfId="37291"/>
    <cellStyle name="SAPBEXexcBad9 5 2 7 2" xfId="37292"/>
    <cellStyle name="SAPBEXexcBad9 5 2 7 2 2" xfId="37293"/>
    <cellStyle name="SAPBEXexcBad9 5 2 7 3" xfId="37294"/>
    <cellStyle name="SAPBEXexcBad9 5 2 8" xfId="37295"/>
    <cellStyle name="SAPBEXexcBad9 5 2 8 2" xfId="37296"/>
    <cellStyle name="SAPBEXexcBad9 5 2 9" xfId="37297"/>
    <cellStyle name="SAPBEXexcBad9 5 3" xfId="37298"/>
    <cellStyle name="SAPBEXexcBad9 5 3 2" xfId="37299"/>
    <cellStyle name="SAPBEXexcBad9 5 3 2 2" xfId="37300"/>
    <cellStyle name="SAPBEXexcBad9 5 3 2 2 2" xfId="37301"/>
    <cellStyle name="SAPBEXexcBad9 5 3 2 3" xfId="37302"/>
    <cellStyle name="SAPBEXexcBad9 5 3 3" xfId="37303"/>
    <cellStyle name="SAPBEXexcBad9 5 3 3 2" xfId="37304"/>
    <cellStyle name="SAPBEXexcBad9 5 3 3 2 2" xfId="37305"/>
    <cellStyle name="SAPBEXexcBad9 5 3 3 3" xfId="37306"/>
    <cellStyle name="SAPBEXexcBad9 5 3 4" xfId="37307"/>
    <cellStyle name="SAPBEXexcBad9 5 3 4 2" xfId="37308"/>
    <cellStyle name="SAPBEXexcBad9 5 3 4 2 2" xfId="37309"/>
    <cellStyle name="SAPBEXexcBad9 5 3 4 3" xfId="37310"/>
    <cellStyle name="SAPBEXexcBad9 5 3 5" xfId="37311"/>
    <cellStyle name="SAPBEXexcBad9 5 3 5 2" xfId="37312"/>
    <cellStyle name="SAPBEXexcBad9 5 3 5 2 2" xfId="37313"/>
    <cellStyle name="SAPBEXexcBad9 5 3 5 3" xfId="37314"/>
    <cellStyle name="SAPBEXexcBad9 5 3 6" xfId="37315"/>
    <cellStyle name="SAPBEXexcBad9 5 3 6 2" xfId="37316"/>
    <cellStyle name="SAPBEXexcBad9 5 3 7" xfId="37317"/>
    <cellStyle name="SAPBEXexcBad9 5 4" xfId="37318"/>
    <cellStyle name="SAPBEXexcBad9 5 4 2" xfId="37319"/>
    <cellStyle name="SAPBEXexcBad9 5 4 2 2" xfId="37320"/>
    <cellStyle name="SAPBEXexcBad9 5 4 3" xfId="37321"/>
    <cellStyle name="SAPBEXexcBad9 5 5" xfId="37322"/>
    <cellStyle name="SAPBEXexcBad9 5 5 2" xfId="37323"/>
    <cellStyle name="SAPBEXexcBad9 5 5 2 2" xfId="37324"/>
    <cellStyle name="SAPBEXexcBad9 5 5 3" xfId="37325"/>
    <cellStyle name="SAPBEXexcBad9 5 6" xfId="37326"/>
    <cellStyle name="SAPBEXexcBad9 5 6 2" xfId="37327"/>
    <cellStyle name="SAPBEXexcBad9 5 7" xfId="37328"/>
    <cellStyle name="SAPBEXexcBad9 6" xfId="37329"/>
    <cellStyle name="SAPBEXexcBad9 6 2" xfId="37330"/>
    <cellStyle name="SAPBEXexcBad9 6 2 2" xfId="37331"/>
    <cellStyle name="SAPBEXexcBad9 6 2 2 2" xfId="37332"/>
    <cellStyle name="SAPBEXexcBad9 6 2 2 2 2" xfId="37333"/>
    <cellStyle name="SAPBEXexcBad9 6 2 2 3" xfId="37334"/>
    <cellStyle name="SAPBEXexcBad9 6 2 3" xfId="37335"/>
    <cellStyle name="SAPBEXexcBad9 6 2 3 2" xfId="37336"/>
    <cellStyle name="SAPBEXexcBad9 6 2 3 2 2" xfId="37337"/>
    <cellStyle name="SAPBEXexcBad9 6 2 3 3" xfId="37338"/>
    <cellStyle name="SAPBEXexcBad9 6 2 4" xfId="37339"/>
    <cellStyle name="SAPBEXexcBad9 6 2 4 2" xfId="37340"/>
    <cellStyle name="SAPBEXexcBad9 6 2 4 2 2" xfId="37341"/>
    <cellStyle name="SAPBEXexcBad9 6 2 4 3" xfId="37342"/>
    <cellStyle name="SAPBEXexcBad9 6 2 5" xfId="37343"/>
    <cellStyle name="SAPBEXexcBad9 6 2 5 2" xfId="37344"/>
    <cellStyle name="SAPBEXexcBad9 6 2 5 2 2" xfId="37345"/>
    <cellStyle name="SAPBEXexcBad9 6 2 5 3" xfId="37346"/>
    <cellStyle name="SAPBEXexcBad9 6 2 6" xfId="37347"/>
    <cellStyle name="SAPBEXexcBad9 6 2 6 2" xfId="37348"/>
    <cellStyle name="SAPBEXexcBad9 6 2 6 2 2" xfId="37349"/>
    <cellStyle name="SAPBEXexcBad9 6 2 6 3" xfId="37350"/>
    <cellStyle name="SAPBEXexcBad9 6 2 7" xfId="37351"/>
    <cellStyle name="SAPBEXexcBad9 6 2 7 2" xfId="37352"/>
    <cellStyle name="SAPBEXexcBad9 6 2 8" xfId="37353"/>
    <cellStyle name="SAPBEXexcBad9 6 3" xfId="37354"/>
    <cellStyle name="SAPBEXexcBad9 6 3 2" xfId="37355"/>
    <cellStyle name="SAPBEXexcBad9 6 3 2 2" xfId="37356"/>
    <cellStyle name="SAPBEXexcBad9 6 3 3" xfId="37357"/>
    <cellStyle name="SAPBEXexcBad9 6 4" xfId="37358"/>
    <cellStyle name="SAPBEXexcBad9 6 4 2" xfId="37359"/>
    <cellStyle name="SAPBEXexcBad9 6 4 2 2" xfId="37360"/>
    <cellStyle name="SAPBEXexcBad9 6 4 3" xfId="37361"/>
    <cellStyle name="SAPBEXexcBad9 6 5" xfId="37362"/>
    <cellStyle name="SAPBEXexcBad9 6 5 2" xfId="37363"/>
    <cellStyle name="SAPBEXexcBad9 6 5 2 2" xfId="37364"/>
    <cellStyle name="SAPBEXexcBad9 6 5 3" xfId="37365"/>
    <cellStyle name="SAPBEXexcBad9 6 6" xfId="37366"/>
    <cellStyle name="SAPBEXexcBad9 6 6 2" xfId="37367"/>
    <cellStyle name="SAPBEXexcBad9 6 6 2 2" xfId="37368"/>
    <cellStyle name="SAPBEXexcBad9 6 6 3" xfId="37369"/>
    <cellStyle name="SAPBEXexcBad9 6 7" xfId="37370"/>
    <cellStyle name="SAPBEXexcBad9 6 7 2" xfId="37371"/>
    <cellStyle name="SAPBEXexcBad9 6 7 2 2" xfId="37372"/>
    <cellStyle name="SAPBEXexcBad9 6 7 3" xfId="37373"/>
    <cellStyle name="SAPBEXexcBad9 6 8" xfId="37374"/>
    <cellStyle name="SAPBEXexcBad9 6 8 2" xfId="37375"/>
    <cellStyle name="SAPBEXexcBad9 6 9" xfId="37376"/>
    <cellStyle name="SAPBEXexcBad9 7" xfId="37377"/>
    <cellStyle name="SAPBEXexcBad9 7 2" xfId="37378"/>
    <cellStyle name="SAPBEXexcBad9 7 2 2" xfId="37379"/>
    <cellStyle name="SAPBEXexcBad9 7 2 2 2" xfId="37380"/>
    <cellStyle name="SAPBEXexcBad9 7 2 3" xfId="37381"/>
    <cellStyle name="SAPBEXexcBad9 7 3" xfId="37382"/>
    <cellStyle name="SAPBEXexcBad9 7 3 2" xfId="37383"/>
    <cellStyle name="SAPBEXexcBad9 7 3 2 2" xfId="37384"/>
    <cellStyle name="SAPBEXexcBad9 7 3 3" xfId="37385"/>
    <cellStyle name="SAPBEXexcBad9 7 4" xfId="37386"/>
    <cellStyle name="SAPBEXexcBad9 7 4 2" xfId="37387"/>
    <cellStyle name="SAPBEXexcBad9 7 4 2 2" xfId="37388"/>
    <cellStyle name="SAPBEXexcBad9 7 4 3" xfId="37389"/>
    <cellStyle name="SAPBEXexcBad9 7 5" xfId="37390"/>
    <cellStyle name="SAPBEXexcBad9 7 5 2" xfId="37391"/>
    <cellStyle name="SAPBEXexcBad9 7 5 2 2" xfId="37392"/>
    <cellStyle name="SAPBEXexcBad9 7 5 3" xfId="37393"/>
    <cellStyle name="SAPBEXexcBad9 7 6" xfId="37394"/>
    <cellStyle name="SAPBEXexcBad9 7 6 2" xfId="37395"/>
    <cellStyle name="SAPBEXexcBad9 7 7" xfId="37396"/>
    <cellStyle name="SAPBEXexcBad9 8" xfId="37397"/>
    <cellStyle name="SAPBEXexcBad9 8 2" xfId="37398"/>
    <cellStyle name="SAPBEXexcBad9 8 2 2" xfId="37399"/>
    <cellStyle name="SAPBEXexcBad9 8 3" xfId="37400"/>
    <cellStyle name="SAPBEXexcBad9 9" xfId="37401"/>
    <cellStyle name="SAPBEXexcBad9 9 2" xfId="37402"/>
    <cellStyle name="SAPBEXexcBad9 9 2 2" xfId="37403"/>
    <cellStyle name="SAPBEXexcBad9 9 3" xfId="37404"/>
    <cellStyle name="SAPBEXexcBad9_10년_단기 (2)" xfId="37405"/>
    <cellStyle name="SAPBEXexcCritical4" xfId="37406"/>
    <cellStyle name="SAPBEXexcCritical4 10" xfId="37407"/>
    <cellStyle name="SAPBEXexcCritical4 10 2" xfId="37408"/>
    <cellStyle name="SAPBEXexcCritical4 11" xfId="37409"/>
    <cellStyle name="SAPBEXexcCritical4 2" xfId="37410"/>
    <cellStyle name="SAPBEXexcCritical4 2 2" xfId="37411"/>
    <cellStyle name="SAPBEXexcCritical4 2 2 2" xfId="37412"/>
    <cellStyle name="SAPBEXexcCritical4 2 2 2 2" xfId="37413"/>
    <cellStyle name="SAPBEXexcCritical4 2 2 2 2 2" xfId="37414"/>
    <cellStyle name="SAPBEXexcCritical4 2 2 2 2 2 2" xfId="37415"/>
    <cellStyle name="SAPBEXexcCritical4 2 2 2 2 2 2 2" xfId="37416"/>
    <cellStyle name="SAPBEXexcCritical4 2 2 2 2 2 3" xfId="37417"/>
    <cellStyle name="SAPBEXexcCritical4 2 2 2 2 3" xfId="37418"/>
    <cellStyle name="SAPBEXexcCritical4 2 2 2 2 3 2" xfId="37419"/>
    <cellStyle name="SAPBEXexcCritical4 2 2 2 2 3 2 2" xfId="37420"/>
    <cellStyle name="SAPBEXexcCritical4 2 2 2 2 3 3" xfId="37421"/>
    <cellStyle name="SAPBEXexcCritical4 2 2 2 2 4" xfId="37422"/>
    <cellStyle name="SAPBEXexcCritical4 2 2 2 2 4 2" xfId="37423"/>
    <cellStyle name="SAPBEXexcCritical4 2 2 2 2 4 2 2" xfId="37424"/>
    <cellStyle name="SAPBEXexcCritical4 2 2 2 2 4 3" xfId="37425"/>
    <cellStyle name="SAPBEXexcCritical4 2 2 2 2 5" xfId="37426"/>
    <cellStyle name="SAPBEXexcCritical4 2 2 2 2 5 2" xfId="37427"/>
    <cellStyle name="SAPBEXexcCritical4 2 2 2 2 5 2 2" xfId="37428"/>
    <cellStyle name="SAPBEXexcCritical4 2 2 2 2 5 3" xfId="37429"/>
    <cellStyle name="SAPBEXexcCritical4 2 2 2 2 6" xfId="37430"/>
    <cellStyle name="SAPBEXexcCritical4 2 2 2 2 6 2" xfId="37431"/>
    <cellStyle name="SAPBEXexcCritical4 2 2 2 2 6 2 2" xfId="37432"/>
    <cellStyle name="SAPBEXexcCritical4 2 2 2 2 6 3" xfId="37433"/>
    <cellStyle name="SAPBEXexcCritical4 2 2 2 2 7" xfId="37434"/>
    <cellStyle name="SAPBEXexcCritical4 2 2 2 2 7 2" xfId="37435"/>
    <cellStyle name="SAPBEXexcCritical4 2 2 2 2 8" xfId="37436"/>
    <cellStyle name="SAPBEXexcCritical4 2 2 2 3" xfId="37437"/>
    <cellStyle name="SAPBEXexcCritical4 2 2 2 3 2" xfId="37438"/>
    <cellStyle name="SAPBEXexcCritical4 2 2 2 3 2 2" xfId="37439"/>
    <cellStyle name="SAPBEXexcCritical4 2 2 2 3 3" xfId="37440"/>
    <cellStyle name="SAPBEXexcCritical4 2 2 2 4" xfId="37441"/>
    <cellStyle name="SAPBEXexcCritical4 2 2 2 4 2" xfId="37442"/>
    <cellStyle name="SAPBEXexcCritical4 2 2 2 4 2 2" xfId="37443"/>
    <cellStyle name="SAPBEXexcCritical4 2 2 2 4 3" xfId="37444"/>
    <cellStyle name="SAPBEXexcCritical4 2 2 2 5" xfId="37445"/>
    <cellStyle name="SAPBEXexcCritical4 2 2 2 5 2" xfId="37446"/>
    <cellStyle name="SAPBEXexcCritical4 2 2 2 5 2 2" xfId="37447"/>
    <cellStyle name="SAPBEXexcCritical4 2 2 2 5 3" xfId="37448"/>
    <cellStyle name="SAPBEXexcCritical4 2 2 2 6" xfId="37449"/>
    <cellStyle name="SAPBEXexcCritical4 2 2 2 6 2" xfId="37450"/>
    <cellStyle name="SAPBEXexcCritical4 2 2 2 6 2 2" xfId="37451"/>
    <cellStyle name="SAPBEXexcCritical4 2 2 2 6 3" xfId="37452"/>
    <cellStyle name="SAPBEXexcCritical4 2 2 2 7" xfId="37453"/>
    <cellStyle name="SAPBEXexcCritical4 2 2 2 7 2" xfId="37454"/>
    <cellStyle name="SAPBEXexcCritical4 2 2 2 7 2 2" xfId="37455"/>
    <cellStyle name="SAPBEXexcCritical4 2 2 2 7 3" xfId="37456"/>
    <cellStyle name="SAPBEXexcCritical4 2 2 2 8" xfId="37457"/>
    <cellStyle name="SAPBEXexcCritical4 2 2 2 8 2" xfId="37458"/>
    <cellStyle name="SAPBEXexcCritical4 2 2 2 9" xfId="37459"/>
    <cellStyle name="SAPBEXexcCritical4 2 2 3" xfId="37460"/>
    <cellStyle name="SAPBEXexcCritical4 2 2 3 2" xfId="37461"/>
    <cellStyle name="SAPBEXexcCritical4 2 2 3 2 2" xfId="37462"/>
    <cellStyle name="SAPBEXexcCritical4 2 2 3 2 2 2" xfId="37463"/>
    <cellStyle name="SAPBEXexcCritical4 2 2 3 2 3" xfId="37464"/>
    <cellStyle name="SAPBEXexcCritical4 2 2 3 3" xfId="37465"/>
    <cellStyle name="SAPBEXexcCritical4 2 2 3 3 2" xfId="37466"/>
    <cellStyle name="SAPBEXexcCritical4 2 2 3 3 2 2" xfId="37467"/>
    <cellStyle name="SAPBEXexcCritical4 2 2 3 3 3" xfId="37468"/>
    <cellStyle name="SAPBEXexcCritical4 2 2 3 4" xfId="37469"/>
    <cellStyle name="SAPBEXexcCritical4 2 2 3 4 2" xfId="37470"/>
    <cellStyle name="SAPBEXexcCritical4 2 2 3 4 2 2" xfId="37471"/>
    <cellStyle name="SAPBEXexcCritical4 2 2 3 4 3" xfId="37472"/>
    <cellStyle name="SAPBEXexcCritical4 2 2 3 5" xfId="37473"/>
    <cellStyle name="SAPBEXexcCritical4 2 2 3 5 2" xfId="37474"/>
    <cellStyle name="SAPBEXexcCritical4 2 2 3 5 2 2" xfId="37475"/>
    <cellStyle name="SAPBEXexcCritical4 2 2 3 5 3" xfId="37476"/>
    <cellStyle name="SAPBEXexcCritical4 2 2 3 6" xfId="37477"/>
    <cellStyle name="SAPBEXexcCritical4 2 2 3 6 2" xfId="37478"/>
    <cellStyle name="SAPBEXexcCritical4 2 2 3 7" xfId="37479"/>
    <cellStyle name="SAPBEXexcCritical4 2 2 4" xfId="37480"/>
    <cellStyle name="SAPBEXexcCritical4 2 2 4 2" xfId="37481"/>
    <cellStyle name="SAPBEXexcCritical4 2 2 4 2 2" xfId="37482"/>
    <cellStyle name="SAPBEXexcCritical4 2 2 4 3" xfId="37483"/>
    <cellStyle name="SAPBEXexcCritical4 2 2 5" xfId="37484"/>
    <cellStyle name="SAPBEXexcCritical4 2 2 5 2" xfId="37485"/>
    <cellStyle name="SAPBEXexcCritical4 2 2 5 2 2" xfId="37486"/>
    <cellStyle name="SAPBEXexcCritical4 2 2 5 3" xfId="37487"/>
    <cellStyle name="SAPBEXexcCritical4 2 2 6" xfId="37488"/>
    <cellStyle name="SAPBEXexcCritical4 2 2 6 2" xfId="37489"/>
    <cellStyle name="SAPBEXexcCritical4 2 2 7" xfId="37490"/>
    <cellStyle name="SAPBEXexcCritical4 2 3" xfId="37491"/>
    <cellStyle name="SAPBEXexcCritical4 2 3 2" xfId="37492"/>
    <cellStyle name="SAPBEXexcCritical4 2 3 2 2" xfId="37493"/>
    <cellStyle name="SAPBEXexcCritical4 2 3 2 2 2" xfId="37494"/>
    <cellStyle name="SAPBEXexcCritical4 2 3 2 2 2 2" xfId="37495"/>
    <cellStyle name="SAPBEXexcCritical4 2 3 2 2 2 2 2" xfId="37496"/>
    <cellStyle name="SAPBEXexcCritical4 2 3 2 2 2 3" xfId="37497"/>
    <cellStyle name="SAPBEXexcCritical4 2 3 2 2 3" xfId="37498"/>
    <cellStyle name="SAPBEXexcCritical4 2 3 2 2 3 2" xfId="37499"/>
    <cellStyle name="SAPBEXexcCritical4 2 3 2 2 3 2 2" xfId="37500"/>
    <cellStyle name="SAPBEXexcCritical4 2 3 2 2 3 3" xfId="37501"/>
    <cellStyle name="SAPBEXexcCritical4 2 3 2 2 4" xfId="37502"/>
    <cellStyle name="SAPBEXexcCritical4 2 3 2 2 4 2" xfId="37503"/>
    <cellStyle name="SAPBEXexcCritical4 2 3 2 2 4 2 2" xfId="37504"/>
    <cellStyle name="SAPBEXexcCritical4 2 3 2 2 4 3" xfId="37505"/>
    <cellStyle name="SAPBEXexcCritical4 2 3 2 2 5" xfId="37506"/>
    <cellStyle name="SAPBEXexcCritical4 2 3 2 2 5 2" xfId="37507"/>
    <cellStyle name="SAPBEXexcCritical4 2 3 2 2 5 2 2" xfId="37508"/>
    <cellStyle name="SAPBEXexcCritical4 2 3 2 2 5 3" xfId="37509"/>
    <cellStyle name="SAPBEXexcCritical4 2 3 2 2 6" xfId="37510"/>
    <cellStyle name="SAPBEXexcCritical4 2 3 2 2 6 2" xfId="37511"/>
    <cellStyle name="SAPBEXexcCritical4 2 3 2 2 6 2 2" xfId="37512"/>
    <cellStyle name="SAPBEXexcCritical4 2 3 2 2 6 3" xfId="37513"/>
    <cellStyle name="SAPBEXexcCritical4 2 3 2 2 7" xfId="37514"/>
    <cellStyle name="SAPBEXexcCritical4 2 3 2 2 7 2" xfId="37515"/>
    <cellStyle name="SAPBEXexcCritical4 2 3 2 2 8" xfId="37516"/>
    <cellStyle name="SAPBEXexcCritical4 2 3 2 3" xfId="37517"/>
    <cellStyle name="SAPBEXexcCritical4 2 3 2 3 2" xfId="37518"/>
    <cellStyle name="SAPBEXexcCritical4 2 3 2 3 2 2" xfId="37519"/>
    <cellStyle name="SAPBEXexcCritical4 2 3 2 3 3" xfId="37520"/>
    <cellStyle name="SAPBEXexcCritical4 2 3 2 4" xfId="37521"/>
    <cellStyle name="SAPBEXexcCritical4 2 3 2 4 2" xfId="37522"/>
    <cellStyle name="SAPBEXexcCritical4 2 3 2 4 2 2" xfId="37523"/>
    <cellStyle name="SAPBEXexcCritical4 2 3 2 4 3" xfId="37524"/>
    <cellStyle name="SAPBEXexcCritical4 2 3 2 5" xfId="37525"/>
    <cellStyle name="SAPBEXexcCritical4 2 3 2 5 2" xfId="37526"/>
    <cellStyle name="SAPBEXexcCritical4 2 3 2 5 2 2" xfId="37527"/>
    <cellStyle name="SAPBEXexcCritical4 2 3 2 5 3" xfId="37528"/>
    <cellStyle name="SAPBEXexcCritical4 2 3 2 6" xfId="37529"/>
    <cellStyle name="SAPBEXexcCritical4 2 3 2 6 2" xfId="37530"/>
    <cellStyle name="SAPBEXexcCritical4 2 3 2 6 2 2" xfId="37531"/>
    <cellStyle name="SAPBEXexcCritical4 2 3 2 6 3" xfId="37532"/>
    <cellStyle name="SAPBEXexcCritical4 2 3 2 7" xfId="37533"/>
    <cellStyle name="SAPBEXexcCritical4 2 3 2 7 2" xfId="37534"/>
    <cellStyle name="SAPBEXexcCritical4 2 3 2 7 2 2" xfId="37535"/>
    <cellStyle name="SAPBEXexcCritical4 2 3 2 7 3" xfId="37536"/>
    <cellStyle name="SAPBEXexcCritical4 2 3 2 8" xfId="37537"/>
    <cellStyle name="SAPBEXexcCritical4 2 3 2 8 2" xfId="37538"/>
    <cellStyle name="SAPBEXexcCritical4 2 3 2 9" xfId="37539"/>
    <cellStyle name="SAPBEXexcCritical4 2 3 3" xfId="37540"/>
    <cellStyle name="SAPBEXexcCritical4 2 3 3 2" xfId="37541"/>
    <cellStyle name="SAPBEXexcCritical4 2 3 3 2 2" xfId="37542"/>
    <cellStyle name="SAPBEXexcCritical4 2 3 3 2 2 2" xfId="37543"/>
    <cellStyle name="SAPBEXexcCritical4 2 3 3 2 3" xfId="37544"/>
    <cellStyle name="SAPBEXexcCritical4 2 3 3 3" xfId="37545"/>
    <cellStyle name="SAPBEXexcCritical4 2 3 3 3 2" xfId="37546"/>
    <cellStyle name="SAPBEXexcCritical4 2 3 3 3 2 2" xfId="37547"/>
    <cellStyle name="SAPBEXexcCritical4 2 3 3 3 3" xfId="37548"/>
    <cellStyle name="SAPBEXexcCritical4 2 3 3 4" xfId="37549"/>
    <cellStyle name="SAPBEXexcCritical4 2 3 3 4 2" xfId="37550"/>
    <cellStyle name="SAPBEXexcCritical4 2 3 3 4 2 2" xfId="37551"/>
    <cellStyle name="SAPBEXexcCritical4 2 3 3 4 3" xfId="37552"/>
    <cellStyle name="SAPBEXexcCritical4 2 3 3 5" xfId="37553"/>
    <cellStyle name="SAPBEXexcCritical4 2 3 3 5 2" xfId="37554"/>
    <cellStyle name="SAPBEXexcCritical4 2 3 3 5 2 2" xfId="37555"/>
    <cellStyle name="SAPBEXexcCritical4 2 3 3 5 3" xfId="37556"/>
    <cellStyle name="SAPBEXexcCritical4 2 3 3 6" xfId="37557"/>
    <cellStyle name="SAPBEXexcCritical4 2 3 3 6 2" xfId="37558"/>
    <cellStyle name="SAPBEXexcCritical4 2 3 3 7" xfId="37559"/>
    <cellStyle name="SAPBEXexcCritical4 2 3 4" xfId="37560"/>
    <cellStyle name="SAPBEXexcCritical4 2 3 4 2" xfId="37561"/>
    <cellStyle name="SAPBEXexcCritical4 2 3 4 2 2" xfId="37562"/>
    <cellStyle name="SAPBEXexcCritical4 2 3 4 3" xfId="37563"/>
    <cellStyle name="SAPBEXexcCritical4 2 3 5" xfId="37564"/>
    <cellStyle name="SAPBEXexcCritical4 2 3 5 2" xfId="37565"/>
    <cellStyle name="SAPBEXexcCritical4 2 3 5 2 2" xfId="37566"/>
    <cellStyle name="SAPBEXexcCritical4 2 3 5 3" xfId="37567"/>
    <cellStyle name="SAPBEXexcCritical4 2 3 6" xfId="37568"/>
    <cellStyle name="SAPBEXexcCritical4 2 3 6 2" xfId="37569"/>
    <cellStyle name="SAPBEXexcCritical4 2 3 7" xfId="37570"/>
    <cellStyle name="SAPBEXexcCritical4 2 4" xfId="37571"/>
    <cellStyle name="SAPBEXexcCritical4 2 4 2" xfId="37572"/>
    <cellStyle name="SAPBEXexcCritical4 2 4 2 2" xfId="37573"/>
    <cellStyle name="SAPBEXexcCritical4 2 4 2 2 2" xfId="37574"/>
    <cellStyle name="SAPBEXexcCritical4 2 4 2 2 2 2" xfId="37575"/>
    <cellStyle name="SAPBEXexcCritical4 2 4 2 2 3" xfId="37576"/>
    <cellStyle name="SAPBEXexcCritical4 2 4 2 3" xfId="37577"/>
    <cellStyle name="SAPBEXexcCritical4 2 4 2 3 2" xfId="37578"/>
    <cellStyle name="SAPBEXexcCritical4 2 4 2 3 2 2" xfId="37579"/>
    <cellStyle name="SAPBEXexcCritical4 2 4 2 3 3" xfId="37580"/>
    <cellStyle name="SAPBEXexcCritical4 2 4 2 4" xfId="37581"/>
    <cellStyle name="SAPBEXexcCritical4 2 4 2 4 2" xfId="37582"/>
    <cellStyle name="SAPBEXexcCritical4 2 4 2 4 2 2" xfId="37583"/>
    <cellStyle name="SAPBEXexcCritical4 2 4 2 4 3" xfId="37584"/>
    <cellStyle name="SAPBEXexcCritical4 2 4 2 5" xfId="37585"/>
    <cellStyle name="SAPBEXexcCritical4 2 4 2 5 2" xfId="37586"/>
    <cellStyle name="SAPBEXexcCritical4 2 4 2 5 2 2" xfId="37587"/>
    <cellStyle name="SAPBEXexcCritical4 2 4 2 5 3" xfId="37588"/>
    <cellStyle name="SAPBEXexcCritical4 2 4 2 6" xfId="37589"/>
    <cellStyle name="SAPBEXexcCritical4 2 4 2 6 2" xfId="37590"/>
    <cellStyle name="SAPBEXexcCritical4 2 4 2 6 2 2" xfId="37591"/>
    <cellStyle name="SAPBEXexcCritical4 2 4 2 6 3" xfId="37592"/>
    <cellStyle name="SAPBEXexcCritical4 2 4 2 7" xfId="37593"/>
    <cellStyle name="SAPBEXexcCritical4 2 4 2 7 2" xfId="37594"/>
    <cellStyle name="SAPBEXexcCritical4 2 4 2 8" xfId="37595"/>
    <cellStyle name="SAPBEXexcCritical4 2 4 3" xfId="37596"/>
    <cellStyle name="SAPBEXexcCritical4 2 4 3 2" xfId="37597"/>
    <cellStyle name="SAPBEXexcCritical4 2 4 3 2 2" xfId="37598"/>
    <cellStyle name="SAPBEXexcCritical4 2 4 3 3" xfId="37599"/>
    <cellStyle name="SAPBEXexcCritical4 2 4 4" xfId="37600"/>
    <cellStyle name="SAPBEXexcCritical4 2 4 4 2" xfId="37601"/>
    <cellStyle name="SAPBEXexcCritical4 2 4 4 2 2" xfId="37602"/>
    <cellStyle name="SAPBEXexcCritical4 2 4 4 3" xfId="37603"/>
    <cellStyle name="SAPBEXexcCritical4 2 4 5" xfId="37604"/>
    <cellStyle name="SAPBEXexcCritical4 2 4 5 2" xfId="37605"/>
    <cellStyle name="SAPBEXexcCritical4 2 4 5 2 2" xfId="37606"/>
    <cellStyle name="SAPBEXexcCritical4 2 4 5 3" xfId="37607"/>
    <cellStyle name="SAPBEXexcCritical4 2 4 6" xfId="37608"/>
    <cellStyle name="SAPBEXexcCritical4 2 4 6 2" xfId="37609"/>
    <cellStyle name="SAPBEXexcCritical4 2 4 6 2 2" xfId="37610"/>
    <cellStyle name="SAPBEXexcCritical4 2 4 6 3" xfId="37611"/>
    <cellStyle name="SAPBEXexcCritical4 2 4 7" xfId="37612"/>
    <cellStyle name="SAPBEXexcCritical4 2 4 7 2" xfId="37613"/>
    <cellStyle name="SAPBEXexcCritical4 2 4 7 2 2" xfId="37614"/>
    <cellStyle name="SAPBEXexcCritical4 2 4 7 3" xfId="37615"/>
    <cellStyle name="SAPBEXexcCritical4 2 4 8" xfId="37616"/>
    <cellStyle name="SAPBEXexcCritical4 2 4 8 2" xfId="37617"/>
    <cellStyle name="SAPBEXexcCritical4 2 4 9" xfId="37618"/>
    <cellStyle name="SAPBEXexcCritical4 2 5" xfId="37619"/>
    <cellStyle name="SAPBEXexcCritical4 2 5 2" xfId="37620"/>
    <cellStyle name="SAPBEXexcCritical4 2 5 2 2" xfId="37621"/>
    <cellStyle name="SAPBEXexcCritical4 2 5 2 2 2" xfId="37622"/>
    <cellStyle name="SAPBEXexcCritical4 2 5 2 3" xfId="37623"/>
    <cellStyle name="SAPBEXexcCritical4 2 5 3" xfId="37624"/>
    <cellStyle name="SAPBEXexcCritical4 2 5 3 2" xfId="37625"/>
    <cellStyle name="SAPBEXexcCritical4 2 5 3 2 2" xfId="37626"/>
    <cellStyle name="SAPBEXexcCritical4 2 5 3 3" xfId="37627"/>
    <cellStyle name="SAPBEXexcCritical4 2 5 4" xfId="37628"/>
    <cellStyle name="SAPBEXexcCritical4 2 5 4 2" xfId="37629"/>
    <cellStyle name="SAPBEXexcCritical4 2 5 4 2 2" xfId="37630"/>
    <cellStyle name="SAPBEXexcCritical4 2 5 4 3" xfId="37631"/>
    <cellStyle name="SAPBEXexcCritical4 2 5 5" xfId="37632"/>
    <cellStyle name="SAPBEXexcCritical4 2 5 5 2" xfId="37633"/>
    <cellStyle name="SAPBEXexcCritical4 2 5 5 2 2" xfId="37634"/>
    <cellStyle name="SAPBEXexcCritical4 2 5 5 3" xfId="37635"/>
    <cellStyle name="SAPBEXexcCritical4 2 5 6" xfId="37636"/>
    <cellStyle name="SAPBEXexcCritical4 2 5 6 2" xfId="37637"/>
    <cellStyle name="SAPBEXexcCritical4 2 5 7" xfId="37638"/>
    <cellStyle name="SAPBEXexcCritical4 2 6" xfId="37639"/>
    <cellStyle name="SAPBEXexcCritical4 2 6 2" xfId="37640"/>
    <cellStyle name="SAPBEXexcCritical4 2 6 2 2" xfId="37641"/>
    <cellStyle name="SAPBEXexcCritical4 2 6 3" xfId="37642"/>
    <cellStyle name="SAPBEXexcCritical4 2 7" xfId="37643"/>
    <cellStyle name="SAPBEXexcCritical4 2 7 2" xfId="37644"/>
    <cellStyle name="SAPBEXexcCritical4 2 7 2 2" xfId="37645"/>
    <cellStyle name="SAPBEXexcCritical4 2 7 3" xfId="37646"/>
    <cellStyle name="SAPBEXexcCritical4 2 8" xfId="37647"/>
    <cellStyle name="SAPBEXexcCritical4 2 8 2" xfId="37648"/>
    <cellStyle name="SAPBEXexcCritical4 2 9" xfId="37649"/>
    <cellStyle name="SAPBEXexcCritical4 3" xfId="37650"/>
    <cellStyle name="SAPBEXexcCritical4 3 2" xfId="37651"/>
    <cellStyle name="SAPBEXexcCritical4 3 2 2" xfId="37652"/>
    <cellStyle name="SAPBEXexcCritical4 3 2 2 2" xfId="37653"/>
    <cellStyle name="SAPBEXexcCritical4 3 2 2 2 2" xfId="37654"/>
    <cellStyle name="SAPBEXexcCritical4 3 2 2 2 2 2" xfId="37655"/>
    <cellStyle name="SAPBEXexcCritical4 3 2 2 2 2 2 2" xfId="37656"/>
    <cellStyle name="SAPBEXexcCritical4 3 2 2 2 2 3" xfId="37657"/>
    <cellStyle name="SAPBEXexcCritical4 3 2 2 2 3" xfId="37658"/>
    <cellStyle name="SAPBEXexcCritical4 3 2 2 2 3 2" xfId="37659"/>
    <cellStyle name="SAPBEXexcCritical4 3 2 2 2 3 2 2" xfId="37660"/>
    <cellStyle name="SAPBEXexcCritical4 3 2 2 2 3 3" xfId="37661"/>
    <cellStyle name="SAPBEXexcCritical4 3 2 2 2 4" xfId="37662"/>
    <cellStyle name="SAPBEXexcCritical4 3 2 2 2 4 2" xfId="37663"/>
    <cellStyle name="SAPBEXexcCritical4 3 2 2 2 4 2 2" xfId="37664"/>
    <cellStyle name="SAPBEXexcCritical4 3 2 2 2 4 3" xfId="37665"/>
    <cellStyle name="SAPBEXexcCritical4 3 2 2 2 5" xfId="37666"/>
    <cellStyle name="SAPBEXexcCritical4 3 2 2 2 5 2" xfId="37667"/>
    <cellStyle name="SAPBEXexcCritical4 3 2 2 2 5 2 2" xfId="37668"/>
    <cellStyle name="SAPBEXexcCritical4 3 2 2 2 5 3" xfId="37669"/>
    <cellStyle name="SAPBEXexcCritical4 3 2 2 2 6" xfId="37670"/>
    <cellStyle name="SAPBEXexcCritical4 3 2 2 2 6 2" xfId="37671"/>
    <cellStyle name="SAPBEXexcCritical4 3 2 2 2 6 2 2" xfId="37672"/>
    <cellStyle name="SAPBEXexcCritical4 3 2 2 2 6 3" xfId="37673"/>
    <cellStyle name="SAPBEXexcCritical4 3 2 2 2 7" xfId="37674"/>
    <cellStyle name="SAPBEXexcCritical4 3 2 2 2 7 2" xfId="37675"/>
    <cellStyle name="SAPBEXexcCritical4 3 2 2 2 8" xfId="37676"/>
    <cellStyle name="SAPBEXexcCritical4 3 2 2 3" xfId="37677"/>
    <cellStyle name="SAPBEXexcCritical4 3 2 2 3 2" xfId="37678"/>
    <cellStyle name="SAPBEXexcCritical4 3 2 2 3 2 2" xfId="37679"/>
    <cellStyle name="SAPBEXexcCritical4 3 2 2 3 3" xfId="37680"/>
    <cellStyle name="SAPBEXexcCritical4 3 2 2 4" xfId="37681"/>
    <cellStyle name="SAPBEXexcCritical4 3 2 2 4 2" xfId="37682"/>
    <cellStyle name="SAPBEXexcCritical4 3 2 2 4 2 2" xfId="37683"/>
    <cellStyle name="SAPBEXexcCritical4 3 2 2 4 3" xfId="37684"/>
    <cellStyle name="SAPBEXexcCritical4 3 2 2 5" xfId="37685"/>
    <cellStyle name="SAPBEXexcCritical4 3 2 2 5 2" xfId="37686"/>
    <cellStyle name="SAPBEXexcCritical4 3 2 2 5 2 2" xfId="37687"/>
    <cellStyle name="SAPBEXexcCritical4 3 2 2 5 3" xfId="37688"/>
    <cellStyle name="SAPBEXexcCritical4 3 2 2 6" xfId="37689"/>
    <cellStyle name="SAPBEXexcCritical4 3 2 2 6 2" xfId="37690"/>
    <cellStyle name="SAPBEXexcCritical4 3 2 2 6 2 2" xfId="37691"/>
    <cellStyle name="SAPBEXexcCritical4 3 2 2 6 3" xfId="37692"/>
    <cellStyle name="SAPBEXexcCritical4 3 2 2 7" xfId="37693"/>
    <cellStyle name="SAPBEXexcCritical4 3 2 2 7 2" xfId="37694"/>
    <cellStyle name="SAPBEXexcCritical4 3 2 2 7 2 2" xfId="37695"/>
    <cellStyle name="SAPBEXexcCritical4 3 2 2 7 3" xfId="37696"/>
    <cellStyle name="SAPBEXexcCritical4 3 2 2 8" xfId="37697"/>
    <cellStyle name="SAPBEXexcCritical4 3 2 2 8 2" xfId="37698"/>
    <cellStyle name="SAPBEXexcCritical4 3 2 2 9" xfId="37699"/>
    <cellStyle name="SAPBEXexcCritical4 3 2 3" xfId="37700"/>
    <cellStyle name="SAPBEXexcCritical4 3 2 3 2" xfId="37701"/>
    <cellStyle name="SAPBEXexcCritical4 3 2 3 2 2" xfId="37702"/>
    <cellStyle name="SAPBEXexcCritical4 3 2 3 2 2 2" xfId="37703"/>
    <cellStyle name="SAPBEXexcCritical4 3 2 3 2 3" xfId="37704"/>
    <cellStyle name="SAPBEXexcCritical4 3 2 3 3" xfId="37705"/>
    <cellStyle name="SAPBEXexcCritical4 3 2 3 3 2" xfId="37706"/>
    <cellStyle name="SAPBEXexcCritical4 3 2 3 3 2 2" xfId="37707"/>
    <cellStyle name="SAPBEXexcCritical4 3 2 3 3 3" xfId="37708"/>
    <cellStyle name="SAPBEXexcCritical4 3 2 3 4" xfId="37709"/>
    <cellStyle name="SAPBEXexcCritical4 3 2 3 4 2" xfId="37710"/>
    <cellStyle name="SAPBEXexcCritical4 3 2 3 4 2 2" xfId="37711"/>
    <cellStyle name="SAPBEXexcCritical4 3 2 3 4 3" xfId="37712"/>
    <cellStyle name="SAPBEXexcCritical4 3 2 3 5" xfId="37713"/>
    <cellStyle name="SAPBEXexcCritical4 3 2 3 5 2" xfId="37714"/>
    <cellStyle name="SAPBEXexcCritical4 3 2 3 5 2 2" xfId="37715"/>
    <cellStyle name="SAPBEXexcCritical4 3 2 3 5 3" xfId="37716"/>
    <cellStyle name="SAPBEXexcCritical4 3 2 3 6" xfId="37717"/>
    <cellStyle name="SAPBEXexcCritical4 3 2 3 6 2" xfId="37718"/>
    <cellStyle name="SAPBEXexcCritical4 3 2 3 7" xfId="37719"/>
    <cellStyle name="SAPBEXexcCritical4 3 2 4" xfId="37720"/>
    <cellStyle name="SAPBEXexcCritical4 3 2 4 2" xfId="37721"/>
    <cellStyle name="SAPBEXexcCritical4 3 2 4 2 2" xfId="37722"/>
    <cellStyle name="SAPBEXexcCritical4 3 2 4 3" xfId="37723"/>
    <cellStyle name="SAPBEXexcCritical4 3 2 5" xfId="37724"/>
    <cellStyle name="SAPBEXexcCritical4 3 2 5 2" xfId="37725"/>
    <cellStyle name="SAPBEXexcCritical4 3 2 5 2 2" xfId="37726"/>
    <cellStyle name="SAPBEXexcCritical4 3 2 5 3" xfId="37727"/>
    <cellStyle name="SAPBEXexcCritical4 3 2 6" xfId="37728"/>
    <cellStyle name="SAPBEXexcCritical4 3 2 6 2" xfId="37729"/>
    <cellStyle name="SAPBEXexcCritical4 3 2 7" xfId="37730"/>
    <cellStyle name="SAPBEXexcCritical4 3 3" xfId="37731"/>
    <cellStyle name="SAPBEXexcCritical4 3 3 2" xfId="37732"/>
    <cellStyle name="SAPBEXexcCritical4 3 3 2 2" xfId="37733"/>
    <cellStyle name="SAPBEXexcCritical4 3 3 2 2 2" xfId="37734"/>
    <cellStyle name="SAPBEXexcCritical4 3 3 2 2 2 2" xfId="37735"/>
    <cellStyle name="SAPBEXexcCritical4 3 3 2 2 2 2 2" xfId="37736"/>
    <cellStyle name="SAPBEXexcCritical4 3 3 2 2 2 3" xfId="37737"/>
    <cellStyle name="SAPBEXexcCritical4 3 3 2 2 3" xfId="37738"/>
    <cellStyle name="SAPBEXexcCritical4 3 3 2 2 3 2" xfId="37739"/>
    <cellStyle name="SAPBEXexcCritical4 3 3 2 2 3 2 2" xfId="37740"/>
    <cellStyle name="SAPBEXexcCritical4 3 3 2 2 3 3" xfId="37741"/>
    <cellStyle name="SAPBEXexcCritical4 3 3 2 2 4" xfId="37742"/>
    <cellStyle name="SAPBEXexcCritical4 3 3 2 2 4 2" xfId="37743"/>
    <cellStyle name="SAPBEXexcCritical4 3 3 2 2 4 2 2" xfId="37744"/>
    <cellStyle name="SAPBEXexcCritical4 3 3 2 2 4 3" xfId="37745"/>
    <cellStyle name="SAPBEXexcCritical4 3 3 2 2 5" xfId="37746"/>
    <cellStyle name="SAPBEXexcCritical4 3 3 2 2 5 2" xfId="37747"/>
    <cellStyle name="SAPBEXexcCritical4 3 3 2 2 5 2 2" xfId="37748"/>
    <cellStyle name="SAPBEXexcCritical4 3 3 2 2 5 3" xfId="37749"/>
    <cellStyle name="SAPBEXexcCritical4 3 3 2 2 6" xfId="37750"/>
    <cellStyle name="SAPBEXexcCritical4 3 3 2 2 6 2" xfId="37751"/>
    <cellStyle name="SAPBEXexcCritical4 3 3 2 2 6 2 2" xfId="37752"/>
    <cellStyle name="SAPBEXexcCritical4 3 3 2 2 6 3" xfId="37753"/>
    <cellStyle name="SAPBEXexcCritical4 3 3 2 2 7" xfId="37754"/>
    <cellStyle name="SAPBEXexcCritical4 3 3 2 2 7 2" xfId="37755"/>
    <cellStyle name="SAPBEXexcCritical4 3 3 2 2 8" xfId="37756"/>
    <cellStyle name="SAPBEXexcCritical4 3 3 2 3" xfId="37757"/>
    <cellStyle name="SAPBEXexcCritical4 3 3 2 3 2" xfId="37758"/>
    <cellStyle name="SAPBEXexcCritical4 3 3 2 3 2 2" xfId="37759"/>
    <cellStyle name="SAPBEXexcCritical4 3 3 2 3 3" xfId="37760"/>
    <cellStyle name="SAPBEXexcCritical4 3 3 2 4" xfId="37761"/>
    <cellStyle name="SAPBEXexcCritical4 3 3 2 4 2" xfId="37762"/>
    <cellStyle name="SAPBEXexcCritical4 3 3 2 4 2 2" xfId="37763"/>
    <cellStyle name="SAPBEXexcCritical4 3 3 2 4 3" xfId="37764"/>
    <cellStyle name="SAPBEXexcCritical4 3 3 2 5" xfId="37765"/>
    <cellStyle name="SAPBEXexcCritical4 3 3 2 5 2" xfId="37766"/>
    <cellStyle name="SAPBEXexcCritical4 3 3 2 5 2 2" xfId="37767"/>
    <cellStyle name="SAPBEXexcCritical4 3 3 2 5 3" xfId="37768"/>
    <cellStyle name="SAPBEXexcCritical4 3 3 2 6" xfId="37769"/>
    <cellStyle name="SAPBEXexcCritical4 3 3 2 6 2" xfId="37770"/>
    <cellStyle name="SAPBEXexcCritical4 3 3 2 6 2 2" xfId="37771"/>
    <cellStyle name="SAPBEXexcCritical4 3 3 2 6 3" xfId="37772"/>
    <cellStyle name="SAPBEXexcCritical4 3 3 2 7" xfId="37773"/>
    <cellStyle name="SAPBEXexcCritical4 3 3 2 7 2" xfId="37774"/>
    <cellStyle name="SAPBEXexcCritical4 3 3 2 7 2 2" xfId="37775"/>
    <cellStyle name="SAPBEXexcCritical4 3 3 2 7 3" xfId="37776"/>
    <cellStyle name="SAPBEXexcCritical4 3 3 2 8" xfId="37777"/>
    <cellStyle name="SAPBEXexcCritical4 3 3 2 8 2" xfId="37778"/>
    <cellStyle name="SAPBEXexcCritical4 3 3 2 9" xfId="37779"/>
    <cellStyle name="SAPBEXexcCritical4 3 3 3" xfId="37780"/>
    <cellStyle name="SAPBEXexcCritical4 3 3 3 2" xfId="37781"/>
    <cellStyle name="SAPBEXexcCritical4 3 3 3 2 2" xfId="37782"/>
    <cellStyle name="SAPBEXexcCritical4 3 3 3 2 2 2" xfId="37783"/>
    <cellStyle name="SAPBEXexcCritical4 3 3 3 2 3" xfId="37784"/>
    <cellStyle name="SAPBEXexcCritical4 3 3 3 3" xfId="37785"/>
    <cellStyle name="SAPBEXexcCritical4 3 3 3 3 2" xfId="37786"/>
    <cellStyle name="SAPBEXexcCritical4 3 3 3 3 2 2" xfId="37787"/>
    <cellStyle name="SAPBEXexcCritical4 3 3 3 3 3" xfId="37788"/>
    <cellStyle name="SAPBEXexcCritical4 3 3 3 4" xfId="37789"/>
    <cellStyle name="SAPBEXexcCritical4 3 3 3 4 2" xfId="37790"/>
    <cellStyle name="SAPBEXexcCritical4 3 3 3 4 2 2" xfId="37791"/>
    <cellStyle name="SAPBEXexcCritical4 3 3 3 4 3" xfId="37792"/>
    <cellStyle name="SAPBEXexcCritical4 3 3 3 5" xfId="37793"/>
    <cellStyle name="SAPBEXexcCritical4 3 3 3 5 2" xfId="37794"/>
    <cellStyle name="SAPBEXexcCritical4 3 3 3 5 2 2" xfId="37795"/>
    <cellStyle name="SAPBEXexcCritical4 3 3 3 5 3" xfId="37796"/>
    <cellStyle name="SAPBEXexcCritical4 3 3 3 6" xfId="37797"/>
    <cellStyle name="SAPBEXexcCritical4 3 3 3 6 2" xfId="37798"/>
    <cellStyle name="SAPBEXexcCritical4 3 3 3 7" xfId="37799"/>
    <cellStyle name="SAPBEXexcCritical4 3 3 4" xfId="37800"/>
    <cellStyle name="SAPBEXexcCritical4 3 3 4 2" xfId="37801"/>
    <cellStyle name="SAPBEXexcCritical4 3 3 4 2 2" xfId="37802"/>
    <cellStyle name="SAPBEXexcCritical4 3 3 4 3" xfId="37803"/>
    <cellStyle name="SAPBEXexcCritical4 3 3 5" xfId="37804"/>
    <cellStyle name="SAPBEXexcCritical4 3 3 5 2" xfId="37805"/>
    <cellStyle name="SAPBEXexcCritical4 3 3 5 2 2" xfId="37806"/>
    <cellStyle name="SAPBEXexcCritical4 3 3 5 3" xfId="37807"/>
    <cellStyle name="SAPBEXexcCritical4 3 3 6" xfId="37808"/>
    <cellStyle name="SAPBEXexcCritical4 3 3 6 2" xfId="37809"/>
    <cellStyle name="SAPBEXexcCritical4 3 3 7" xfId="37810"/>
    <cellStyle name="SAPBEXexcCritical4 3 4" xfId="37811"/>
    <cellStyle name="SAPBEXexcCritical4 3 4 2" xfId="37812"/>
    <cellStyle name="SAPBEXexcCritical4 3 4 2 2" xfId="37813"/>
    <cellStyle name="SAPBEXexcCritical4 3 4 2 2 2" xfId="37814"/>
    <cellStyle name="SAPBEXexcCritical4 3 4 2 2 2 2" xfId="37815"/>
    <cellStyle name="SAPBEXexcCritical4 3 4 2 2 3" xfId="37816"/>
    <cellStyle name="SAPBEXexcCritical4 3 4 2 3" xfId="37817"/>
    <cellStyle name="SAPBEXexcCritical4 3 4 2 3 2" xfId="37818"/>
    <cellStyle name="SAPBEXexcCritical4 3 4 2 3 2 2" xfId="37819"/>
    <cellStyle name="SAPBEXexcCritical4 3 4 2 3 3" xfId="37820"/>
    <cellStyle name="SAPBEXexcCritical4 3 4 2 4" xfId="37821"/>
    <cellStyle name="SAPBEXexcCritical4 3 4 2 4 2" xfId="37822"/>
    <cellStyle name="SAPBEXexcCritical4 3 4 2 4 2 2" xfId="37823"/>
    <cellStyle name="SAPBEXexcCritical4 3 4 2 4 3" xfId="37824"/>
    <cellStyle name="SAPBEXexcCritical4 3 4 2 5" xfId="37825"/>
    <cellStyle name="SAPBEXexcCritical4 3 4 2 5 2" xfId="37826"/>
    <cellStyle name="SAPBEXexcCritical4 3 4 2 5 2 2" xfId="37827"/>
    <cellStyle name="SAPBEXexcCritical4 3 4 2 5 3" xfId="37828"/>
    <cellStyle name="SAPBEXexcCritical4 3 4 2 6" xfId="37829"/>
    <cellStyle name="SAPBEXexcCritical4 3 4 2 6 2" xfId="37830"/>
    <cellStyle name="SAPBEXexcCritical4 3 4 2 6 2 2" xfId="37831"/>
    <cellStyle name="SAPBEXexcCritical4 3 4 2 6 3" xfId="37832"/>
    <cellStyle name="SAPBEXexcCritical4 3 4 2 7" xfId="37833"/>
    <cellStyle name="SAPBEXexcCritical4 3 4 2 7 2" xfId="37834"/>
    <cellStyle name="SAPBEXexcCritical4 3 4 2 8" xfId="37835"/>
    <cellStyle name="SAPBEXexcCritical4 3 4 3" xfId="37836"/>
    <cellStyle name="SAPBEXexcCritical4 3 4 3 2" xfId="37837"/>
    <cellStyle name="SAPBEXexcCritical4 3 4 3 2 2" xfId="37838"/>
    <cellStyle name="SAPBEXexcCritical4 3 4 3 3" xfId="37839"/>
    <cellStyle name="SAPBEXexcCritical4 3 4 4" xfId="37840"/>
    <cellStyle name="SAPBEXexcCritical4 3 4 4 2" xfId="37841"/>
    <cellStyle name="SAPBEXexcCritical4 3 4 4 2 2" xfId="37842"/>
    <cellStyle name="SAPBEXexcCritical4 3 4 4 3" xfId="37843"/>
    <cellStyle name="SAPBEXexcCritical4 3 4 5" xfId="37844"/>
    <cellStyle name="SAPBEXexcCritical4 3 4 5 2" xfId="37845"/>
    <cellStyle name="SAPBEXexcCritical4 3 4 5 2 2" xfId="37846"/>
    <cellStyle name="SAPBEXexcCritical4 3 4 5 3" xfId="37847"/>
    <cellStyle name="SAPBEXexcCritical4 3 4 6" xfId="37848"/>
    <cellStyle name="SAPBEXexcCritical4 3 4 6 2" xfId="37849"/>
    <cellStyle name="SAPBEXexcCritical4 3 4 6 2 2" xfId="37850"/>
    <cellStyle name="SAPBEXexcCritical4 3 4 6 3" xfId="37851"/>
    <cellStyle name="SAPBEXexcCritical4 3 4 7" xfId="37852"/>
    <cellStyle name="SAPBEXexcCritical4 3 4 7 2" xfId="37853"/>
    <cellStyle name="SAPBEXexcCritical4 3 4 7 2 2" xfId="37854"/>
    <cellStyle name="SAPBEXexcCritical4 3 4 7 3" xfId="37855"/>
    <cellStyle name="SAPBEXexcCritical4 3 4 8" xfId="37856"/>
    <cellStyle name="SAPBEXexcCritical4 3 4 8 2" xfId="37857"/>
    <cellStyle name="SAPBEXexcCritical4 3 4 9" xfId="37858"/>
    <cellStyle name="SAPBEXexcCritical4 3 5" xfId="37859"/>
    <cellStyle name="SAPBEXexcCritical4 3 5 2" xfId="37860"/>
    <cellStyle name="SAPBEXexcCritical4 3 5 2 2" xfId="37861"/>
    <cellStyle name="SAPBEXexcCritical4 3 5 2 2 2" xfId="37862"/>
    <cellStyle name="SAPBEXexcCritical4 3 5 2 3" xfId="37863"/>
    <cellStyle name="SAPBEXexcCritical4 3 5 3" xfId="37864"/>
    <cellStyle name="SAPBEXexcCritical4 3 5 3 2" xfId="37865"/>
    <cellStyle name="SAPBEXexcCritical4 3 5 3 2 2" xfId="37866"/>
    <cellStyle name="SAPBEXexcCritical4 3 5 3 3" xfId="37867"/>
    <cellStyle name="SAPBEXexcCritical4 3 5 4" xfId="37868"/>
    <cellStyle name="SAPBEXexcCritical4 3 5 4 2" xfId="37869"/>
    <cellStyle name="SAPBEXexcCritical4 3 5 4 2 2" xfId="37870"/>
    <cellStyle name="SAPBEXexcCritical4 3 5 4 3" xfId="37871"/>
    <cellStyle name="SAPBEXexcCritical4 3 5 5" xfId="37872"/>
    <cellStyle name="SAPBEXexcCritical4 3 5 5 2" xfId="37873"/>
    <cellStyle name="SAPBEXexcCritical4 3 5 5 2 2" xfId="37874"/>
    <cellStyle name="SAPBEXexcCritical4 3 5 5 3" xfId="37875"/>
    <cellStyle name="SAPBEXexcCritical4 3 5 6" xfId="37876"/>
    <cellStyle name="SAPBEXexcCritical4 3 5 6 2" xfId="37877"/>
    <cellStyle name="SAPBEXexcCritical4 3 5 7" xfId="37878"/>
    <cellStyle name="SAPBEXexcCritical4 3 6" xfId="37879"/>
    <cellStyle name="SAPBEXexcCritical4 3 6 2" xfId="37880"/>
    <cellStyle name="SAPBEXexcCritical4 3 6 2 2" xfId="37881"/>
    <cellStyle name="SAPBEXexcCritical4 3 6 3" xfId="37882"/>
    <cellStyle name="SAPBEXexcCritical4 3 7" xfId="37883"/>
    <cellStyle name="SAPBEXexcCritical4 3 7 2" xfId="37884"/>
    <cellStyle name="SAPBEXexcCritical4 3 7 2 2" xfId="37885"/>
    <cellStyle name="SAPBEXexcCritical4 3 7 3" xfId="37886"/>
    <cellStyle name="SAPBEXexcCritical4 3 8" xfId="37887"/>
    <cellStyle name="SAPBEXexcCritical4 3 8 2" xfId="37888"/>
    <cellStyle name="SAPBEXexcCritical4 3 9" xfId="37889"/>
    <cellStyle name="SAPBEXexcCritical4 4" xfId="37890"/>
    <cellStyle name="SAPBEXexcCritical4 4 2" xfId="37891"/>
    <cellStyle name="SAPBEXexcCritical4 4 2 2" xfId="37892"/>
    <cellStyle name="SAPBEXexcCritical4 4 2 2 2" xfId="37893"/>
    <cellStyle name="SAPBEXexcCritical4 4 2 2 2 2" xfId="37894"/>
    <cellStyle name="SAPBEXexcCritical4 4 2 2 2 2 2" xfId="37895"/>
    <cellStyle name="SAPBEXexcCritical4 4 2 2 2 2 2 2" xfId="37896"/>
    <cellStyle name="SAPBEXexcCritical4 4 2 2 2 2 3" xfId="37897"/>
    <cellStyle name="SAPBEXexcCritical4 4 2 2 2 3" xfId="37898"/>
    <cellStyle name="SAPBEXexcCritical4 4 2 2 2 3 2" xfId="37899"/>
    <cellStyle name="SAPBEXexcCritical4 4 2 2 2 3 2 2" xfId="37900"/>
    <cellStyle name="SAPBEXexcCritical4 4 2 2 2 3 3" xfId="37901"/>
    <cellStyle name="SAPBEXexcCritical4 4 2 2 2 4" xfId="37902"/>
    <cellStyle name="SAPBEXexcCritical4 4 2 2 2 4 2" xfId="37903"/>
    <cellStyle name="SAPBEXexcCritical4 4 2 2 2 4 2 2" xfId="37904"/>
    <cellStyle name="SAPBEXexcCritical4 4 2 2 2 4 3" xfId="37905"/>
    <cellStyle name="SAPBEXexcCritical4 4 2 2 2 5" xfId="37906"/>
    <cellStyle name="SAPBEXexcCritical4 4 2 2 2 5 2" xfId="37907"/>
    <cellStyle name="SAPBEXexcCritical4 4 2 2 2 5 2 2" xfId="37908"/>
    <cellStyle name="SAPBEXexcCritical4 4 2 2 2 5 3" xfId="37909"/>
    <cellStyle name="SAPBEXexcCritical4 4 2 2 2 6" xfId="37910"/>
    <cellStyle name="SAPBEXexcCritical4 4 2 2 2 6 2" xfId="37911"/>
    <cellStyle name="SAPBEXexcCritical4 4 2 2 2 6 2 2" xfId="37912"/>
    <cellStyle name="SAPBEXexcCritical4 4 2 2 2 6 3" xfId="37913"/>
    <cellStyle name="SAPBEXexcCritical4 4 2 2 2 7" xfId="37914"/>
    <cellStyle name="SAPBEXexcCritical4 4 2 2 2 7 2" xfId="37915"/>
    <cellStyle name="SAPBEXexcCritical4 4 2 2 2 8" xfId="37916"/>
    <cellStyle name="SAPBEXexcCritical4 4 2 2 3" xfId="37917"/>
    <cellStyle name="SAPBEXexcCritical4 4 2 2 3 2" xfId="37918"/>
    <cellStyle name="SAPBEXexcCritical4 4 2 2 3 2 2" xfId="37919"/>
    <cellStyle name="SAPBEXexcCritical4 4 2 2 3 3" xfId="37920"/>
    <cellStyle name="SAPBEXexcCritical4 4 2 2 4" xfId="37921"/>
    <cellStyle name="SAPBEXexcCritical4 4 2 2 4 2" xfId="37922"/>
    <cellStyle name="SAPBEXexcCritical4 4 2 2 4 2 2" xfId="37923"/>
    <cellStyle name="SAPBEXexcCritical4 4 2 2 4 3" xfId="37924"/>
    <cellStyle name="SAPBEXexcCritical4 4 2 2 5" xfId="37925"/>
    <cellStyle name="SAPBEXexcCritical4 4 2 2 5 2" xfId="37926"/>
    <cellStyle name="SAPBEXexcCritical4 4 2 2 5 2 2" xfId="37927"/>
    <cellStyle name="SAPBEXexcCritical4 4 2 2 5 3" xfId="37928"/>
    <cellStyle name="SAPBEXexcCritical4 4 2 2 6" xfId="37929"/>
    <cellStyle name="SAPBEXexcCritical4 4 2 2 6 2" xfId="37930"/>
    <cellStyle name="SAPBEXexcCritical4 4 2 2 6 2 2" xfId="37931"/>
    <cellStyle name="SAPBEXexcCritical4 4 2 2 6 3" xfId="37932"/>
    <cellStyle name="SAPBEXexcCritical4 4 2 2 7" xfId="37933"/>
    <cellStyle name="SAPBEXexcCritical4 4 2 2 7 2" xfId="37934"/>
    <cellStyle name="SAPBEXexcCritical4 4 2 2 7 2 2" xfId="37935"/>
    <cellStyle name="SAPBEXexcCritical4 4 2 2 7 3" xfId="37936"/>
    <cellStyle name="SAPBEXexcCritical4 4 2 2 8" xfId="37937"/>
    <cellStyle name="SAPBEXexcCritical4 4 2 2 8 2" xfId="37938"/>
    <cellStyle name="SAPBEXexcCritical4 4 2 2 9" xfId="37939"/>
    <cellStyle name="SAPBEXexcCritical4 4 2 3" xfId="37940"/>
    <cellStyle name="SAPBEXexcCritical4 4 2 3 2" xfId="37941"/>
    <cellStyle name="SAPBEXexcCritical4 4 2 3 2 2" xfId="37942"/>
    <cellStyle name="SAPBEXexcCritical4 4 2 3 2 2 2" xfId="37943"/>
    <cellStyle name="SAPBEXexcCritical4 4 2 3 2 3" xfId="37944"/>
    <cellStyle name="SAPBEXexcCritical4 4 2 3 3" xfId="37945"/>
    <cellStyle name="SAPBEXexcCritical4 4 2 3 3 2" xfId="37946"/>
    <cellStyle name="SAPBEXexcCritical4 4 2 3 3 2 2" xfId="37947"/>
    <cellStyle name="SAPBEXexcCritical4 4 2 3 3 3" xfId="37948"/>
    <cellStyle name="SAPBEXexcCritical4 4 2 3 4" xfId="37949"/>
    <cellStyle name="SAPBEXexcCritical4 4 2 3 4 2" xfId="37950"/>
    <cellStyle name="SAPBEXexcCritical4 4 2 3 4 2 2" xfId="37951"/>
    <cellStyle name="SAPBEXexcCritical4 4 2 3 4 3" xfId="37952"/>
    <cellStyle name="SAPBEXexcCritical4 4 2 3 5" xfId="37953"/>
    <cellStyle name="SAPBEXexcCritical4 4 2 3 5 2" xfId="37954"/>
    <cellStyle name="SAPBEXexcCritical4 4 2 3 5 2 2" xfId="37955"/>
    <cellStyle name="SAPBEXexcCritical4 4 2 3 5 3" xfId="37956"/>
    <cellStyle name="SAPBEXexcCritical4 4 2 3 6" xfId="37957"/>
    <cellStyle name="SAPBEXexcCritical4 4 2 3 6 2" xfId="37958"/>
    <cellStyle name="SAPBEXexcCritical4 4 2 3 7" xfId="37959"/>
    <cellStyle name="SAPBEXexcCritical4 4 2 4" xfId="37960"/>
    <cellStyle name="SAPBEXexcCritical4 4 2 4 2" xfId="37961"/>
    <cellStyle name="SAPBEXexcCritical4 4 2 4 2 2" xfId="37962"/>
    <cellStyle name="SAPBEXexcCritical4 4 2 4 3" xfId="37963"/>
    <cellStyle name="SAPBEXexcCritical4 4 2 5" xfId="37964"/>
    <cellStyle name="SAPBEXexcCritical4 4 2 5 2" xfId="37965"/>
    <cellStyle name="SAPBEXexcCritical4 4 2 5 2 2" xfId="37966"/>
    <cellStyle name="SAPBEXexcCritical4 4 2 5 3" xfId="37967"/>
    <cellStyle name="SAPBEXexcCritical4 4 2 6" xfId="37968"/>
    <cellStyle name="SAPBEXexcCritical4 4 2 6 2" xfId="37969"/>
    <cellStyle name="SAPBEXexcCritical4 4 2 7" xfId="37970"/>
    <cellStyle name="SAPBEXexcCritical4 4 3" xfId="37971"/>
    <cellStyle name="SAPBEXexcCritical4 4 3 2" xfId="37972"/>
    <cellStyle name="SAPBEXexcCritical4 4 3 2 2" xfId="37973"/>
    <cellStyle name="SAPBEXexcCritical4 4 3 2 2 2" xfId="37974"/>
    <cellStyle name="SAPBEXexcCritical4 4 3 2 2 2 2" xfId="37975"/>
    <cellStyle name="SAPBEXexcCritical4 4 3 2 2 2 2 2" xfId="37976"/>
    <cellStyle name="SAPBEXexcCritical4 4 3 2 2 2 3" xfId="37977"/>
    <cellStyle name="SAPBEXexcCritical4 4 3 2 2 3" xfId="37978"/>
    <cellStyle name="SAPBEXexcCritical4 4 3 2 2 3 2" xfId="37979"/>
    <cellStyle name="SAPBEXexcCritical4 4 3 2 2 3 2 2" xfId="37980"/>
    <cellStyle name="SAPBEXexcCritical4 4 3 2 2 3 3" xfId="37981"/>
    <cellStyle name="SAPBEXexcCritical4 4 3 2 2 4" xfId="37982"/>
    <cellStyle name="SAPBEXexcCritical4 4 3 2 2 4 2" xfId="37983"/>
    <cellStyle name="SAPBEXexcCritical4 4 3 2 2 4 2 2" xfId="37984"/>
    <cellStyle name="SAPBEXexcCritical4 4 3 2 2 4 3" xfId="37985"/>
    <cellStyle name="SAPBEXexcCritical4 4 3 2 2 5" xfId="37986"/>
    <cellStyle name="SAPBEXexcCritical4 4 3 2 2 5 2" xfId="37987"/>
    <cellStyle name="SAPBEXexcCritical4 4 3 2 2 5 2 2" xfId="37988"/>
    <cellStyle name="SAPBEXexcCritical4 4 3 2 2 5 3" xfId="37989"/>
    <cellStyle name="SAPBEXexcCritical4 4 3 2 2 6" xfId="37990"/>
    <cellStyle name="SAPBEXexcCritical4 4 3 2 2 6 2" xfId="37991"/>
    <cellStyle name="SAPBEXexcCritical4 4 3 2 2 6 2 2" xfId="37992"/>
    <cellStyle name="SAPBEXexcCritical4 4 3 2 2 6 3" xfId="37993"/>
    <cellStyle name="SAPBEXexcCritical4 4 3 2 2 7" xfId="37994"/>
    <cellStyle name="SAPBEXexcCritical4 4 3 2 2 7 2" xfId="37995"/>
    <cellStyle name="SAPBEXexcCritical4 4 3 2 2 8" xfId="37996"/>
    <cellStyle name="SAPBEXexcCritical4 4 3 2 3" xfId="37997"/>
    <cellStyle name="SAPBEXexcCritical4 4 3 2 3 2" xfId="37998"/>
    <cellStyle name="SAPBEXexcCritical4 4 3 2 3 2 2" xfId="37999"/>
    <cellStyle name="SAPBEXexcCritical4 4 3 2 3 3" xfId="38000"/>
    <cellStyle name="SAPBEXexcCritical4 4 3 2 4" xfId="38001"/>
    <cellStyle name="SAPBEXexcCritical4 4 3 2 4 2" xfId="38002"/>
    <cellStyle name="SAPBEXexcCritical4 4 3 2 4 2 2" xfId="38003"/>
    <cellStyle name="SAPBEXexcCritical4 4 3 2 4 3" xfId="38004"/>
    <cellStyle name="SAPBEXexcCritical4 4 3 2 5" xfId="38005"/>
    <cellStyle name="SAPBEXexcCritical4 4 3 2 5 2" xfId="38006"/>
    <cellStyle name="SAPBEXexcCritical4 4 3 2 5 2 2" xfId="38007"/>
    <cellStyle name="SAPBEXexcCritical4 4 3 2 5 3" xfId="38008"/>
    <cellStyle name="SAPBEXexcCritical4 4 3 2 6" xfId="38009"/>
    <cellStyle name="SAPBEXexcCritical4 4 3 2 6 2" xfId="38010"/>
    <cellStyle name="SAPBEXexcCritical4 4 3 2 6 2 2" xfId="38011"/>
    <cellStyle name="SAPBEXexcCritical4 4 3 2 6 3" xfId="38012"/>
    <cellStyle name="SAPBEXexcCritical4 4 3 2 7" xfId="38013"/>
    <cellStyle name="SAPBEXexcCritical4 4 3 2 7 2" xfId="38014"/>
    <cellStyle name="SAPBEXexcCritical4 4 3 2 7 2 2" xfId="38015"/>
    <cellStyle name="SAPBEXexcCritical4 4 3 2 7 3" xfId="38016"/>
    <cellStyle name="SAPBEXexcCritical4 4 3 2 8" xfId="38017"/>
    <cellStyle name="SAPBEXexcCritical4 4 3 2 8 2" xfId="38018"/>
    <cellStyle name="SAPBEXexcCritical4 4 3 2 9" xfId="38019"/>
    <cellStyle name="SAPBEXexcCritical4 4 3 3" xfId="38020"/>
    <cellStyle name="SAPBEXexcCritical4 4 3 3 2" xfId="38021"/>
    <cellStyle name="SAPBEXexcCritical4 4 3 3 2 2" xfId="38022"/>
    <cellStyle name="SAPBEXexcCritical4 4 3 3 2 2 2" xfId="38023"/>
    <cellStyle name="SAPBEXexcCritical4 4 3 3 2 3" xfId="38024"/>
    <cellStyle name="SAPBEXexcCritical4 4 3 3 3" xfId="38025"/>
    <cellStyle name="SAPBEXexcCritical4 4 3 3 3 2" xfId="38026"/>
    <cellStyle name="SAPBEXexcCritical4 4 3 3 3 2 2" xfId="38027"/>
    <cellStyle name="SAPBEXexcCritical4 4 3 3 3 3" xfId="38028"/>
    <cellStyle name="SAPBEXexcCritical4 4 3 3 4" xfId="38029"/>
    <cellStyle name="SAPBEXexcCritical4 4 3 3 4 2" xfId="38030"/>
    <cellStyle name="SAPBEXexcCritical4 4 3 3 4 2 2" xfId="38031"/>
    <cellStyle name="SAPBEXexcCritical4 4 3 3 4 3" xfId="38032"/>
    <cellStyle name="SAPBEXexcCritical4 4 3 3 5" xfId="38033"/>
    <cellStyle name="SAPBEXexcCritical4 4 3 3 5 2" xfId="38034"/>
    <cellStyle name="SAPBEXexcCritical4 4 3 3 5 2 2" xfId="38035"/>
    <cellStyle name="SAPBEXexcCritical4 4 3 3 5 3" xfId="38036"/>
    <cellStyle name="SAPBEXexcCritical4 4 3 3 6" xfId="38037"/>
    <cellStyle name="SAPBEXexcCritical4 4 3 3 6 2" xfId="38038"/>
    <cellStyle name="SAPBEXexcCritical4 4 3 3 7" xfId="38039"/>
    <cellStyle name="SAPBEXexcCritical4 4 3 4" xfId="38040"/>
    <cellStyle name="SAPBEXexcCritical4 4 3 4 2" xfId="38041"/>
    <cellStyle name="SAPBEXexcCritical4 4 3 4 2 2" xfId="38042"/>
    <cellStyle name="SAPBEXexcCritical4 4 3 4 3" xfId="38043"/>
    <cellStyle name="SAPBEXexcCritical4 4 3 5" xfId="38044"/>
    <cellStyle name="SAPBEXexcCritical4 4 3 5 2" xfId="38045"/>
    <cellStyle name="SAPBEXexcCritical4 4 3 5 2 2" xfId="38046"/>
    <cellStyle name="SAPBEXexcCritical4 4 3 5 3" xfId="38047"/>
    <cellStyle name="SAPBEXexcCritical4 4 3 6" xfId="38048"/>
    <cellStyle name="SAPBEXexcCritical4 4 3 6 2" xfId="38049"/>
    <cellStyle name="SAPBEXexcCritical4 4 3 7" xfId="38050"/>
    <cellStyle name="SAPBEXexcCritical4 4 4" xfId="38051"/>
    <cellStyle name="SAPBEXexcCritical4 4 4 2" xfId="38052"/>
    <cellStyle name="SAPBEXexcCritical4 4 4 2 2" xfId="38053"/>
    <cellStyle name="SAPBEXexcCritical4 4 4 2 2 2" xfId="38054"/>
    <cellStyle name="SAPBEXexcCritical4 4 4 2 2 2 2" xfId="38055"/>
    <cellStyle name="SAPBEXexcCritical4 4 4 2 2 3" xfId="38056"/>
    <cellStyle name="SAPBEXexcCritical4 4 4 2 3" xfId="38057"/>
    <cellStyle name="SAPBEXexcCritical4 4 4 2 3 2" xfId="38058"/>
    <cellStyle name="SAPBEXexcCritical4 4 4 2 3 2 2" xfId="38059"/>
    <cellStyle name="SAPBEXexcCritical4 4 4 2 3 3" xfId="38060"/>
    <cellStyle name="SAPBEXexcCritical4 4 4 2 4" xfId="38061"/>
    <cellStyle name="SAPBEXexcCritical4 4 4 2 4 2" xfId="38062"/>
    <cellStyle name="SAPBEXexcCritical4 4 4 2 4 2 2" xfId="38063"/>
    <cellStyle name="SAPBEXexcCritical4 4 4 2 4 3" xfId="38064"/>
    <cellStyle name="SAPBEXexcCritical4 4 4 2 5" xfId="38065"/>
    <cellStyle name="SAPBEXexcCritical4 4 4 2 5 2" xfId="38066"/>
    <cellStyle name="SAPBEXexcCritical4 4 4 2 5 2 2" xfId="38067"/>
    <cellStyle name="SAPBEXexcCritical4 4 4 2 5 3" xfId="38068"/>
    <cellStyle name="SAPBEXexcCritical4 4 4 2 6" xfId="38069"/>
    <cellStyle name="SAPBEXexcCritical4 4 4 2 6 2" xfId="38070"/>
    <cellStyle name="SAPBEXexcCritical4 4 4 2 6 2 2" xfId="38071"/>
    <cellStyle name="SAPBEXexcCritical4 4 4 2 6 3" xfId="38072"/>
    <cellStyle name="SAPBEXexcCritical4 4 4 2 7" xfId="38073"/>
    <cellStyle name="SAPBEXexcCritical4 4 4 2 7 2" xfId="38074"/>
    <cellStyle name="SAPBEXexcCritical4 4 4 2 8" xfId="38075"/>
    <cellStyle name="SAPBEXexcCritical4 4 4 3" xfId="38076"/>
    <cellStyle name="SAPBEXexcCritical4 4 4 3 2" xfId="38077"/>
    <cellStyle name="SAPBEXexcCritical4 4 4 3 2 2" xfId="38078"/>
    <cellStyle name="SAPBEXexcCritical4 4 4 3 3" xfId="38079"/>
    <cellStyle name="SAPBEXexcCritical4 4 4 4" xfId="38080"/>
    <cellStyle name="SAPBEXexcCritical4 4 4 4 2" xfId="38081"/>
    <cellStyle name="SAPBEXexcCritical4 4 4 4 2 2" xfId="38082"/>
    <cellStyle name="SAPBEXexcCritical4 4 4 4 3" xfId="38083"/>
    <cellStyle name="SAPBEXexcCritical4 4 4 5" xfId="38084"/>
    <cellStyle name="SAPBEXexcCritical4 4 4 5 2" xfId="38085"/>
    <cellStyle name="SAPBEXexcCritical4 4 4 5 2 2" xfId="38086"/>
    <cellStyle name="SAPBEXexcCritical4 4 4 5 3" xfId="38087"/>
    <cellStyle name="SAPBEXexcCritical4 4 4 6" xfId="38088"/>
    <cellStyle name="SAPBEXexcCritical4 4 4 6 2" xfId="38089"/>
    <cellStyle name="SAPBEXexcCritical4 4 4 6 2 2" xfId="38090"/>
    <cellStyle name="SAPBEXexcCritical4 4 4 6 3" xfId="38091"/>
    <cellStyle name="SAPBEXexcCritical4 4 4 7" xfId="38092"/>
    <cellStyle name="SAPBEXexcCritical4 4 4 7 2" xfId="38093"/>
    <cellStyle name="SAPBEXexcCritical4 4 4 7 2 2" xfId="38094"/>
    <cellStyle name="SAPBEXexcCritical4 4 4 7 3" xfId="38095"/>
    <cellStyle name="SAPBEXexcCritical4 4 4 8" xfId="38096"/>
    <cellStyle name="SAPBEXexcCritical4 4 4 8 2" xfId="38097"/>
    <cellStyle name="SAPBEXexcCritical4 4 4 9" xfId="38098"/>
    <cellStyle name="SAPBEXexcCritical4 4 5" xfId="38099"/>
    <cellStyle name="SAPBEXexcCritical4 4 5 2" xfId="38100"/>
    <cellStyle name="SAPBEXexcCritical4 4 5 2 2" xfId="38101"/>
    <cellStyle name="SAPBEXexcCritical4 4 5 2 2 2" xfId="38102"/>
    <cellStyle name="SAPBEXexcCritical4 4 5 2 3" xfId="38103"/>
    <cellStyle name="SAPBEXexcCritical4 4 5 3" xfId="38104"/>
    <cellStyle name="SAPBEXexcCritical4 4 5 3 2" xfId="38105"/>
    <cellStyle name="SAPBEXexcCritical4 4 5 3 2 2" xfId="38106"/>
    <cellStyle name="SAPBEXexcCritical4 4 5 3 3" xfId="38107"/>
    <cellStyle name="SAPBEXexcCritical4 4 5 4" xfId="38108"/>
    <cellStyle name="SAPBEXexcCritical4 4 5 4 2" xfId="38109"/>
    <cellStyle name="SAPBEXexcCritical4 4 5 4 2 2" xfId="38110"/>
    <cellStyle name="SAPBEXexcCritical4 4 5 4 3" xfId="38111"/>
    <cellStyle name="SAPBEXexcCritical4 4 5 5" xfId="38112"/>
    <cellStyle name="SAPBEXexcCritical4 4 5 5 2" xfId="38113"/>
    <cellStyle name="SAPBEXexcCritical4 4 5 5 2 2" xfId="38114"/>
    <cellStyle name="SAPBEXexcCritical4 4 5 5 3" xfId="38115"/>
    <cellStyle name="SAPBEXexcCritical4 4 5 6" xfId="38116"/>
    <cellStyle name="SAPBEXexcCritical4 4 5 6 2" xfId="38117"/>
    <cellStyle name="SAPBEXexcCritical4 4 5 7" xfId="38118"/>
    <cellStyle name="SAPBEXexcCritical4 4 6" xfId="38119"/>
    <cellStyle name="SAPBEXexcCritical4 4 6 2" xfId="38120"/>
    <cellStyle name="SAPBEXexcCritical4 4 6 2 2" xfId="38121"/>
    <cellStyle name="SAPBEXexcCritical4 4 6 3" xfId="38122"/>
    <cellStyle name="SAPBEXexcCritical4 4 7" xfId="38123"/>
    <cellStyle name="SAPBEXexcCritical4 4 7 2" xfId="38124"/>
    <cellStyle name="SAPBEXexcCritical4 4 7 2 2" xfId="38125"/>
    <cellStyle name="SAPBEXexcCritical4 4 7 3" xfId="38126"/>
    <cellStyle name="SAPBEXexcCritical4 4 8" xfId="38127"/>
    <cellStyle name="SAPBEXexcCritical4 4 8 2" xfId="38128"/>
    <cellStyle name="SAPBEXexcCritical4 4 9" xfId="38129"/>
    <cellStyle name="SAPBEXexcCritical4 5" xfId="38130"/>
    <cellStyle name="SAPBEXexcCritical4 5 2" xfId="38131"/>
    <cellStyle name="SAPBEXexcCritical4 5 2 2" xfId="38132"/>
    <cellStyle name="SAPBEXexcCritical4 5 2 2 2" xfId="38133"/>
    <cellStyle name="SAPBEXexcCritical4 5 2 2 2 2" xfId="38134"/>
    <cellStyle name="SAPBEXexcCritical4 5 2 2 2 2 2" xfId="38135"/>
    <cellStyle name="SAPBEXexcCritical4 5 2 2 2 3" xfId="38136"/>
    <cellStyle name="SAPBEXexcCritical4 5 2 2 3" xfId="38137"/>
    <cellStyle name="SAPBEXexcCritical4 5 2 2 3 2" xfId="38138"/>
    <cellStyle name="SAPBEXexcCritical4 5 2 2 3 2 2" xfId="38139"/>
    <cellStyle name="SAPBEXexcCritical4 5 2 2 3 3" xfId="38140"/>
    <cellStyle name="SAPBEXexcCritical4 5 2 2 4" xfId="38141"/>
    <cellStyle name="SAPBEXexcCritical4 5 2 2 4 2" xfId="38142"/>
    <cellStyle name="SAPBEXexcCritical4 5 2 2 4 2 2" xfId="38143"/>
    <cellStyle name="SAPBEXexcCritical4 5 2 2 4 3" xfId="38144"/>
    <cellStyle name="SAPBEXexcCritical4 5 2 2 5" xfId="38145"/>
    <cellStyle name="SAPBEXexcCritical4 5 2 2 5 2" xfId="38146"/>
    <cellStyle name="SAPBEXexcCritical4 5 2 2 5 2 2" xfId="38147"/>
    <cellStyle name="SAPBEXexcCritical4 5 2 2 5 3" xfId="38148"/>
    <cellStyle name="SAPBEXexcCritical4 5 2 2 6" xfId="38149"/>
    <cellStyle name="SAPBEXexcCritical4 5 2 2 6 2" xfId="38150"/>
    <cellStyle name="SAPBEXexcCritical4 5 2 2 6 2 2" xfId="38151"/>
    <cellStyle name="SAPBEXexcCritical4 5 2 2 6 3" xfId="38152"/>
    <cellStyle name="SAPBEXexcCritical4 5 2 2 7" xfId="38153"/>
    <cellStyle name="SAPBEXexcCritical4 5 2 2 7 2" xfId="38154"/>
    <cellStyle name="SAPBEXexcCritical4 5 2 2 8" xfId="38155"/>
    <cellStyle name="SAPBEXexcCritical4 5 2 3" xfId="38156"/>
    <cellStyle name="SAPBEXexcCritical4 5 2 3 2" xfId="38157"/>
    <cellStyle name="SAPBEXexcCritical4 5 2 3 2 2" xfId="38158"/>
    <cellStyle name="SAPBEXexcCritical4 5 2 3 3" xfId="38159"/>
    <cellStyle name="SAPBEXexcCritical4 5 2 4" xfId="38160"/>
    <cellStyle name="SAPBEXexcCritical4 5 2 4 2" xfId="38161"/>
    <cellStyle name="SAPBEXexcCritical4 5 2 4 2 2" xfId="38162"/>
    <cellStyle name="SAPBEXexcCritical4 5 2 4 3" xfId="38163"/>
    <cellStyle name="SAPBEXexcCritical4 5 2 5" xfId="38164"/>
    <cellStyle name="SAPBEXexcCritical4 5 2 5 2" xfId="38165"/>
    <cellStyle name="SAPBEXexcCritical4 5 2 5 2 2" xfId="38166"/>
    <cellStyle name="SAPBEXexcCritical4 5 2 5 3" xfId="38167"/>
    <cellStyle name="SAPBEXexcCritical4 5 2 6" xfId="38168"/>
    <cellStyle name="SAPBEXexcCritical4 5 2 6 2" xfId="38169"/>
    <cellStyle name="SAPBEXexcCritical4 5 2 6 2 2" xfId="38170"/>
    <cellStyle name="SAPBEXexcCritical4 5 2 6 3" xfId="38171"/>
    <cellStyle name="SAPBEXexcCritical4 5 2 7" xfId="38172"/>
    <cellStyle name="SAPBEXexcCritical4 5 2 7 2" xfId="38173"/>
    <cellStyle name="SAPBEXexcCritical4 5 2 7 2 2" xfId="38174"/>
    <cellStyle name="SAPBEXexcCritical4 5 2 7 3" xfId="38175"/>
    <cellStyle name="SAPBEXexcCritical4 5 2 8" xfId="38176"/>
    <cellStyle name="SAPBEXexcCritical4 5 2 8 2" xfId="38177"/>
    <cellStyle name="SAPBEXexcCritical4 5 2 9" xfId="38178"/>
    <cellStyle name="SAPBEXexcCritical4 5 3" xfId="38179"/>
    <cellStyle name="SAPBEXexcCritical4 5 3 2" xfId="38180"/>
    <cellStyle name="SAPBEXexcCritical4 5 3 2 2" xfId="38181"/>
    <cellStyle name="SAPBEXexcCritical4 5 3 2 2 2" xfId="38182"/>
    <cellStyle name="SAPBEXexcCritical4 5 3 2 3" xfId="38183"/>
    <cellStyle name="SAPBEXexcCritical4 5 3 3" xfId="38184"/>
    <cellStyle name="SAPBEXexcCritical4 5 3 3 2" xfId="38185"/>
    <cellStyle name="SAPBEXexcCritical4 5 3 3 2 2" xfId="38186"/>
    <cellStyle name="SAPBEXexcCritical4 5 3 3 3" xfId="38187"/>
    <cellStyle name="SAPBEXexcCritical4 5 3 4" xfId="38188"/>
    <cellStyle name="SAPBEXexcCritical4 5 3 4 2" xfId="38189"/>
    <cellStyle name="SAPBEXexcCritical4 5 3 4 2 2" xfId="38190"/>
    <cellStyle name="SAPBEXexcCritical4 5 3 4 3" xfId="38191"/>
    <cellStyle name="SAPBEXexcCritical4 5 3 5" xfId="38192"/>
    <cellStyle name="SAPBEXexcCritical4 5 3 5 2" xfId="38193"/>
    <cellStyle name="SAPBEXexcCritical4 5 3 5 2 2" xfId="38194"/>
    <cellStyle name="SAPBEXexcCritical4 5 3 5 3" xfId="38195"/>
    <cellStyle name="SAPBEXexcCritical4 5 3 6" xfId="38196"/>
    <cellStyle name="SAPBEXexcCritical4 5 3 6 2" xfId="38197"/>
    <cellStyle name="SAPBEXexcCritical4 5 3 7" xfId="38198"/>
    <cellStyle name="SAPBEXexcCritical4 5 4" xfId="38199"/>
    <cellStyle name="SAPBEXexcCritical4 5 4 2" xfId="38200"/>
    <cellStyle name="SAPBEXexcCritical4 5 4 2 2" xfId="38201"/>
    <cellStyle name="SAPBEXexcCritical4 5 4 3" xfId="38202"/>
    <cellStyle name="SAPBEXexcCritical4 5 5" xfId="38203"/>
    <cellStyle name="SAPBEXexcCritical4 5 5 2" xfId="38204"/>
    <cellStyle name="SAPBEXexcCritical4 5 5 2 2" xfId="38205"/>
    <cellStyle name="SAPBEXexcCritical4 5 5 3" xfId="38206"/>
    <cellStyle name="SAPBEXexcCritical4 5 6" xfId="38207"/>
    <cellStyle name="SAPBEXexcCritical4 5 6 2" xfId="38208"/>
    <cellStyle name="SAPBEXexcCritical4 5 7" xfId="38209"/>
    <cellStyle name="SAPBEXexcCritical4 6" xfId="38210"/>
    <cellStyle name="SAPBEXexcCritical4 6 2" xfId="38211"/>
    <cellStyle name="SAPBEXexcCritical4 6 2 2" xfId="38212"/>
    <cellStyle name="SAPBEXexcCritical4 6 2 2 2" xfId="38213"/>
    <cellStyle name="SAPBEXexcCritical4 6 2 2 2 2" xfId="38214"/>
    <cellStyle name="SAPBEXexcCritical4 6 2 2 3" xfId="38215"/>
    <cellStyle name="SAPBEXexcCritical4 6 2 3" xfId="38216"/>
    <cellStyle name="SAPBEXexcCritical4 6 2 3 2" xfId="38217"/>
    <cellStyle name="SAPBEXexcCritical4 6 2 3 2 2" xfId="38218"/>
    <cellStyle name="SAPBEXexcCritical4 6 2 3 3" xfId="38219"/>
    <cellStyle name="SAPBEXexcCritical4 6 2 4" xfId="38220"/>
    <cellStyle name="SAPBEXexcCritical4 6 2 4 2" xfId="38221"/>
    <cellStyle name="SAPBEXexcCritical4 6 2 4 2 2" xfId="38222"/>
    <cellStyle name="SAPBEXexcCritical4 6 2 4 3" xfId="38223"/>
    <cellStyle name="SAPBEXexcCritical4 6 2 5" xfId="38224"/>
    <cellStyle name="SAPBEXexcCritical4 6 2 5 2" xfId="38225"/>
    <cellStyle name="SAPBEXexcCritical4 6 2 5 2 2" xfId="38226"/>
    <cellStyle name="SAPBEXexcCritical4 6 2 5 3" xfId="38227"/>
    <cellStyle name="SAPBEXexcCritical4 6 2 6" xfId="38228"/>
    <cellStyle name="SAPBEXexcCritical4 6 2 6 2" xfId="38229"/>
    <cellStyle name="SAPBEXexcCritical4 6 2 6 2 2" xfId="38230"/>
    <cellStyle name="SAPBEXexcCritical4 6 2 6 3" xfId="38231"/>
    <cellStyle name="SAPBEXexcCritical4 6 2 7" xfId="38232"/>
    <cellStyle name="SAPBEXexcCritical4 6 2 7 2" xfId="38233"/>
    <cellStyle name="SAPBEXexcCritical4 6 2 8" xfId="38234"/>
    <cellStyle name="SAPBEXexcCritical4 6 3" xfId="38235"/>
    <cellStyle name="SAPBEXexcCritical4 6 3 2" xfId="38236"/>
    <cellStyle name="SAPBEXexcCritical4 6 3 2 2" xfId="38237"/>
    <cellStyle name="SAPBEXexcCritical4 6 3 3" xfId="38238"/>
    <cellStyle name="SAPBEXexcCritical4 6 4" xfId="38239"/>
    <cellStyle name="SAPBEXexcCritical4 6 4 2" xfId="38240"/>
    <cellStyle name="SAPBEXexcCritical4 6 4 2 2" xfId="38241"/>
    <cellStyle name="SAPBEXexcCritical4 6 4 3" xfId="38242"/>
    <cellStyle name="SAPBEXexcCritical4 6 5" xfId="38243"/>
    <cellStyle name="SAPBEXexcCritical4 6 5 2" xfId="38244"/>
    <cellStyle name="SAPBEXexcCritical4 6 5 2 2" xfId="38245"/>
    <cellStyle name="SAPBEXexcCritical4 6 5 3" xfId="38246"/>
    <cellStyle name="SAPBEXexcCritical4 6 6" xfId="38247"/>
    <cellStyle name="SAPBEXexcCritical4 6 6 2" xfId="38248"/>
    <cellStyle name="SAPBEXexcCritical4 6 6 2 2" xfId="38249"/>
    <cellStyle name="SAPBEXexcCritical4 6 6 3" xfId="38250"/>
    <cellStyle name="SAPBEXexcCritical4 6 7" xfId="38251"/>
    <cellStyle name="SAPBEXexcCritical4 6 7 2" xfId="38252"/>
    <cellStyle name="SAPBEXexcCritical4 6 7 2 2" xfId="38253"/>
    <cellStyle name="SAPBEXexcCritical4 6 7 3" xfId="38254"/>
    <cellStyle name="SAPBEXexcCritical4 6 8" xfId="38255"/>
    <cellStyle name="SAPBEXexcCritical4 6 8 2" xfId="38256"/>
    <cellStyle name="SAPBEXexcCritical4 6 9" xfId="38257"/>
    <cellStyle name="SAPBEXexcCritical4 7" xfId="38258"/>
    <cellStyle name="SAPBEXexcCritical4 7 2" xfId="38259"/>
    <cellStyle name="SAPBEXexcCritical4 7 2 2" xfId="38260"/>
    <cellStyle name="SAPBEXexcCritical4 7 2 2 2" xfId="38261"/>
    <cellStyle name="SAPBEXexcCritical4 7 2 3" xfId="38262"/>
    <cellStyle name="SAPBEXexcCritical4 7 3" xfId="38263"/>
    <cellStyle name="SAPBEXexcCritical4 7 3 2" xfId="38264"/>
    <cellStyle name="SAPBEXexcCritical4 7 3 2 2" xfId="38265"/>
    <cellStyle name="SAPBEXexcCritical4 7 3 3" xfId="38266"/>
    <cellStyle name="SAPBEXexcCritical4 7 4" xfId="38267"/>
    <cellStyle name="SAPBEXexcCritical4 7 4 2" xfId="38268"/>
    <cellStyle name="SAPBEXexcCritical4 7 4 2 2" xfId="38269"/>
    <cellStyle name="SAPBEXexcCritical4 7 4 3" xfId="38270"/>
    <cellStyle name="SAPBEXexcCritical4 7 5" xfId="38271"/>
    <cellStyle name="SAPBEXexcCritical4 7 5 2" xfId="38272"/>
    <cellStyle name="SAPBEXexcCritical4 7 5 2 2" xfId="38273"/>
    <cellStyle name="SAPBEXexcCritical4 7 5 3" xfId="38274"/>
    <cellStyle name="SAPBEXexcCritical4 7 6" xfId="38275"/>
    <cellStyle name="SAPBEXexcCritical4 7 6 2" xfId="38276"/>
    <cellStyle name="SAPBEXexcCritical4 7 7" xfId="38277"/>
    <cellStyle name="SAPBEXexcCritical4 8" xfId="38278"/>
    <cellStyle name="SAPBEXexcCritical4 8 2" xfId="38279"/>
    <cellStyle name="SAPBEXexcCritical4 8 2 2" xfId="38280"/>
    <cellStyle name="SAPBEXexcCritical4 8 3" xfId="38281"/>
    <cellStyle name="SAPBEXexcCritical4 9" xfId="38282"/>
    <cellStyle name="SAPBEXexcCritical4 9 2" xfId="38283"/>
    <cellStyle name="SAPBEXexcCritical4 9 2 2" xfId="38284"/>
    <cellStyle name="SAPBEXexcCritical4 9 3" xfId="38285"/>
    <cellStyle name="SAPBEXexcCritical4_10년_단기 (2)" xfId="38286"/>
    <cellStyle name="SAPBEXexcCritical5" xfId="38287"/>
    <cellStyle name="SAPBEXexcCritical5 10" xfId="38288"/>
    <cellStyle name="SAPBEXexcCritical5 10 2" xfId="38289"/>
    <cellStyle name="SAPBEXexcCritical5 11" xfId="38290"/>
    <cellStyle name="SAPBEXexcCritical5 2" xfId="38291"/>
    <cellStyle name="SAPBEXexcCritical5 2 2" xfId="38292"/>
    <cellStyle name="SAPBEXexcCritical5 2 2 2" xfId="38293"/>
    <cellStyle name="SAPBEXexcCritical5 2 2 2 2" xfId="38294"/>
    <cellStyle name="SAPBEXexcCritical5 2 2 2 2 2" xfId="38295"/>
    <cellStyle name="SAPBEXexcCritical5 2 2 2 2 2 2" xfId="38296"/>
    <cellStyle name="SAPBEXexcCritical5 2 2 2 2 2 2 2" xfId="38297"/>
    <cellStyle name="SAPBEXexcCritical5 2 2 2 2 2 3" xfId="38298"/>
    <cellStyle name="SAPBEXexcCritical5 2 2 2 2 3" xfId="38299"/>
    <cellStyle name="SAPBEXexcCritical5 2 2 2 2 3 2" xfId="38300"/>
    <cellStyle name="SAPBEXexcCritical5 2 2 2 2 3 2 2" xfId="38301"/>
    <cellStyle name="SAPBEXexcCritical5 2 2 2 2 3 3" xfId="38302"/>
    <cellStyle name="SAPBEXexcCritical5 2 2 2 2 4" xfId="38303"/>
    <cellStyle name="SAPBEXexcCritical5 2 2 2 2 4 2" xfId="38304"/>
    <cellStyle name="SAPBEXexcCritical5 2 2 2 2 4 2 2" xfId="38305"/>
    <cellStyle name="SAPBEXexcCritical5 2 2 2 2 4 3" xfId="38306"/>
    <cellStyle name="SAPBEXexcCritical5 2 2 2 2 5" xfId="38307"/>
    <cellStyle name="SAPBEXexcCritical5 2 2 2 2 5 2" xfId="38308"/>
    <cellStyle name="SAPBEXexcCritical5 2 2 2 2 5 2 2" xfId="38309"/>
    <cellStyle name="SAPBEXexcCritical5 2 2 2 2 5 3" xfId="38310"/>
    <cellStyle name="SAPBEXexcCritical5 2 2 2 2 6" xfId="38311"/>
    <cellStyle name="SAPBEXexcCritical5 2 2 2 2 6 2" xfId="38312"/>
    <cellStyle name="SAPBEXexcCritical5 2 2 2 2 6 2 2" xfId="38313"/>
    <cellStyle name="SAPBEXexcCritical5 2 2 2 2 6 3" xfId="38314"/>
    <cellStyle name="SAPBEXexcCritical5 2 2 2 2 7" xfId="38315"/>
    <cellStyle name="SAPBEXexcCritical5 2 2 2 2 7 2" xfId="38316"/>
    <cellStyle name="SAPBEXexcCritical5 2 2 2 2 8" xfId="38317"/>
    <cellStyle name="SAPBEXexcCritical5 2 2 2 3" xfId="38318"/>
    <cellStyle name="SAPBEXexcCritical5 2 2 2 3 2" xfId="38319"/>
    <cellStyle name="SAPBEXexcCritical5 2 2 2 3 2 2" xfId="38320"/>
    <cellStyle name="SAPBEXexcCritical5 2 2 2 3 3" xfId="38321"/>
    <cellStyle name="SAPBEXexcCritical5 2 2 2 4" xfId="38322"/>
    <cellStyle name="SAPBEXexcCritical5 2 2 2 4 2" xfId="38323"/>
    <cellStyle name="SAPBEXexcCritical5 2 2 2 4 2 2" xfId="38324"/>
    <cellStyle name="SAPBEXexcCritical5 2 2 2 4 3" xfId="38325"/>
    <cellStyle name="SAPBEXexcCritical5 2 2 2 5" xfId="38326"/>
    <cellStyle name="SAPBEXexcCritical5 2 2 2 5 2" xfId="38327"/>
    <cellStyle name="SAPBEXexcCritical5 2 2 2 5 2 2" xfId="38328"/>
    <cellStyle name="SAPBEXexcCritical5 2 2 2 5 3" xfId="38329"/>
    <cellStyle name="SAPBEXexcCritical5 2 2 2 6" xfId="38330"/>
    <cellStyle name="SAPBEXexcCritical5 2 2 2 6 2" xfId="38331"/>
    <cellStyle name="SAPBEXexcCritical5 2 2 2 6 2 2" xfId="38332"/>
    <cellStyle name="SAPBEXexcCritical5 2 2 2 6 3" xfId="38333"/>
    <cellStyle name="SAPBEXexcCritical5 2 2 2 7" xfId="38334"/>
    <cellStyle name="SAPBEXexcCritical5 2 2 2 7 2" xfId="38335"/>
    <cellStyle name="SAPBEXexcCritical5 2 2 2 7 2 2" xfId="38336"/>
    <cellStyle name="SAPBEXexcCritical5 2 2 2 7 3" xfId="38337"/>
    <cellStyle name="SAPBEXexcCritical5 2 2 2 8" xfId="38338"/>
    <cellStyle name="SAPBEXexcCritical5 2 2 2 8 2" xfId="38339"/>
    <cellStyle name="SAPBEXexcCritical5 2 2 2 9" xfId="38340"/>
    <cellStyle name="SAPBEXexcCritical5 2 2 3" xfId="38341"/>
    <cellStyle name="SAPBEXexcCritical5 2 2 3 2" xfId="38342"/>
    <cellStyle name="SAPBEXexcCritical5 2 2 3 2 2" xfId="38343"/>
    <cellStyle name="SAPBEXexcCritical5 2 2 3 2 2 2" xfId="38344"/>
    <cellStyle name="SAPBEXexcCritical5 2 2 3 2 3" xfId="38345"/>
    <cellStyle name="SAPBEXexcCritical5 2 2 3 3" xfId="38346"/>
    <cellStyle name="SAPBEXexcCritical5 2 2 3 3 2" xfId="38347"/>
    <cellStyle name="SAPBEXexcCritical5 2 2 3 3 2 2" xfId="38348"/>
    <cellStyle name="SAPBEXexcCritical5 2 2 3 3 3" xfId="38349"/>
    <cellStyle name="SAPBEXexcCritical5 2 2 3 4" xfId="38350"/>
    <cellStyle name="SAPBEXexcCritical5 2 2 3 4 2" xfId="38351"/>
    <cellStyle name="SAPBEXexcCritical5 2 2 3 4 2 2" xfId="38352"/>
    <cellStyle name="SAPBEXexcCritical5 2 2 3 4 3" xfId="38353"/>
    <cellStyle name="SAPBEXexcCritical5 2 2 3 5" xfId="38354"/>
    <cellStyle name="SAPBEXexcCritical5 2 2 3 5 2" xfId="38355"/>
    <cellStyle name="SAPBEXexcCritical5 2 2 3 5 2 2" xfId="38356"/>
    <cellStyle name="SAPBEXexcCritical5 2 2 3 5 3" xfId="38357"/>
    <cellStyle name="SAPBEXexcCritical5 2 2 3 6" xfId="38358"/>
    <cellStyle name="SAPBEXexcCritical5 2 2 3 6 2" xfId="38359"/>
    <cellStyle name="SAPBEXexcCritical5 2 2 3 7" xfId="38360"/>
    <cellStyle name="SAPBEXexcCritical5 2 2 4" xfId="38361"/>
    <cellStyle name="SAPBEXexcCritical5 2 2 4 2" xfId="38362"/>
    <cellStyle name="SAPBEXexcCritical5 2 2 4 2 2" xfId="38363"/>
    <cellStyle name="SAPBEXexcCritical5 2 2 4 3" xfId="38364"/>
    <cellStyle name="SAPBEXexcCritical5 2 2 5" xfId="38365"/>
    <cellStyle name="SAPBEXexcCritical5 2 2 5 2" xfId="38366"/>
    <cellStyle name="SAPBEXexcCritical5 2 2 5 2 2" xfId="38367"/>
    <cellStyle name="SAPBEXexcCritical5 2 2 5 3" xfId="38368"/>
    <cellStyle name="SAPBEXexcCritical5 2 2 6" xfId="38369"/>
    <cellStyle name="SAPBEXexcCritical5 2 2 6 2" xfId="38370"/>
    <cellStyle name="SAPBEXexcCritical5 2 2 7" xfId="38371"/>
    <cellStyle name="SAPBEXexcCritical5 2 3" xfId="38372"/>
    <cellStyle name="SAPBEXexcCritical5 2 3 2" xfId="38373"/>
    <cellStyle name="SAPBEXexcCritical5 2 3 2 2" xfId="38374"/>
    <cellStyle name="SAPBEXexcCritical5 2 3 2 2 2" xfId="38375"/>
    <cellStyle name="SAPBEXexcCritical5 2 3 2 2 2 2" xfId="38376"/>
    <cellStyle name="SAPBEXexcCritical5 2 3 2 2 2 2 2" xfId="38377"/>
    <cellStyle name="SAPBEXexcCritical5 2 3 2 2 2 3" xfId="38378"/>
    <cellStyle name="SAPBEXexcCritical5 2 3 2 2 3" xfId="38379"/>
    <cellStyle name="SAPBEXexcCritical5 2 3 2 2 3 2" xfId="38380"/>
    <cellStyle name="SAPBEXexcCritical5 2 3 2 2 3 2 2" xfId="38381"/>
    <cellStyle name="SAPBEXexcCritical5 2 3 2 2 3 3" xfId="38382"/>
    <cellStyle name="SAPBEXexcCritical5 2 3 2 2 4" xfId="38383"/>
    <cellStyle name="SAPBEXexcCritical5 2 3 2 2 4 2" xfId="38384"/>
    <cellStyle name="SAPBEXexcCritical5 2 3 2 2 4 2 2" xfId="38385"/>
    <cellStyle name="SAPBEXexcCritical5 2 3 2 2 4 3" xfId="38386"/>
    <cellStyle name="SAPBEXexcCritical5 2 3 2 2 5" xfId="38387"/>
    <cellStyle name="SAPBEXexcCritical5 2 3 2 2 5 2" xfId="38388"/>
    <cellStyle name="SAPBEXexcCritical5 2 3 2 2 5 2 2" xfId="38389"/>
    <cellStyle name="SAPBEXexcCritical5 2 3 2 2 5 3" xfId="38390"/>
    <cellStyle name="SAPBEXexcCritical5 2 3 2 2 6" xfId="38391"/>
    <cellStyle name="SAPBEXexcCritical5 2 3 2 2 6 2" xfId="38392"/>
    <cellStyle name="SAPBEXexcCritical5 2 3 2 2 6 2 2" xfId="38393"/>
    <cellStyle name="SAPBEXexcCritical5 2 3 2 2 6 3" xfId="38394"/>
    <cellStyle name="SAPBEXexcCritical5 2 3 2 2 7" xfId="38395"/>
    <cellStyle name="SAPBEXexcCritical5 2 3 2 2 7 2" xfId="38396"/>
    <cellStyle name="SAPBEXexcCritical5 2 3 2 2 8" xfId="38397"/>
    <cellStyle name="SAPBEXexcCritical5 2 3 2 3" xfId="38398"/>
    <cellStyle name="SAPBEXexcCritical5 2 3 2 3 2" xfId="38399"/>
    <cellStyle name="SAPBEXexcCritical5 2 3 2 3 2 2" xfId="38400"/>
    <cellStyle name="SAPBEXexcCritical5 2 3 2 3 3" xfId="38401"/>
    <cellStyle name="SAPBEXexcCritical5 2 3 2 4" xfId="38402"/>
    <cellStyle name="SAPBEXexcCritical5 2 3 2 4 2" xfId="38403"/>
    <cellStyle name="SAPBEXexcCritical5 2 3 2 4 2 2" xfId="38404"/>
    <cellStyle name="SAPBEXexcCritical5 2 3 2 4 3" xfId="38405"/>
    <cellStyle name="SAPBEXexcCritical5 2 3 2 5" xfId="38406"/>
    <cellStyle name="SAPBEXexcCritical5 2 3 2 5 2" xfId="38407"/>
    <cellStyle name="SAPBEXexcCritical5 2 3 2 5 2 2" xfId="38408"/>
    <cellStyle name="SAPBEXexcCritical5 2 3 2 5 3" xfId="38409"/>
    <cellStyle name="SAPBEXexcCritical5 2 3 2 6" xfId="38410"/>
    <cellStyle name="SAPBEXexcCritical5 2 3 2 6 2" xfId="38411"/>
    <cellStyle name="SAPBEXexcCritical5 2 3 2 6 2 2" xfId="38412"/>
    <cellStyle name="SAPBEXexcCritical5 2 3 2 6 3" xfId="38413"/>
    <cellStyle name="SAPBEXexcCritical5 2 3 2 7" xfId="38414"/>
    <cellStyle name="SAPBEXexcCritical5 2 3 2 7 2" xfId="38415"/>
    <cellStyle name="SAPBEXexcCritical5 2 3 2 7 2 2" xfId="38416"/>
    <cellStyle name="SAPBEXexcCritical5 2 3 2 7 3" xfId="38417"/>
    <cellStyle name="SAPBEXexcCritical5 2 3 2 8" xfId="38418"/>
    <cellStyle name="SAPBEXexcCritical5 2 3 2 8 2" xfId="38419"/>
    <cellStyle name="SAPBEXexcCritical5 2 3 2 9" xfId="38420"/>
    <cellStyle name="SAPBEXexcCritical5 2 3 3" xfId="38421"/>
    <cellStyle name="SAPBEXexcCritical5 2 3 3 2" xfId="38422"/>
    <cellStyle name="SAPBEXexcCritical5 2 3 3 2 2" xfId="38423"/>
    <cellStyle name="SAPBEXexcCritical5 2 3 3 2 2 2" xfId="38424"/>
    <cellStyle name="SAPBEXexcCritical5 2 3 3 2 3" xfId="38425"/>
    <cellStyle name="SAPBEXexcCritical5 2 3 3 3" xfId="38426"/>
    <cellStyle name="SAPBEXexcCritical5 2 3 3 3 2" xfId="38427"/>
    <cellStyle name="SAPBEXexcCritical5 2 3 3 3 2 2" xfId="38428"/>
    <cellStyle name="SAPBEXexcCritical5 2 3 3 3 3" xfId="38429"/>
    <cellStyle name="SAPBEXexcCritical5 2 3 3 4" xfId="38430"/>
    <cellStyle name="SAPBEXexcCritical5 2 3 3 4 2" xfId="38431"/>
    <cellStyle name="SAPBEXexcCritical5 2 3 3 4 2 2" xfId="38432"/>
    <cellStyle name="SAPBEXexcCritical5 2 3 3 4 3" xfId="38433"/>
    <cellStyle name="SAPBEXexcCritical5 2 3 3 5" xfId="38434"/>
    <cellStyle name="SAPBEXexcCritical5 2 3 3 5 2" xfId="38435"/>
    <cellStyle name="SAPBEXexcCritical5 2 3 3 5 2 2" xfId="38436"/>
    <cellStyle name="SAPBEXexcCritical5 2 3 3 5 3" xfId="38437"/>
    <cellStyle name="SAPBEXexcCritical5 2 3 3 6" xfId="38438"/>
    <cellStyle name="SAPBEXexcCritical5 2 3 3 6 2" xfId="38439"/>
    <cellStyle name="SAPBEXexcCritical5 2 3 3 7" xfId="38440"/>
    <cellStyle name="SAPBEXexcCritical5 2 3 4" xfId="38441"/>
    <cellStyle name="SAPBEXexcCritical5 2 3 4 2" xfId="38442"/>
    <cellStyle name="SAPBEXexcCritical5 2 3 4 2 2" xfId="38443"/>
    <cellStyle name="SAPBEXexcCritical5 2 3 4 3" xfId="38444"/>
    <cellStyle name="SAPBEXexcCritical5 2 3 5" xfId="38445"/>
    <cellStyle name="SAPBEXexcCritical5 2 3 5 2" xfId="38446"/>
    <cellStyle name="SAPBEXexcCritical5 2 3 5 2 2" xfId="38447"/>
    <cellStyle name="SAPBEXexcCritical5 2 3 5 3" xfId="38448"/>
    <cellStyle name="SAPBEXexcCritical5 2 3 6" xfId="38449"/>
    <cellStyle name="SAPBEXexcCritical5 2 3 6 2" xfId="38450"/>
    <cellStyle name="SAPBEXexcCritical5 2 3 7" xfId="38451"/>
    <cellStyle name="SAPBEXexcCritical5 2 4" xfId="38452"/>
    <cellStyle name="SAPBEXexcCritical5 2 4 2" xfId="38453"/>
    <cellStyle name="SAPBEXexcCritical5 2 4 2 2" xfId="38454"/>
    <cellStyle name="SAPBEXexcCritical5 2 4 2 2 2" xfId="38455"/>
    <cellStyle name="SAPBEXexcCritical5 2 4 2 2 2 2" xfId="38456"/>
    <cellStyle name="SAPBEXexcCritical5 2 4 2 2 3" xfId="38457"/>
    <cellStyle name="SAPBEXexcCritical5 2 4 2 3" xfId="38458"/>
    <cellStyle name="SAPBEXexcCritical5 2 4 2 3 2" xfId="38459"/>
    <cellStyle name="SAPBEXexcCritical5 2 4 2 3 2 2" xfId="38460"/>
    <cellStyle name="SAPBEXexcCritical5 2 4 2 3 3" xfId="38461"/>
    <cellStyle name="SAPBEXexcCritical5 2 4 2 4" xfId="38462"/>
    <cellStyle name="SAPBEXexcCritical5 2 4 2 4 2" xfId="38463"/>
    <cellStyle name="SAPBEXexcCritical5 2 4 2 4 2 2" xfId="38464"/>
    <cellStyle name="SAPBEXexcCritical5 2 4 2 4 3" xfId="38465"/>
    <cellStyle name="SAPBEXexcCritical5 2 4 2 5" xfId="38466"/>
    <cellStyle name="SAPBEXexcCritical5 2 4 2 5 2" xfId="38467"/>
    <cellStyle name="SAPBEXexcCritical5 2 4 2 5 2 2" xfId="38468"/>
    <cellStyle name="SAPBEXexcCritical5 2 4 2 5 3" xfId="38469"/>
    <cellStyle name="SAPBEXexcCritical5 2 4 2 6" xfId="38470"/>
    <cellStyle name="SAPBEXexcCritical5 2 4 2 6 2" xfId="38471"/>
    <cellStyle name="SAPBEXexcCritical5 2 4 2 6 2 2" xfId="38472"/>
    <cellStyle name="SAPBEXexcCritical5 2 4 2 6 3" xfId="38473"/>
    <cellStyle name="SAPBEXexcCritical5 2 4 2 7" xfId="38474"/>
    <cellStyle name="SAPBEXexcCritical5 2 4 2 7 2" xfId="38475"/>
    <cellStyle name="SAPBEXexcCritical5 2 4 2 8" xfId="38476"/>
    <cellStyle name="SAPBEXexcCritical5 2 4 3" xfId="38477"/>
    <cellStyle name="SAPBEXexcCritical5 2 4 3 2" xfId="38478"/>
    <cellStyle name="SAPBEXexcCritical5 2 4 3 2 2" xfId="38479"/>
    <cellStyle name="SAPBEXexcCritical5 2 4 3 3" xfId="38480"/>
    <cellStyle name="SAPBEXexcCritical5 2 4 4" xfId="38481"/>
    <cellStyle name="SAPBEXexcCritical5 2 4 4 2" xfId="38482"/>
    <cellStyle name="SAPBEXexcCritical5 2 4 4 2 2" xfId="38483"/>
    <cellStyle name="SAPBEXexcCritical5 2 4 4 3" xfId="38484"/>
    <cellStyle name="SAPBEXexcCritical5 2 4 5" xfId="38485"/>
    <cellStyle name="SAPBEXexcCritical5 2 4 5 2" xfId="38486"/>
    <cellStyle name="SAPBEXexcCritical5 2 4 5 2 2" xfId="38487"/>
    <cellStyle name="SAPBEXexcCritical5 2 4 5 3" xfId="38488"/>
    <cellStyle name="SAPBEXexcCritical5 2 4 6" xfId="38489"/>
    <cellStyle name="SAPBEXexcCritical5 2 4 6 2" xfId="38490"/>
    <cellStyle name="SAPBEXexcCritical5 2 4 6 2 2" xfId="38491"/>
    <cellStyle name="SAPBEXexcCritical5 2 4 6 3" xfId="38492"/>
    <cellStyle name="SAPBEXexcCritical5 2 4 7" xfId="38493"/>
    <cellStyle name="SAPBEXexcCritical5 2 4 7 2" xfId="38494"/>
    <cellStyle name="SAPBEXexcCritical5 2 4 7 2 2" xfId="38495"/>
    <cellStyle name="SAPBEXexcCritical5 2 4 7 3" xfId="38496"/>
    <cellStyle name="SAPBEXexcCritical5 2 4 8" xfId="38497"/>
    <cellStyle name="SAPBEXexcCritical5 2 4 8 2" xfId="38498"/>
    <cellStyle name="SAPBEXexcCritical5 2 4 9" xfId="38499"/>
    <cellStyle name="SAPBEXexcCritical5 2 5" xfId="38500"/>
    <cellStyle name="SAPBEXexcCritical5 2 5 2" xfId="38501"/>
    <cellStyle name="SAPBEXexcCritical5 2 5 2 2" xfId="38502"/>
    <cellStyle name="SAPBEXexcCritical5 2 5 2 2 2" xfId="38503"/>
    <cellStyle name="SAPBEXexcCritical5 2 5 2 3" xfId="38504"/>
    <cellStyle name="SAPBEXexcCritical5 2 5 3" xfId="38505"/>
    <cellStyle name="SAPBEXexcCritical5 2 5 3 2" xfId="38506"/>
    <cellStyle name="SAPBEXexcCritical5 2 5 3 2 2" xfId="38507"/>
    <cellStyle name="SAPBEXexcCritical5 2 5 3 3" xfId="38508"/>
    <cellStyle name="SAPBEXexcCritical5 2 5 4" xfId="38509"/>
    <cellStyle name="SAPBEXexcCritical5 2 5 4 2" xfId="38510"/>
    <cellStyle name="SAPBEXexcCritical5 2 5 4 2 2" xfId="38511"/>
    <cellStyle name="SAPBEXexcCritical5 2 5 4 3" xfId="38512"/>
    <cellStyle name="SAPBEXexcCritical5 2 5 5" xfId="38513"/>
    <cellStyle name="SAPBEXexcCritical5 2 5 5 2" xfId="38514"/>
    <cellStyle name="SAPBEXexcCritical5 2 5 5 2 2" xfId="38515"/>
    <cellStyle name="SAPBEXexcCritical5 2 5 5 3" xfId="38516"/>
    <cellStyle name="SAPBEXexcCritical5 2 5 6" xfId="38517"/>
    <cellStyle name="SAPBEXexcCritical5 2 5 6 2" xfId="38518"/>
    <cellStyle name="SAPBEXexcCritical5 2 5 7" xfId="38519"/>
    <cellStyle name="SAPBEXexcCritical5 2 6" xfId="38520"/>
    <cellStyle name="SAPBEXexcCritical5 2 6 2" xfId="38521"/>
    <cellStyle name="SAPBEXexcCritical5 2 6 2 2" xfId="38522"/>
    <cellStyle name="SAPBEXexcCritical5 2 6 3" xfId="38523"/>
    <cellStyle name="SAPBEXexcCritical5 2 7" xfId="38524"/>
    <cellStyle name="SAPBEXexcCritical5 2 7 2" xfId="38525"/>
    <cellStyle name="SAPBEXexcCritical5 2 7 2 2" xfId="38526"/>
    <cellStyle name="SAPBEXexcCritical5 2 7 3" xfId="38527"/>
    <cellStyle name="SAPBEXexcCritical5 2 8" xfId="38528"/>
    <cellStyle name="SAPBEXexcCritical5 2 8 2" xfId="38529"/>
    <cellStyle name="SAPBEXexcCritical5 2 9" xfId="38530"/>
    <cellStyle name="SAPBEXexcCritical5 3" xfId="38531"/>
    <cellStyle name="SAPBEXexcCritical5 3 2" xfId="38532"/>
    <cellStyle name="SAPBEXexcCritical5 3 2 2" xfId="38533"/>
    <cellStyle name="SAPBEXexcCritical5 3 2 2 2" xfId="38534"/>
    <cellStyle name="SAPBEXexcCritical5 3 2 2 2 2" xfId="38535"/>
    <cellStyle name="SAPBEXexcCritical5 3 2 2 2 2 2" xfId="38536"/>
    <cellStyle name="SAPBEXexcCritical5 3 2 2 2 2 2 2" xfId="38537"/>
    <cellStyle name="SAPBEXexcCritical5 3 2 2 2 2 3" xfId="38538"/>
    <cellStyle name="SAPBEXexcCritical5 3 2 2 2 3" xfId="38539"/>
    <cellStyle name="SAPBEXexcCritical5 3 2 2 2 3 2" xfId="38540"/>
    <cellStyle name="SAPBEXexcCritical5 3 2 2 2 3 2 2" xfId="38541"/>
    <cellStyle name="SAPBEXexcCritical5 3 2 2 2 3 3" xfId="38542"/>
    <cellStyle name="SAPBEXexcCritical5 3 2 2 2 4" xfId="38543"/>
    <cellStyle name="SAPBEXexcCritical5 3 2 2 2 4 2" xfId="38544"/>
    <cellStyle name="SAPBEXexcCritical5 3 2 2 2 4 2 2" xfId="38545"/>
    <cellStyle name="SAPBEXexcCritical5 3 2 2 2 4 3" xfId="38546"/>
    <cellStyle name="SAPBEXexcCritical5 3 2 2 2 5" xfId="38547"/>
    <cellStyle name="SAPBEXexcCritical5 3 2 2 2 5 2" xfId="38548"/>
    <cellStyle name="SAPBEXexcCritical5 3 2 2 2 5 2 2" xfId="38549"/>
    <cellStyle name="SAPBEXexcCritical5 3 2 2 2 5 3" xfId="38550"/>
    <cellStyle name="SAPBEXexcCritical5 3 2 2 2 6" xfId="38551"/>
    <cellStyle name="SAPBEXexcCritical5 3 2 2 2 6 2" xfId="38552"/>
    <cellStyle name="SAPBEXexcCritical5 3 2 2 2 6 2 2" xfId="38553"/>
    <cellStyle name="SAPBEXexcCritical5 3 2 2 2 6 3" xfId="38554"/>
    <cellStyle name="SAPBEXexcCritical5 3 2 2 2 7" xfId="38555"/>
    <cellStyle name="SAPBEXexcCritical5 3 2 2 2 7 2" xfId="38556"/>
    <cellStyle name="SAPBEXexcCritical5 3 2 2 2 8" xfId="38557"/>
    <cellStyle name="SAPBEXexcCritical5 3 2 2 3" xfId="38558"/>
    <cellStyle name="SAPBEXexcCritical5 3 2 2 3 2" xfId="38559"/>
    <cellStyle name="SAPBEXexcCritical5 3 2 2 3 2 2" xfId="38560"/>
    <cellStyle name="SAPBEXexcCritical5 3 2 2 3 3" xfId="38561"/>
    <cellStyle name="SAPBEXexcCritical5 3 2 2 4" xfId="38562"/>
    <cellStyle name="SAPBEXexcCritical5 3 2 2 4 2" xfId="38563"/>
    <cellStyle name="SAPBEXexcCritical5 3 2 2 4 2 2" xfId="38564"/>
    <cellStyle name="SAPBEXexcCritical5 3 2 2 4 3" xfId="38565"/>
    <cellStyle name="SAPBEXexcCritical5 3 2 2 5" xfId="38566"/>
    <cellStyle name="SAPBEXexcCritical5 3 2 2 5 2" xfId="38567"/>
    <cellStyle name="SAPBEXexcCritical5 3 2 2 5 2 2" xfId="38568"/>
    <cellStyle name="SAPBEXexcCritical5 3 2 2 5 3" xfId="38569"/>
    <cellStyle name="SAPBEXexcCritical5 3 2 2 6" xfId="38570"/>
    <cellStyle name="SAPBEXexcCritical5 3 2 2 6 2" xfId="38571"/>
    <cellStyle name="SAPBEXexcCritical5 3 2 2 6 2 2" xfId="38572"/>
    <cellStyle name="SAPBEXexcCritical5 3 2 2 6 3" xfId="38573"/>
    <cellStyle name="SAPBEXexcCritical5 3 2 2 7" xfId="38574"/>
    <cellStyle name="SAPBEXexcCritical5 3 2 2 7 2" xfId="38575"/>
    <cellStyle name="SAPBEXexcCritical5 3 2 2 7 2 2" xfId="38576"/>
    <cellStyle name="SAPBEXexcCritical5 3 2 2 7 3" xfId="38577"/>
    <cellStyle name="SAPBEXexcCritical5 3 2 2 8" xfId="38578"/>
    <cellStyle name="SAPBEXexcCritical5 3 2 2 8 2" xfId="38579"/>
    <cellStyle name="SAPBEXexcCritical5 3 2 2 9" xfId="38580"/>
    <cellStyle name="SAPBEXexcCritical5 3 2 3" xfId="38581"/>
    <cellStyle name="SAPBEXexcCritical5 3 2 3 2" xfId="38582"/>
    <cellStyle name="SAPBEXexcCritical5 3 2 3 2 2" xfId="38583"/>
    <cellStyle name="SAPBEXexcCritical5 3 2 3 2 2 2" xfId="38584"/>
    <cellStyle name="SAPBEXexcCritical5 3 2 3 2 3" xfId="38585"/>
    <cellStyle name="SAPBEXexcCritical5 3 2 3 3" xfId="38586"/>
    <cellStyle name="SAPBEXexcCritical5 3 2 3 3 2" xfId="38587"/>
    <cellStyle name="SAPBEXexcCritical5 3 2 3 3 2 2" xfId="38588"/>
    <cellStyle name="SAPBEXexcCritical5 3 2 3 3 3" xfId="38589"/>
    <cellStyle name="SAPBEXexcCritical5 3 2 3 4" xfId="38590"/>
    <cellStyle name="SAPBEXexcCritical5 3 2 3 4 2" xfId="38591"/>
    <cellStyle name="SAPBEXexcCritical5 3 2 3 4 2 2" xfId="38592"/>
    <cellStyle name="SAPBEXexcCritical5 3 2 3 4 3" xfId="38593"/>
    <cellStyle name="SAPBEXexcCritical5 3 2 3 5" xfId="38594"/>
    <cellStyle name="SAPBEXexcCritical5 3 2 3 5 2" xfId="38595"/>
    <cellStyle name="SAPBEXexcCritical5 3 2 3 5 2 2" xfId="38596"/>
    <cellStyle name="SAPBEXexcCritical5 3 2 3 5 3" xfId="38597"/>
    <cellStyle name="SAPBEXexcCritical5 3 2 3 6" xfId="38598"/>
    <cellStyle name="SAPBEXexcCritical5 3 2 3 6 2" xfId="38599"/>
    <cellStyle name="SAPBEXexcCritical5 3 2 3 7" xfId="38600"/>
    <cellStyle name="SAPBEXexcCritical5 3 2 4" xfId="38601"/>
    <cellStyle name="SAPBEXexcCritical5 3 2 4 2" xfId="38602"/>
    <cellStyle name="SAPBEXexcCritical5 3 2 4 2 2" xfId="38603"/>
    <cellStyle name="SAPBEXexcCritical5 3 2 4 3" xfId="38604"/>
    <cellStyle name="SAPBEXexcCritical5 3 2 5" xfId="38605"/>
    <cellStyle name="SAPBEXexcCritical5 3 2 5 2" xfId="38606"/>
    <cellStyle name="SAPBEXexcCritical5 3 2 5 2 2" xfId="38607"/>
    <cellStyle name="SAPBEXexcCritical5 3 2 5 3" xfId="38608"/>
    <cellStyle name="SAPBEXexcCritical5 3 2 6" xfId="38609"/>
    <cellStyle name="SAPBEXexcCritical5 3 2 6 2" xfId="38610"/>
    <cellStyle name="SAPBEXexcCritical5 3 2 7" xfId="38611"/>
    <cellStyle name="SAPBEXexcCritical5 3 3" xfId="38612"/>
    <cellStyle name="SAPBEXexcCritical5 3 3 2" xfId="38613"/>
    <cellStyle name="SAPBEXexcCritical5 3 3 2 2" xfId="38614"/>
    <cellStyle name="SAPBEXexcCritical5 3 3 2 2 2" xfId="38615"/>
    <cellStyle name="SAPBEXexcCritical5 3 3 2 2 2 2" xfId="38616"/>
    <cellStyle name="SAPBEXexcCritical5 3 3 2 2 2 2 2" xfId="38617"/>
    <cellStyle name="SAPBEXexcCritical5 3 3 2 2 2 3" xfId="38618"/>
    <cellStyle name="SAPBEXexcCritical5 3 3 2 2 3" xfId="38619"/>
    <cellStyle name="SAPBEXexcCritical5 3 3 2 2 3 2" xfId="38620"/>
    <cellStyle name="SAPBEXexcCritical5 3 3 2 2 3 2 2" xfId="38621"/>
    <cellStyle name="SAPBEXexcCritical5 3 3 2 2 3 3" xfId="38622"/>
    <cellStyle name="SAPBEXexcCritical5 3 3 2 2 4" xfId="38623"/>
    <cellStyle name="SAPBEXexcCritical5 3 3 2 2 4 2" xfId="38624"/>
    <cellStyle name="SAPBEXexcCritical5 3 3 2 2 4 2 2" xfId="38625"/>
    <cellStyle name="SAPBEXexcCritical5 3 3 2 2 4 3" xfId="38626"/>
    <cellStyle name="SAPBEXexcCritical5 3 3 2 2 5" xfId="38627"/>
    <cellStyle name="SAPBEXexcCritical5 3 3 2 2 5 2" xfId="38628"/>
    <cellStyle name="SAPBEXexcCritical5 3 3 2 2 5 2 2" xfId="38629"/>
    <cellStyle name="SAPBEXexcCritical5 3 3 2 2 5 3" xfId="38630"/>
    <cellStyle name="SAPBEXexcCritical5 3 3 2 2 6" xfId="38631"/>
    <cellStyle name="SAPBEXexcCritical5 3 3 2 2 6 2" xfId="38632"/>
    <cellStyle name="SAPBEXexcCritical5 3 3 2 2 6 2 2" xfId="38633"/>
    <cellStyle name="SAPBEXexcCritical5 3 3 2 2 6 3" xfId="38634"/>
    <cellStyle name="SAPBEXexcCritical5 3 3 2 2 7" xfId="38635"/>
    <cellStyle name="SAPBEXexcCritical5 3 3 2 2 7 2" xfId="38636"/>
    <cellStyle name="SAPBEXexcCritical5 3 3 2 2 8" xfId="38637"/>
    <cellStyle name="SAPBEXexcCritical5 3 3 2 3" xfId="38638"/>
    <cellStyle name="SAPBEXexcCritical5 3 3 2 3 2" xfId="38639"/>
    <cellStyle name="SAPBEXexcCritical5 3 3 2 3 2 2" xfId="38640"/>
    <cellStyle name="SAPBEXexcCritical5 3 3 2 3 3" xfId="38641"/>
    <cellStyle name="SAPBEXexcCritical5 3 3 2 4" xfId="38642"/>
    <cellStyle name="SAPBEXexcCritical5 3 3 2 4 2" xfId="38643"/>
    <cellStyle name="SAPBEXexcCritical5 3 3 2 4 2 2" xfId="38644"/>
    <cellStyle name="SAPBEXexcCritical5 3 3 2 4 3" xfId="38645"/>
    <cellStyle name="SAPBEXexcCritical5 3 3 2 5" xfId="38646"/>
    <cellStyle name="SAPBEXexcCritical5 3 3 2 5 2" xfId="38647"/>
    <cellStyle name="SAPBEXexcCritical5 3 3 2 5 2 2" xfId="38648"/>
    <cellStyle name="SAPBEXexcCritical5 3 3 2 5 3" xfId="38649"/>
    <cellStyle name="SAPBEXexcCritical5 3 3 2 6" xfId="38650"/>
    <cellStyle name="SAPBEXexcCritical5 3 3 2 6 2" xfId="38651"/>
    <cellStyle name="SAPBEXexcCritical5 3 3 2 6 2 2" xfId="38652"/>
    <cellStyle name="SAPBEXexcCritical5 3 3 2 6 3" xfId="38653"/>
    <cellStyle name="SAPBEXexcCritical5 3 3 2 7" xfId="38654"/>
    <cellStyle name="SAPBEXexcCritical5 3 3 2 7 2" xfId="38655"/>
    <cellStyle name="SAPBEXexcCritical5 3 3 2 7 2 2" xfId="38656"/>
    <cellStyle name="SAPBEXexcCritical5 3 3 2 7 3" xfId="38657"/>
    <cellStyle name="SAPBEXexcCritical5 3 3 2 8" xfId="38658"/>
    <cellStyle name="SAPBEXexcCritical5 3 3 2 8 2" xfId="38659"/>
    <cellStyle name="SAPBEXexcCritical5 3 3 2 9" xfId="38660"/>
    <cellStyle name="SAPBEXexcCritical5 3 3 3" xfId="38661"/>
    <cellStyle name="SAPBEXexcCritical5 3 3 3 2" xfId="38662"/>
    <cellStyle name="SAPBEXexcCritical5 3 3 3 2 2" xfId="38663"/>
    <cellStyle name="SAPBEXexcCritical5 3 3 3 2 2 2" xfId="38664"/>
    <cellStyle name="SAPBEXexcCritical5 3 3 3 2 3" xfId="38665"/>
    <cellStyle name="SAPBEXexcCritical5 3 3 3 3" xfId="38666"/>
    <cellStyle name="SAPBEXexcCritical5 3 3 3 3 2" xfId="38667"/>
    <cellStyle name="SAPBEXexcCritical5 3 3 3 3 2 2" xfId="38668"/>
    <cellStyle name="SAPBEXexcCritical5 3 3 3 3 3" xfId="38669"/>
    <cellStyle name="SAPBEXexcCritical5 3 3 3 4" xfId="38670"/>
    <cellStyle name="SAPBEXexcCritical5 3 3 3 4 2" xfId="38671"/>
    <cellStyle name="SAPBEXexcCritical5 3 3 3 4 2 2" xfId="38672"/>
    <cellStyle name="SAPBEXexcCritical5 3 3 3 4 3" xfId="38673"/>
    <cellStyle name="SAPBEXexcCritical5 3 3 3 5" xfId="38674"/>
    <cellStyle name="SAPBEXexcCritical5 3 3 3 5 2" xfId="38675"/>
    <cellStyle name="SAPBEXexcCritical5 3 3 3 5 2 2" xfId="38676"/>
    <cellStyle name="SAPBEXexcCritical5 3 3 3 5 3" xfId="38677"/>
    <cellStyle name="SAPBEXexcCritical5 3 3 3 6" xfId="38678"/>
    <cellStyle name="SAPBEXexcCritical5 3 3 3 6 2" xfId="38679"/>
    <cellStyle name="SAPBEXexcCritical5 3 3 3 7" xfId="38680"/>
    <cellStyle name="SAPBEXexcCritical5 3 3 4" xfId="38681"/>
    <cellStyle name="SAPBEXexcCritical5 3 3 4 2" xfId="38682"/>
    <cellStyle name="SAPBEXexcCritical5 3 3 4 2 2" xfId="38683"/>
    <cellStyle name="SAPBEXexcCritical5 3 3 4 3" xfId="38684"/>
    <cellStyle name="SAPBEXexcCritical5 3 3 5" xfId="38685"/>
    <cellStyle name="SAPBEXexcCritical5 3 3 5 2" xfId="38686"/>
    <cellStyle name="SAPBEXexcCritical5 3 3 5 2 2" xfId="38687"/>
    <cellStyle name="SAPBEXexcCritical5 3 3 5 3" xfId="38688"/>
    <cellStyle name="SAPBEXexcCritical5 3 3 6" xfId="38689"/>
    <cellStyle name="SAPBEXexcCritical5 3 3 6 2" xfId="38690"/>
    <cellStyle name="SAPBEXexcCritical5 3 3 7" xfId="38691"/>
    <cellStyle name="SAPBEXexcCritical5 3 4" xfId="38692"/>
    <cellStyle name="SAPBEXexcCritical5 3 4 2" xfId="38693"/>
    <cellStyle name="SAPBEXexcCritical5 3 4 2 2" xfId="38694"/>
    <cellStyle name="SAPBEXexcCritical5 3 4 2 2 2" xfId="38695"/>
    <cellStyle name="SAPBEXexcCritical5 3 4 2 2 2 2" xfId="38696"/>
    <cellStyle name="SAPBEXexcCritical5 3 4 2 2 3" xfId="38697"/>
    <cellStyle name="SAPBEXexcCritical5 3 4 2 3" xfId="38698"/>
    <cellStyle name="SAPBEXexcCritical5 3 4 2 3 2" xfId="38699"/>
    <cellStyle name="SAPBEXexcCritical5 3 4 2 3 2 2" xfId="38700"/>
    <cellStyle name="SAPBEXexcCritical5 3 4 2 3 3" xfId="38701"/>
    <cellStyle name="SAPBEXexcCritical5 3 4 2 4" xfId="38702"/>
    <cellStyle name="SAPBEXexcCritical5 3 4 2 4 2" xfId="38703"/>
    <cellStyle name="SAPBEXexcCritical5 3 4 2 4 2 2" xfId="38704"/>
    <cellStyle name="SAPBEXexcCritical5 3 4 2 4 3" xfId="38705"/>
    <cellStyle name="SAPBEXexcCritical5 3 4 2 5" xfId="38706"/>
    <cellStyle name="SAPBEXexcCritical5 3 4 2 5 2" xfId="38707"/>
    <cellStyle name="SAPBEXexcCritical5 3 4 2 5 2 2" xfId="38708"/>
    <cellStyle name="SAPBEXexcCritical5 3 4 2 5 3" xfId="38709"/>
    <cellStyle name="SAPBEXexcCritical5 3 4 2 6" xfId="38710"/>
    <cellStyle name="SAPBEXexcCritical5 3 4 2 6 2" xfId="38711"/>
    <cellStyle name="SAPBEXexcCritical5 3 4 2 6 2 2" xfId="38712"/>
    <cellStyle name="SAPBEXexcCritical5 3 4 2 6 3" xfId="38713"/>
    <cellStyle name="SAPBEXexcCritical5 3 4 2 7" xfId="38714"/>
    <cellStyle name="SAPBEXexcCritical5 3 4 2 7 2" xfId="38715"/>
    <cellStyle name="SAPBEXexcCritical5 3 4 2 8" xfId="38716"/>
    <cellStyle name="SAPBEXexcCritical5 3 4 3" xfId="38717"/>
    <cellStyle name="SAPBEXexcCritical5 3 4 3 2" xfId="38718"/>
    <cellStyle name="SAPBEXexcCritical5 3 4 3 2 2" xfId="38719"/>
    <cellStyle name="SAPBEXexcCritical5 3 4 3 3" xfId="38720"/>
    <cellStyle name="SAPBEXexcCritical5 3 4 4" xfId="38721"/>
    <cellStyle name="SAPBEXexcCritical5 3 4 4 2" xfId="38722"/>
    <cellStyle name="SAPBEXexcCritical5 3 4 4 2 2" xfId="38723"/>
    <cellStyle name="SAPBEXexcCritical5 3 4 4 3" xfId="38724"/>
    <cellStyle name="SAPBEXexcCritical5 3 4 5" xfId="38725"/>
    <cellStyle name="SAPBEXexcCritical5 3 4 5 2" xfId="38726"/>
    <cellStyle name="SAPBEXexcCritical5 3 4 5 2 2" xfId="38727"/>
    <cellStyle name="SAPBEXexcCritical5 3 4 5 3" xfId="38728"/>
    <cellStyle name="SAPBEXexcCritical5 3 4 6" xfId="38729"/>
    <cellStyle name="SAPBEXexcCritical5 3 4 6 2" xfId="38730"/>
    <cellStyle name="SAPBEXexcCritical5 3 4 6 2 2" xfId="38731"/>
    <cellStyle name="SAPBEXexcCritical5 3 4 6 3" xfId="38732"/>
    <cellStyle name="SAPBEXexcCritical5 3 4 7" xfId="38733"/>
    <cellStyle name="SAPBEXexcCritical5 3 4 7 2" xfId="38734"/>
    <cellStyle name="SAPBEXexcCritical5 3 4 7 2 2" xfId="38735"/>
    <cellStyle name="SAPBEXexcCritical5 3 4 7 3" xfId="38736"/>
    <cellStyle name="SAPBEXexcCritical5 3 4 8" xfId="38737"/>
    <cellStyle name="SAPBEXexcCritical5 3 4 8 2" xfId="38738"/>
    <cellStyle name="SAPBEXexcCritical5 3 4 9" xfId="38739"/>
    <cellStyle name="SAPBEXexcCritical5 3 5" xfId="38740"/>
    <cellStyle name="SAPBEXexcCritical5 3 5 2" xfId="38741"/>
    <cellStyle name="SAPBEXexcCritical5 3 5 2 2" xfId="38742"/>
    <cellStyle name="SAPBEXexcCritical5 3 5 2 2 2" xfId="38743"/>
    <cellStyle name="SAPBEXexcCritical5 3 5 2 3" xfId="38744"/>
    <cellStyle name="SAPBEXexcCritical5 3 5 3" xfId="38745"/>
    <cellStyle name="SAPBEXexcCritical5 3 5 3 2" xfId="38746"/>
    <cellStyle name="SAPBEXexcCritical5 3 5 3 2 2" xfId="38747"/>
    <cellStyle name="SAPBEXexcCritical5 3 5 3 3" xfId="38748"/>
    <cellStyle name="SAPBEXexcCritical5 3 5 4" xfId="38749"/>
    <cellStyle name="SAPBEXexcCritical5 3 5 4 2" xfId="38750"/>
    <cellStyle name="SAPBEXexcCritical5 3 5 4 2 2" xfId="38751"/>
    <cellStyle name="SAPBEXexcCritical5 3 5 4 3" xfId="38752"/>
    <cellStyle name="SAPBEXexcCritical5 3 5 5" xfId="38753"/>
    <cellStyle name="SAPBEXexcCritical5 3 5 5 2" xfId="38754"/>
    <cellStyle name="SAPBEXexcCritical5 3 5 5 2 2" xfId="38755"/>
    <cellStyle name="SAPBEXexcCritical5 3 5 5 3" xfId="38756"/>
    <cellStyle name="SAPBEXexcCritical5 3 5 6" xfId="38757"/>
    <cellStyle name="SAPBEXexcCritical5 3 5 6 2" xfId="38758"/>
    <cellStyle name="SAPBEXexcCritical5 3 5 7" xfId="38759"/>
    <cellStyle name="SAPBEXexcCritical5 3 6" xfId="38760"/>
    <cellStyle name="SAPBEXexcCritical5 3 6 2" xfId="38761"/>
    <cellStyle name="SAPBEXexcCritical5 3 6 2 2" xfId="38762"/>
    <cellStyle name="SAPBEXexcCritical5 3 6 3" xfId="38763"/>
    <cellStyle name="SAPBEXexcCritical5 3 7" xfId="38764"/>
    <cellStyle name="SAPBEXexcCritical5 3 7 2" xfId="38765"/>
    <cellStyle name="SAPBEXexcCritical5 3 7 2 2" xfId="38766"/>
    <cellStyle name="SAPBEXexcCritical5 3 7 3" xfId="38767"/>
    <cellStyle name="SAPBEXexcCritical5 3 8" xfId="38768"/>
    <cellStyle name="SAPBEXexcCritical5 3 8 2" xfId="38769"/>
    <cellStyle name="SAPBEXexcCritical5 3 9" xfId="38770"/>
    <cellStyle name="SAPBEXexcCritical5 4" xfId="38771"/>
    <cellStyle name="SAPBEXexcCritical5 4 2" xfId="38772"/>
    <cellStyle name="SAPBEXexcCritical5 4 2 2" xfId="38773"/>
    <cellStyle name="SAPBEXexcCritical5 4 2 2 2" xfId="38774"/>
    <cellStyle name="SAPBEXexcCritical5 4 2 2 2 2" xfId="38775"/>
    <cellStyle name="SAPBEXexcCritical5 4 2 2 2 2 2" xfId="38776"/>
    <cellStyle name="SAPBEXexcCritical5 4 2 2 2 2 2 2" xfId="38777"/>
    <cellStyle name="SAPBEXexcCritical5 4 2 2 2 2 3" xfId="38778"/>
    <cellStyle name="SAPBEXexcCritical5 4 2 2 2 3" xfId="38779"/>
    <cellStyle name="SAPBEXexcCritical5 4 2 2 2 3 2" xfId="38780"/>
    <cellStyle name="SAPBEXexcCritical5 4 2 2 2 3 2 2" xfId="38781"/>
    <cellStyle name="SAPBEXexcCritical5 4 2 2 2 3 3" xfId="38782"/>
    <cellStyle name="SAPBEXexcCritical5 4 2 2 2 4" xfId="38783"/>
    <cellStyle name="SAPBEXexcCritical5 4 2 2 2 4 2" xfId="38784"/>
    <cellStyle name="SAPBEXexcCritical5 4 2 2 2 4 2 2" xfId="38785"/>
    <cellStyle name="SAPBEXexcCritical5 4 2 2 2 4 3" xfId="38786"/>
    <cellStyle name="SAPBEXexcCritical5 4 2 2 2 5" xfId="38787"/>
    <cellStyle name="SAPBEXexcCritical5 4 2 2 2 5 2" xfId="38788"/>
    <cellStyle name="SAPBEXexcCritical5 4 2 2 2 5 2 2" xfId="38789"/>
    <cellStyle name="SAPBEXexcCritical5 4 2 2 2 5 3" xfId="38790"/>
    <cellStyle name="SAPBEXexcCritical5 4 2 2 2 6" xfId="38791"/>
    <cellStyle name="SAPBEXexcCritical5 4 2 2 2 6 2" xfId="38792"/>
    <cellStyle name="SAPBEXexcCritical5 4 2 2 2 6 2 2" xfId="38793"/>
    <cellStyle name="SAPBEXexcCritical5 4 2 2 2 6 3" xfId="38794"/>
    <cellStyle name="SAPBEXexcCritical5 4 2 2 2 7" xfId="38795"/>
    <cellStyle name="SAPBEXexcCritical5 4 2 2 2 7 2" xfId="38796"/>
    <cellStyle name="SAPBEXexcCritical5 4 2 2 2 8" xfId="38797"/>
    <cellStyle name="SAPBEXexcCritical5 4 2 2 3" xfId="38798"/>
    <cellStyle name="SAPBEXexcCritical5 4 2 2 3 2" xfId="38799"/>
    <cellStyle name="SAPBEXexcCritical5 4 2 2 3 2 2" xfId="38800"/>
    <cellStyle name="SAPBEXexcCritical5 4 2 2 3 3" xfId="38801"/>
    <cellStyle name="SAPBEXexcCritical5 4 2 2 4" xfId="38802"/>
    <cellStyle name="SAPBEXexcCritical5 4 2 2 4 2" xfId="38803"/>
    <cellStyle name="SAPBEXexcCritical5 4 2 2 4 2 2" xfId="38804"/>
    <cellStyle name="SAPBEXexcCritical5 4 2 2 4 3" xfId="38805"/>
    <cellStyle name="SAPBEXexcCritical5 4 2 2 5" xfId="38806"/>
    <cellStyle name="SAPBEXexcCritical5 4 2 2 5 2" xfId="38807"/>
    <cellStyle name="SAPBEXexcCritical5 4 2 2 5 2 2" xfId="38808"/>
    <cellStyle name="SAPBEXexcCritical5 4 2 2 5 3" xfId="38809"/>
    <cellStyle name="SAPBEXexcCritical5 4 2 2 6" xfId="38810"/>
    <cellStyle name="SAPBEXexcCritical5 4 2 2 6 2" xfId="38811"/>
    <cellStyle name="SAPBEXexcCritical5 4 2 2 6 2 2" xfId="38812"/>
    <cellStyle name="SAPBEXexcCritical5 4 2 2 6 3" xfId="38813"/>
    <cellStyle name="SAPBEXexcCritical5 4 2 2 7" xfId="38814"/>
    <cellStyle name="SAPBEXexcCritical5 4 2 2 7 2" xfId="38815"/>
    <cellStyle name="SAPBEXexcCritical5 4 2 2 7 2 2" xfId="38816"/>
    <cellStyle name="SAPBEXexcCritical5 4 2 2 7 3" xfId="38817"/>
    <cellStyle name="SAPBEXexcCritical5 4 2 2 8" xfId="38818"/>
    <cellStyle name="SAPBEXexcCritical5 4 2 2 8 2" xfId="38819"/>
    <cellStyle name="SAPBEXexcCritical5 4 2 2 9" xfId="38820"/>
    <cellStyle name="SAPBEXexcCritical5 4 2 3" xfId="38821"/>
    <cellStyle name="SAPBEXexcCritical5 4 2 3 2" xfId="38822"/>
    <cellStyle name="SAPBEXexcCritical5 4 2 3 2 2" xfId="38823"/>
    <cellStyle name="SAPBEXexcCritical5 4 2 3 2 2 2" xfId="38824"/>
    <cellStyle name="SAPBEXexcCritical5 4 2 3 2 3" xfId="38825"/>
    <cellStyle name="SAPBEXexcCritical5 4 2 3 3" xfId="38826"/>
    <cellStyle name="SAPBEXexcCritical5 4 2 3 3 2" xfId="38827"/>
    <cellStyle name="SAPBEXexcCritical5 4 2 3 3 2 2" xfId="38828"/>
    <cellStyle name="SAPBEXexcCritical5 4 2 3 3 3" xfId="38829"/>
    <cellStyle name="SAPBEXexcCritical5 4 2 3 4" xfId="38830"/>
    <cellStyle name="SAPBEXexcCritical5 4 2 3 4 2" xfId="38831"/>
    <cellStyle name="SAPBEXexcCritical5 4 2 3 4 2 2" xfId="38832"/>
    <cellStyle name="SAPBEXexcCritical5 4 2 3 4 3" xfId="38833"/>
    <cellStyle name="SAPBEXexcCritical5 4 2 3 5" xfId="38834"/>
    <cellStyle name="SAPBEXexcCritical5 4 2 3 5 2" xfId="38835"/>
    <cellStyle name="SAPBEXexcCritical5 4 2 3 5 2 2" xfId="38836"/>
    <cellStyle name="SAPBEXexcCritical5 4 2 3 5 3" xfId="38837"/>
    <cellStyle name="SAPBEXexcCritical5 4 2 3 6" xfId="38838"/>
    <cellStyle name="SAPBEXexcCritical5 4 2 3 6 2" xfId="38839"/>
    <cellStyle name="SAPBEXexcCritical5 4 2 3 7" xfId="38840"/>
    <cellStyle name="SAPBEXexcCritical5 4 2 4" xfId="38841"/>
    <cellStyle name="SAPBEXexcCritical5 4 2 4 2" xfId="38842"/>
    <cellStyle name="SAPBEXexcCritical5 4 2 4 2 2" xfId="38843"/>
    <cellStyle name="SAPBEXexcCritical5 4 2 4 3" xfId="38844"/>
    <cellStyle name="SAPBEXexcCritical5 4 2 5" xfId="38845"/>
    <cellStyle name="SAPBEXexcCritical5 4 2 5 2" xfId="38846"/>
    <cellStyle name="SAPBEXexcCritical5 4 2 5 2 2" xfId="38847"/>
    <cellStyle name="SAPBEXexcCritical5 4 2 5 3" xfId="38848"/>
    <cellStyle name="SAPBEXexcCritical5 4 2 6" xfId="38849"/>
    <cellStyle name="SAPBEXexcCritical5 4 2 6 2" xfId="38850"/>
    <cellStyle name="SAPBEXexcCritical5 4 2 7" xfId="38851"/>
    <cellStyle name="SAPBEXexcCritical5 4 3" xfId="38852"/>
    <cellStyle name="SAPBEXexcCritical5 4 3 2" xfId="38853"/>
    <cellStyle name="SAPBEXexcCritical5 4 3 2 2" xfId="38854"/>
    <cellStyle name="SAPBEXexcCritical5 4 3 2 2 2" xfId="38855"/>
    <cellStyle name="SAPBEXexcCritical5 4 3 2 2 2 2" xfId="38856"/>
    <cellStyle name="SAPBEXexcCritical5 4 3 2 2 2 2 2" xfId="38857"/>
    <cellStyle name="SAPBEXexcCritical5 4 3 2 2 2 3" xfId="38858"/>
    <cellStyle name="SAPBEXexcCritical5 4 3 2 2 3" xfId="38859"/>
    <cellStyle name="SAPBEXexcCritical5 4 3 2 2 3 2" xfId="38860"/>
    <cellStyle name="SAPBEXexcCritical5 4 3 2 2 3 2 2" xfId="38861"/>
    <cellStyle name="SAPBEXexcCritical5 4 3 2 2 3 3" xfId="38862"/>
    <cellStyle name="SAPBEXexcCritical5 4 3 2 2 4" xfId="38863"/>
    <cellStyle name="SAPBEXexcCritical5 4 3 2 2 4 2" xfId="38864"/>
    <cellStyle name="SAPBEXexcCritical5 4 3 2 2 4 2 2" xfId="38865"/>
    <cellStyle name="SAPBEXexcCritical5 4 3 2 2 4 3" xfId="38866"/>
    <cellStyle name="SAPBEXexcCritical5 4 3 2 2 5" xfId="38867"/>
    <cellStyle name="SAPBEXexcCritical5 4 3 2 2 5 2" xfId="38868"/>
    <cellStyle name="SAPBEXexcCritical5 4 3 2 2 5 2 2" xfId="38869"/>
    <cellStyle name="SAPBEXexcCritical5 4 3 2 2 5 3" xfId="38870"/>
    <cellStyle name="SAPBEXexcCritical5 4 3 2 2 6" xfId="38871"/>
    <cellStyle name="SAPBEXexcCritical5 4 3 2 2 6 2" xfId="38872"/>
    <cellStyle name="SAPBEXexcCritical5 4 3 2 2 6 2 2" xfId="38873"/>
    <cellStyle name="SAPBEXexcCritical5 4 3 2 2 6 3" xfId="38874"/>
    <cellStyle name="SAPBEXexcCritical5 4 3 2 2 7" xfId="38875"/>
    <cellStyle name="SAPBEXexcCritical5 4 3 2 2 7 2" xfId="38876"/>
    <cellStyle name="SAPBEXexcCritical5 4 3 2 2 8" xfId="38877"/>
    <cellStyle name="SAPBEXexcCritical5 4 3 2 3" xfId="38878"/>
    <cellStyle name="SAPBEXexcCritical5 4 3 2 3 2" xfId="38879"/>
    <cellStyle name="SAPBEXexcCritical5 4 3 2 3 2 2" xfId="38880"/>
    <cellStyle name="SAPBEXexcCritical5 4 3 2 3 3" xfId="38881"/>
    <cellStyle name="SAPBEXexcCritical5 4 3 2 4" xfId="38882"/>
    <cellStyle name="SAPBEXexcCritical5 4 3 2 4 2" xfId="38883"/>
    <cellStyle name="SAPBEXexcCritical5 4 3 2 4 2 2" xfId="38884"/>
    <cellStyle name="SAPBEXexcCritical5 4 3 2 4 3" xfId="38885"/>
    <cellStyle name="SAPBEXexcCritical5 4 3 2 5" xfId="38886"/>
    <cellStyle name="SAPBEXexcCritical5 4 3 2 5 2" xfId="38887"/>
    <cellStyle name="SAPBEXexcCritical5 4 3 2 5 2 2" xfId="38888"/>
    <cellStyle name="SAPBEXexcCritical5 4 3 2 5 3" xfId="38889"/>
    <cellStyle name="SAPBEXexcCritical5 4 3 2 6" xfId="38890"/>
    <cellStyle name="SAPBEXexcCritical5 4 3 2 6 2" xfId="38891"/>
    <cellStyle name="SAPBEXexcCritical5 4 3 2 6 2 2" xfId="38892"/>
    <cellStyle name="SAPBEXexcCritical5 4 3 2 6 3" xfId="38893"/>
    <cellStyle name="SAPBEXexcCritical5 4 3 2 7" xfId="38894"/>
    <cellStyle name="SAPBEXexcCritical5 4 3 2 7 2" xfId="38895"/>
    <cellStyle name="SAPBEXexcCritical5 4 3 2 7 2 2" xfId="38896"/>
    <cellStyle name="SAPBEXexcCritical5 4 3 2 7 3" xfId="38897"/>
    <cellStyle name="SAPBEXexcCritical5 4 3 2 8" xfId="38898"/>
    <cellStyle name="SAPBEXexcCritical5 4 3 2 8 2" xfId="38899"/>
    <cellStyle name="SAPBEXexcCritical5 4 3 2 9" xfId="38900"/>
    <cellStyle name="SAPBEXexcCritical5 4 3 3" xfId="38901"/>
    <cellStyle name="SAPBEXexcCritical5 4 3 3 2" xfId="38902"/>
    <cellStyle name="SAPBEXexcCritical5 4 3 3 2 2" xfId="38903"/>
    <cellStyle name="SAPBEXexcCritical5 4 3 3 2 2 2" xfId="38904"/>
    <cellStyle name="SAPBEXexcCritical5 4 3 3 2 3" xfId="38905"/>
    <cellStyle name="SAPBEXexcCritical5 4 3 3 3" xfId="38906"/>
    <cellStyle name="SAPBEXexcCritical5 4 3 3 3 2" xfId="38907"/>
    <cellStyle name="SAPBEXexcCritical5 4 3 3 3 2 2" xfId="38908"/>
    <cellStyle name="SAPBEXexcCritical5 4 3 3 3 3" xfId="38909"/>
    <cellStyle name="SAPBEXexcCritical5 4 3 3 4" xfId="38910"/>
    <cellStyle name="SAPBEXexcCritical5 4 3 3 4 2" xfId="38911"/>
    <cellStyle name="SAPBEXexcCritical5 4 3 3 4 2 2" xfId="38912"/>
    <cellStyle name="SAPBEXexcCritical5 4 3 3 4 3" xfId="38913"/>
    <cellStyle name="SAPBEXexcCritical5 4 3 3 5" xfId="38914"/>
    <cellStyle name="SAPBEXexcCritical5 4 3 3 5 2" xfId="38915"/>
    <cellStyle name="SAPBEXexcCritical5 4 3 3 5 2 2" xfId="38916"/>
    <cellStyle name="SAPBEXexcCritical5 4 3 3 5 3" xfId="38917"/>
    <cellStyle name="SAPBEXexcCritical5 4 3 3 6" xfId="38918"/>
    <cellStyle name="SAPBEXexcCritical5 4 3 3 6 2" xfId="38919"/>
    <cellStyle name="SAPBEXexcCritical5 4 3 3 7" xfId="38920"/>
    <cellStyle name="SAPBEXexcCritical5 4 3 4" xfId="38921"/>
    <cellStyle name="SAPBEXexcCritical5 4 3 4 2" xfId="38922"/>
    <cellStyle name="SAPBEXexcCritical5 4 3 4 2 2" xfId="38923"/>
    <cellStyle name="SAPBEXexcCritical5 4 3 4 3" xfId="38924"/>
    <cellStyle name="SAPBEXexcCritical5 4 3 5" xfId="38925"/>
    <cellStyle name="SAPBEXexcCritical5 4 3 5 2" xfId="38926"/>
    <cellStyle name="SAPBEXexcCritical5 4 3 5 2 2" xfId="38927"/>
    <cellStyle name="SAPBEXexcCritical5 4 3 5 3" xfId="38928"/>
    <cellStyle name="SAPBEXexcCritical5 4 3 6" xfId="38929"/>
    <cellStyle name="SAPBEXexcCritical5 4 3 6 2" xfId="38930"/>
    <cellStyle name="SAPBEXexcCritical5 4 3 7" xfId="38931"/>
    <cellStyle name="SAPBEXexcCritical5 4 4" xfId="38932"/>
    <cellStyle name="SAPBEXexcCritical5 4 4 2" xfId="38933"/>
    <cellStyle name="SAPBEXexcCritical5 4 4 2 2" xfId="38934"/>
    <cellStyle name="SAPBEXexcCritical5 4 4 2 2 2" xfId="38935"/>
    <cellStyle name="SAPBEXexcCritical5 4 4 2 2 2 2" xfId="38936"/>
    <cellStyle name="SAPBEXexcCritical5 4 4 2 2 3" xfId="38937"/>
    <cellStyle name="SAPBEXexcCritical5 4 4 2 3" xfId="38938"/>
    <cellStyle name="SAPBEXexcCritical5 4 4 2 3 2" xfId="38939"/>
    <cellStyle name="SAPBEXexcCritical5 4 4 2 3 2 2" xfId="38940"/>
    <cellStyle name="SAPBEXexcCritical5 4 4 2 3 3" xfId="38941"/>
    <cellStyle name="SAPBEXexcCritical5 4 4 2 4" xfId="38942"/>
    <cellStyle name="SAPBEXexcCritical5 4 4 2 4 2" xfId="38943"/>
    <cellStyle name="SAPBEXexcCritical5 4 4 2 4 2 2" xfId="38944"/>
    <cellStyle name="SAPBEXexcCritical5 4 4 2 4 3" xfId="38945"/>
    <cellStyle name="SAPBEXexcCritical5 4 4 2 5" xfId="38946"/>
    <cellStyle name="SAPBEXexcCritical5 4 4 2 5 2" xfId="38947"/>
    <cellStyle name="SAPBEXexcCritical5 4 4 2 5 2 2" xfId="38948"/>
    <cellStyle name="SAPBEXexcCritical5 4 4 2 5 3" xfId="38949"/>
    <cellStyle name="SAPBEXexcCritical5 4 4 2 6" xfId="38950"/>
    <cellStyle name="SAPBEXexcCritical5 4 4 2 6 2" xfId="38951"/>
    <cellStyle name="SAPBEXexcCritical5 4 4 2 6 2 2" xfId="38952"/>
    <cellStyle name="SAPBEXexcCritical5 4 4 2 6 3" xfId="38953"/>
    <cellStyle name="SAPBEXexcCritical5 4 4 2 7" xfId="38954"/>
    <cellStyle name="SAPBEXexcCritical5 4 4 2 7 2" xfId="38955"/>
    <cellStyle name="SAPBEXexcCritical5 4 4 2 8" xfId="38956"/>
    <cellStyle name="SAPBEXexcCritical5 4 4 3" xfId="38957"/>
    <cellStyle name="SAPBEXexcCritical5 4 4 3 2" xfId="38958"/>
    <cellStyle name="SAPBEXexcCritical5 4 4 3 2 2" xfId="38959"/>
    <cellStyle name="SAPBEXexcCritical5 4 4 3 3" xfId="38960"/>
    <cellStyle name="SAPBEXexcCritical5 4 4 4" xfId="38961"/>
    <cellStyle name="SAPBEXexcCritical5 4 4 4 2" xfId="38962"/>
    <cellStyle name="SAPBEXexcCritical5 4 4 4 2 2" xfId="38963"/>
    <cellStyle name="SAPBEXexcCritical5 4 4 4 3" xfId="38964"/>
    <cellStyle name="SAPBEXexcCritical5 4 4 5" xfId="38965"/>
    <cellStyle name="SAPBEXexcCritical5 4 4 5 2" xfId="38966"/>
    <cellStyle name="SAPBEXexcCritical5 4 4 5 2 2" xfId="38967"/>
    <cellStyle name="SAPBEXexcCritical5 4 4 5 3" xfId="38968"/>
    <cellStyle name="SAPBEXexcCritical5 4 4 6" xfId="38969"/>
    <cellStyle name="SAPBEXexcCritical5 4 4 6 2" xfId="38970"/>
    <cellStyle name="SAPBEXexcCritical5 4 4 6 2 2" xfId="38971"/>
    <cellStyle name="SAPBEXexcCritical5 4 4 6 3" xfId="38972"/>
    <cellStyle name="SAPBEXexcCritical5 4 4 7" xfId="38973"/>
    <cellStyle name="SAPBEXexcCritical5 4 4 7 2" xfId="38974"/>
    <cellStyle name="SAPBEXexcCritical5 4 4 7 2 2" xfId="38975"/>
    <cellStyle name="SAPBEXexcCritical5 4 4 7 3" xfId="38976"/>
    <cellStyle name="SAPBEXexcCritical5 4 4 8" xfId="38977"/>
    <cellStyle name="SAPBEXexcCritical5 4 4 8 2" xfId="38978"/>
    <cellStyle name="SAPBEXexcCritical5 4 4 9" xfId="38979"/>
    <cellStyle name="SAPBEXexcCritical5 4 5" xfId="38980"/>
    <cellStyle name="SAPBEXexcCritical5 4 5 2" xfId="38981"/>
    <cellStyle name="SAPBEXexcCritical5 4 5 2 2" xfId="38982"/>
    <cellStyle name="SAPBEXexcCritical5 4 5 2 2 2" xfId="38983"/>
    <cellStyle name="SAPBEXexcCritical5 4 5 2 3" xfId="38984"/>
    <cellStyle name="SAPBEXexcCritical5 4 5 3" xfId="38985"/>
    <cellStyle name="SAPBEXexcCritical5 4 5 3 2" xfId="38986"/>
    <cellStyle name="SAPBEXexcCritical5 4 5 3 2 2" xfId="38987"/>
    <cellStyle name="SAPBEXexcCritical5 4 5 3 3" xfId="38988"/>
    <cellStyle name="SAPBEXexcCritical5 4 5 4" xfId="38989"/>
    <cellStyle name="SAPBEXexcCritical5 4 5 4 2" xfId="38990"/>
    <cellStyle name="SAPBEXexcCritical5 4 5 4 2 2" xfId="38991"/>
    <cellStyle name="SAPBEXexcCritical5 4 5 4 3" xfId="38992"/>
    <cellStyle name="SAPBEXexcCritical5 4 5 5" xfId="38993"/>
    <cellStyle name="SAPBEXexcCritical5 4 5 5 2" xfId="38994"/>
    <cellStyle name="SAPBEXexcCritical5 4 5 5 2 2" xfId="38995"/>
    <cellStyle name="SAPBEXexcCritical5 4 5 5 3" xfId="38996"/>
    <cellStyle name="SAPBEXexcCritical5 4 5 6" xfId="38997"/>
    <cellStyle name="SAPBEXexcCritical5 4 5 6 2" xfId="38998"/>
    <cellStyle name="SAPBEXexcCritical5 4 5 7" xfId="38999"/>
    <cellStyle name="SAPBEXexcCritical5 4 6" xfId="39000"/>
    <cellStyle name="SAPBEXexcCritical5 4 6 2" xfId="39001"/>
    <cellStyle name="SAPBEXexcCritical5 4 6 2 2" xfId="39002"/>
    <cellStyle name="SAPBEXexcCritical5 4 6 3" xfId="39003"/>
    <cellStyle name="SAPBEXexcCritical5 4 7" xfId="39004"/>
    <cellStyle name="SAPBEXexcCritical5 4 7 2" xfId="39005"/>
    <cellStyle name="SAPBEXexcCritical5 4 7 2 2" xfId="39006"/>
    <cellStyle name="SAPBEXexcCritical5 4 7 3" xfId="39007"/>
    <cellStyle name="SAPBEXexcCritical5 4 8" xfId="39008"/>
    <cellStyle name="SAPBEXexcCritical5 4 8 2" xfId="39009"/>
    <cellStyle name="SAPBEXexcCritical5 4 9" xfId="39010"/>
    <cellStyle name="SAPBEXexcCritical5 5" xfId="39011"/>
    <cellStyle name="SAPBEXexcCritical5 5 2" xfId="39012"/>
    <cellStyle name="SAPBEXexcCritical5 5 2 2" xfId="39013"/>
    <cellStyle name="SAPBEXexcCritical5 5 2 2 2" xfId="39014"/>
    <cellStyle name="SAPBEXexcCritical5 5 2 2 2 2" xfId="39015"/>
    <cellStyle name="SAPBEXexcCritical5 5 2 2 2 2 2" xfId="39016"/>
    <cellStyle name="SAPBEXexcCritical5 5 2 2 2 3" xfId="39017"/>
    <cellStyle name="SAPBEXexcCritical5 5 2 2 3" xfId="39018"/>
    <cellStyle name="SAPBEXexcCritical5 5 2 2 3 2" xfId="39019"/>
    <cellStyle name="SAPBEXexcCritical5 5 2 2 3 2 2" xfId="39020"/>
    <cellStyle name="SAPBEXexcCritical5 5 2 2 3 3" xfId="39021"/>
    <cellStyle name="SAPBEXexcCritical5 5 2 2 4" xfId="39022"/>
    <cellStyle name="SAPBEXexcCritical5 5 2 2 4 2" xfId="39023"/>
    <cellStyle name="SAPBEXexcCritical5 5 2 2 4 2 2" xfId="39024"/>
    <cellStyle name="SAPBEXexcCritical5 5 2 2 4 3" xfId="39025"/>
    <cellStyle name="SAPBEXexcCritical5 5 2 2 5" xfId="39026"/>
    <cellStyle name="SAPBEXexcCritical5 5 2 2 5 2" xfId="39027"/>
    <cellStyle name="SAPBEXexcCritical5 5 2 2 5 2 2" xfId="39028"/>
    <cellStyle name="SAPBEXexcCritical5 5 2 2 5 3" xfId="39029"/>
    <cellStyle name="SAPBEXexcCritical5 5 2 2 6" xfId="39030"/>
    <cellStyle name="SAPBEXexcCritical5 5 2 2 6 2" xfId="39031"/>
    <cellStyle name="SAPBEXexcCritical5 5 2 2 6 2 2" xfId="39032"/>
    <cellStyle name="SAPBEXexcCritical5 5 2 2 6 3" xfId="39033"/>
    <cellStyle name="SAPBEXexcCritical5 5 2 2 7" xfId="39034"/>
    <cellStyle name="SAPBEXexcCritical5 5 2 2 7 2" xfId="39035"/>
    <cellStyle name="SAPBEXexcCritical5 5 2 2 8" xfId="39036"/>
    <cellStyle name="SAPBEXexcCritical5 5 2 3" xfId="39037"/>
    <cellStyle name="SAPBEXexcCritical5 5 2 3 2" xfId="39038"/>
    <cellStyle name="SAPBEXexcCritical5 5 2 3 2 2" xfId="39039"/>
    <cellStyle name="SAPBEXexcCritical5 5 2 3 3" xfId="39040"/>
    <cellStyle name="SAPBEXexcCritical5 5 2 4" xfId="39041"/>
    <cellStyle name="SAPBEXexcCritical5 5 2 4 2" xfId="39042"/>
    <cellStyle name="SAPBEXexcCritical5 5 2 4 2 2" xfId="39043"/>
    <cellStyle name="SAPBEXexcCritical5 5 2 4 3" xfId="39044"/>
    <cellStyle name="SAPBEXexcCritical5 5 2 5" xfId="39045"/>
    <cellStyle name="SAPBEXexcCritical5 5 2 5 2" xfId="39046"/>
    <cellStyle name="SAPBEXexcCritical5 5 2 5 2 2" xfId="39047"/>
    <cellStyle name="SAPBEXexcCritical5 5 2 5 3" xfId="39048"/>
    <cellStyle name="SAPBEXexcCritical5 5 2 6" xfId="39049"/>
    <cellStyle name="SAPBEXexcCritical5 5 2 6 2" xfId="39050"/>
    <cellStyle name="SAPBEXexcCritical5 5 2 6 2 2" xfId="39051"/>
    <cellStyle name="SAPBEXexcCritical5 5 2 6 3" xfId="39052"/>
    <cellStyle name="SAPBEXexcCritical5 5 2 7" xfId="39053"/>
    <cellStyle name="SAPBEXexcCritical5 5 2 7 2" xfId="39054"/>
    <cellStyle name="SAPBEXexcCritical5 5 2 7 2 2" xfId="39055"/>
    <cellStyle name="SAPBEXexcCritical5 5 2 7 3" xfId="39056"/>
    <cellStyle name="SAPBEXexcCritical5 5 2 8" xfId="39057"/>
    <cellStyle name="SAPBEXexcCritical5 5 2 8 2" xfId="39058"/>
    <cellStyle name="SAPBEXexcCritical5 5 2 9" xfId="39059"/>
    <cellStyle name="SAPBEXexcCritical5 5 3" xfId="39060"/>
    <cellStyle name="SAPBEXexcCritical5 5 3 2" xfId="39061"/>
    <cellStyle name="SAPBEXexcCritical5 5 3 2 2" xfId="39062"/>
    <cellStyle name="SAPBEXexcCritical5 5 3 2 2 2" xfId="39063"/>
    <cellStyle name="SAPBEXexcCritical5 5 3 2 3" xfId="39064"/>
    <cellStyle name="SAPBEXexcCritical5 5 3 3" xfId="39065"/>
    <cellStyle name="SAPBEXexcCritical5 5 3 3 2" xfId="39066"/>
    <cellStyle name="SAPBEXexcCritical5 5 3 3 2 2" xfId="39067"/>
    <cellStyle name="SAPBEXexcCritical5 5 3 3 3" xfId="39068"/>
    <cellStyle name="SAPBEXexcCritical5 5 3 4" xfId="39069"/>
    <cellStyle name="SAPBEXexcCritical5 5 3 4 2" xfId="39070"/>
    <cellStyle name="SAPBEXexcCritical5 5 3 4 2 2" xfId="39071"/>
    <cellStyle name="SAPBEXexcCritical5 5 3 4 3" xfId="39072"/>
    <cellStyle name="SAPBEXexcCritical5 5 3 5" xfId="39073"/>
    <cellStyle name="SAPBEXexcCritical5 5 3 5 2" xfId="39074"/>
    <cellStyle name="SAPBEXexcCritical5 5 3 5 2 2" xfId="39075"/>
    <cellStyle name="SAPBEXexcCritical5 5 3 5 3" xfId="39076"/>
    <cellStyle name="SAPBEXexcCritical5 5 3 6" xfId="39077"/>
    <cellStyle name="SAPBEXexcCritical5 5 3 6 2" xfId="39078"/>
    <cellStyle name="SAPBEXexcCritical5 5 3 7" xfId="39079"/>
    <cellStyle name="SAPBEXexcCritical5 5 4" xfId="39080"/>
    <cellStyle name="SAPBEXexcCritical5 5 4 2" xfId="39081"/>
    <cellStyle name="SAPBEXexcCritical5 5 4 2 2" xfId="39082"/>
    <cellStyle name="SAPBEXexcCritical5 5 4 3" xfId="39083"/>
    <cellStyle name="SAPBEXexcCritical5 5 5" xfId="39084"/>
    <cellStyle name="SAPBEXexcCritical5 5 5 2" xfId="39085"/>
    <cellStyle name="SAPBEXexcCritical5 5 5 2 2" xfId="39086"/>
    <cellStyle name="SAPBEXexcCritical5 5 5 3" xfId="39087"/>
    <cellStyle name="SAPBEXexcCritical5 5 6" xfId="39088"/>
    <cellStyle name="SAPBEXexcCritical5 5 6 2" xfId="39089"/>
    <cellStyle name="SAPBEXexcCritical5 5 7" xfId="39090"/>
    <cellStyle name="SAPBEXexcCritical5 6" xfId="39091"/>
    <cellStyle name="SAPBEXexcCritical5 6 2" xfId="39092"/>
    <cellStyle name="SAPBEXexcCritical5 6 2 2" xfId="39093"/>
    <cellStyle name="SAPBEXexcCritical5 6 2 2 2" xfId="39094"/>
    <cellStyle name="SAPBEXexcCritical5 6 2 2 2 2" xfId="39095"/>
    <cellStyle name="SAPBEXexcCritical5 6 2 2 3" xfId="39096"/>
    <cellStyle name="SAPBEXexcCritical5 6 2 3" xfId="39097"/>
    <cellStyle name="SAPBEXexcCritical5 6 2 3 2" xfId="39098"/>
    <cellStyle name="SAPBEXexcCritical5 6 2 3 2 2" xfId="39099"/>
    <cellStyle name="SAPBEXexcCritical5 6 2 3 3" xfId="39100"/>
    <cellStyle name="SAPBEXexcCritical5 6 2 4" xfId="39101"/>
    <cellStyle name="SAPBEXexcCritical5 6 2 4 2" xfId="39102"/>
    <cellStyle name="SAPBEXexcCritical5 6 2 4 2 2" xfId="39103"/>
    <cellStyle name="SAPBEXexcCritical5 6 2 4 3" xfId="39104"/>
    <cellStyle name="SAPBEXexcCritical5 6 2 5" xfId="39105"/>
    <cellStyle name="SAPBEXexcCritical5 6 2 5 2" xfId="39106"/>
    <cellStyle name="SAPBEXexcCritical5 6 2 5 2 2" xfId="39107"/>
    <cellStyle name="SAPBEXexcCritical5 6 2 5 3" xfId="39108"/>
    <cellStyle name="SAPBEXexcCritical5 6 2 6" xfId="39109"/>
    <cellStyle name="SAPBEXexcCritical5 6 2 6 2" xfId="39110"/>
    <cellStyle name="SAPBEXexcCritical5 6 2 6 2 2" xfId="39111"/>
    <cellStyle name="SAPBEXexcCritical5 6 2 6 3" xfId="39112"/>
    <cellStyle name="SAPBEXexcCritical5 6 2 7" xfId="39113"/>
    <cellStyle name="SAPBEXexcCritical5 6 2 7 2" xfId="39114"/>
    <cellStyle name="SAPBEXexcCritical5 6 2 8" xfId="39115"/>
    <cellStyle name="SAPBEXexcCritical5 6 3" xfId="39116"/>
    <cellStyle name="SAPBEXexcCritical5 6 3 2" xfId="39117"/>
    <cellStyle name="SAPBEXexcCritical5 6 3 2 2" xfId="39118"/>
    <cellStyle name="SAPBEXexcCritical5 6 3 3" xfId="39119"/>
    <cellStyle name="SAPBEXexcCritical5 6 4" xfId="39120"/>
    <cellStyle name="SAPBEXexcCritical5 6 4 2" xfId="39121"/>
    <cellStyle name="SAPBEXexcCritical5 6 4 2 2" xfId="39122"/>
    <cellStyle name="SAPBEXexcCritical5 6 4 3" xfId="39123"/>
    <cellStyle name="SAPBEXexcCritical5 6 5" xfId="39124"/>
    <cellStyle name="SAPBEXexcCritical5 6 5 2" xfId="39125"/>
    <cellStyle name="SAPBEXexcCritical5 6 5 2 2" xfId="39126"/>
    <cellStyle name="SAPBEXexcCritical5 6 5 3" xfId="39127"/>
    <cellStyle name="SAPBEXexcCritical5 6 6" xfId="39128"/>
    <cellStyle name="SAPBEXexcCritical5 6 6 2" xfId="39129"/>
    <cellStyle name="SAPBEXexcCritical5 6 6 2 2" xfId="39130"/>
    <cellStyle name="SAPBEXexcCritical5 6 6 3" xfId="39131"/>
    <cellStyle name="SAPBEXexcCritical5 6 7" xfId="39132"/>
    <cellStyle name="SAPBEXexcCritical5 6 7 2" xfId="39133"/>
    <cellStyle name="SAPBEXexcCritical5 6 7 2 2" xfId="39134"/>
    <cellStyle name="SAPBEXexcCritical5 6 7 3" xfId="39135"/>
    <cellStyle name="SAPBEXexcCritical5 6 8" xfId="39136"/>
    <cellStyle name="SAPBEXexcCritical5 6 8 2" xfId="39137"/>
    <cellStyle name="SAPBEXexcCritical5 6 9" xfId="39138"/>
    <cellStyle name="SAPBEXexcCritical5 7" xfId="39139"/>
    <cellStyle name="SAPBEXexcCritical5 7 2" xfId="39140"/>
    <cellStyle name="SAPBEXexcCritical5 7 2 2" xfId="39141"/>
    <cellStyle name="SAPBEXexcCritical5 7 2 2 2" xfId="39142"/>
    <cellStyle name="SAPBEXexcCritical5 7 2 3" xfId="39143"/>
    <cellStyle name="SAPBEXexcCritical5 7 3" xfId="39144"/>
    <cellStyle name="SAPBEXexcCritical5 7 3 2" xfId="39145"/>
    <cellStyle name="SAPBEXexcCritical5 7 3 2 2" xfId="39146"/>
    <cellStyle name="SAPBEXexcCritical5 7 3 3" xfId="39147"/>
    <cellStyle name="SAPBEXexcCritical5 7 4" xfId="39148"/>
    <cellStyle name="SAPBEXexcCritical5 7 4 2" xfId="39149"/>
    <cellStyle name="SAPBEXexcCritical5 7 4 2 2" xfId="39150"/>
    <cellStyle name="SAPBEXexcCritical5 7 4 3" xfId="39151"/>
    <cellStyle name="SAPBEXexcCritical5 7 5" xfId="39152"/>
    <cellStyle name="SAPBEXexcCritical5 7 5 2" xfId="39153"/>
    <cellStyle name="SAPBEXexcCritical5 7 5 2 2" xfId="39154"/>
    <cellStyle name="SAPBEXexcCritical5 7 5 3" xfId="39155"/>
    <cellStyle name="SAPBEXexcCritical5 7 6" xfId="39156"/>
    <cellStyle name="SAPBEXexcCritical5 7 6 2" xfId="39157"/>
    <cellStyle name="SAPBEXexcCritical5 7 7" xfId="39158"/>
    <cellStyle name="SAPBEXexcCritical5 8" xfId="39159"/>
    <cellStyle name="SAPBEXexcCritical5 8 2" xfId="39160"/>
    <cellStyle name="SAPBEXexcCritical5 8 2 2" xfId="39161"/>
    <cellStyle name="SAPBEXexcCritical5 8 3" xfId="39162"/>
    <cellStyle name="SAPBEXexcCritical5 9" xfId="39163"/>
    <cellStyle name="SAPBEXexcCritical5 9 2" xfId="39164"/>
    <cellStyle name="SAPBEXexcCritical5 9 2 2" xfId="39165"/>
    <cellStyle name="SAPBEXexcCritical5 9 3" xfId="39166"/>
    <cellStyle name="SAPBEXexcCritical5_10년_단기 (2)" xfId="39167"/>
    <cellStyle name="SAPBEXexcCritical6" xfId="39168"/>
    <cellStyle name="SAPBEXexcCritical6 10" xfId="39169"/>
    <cellStyle name="SAPBEXexcCritical6 10 2" xfId="39170"/>
    <cellStyle name="SAPBEXexcCritical6 11" xfId="39171"/>
    <cellStyle name="SAPBEXexcCritical6 2" xfId="39172"/>
    <cellStyle name="SAPBEXexcCritical6 2 2" xfId="39173"/>
    <cellStyle name="SAPBEXexcCritical6 2 2 2" xfId="39174"/>
    <cellStyle name="SAPBEXexcCritical6 2 2 2 2" xfId="39175"/>
    <cellStyle name="SAPBEXexcCritical6 2 2 2 2 2" xfId="39176"/>
    <cellStyle name="SAPBEXexcCritical6 2 2 2 2 2 2" xfId="39177"/>
    <cellStyle name="SAPBEXexcCritical6 2 2 2 2 2 2 2" xfId="39178"/>
    <cellStyle name="SAPBEXexcCritical6 2 2 2 2 2 3" xfId="39179"/>
    <cellStyle name="SAPBEXexcCritical6 2 2 2 2 3" xfId="39180"/>
    <cellStyle name="SAPBEXexcCritical6 2 2 2 2 3 2" xfId="39181"/>
    <cellStyle name="SAPBEXexcCritical6 2 2 2 2 3 2 2" xfId="39182"/>
    <cellStyle name="SAPBEXexcCritical6 2 2 2 2 3 3" xfId="39183"/>
    <cellStyle name="SAPBEXexcCritical6 2 2 2 2 4" xfId="39184"/>
    <cellStyle name="SAPBEXexcCritical6 2 2 2 2 4 2" xfId="39185"/>
    <cellStyle name="SAPBEXexcCritical6 2 2 2 2 4 2 2" xfId="39186"/>
    <cellStyle name="SAPBEXexcCritical6 2 2 2 2 4 3" xfId="39187"/>
    <cellStyle name="SAPBEXexcCritical6 2 2 2 2 5" xfId="39188"/>
    <cellStyle name="SAPBEXexcCritical6 2 2 2 2 5 2" xfId="39189"/>
    <cellStyle name="SAPBEXexcCritical6 2 2 2 2 5 2 2" xfId="39190"/>
    <cellStyle name="SAPBEXexcCritical6 2 2 2 2 5 3" xfId="39191"/>
    <cellStyle name="SAPBEXexcCritical6 2 2 2 2 6" xfId="39192"/>
    <cellStyle name="SAPBEXexcCritical6 2 2 2 2 6 2" xfId="39193"/>
    <cellStyle name="SAPBEXexcCritical6 2 2 2 2 6 2 2" xfId="39194"/>
    <cellStyle name="SAPBEXexcCritical6 2 2 2 2 6 3" xfId="39195"/>
    <cellStyle name="SAPBEXexcCritical6 2 2 2 2 7" xfId="39196"/>
    <cellStyle name="SAPBEXexcCritical6 2 2 2 2 7 2" xfId="39197"/>
    <cellStyle name="SAPBEXexcCritical6 2 2 2 2 8" xfId="39198"/>
    <cellStyle name="SAPBEXexcCritical6 2 2 2 3" xfId="39199"/>
    <cellStyle name="SAPBEXexcCritical6 2 2 2 3 2" xfId="39200"/>
    <cellStyle name="SAPBEXexcCritical6 2 2 2 3 2 2" xfId="39201"/>
    <cellStyle name="SAPBEXexcCritical6 2 2 2 3 3" xfId="39202"/>
    <cellStyle name="SAPBEXexcCritical6 2 2 2 4" xfId="39203"/>
    <cellStyle name="SAPBEXexcCritical6 2 2 2 4 2" xfId="39204"/>
    <cellStyle name="SAPBEXexcCritical6 2 2 2 4 2 2" xfId="39205"/>
    <cellStyle name="SAPBEXexcCritical6 2 2 2 4 3" xfId="39206"/>
    <cellStyle name="SAPBEXexcCritical6 2 2 2 5" xfId="39207"/>
    <cellStyle name="SAPBEXexcCritical6 2 2 2 5 2" xfId="39208"/>
    <cellStyle name="SAPBEXexcCritical6 2 2 2 5 2 2" xfId="39209"/>
    <cellStyle name="SAPBEXexcCritical6 2 2 2 5 3" xfId="39210"/>
    <cellStyle name="SAPBEXexcCritical6 2 2 2 6" xfId="39211"/>
    <cellStyle name="SAPBEXexcCritical6 2 2 2 6 2" xfId="39212"/>
    <cellStyle name="SAPBEXexcCritical6 2 2 2 6 2 2" xfId="39213"/>
    <cellStyle name="SAPBEXexcCritical6 2 2 2 6 3" xfId="39214"/>
    <cellStyle name="SAPBEXexcCritical6 2 2 2 7" xfId="39215"/>
    <cellStyle name="SAPBEXexcCritical6 2 2 2 7 2" xfId="39216"/>
    <cellStyle name="SAPBEXexcCritical6 2 2 2 7 2 2" xfId="39217"/>
    <cellStyle name="SAPBEXexcCritical6 2 2 2 7 3" xfId="39218"/>
    <cellStyle name="SAPBEXexcCritical6 2 2 2 8" xfId="39219"/>
    <cellStyle name="SAPBEXexcCritical6 2 2 2 8 2" xfId="39220"/>
    <cellStyle name="SAPBEXexcCritical6 2 2 2 9" xfId="39221"/>
    <cellStyle name="SAPBEXexcCritical6 2 2 3" xfId="39222"/>
    <cellStyle name="SAPBEXexcCritical6 2 2 3 2" xfId="39223"/>
    <cellStyle name="SAPBEXexcCritical6 2 2 3 2 2" xfId="39224"/>
    <cellStyle name="SAPBEXexcCritical6 2 2 3 2 2 2" xfId="39225"/>
    <cellStyle name="SAPBEXexcCritical6 2 2 3 2 3" xfId="39226"/>
    <cellStyle name="SAPBEXexcCritical6 2 2 3 3" xfId="39227"/>
    <cellStyle name="SAPBEXexcCritical6 2 2 3 3 2" xfId="39228"/>
    <cellStyle name="SAPBEXexcCritical6 2 2 3 3 2 2" xfId="39229"/>
    <cellStyle name="SAPBEXexcCritical6 2 2 3 3 3" xfId="39230"/>
    <cellStyle name="SAPBEXexcCritical6 2 2 3 4" xfId="39231"/>
    <cellStyle name="SAPBEXexcCritical6 2 2 3 4 2" xfId="39232"/>
    <cellStyle name="SAPBEXexcCritical6 2 2 3 4 2 2" xfId="39233"/>
    <cellStyle name="SAPBEXexcCritical6 2 2 3 4 3" xfId="39234"/>
    <cellStyle name="SAPBEXexcCritical6 2 2 3 5" xfId="39235"/>
    <cellStyle name="SAPBEXexcCritical6 2 2 3 5 2" xfId="39236"/>
    <cellStyle name="SAPBEXexcCritical6 2 2 3 5 2 2" xfId="39237"/>
    <cellStyle name="SAPBEXexcCritical6 2 2 3 5 3" xfId="39238"/>
    <cellStyle name="SAPBEXexcCritical6 2 2 3 6" xfId="39239"/>
    <cellStyle name="SAPBEXexcCritical6 2 2 3 6 2" xfId="39240"/>
    <cellStyle name="SAPBEXexcCritical6 2 2 3 7" xfId="39241"/>
    <cellStyle name="SAPBEXexcCritical6 2 2 4" xfId="39242"/>
    <cellStyle name="SAPBEXexcCritical6 2 2 4 2" xfId="39243"/>
    <cellStyle name="SAPBEXexcCritical6 2 2 4 2 2" xfId="39244"/>
    <cellStyle name="SAPBEXexcCritical6 2 2 4 3" xfId="39245"/>
    <cellStyle name="SAPBEXexcCritical6 2 2 5" xfId="39246"/>
    <cellStyle name="SAPBEXexcCritical6 2 2 5 2" xfId="39247"/>
    <cellStyle name="SAPBEXexcCritical6 2 2 5 2 2" xfId="39248"/>
    <cellStyle name="SAPBEXexcCritical6 2 2 5 3" xfId="39249"/>
    <cellStyle name="SAPBEXexcCritical6 2 2 6" xfId="39250"/>
    <cellStyle name="SAPBEXexcCritical6 2 2 6 2" xfId="39251"/>
    <cellStyle name="SAPBEXexcCritical6 2 2 7" xfId="39252"/>
    <cellStyle name="SAPBEXexcCritical6 2 3" xfId="39253"/>
    <cellStyle name="SAPBEXexcCritical6 2 3 2" xfId="39254"/>
    <cellStyle name="SAPBEXexcCritical6 2 3 2 2" xfId="39255"/>
    <cellStyle name="SAPBEXexcCritical6 2 3 2 2 2" xfId="39256"/>
    <cellStyle name="SAPBEXexcCritical6 2 3 2 2 2 2" xfId="39257"/>
    <cellStyle name="SAPBEXexcCritical6 2 3 2 2 2 2 2" xfId="39258"/>
    <cellStyle name="SAPBEXexcCritical6 2 3 2 2 2 3" xfId="39259"/>
    <cellStyle name="SAPBEXexcCritical6 2 3 2 2 3" xfId="39260"/>
    <cellStyle name="SAPBEXexcCritical6 2 3 2 2 3 2" xfId="39261"/>
    <cellStyle name="SAPBEXexcCritical6 2 3 2 2 3 2 2" xfId="39262"/>
    <cellStyle name="SAPBEXexcCritical6 2 3 2 2 3 3" xfId="39263"/>
    <cellStyle name="SAPBEXexcCritical6 2 3 2 2 4" xfId="39264"/>
    <cellStyle name="SAPBEXexcCritical6 2 3 2 2 4 2" xfId="39265"/>
    <cellStyle name="SAPBEXexcCritical6 2 3 2 2 4 2 2" xfId="39266"/>
    <cellStyle name="SAPBEXexcCritical6 2 3 2 2 4 3" xfId="39267"/>
    <cellStyle name="SAPBEXexcCritical6 2 3 2 2 5" xfId="39268"/>
    <cellStyle name="SAPBEXexcCritical6 2 3 2 2 5 2" xfId="39269"/>
    <cellStyle name="SAPBEXexcCritical6 2 3 2 2 5 2 2" xfId="39270"/>
    <cellStyle name="SAPBEXexcCritical6 2 3 2 2 5 3" xfId="39271"/>
    <cellStyle name="SAPBEXexcCritical6 2 3 2 2 6" xfId="39272"/>
    <cellStyle name="SAPBEXexcCritical6 2 3 2 2 6 2" xfId="39273"/>
    <cellStyle name="SAPBEXexcCritical6 2 3 2 2 6 2 2" xfId="39274"/>
    <cellStyle name="SAPBEXexcCritical6 2 3 2 2 6 3" xfId="39275"/>
    <cellStyle name="SAPBEXexcCritical6 2 3 2 2 7" xfId="39276"/>
    <cellStyle name="SAPBEXexcCritical6 2 3 2 2 7 2" xfId="39277"/>
    <cellStyle name="SAPBEXexcCritical6 2 3 2 2 8" xfId="39278"/>
    <cellStyle name="SAPBEXexcCritical6 2 3 2 3" xfId="39279"/>
    <cellStyle name="SAPBEXexcCritical6 2 3 2 3 2" xfId="39280"/>
    <cellStyle name="SAPBEXexcCritical6 2 3 2 3 2 2" xfId="39281"/>
    <cellStyle name="SAPBEXexcCritical6 2 3 2 3 3" xfId="39282"/>
    <cellStyle name="SAPBEXexcCritical6 2 3 2 4" xfId="39283"/>
    <cellStyle name="SAPBEXexcCritical6 2 3 2 4 2" xfId="39284"/>
    <cellStyle name="SAPBEXexcCritical6 2 3 2 4 2 2" xfId="39285"/>
    <cellStyle name="SAPBEXexcCritical6 2 3 2 4 3" xfId="39286"/>
    <cellStyle name="SAPBEXexcCritical6 2 3 2 5" xfId="39287"/>
    <cellStyle name="SAPBEXexcCritical6 2 3 2 5 2" xfId="39288"/>
    <cellStyle name="SAPBEXexcCritical6 2 3 2 5 2 2" xfId="39289"/>
    <cellStyle name="SAPBEXexcCritical6 2 3 2 5 3" xfId="39290"/>
    <cellStyle name="SAPBEXexcCritical6 2 3 2 6" xfId="39291"/>
    <cellStyle name="SAPBEXexcCritical6 2 3 2 6 2" xfId="39292"/>
    <cellStyle name="SAPBEXexcCritical6 2 3 2 6 2 2" xfId="39293"/>
    <cellStyle name="SAPBEXexcCritical6 2 3 2 6 3" xfId="39294"/>
    <cellStyle name="SAPBEXexcCritical6 2 3 2 7" xfId="39295"/>
    <cellStyle name="SAPBEXexcCritical6 2 3 2 7 2" xfId="39296"/>
    <cellStyle name="SAPBEXexcCritical6 2 3 2 7 2 2" xfId="39297"/>
    <cellStyle name="SAPBEXexcCritical6 2 3 2 7 3" xfId="39298"/>
    <cellStyle name="SAPBEXexcCritical6 2 3 2 8" xfId="39299"/>
    <cellStyle name="SAPBEXexcCritical6 2 3 2 8 2" xfId="39300"/>
    <cellStyle name="SAPBEXexcCritical6 2 3 2 9" xfId="39301"/>
    <cellStyle name="SAPBEXexcCritical6 2 3 3" xfId="39302"/>
    <cellStyle name="SAPBEXexcCritical6 2 3 3 2" xfId="39303"/>
    <cellStyle name="SAPBEXexcCritical6 2 3 3 2 2" xfId="39304"/>
    <cellStyle name="SAPBEXexcCritical6 2 3 3 2 2 2" xfId="39305"/>
    <cellStyle name="SAPBEXexcCritical6 2 3 3 2 3" xfId="39306"/>
    <cellStyle name="SAPBEXexcCritical6 2 3 3 3" xfId="39307"/>
    <cellStyle name="SAPBEXexcCritical6 2 3 3 3 2" xfId="39308"/>
    <cellStyle name="SAPBEXexcCritical6 2 3 3 3 2 2" xfId="39309"/>
    <cellStyle name="SAPBEXexcCritical6 2 3 3 3 3" xfId="39310"/>
    <cellStyle name="SAPBEXexcCritical6 2 3 3 4" xfId="39311"/>
    <cellStyle name="SAPBEXexcCritical6 2 3 3 4 2" xfId="39312"/>
    <cellStyle name="SAPBEXexcCritical6 2 3 3 4 2 2" xfId="39313"/>
    <cellStyle name="SAPBEXexcCritical6 2 3 3 4 3" xfId="39314"/>
    <cellStyle name="SAPBEXexcCritical6 2 3 3 5" xfId="39315"/>
    <cellStyle name="SAPBEXexcCritical6 2 3 3 5 2" xfId="39316"/>
    <cellStyle name="SAPBEXexcCritical6 2 3 3 5 2 2" xfId="39317"/>
    <cellStyle name="SAPBEXexcCritical6 2 3 3 5 3" xfId="39318"/>
    <cellStyle name="SAPBEXexcCritical6 2 3 3 6" xfId="39319"/>
    <cellStyle name="SAPBEXexcCritical6 2 3 3 6 2" xfId="39320"/>
    <cellStyle name="SAPBEXexcCritical6 2 3 3 7" xfId="39321"/>
    <cellStyle name="SAPBEXexcCritical6 2 3 4" xfId="39322"/>
    <cellStyle name="SAPBEXexcCritical6 2 3 4 2" xfId="39323"/>
    <cellStyle name="SAPBEXexcCritical6 2 3 4 2 2" xfId="39324"/>
    <cellStyle name="SAPBEXexcCritical6 2 3 4 3" xfId="39325"/>
    <cellStyle name="SAPBEXexcCritical6 2 3 5" xfId="39326"/>
    <cellStyle name="SAPBEXexcCritical6 2 3 5 2" xfId="39327"/>
    <cellStyle name="SAPBEXexcCritical6 2 3 5 2 2" xfId="39328"/>
    <cellStyle name="SAPBEXexcCritical6 2 3 5 3" xfId="39329"/>
    <cellStyle name="SAPBEXexcCritical6 2 3 6" xfId="39330"/>
    <cellStyle name="SAPBEXexcCritical6 2 3 6 2" xfId="39331"/>
    <cellStyle name="SAPBEXexcCritical6 2 3 7" xfId="39332"/>
    <cellStyle name="SAPBEXexcCritical6 2 4" xfId="39333"/>
    <cellStyle name="SAPBEXexcCritical6 2 4 2" xfId="39334"/>
    <cellStyle name="SAPBEXexcCritical6 2 4 2 2" xfId="39335"/>
    <cellStyle name="SAPBEXexcCritical6 2 4 2 2 2" xfId="39336"/>
    <cellStyle name="SAPBEXexcCritical6 2 4 2 2 2 2" xfId="39337"/>
    <cellStyle name="SAPBEXexcCritical6 2 4 2 2 3" xfId="39338"/>
    <cellStyle name="SAPBEXexcCritical6 2 4 2 3" xfId="39339"/>
    <cellStyle name="SAPBEXexcCritical6 2 4 2 3 2" xfId="39340"/>
    <cellStyle name="SAPBEXexcCritical6 2 4 2 3 2 2" xfId="39341"/>
    <cellStyle name="SAPBEXexcCritical6 2 4 2 3 3" xfId="39342"/>
    <cellStyle name="SAPBEXexcCritical6 2 4 2 4" xfId="39343"/>
    <cellStyle name="SAPBEXexcCritical6 2 4 2 4 2" xfId="39344"/>
    <cellStyle name="SAPBEXexcCritical6 2 4 2 4 2 2" xfId="39345"/>
    <cellStyle name="SAPBEXexcCritical6 2 4 2 4 3" xfId="39346"/>
    <cellStyle name="SAPBEXexcCritical6 2 4 2 5" xfId="39347"/>
    <cellStyle name="SAPBEXexcCritical6 2 4 2 5 2" xfId="39348"/>
    <cellStyle name="SAPBEXexcCritical6 2 4 2 5 2 2" xfId="39349"/>
    <cellStyle name="SAPBEXexcCritical6 2 4 2 5 3" xfId="39350"/>
    <cellStyle name="SAPBEXexcCritical6 2 4 2 6" xfId="39351"/>
    <cellStyle name="SAPBEXexcCritical6 2 4 2 6 2" xfId="39352"/>
    <cellStyle name="SAPBEXexcCritical6 2 4 2 6 2 2" xfId="39353"/>
    <cellStyle name="SAPBEXexcCritical6 2 4 2 6 3" xfId="39354"/>
    <cellStyle name="SAPBEXexcCritical6 2 4 2 7" xfId="39355"/>
    <cellStyle name="SAPBEXexcCritical6 2 4 2 7 2" xfId="39356"/>
    <cellStyle name="SAPBEXexcCritical6 2 4 2 8" xfId="39357"/>
    <cellStyle name="SAPBEXexcCritical6 2 4 3" xfId="39358"/>
    <cellStyle name="SAPBEXexcCritical6 2 4 3 2" xfId="39359"/>
    <cellStyle name="SAPBEXexcCritical6 2 4 3 2 2" xfId="39360"/>
    <cellStyle name="SAPBEXexcCritical6 2 4 3 3" xfId="39361"/>
    <cellStyle name="SAPBEXexcCritical6 2 4 4" xfId="39362"/>
    <cellStyle name="SAPBEXexcCritical6 2 4 4 2" xfId="39363"/>
    <cellStyle name="SAPBEXexcCritical6 2 4 4 2 2" xfId="39364"/>
    <cellStyle name="SAPBEXexcCritical6 2 4 4 3" xfId="39365"/>
    <cellStyle name="SAPBEXexcCritical6 2 4 5" xfId="39366"/>
    <cellStyle name="SAPBEXexcCritical6 2 4 5 2" xfId="39367"/>
    <cellStyle name="SAPBEXexcCritical6 2 4 5 2 2" xfId="39368"/>
    <cellStyle name="SAPBEXexcCritical6 2 4 5 3" xfId="39369"/>
    <cellStyle name="SAPBEXexcCritical6 2 4 6" xfId="39370"/>
    <cellStyle name="SAPBEXexcCritical6 2 4 6 2" xfId="39371"/>
    <cellStyle name="SAPBEXexcCritical6 2 4 6 2 2" xfId="39372"/>
    <cellStyle name="SAPBEXexcCritical6 2 4 6 3" xfId="39373"/>
    <cellStyle name="SAPBEXexcCritical6 2 4 7" xfId="39374"/>
    <cellStyle name="SAPBEXexcCritical6 2 4 7 2" xfId="39375"/>
    <cellStyle name="SAPBEXexcCritical6 2 4 7 2 2" xfId="39376"/>
    <cellStyle name="SAPBEXexcCritical6 2 4 7 3" xfId="39377"/>
    <cellStyle name="SAPBEXexcCritical6 2 4 8" xfId="39378"/>
    <cellStyle name="SAPBEXexcCritical6 2 4 8 2" xfId="39379"/>
    <cellStyle name="SAPBEXexcCritical6 2 4 9" xfId="39380"/>
    <cellStyle name="SAPBEXexcCritical6 2 5" xfId="39381"/>
    <cellStyle name="SAPBEXexcCritical6 2 5 2" xfId="39382"/>
    <cellStyle name="SAPBEXexcCritical6 2 5 2 2" xfId="39383"/>
    <cellStyle name="SAPBEXexcCritical6 2 5 2 2 2" xfId="39384"/>
    <cellStyle name="SAPBEXexcCritical6 2 5 2 3" xfId="39385"/>
    <cellStyle name="SAPBEXexcCritical6 2 5 3" xfId="39386"/>
    <cellStyle name="SAPBEXexcCritical6 2 5 3 2" xfId="39387"/>
    <cellStyle name="SAPBEXexcCritical6 2 5 3 2 2" xfId="39388"/>
    <cellStyle name="SAPBEXexcCritical6 2 5 3 3" xfId="39389"/>
    <cellStyle name="SAPBEXexcCritical6 2 5 4" xfId="39390"/>
    <cellStyle name="SAPBEXexcCritical6 2 5 4 2" xfId="39391"/>
    <cellStyle name="SAPBEXexcCritical6 2 5 4 2 2" xfId="39392"/>
    <cellStyle name="SAPBEXexcCritical6 2 5 4 3" xfId="39393"/>
    <cellStyle name="SAPBEXexcCritical6 2 5 5" xfId="39394"/>
    <cellStyle name="SAPBEXexcCritical6 2 5 5 2" xfId="39395"/>
    <cellStyle name="SAPBEXexcCritical6 2 5 5 2 2" xfId="39396"/>
    <cellStyle name="SAPBEXexcCritical6 2 5 5 3" xfId="39397"/>
    <cellStyle name="SAPBEXexcCritical6 2 5 6" xfId="39398"/>
    <cellStyle name="SAPBEXexcCritical6 2 5 6 2" xfId="39399"/>
    <cellStyle name="SAPBEXexcCritical6 2 5 7" xfId="39400"/>
    <cellStyle name="SAPBEXexcCritical6 2 6" xfId="39401"/>
    <cellStyle name="SAPBEXexcCritical6 2 6 2" xfId="39402"/>
    <cellStyle name="SAPBEXexcCritical6 2 6 2 2" xfId="39403"/>
    <cellStyle name="SAPBEXexcCritical6 2 6 3" xfId="39404"/>
    <cellStyle name="SAPBEXexcCritical6 2 7" xfId="39405"/>
    <cellStyle name="SAPBEXexcCritical6 2 7 2" xfId="39406"/>
    <cellStyle name="SAPBEXexcCritical6 2 7 2 2" xfId="39407"/>
    <cellStyle name="SAPBEXexcCritical6 2 7 3" xfId="39408"/>
    <cellStyle name="SAPBEXexcCritical6 2 8" xfId="39409"/>
    <cellStyle name="SAPBEXexcCritical6 2 8 2" xfId="39410"/>
    <cellStyle name="SAPBEXexcCritical6 2 9" xfId="39411"/>
    <cellStyle name="SAPBEXexcCritical6 3" xfId="39412"/>
    <cellStyle name="SAPBEXexcCritical6 3 2" xfId="39413"/>
    <cellStyle name="SAPBEXexcCritical6 3 2 2" xfId="39414"/>
    <cellStyle name="SAPBEXexcCritical6 3 2 2 2" xfId="39415"/>
    <cellStyle name="SAPBEXexcCritical6 3 2 2 2 2" xfId="39416"/>
    <cellStyle name="SAPBEXexcCritical6 3 2 2 2 2 2" xfId="39417"/>
    <cellStyle name="SAPBEXexcCritical6 3 2 2 2 2 2 2" xfId="39418"/>
    <cellStyle name="SAPBEXexcCritical6 3 2 2 2 2 3" xfId="39419"/>
    <cellStyle name="SAPBEXexcCritical6 3 2 2 2 3" xfId="39420"/>
    <cellStyle name="SAPBEXexcCritical6 3 2 2 2 3 2" xfId="39421"/>
    <cellStyle name="SAPBEXexcCritical6 3 2 2 2 3 2 2" xfId="39422"/>
    <cellStyle name="SAPBEXexcCritical6 3 2 2 2 3 3" xfId="39423"/>
    <cellStyle name="SAPBEXexcCritical6 3 2 2 2 4" xfId="39424"/>
    <cellStyle name="SAPBEXexcCritical6 3 2 2 2 4 2" xfId="39425"/>
    <cellStyle name="SAPBEXexcCritical6 3 2 2 2 4 2 2" xfId="39426"/>
    <cellStyle name="SAPBEXexcCritical6 3 2 2 2 4 3" xfId="39427"/>
    <cellStyle name="SAPBEXexcCritical6 3 2 2 2 5" xfId="39428"/>
    <cellStyle name="SAPBEXexcCritical6 3 2 2 2 5 2" xfId="39429"/>
    <cellStyle name="SAPBEXexcCritical6 3 2 2 2 5 2 2" xfId="39430"/>
    <cellStyle name="SAPBEXexcCritical6 3 2 2 2 5 3" xfId="39431"/>
    <cellStyle name="SAPBEXexcCritical6 3 2 2 2 6" xfId="39432"/>
    <cellStyle name="SAPBEXexcCritical6 3 2 2 2 6 2" xfId="39433"/>
    <cellStyle name="SAPBEXexcCritical6 3 2 2 2 6 2 2" xfId="39434"/>
    <cellStyle name="SAPBEXexcCritical6 3 2 2 2 6 3" xfId="39435"/>
    <cellStyle name="SAPBEXexcCritical6 3 2 2 2 7" xfId="39436"/>
    <cellStyle name="SAPBEXexcCritical6 3 2 2 2 7 2" xfId="39437"/>
    <cellStyle name="SAPBEXexcCritical6 3 2 2 2 8" xfId="39438"/>
    <cellStyle name="SAPBEXexcCritical6 3 2 2 3" xfId="39439"/>
    <cellStyle name="SAPBEXexcCritical6 3 2 2 3 2" xfId="39440"/>
    <cellStyle name="SAPBEXexcCritical6 3 2 2 3 2 2" xfId="39441"/>
    <cellStyle name="SAPBEXexcCritical6 3 2 2 3 3" xfId="39442"/>
    <cellStyle name="SAPBEXexcCritical6 3 2 2 4" xfId="39443"/>
    <cellStyle name="SAPBEXexcCritical6 3 2 2 4 2" xfId="39444"/>
    <cellStyle name="SAPBEXexcCritical6 3 2 2 4 2 2" xfId="39445"/>
    <cellStyle name="SAPBEXexcCritical6 3 2 2 4 3" xfId="39446"/>
    <cellStyle name="SAPBEXexcCritical6 3 2 2 5" xfId="39447"/>
    <cellStyle name="SAPBEXexcCritical6 3 2 2 5 2" xfId="39448"/>
    <cellStyle name="SAPBEXexcCritical6 3 2 2 5 2 2" xfId="39449"/>
    <cellStyle name="SAPBEXexcCritical6 3 2 2 5 3" xfId="39450"/>
    <cellStyle name="SAPBEXexcCritical6 3 2 2 6" xfId="39451"/>
    <cellStyle name="SAPBEXexcCritical6 3 2 2 6 2" xfId="39452"/>
    <cellStyle name="SAPBEXexcCritical6 3 2 2 6 2 2" xfId="39453"/>
    <cellStyle name="SAPBEXexcCritical6 3 2 2 6 3" xfId="39454"/>
    <cellStyle name="SAPBEXexcCritical6 3 2 2 7" xfId="39455"/>
    <cellStyle name="SAPBEXexcCritical6 3 2 2 7 2" xfId="39456"/>
    <cellStyle name="SAPBEXexcCritical6 3 2 2 7 2 2" xfId="39457"/>
    <cellStyle name="SAPBEXexcCritical6 3 2 2 7 3" xfId="39458"/>
    <cellStyle name="SAPBEXexcCritical6 3 2 2 8" xfId="39459"/>
    <cellStyle name="SAPBEXexcCritical6 3 2 2 8 2" xfId="39460"/>
    <cellStyle name="SAPBEXexcCritical6 3 2 2 9" xfId="39461"/>
    <cellStyle name="SAPBEXexcCritical6 3 2 3" xfId="39462"/>
    <cellStyle name="SAPBEXexcCritical6 3 2 3 2" xfId="39463"/>
    <cellStyle name="SAPBEXexcCritical6 3 2 3 2 2" xfId="39464"/>
    <cellStyle name="SAPBEXexcCritical6 3 2 3 2 2 2" xfId="39465"/>
    <cellStyle name="SAPBEXexcCritical6 3 2 3 2 3" xfId="39466"/>
    <cellStyle name="SAPBEXexcCritical6 3 2 3 3" xfId="39467"/>
    <cellStyle name="SAPBEXexcCritical6 3 2 3 3 2" xfId="39468"/>
    <cellStyle name="SAPBEXexcCritical6 3 2 3 3 2 2" xfId="39469"/>
    <cellStyle name="SAPBEXexcCritical6 3 2 3 3 3" xfId="39470"/>
    <cellStyle name="SAPBEXexcCritical6 3 2 3 4" xfId="39471"/>
    <cellStyle name="SAPBEXexcCritical6 3 2 3 4 2" xfId="39472"/>
    <cellStyle name="SAPBEXexcCritical6 3 2 3 4 2 2" xfId="39473"/>
    <cellStyle name="SAPBEXexcCritical6 3 2 3 4 3" xfId="39474"/>
    <cellStyle name="SAPBEXexcCritical6 3 2 3 5" xfId="39475"/>
    <cellStyle name="SAPBEXexcCritical6 3 2 3 5 2" xfId="39476"/>
    <cellStyle name="SAPBEXexcCritical6 3 2 3 5 2 2" xfId="39477"/>
    <cellStyle name="SAPBEXexcCritical6 3 2 3 5 3" xfId="39478"/>
    <cellStyle name="SAPBEXexcCritical6 3 2 3 6" xfId="39479"/>
    <cellStyle name="SAPBEXexcCritical6 3 2 3 6 2" xfId="39480"/>
    <cellStyle name="SAPBEXexcCritical6 3 2 3 7" xfId="39481"/>
    <cellStyle name="SAPBEXexcCritical6 3 2 4" xfId="39482"/>
    <cellStyle name="SAPBEXexcCritical6 3 2 4 2" xfId="39483"/>
    <cellStyle name="SAPBEXexcCritical6 3 2 4 2 2" xfId="39484"/>
    <cellStyle name="SAPBEXexcCritical6 3 2 4 3" xfId="39485"/>
    <cellStyle name="SAPBEXexcCritical6 3 2 5" xfId="39486"/>
    <cellStyle name="SAPBEXexcCritical6 3 2 5 2" xfId="39487"/>
    <cellStyle name="SAPBEXexcCritical6 3 2 5 2 2" xfId="39488"/>
    <cellStyle name="SAPBEXexcCritical6 3 2 5 3" xfId="39489"/>
    <cellStyle name="SAPBEXexcCritical6 3 2 6" xfId="39490"/>
    <cellStyle name="SAPBEXexcCritical6 3 2 6 2" xfId="39491"/>
    <cellStyle name="SAPBEXexcCritical6 3 2 7" xfId="39492"/>
    <cellStyle name="SAPBEXexcCritical6 3 3" xfId="39493"/>
    <cellStyle name="SAPBEXexcCritical6 3 3 2" xfId="39494"/>
    <cellStyle name="SAPBEXexcCritical6 3 3 2 2" xfId="39495"/>
    <cellStyle name="SAPBEXexcCritical6 3 3 2 2 2" xfId="39496"/>
    <cellStyle name="SAPBEXexcCritical6 3 3 2 2 2 2" xfId="39497"/>
    <cellStyle name="SAPBEXexcCritical6 3 3 2 2 2 2 2" xfId="39498"/>
    <cellStyle name="SAPBEXexcCritical6 3 3 2 2 2 3" xfId="39499"/>
    <cellStyle name="SAPBEXexcCritical6 3 3 2 2 3" xfId="39500"/>
    <cellStyle name="SAPBEXexcCritical6 3 3 2 2 3 2" xfId="39501"/>
    <cellStyle name="SAPBEXexcCritical6 3 3 2 2 3 2 2" xfId="39502"/>
    <cellStyle name="SAPBEXexcCritical6 3 3 2 2 3 3" xfId="39503"/>
    <cellStyle name="SAPBEXexcCritical6 3 3 2 2 4" xfId="39504"/>
    <cellStyle name="SAPBEXexcCritical6 3 3 2 2 4 2" xfId="39505"/>
    <cellStyle name="SAPBEXexcCritical6 3 3 2 2 4 2 2" xfId="39506"/>
    <cellStyle name="SAPBEXexcCritical6 3 3 2 2 4 3" xfId="39507"/>
    <cellStyle name="SAPBEXexcCritical6 3 3 2 2 5" xfId="39508"/>
    <cellStyle name="SAPBEXexcCritical6 3 3 2 2 5 2" xfId="39509"/>
    <cellStyle name="SAPBEXexcCritical6 3 3 2 2 5 2 2" xfId="39510"/>
    <cellStyle name="SAPBEXexcCritical6 3 3 2 2 5 3" xfId="39511"/>
    <cellStyle name="SAPBEXexcCritical6 3 3 2 2 6" xfId="39512"/>
    <cellStyle name="SAPBEXexcCritical6 3 3 2 2 6 2" xfId="39513"/>
    <cellStyle name="SAPBEXexcCritical6 3 3 2 2 6 2 2" xfId="39514"/>
    <cellStyle name="SAPBEXexcCritical6 3 3 2 2 6 3" xfId="39515"/>
    <cellStyle name="SAPBEXexcCritical6 3 3 2 2 7" xfId="39516"/>
    <cellStyle name="SAPBEXexcCritical6 3 3 2 2 7 2" xfId="39517"/>
    <cellStyle name="SAPBEXexcCritical6 3 3 2 2 8" xfId="39518"/>
    <cellStyle name="SAPBEXexcCritical6 3 3 2 3" xfId="39519"/>
    <cellStyle name="SAPBEXexcCritical6 3 3 2 3 2" xfId="39520"/>
    <cellStyle name="SAPBEXexcCritical6 3 3 2 3 2 2" xfId="39521"/>
    <cellStyle name="SAPBEXexcCritical6 3 3 2 3 3" xfId="39522"/>
    <cellStyle name="SAPBEXexcCritical6 3 3 2 4" xfId="39523"/>
    <cellStyle name="SAPBEXexcCritical6 3 3 2 4 2" xfId="39524"/>
    <cellStyle name="SAPBEXexcCritical6 3 3 2 4 2 2" xfId="39525"/>
    <cellStyle name="SAPBEXexcCritical6 3 3 2 4 3" xfId="39526"/>
    <cellStyle name="SAPBEXexcCritical6 3 3 2 5" xfId="39527"/>
    <cellStyle name="SAPBEXexcCritical6 3 3 2 5 2" xfId="39528"/>
    <cellStyle name="SAPBEXexcCritical6 3 3 2 5 2 2" xfId="39529"/>
    <cellStyle name="SAPBEXexcCritical6 3 3 2 5 3" xfId="39530"/>
    <cellStyle name="SAPBEXexcCritical6 3 3 2 6" xfId="39531"/>
    <cellStyle name="SAPBEXexcCritical6 3 3 2 6 2" xfId="39532"/>
    <cellStyle name="SAPBEXexcCritical6 3 3 2 6 2 2" xfId="39533"/>
    <cellStyle name="SAPBEXexcCritical6 3 3 2 6 3" xfId="39534"/>
    <cellStyle name="SAPBEXexcCritical6 3 3 2 7" xfId="39535"/>
    <cellStyle name="SAPBEXexcCritical6 3 3 2 7 2" xfId="39536"/>
    <cellStyle name="SAPBEXexcCritical6 3 3 2 7 2 2" xfId="39537"/>
    <cellStyle name="SAPBEXexcCritical6 3 3 2 7 3" xfId="39538"/>
    <cellStyle name="SAPBEXexcCritical6 3 3 2 8" xfId="39539"/>
    <cellStyle name="SAPBEXexcCritical6 3 3 2 8 2" xfId="39540"/>
    <cellStyle name="SAPBEXexcCritical6 3 3 2 9" xfId="39541"/>
    <cellStyle name="SAPBEXexcCritical6 3 3 3" xfId="39542"/>
    <cellStyle name="SAPBEXexcCritical6 3 3 3 2" xfId="39543"/>
    <cellStyle name="SAPBEXexcCritical6 3 3 3 2 2" xfId="39544"/>
    <cellStyle name="SAPBEXexcCritical6 3 3 3 2 2 2" xfId="39545"/>
    <cellStyle name="SAPBEXexcCritical6 3 3 3 2 3" xfId="39546"/>
    <cellStyle name="SAPBEXexcCritical6 3 3 3 3" xfId="39547"/>
    <cellStyle name="SAPBEXexcCritical6 3 3 3 3 2" xfId="39548"/>
    <cellStyle name="SAPBEXexcCritical6 3 3 3 3 2 2" xfId="39549"/>
    <cellStyle name="SAPBEXexcCritical6 3 3 3 3 3" xfId="39550"/>
    <cellStyle name="SAPBEXexcCritical6 3 3 3 4" xfId="39551"/>
    <cellStyle name="SAPBEXexcCritical6 3 3 3 4 2" xfId="39552"/>
    <cellStyle name="SAPBEXexcCritical6 3 3 3 4 2 2" xfId="39553"/>
    <cellStyle name="SAPBEXexcCritical6 3 3 3 4 3" xfId="39554"/>
    <cellStyle name="SAPBEXexcCritical6 3 3 3 5" xfId="39555"/>
    <cellStyle name="SAPBEXexcCritical6 3 3 3 5 2" xfId="39556"/>
    <cellStyle name="SAPBEXexcCritical6 3 3 3 5 2 2" xfId="39557"/>
    <cellStyle name="SAPBEXexcCritical6 3 3 3 5 3" xfId="39558"/>
    <cellStyle name="SAPBEXexcCritical6 3 3 3 6" xfId="39559"/>
    <cellStyle name="SAPBEXexcCritical6 3 3 3 6 2" xfId="39560"/>
    <cellStyle name="SAPBEXexcCritical6 3 3 3 7" xfId="39561"/>
    <cellStyle name="SAPBEXexcCritical6 3 3 4" xfId="39562"/>
    <cellStyle name="SAPBEXexcCritical6 3 3 4 2" xfId="39563"/>
    <cellStyle name="SAPBEXexcCritical6 3 3 4 2 2" xfId="39564"/>
    <cellStyle name="SAPBEXexcCritical6 3 3 4 3" xfId="39565"/>
    <cellStyle name="SAPBEXexcCritical6 3 3 5" xfId="39566"/>
    <cellStyle name="SAPBEXexcCritical6 3 3 5 2" xfId="39567"/>
    <cellStyle name="SAPBEXexcCritical6 3 3 5 2 2" xfId="39568"/>
    <cellStyle name="SAPBEXexcCritical6 3 3 5 3" xfId="39569"/>
    <cellStyle name="SAPBEXexcCritical6 3 3 6" xfId="39570"/>
    <cellStyle name="SAPBEXexcCritical6 3 3 6 2" xfId="39571"/>
    <cellStyle name="SAPBEXexcCritical6 3 3 7" xfId="39572"/>
    <cellStyle name="SAPBEXexcCritical6 3 4" xfId="39573"/>
    <cellStyle name="SAPBEXexcCritical6 3 4 2" xfId="39574"/>
    <cellStyle name="SAPBEXexcCritical6 3 4 2 2" xfId="39575"/>
    <cellStyle name="SAPBEXexcCritical6 3 4 2 2 2" xfId="39576"/>
    <cellStyle name="SAPBEXexcCritical6 3 4 2 2 2 2" xfId="39577"/>
    <cellStyle name="SAPBEXexcCritical6 3 4 2 2 3" xfId="39578"/>
    <cellStyle name="SAPBEXexcCritical6 3 4 2 3" xfId="39579"/>
    <cellStyle name="SAPBEXexcCritical6 3 4 2 3 2" xfId="39580"/>
    <cellStyle name="SAPBEXexcCritical6 3 4 2 3 2 2" xfId="39581"/>
    <cellStyle name="SAPBEXexcCritical6 3 4 2 3 3" xfId="39582"/>
    <cellStyle name="SAPBEXexcCritical6 3 4 2 4" xfId="39583"/>
    <cellStyle name="SAPBEXexcCritical6 3 4 2 4 2" xfId="39584"/>
    <cellStyle name="SAPBEXexcCritical6 3 4 2 4 2 2" xfId="39585"/>
    <cellStyle name="SAPBEXexcCritical6 3 4 2 4 3" xfId="39586"/>
    <cellStyle name="SAPBEXexcCritical6 3 4 2 5" xfId="39587"/>
    <cellStyle name="SAPBEXexcCritical6 3 4 2 5 2" xfId="39588"/>
    <cellStyle name="SAPBEXexcCritical6 3 4 2 5 2 2" xfId="39589"/>
    <cellStyle name="SAPBEXexcCritical6 3 4 2 5 3" xfId="39590"/>
    <cellStyle name="SAPBEXexcCritical6 3 4 2 6" xfId="39591"/>
    <cellStyle name="SAPBEXexcCritical6 3 4 2 6 2" xfId="39592"/>
    <cellStyle name="SAPBEXexcCritical6 3 4 2 6 2 2" xfId="39593"/>
    <cellStyle name="SAPBEXexcCritical6 3 4 2 6 3" xfId="39594"/>
    <cellStyle name="SAPBEXexcCritical6 3 4 2 7" xfId="39595"/>
    <cellStyle name="SAPBEXexcCritical6 3 4 2 7 2" xfId="39596"/>
    <cellStyle name="SAPBEXexcCritical6 3 4 2 8" xfId="39597"/>
    <cellStyle name="SAPBEXexcCritical6 3 4 3" xfId="39598"/>
    <cellStyle name="SAPBEXexcCritical6 3 4 3 2" xfId="39599"/>
    <cellStyle name="SAPBEXexcCritical6 3 4 3 2 2" xfId="39600"/>
    <cellStyle name="SAPBEXexcCritical6 3 4 3 3" xfId="39601"/>
    <cellStyle name="SAPBEXexcCritical6 3 4 4" xfId="39602"/>
    <cellStyle name="SAPBEXexcCritical6 3 4 4 2" xfId="39603"/>
    <cellStyle name="SAPBEXexcCritical6 3 4 4 2 2" xfId="39604"/>
    <cellStyle name="SAPBEXexcCritical6 3 4 4 3" xfId="39605"/>
    <cellStyle name="SAPBEXexcCritical6 3 4 5" xfId="39606"/>
    <cellStyle name="SAPBEXexcCritical6 3 4 5 2" xfId="39607"/>
    <cellStyle name="SAPBEXexcCritical6 3 4 5 2 2" xfId="39608"/>
    <cellStyle name="SAPBEXexcCritical6 3 4 5 3" xfId="39609"/>
    <cellStyle name="SAPBEXexcCritical6 3 4 6" xfId="39610"/>
    <cellStyle name="SAPBEXexcCritical6 3 4 6 2" xfId="39611"/>
    <cellStyle name="SAPBEXexcCritical6 3 4 6 2 2" xfId="39612"/>
    <cellStyle name="SAPBEXexcCritical6 3 4 6 3" xfId="39613"/>
    <cellStyle name="SAPBEXexcCritical6 3 4 7" xfId="39614"/>
    <cellStyle name="SAPBEXexcCritical6 3 4 7 2" xfId="39615"/>
    <cellStyle name="SAPBEXexcCritical6 3 4 7 2 2" xfId="39616"/>
    <cellStyle name="SAPBEXexcCritical6 3 4 7 3" xfId="39617"/>
    <cellStyle name="SAPBEXexcCritical6 3 4 8" xfId="39618"/>
    <cellStyle name="SAPBEXexcCritical6 3 4 8 2" xfId="39619"/>
    <cellStyle name="SAPBEXexcCritical6 3 4 9" xfId="39620"/>
    <cellStyle name="SAPBEXexcCritical6 3 5" xfId="39621"/>
    <cellStyle name="SAPBEXexcCritical6 3 5 2" xfId="39622"/>
    <cellStyle name="SAPBEXexcCritical6 3 5 2 2" xfId="39623"/>
    <cellStyle name="SAPBEXexcCritical6 3 5 2 2 2" xfId="39624"/>
    <cellStyle name="SAPBEXexcCritical6 3 5 2 3" xfId="39625"/>
    <cellStyle name="SAPBEXexcCritical6 3 5 3" xfId="39626"/>
    <cellStyle name="SAPBEXexcCritical6 3 5 3 2" xfId="39627"/>
    <cellStyle name="SAPBEXexcCritical6 3 5 3 2 2" xfId="39628"/>
    <cellStyle name="SAPBEXexcCritical6 3 5 3 3" xfId="39629"/>
    <cellStyle name="SAPBEXexcCritical6 3 5 4" xfId="39630"/>
    <cellStyle name="SAPBEXexcCritical6 3 5 4 2" xfId="39631"/>
    <cellStyle name="SAPBEXexcCritical6 3 5 4 2 2" xfId="39632"/>
    <cellStyle name="SAPBEXexcCritical6 3 5 4 3" xfId="39633"/>
    <cellStyle name="SAPBEXexcCritical6 3 5 5" xfId="39634"/>
    <cellStyle name="SAPBEXexcCritical6 3 5 5 2" xfId="39635"/>
    <cellStyle name="SAPBEXexcCritical6 3 5 5 2 2" xfId="39636"/>
    <cellStyle name="SAPBEXexcCritical6 3 5 5 3" xfId="39637"/>
    <cellStyle name="SAPBEXexcCritical6 3 5 6" xfId="39638"/>
    <cellStyle name="SAPBEXexcCritical6 3 5 6 2" xfId="39639"/>
    <cellStyle name="SAPBEXexcCritical6 3 5 7" xfId="39640"/>
    <cellStyle name="SAPBEXexcCritical6 3 6" xfId="39641"/>
    <cellStyle name="SAPBEXexcCritical6 3 6 2" xfId="39642"/>
    <cellStyle name="SAPBEXexcCritical6 3 6 2 2" xfId="39643"/>
    <cellStyle name="SAPBEXexcCritical6 3 6 3" xfId="39644"/>
    <cellStyle name="SAPBEXexcCritical6 3 7" xfId="39645"/>
    <cellStyle name="SAPBEXexcCritical6 3 7 2" xfId="39646"/>
    <cellStyle name="SAPBEXexcCritical6 3 7 2 2" xfId="39647"/>
    <cellStyle name="SAPBEXexcCritical6 3 7 3" xfId="39648"/>
    <cellStyle name="SAPBEXexcCritical6 3 8" xfId="39649"/>
    <cellStyle name="SAPBEXexcCritical6 3 8 2" xfId="39650"/>
    <cellStyle name="SAPBEXexcCritical6 3 9" xfId="39651"/>
    <cellStyle name="SAPBEXexcCritical6 4" xfId="39652"/>
    <cellStyle name="SAPBEXexcCritical6 4 2" xfId="39653"/>
    <cellStyle name="SAPBEXexcCritical6 4 2 2" xfId="39654"/>
    <cellStyle name="SAPBEXexcCritical6 4 2 2 2" xfId="39655"/>
    <cellStyle name="SAPBEXexcCritical6 4 2 2 2 2" xfId="39656"/>
    <cellStyle name="SAPBEXexcCritical6 4 2 2 2 2 2" xfId="39657"/>
    <cellStyle name="SAPBEXexcCritical6 4 2 2 2 2 2 2" xfId="39658"/>
    <cellStyle name="SAPBEXexcCritical6 4 2 2 2 2 3" xfId="39659"/>
    <cellStyle name="SAPBEXexcCritical6 4 2 2 2 3" xfId="39660"/>
    <cellStyle name="SAPBEXexcCritical6 4 2 2 2 3 2" xfId="39661"/>
    <cellStyle name="SAPBEXexcCritical6 4 2 2 2 3 2 2" xfId="39662"/>
    <cellStyle name="SAPBEXexcCritical6 4 2 2 2 3 3" xfId="39663"/>
    <cellStyle name="SAPBEXexcCritical6 4 2 2 2 4" xfId="39664"/>
    <cellStyle name="SAPBEXexcCritical6 4 2 2 2 4 2" xfId="39665"/>
    <cellStyle name="SAPBEXexcCritical6 4 2 2 2 4 2 2" xfId="39666"/>
    <cellStyle name="SAPBEXexcCritical6 4 2 2 2 4 3" xfId="39667"/>
    <cellStyle name="SAPBEXexcCritical6 4 2 2 2 5" xfId="39668"/>
    <cellStyle name="SAPBEXexcCritical6 4 2 2 2 5 2" xfId="39669"/>
    <cellStyle name="SAPBEXexcCritical6 4 2 2 2 5 2 2" xfId="39670"/>
    <cellStyle name="SAPBEXexcCritical6 4 2 2 2 5 3" xfId="39671"/>
    <cellStyle name="SAPBEXexcCritical6 4 2 2 2 6" xfId="39672"/>
    <cellStyle name="SAPBEXexcCritical6 4 2 2 2 6 2" xfId="39673"/>
    <cellStyle name="SAPBEXexcCritical6 4 2 2 2 6 2 2" xfId="39674"/>
    <cellStyle name="SAPBEXexcCritical6 4 2 2 2 6 3" xfId="39675"/>
    <cellStyle name="SAPBEXexcCritical6 4 2 2 2 7" xfId="39676"/>
    <cellStyle name="SAPBEXexcCritical6 4 2 2 2 7 2" xfId="39677"/>
    <cellStyle name="SAPBEXexcCritical6 4 2 2 2 8" xfId="39678"/>
    <cellStyle name="SAPBEXexcCritical6 4 2 2 3" xfId="39679"/>
    <cellStyle name="SAPBEXexcCritical6 4 2 2 3 2" xfId="39680"/>
    <cellStyle name="SAPBEXexcCritical6 4 2 2 3 2 2" xfId="39681"/>
    <cellStyle name="SAPBEXexcCritical6 4 2 2 3 3" xfId="39682"/>
    <cellStyle name="SAPBEXexcCritical6 4 2 2 4" xfId="39683"/>
    <cellStyle name="SAPBEXexcCritical6 4 2 2 4 2" xfId="39684"/>
    <cellStyle name="SAPBEXexcCritical6 4 2 2 4 2 2" xfId="39685"/>
    <cellStyle name="SAPBEXexcCritical6 4 2 2 4 3" xfId="39686"/>
    <cellStyle name="SAPBEXexcCritical6 4 2 2 5" xfId="39687"/>
    <cellStyle name="SAPBEXexcCritical6 4 2 2 5 2" xfId="39688"/>
    <cellStyle name="SAPBEXexcCritical6 4 2 2 5 2 2" xfId="39689"/>
    <cellStyle name="SAPBEXexcCritical6 4 2 2 5 3" xfId="39690"/>
    <cellStyle name="SAPBEXexcCritical6 4 2 2 6" xfId="39691"/>
    <cellStyle name="SAPBEXexcCritical6 4 2 2 6 2" xfId="39692"/>
    <cellStyle name="SAPBEXexcCritical6 4 2 2 6 2 2" xfId="39693"/>
    <cellStyle name="SAPBEXexcCritical6 4 2 2 6 3" xfId="39694"/>
    <cellStyle name="SAPBEXexcCritical6 4 2 2 7" xfId="39695"/>
    <cellStyle name="SAPBEXexcCritical6 4 2 2 7 2" xfId="39696"/>
    <cellStyle name="SAPBEXexcCritical6 4 2 2 7 2 2" xfId="39697"/>
    <cellStyle name="SAPBEXexcCritical6 4 2 2 7 3" xfId="39698"/>
    <cellStyle name="SAPBEXexcCritical6 4 2 2 8" xfId="39699"/>
    <cellStyle name="SAPBEXexcCritical6 4 2 2 8 2" xfId="39700"/>
    <cellStyle name="SAPBEXexcCritical6 4 2 2 9" xfId="39701"/>
    <cellStyle name="SAPBEXexcCritical6 4 2 3" xfId="39702"/>
    <cellStyle name="SAPBEXexcCritical6 4 2 3 2" xfId="39703"/>
    <cellStyle name="SAPBEXexcCritical6 4 2 3 2 2" xfId="39704"/>
    <cellStyle name="SAPBEXexcCritical6 4 2 3 2 2 2" xfId="39705"/>
    <cellStyle name="SAPBEXexcCritical6 4 2 3 2 3" xfId="39706"/>
    <cellStyle name="SAPBEXexcCritical6 4 2 3 3" xfId="39707"/>
    <cellStyle name="SAPBEXexcCritical6 4 2 3 3 2" xfId="39708"/>
    <cellStyle name="SAPBEXexcCritical6 4 2 3 3 2 2" xfId="39709"/>
    <cellStyle name="SAPBEXexcCritical6 4 2 3 3 3" xfId="39710"/>
    <cellStyle name="SAPBEXexcCritical6 4 2 3 4" xfId="39711"/>
    <cellStyle name="SAPBEXexcCritical6 4 2 3 4 2" xfId="39712"/>
    <cellStyle name="SAPBEXexcCritical6 4 2 3 4 2 2" xfId="39713"/>
    <cellStyle name="SAPBEXexcCritical6 4 2 3 4 3" xfId="39714"/>
    <cellStyle name="SAPBEXexcCritical6 4 2 3 5" xfId="39715"/>
    <cellStyle name="SAPBEXexcCritical6 4 2 3 5 2" xfId="39716"/>
    <cellStyle name="SAPBEXexcCritical6 4 2 3 5 2 2" xfId="39717"/>
    <cellStyle name="SAPBEXexcCritical6 4 2 3 5 3" xfId="39718"/>
    <cellStyle name="SAPBEXexcCritical6 4 2 3 6" xfId="39719"/>
    <cellStyle name="SAPBEXexcCritical6 4 2 3 6 2" xfId="39720"/>
    <cellStyle name="SAPBEXexcCritical6 4 2 3 7" xfId="39721"/>
    <cellStyle name="SAPBEXexcCritical6 4 2 4" xfId="39722"/>
    <cellStyle name="SAPBEXexcCritical6 4 2 4 2" xfId="39723"/>
    <cellStyle name="SAPBEXexcCritical6 4 2 4 2 2" xfId="39724"/>
    <cellStyle name="SAPBEXexcCritical6 4 2 4 3" xfId="39725"/>
    <cellStyle name="SAPBEXexcCritical6 4 2 5" xfId="39726"/>
    <cellStyle name="SAPBEXexcCritical6 4 2 5 2" xfId="39727"/>
    <cellStyle name="SAPBEXexcCritical6 4 2 5 2 2" xfId="39728"/>
    <cellStyle name="SAPBEXexcCritical6 4 2 5 3" xfId="39729"/>
    <cellStyle name="SAPBEXexcCritical6 4 2 6" xfId="39730"/>
    <cellStyle name="SAPBEXexcCritical6 4 2 6 2" xfId="39731"/>
    <cellStyle name="SAPBEXexcCritical6 4 2 7" xfId="39732"/>
    <cellStyle name="SAPBEXexcCritical6 4 3" xfId="39733"/>
    <cellStyle name="SAPBEXexcCritical6 4 3 2" xfId="39734"/>
    <cellStyle name="SAPBEXexcCritical6 4 3 2 2" xfId="39735"/>
    <cellStyle name="SAPBEXexcCritical6 4 3 2 2 2" xfId="39736"/>
    <cellStyle name="SAPBEXexcCritical6 4 3 2 2 2 2" xfId="39737"/>
    <cellStyle name="SAPBEXexcCritical6 4 3 2 2 2 2 2" xfId="39738"/>
    <cellStyle name="SAPBEXexcCritical6 4 3 2 2 2 3" xfId="39739"/>
    <cellStyle name="SAPBEXexcCritical6 4 3 2 2 3" xfId="39740"/>
    <cellStyle name="SAPBEXexcCritical6 4 3 2 2 3 2" xfId="39741"/>
    <cellStyle name="SAPBEXexcCritical6 4 3 2 2 3 2 2" xfId="39742"/>
    <cellStyle name="SAPBEXexcCritical6 4 3 2 2 3 3" xfId="39743"/>
    <cellStyle name="SAPBEXexcCritical6 4 3 2 2 4" xfId="39744"/>
    <cellStyle name="SAPBEXexcCritical6 4 3 2 2 4 2" xfId="39745"/>
    <cellStyle name="SAPBEXexcCritical6 4 3 2 2 4 2 2" xfId="39746"/>
    <cellStyle name="SAPBEXexcCritical6 4 3 2 2 4 3" xfId="39747"/>
    <cellStyle name="SAPBEXexcCritical6 4 3 2 2 5" xfId="39748"/>
    <cellStyle name="SAPBEXexcCritical6 4 3 2 2 5 2" xfId="39749"/>
    <cellStyle name="SAPBEXexcCritical6 4 3 2 2 5 2 2" xfId="39750"/>
    <cellStyle name="SAPBEXexcCritical6 4 3 2 2 5 3" xfId="39751"/>
    <cellStyle name="SAPBEXexcCritical6 4 3 2 2 6" xfId="39752"/>
    <cellStyle name="SAPBEXexcCritical6 4 3 2 2 6 2" xfId="39753"/>
    <cellStyle name="SAPBEXexcCritical6 4 3 2 2 6 2 2" xfId="39754"/>
    <cellStyle name="SAPBEXexcCritical6 4 3 2 2 6 3" xfId="39755"/>
    <cellStyle name="SAPBEXexcCritical6 4 3 2 2 7" xfId="39756"/>
    <cellStyle name="SAPBEXexcCritical6 4 3 2 2 7 2" xfId="39757"/>
    <cellStyle name="SAPBEXexcCritical6 4 3 2 2 8" xfId="39758"/>
    <cellStyle name="SAPBEXexcCritical6 4 3 2 3" xfId="39759"/>
    <cellStyle name="SAPBEXexcCritical6 4 3 2 3 2" xfId="39760"/>
    <cellStyle name="SAPBEXexcCritical6 4 3 2 3 2 2" xfId="39761"/>
    <cellStyle name="SAPBEXexcCritical6 4 3 2 3 3" xfId="39762"/>
    <cellStyle name="SAPBEXexcCritical6 4 3 2 4" xfId="39763"/>
    <cellStyle name="SAPBEXexcCritical6 4 3 2 4 2" xfId="39764"/>
    <cellStyle name="SAPBEXexcCritical6 4 3 2 4 2 2" xfId="39765"/>
    <cellStyle name="SAPBEXexcCritical6 4 3 2 4 3" xfId="39766"/>
    <cellStyle name="SAPBEXexcCritical6 4 3 2 5" xfId="39767"/>
    <cellStyle name="SAPBEXexcCritical6 4 3 2 5 2" xfId="39768"/>
    <cellStyle name="SAPBEXexcCritical6 4 3 2 5 2 2" xfId="39769"/>
    <cellStyle name="SAPBEXexcCritical6 4 3 2 5 3" xfId="39770"/>
    <cellStyle name="SAPBEXexcCritical6 4 3 2 6" xfId="39771"/>
    <cellStyle name="SAPBEXexcCritical6 4 3 2 6 2" xfId="39772"/>
    <cellStyle name="SAPBEXexcCritical6 4 3 2 6 2 2" xfId="39773"/>
    <cellStyle name="SAPBEXexcCritical6 4 3 2 6 3" xfId="39774"/>
    <cellStyle name="SAPBEXexcCritical6 4 3 2 7" xfId="39775"/>
    <cellStyle name="SAPBEXexcCritical6 4 3 2 7 2" xfId="39776"/>
    <cellStyle name="SAPBEXexcCritical6 4 3 2 7 2 2" xfId="39777"/>
    <cellStyle name="SAPBEXexcCritical6 4 3 2 7 3" xfId="39778"/>
    <cellStyle name="SAPBEXexcCritical6 4 3 2 8" xfId="39779"/>
    <cellStyle name="SAPBEXexcCritical6 4 3 2 8 2" xfId="39780"/>
    <cellStyle name="SAPBEXexcCritical6 4 3 2 9" xfId="39781"/>
    <cellStyle name="SAPBEXexcCritical6 4 3 3" xfId="39782"/>
    <cellStyle name="SAPBEXexcCritical6 4 3 3 2" xfId="39783"/>
    <cellStyle name="SAPBEXexcCritical6 4 3 3 2 2" xfId="39784"/>
    <cellStyle name="SAPBEXexcCritical6 4 3 3 2 2 2" xfId="39785"/>
    <cellStyle name="SAPBEXexcCritical6 4 3 3 2 3" xfId="39786"/>
    <cellStyle name="SAPBEXexcCritical6 4 3 3 3" xfId="39787"/>
    <cellStyle name="SAPBEXexcCritical6 4 3 3 3 2" xfId="39788"/>
    <cellStyle name="SAPBEXexcCritical6 4 3 3 3 2 2" xfId="39789"/>
    <cellStyle name="SAPBEXexcCritical6 4 3 3 3 3" xfId="39790"/>
    <cellStyle name="SAPBEXexcCritical6 4 3 3 4" xfId="39791"/>
    <cellStyle name="SAPBEXexcCritical6 4 3 3 4 2" xfId="39792"/>
    <cellStyle name="SAPBEXexcCritical6 4 3 3 4 2 2" xfId="39793"/>
    <cellStyle name="SAPBEXexcCritical6 4 3 3 4 3" xfId="39794"/>
    <cellStyle name="SAPBEXexcCritical6 4 3 3 5" xfId="39795"/>
    <cellStyle name="SAPBEXexcCritical6 4 3 3 5 2" xfId="39796"/>
    <cellStyle name="SAPBEXexcCritical6 4 3 3 5 2 2" xfId="39797"/>
    <cellStyle name="SAPBEXexcCritical6 4 3 3 5 3" xfId="39798"/>
    <cellStyle name="SAPBEXexcCritical6 4 3 3 6" xfId="39799"/>
    <cellStyle name="SAPBEXexcCritical6 4 3 3 6 2" xfId="39800"/>
    <cellStyle name="SAPBEXexcCritical6 4 3 3 7" xfId="39801"/>
    <cellStyle name="SAPBEXexcCritical6 4 3 4" xfId="39802"/>
    <cellStyle name="SAPBEXexcCritical6 4 3 4 2" xfId="39803"/>
    <cellStyle name="SAPBEXexcCritical6 4 3 4 2 2" xfId="39804"/>
    <cellStyle name="SAPBEXexcCritical6 4 3 4 3" xfId="39805"/>
    <cellStyle name="SAPBEXexcCritical6 4 3 5" xfId="39806"/>
    <cellStyle name="SAPBEXexcCritical6 4 3 5 2" xfId="39807"/>
    <cellStyle name="SAPBEXexcCritical6 4 3 5 2 2" xfId="39808"/>
    <cellStyle name="SAPBEXexcCritical6 4 3 5 3" xfId="39809"/>
    <cellStyle name="SAPBEXexcCritical6 4 3 6" xfId="39810"/>
    <cellStyle name="SAPBEXexcCritical6 4 3 6 2" xfId="39811"/>
    <cellStyle name="SAPBEXexcCritical6 4 3 7" xfId="39812"/>
    <cellStyle name="SAPBEXexcCritical6 4 4" xfId="39813"/>
    <cellStyle name="SAPBEXexcCritical6 4 4 2" xfId="39814"/>
    <cellStyle name="SAPBEXexcCritical6 4 4 2 2" xfId="39815"/>
    <cellStyle name="SAPBEXexcCritical6 4 4 2 2 2" xfId="39816"/>
    <cellStyle name="SAPBEXexcCritical6 4 4 2 2 2 2" xfId="39817"/>
    <cellStyle name="SAPBEXexcCritical6 4 4 2 2 3" xfId="39818"/>
    <cellStyle name="SAPBEXexcCritical6 4 4 2 3" xfId="39819"/>
    <cellStyle name="SAPBEXexcCritical6 4 4 2 3 2" xfId="39820"/>
    <cellStyle name="SAPBEXexcCritical6 4 4 2 3 2 2" xfId="39821"/>
    <cellStyle name="SAPBEXexcCritical6 4 4 2 3 3" xfId="39822"/>
    <cellStyle name="SAPBEXexcCritical6 4 4 2 4" xfId="39823"/>
    <cellStyle name="SAPBEXexcCritical6 4 4 2 4 2" xfId="39824"/>
    <cellStyle name="SAPBEXexcCritical6 4 4 2 4 2 2" xfId="39825"/>
    <cellStyle name="SAPBEXexcCritical6 4 4 2 4 3" xfId="39826"/>
    <cellStyle name="SAPBEXexcCritical6 4 4 2 5" xfId="39827"/>
    <cellStyle name="SAPBEXexcCritical6 4 4 2 5 2" xfId="39828"/>
    <cellStyle name="SAPBEXexcCritical6 4 4 2 5 2 2" xfId="39829"/>
    <cellStyle name="SAPBEXexcCritical6 4 4 2 5 3" xfId="39830"/>
    <cellStyle name="SAPBEXexcCritical6 4 4 2 6" xfId="39831"/>
    <cellStyle name="SAPBEXexcCritical6 4 4 2 6 2" xfId="39832"/>
    <cellStyle name="SAPBEXexcCritical6 4 4 2 6 2 2" xfId="39833"/>
    <cellStyle name="SAPBEXexcCritical6 4 4 2 6 3" xfId="39834"/>
    <cellStyle name="SAPBEXexcCritical6 4 4 2 7" xfId="39835"/>
    <cellStyle name="SAPBEXexcCritical6 4 4 2 7 2" xfId="39836"/>
    <cellStyle name="SAPBEXexcCritical6 4 4 2 8" xfId="39837"/>
    <cellStyle name="SAPBEXexcCritical6 4 4 3" xfId="39838"/>
    <cellStyle name="SAPBEXexcCritical6 4 4 3 2" xfId="39839"/>
    <cellStyle name="SAPBEXexcCritical6 4 4 3 2 2" xfId="39840"/>
    <cellStyle name="SAPBEXexcCritical6 4 4 3 3" xfId="39841"/>
    <cellStyle name="SAPBEXexcCritical6 4 4 4" xfId="39842"/>
    <cellStyle name="SAPBEXexcCritical6 4 4 4 2" xfId="39843"/>
    <cellStyle name="SAPBEXexcCritical6 4 4 4 2 2" xfId="39844"/>
    <cellStyle name="SAPBEXexcCritical6 4 4 4 3" xfId="39845"/>
    <cellStyle name="SAPBEXexcCritical6 4 4 5" xfId="39846"/>
    <cellStyle name="SAPBEXexcCritical6 4 4 5 2" xfId="39847"/>
    <cellStyle name="SAPBEXexcCritical6 4 4 5 2 2" xfId="39848"/>
    <cellStyle name="SAPBEXexcCritical6 4 4 5 3" xfId="39849"/>
    <cellStyle name="SAPBEXexcCritical6 4 4 6" xfId="39850"/>
    <cellStyle name="SAPBEXexcCritical6 4 4 6 2" xfId="39851"/>
    <cellStyle name="SAPBEXexcCritical6 4 4 6 2 2" xfId="39852"/>
    <cellStyle name="SAPBEXexcCritical6 4 4 6 3" xfId="39853"/>
    <cellStyle name="SAPBEXexcCritical6 4 4 7" xfId="39854"/>
    <cellStyle name="SAPBEXexcCritical6 4 4 7 2" xfId="39855"/>
    <cellStyle name="SAPBEXexcCritical6 4 4 7 2 2" xfId="39856"/>
    <cellStyle name="SAPBEXexcCritical6 4 4 7 3" xfId="39857"/>
    <cellStyle name="SAPBEXexcCritical6 4 4 8" xfId="39858"/>
    <cellStyle name="SAPBEXexcCritical6 4 4 8 2" xfId="39859"/>
    <cellStyle name="SAPBEXexcCritical6 4 4 9" xfId="39860"/>
    <cellStyle name="SAPBEXexcCritical6 4 5" xfId="39861"/>
    <cellStyle name="SAPBEXexcCritical6 4 5 2" xfId="39862"/>
    <cellStyle name="SAPBEXexcCritical6 4 5 2 2" xfId="39863"/>
    <cellStyle name="SAPBEXexcCritical6 4 5 2 2 2" xfId="39864"/>
    <cellStyle name="SAPBEXexcCritical6 4 5 2 3" xfId="39865"/>
    <cellStyle name="SAPBEXexcCritical6 4 5 3" xfId="39866"/>
    <cellStyle name="SAPBEXexcCritical6 4 5 3 2" xfId="39867"/>
    <cellStyle name="SAPBEXexcCritical6 4 5 3 2 2" xfId="39868"/>
    <cellStyle name="SAPBEXexcCritical6 4 5 3 3" xfId="39869"/>
    <cellStyle name="SAPBEXexcCritical6 4 5 4" xfId="39870"/>
    <cellStyle name="SAPBEXexcCritical6 4 5 4 2" xfId="39871"/>
    <cellStyle name="SAPBEXexcCritical6 4 5 4 2 2" xfId="39872"/>
    <cellStyle name="SAPBEXexcCritical6 4 5 4 3" xfId="39873"/>
    <cellStyle name="SAPBEXexcCritical6 4 5 5" xfId="39874"/>
    <cellStyle name="SAPBEXexcCritical6 4 5 5 2" xfId="39875"/>
    <cellStyle name="SAPBEXexcCritical6 4 5 5 2 2" xfId="39876"/>
    <cellStyle name="SAPBEXexcCritical6 4 5 5 3" xfId="39877"/>
    <cellStyle name="SAPBEXexcCritical6 4 5 6" xfId="39878"/>
    <cellStyle name="SAPBEXexcCritical6 4 5 6 2" xfId="39879"/>
    <cellStyle name="SAPBEXexcCritical6 4 5 7" xfId="39880"/>
    <cellStyle name="SAPBEXexcCritical6 4 6" xfId="39881"/>
    <cellStyle name="SAPBEXexcCritical6 4 6 2" xfId="39882"/>
    <cellStyle name="SAPBEXexcCritical6 4 6 2 2" xfId="39883"/>
    <cellStyle name="SAPBEXexcCritical6 4 6 3" xfId="39884"/>
    <cellStyle name="SAPBEXexcCritical6 4 7" xfId="39885"/>
    <cellStyle name="SAPBEXexcCritical6 4 7 2" xfId="39886"/>
    <cellStyle name="SAPBEXexcCritical6 4 7 2 2" xfId="39887"/>
    <cellStyle name="SAPBEXexcCritical6 4 7 3" xfId="39888"/>
    <cellStyle name="SAPBEXexcCritical6 4 8" xfId="39889"/>
    <cellStyle name="SAPBEXexcCritical6 4 8 2" xfId="39890"/>
    <cellStyle name="SAPBEXexcCritical6 4 9" xfId="39891"/>
    <cellStyle name="SAPBEXexcCritical6 5" xfId="39892"/>
    <cellStyle name="SAPBEXexcCritical6 5 2" xfId="39893"/>
    <cellStyle name="SAPBEXexcCritical6 5 2 2" xfId="39894"/>
    <cellStyle name="SAPBEXexcCritical6 5 2 2 2" xfId="39895"/>
    <cellStyle name="SAPBEXexcCritical6 5 2 2 2 2" xfId="39896"/>
    <cellStyle name="SAPBEXexcCritical6 5 2 2 2 2 2" xfId="39897"/>
    <cellStyle name="SAPBEXexcCritical6 5 2 2 2 3" xfId="39898"/>
    <cellStyle name="SAPBEXexcCritical6 5 2 2 3" xfId="39899"/>
    <cellStyle name="SAPBEXexcCritical6 5 2 2 3 2" xfId="39900"/>
    <cellStyle name="SAPBEXexcCritical6 5 2 2 3 2 2" xfId="39901"/>
    <cellStyle name="SAPBEXexcCritical6 5 2 2 3 3" xfId="39902"/>
    <cellStyle name="SAPBEXexcCritical6 5 2 2 4" xfId="39903"/>
    <cellStyle name="SAPBEXexcCritical6 5 2 2 4 2" xfId="39904"/>
    <cellStyle name="SAPBEXexcCritical6 5 2 2 4 2 2" xfId="39905"/>
    <cellStyle name="SAPBEXexcCritical6 5 2 2 4 3" xfId="39906"/>
    <cellStyle name="SAPBEXexcCritical6 5 2 2 5" xfId="39907"/>
    <cellStyle name="SAPBEXexcCritical6 5 2 2 5 2" xfId="39908"/>
    <cellStyle name="SAPBEXexcCritical6 5 2 2 5 2 2" xfId="39909"/>
    <cellStyle name="SAPBEXexcCritical6 5 2 2 5 3" xfId="39910"/>
    <cellStyle name="SAPBEXexcCritical6 5 2 2 6" xfId="39911"/>
    <cellStyle name="SAPBEXexcCritical6 5 2 2 6 2" xfId="39912"/>
    <cellStyle name="SAPBEXexcCritical6 5 2 2 6 2 2" xfId="39913"/>
    <cellStyle name="SAPBEXexcCritical6 5 2 2 6 3" xfId="39914"/>
    <cellStyle name="SAPBEXexcCritical6 5 2 2 7" xfId="39915"/>
    <cellStyle name="SAPBEXexcCritical6 5 2 2 7 2" xfId="39916"/>
    <cellStyle name="SAPBEXexcCritical6 5 2 2 8" xfId="39917"/>
    <cellStyle name="SAPBEXexcCritical6 5 2 3" xfId="39918"/>
    <cellStyle name="SAPBEXexcCritical6 5 2 3 2" xfId="39919"/>
    <cellStyle name="SAPBEXexcCritical6 5 2 3 2 2" xfId="39920"/>
    <cellStyle name="SAPBEXexcCritical6 5 2 3 3" xfId="39921"/>
    <cellStyle name="SAPBEXexcCritical6 5 2 4" xfId="39922"/>
    <cellStyle name="SAPBEXexcCritical6 5 2 4 2" xfId="39923"/>
    <cellStyle name="SAPBEXexcCritical6 5 2 4 2 2" xfId="39924"/>
    <cellStyle name="SAPBEXexcCritical6 5 2 4 3" xfId="39925"/>
    <cellStyle name="SAPBEXexcCritical6 5 2 5" xfId="39926"/>
    <cellStyle name="SAPBEXexcCritical6 5 2 5 2" xfId="39927"/>
    <cellStyle name="SAPBEXexcCritical6 5 2 5 2 2" xfId="39928"/>
    <cellStyle name="SAPBEXexcCritical6 5 2 5 3" xfId="39929"/>
    <cellStyle name="SAPBEXexcCritical6 5 2 6" xfId="39930"/>
    <cellStyle name="SAPBEXexcCritical6 5 2 6 2" xfId="39931"/>
    <cellStyle name="SAPBEXexcCritical6 5 2 6 2 2" xfId="39932"/>
    <cellStyle name="SAPBEXexcCritical6 5 2 6 3" xfId="39933"/>
    <cellStyle name="SAPBEXexcCritical6 5 2 7" xfId="39934"/>
    <cellStyle name="SAPBEXexcCritical6 5 2 7 2" xfId="39935"/>
    <cellStyle name="SAPBEXexcCritical6 5 2 7 2 2" xfId="39936"/>
    <cellStyle name="SAPBEXexcCritical6 5 2 7 3" xfId="39937"/>
    <cellStyle name="SAPBEXexcCritical6 5 2 8" xfId="39938"/>
    <cellStyle name="SAPBEXexcCritical6 5 2 8 2" xfId="39939"/>
    <cellStyle name="SAPBEXexcCritical6 5 2 9" xfId="39940"/>
    <cellStyle name="SAPBEXexcCritical6 5 3" xfId="39941"/>
    <cellStyle name="SAPBEXexcCritical6 5 3 2" xfId="39942"/>
    <cellStyle name="SAPBEXexcCritical6 5 3 2 2" xfId="39943"/>
    <cellStyle name="SAPBEXexcCritical6 5 3 2 2 2" xfId="39944"/>
    <cellStyle name="SAPBEXexcCritical6 5 3 2 3" xfId="39945"/>
    <cellStyle name="SAPBEXexcCritical6 5 3 3" xfId="39946"/>
    <cellStyle name="SAPBEXexcCritical6 5 3 3 2" xfId="39947"/>
    <cellStyle name="SAPBEXexcCritical6 5 3 3 2 2" xfId="39948"/>
    <cellStyle name="SAPBEXexcCritical6 5 3 3 3" xfId="39949"/>
    <cellStyle name="SAPBEXexcCritical6 5 3 4" xfId="39950"/>
    <cellStyle name="SAPBEXexcCritical6 5 3 4 2" xfId="39951"/>
    <cellStyle name="SAPBEXexcCritical6 5 3 4 2 2" xfId="39952"/>
    <cellStyle name="SAPBEXexcCritical6 5 3 4 3" xfId="39953"/>
    <cellStyle name="SAPBEXexcCritical6 5 3 5" xfId="39954"/>
    <cellStyle name="SAPBEXexcCritical6 5 3 5 2" xfId="39955"/>
    <cellStyle name="SAPBEXexcCritical6 5 3 5 2 2" xfId="39956"/>
    <cellStyle name="SAPBEXexcCritical6 5 3 5 3" xfId="39957"/>
    <cellStyle name="SAPBEXexcCritical6 5 3 6" xfId="39958"/>
    <cellStyle name="SAPBEXexcCritical6 5 3 6 2" xfId="39959"/>
    <cellStyle name="SAPBEXexcCritical6 5 3 7" xfId="39960"/>
    <cellStyle name="SAPBEXexcCritical6 5 4" xfId="39961"/>
    <cellStyle name="SAPBEXexcCritical6 5 4 2" xfId="39962"/>
    <cellStyle name="SAPBEXexcCritical6 5 4 2 2" xfId="39963"/>
    <cellStyle name="SAPBEXexcCritical6 5 4 3" xfId="39964"/>
    <cellStyle name="SAPBEXexcCritical6 5 5" xfId="39965"/>
    <cellStyle name="SAPBEXexcCritical6 5 5 2" xfId="39966"/>
    <cellStyle name="SAPBEXexcCritical6 5 5 2 2" xfId="39967"/>
    <cellStyle name="SAPBEXexcCritical6 5 5 3" xfId="39968"/>
    <cellStyle name="SAPBEXexcCritical6 5 6" xfId="39969"/>
    <cellStyle name="SAPBEXexcCritical6 5 6 2" xfId="39970"/>
    <cellStyle name="SAPBEXexcCritical6 5 7" xfId="39971"/>
    <cellStyle name="SAPBEXexcCritical6 6" xfId="39972"/>
    <cellStyle name="SAPBEXexcCritical6 6 2" xfId="39973"/>
    <cellStyle name="SAPBEXexcCritical6 6 2 2" xfId="39974"/>
    <cellStyle name="SAPBEXexcCritical6 6 2 2 2" xfId="39975"/>
    <cellStyle name="SAPBEXexcCritical6 6 2 2 2 2" xfId="39976"/>
    <cellStyle name="SAPBEXexcCritical6 6 2 2 3" xfId="39977"/>
    <cellStyle name="SAPBEXexcCritical6 6 2 3" xfId="39978"/>
    <cellStyle name="SAPBEXexcCritical6 6 2 3 2" xfId="39979"/>
    <cellStyle name="SAPBEXexcCritical6 6 2 3 2 2" xfId="39980"/>
    <cellStyle name="SAPBEXexcCritical6 6 2 3 3" xfId="39981"/>
    <cellStyle name="SAPBEXexcCritical6 6 2 4" xfId="39982"/>
    <cellStyle name="SAPBEXexcCritical6 6 2 4 2" xfId="39983"/>
    <cellStyle name="SAPBEXexcCritical6 6 2 4 2 2" xfId="39984"/>
    <cellStyle name="SAPBEXexcCritical6 6 2 4 3" xfId="39985"/>
    <cellStyle name="SAPBEXexcCritical6 6 2 5" xfId="39986"/>
    <cellStyle name="SAPBEXexcCritical6 6 2 5 2" xfId="39987"/>
    <cellStyle name="SAPBEXexcCritical6 6 2 5 2 2" xfId="39988"/>
    <cellStyle name="SAPBEXexcCritical6 6 2 5 3" xfId="39989"/>
    <cellStyle name="SAPBEXexcCritical6 6 2 6" xfId="39990"/>
    <cellStyle name="SAPBEXexcCritical6 6 2 6 2" xfId="39991"/>
    <cellStyle name="SAPBEXexcCritical6 6 2 6 2 2" xfId="39992"/>
    <cellStyle name="SAPBEXexcCritical6 6 2 6 3" xfId="39993"/>
    <cellStyle name="SAPBEXexcCritical6 6 2 7" xfId="39994"/>
    <cellStyle name="SAPBEXexcCritical6 6 2 7 2" xfId="39995"/>
    <cellStyle name="SAPBEXexcCritical6 6 2 8" xfId="39996"/>
    <cellStyle name="SAPBEXexcCritical6 6 3" xfId="39997"/>
    <cellStyle name="SAPBEXexcCritical6 6 3 2" xfId="39998"/>
    <cellStyle name="SAPBEXexcCritical6 6 3 2 2" xfId="39999"/>
    <cellStyle name="SAPBEXexcCritical6 6 3 3" xfId="40000"/>
    <cellStyle name="SAPBEXexcCritical6 6 4" xfId="40001"/>
    <cellStyle name="SAPBEXexcCritical6 6 4 2" xfId="40002"/>
    <cellStyle name="SAPBEXexcCritical6 6 4 2 2" xfId="40003"/>
    <cellStyle name="SAPBEXexcCritical6 6 4 3" xfId="40004"/>
    <cellStyle name="SAPBEXexcCritical6 6 5" xfId="40005"/>
    <cellStyle name="SAPBEXexcCritical6 6 5 2" xfId="40006"/>
    <cellStyle name="SAPBEXexcCritical6 6 5 2 2" xfId="40007"/>
    <cellStyle name="SAPBEXexcCritical6 6 5 3" xfId="40008"/>
    <cellStyle name="SAPBEXexcCritical6 6 6" xfId="40009"/>
    <cellStyle name="SAPBEXexcCritical6 6 6 2" xfId="40010"/>
    <cellStyle name="SAPBEXexcCritical6 6 6 2 2" xfId="40011"/>
    <cellStyle name="SAPBEXexcCritical6 6 6 3" xfId="40012"/>
    <cellStyle name="SAPBEXexcCritical6 6 7" xfId="40013"/>
    <cellStyle name="SAPBEXexcCritical6 6 7 2" xfId="40014"/>
    <cellStyle name="SAPBEXexcCritical6 6 7 2 2" xfId="40015"/>
    <cellStyle name="SAPBEXexcCritical6 6 7 3" xfId="40016"/>
    <cellStyle name="SAPBEXexcCritical6 6 8" xfId="40017"/>
    <cellStyle name="SAPBEXexcCritical6 6 8 2" xfId="40018"/>
    <cellStyle name="SAPBEXexcCritical6 6 9" xfId="40019"/>
    <cellStyle name="SAPBEXexcCritical6 7" xfId="40020"/>
    <cellStyle name="SAPBEXexcCritical6 7 2" xfId="40021"/>
    <cellStyle name="SAPBEXexcCritical6 7 2 2" xfId="40022"/>
    <cellStyle name="SAPBEXexcCritical6 7 2 2 2" xfId="40023"/>
    <cellStyle name="SAPBEXexcCritical6 7 2 3" xfId="40024"/>
    <cellStyle name="SAPBEXexcCritical6 7 3" xfId="40025"/>
    <cellStyle name="SAPBEXexcCritical6 7 3 2" xfId="40026"/>
    <cellStyle name="SAPBEXexcCritical6 7 3 2 2" xfId="40027"/>
    <cellStyle name="SAPBEXexcCritical6 7 3 3" xfId="40028"/>
    <cellStyle name="SAPBEXexcCritical6 7 4" xfId="40029"/>
    <cellStyle name="SAPBEXexcCritical6 7 4 2" xfId="40030"/>
    <cellStyle name="SAPBEXexcCritical6 7 4 2 2" xfId="40031"/>
    <cellStyle name="SAPBEXexcCritical6 7 4 3" xfId="40032"/>
    <cellStyle name="SAPBEXexcCritical6 7 5" xfId="40033"/>
    <cellStyle name="SAPBEXexcCritical6 7 5 2" xfId="40034"/>
    <cellStyle name="SAPBEXexcCritical6 7 5 2 2" xfId="40035"/>
    <cellStyle name="SAPBEXexcCritical6 7 5 3" xfId="40036"/>
    <cellStyle name="SAPBEXexcCritical6 7 6" xfId="40037"/>
    <cellStyle name="SAPBEXexcCritical6 7 6 2" xfId="40038"/>
    <cellStyle name="SAPBEXexcCritical6 7 7" xfId="40039"/>
    <cellStyle name="SAPBEXexcCritical6 8" xfId="40040"/>
    <cellStyle name="SAPBEXexcCritical6 8 2" xfId="40041"/>
    <cellStyle name="SAPBEXexcCritical6 8 2 2" xfId="40042"/>
    <cellStyle name="SAPBEXexcCritical6 8 3" xfId="40043"/>
    <cellStyle name="SAPBEXexcCritical6 9" xfId="40044"/>
    <cellStyle name="SAPBEXexcCritical6 9 2" xfId="40045"/>
    <cellStyle name="SAPBEXexcCritical6 9 2 2" xfId="40046"/>
    <cellStyle name="SAPBEXexcCritical6 9 3" xfId="40047"/>
    <cellStyle name="SAPBEXexcCritical6_10년_단기 (2)" xfId="40048"/>
    <cellStyle name="SAPBEXexcGood1" xfId="40049"/>
    <cellStyle name="SAPBEXexcGood1 10" xfId="40050"/>
    <cellStyle name="SAPBEXexcGood1 10 2" xfId="40051"/>
    <cellStyle name="SAPBEXexcGood1 11" xfId="40052"/>
    <cellStyle name="SAPBEXexcGood1 2" xfId="40053"/>
    <cellStyle name="SAPBEXexcGood1 2 2" xfId="40054"/>
    <cellStyle name="SAPBEXexcGood1 2 2 2" xfId="40055"/>
    <cellStyle name="SAPBEXexcGood1 2 2 2 2" xfId="40056"/>
    <cellStyle name="SAPBEXexcGood1 2 2 2 2 2" xfId="40057"/>
    <cellStyle name="SAPBEXexcGood1 2 2 2 2 2 2" xfId="40058"/>
    <cellStyle name="SAPBEXexcGood1 2 2 2 2 2 2 2" xfId="40059"/>
    <cellStyle name="SAPBEXexcGood1 2 2 2 2 2 3" xfId="40060"/>
    <cellStyle name="SAPBEXexcGood1 2 2 2 2 3" xfId="40061"/>
    <cellStyle name="SAPBEXexcGood1 2 2 2 2 3 2" xfId="40062"/>
    <cellStyle name="SAPBEXexcGood1 2 2 2 2 3 2 2" xfId="40063"/>
    <cellStyle name="SAPBEXexcGood1 2 2 2 2 3 3" xfId="40064"/>
    <cellStyle name="SAPBEXexcGood1 2 2 2 2 4" xfId="40065"/>
    <cellStyle name="SAPBEXexcGood1 2 2 2 2 4 2" xfId="40066"/>
    <cellStyle name="SAPBEXexcGood1 2 2 2 2 4 2 2" xfId="40067"/>
    <cellStyle name="SAPBEXexcGood1 2 2 2 2 4 3" xfId="40068"/>
    <cellStyle name="SAPBEXexcGood1 2 2 2 2 5" xfId="40069"/>
    <cellStyle name="SAPBEXexcGood1 2 2 2 2 5 2" xfId="40070"/>
    <cellStyle name="SAPBEXexcGood1 2 2 2 2 5 2 2" xfId="40071"/>
    <cellStyle name="SAPBEXexcGood1 2 2 2 2 5 3" xfId="40072"/>
    <cellStyle name="SAPBEXexcGood1 2 2 2 2 6" xfId="40073"/>
    <cellStyle name="SAPBEXexcGood1 2 2 2 2 6 2" xfId="40074"/>
    <cellStyle name="SAPBEXexcGood1 2 2 2 2 6 2 2" xfId="40075"/>
    <cellStyle name="SAPBEXexcGood1 2 2 2 2 6 3" xfId="40076"/>
    <cellStyle name="SAPBEXexcGood1 2 2 2 2 7" xfId="40077"/>
    <cellStyle name="SAPBEXexcGood1 2 2 2 2 7 2" xfId="40078"/>
    <cellStyle name="SAPBEXexcGood1 2 2 2 2 8" xfId="40079"/>
    <cellStyle name="SAPBEXexcGood1 2 2 2 3" xfId="40080"/>
    <cellStyle name="SAPBEXexcGood1 2 2 2 3 2" xfId="40081"/>
    <cellStyle name="SAPBEXexcGood1 2 2 2 3 2 2" xfId="40082"/>
    <cellStyle name="SAPBEXexcGood1 2 2 2 3 3" xfId="40083"/>
    <cellStyle name="SAPBEXexcGood1 2 2 2 4" xfId="40084"/>
    <cellStyle name="SAPBEXexcGood1 2 2 2 4 2" xfId="40085"/>
    <cellStyle name="SAPBEXexcGood1 2 2 2 4 2 2" xfId="40086"/>
    <cellStyle name="SAPBEXexcGood1 2 2 2 4 3" xfId="40087"/>
    <cellStyle name="SAPBEXexcGood1 2 2 2 5" xfId="40088"/>
    <cellStyle name="SAPBEXexcGood1 2 2 2 5 2" xfId="40089"/>
    <cellStyle name="SAPBEXexcGood1 2 2 2 5 2 2" xfId="40090"/>
    <cellStyle name="SAPBEXexcGood1 2 2 2 5 3" xfId="40091"/>
    <cellStyle name="SAPBEXexcGood1 2 2 2 6" xfId="40092"/>
    <cellStyle name="SAPBEXexcGood1 2 2 2 6 2" xfId="40093"/>
    <cellStyle name="SAPBEXexcGood1 2 2 2 6 2 2" xfId="40094"/>
    <cellStyle name="SAPBEXexcGood1 2 2 2 6 3" xfId="40095"/>
    <cellStyle name="SAPBEXexcGood1 2 2 2 7" xfId="40096"/>
    <cellStyle name="SAPBEXexcGood1 2 2 2 7 2" xfId="40097"/>
    <cellStyle name="SAPBEXexcGood1 2 2 2 7 2 2" xfId="40098"/>
    <cellStyle name="SAPBEXexcGood1 2 2 2 7 3" xfId="40099"/>
    <cellStyle name="SAPBEXexcGood1 2 2 2 8" xfId="40100"/>
    <cellStyle name="SAPBEXexcGood1 2 2 2 8 2" xfId="40101"/>
    <cellStyle name="SAPBEXexcGood1 2 2 2 9" xfId="40102"/>
    <cellStyle name="SAPBEXexcGood1 2 2 3" xfId="40103"/>
    <cellStyle name="SAPBEXexcGood1 2 2 3 2" xfId="40104"/>
    <cellStyle name="SAPBEXexcGood1 2 2 3 2 2" xfId="40105"/>
    <cellStyle name="SAPBEXexcGood1 2 2 3 2 2 2" xfId="40106"/>
    <cellStyle name="SAPBEXexcGood1 2 2 3 2 3" xfId="40107"/>
    <cellStyle name="SAPBEXexcGood1 2 2 3 3" xfId="40108"/>
    <cellStyle name="SAPBEXexcGood1 2 2 3 3 2" xfId="40109"/>
    <cellStyle name="SAPBEXexcGood1 2 2 3 3 2 2" xfId="40110"/>
    <cellStyle name="SAPBEXexcGood1 2 2 3 3 3" xfId="40111"/>
    <cellStyle name="SAPBEXexcGood1 2 2 3 4" xfId="40112"/>
    <cellStyle name="SAPBEXexcGood1 2 2 3 4 2" xfId="40113"/>
    <cellStyle name="SAPBEXexcGood1 2 2 3 4 2 2" xfId="40114"/>
    <cellStyle name="SAPBEXexcGood1 2 2 3 4 3" xfId="40115"/>
    <cellStyle name="SAPBEXexcGood1 2 2 3 5" xfId="40116"/>
    <cellStyle name="SAPBEXexcGood1 2 2 3 5 2" xfId="40117"/>
    <cellStyle name="SAPBEXexcGood1 2 2 3 5 2 2" xfId="40118"/>
    <cellStyle name="SAPBEXexcGood1 2 2 3 5 3" xfId="40119"/>
    <cellStyle name="SAPBEXexcGood1 2 2 3 6" xfId="40120"/>
    <cellStyle name="SAPBEXexcGood1 2 2 3 6 2" xfId="40121"/>
    <cellStyle name="SAPBEXexcGood1 2 2 3 7" xfId="40122"/>
    <cellStyle name="SAPBEXexcGood1 2 2 4" xfId="40123"/>
    <cellStyle name="SAPBEXexcGood1 2 2 4 2" xfId="40124"/>
    <cellStyle name="SAPBEXexcGood1 2 2 4 2 2" xfId="40125"/>
    <cellStyle name="SAPBEXexcGood1 2 2 4 3" xfId="40126"/>
    <cellStyle name="SAPBEXexcGood1 2 2 5" xfId="40127"/>
    <cellStyle name="SAPBEXexcGood1 2 2 5 2" xfId="40128"/>
    <cellStyle name="SAPBEXexcGood1 2 2 5 2 2" xfId="40129"/>
    <cellStyle name="SAPBEXexcGood1 2 2 5 3" xfId="40130"/>
    <cellStyle name="SAPBEXexcGood1 2 2 6" xfId="40131"/>
    <cellStyle name="SAPBEXexcGood1 2 2 6 2" xfId="40132"/>
    <cellStyle name="SAPBEXexcGood1 2 2 7" xfId="40133"/>
    <cellStyle name="SAPBEXexcGood1 2 3" xfId="40134"/>
    <cellStyle name="SAPBEXexcGood1 2 3 2" xfId="40135"/>
    <cellStyle name="SAPBEXexcGood1 2 3 2 2" xfId="40136"/>
    <cellStyle name="SAPBEXexcGood1 2 3 2 2 2" xfId="40137"/>
    <cellStyle name="SAPBEXexcGood1 2 3 2 2 2 2" xfId="40138"/>
    <cellStyle name="SAPBEXexcGood1 2 3 2 2 2 2 2" xfId="40139"/>
    <cellStyle name="SAPBEXexcGood1 2 3 2 2 2 3" xfId="40140"/>
    <cellStyle name="SAPBEXexcGood1 2 3 2 2 3" xfId="40141"/>
    <cellStyle name="SAPBEXexcGood1 2 3 2 2 3 2" xfId="40142"/>
    <cellStyle name="SAPBEXexcGood1 2 3 2 2 3 2 2" xfId="40143"/>
    <cellStyle name="SAPBEXexcGood1 2 3 2 2 3 3" xfId="40144"/>
    <cellStyle name="SAPBEXexcGood1 2 3 2 2 4" xfId="40145"/>
    <cellStyle name="SAPBEXexcGood1 2 3 2 2 4 2" xfId="40146"/>
    <cellStyle name="SAPBEXexcGood1 2 3 2 2 4 2 2" xfId="40147"/>
    <cellStyle name="SAPBEXexcGood1 2 3 2 2 4 3" xfId="40148"/>
    <cellStyle name="SAPBEXexcGood1 2 3 2 2 5" xfId="40149"/>
    <cellStyle name="SAPBEXexcGood1 2 3 2 2 5 2" xfId="40150"/>
    <cellStyle name="SAPBEXexcGood1 2 3 2 2 5 2 2" xfId="40151"/>
    <cellStyle name="SAPBEXexcGood1 2 3 2 2 5 3" xfId="40152"/>
    <cellStyle name="SAPBEXexcGood1 2 3 2 2 6" xfId="40153"/>
    <cellStyle name="SAPBEXexcGood1 2 3 2 2 6 2" xfId="40154"/>
    <cellStyle name="SAPBEXexcGood1 2 3 2 2 6 2 2" xfId="40155"/>
    <cellStyle name="SAPBEXexcGood1 2 3 2 2 6 3" xfId="40156"/>
    <cellStyle name="SAPBEXexcGood1 2 3 2 2 7" xfId="40157"/>
    <cellStyle name="SAPBEXexcGood1 2 3 2 2 7 2" xfId="40158"/>
    <cellStyle name="SAPBEXexcGood1 2 3 2 2 8" xfId="40159"/>
    <cellStyle name="SAPBEXexcGood1 2 3 2 3" xfId="40160"/>
    <cellStyle name="SAPBEXexcGood1 2 3 2 3 2" xfId="40161"/>
    <cellStyle name="SAPBEXexcGood1 2 3 2 3 2 2" xfId="40162"/>
    <cellStyle name="SAPBEXexcGood1 2 3 2 3 3" xfId="40163"/>
    <cellStyle name="SAPBEXexcGood1 2 3 2 4" xfId="40164"/>
    <cellStyle name="SAPBEXexcGood1 2 3 2 4 2" xfId="40165"/>
    <cellStyle name="SAPBEXexcGood1 2 3 2 4 2 2" xfId="40166"/>
    <cellStyle name="SAPBEXexcGood1 2 3 2 4 3" xfId="40167"/>
    <cellStyle name="SAPBEXexcGood1 2 3 2 5" xfId="40168"/>
    <cellStyle name="SAPBEXexcGood1 2 3 2 5 2" xfId="40169"/>
    <cellStyle name="SAPBEXexcGood1 2 3 2 5 2 2" xfId="40170"/>
    <cellStyle name="SAPBEXexcGood1 2 3 2 5 3" xfId="40171"/>
    <cellStyle name="SAPBEXexcGood1 2 3 2 6" xfId="40172"/>
    <cellStyle name="SAPBEXexcGood1 2 3 2 6 2" xfId="40173"/>
    <cellStyle name="SAPBEXexcGood1 2 3 2 6 2 2" xfId="40174"/>
    <cellStyle name="SAPBEXexcGood1 2 3 2 6 3" xfId="40175"/>
    <cellStyle name="SAPBEXexcGood1 2 3 2 7" xfId="40176"/>
    <cellStyle name="SAPBEXexcGood1 2 3 2 7 2" xfId="40177"/>
    <cellStyle name="SAPBEXexcGood1 2 3 2 7 2 2" xfId="40178"/>
    <cellStyle name="SAPBEXexcGood1 2 3 2 7 3" xfId="40179"/>
    <cellStyle name="SAPBEXexcGood1 2 3 2 8" xfId="40180"/>
    <cellStyle name="SAPBEXexcGood1 2 3 2 8 2" xfId="40181"/>
    <cellStyle name="SAPBEXexcGood1 2 3 2 9" xfId="40182"/>
    <cellStyle name="SAPBEXexcGood1 2 3 3" xfId="40183"/>
    <cellStyle name="SAPBEXexcGood1 2 3 3 2" xfId="40184"/>
    <cellStyle name="SAPBEXexcGood1 2 3 3 2 2" xfId="40185"/>
    <cellStyle name="SAPBEXexcGood1 2 3 3 2 2 2" xfId="40186"/>
    <cellStyle name="SAPBEXexcGood1 2 3 3 2 3" xfId="40187"/>
    <cellStyle name="SAPBEXexcGood1 2 3 3 3" xfId="40188"/>
    <cellStyle name="SAPBEXexcGood1 2 3 3 3 2" xfId="40189"/>
    <cellStyle name="SAPBEXexcGood1 2 3 3 3 2 2" xfId="40190"/>
    <cellStyle name="SAPBEXexcGood1 2 3 3 3 3" xfId="40191"/>
    <cellStyle name="SAPBEXexcGood1 2 3 3 4" xfId="40192"/>
    <cellStyle name="SAPBEXexcGood1 2 3 3 4 2" xfId="40193"/>
    <cellStyle name="SAPBEXexcGood1 2 3 3 4 2 2" xfId="40194"/>
    <cellStyle name="SAPBEXexcGood1 2 3 3 4 3" xfId="40195"/>
    <cellStyle name="SAPBEXexcGood1 2 3 3 5" xfId="40196"/>
    <cellStyle name="SAPBEXexcGood1 2 3 3 5 2" xfId="40197"/>
    <cellStyle name="SAPBEXexcGood1 2 3 3 5 2 2" xfId="40198"/>
    <cellStyle name="SAPBEXexcGood1 2 3 3 5 3" xfId="40199"/>
    <cellStyle name="SAPBEXexcGood1 2 3 3 6" xfId="40200"/>
    <cellStyle name="SAPBEXexcGood1 2 3 3 6 2" xfId="40201"/>
    <cellStyle name="SAPBEXexcGood1 2 3 3 7" xfId="40202"/>
    <cellStyle name="SAPBEXexcGood1 2 3 4" xfId="40203"/>
    <cellStyle name="SAPBEXexcGood1 2 3 4 2" xfId="40204"/>
    <cellStyle name="SAPBEXexcGood1 2 3 4 2 2" xfId="40205"/>
    <cellStyle name="SAPBEXexcGood1 2 3 4 3" xfId="40206"/>
    <cellStyle name="SAPBEXexcGood1 2 3 5" xfId="40207"/>
    <cellStyle name="SAPBEXexcGood1 2 3 5 2" xfId="40208"/>
    <cellStyle name="SAPBEXexcGood1 2 3 5 2 2" xfId="40209"/>
    <cellStyle name="SAPBEXexcGood1 2 3 5 3" xfId="40210"/>
    <cellStyle name="SAPBEXexcGood1 2 3 6" xfId="40211"/>
    <cellStyle name="SAPBEXexcGood1 2 3 6 2" xfId="40212"/>
    <cellStyle name="SAPBEXexcGood1 2 3 7" xfId="40213"/>
    <cellStyle name="SAPBEXexcGood1 2 4" xfId="40214"/>
    <cellStyle name="SAPBEXexcGood1 2 4 2" xfId="40215"/>
    <cellStyle name="SAPBEXexcGood1 2 4 2 2" xfId="40216"/>
    <cellStyle name="SAPBEXexcGood1 2 4 2 2 2" xfId="40217"/>
    <cellStyle name="SAPBEXexcGood1 2 4 2 2 2 2" xfId="40218"/>
    <cellStyle name="SAPBEXexcGood1 2 4 2 2 3" xfId="40219"/>
    <cellStyle name="SAPBEXexcGood1 2 4 2 3" xfId="40220"/>
    <cellStyle name="SAPBEXexcGood1 2 4 2 3 2" xfId="40221"/>
    <cellStyle name="SAPBEXexcGood1 2 4 2 3 2 2" xfId="40222"/>
    <cellStyle name="SAPBEXexcGood1 2 4 2 3 3" xfId="40223"/>
    <cellStyle name="SAPBEXexcGood1 2 4 2 4" xfId="40224"/>
    <cellStyle name="SAPBEXexcGood1 2 4 2 4 2" xfId="40225"/>
    <cellStyle name="SAPBEXexcGood1 2 4 2 4 2 2" xfId="40226"/>
    <cellStyle name="SAPBEXexcGood1 2 4 2 4 3" xfId="40227"/>
    <cellStyle name="SAPBEXexcGood1 2 4 2 5" xfId="40228"/>
    <cellStyle name="SAPBEXexcGood1 2 4 2 5 2" xfId="40229"/>
    <cellStyle name="SAPBEXexcGood1 2 4 2 5 2 2" xfId="40230"/>
    <cellStyle name="SAPBEXexcGood1 2 4 2 5 3" xfId="40231"/>
    <cellStyle name="SAPBEXexcGood1 2 4 2 6" xfId="40232"/>
    <cellStyle name="SAPBEXexcGood1 2 4 2 6 2" xfId="40233"/>
    <cellStyle name="SAPBEXexcGood1 2 4 2 6 2 2" xfId="40234"/>
    <cellStyle name="SAPBEXexcGood1 2 4 2 6 3" xfId="40235"/>
    <cellStyle name="SAPBEXexcGood1 2 4 2 7" xfId="40236"/>
    <cellStyle name="SAPBEXexcGood1 2 4 2 7 2" xfId="40237"/>
    <cellStyle name="SAPBEXexcGood1 2 4 2 8" xfId="40238"/>
    <cellStyle name="SAPBEXexcGood1 2 4 3" xfId="40239"/>
    <cellStyle name="SAPBEXexcGood1 2 4 3 2" xfId="40240"/>
    <cellStyle name="SAPBEXexcGood1 2 4 3 2 2" xfId="40241"/>
    <cellStyle name="SAPBEXexcGood1 2 4 3 3" xfId="40242"/>
    <cellStyle name="SAPBEXexcGood1 2 4 4" xfId="40243"/>
    <cellStyle name="SAPBEXexcGood1 2 4 4 2" xfId="40244"/>
    <cellStyle name="SAPBEXexcGood1 2 4 4 2 2" xfId="40245"/>
    <cellStyle name="SAPBEXexcGood1 2 4 4 3" xfId="40246"/>
    <cellStyle name="SAPBEXexcGood1 2 4 5" xfId="40247"/>
    <cellStyle name="SAPBEXexcGood1 2 4 5 2" xfId="40248"/>
    <cellStyle name="SAPBEXexcGood1 2 4 5 2 2" xfId="40249"/>
    <cellStyle name="SAPBEXexcGood1 2 4 5 3" xfId="40250"/>
    <cellStyle name="SAPBEXexcGood1 2 4 6" xfId="40251"/>
    <cellStyle name="SAPBEXexcGood1 2 4 6 2" xfId="40252"/>
    <cellStyle name="SAPBEXexcGood1 2 4 6 2 2" xfId="40253"/>
    <cellStyle name="SAPBEXexcGood1 2 4 6 3" xfId="40254"/>
    <cellStyle name="SAPBEXexcGood1 2 4 7" xfId="40255"/>
    <cellStyle name="SAPBEXexcGood1 2 4 7 2" xfId="40256"/>
    <cellStyle name="SAPBEXexcGood1 2 4 7 2 2" xfId="40257"/>
    <cellStyle name="SAPBEXexcGood1 2 4 7 3" xfId="40258"/>
    <cellStyle name="SAPBEXexcGood1 2 4 8" xfId="40259"/>
    <cellStyle name="SAPBEXexcGood1 2 4 8 2" xfId="40260"/>
    <cellStyle name="SAPBEXexcGood1 2 4 9" xfId="40261"/>
    <cellStyle name="SAPBEXexcGood1 2 5" xfId="40262"/>
    <cellStyle name="SAPBEXexcGood1 2 5 2" xfId="40263"/>
    <cellStyle name="SAPBEXexcGood1 2 5 2 2" xfId="40264"/>
    <cellStyle name="SAPBEXexcGood1 2 5 2 2 2" xfId="40265"/>
    <cellStyle name="SAPBEXexcGood1 2 5 2 3" xfId="40266"/>
    <cellStyle name="SAPBEXexcGood1 2 5 3" xfId="40267"/>
    <cellStyle name="SAPBEXexcGood1 2 5 3 2" xfId="40268"/>
    <cellStyle name="SAPBEXexcGood1 2 5 3 2 2" xfId="40269"/>
    <cellStyle name="SAPBEXexcGood1 2 5 3 3" xfId="40270"/>
    <cellStyle name="SAPBEXexcGood1 2 5 4" xfId="40271"/>
    <cellStyle name="SAPBEXexcGood1 2 5 4 2" xfId="40272"/>
    <cellStyle name="SAPBEXexcGood1 2 5 4 2 2" xfId="40273"/>
    <cellStyle name="SAPBEXexcGood1 2 5 4 3" xfId="40274"/>
    <cellStyle name="SAPBEXexcGood1 2 5 5" xfId="40275"/>
    <cellStyle name="SAPBEXexcGood1 2 5 5 2" xfId="40276"/>
    <cellStyle name="SAPBEXexcGood1 2 5 5 2 2" xfId="40277"/>
    <cellStyle name="SAPBEXexcGood1 2 5 5 3" xfId="40278"/>
    <cellStyle name="SAPBEXexcGood1 2 5 6" xfId="40279"/>
    <cellStyle name="SAPBEXexcGood1 2 5 6 2" xfId="40280"/>
    <cellStyle name="SAPBEXexcGood1 2 5 7" xfId="40281"/>
    <cellStyle name="SAPBEXexcGood1 2 6" xfId="40282"/>
    <cellStyle name="SAPBEXexcGood1 2 6 2" xfId="40283"/>
    <cellStyle name="SAPBEXexcGood1 2 6 2 2" xfId="40284"/>
    <cellStyle name="SAPBEXexcGood1 2 6 3" xfId="40285"/>
    <cellStyle name="SAPBEXexcGood1 2 7" xfId="40286"/>
    <cellStyle name="SAPBEXexcGood1 2 7 2" xfId="40287"/>
    <cellStyle name="SAPBEXexcGood1 2 7 2 2" xfId="40288"/>
    <cellStyle name="SAPBEXexcGood1 2 7 3" xfId="40289"/>
    <cellStyle name="SAPBEXexcGood1 2 8" xfId="40290"/>
    <cellStyle name="SAPBEXexcGood1 2 8 2" xfId="40291"/>
    <cellStyle name="SAPBEXexcGood1 2 9" xfId="40292"/>
    <cellStyle name="SAPBEXexcGood1 3" xfId="40293"/>
    <cellStyle name="SAPBEXexcGood1 3 2" xfId="40294"/>
    <cellStyle name="SAPBEXexcGood1 3 2 2" xfId="40295"/>
    <cellStyle name="SAPBEXexcGood1 3 2 2 2" xfId="40296"/>
    <cellStyle name="SAPBEXexcGood1 3 2 2 2 2" xfId="40297"/>
    <cellStyle name="SAPBEXexcGood1 3 2 2 2 2 2" xfId="40298"/>
    <cellStyle name="SAPBEXexcGood1 3 2 2 2 2 2 2" xfId="40299"/>
    <cellStyle name="SAPBEXexcGood1 3 2 2 2 2 3" xfId="40300"/>
    <cellStyle name="SAPBEXexcGood1 3 2 2 2 3" xfId="40301"/>
    <cellStyle name="SAPBEXexcGood1 3 2 2 2 3 2" xfId="40302"/>
    <cellStyle name="SAPBEXexcGood1 3 2 2 2 3 2 2" xfId="40303"/>
    <cellStyle name="SAPBEXexcGood1 3 2 2 2 3 3" xfId="40304"/>
    <cellStyle name="SAPBEXexcGood1 3 2 2 2 4" xfId="40305"/>
    <cellStyle name="SAPBEXexcGood1 3 2 2 2 4 2" xfId="40306"/>
    <cellStyle name="SAPBEXexcGood1 3 2 2 2 4 2 2" xfId="40307"/>
    <cellStyle name="SAPBEXexcGood1 3 2 2 2 4 3" xfId="40308"/>
    <cellStyle name="SAPBEXexcGood1 3 2 2 2 5" xfId="40309"/>
    <cellStyle name="SAPBEXexcGood1 3 2 2 2 5 2" xfId="40310"/>
    <cellStyle name="SAPBEXexcGood1 3 2 2 2 5 2 2" xfId="40311"/>
    <cellStyle name="SAPBEXexcGood1 3 2 2 2 5 3" xfId="40312"/>
    <cellStyle name="SAPBEXexcGood1 3 2 2 2 6" xfId="40313"/>
    <cellStyle name="SAPBEXexcGood1 3 2 2 2 6 2" xfId="40314"/>
    <cellStyle name="SAPBEXexcGood1 3 2 2 2 6 2 2" xfId="40315"/>
    <cellStyle name="SAPBEXexcGood1 3 2 2 2 6 3" xfId="40316"/>
    <cellStyle name="SAPBEXexcGood1 3 2 2 2 7" xfId="40317"/>
    <cellStyle name="SAPBEXexcGood1 3 2 2 2 7 2" xfId="40318"/>
    <cellStyle name="SAPBEXexcGood1 3 2 2 2 8" xfId="40319"/>
    <cellStyle name="SAPBEXexcGood1 3 2 2 3" xfId="40320"/>
    <cellStyle name="SAPBEXexcGood1 3 2 2 3 2" xfId="40321"/>
    <cellStyle name="SAPBEXexcGood1 3 2 2 3 2 2" xfId="40322"/>
    <cellStyle name="SAPBEXexcGood1 3 2 2 3 3" xfId="40323"/>
    <cellStyle name="SAPBEXexcGood1 3 2 2 4" xfId="40324"/>
    <cellStyle name="SAPBEXexcGood1 3 2 2 4 2" xfId="40325"/>
    <cellStyle name="SAPBEXexcGood1 3 2 2 4 2 2" xfId="40326"/>
    <cellStyle name="SAPBEXexcGood1 3 2 2 4 3" xfId="40327"/>
    <cellStyle name="SAPBEXexcGood1 3 2 2 5" xfId="40328"/>
    <cellStyle name="SAPBEXexcGood1 3 2 2 5 2" xfId="40329"/>
    <cellStyle name="SAPBEXexcGood1 3 2 2 5 2 2" xfId="40330"/>
    <cellStyle name="SAPBEXexcGood1 3 2 2 5 3" xfId="40331"/>
    <cellStyle name="SAPBEXexcGood1 3 2 2 6" xfId="40332"/>
    <cellStyle name="SAPBEXexcGood1 3 2 2 6 2" xfId="40333"/>
    <cellStyle name="SAPBEXexcGood1 3 2 2 6 2 2" xfId="40334"/>
    <cellStyle name="SAPBEXexcGood1 3 2 2 6 3" xfId="40335"/>
    <cellStyle name="SAPBEXexcGood1 3 2 2 7" xfId="40336"/>
    <cellStyle name="SAPBEXexcGood1 3 2 2 7 2" xfId="40337"/>
    <cellStyle name="SAPBEXexcGood1 3 2 2 7 2 2" xfId="40338"/>
    <cellStyle name="SAPBEXexcGood1 3 2 2 7 3" xfId="40339"/>
    <cellStyle name="SAPBEXexcGood1 3 2 2 8" xfId="40340"/>
    <cellStyle name="SAPBEXexcGood1 3 2 2 8 2" xfId="40341"/>
    <cellStyle name="SAPBEXexcGood1 3 2 2 9" xfId="40342"/>
    <cellStyle name="SAPBEXexcGood1 3 2 3" xfId="40343"/>
    <cellStyle name="SAPBEXexcGood1 3 2 3 2" xfId="40344"/>
    <cellStyle name="SAPBEXexcGood1 3 2 3 2 2" xfId="40345"/>
    <cellStyle name="SAPBEXexcGood1 3 2 3 2 2 2" xfId="40346"/>
    <cellStyle name="SAPBEXexcGood1 3 2 3 2 3" xfId="40347"/>
    <cellStyle name="SAPBEXexcGood1 3 2 3 3" xfId="40348"/>
    <cellStyle name="SAPBEXexcGood1 3 2 3 3 2" xfId="40349"/>
    <cellStyle name="SAPBEXexcGood1 3 2 3 3 2 2" xfId="40350"/>
    <cellStyle name="SAPBEXexcGood1 3 2 3 3 3" xfId="40351"/>
    <cellStyle name="SAPBEXexcGood1 3 2 3 4" xfId="40352"/>
    <cellStyle name="SAPBEXexcGood1 3 2 3 4 2" xfId="40353"/>
    <cellStyle name="SAPBEXexcGood1 3 2 3 4 2 2" xfId="40354"/>
    <cellStyle name="SAPBEXexcGood1 3 2 3 4 3" xfId="40355"/>
    <cellStyle name="SAPBEXexcGood1 3 2 3 5" xfId="40356"/>
    <cellStyle name="SAPBEXexcGood1 3 2 3 5 2" xfId="40357"/>
    <cellStyle name="SAPBEXexcGood1 3 2 3 5 2 2" xfId="40358"/>
    <cellStyle name="SAPBEXexcGood1 3 2 3 5 3" xfId="40359"/>
    <cellStyle name="SAPBEXexcGood1 3 2 3 6" xfId="40360"/>
    <cellStyle name="SAPBEXexcGood1 3 2 3 6 2" xfId="40361"/>
    <cellStyle name="SAPBEXexcGood1 3 2 3 7" xfId="40362"/>
    <cellStyle name="SAPBEXexcGood1 3 2 4" xfId="40363"/>
    <cellStyle name="SAPBEXexcGood1 3 2 4 2" xfId="40364"/>
    <cellStyle name="SAPBEXexcGood1 3 2 4 2 2" xfId="40365"/>
    <cellStyle name="SAPBEXexcGood1 3 2 4 3" xfId="40366"/>
    <cellStyle name="SAPBEXexcGood1 3 2 5" xfId="40367"/>
    <cellStyle name="SAPBEXexcGood1 3 2 5 2" xfId="40368"/>
    <cellStyle name="SAPBEXexcGood1 3 2 5 2 2" xfId="40369"/>
    <cellStyle name="SAPBEXexcGood1 3 2 5 3" xfId="40370"/>
    <cellStyle name="SAPBEXexcGood1 3 2 6" xfId="40371"/>
    <cellStyle name="SAPBEXexcGood1 3 2 6 2" xfId="40372"/>
    <cellStyle name="SAPBEXexcGood1 3 2 7" xfId="40373"/>
    <cellStyle name="SAPBEXexcGood1 3 3" xfId="40374"/>
    <cellStyle name="SAPBEXexcGood1 3 3 2" xfId="40375"/>
    <cellStyle name="SAPBEXexcGood1 3 3 2 2" xfId="40376"/>
    <cellStyle name="SAPBEXexcGood1 3 3 2 2 2" xfId="40377"/>
    <cellStyle name="SAPBEXexcGood1 3 3 2 2 2 2" xfId="40378"/>
    <cellStyle name="SAPBEXexcGood1 3 3 2 2 2 2 2" xfId="40379"/>
    <cellStyle name="SAPBEXexcGood1 3 3 2 2 2 3" xfId="40380"/>
    <cellStyle name="SAPBEXexcGood1 3 3 2 2 3" xfId="40381"/>
    <cellStyle name="SAPBEXexcGood1 3 3 2 2 3 2" xfId="40382"/>
    <cellStyle name="SAPBEXexcGood1 3 3 2 2 3 2 2" xfId="40383"/>
    <cellStyle name="SAPBEXexcGood1 3 3 2 2 3 3" xfId="40384"/>
    <cellStyle name="SAPBEXexcGood1 3 3 2 2 4" xfId="40385"/>
    <cellStyle name="SAPBEXexcGood1 3 3 2 2 4 2" xfId="40386"/>
    <cellStyle name="SAPBEXexcGood1 3 3 2 2 4 2 2" xfId="40387"/>
    <cellStyle name="SAPBEXexcGood1 3 3 2 2 4 3" xfId="40388"/>
    <cellStyle name="SAPBEXexcGood1 3 3 2 2 5" xfId="40389"/>
    <cellStyle name="SAPBEXexcGood1 3 3 2 2 5 2" xfId="40390"/>
    <cellStyle name="SAPBEXexcGood1 3 3 2 2 5 2 2" xfId="40391"/>
    <cellStyle name="SAPBEXexcGood1 3 3 2 2 5 3" xfId="40392"/>
    <cellStyle name="SAPBEXexcGood1 3 3 2 2 6" xfId="40393"/>
    <cellStyle name="SAPBEXexcGood1 3 3 2 2 6 2" xfId="40394"/>
    <cellStyle name="SAPBEXexcGood1 3 3 2 2 6 2 2" xfId="40395"/>
    <cellStyle name="SAPBEXexcGood1 3 3 2 2 6 3" xfId="40396"/>
    <cellStyle name="SAPBEXexcGood1 3 3 2 2 7" xfId="40397"/>
    <cellStyle name="SAPBEXexcGood1 3 3 2 2 7 2" xfId="40398"/>
    <cellStyle name="SAPBEXexcGood1 3 3 2 2 8" xfId="40399"/>
    <cellStyle name="SAPBEXexcGood1 3 3 2 3" xfId="40400"/>
    <cellStyle name="SAPBEXexcGood1 3 3 2 3 2" xfId="40401"/>
    <cellStyle name="SAPBEXexcGood1 3 3 2 3 2 2" xfId="40402"/>
    <cellStyle name="SAPBEXexcGood1 3 3 2 3 3" xfId="40403"/>
    <cellStyle name="SAPBEXexcGood1 3 3 2 4" xfId="40404"/>
    <cellStyle name="SAPBEXexcGood1 3 3 2 4 2" xfId="40405"/>
    <cellStyle name="SAPBEXexcGood1 3 3 2 4 2 2" xfId="40406"/>
    <cellStyle name="SAPBEXexcGood1 3 3 2 4 3" xfId="40407"/>
    <cellStyle name="SAPBEXexcGood1 3 3 2 5" xfId="40408"/>
    <cellStyle name="SAPBEXexcGood1 3 3 2 5 2" xfId="40409"/>
    <cellStyle name="SAPBEXexcGood1 3 3 2 5 2 2" xfId="40410"/>
    <cellStyle name="SAPBEXexcGood1 3 3 2 5 3" xfId="40411"/>
    <cellStyle name="SAPBEXexcGood1 3 3 2 6" xfId="40412"/>
    <cellStyle name="SAPBEXexcGood1 3 3 2 6 2" xfId="40413"/>
    <cellStyle name="SAPBEXexcGood1 3 3 2 6 2 2" xfId="40414"/>
    <cellStyle name="SAPBEXexcGood1 3 3 2 6 3" xfId="40415"/>
    <cellStyle name="SAPBEXexcGood1 3 3 2 7" xfId="40416"/>
    <cellStyle name="SAPBEXexcGood1 3 3 2 7 2" xfId="40417"/>
    <cellStyle name="SAPBEXexcGood1 3 3 2 7 2 2" xfId="40418"/>
    <cellStyle name="SAPBEXexcGood1 3 3 2 7 3" xfId="40419"/>
    <cellStyle name="SAPBEXexcGood1 3 3 2 8" xfId="40420"/>
    <cellStyle name="SAPBEXexcGood1 3 3 2 8 2" xfId="40421"/>
    <cellStyle name="SAPBEXexcGood1 3 3 2 9" xfId="40422"/>
    <cellStyle name="SAPBEXexcGood1 3 3 3" xfId="40423"/>
    <cellStyle name="SAPBEXexcGood1 3 3 3 2" xfId="40424"/>
    <cellStyle name="SAPBEXexcGood1 3 3 3 2 2" xfId="40425"/>
    <cellStyle name="SAPBEXexcGood1 3 3 3 2 2 2" xfId="40426"/>
    <cellStyle name="SAPBEXexcGood1 3 3 3 2 3" xfId="40427"/>
    <cellStyle name="SAPBEXexcGood1 3 3 3 3" xfId="40428"/>
    <cellStyle name="SAPBEXexcGood1 3 3 3 3 2" xfId="40429"/>
    <cellStyle name="SAPBEXexcGood1 3 3 3 3 2 2" xfId="40430"/>
    <cellStyle name="SAPBEXexcGood1 3 3 3 3 3" xfId="40431"/>
    <cellStyle name="SAPBEXexcGood1 3 3 3 4" xfId="40432"/>
    <cellStyle name="SAPBEXexcGood1 3 3 3 4 2" xfId="40433"/>
    <cellStyle name="SAPBEXexcGood1 3 3 3 4 2 2" xfId="40434"/>
    <cellStyle name="SAPBEXexcGood1 3 3 3 4 3" xfId="40435"/>
    <cellStyle name="SAPBEXexcGood1 3 3 3 5" xfId="40436"/>
    <cellStyle name="SAPBEXexcGood1 3 3 3 5 2" xfId="40437"/>
    <cellStyle name="SAPBEXexcGood1 3 3 3 5 2 2" xfId="40438"/>
    <cellStyle name="SAPBEXexcGood1 3 3 3 5 3" xfId="40439"/>
    <cellStyle name="SAPBEXexcGood1 3 3 3 6" xfId="40440"/>
    <cellStyle name="SAPBEXexcGood1 3 3 3 6 2" xfId="40441"/>
    <cellStyle name="SAPBEXexcGood1 3 3 3 7" xfId="40442"/>
    <cellStyle name="SAPBEXexcGood1 3 3 4" xfId="40443"/>
    <cellStyle name="SAPBEXexcGood1 3 3 4 2" xfId="40444"/>
    <cellStyle name="SAPBEXexcGood1 3 3 4 2 2" xfId="40445"/>
    <cellStyle name="SAPBEXexcGood1 3 3 4 3" xfId="40446"/>
    <cellStyle name="SAPBEXexcGood1 3 3 5" xfId="40447"/>
    <cellStyle name="SAPBEXexcGood1 3 3 5 2" xfId="40448"/>
    <cellStyle name="SAPBEXexcGood1 3 3 5 2 2" xfId="40449"/>
    <cellStyle name="SAPBEXexcGood1 3 3 5 3" xfId="40450"/>
    <cellStyle name="SAPBEXexcGood1 3 3 6" xfId="40451"/>
    <cellStyle name="SAPBEXexcGood1 3 3 6 2" xfId="40452"/>
    <cellStyle name="SAPBEXexcGood1 3 3 7" xfId="40453"/>
    <cellStyle name="SAPBEXexcGood1 3 4" xfId="40454"/>
    <cellStyle name="SAPBEXexcGood1 3 4 2" xfId="40455"/>
    <cellStyle name="SAPBEXexcGood1 3 4 2 2" xfId="40456"/>
    <cellStyle name="SAPBEXexcGood1 3 4 2 2 2" xfId="40457"/>
    <cellStyle name="SAPBEXexcGood1 3 4 2 2 2 2" xfId="40458"/>
    <cellStyle name="SAPBEXexcGood1 3 4 2 2 3" xfId="40459"/>
    <cellStyle name="SAPBEXexcGood1 3 4 2 3" xfId="40460"/>
    <cellStyle name="SAPBEXexcGood1 3 4 2 3 2" xfId="40461"/>
    <cellStyle name="SAPBEXexcGood1 3 4 2 3 2 2" xfId="40462"/>
    <cellStyle name="SAPBEXexcGood1 3 4 2 3 3" xfId="40463"/>
    <cellStyle name="SAPBEXexcGood1 3 4 2 4" xfId="40464"/>
    <cellStyle name="SAPBEXexcGood1 3 4 2 4 2" xfId="40465"/>
    <cellStyle name="SAPBEXexcGood1 3 4 2 4 2 2" xfId="40466"/>
    <cellStyle name="SAPBEXexcGood1 3 4 2 4 3" xfId="40467"/>
    <cellStyle name="SAPBEXexcGood1 3 4 2 5" xfId="40468"/>
    <cellStyle name="SAPBEXexcGood1 3 4 2 5 2" xfId="40469"/>
    <cellStyle name="SAPBEXexcGood1 3 4 2 5 2 2" xfId="40470"/>
    <cellStyle name="SAPBEXexcGood1 3 4 2 5 3" xfId="40471"/>
    <cellStyle name="SAPBEXexcGood1 3 4 2 6" xfId="40472"/>
    <cellStyle name="SAPBEXexcGood1 3 4 2 6 2" xfId="40473"/>
    <cellStyle name="SAPBEXexcGood1 3 4 2 6 2 2" xfId="40474"/>
    <cellStyle name="SAPBEXexcGood1 3 4 2 6 3" xfId="40475"/>
    <cellStyle name="SAPBEXexcGood1 3 4 2 7" xfId="40476"/>
    <cellStyle name="SAPBEXexcGood1 3 4 2 7 2" xfId="40477"/>
    <cellStyle name="SAPBEXexcGood1 3 4 2 8" xfId="40478"/>
    <cellStyle name="SAPBEXexcGood1 3 4 3" xfId="40479"/>
    <cellStyle name="SAPBEXexcGood1 3 4 3 2" xfId="40480"/>
    <cellStyle name="SAPBEXexcGood1 3 4 3 2 2" xfId="40481"/>
    <cellStyle name="SAPBEXexcGood1 3 4 3 3" xfId="40482"/>
    <cellStyle name="SAPBEXexcGood1 3 4 4" xfId="40483"/>
    <cellStyle name="SAPBEXexcGood1 3 4 4 2" xfId="40484"/>
    <cellStyle name="SAPBEXexcGood1 3 4 4 2 2" xfId="40485"/>
    <cellStyle name="SAPBEXexcGood1 3 4 4 3" xfId="40486"/>
    <cellStyle name="SAPBEXexcGood1 3 4 5" xfId="40487"/>
    <cellStyle name="SAPBEXexcGood1 3 4 5 2" xfId="40488"/>
    <cellStyle name="SAPBEXexcGood1 3 4 5 2 2" xfId="40489"/>
    <cellStyle name="SAPBEXexcGood1 3 4 5 3" xfId="40490"/>
    <cellStyle name="SAPBEXexcGood1 3 4 6" xfId="40491"/>
    <cellStyle name="SAPBEXexcGood1 3 4 6 2" xfId="40492"/>
    <cellStyle name="SAPBEXexcGood1 3 4 6 2 2" xfId="40493"/>
    <cellStyle name="SAPBEXexcGood1 3 4 6 3" xfId="40494"/>
    <cellStyle name="SAPBEXexcGood1 3 4 7" xfId="40495"/>
    <cellStyle name="SAPBEXexcGood1 3 4 7 2" xfId="40496"/>
    <cellStyle name="SAPBEXexcGood1 3 4 7 2 2" xfId="40497"/>
    <cellStyle name="SAPBEXexcGood1 3 4 7 3" xfId="40498"/>
    <cellStyle name="SAPBEXexcGood1 3 4 8" xfId="40499"/>
    <cellStyle name="SAPBEXexcGood1 3 4 8 2" xfId="40500"/>
    <cellStyle name="SAPBEXexcGood1 3 4 9" xfId="40501"/>
    <cellStyle name="SAPBEXexcGood1 3 5" xfId="40502"/>
    <cellStyle name="SAPBEXexcGood1 3 5 2" xfId="40503"/>
    <cellStyle name="SAPBEXexcGood1 3 5 2 2" xfId="40504"/>
    <cellStyle name="SAPBEXexcGood1 3 5 2 2 2" xfId="40505"/>
    <cellStyle name="SAPBEXexcGood1 3 5 2 3" xfId="40506"/>
    <cellStyle name="SAPBEXexcGood1 3 5 3" xfId="40507"/>
    <cellStyle name="SAPBEXexcGood1 3 5 3 2" xfId="40508"/>
    <cellStyle name="SAPBEXexcGood1 3 5 3 2 2" xfId="40509"/>
    <cellStyle name="SAPBEXexcGood1 3 5 3 3" xfId="40510"/>
    <cellStyle name="SAPBEXexcGood1 3 5 4" xfId="40511"/>
    <cellStyle name="SAPBEXexcGood1 3 5 4 2" xfId="40512"/>
    <cellStyle name="SAPBEXexcGood1 3 5 4 2 2" xfId="40513"/>
    <cellStyle name="SAPBEXexcGood1 3 5 4 3" xfId="40514"/>
    <cellStyle name="SAPBEXexcGood1 3 5 5" xfId="40515"/>
    <cellStyle name="SAPBEXexcGood1 3 5 5 2" xfId="40516"/>
    <cellStyle name="SAPBEXexcGood1 3 5 5 2 2" xfId="40517"/>
    <cellStyle name="SAPBEXexcGood1 3 5 5 3" xfId="40518"/>
    <cellStyle name="SAPBEXexcGood1 3 5 6" xfId="40519"/>
    <cellStyle name="SAPBEXexcGood1 3 5 6 2" xfId="40520"/>
    <cellStyle name="SAPBEXexcGood1 3 5 7" xfId="40521"/>
    <cellStyle name="SAPBEXexcGood1 3 6" xfId="40522"/>
    <cellStyle name="SAPBEXexcGood1 3 6 2" xfId="40523"/>
    <cellStyle name="SAPBEXexcGood1 3 6 2 2" xfId="40524"/>
    <cellStyle name="SAPBEXexcGood1 3 6 3" xfId="40525"/>
    <cellStyle name="SAPBEXexcGood1 3 7" xfId="40526"/>
    <cellStyle name="SAPBEXexcGood1 3 7 2" xfId="40527"/>
    <cellStyle name="SAPBEXexcGood1 3 7 2 2" xfId="40528"/>
    <cellStyle name="SAPBEXexcGood1 3 7 3" xfId="40529"/>
    <cellStyle name="SAPBEXexcGood1 3 8" xfId="40530"/>
    <cellStyle name="SAPBEXexcGood1 3 8 2" xfId="40531"/>
    <cellStyle name="SAPBEXexcGood1 3 9" xfId="40532"/>
    <cellStyle name="SAPBEXexcGood1 4" xfId="40533"/>
    <cellStyle name="SAPBEXexcGood1 4 2" xfId="40534"/>
    <cellStyle name="SAPBEXexcGood1 4 2 2" xfId="40535"/>
    <cellStyle name="SAPBEXexcGood1 4 2 2 2" xfId="40536"/>
    <cellStyle name="SAPBEXexcGood1 4 2 2 2 2" xfId="40537"/>
    <cellStyle name="SAPBEXexcGood1 4 2 2 2 2 2" xfId="40538"/>
    <cellStyle name="SAPBEXexcGood1 4 2 2 2 2 2 2" xfId="40539"/>
    <cellStyle name="SAPBEXexcGood1 4 2 2 2 2 3" xfId="40540"/>
    <cellStyle name="SAPBEXexcGood1 4 2 2 2 3" xfId="40541"/>
    <cellStyle name="SAPBEXexcGood1 4 2 2 2 3 2" xfId="40542"/>
    <cellStyle name="SAPBEXexcGood1 4 2 2 2 3 2 2" xfId="40543"/>
    <cellStyle name="SAPBEXexcGood1 4 2 2 2 3 3" xfId="40544"/>
    <cellStyle name="SAPBEXexcGood1 4 2 2 2 4" xfId="40545"/>
    <cellStyle name="SAPBEXexcGood1 4 2 2 2 4 2" xfId="40546"/>
    <cellStyle name="SAPBEXexcGood1 4 2 2 2 4 2 2" xfId="40547"/>
    <cellStyle name="SAPBEXexcGood1 4 2 2 2 4 3" xfId="40548"/>
    <cellStyle name="SAPBEXexcGood1 4 2 2 2 5" xfId="40549"/>
    <cellStyle name="SAPBEXexcGood1 4 2 2 2 5 2" xfId="40550"/>
    <cellStyle name="SAPBEXexcGood1 4 2 2 2 5 2 2" xfId="40551"/>
    <cellStyle name="SAPBEXexcGood1 4 2 2 2 5 3" xfId="40552"/>
    <cellStyle name="SAPBEXexcGood1 4 2 2 2 6" xfId="40553"/>
    <cellStyle name="SAPBEXexcGood1 4 2 2 2 6 2" xfId="40554"/>
    <cellStyle name="SAPBEXexcGood1 4 2 2 2 6 2 2" xfId="40555"/>
    <cellStyle name="SAPBEXexcGood1 4 2 2 2 6 3" xfId="40556"/>
    <cellStyle name="SAPBEXexcGood1 4 2 2 2 7" xfId="40557"/>
    <cellStyle name="SAPBEXexcGood1 4 2 2 2 7 2" xfId="40558"/>
    <cellStyle name="SAPBEXexcGood1 4 2 2 2 8" xfId="40559"/>
    <cellStyle name="SAPBEXexcGood1 4 2 2 3" xfId="40560"/>
    <cellStyle name="SAPBEXexcGood1 4 2 2 3 2" xfId="40561"/>
    <cellStyle name="SAPBEXexcGood1 4 2 2 3 2 2" xfId="40562"/>
    <cellStyle name="SAPBEXexcGood1 4 2 2 3 3" xfId="40563"/>
    <cellStyle name="SAPBEXexcGood1 4 2 2 4" xfId="40564"/>
    <cellStyle name="SAPBEXexcGood1 4 2 2 4 2" xfId="40565"/>
    <cellStyle name="SAPBEXexcGood1 4 2 2 4 2 2" xfId="40566"/>
    <cellStyle name="SAPBEXexcGood1 4 2 2 4 3" xfId="40567"/>
    <cellStyle name="SAPBEXexcGood1 4 2 2 5" xfId="40568"/>
    <cellStyle name="SAPBEXexcGood1 4 2 2 5 2" xfId="40569"/>
    <cellStyle name="SAPBEXexcGood1 4 2 2 5 2 2" xfId="40570"/>
    <cellStyle name="SAPBEXexcGood1 4 2 2 5 3" xfId="40571"/>
    <cellStyle name="SAPBEXexcGood1 4 2 2 6" xfId="40572"/>
    <cellStyle name="SAPBEXexcGood1 4 2 2 6 2" xfId="40573"/>
    <cellStyle name="SAPBEXexcGood1 4 2 2 6 2 2" xfId="40574"/>
    <cellStyle name="SAPBEXexcGood1 4 2 2 6 3" xfId="40575"/>
    <cellStyle name="SAPBEXexcGood1 4 2 2 7" xfId="40576"/>
    <cellStyle name="SAPBEXexcGood1 4 2 2 7 2" xfId="40577"/>
    <cellStyle name="SAPBEXexcGood1 4 2 2 7 2 2" xfId="40578"/>
    <cellStyle name="SAPBEXexcGood1 4 2 2 7 3" xfId="40579"/>
    <cellStyle name="SAPBEXexcGood1 4 2 2 8" xfId="40580"/>
    <cellStyle name="SAPBEXexcGood1 4 2 2 8 2" xfId="40581"/>
    <cellStyle name="SAPBEXexcGood1 4 2 2 9" xfId="40582"/>
    <cellStyle name="SAPBEXexcGood1 4 2 3" xfId="40583"/>
    <cellStyle name="SAPBEXexcGood1 4 2 3 2" xfId="40584"/>
    <cellStyle name="SAPBEXexcGood1 4 2 3 2 2" xfId="40585"/>
    <cellStyle name="SAPBEXexcGood1 4 2 3 2 2 2" xfId="40586"/>
    <cellStyle name="SAPBEXexcGood1 4 2 3 2 3" xfId="40587"/>
    <cellStyle name="SAPBEXexcGood1 4 2 3 3" xfId="40588"/>
    <cellStyle name="SAPBEXexcGood1 4 2 3 3 2" xfId="40589"/>
    <cellStyle name="SAPBEXexcGood1 4 2 3 3 2 2" xfId="40590"/>
    <cellStyle name="SAPBEXexcGood1 4 2 3 3 3" xfId="40591"/>
    <cellStyle name="SAPBEXexcGood1 4 2 3 4" xfId="40592"/>
    <cellStyle name="SAPBEXexcGood1 4 2 3 4 2" xfId="40593"/>
    <cellStyle name="SAPBEXexcGood1 4 2 3 4 2 2" xfId="40594"/>
    <cellStyle name="SAPBEXexcGood1 4 2 3 4 3" xfId="40595"/>
    <cellStyle name="SAPBEXexcGood1 4 2 3 5" xfId="40596"/>
    <cellStyle name="SAPBEXexcGood1 4 2 3 5 2" xfId="40597"/>
    <cellStyle name="SAPBEXexcGood1 4 2 3 5 2 2" xfId="40598"/>
    <cellStyle name="SAPBEXexcGood1 4 2 3 5 3" xfId="40599"/>
    <cellStyle name="SAPBEXexcGood1 4 2 3 6" xfId="40600"/>
    <cellStyle name="SAPBEXexcGood1 4 2 3 6 2" xfId="40601"/>
    <cellStyle name="SAPBEXexcGood1 4 2 3 7" xfId="40602"/>
    <cellStyle name="SAPBEXexcGood1 4 2 4" xfId="40603"/>
    <cellStyle name="SAPBEXexcGood1 4 2 4 2" xfId="40604"/>
    <cellStyle name="SAPBEXexcGood1 4 2 4 2 2" xfId="40605"/>
    <cellStyle name="SAPBEXexcGood1 4 2 4 3" xfId="40606"/>
    <cellStyle name="SAPBEXexcGood1 4 2 5" xfId="40607"/>
    <cellStyle name="SAPBEXexcGood1 4 2 5 2" xfId="40608"/>
    <cellStyle name="SAPBEXexcGood1 4 2 5 2 2" xfId="40609"/>
    <cellStyle name="SAPBEXexcGood1 4 2 5 3" xfId="40610"/>
    <cellStyle name="SAPBEXexcGood1 4 2 6" xfId="40611"/>
    <cellStyle name="SAPBEXexcGood1 4 2 6 2" xfId="40612"/>
    <cellStyle name="SAPBEXexcGood1 4 2 7" xfId="40613"/>
    <cellStyle name="SAPBEXexcGood1 4 3" xfId="40614"/>
    <cellStyle name="SAPBEXexcGood1 4 3 2" xfId="40615"/>
    <cellStyle name="SAPBEXexcGood1 4 3 2 2" xfId="40616"/>
    <cellStyle name="SAPBEXexcGood1 4 3 2 2 2" xfId="40617"/>
    <cellStyle name="SAPBEXexcGood1 4 3 2 2 2 2" xfId="40618"/>
    <cellStyle name="SAPBEXexcGood1 4 3 2 2 2 2 2" xfId="40619"/>
    <cellStyle name="SAPBEXexcGood1 4 3 2 2 2 3" xfId="40620"/>
    <cellStyle name="SAPBEXexcGood1 4 3 2 2 3" xfId="40621"/>
    <cellStyle name="SAPBEXexcGood1 4 3 2 2 3 2" xfId="40622"/>
    <cellStyle name="SAPBEXexcGood1 4 3 2 2 3 2 2" xfId="40623"/>
    <cellStyle name="SAPBEXexcGood1 4 3 2 2 3 3" xfId="40624"/>
    <cellStyle name="SAPBEXexcGood1 4 3 2 2 4" xfId="40625"/>
    <cellStyle name="SAPBEXexcGood1 4 3 2 2 4 2" xfId="40626"/>
    <cellStyle name="SAPBEXexcGood1 4 3 2 2 4 2 2" xfId="40627"/>
    <cellStyle name="SAPBEXexcGood1 4 3 2 2 4 3" xfId="40628"/>
    <cellStyle name="SAPBEXexcGood1 4 3 2 2 5" xfId="40629"/>
    <cellStyle name="SAPBEXexcGood1 4 3 2 2 5 2" xfId="40630"/>
    <cellStyle name="SAPBEXexcGood1 4 3 2 2 5 2 2" xfId="40631"/>
    <cellStyle name="SAPBEXexcGood1 4 3 2 2 5 3" xfId="40632"/>
    <cellStyle name="SAPBEXexcGood1 4 3 2 2 6" xfId="40633"/>
    <cellStyle name="SAPBEXexcGood1 4 3 2 2 6 2" xfId="40634"/>
    <cellStyle name="SAPBEXexcGood1 4 3 2 2 6 2 2" xfId="40635"/>
    <cellStyle name="SAPBEXexcGood1 4 3 2 2 6 3" xfId="40636"/>
    <cellStyle name="SAPBEXexcGood1 4 3 2 2 7" xfId="40637"/>
    <cellStyle name="SAPBEXexcGood1 4 3 2 2 7 2" xfId="40638"/>
    <cellStyle name="SAPBEXexcGood1 4 3 2 2 8" xfId="40639"/>
    <cellStyle name="SAPBEXexcGood1 4 3 2 3" xfId="40640"/>
    <cellStyle name="SAPBEXexcGood1 4 3 2 3 2" xfId="40641"/>
    <cellStyle name="SAPBEXexcGood1 4 3 2 3 2 2" xfId="40642"/>
    <cellStyle name="SAPBEXexcGood1 4 3 2 3 3" xfId="40643"/>
    <cellStyle name="SAPBEXexcGood1 4 3 2 4" xfId="40644"/>
    <cellStyle name="SAPBEXexcGood1 4 3 2 4 2" xfId="40645"/>
    <cellStyle name="SAPBEXexcGood1 4 3 2 4 2 2" xfId="40646"/>
    <cellStyle name="SAPBEXexcGood1 4 3 2 4 3" xfId="40647"/>
    <cellStyle name="SAPBEXexcGood1 4 3 2 5" xfId="40648"/>
    <cellStyle name="SAPBEXexcGood1 4 3 2 5 2" xfId="40649"/>
    <cellStyle name="SAPBEXexcGood1 4 3 2 5 2 2" xfId="40650"/>
    <cellStyle name="SAPBEXexcGood1 4 3 2 5 3" xfId="40651"/>
    <cellStyle name="SAPBEXexcGood1 4 3 2 6" xfId="40652"/>
    <cellStyle name="SAPBEXexcGood1 4 3 2 6 2" xfId="40653"/>
    <cellStyle name="SAPBEXexcGood1 4 3 2 6 2 2" xfId="40654"/>
    <cellStyle name="SAPBEXexcGood1 4 3 2 6 3" xfId="40655"/>
    <cellStyle name="SAPBEXexcGood1 4 3 2 7" xfId="40656"/>
    <cellStyle name="SAPBEXexcGood1 4 3 2 7 2" xfId="40657"/>
    <cellStyle name="SAPBEXexcGood1 4 3 2 7 2 2" xfId="40658"/>
    <cellStyle name="SAPBEXexcGood1 4 3 2 7 3" xfId="40659"/>
    <cellStyle name="SAPBEXexcGood1 4 3 2 8" xfId="40660"/>
    <cellStyle name="SAPBEXexcGood1 4 3 2 8 2" xfId="40661"/>
    <cellStyle name="SAPBEXexcGood1 4 3 2 9" xfId="40662"/>
    <cellStyle name="SAPBEXexcGood1 4 3 3" xfId="40663"/>
    <cellStyle name="SAPBEXexcGood1 4 3 3 2" xfId="40664"/>
    <cellStyle name="SAPBEXexcGood1 4 3 3 2 2" xfId="40665"/>
    <cellStyle name="SAPBEXexcGood1 4 3 3 2 2 2" xfId="40666"/>
    <cellStyle name="SAPBEXexcGood1 4 3 3 2 3" xfId="40667"/>
    <cellStyle name="SAPBEXexcGood1 4 3 3 3" xfId="40668"/>
    <cellStyle name="SAPBEXexcGood1 4 3 3 3 2" xfId="40669"/>
    <cellStyle name="SAPBEXexcGood1 4 3 3 3 2 2" xfId="40670"/>
    <cellStyle name="SAPBEXexcGood1 4 3 3 3 3" xfId="40671"/>
    <cellStyle name="SAPBEXexcGood1 4 3 3 4" xfId="40672"/>
    <cellStyle name="SAPBEXexcGood1 4 3 3 4 2" xfId="40673"/>
    <cellStyle name="SAPBEXexcGood1 4 3 3 4 2 2" xfId="40674"/>
    <cellStyle name="SAPBEXexcGood1 4 3 3 4 3" xfId="40675"/>
    <cellStyle name="SAPBEXexcGood1 4 3 3 5" xfId="40676"/>
    <cellStyle name="SAPBEXexcGood1 4 3 3 5 2" xfId="40677"/>
    <cellStyle name="SAPBEXexcGood1 4 3 3 5 2 2" xfId="40678"/>
    <cellStyle name="SAPBEXexcGood1 4 3 3 5 3" xfId="40679"/>
    <cellStyle name="SAPBEXexcGood1 4 3 3 6" xfId="40680"/>
    <cellStyle name="SAPBEXexcGood1 4 3 3 6 2" xfId="40681"/>
    <cellStyle name="SAPBEXexcGood1 4 3 3 7" xfId="40682"/>
    <cellStyle name="SAPBEXexcGood1 4 3 4" xfId="40683"/>
    <cellStyle name="SAPBEXexcGood1 4 3 4 2" xfId="40684"/>
    <cellStyle name="SAPBEXexcGood1 4 3 4 2 2" xfId="40685"/>
    <cellStyle name="SAPBEXexcGood1 4 3 4 3" xfId="40686"/>
    <cellStyle name="SAPBEXexcGood1 4 3 5" xfId="40687"/>
    <cellStyle name="SAPBEXexcGood1 4 3 5 2" xfId="40688"/>
    <cellStyle name="SAPBEXexcGood1 4 3 5 2 2" xfId="40689"/>
    <cellStyle name="SAPBEXexcGood1 4 3 5 3" xfId="40690"/>
    <cellStyle name="SAPBEXexcGood1 4 3 6" xfId="40691"/>
    <cellStyle name="SAPBEXexcGood1 4 3 6 2" xfId="40692"/>
    <cellStyle name="SAPBEXexcGood1 4 3 7" xfId="40693"/>
    <cellStyle name="SAPBEXexcGood1 4 4" xfId="40694"/>
    <cellStyle name="SAPBEXexcGood1 4 4 2" xfId="40695"/>
    <cellStyle name="SAPBEXexcGood1 4 4 2 2" xfId="40696"/>
    <cellStyle name="SAPBEXexcGood1 4 4 2 2 2" xfId="40697"/>
    <cellStyle name="SAPBEXexcGood1 4 4 2 2 2 2" xfId="40698"/>
    <cellStyle name="SAPBEXexcGood1 4 4 2 2 3" xfId="40699"/>
    <cellStyle name="SAPBEXexcGood1 4 4 2 3" xfId="40700"/>
    <cellStyle name="SAPBEXexcGood1 4 4 2 3 2" xfId="40701"/>
    <cellStyle name="SAPBEXexcGood1 4 4 2 3 2 2" xfId="40702"/>
    <cellStyle name="SAPBEXexcGood1 4 4 2 3 3" xfId="40703"/>
    <cellStyle name="SAPBEXexcGood1 4 4 2 4" xfId="40704"/>
    <cellStyle name="SAPBEXexcGood1 4 4 2 4 2" xfId="40705"/>
    <cellStyle name="SAPBEXexcGood1 4 4 2 4 2 2" xfId="40706"/>
    <cellStyle name="SAPBEXexcGood1 4 4 2 4 3" xfId="40707"/>
    <cellStyle name="SAPBEXexcGood1 4 4 2 5" xfId="40708"/>
    <cellStyle name="SAPBEXexcGood1 4 4 2 5 2" xfId="40709"/>
    <cellStyle name="SAPBEXexcGood1 4 4 2 5 2 2" xfId="40710"/>
    <cellStyle name="SAPBEXexcGood1 4 4 2 5 3" xfId="40711"/>
    <cellStyle name="SAPBEXexcGood1 4 4 2 6" xfId="40712"/>
    <cellStyle name="SAPBEXexcGood1 4 4 2 6 2" xfId="40713"/>
    <cellStyle name="SAPBEXexcGood1 4 4 2 6 2 2" xfId="40714"/>
    <cellStyle name="SAPBEXexcGood1 4 4 2 6 3" xfId="40715"/>
    <cellStyle name="SAPBEXexcGood1 4 4 2 7" xfId="40716"/>
    <cellStyle name="SAPBEXexcGood1 4 4 2 7 2" xfId="40717"/>
    <cellStyle name="SAPBEXexcGood1 4 4 2 8" xfId="40718"/>
    <cellStyle name="SAPBEXexcGood1 4 4 3" xfId="40719"/>
    <cellStyle name="SAPBEXexcGood1 4 4 3 2" xfId="40720"/>
    <cellStyle name="SAPBEXexcGood1 4 4 3 2 2" xfId="40721"/>
    <cellStyle name="SAPBEXexcGood1 4 4 3 3" xfId="40722"/>
    <cellStyle name="SAPBEXexcGood1 4 4 4" xfId="40723"/>
    <cellStyle name="SAPBEXexcGood1 4 4 4 2" xfId="40724"/>
    <cellStyle name="SAPBEXexcGood1 4 4 4 2 2" xfId="40725"/>
    <cellStyle name="SAPBEXexcGood1 4 4 4 3" xfId="40726"/>
    <cellStyle name="SAPBEXexcGood1 4 4 5" xfId="40727"/>
    <cellStyle name="SAPBEXexcGood1 4 4 5 2" xfId="40728"/>
    <cellStyle name="SAPBEXexcGood1 4 4 5 2 2" xfId="40729"/>
    <cellStyle name="SAPBEXexcGood1 4 4 5 3" xfId="40730"/>
    <cellStyle name="SAPBEXexcGood1 4 4 6" xfId="40731"/>
    <cellStyle name="SAPBEXexcGood1 4 4 6 2" xfId="40732"/>
    <cellStyle name="SAPBEXexcGood1 4 4 6 2 2" xfId="40733"/>
    <cellStyle name="SAPBEXexcGood1 4 4 6 3" xfId="40734"/>
    <cellStyle name="SAPBEXexcGood1 4 4 7" xfId="40735"/>
    <cellStyle name="SAPBEXexcGood1 4 4 7 2" xfId="40736"/>
    <cellStyle name="SAPBEXexcGood1 4 4 7 2 2" xfId="40737"/>
    <cellStyle name="SAPBEXexcGood1 4 4 7 3" xfId="40738"/>
    <cellStyle name="SAPBEXexcGood1 4 4 8" xfId="40739"/>
    <cellStyle name="SAPBEXexcGood1 4 4 8 2" xfId="40740"/>
    <cellStyle name="SAPBEXexcGood1 4 4 9" xfId="40741"/>
    <cellStyle name="SAPBEXexcGood1 4 5" xfId="40742"/>
    <cellStyle name="SAPBEXexcGood1 4 5 2" xfId="40743"/>
    <cellStyle name="SAPBEXexcGood1 4 5 2 2" xfId="40744"/>
    <cellStyle name="SAPBEXexcGood1 4 5 2 2 2" xfId="40745"/>
    <cellStyle name="SAPBEXexcGood1 4 5 2 3" xfId="40746"/>
    <cellStyle name="SAPBEXexcGood1 4 5 3" xfId="40747"/>
    <cellStyle name="SAPBEXexcGood1 4 5 3 2" xfId="40748"/>
    <cellStyle name="SAPBEXexcGood1 4 5 3 2 2" xfId="40749"/>
    <cellStyle name="SAPBEXexcGood1 4 5 3 3" xfId="40750"/>
    <cellStyle name="SAPBEXexcGood1 4 5 4" xfId="40751"/>
    <cellStyle name="SAPBEXexcGood1 4 5 4 2" xfId="40752"/>
    <cellStyle name="SAPBEXexcGood1 4 5 4 2 2" xfId="40753"/>
    <cellStyle name="SAPBEXexcGood1 4 5 4 3" xfId="40754"/>
    <cellStyle name="SAPBEXexcGood1 4 5 5" xfId="40755"/>
    <cellStyle name="SAPBEXexcGood1 4 5 5 2" xfId="40756"/>
    <cellStyle name="SAPBEXexcGood1 4 5 5 2 2" xfId="40757"/>
    <cellStyle name="SAPBEXexcGood1 4 5 5 3" xfId="40758"/>
    <cellStyle name="SAPBEXexcGood1 4 5 6" xfId="40759"/>
    <cellStyle name="SAPBEXexcGood1 4 5 6 2" xfId="40760"/>
    <cellStyle name="SAPBEXexcGood1 4 5 7" xfId="40761"/>
    <cellStyle name="SAPBEXexcGood1 4 6" xfId="40762"/>
    <cellStyle name="SAPBEXexcGood1 4 6 2" xfId="40763"/>
    <cellStyle name="SAPBEXexcGood1 4 6 2 2" xfId="40764"/>
    <cellStyle name="SAPBEXexcGood1 4 6 3" xfId="40765"/>
    <cellStyle name="SAPBEXexcGood1 4 7" xfId="40766"/>
    <cellStyle name="SAPBEXexcGood1 4 7 2" xfId="40767"/>
    <cellStyle name="SAPBEXexcGood1 4 7 2 2" xfId="40768"/>
    <cellStyle name="SAPBEXexcGood1 4 7 3" xfId="40769"/>
    <cellStyle name="SAPBEXexcGood1 4 8" xfId="40770"/>
    <cellStyle name="SAPBEXexcGood1 4 8 2" xfId="40771"/>
    <cellStyle name="SAPBEXexcGood1 4 9" xfId="40772"/>
    <cellStyle name="SAPBEXexcGood1 5" xfId="40773"/>
    <cellStyle name="SAPBEXexcGood1 5 2" xfId="40774"/>
    <cellStyle name="SAPBEXexcGood1 5 2 2" xfId="40775"/>
    <cellStyle name="SAPBEXexcGood1 5 2 2 2" xfId="40776"/>
    <cellStyle name="SAPBEXexcGood1 5 2 2 2 2" xfId="40777"/>
    <cellStyle name="SAPBEXexcGood1 5 2 2 2 2 2" xfId="40778"/>
    <cellStyle name="SAPBEXexcGood1 5 2 2 2 3" xfId="40779"/>
    <cellStyle name="SAPBEXexcGood1 5 2 2 3" xfId="40780"/>
    <cellStyle name="SAPBEXexcGood1 5 2 2 3 2" xfId="40781"/>
    <cellStyle name="SAPBEXexcGood1 5 2 2 3 2 2" xfId="40782"/>
    <cellStyle name="SAPBEXexcGood1 5 2 2 3 3" xfId="40783"/>
    <cellStyle name="SAPBEXexcGood1 5 2 2 4" xfId="40784"/>
    <cellStyle name="SAPBEXexcGood1 5 2 2 4 2" xfId="40785"/>
    <cellStyle name="SAPBEXexcGood1 5 2 2 4 2 2" xfId="40786"/>
    <cellStyle name="SAPBEXexcGood1 5 2 2 4 3" xfId="40787"/>
    <cellStyle name="SAPBEXexcGood1 5 2 2 5" xfId="40788"/>
    <cellStyle name="SAPBEXexcGood1 5 2 2 5 2" xfId="40789"/>
    <cellStyle name="SAPBEXexcGood1 5 2 2 5 2 2" xfId="40790"/>
    <cellStyle name="SAPBEXexcGood1 5 2 2 5 3" xfId="40791"/>
    <cellStyle name="SAPBEXexcGood1 5 2 2 6" xfId="40792"/>
    <cellStyle name="SAPBEXexcGood1 5 2 2 6 2" xfId="40793"/>
    <cellStyle name="SAPBEXexcGood1 5 2 2 6 2 2" xfId="40794"/>
    <cellStyle name="SAPBEXexcGood1 5 2 2 6 3" xfId="40795"/>
    <cellStyle name="SAPBEXexcGood1 5 2 2 7" xfId="40796"/>
    <cellStyle name="SAPBEXexcGood1 5 2 2 7 2" xfId="40797"/>
    <cellStyle name="SAPBEXexcGood1 5 2 2 8" xfId="40798"/>
    <cellStyle name="SAPBEXexcGood1 5 2 3" xfId="40799"/>
    <cellStyle name="SAPBEXexcGood1 5 2 3 2" xfId="40800"/>
    <cellStyle name="SAPBEXexcGood1 5 2 3 2 2" xfId="40801"/>
    <cellStyle name="SAPBEXexcGood1 5 2 3 3" xfId="40802"/>
    <cellStyle name="SAPBEXexcGood1 5 2 4" xfId="40803"/>
    <cellStyle name="SAPBEXexcGood1 5 2 4 2" xfId="40804"/>
    <cellStyle name="SAPBEXexcGood1 5 2 4 2 2" xfId="40805"/>
    <cellStyle name="SAPBEXexcGood1 5 2 4 3" xfId="40806"/>
    <cellStyle name="SAPBEXexcGood1 5 2 5" xfId="40807"/>
    <cellStyle name="SAPBEXexcGood1 5 2 5 2" xfId="40808"/>
    <cellStyle name="SAPBEXexcGood1 5 2 5 2 2" xfId="40809"/>
    <cellStyle name="SAPBEXexcGood1 5 2 5 3" xfId="40810"/>
    <cellStyle name="SAPBEXexcGood1 5 2 6" xfId="40811"/>
    <cellStyle name="SAPBEXexcGood1 5 2 6 2" xfId="40812"/>
    <cellStyle name="SAPBEXexcGood1 5 2 6 2 2" xfId="40813"/>
    <cellStyle name="SAPBEXexcGood1 5 2 6 3" xfId="40814"/>
    <cellStyle name="SAPBEXexcGood1 5 2 7" xfId="40815"/>
    <cellStyle name="SAPBEXexcGood1 5 2 7 2" xfId="40816"/>
    <cellStyle name="SAPBEXexcGood1 5 2 7 2 2" xfId="40817"/>
    <cellStyle name="SAPBEXexcGood1 5 2 7 3" xfId="40818"/>
    <cellStyle name="SAPBEXexcGood1 5 2 8" xfId="40819"/>
    <cellStyle name="SAPBEXexcGood1 5 2 8 2" xfId="40820"/>
    <cellStyle name="SAPBEXexcGood1 5 2 9" xfId="40821"/>
    <cellStyle name="SAPBEXexcGood1 5 3" xfId="40822"/>
    <cellStyle name="SAPBEXexcGood1 5 3 2" xfId="40823"/>
    <cellStyle name="SAPBEXexcGood1 5 3 2 2" xfId="40824"/>
    <cellStyle name="SAPBEXexcGood1 5 3 2 2 2" xfId="40825"/>
    <cellStyle name="SAPBEXexcGood1 5 3 2 3" xfId="40826"/>
    <cellStyle name="SAPBEXexcGood1 5 3 3" xfId="40827"/>
    <cellStyle name="SAPBEXexcGood1 5 3 3 2" xfId="40828"/>
    <cellStyle name="SAPBEXexcGood1 5 3 3 2 2" xfId="40829"/>
    <cellStyle name="SAPBEXexcGood1 5 3 3 3" xfId="40830"/>
    <cellStyle name="SAPBEXexcGood1 5 3 4" xfId="40831"/>
    <cellStyle name="SAPBEXexcGood1 5 3 4 2" xfId="40832"/>
    <cellStyle name="SAPBEXexcGood1 5 3 4 2 2" xfId="40833"/>
    <cellStyle name="SAPBEXexcGood1 5 3 4 3" xfId="40834"/>
    <cellStyle name="SAPBEXexcGood1 5 3 5" xfId="40835"/>
    <cellStyle name="SAPBEXexcGood1 5 3 5 2" xfId="40836"/>
    <cellStyle name="SAPBEXexcGood1 5 3 5 2 2" xfId="40837"/>
    <cellStyle name="SAPBEXexcGood1 5 3 5 3" xfId="40838"/>
    <cellStyle name="SAPBEXexcGood1 5 3 6" xfId="40839"/>
    <cellStyle name="SAPBEXexcGood1 5 3 6 2" xfId="40840"/>
    <cellStyle name="SAPBEXexcGood1 5 3 7" xfId="40841"/>
    <cellStyle name="SAPBEXexcGood1 5 4" xfId="40842"/>
    <cellStyle name="SAPBEXexcGood1 5 4 2" xfId="40843"/>
    <cellStyle name="SAPBEXexcGood1 5 4 2 2" xfId="40844"/>
    <cellStyle name="SAPBEXexcGood1 5 4 3" xfId="40845"/>
    <cellStyle name="SAPBEXexcGood1 5 5" xfId="40846"/>
    <cellStyle name="SAPBEXexcGood1 5 5 2" xfId="40847"/>
    <cellStyle name="SAPBEXexcGood1 5 5 2 2" xfId="40848"/>
    <cellStyle name="SAPBEXexcGood1 5 5 3" xfId="40849"/>
    <cellStyle name="SAPBEXexcGood1 5 6" xfId="40850"/>
    <cellStyle name="SAPBEXexcGood1 5 6 2" xfId="40851"/>
    <cellStyle name="SAPBEXexcGood1 5 7" xfId="40852"/>
    <cellStyle name="SAPBEXexcGood1 6" xfId="40853"/>
    <cellStyle name="SAPBEXexcGood1 6 2" xfId="40854"/>
    <cellStyle name="SAPBEXexcGood1 6 2 2" xfId="40855"/>
    <cellStyle name="SAPBEXexcGood1 6 2 2 2" xfId="40856"/>
    <cellStyle name="SAPBEXexcGood1 6 2 2 2 2" xfId="40857"/>
    <cellStyle name="SAPBEXexcGood1 6 2 2 3" xfId="40858"/>
    <cellStyle name="SAPBEXexcGood1 6 2 3" xfId="40859"/>
    <cellStyle name="SAPBEXexcGood1 6 2 3 2" xfId="40860"/>
    <cellStyle name="SAPBEXexcGood1 6 2 3 2 2" xfId="40861"/>
    <cellStyle name="SAPBEXexcGood1 6 2 3 3" xfId="40862"/>
    <cellStyle name="SAPBEXexcGood1 6 2 4" xfId="40863"/>
    <cellStyle name="SAPBEXexcGood1 6 2 4 2" xfId="40864"/>
    <cellStyle name="SAPBEXexcGood1 6 2 4 2 2" xfId="40865"/>
    <cellStyle name="SAPBEXexcGood1 6 2 4 3" xfId="40866"/>
    <cellStyle name="SAPBEXexcGood1 6 2 5" xfId="40867"/>
    <cellStyle name="SAPBEXexcGood1 6 2 5 2" xfId="40868"/>
    <cellStyle name="SAPBEXexcGood1 6 2 5 2 2" xfId="40869"/>
    <cellStyle name="SAPBEXexcGood1 6 2 5 3" xfId="40870"/>
    <cellStyle name="SAPBEXexcGood1 6 2 6" xfId="40871"/>
    <cellStyle name="SAPBEXexcGood1 6 2 6 2" xfId="40872"/>
    <cellStyle name="SAPBEXexcGood1 6 2 6 2 2" xfId="40873"/>
    <cellStyle name="SAPBEXexcGood1 6 2 6 3" xfId="40874"/>
    <cellStyle name="SAPBEXexcGood1 6 2 7" xfId="40875"/>
    <cellStyle name="SAPBEXexcGood1 6 2 7 2" xfId="40876"/>
    <cellStyle name="SAPBEXexcGood1 6 2 8" xfId="40877"/>
    <cellStyle name="SAPBEXexcGood1 6 3" xfId="40878"/>
    <cellStyle name="SAPBEXexcGood1 6 3 2" xfId="40879"/>
    <cellStyle name="SAPBEXexcGood1 6 3 2 2" xfId="40880"/>
    <cellStyle name="SAPBEXexcGood1 6 3 3" xfId="40881"/>
    <cellStyle name="SAPBEXexcGood1 6 4" xfId="40882"/>
    <cellStyle name="SAPBEXexcGood1 6 4 2" xfId="40883"/>
    <cellStyle name="SAPBEXexcGood1 6 4 2 2" xfId="40884"/>
    <cellStyle name="SAPBEXexcGood1 6 4 3" xfId="40885"/>
    <cellStyle name="SAPBEXexcGood1 6 5" xfId="40886"/>
    <cellStyle name="SAPBEXexcGood1 6 5 2" xfId="40887"/>
    <cellStyle name="SAPBEXexcGood1 6 5 2 2" xfId="40888"/>
    <cellStyle name="SAPBEXexcGood1 6 5 3" xfId="40889"/>
    <cellStyle name="SAPBEXexcGood1 6 6" xfId="40890"/>
    <cellStyle name="SAPBEXexcGood1 6 6 2" xfId="40891"/>
    <cellStyle name="SAPBEXexcGood1 6 6 2 2" xfId="40892"/>
    <cellStyle name="SAPBEXexcGood1 6 6 3" xfId="40893"/>
    <cellStyle name="SAPBEXexcGood1 6 7" xfId="40894"/>
    <cellStyle name="SAPBEXexcGood1 6 7 2" xfId="40895"/>
    <cellStyle name="SAPBEXexcGood1 6 7 2 2" xfId="40896"/>
    <cellStyle name="SAPBEXexcGood1 6 7 3" xfId="40897"/>
    <cellStyle name="SAPBEXexcGood1 6 8" xfId="40898"/>
    <cellStyle name="SAPBEXexcGood1 6 8 2" xfId="40899"/>
    <cellStyle name="SAPBEXexcGood1 6 9" xfId="40900"/>
    <cellStyle name="SAPBEXexcGood1 7" xfId="40901"/>
    <cellStyle name="SAPBEXexcGood1 7 2" xfId="40902"/>
    <cellStyle name="SAPBEXexcGood1 7 2 2" xfId="40903"/>
    <cellStyle name="SAPBEXexcGood1 7 2 2 2" xfId="40904"/>
    <cellStyle name="SAPBEXexcGood1 7 2 3" xfId="40905"/>
    <cellStyle name="SAPBEXexcGood1 7 3" xfId="40906"/>
    <cellStyle name="SAPBEXexcGood1 7 3 2" xfId="40907"/>
    <cellStyle name="SAPBEXexcGood1 7 3 2 2" xfId="40908"/>
    <cellStyle name="SAPBEXexcGood1 7 3 3" xfId="40909"/>
    <cellStyle name="SAPBEXexcGood1 7 4" xfId="40910"/>
    <cellStyle name="SAPBEXexcGood1 7 4 2" xfId="40911"/>
    <cellStyle name="SAPBEXexcGood1 7 4 2 2" xfId="40912"/>
    <cellStyle name="SAPBEXexcGood1 7 4 3" xfId="40913"/>
    <cellStyle name="SAPBEXexcGood1 7 5" xfId="40914"/>
    <cellStyle name="SAPBEXexcGood1 7 5 2" xfId="40915"/>
    <cellStyle name="SAPBEXexcGood1 7 5 2 2" xfId="40916"/>
    <cellStyle name="SAPBEXexcGood1 7 5 3" xfId="40917"/>
    <cellStyle name="SAPBEXexcGood1 7 6" xfId="40918"/>
    <cellStyle name="SAPBEXexcGood1 7 6 2" xfId="40919"/>
    <cellStyle name="SAPBEXexcGood1 7 7" xfId="40920"/>
    <cellStyle name="SAPBEXexcGood1 8" xfId="40921"/>
    <cellStyle name="SAPBEXexcGood1 8 2" xfId="40922"/>
    <cellStyle name="SAPBEXexcGood1 8 2 2" xfId="40923"/>
    <cellStyle name="SAPBEXexcGood1 8 3" xfId="40924"/>
    <cellStyle name="SAPBEXexcGood1 9" xfId="40925"/>
    <cellStyle name="SAPBEXexcGood1 9 2" xfId="40926"/>
    <cellStyle name="SAPBEXexcGood1 9 2 2" xfId="40927"/>
    <cellStyle name="SAPBEXexcGood1 9 3" xfId="40928"/>
    <cellStyle name="SAPBEXexcGood1_10년_단기 (2)" xfId="40929"/>
    <cellStyle name="SAPBEXexcGood2" xfId="40930"/>
    <cellStyle name="SAPBEXexcGood2 10" xfId="40931"/>
    <cellStyle name="SAPBEXexcGood2 10 2" xfId="40932"/>
    <cellStyle name="SAPBEXexcGood2 11" xfId="40933"/>
    <cellStyle name="SAPBEXexcGood2 2" xfId="40934"/>
    <cellStyle name="SAPBEXexcGood2 2 2" xfId="40935"/>
    <cellStyle name="SAPBEXexcGood2 2 2 2" xfId="40936"/>
    <cellStyle name="SAPBEXexcGood2 2 2 2 2" xfId="40937"/>
    <cellStyle name="SAPBEXexcGood2 2 2 2 2 2" xfId="40938"/>
    <cellStyle name="SAPBEXexcGood2 2 2 2 2 2 2" xfId="40939"/>
    <cellStyle name="SAPBEXexcGood2 2 2 2 2 2 2 2" xfId="40940"/>
    <cellStyle name="SAPBEXexcGood2 2 2 2 2 2 3" xfId="40941"/>
    <cellStyle name="SAPBEXexcGood2 2 2 2 2 3" xfId="40942"/>
    <cellStyle name="SAPBEXexcGood2 2 2 2 2 3 2" xfId="40943"/>
    <cellStyle name="SAPBEXexcGood2 2 2 2 2 3 2 2" xfId="40944"/>
    <cellStyle name="SAPBEXexcGood2 2 2 2 2 3 3" xfId="40945"/>
    <cellStyle name="SAPBEXexcGood2 2 2 2 2 4" xfId="40946"/>
    <cellStyle name="SAPBEXexcGood2 2 2 2 2 4 2" xfId="40947"/>
    <cellStyle name="SAPBEXexcGood2 2 2 2 2 4 2 2" xfId="40948"/>
    <cellStyle name="SAPBEXexcGood2 2 2 2 2 4 3" xfId="40949"/>
    <cellStyle name="SAPBEXexcGood2 2 2 2 2 5" xfId="40950"/>
    <cellStyle name="SAPBEXexcGood2 2 2 2 2 5 2" xfId="40951"/>
    <cellStyle name="SAPBEXexcGood2 2 2 2 2 5 2 2" xfId="40952"/>
    <cellStyle name="SAPBEXexcGood2 2 2 2 2 5 3" xfId="40953"/>
    <cellStyle name="SAPBEXexcGood2 2 2 2 2 6" xfId="40954"/>
    <cellStyle name="SAPBEXexcGood2 2 2 2 2 6 2" xfId="40955"/>
    <cellStyle name="SAPBEXexcGood2 2 2 2 2 6 2 2" xfId="40956"/>
    <cellStyle name="SAPBEXexcGood2 2 2 2 2 6 3" xfId="40957"/>
    <cellStyle name="SAPBEXexcGood2 2 2 2 2 7" xfId="40958"/>
    <cellStyle name="SAPBEXexcGood2 2 2 2 2 7 2" xfId="40959"/>
    <cellStyle name="SAPBEXexcGood2 2 2 2 2 8" xfId="40960"/>
    <cellStyle name="SAPBEXexcGood2 2 2 2 3" xfId="40961"/>
    <cellStyle name="SAPBEXexcGood2 2 2 2 3 2" xfId="40962"/>
    <cellStyle name="SAPBEXexcGood2 2 2 2 3 2 2" xfId="40963"/>
    <cellStyle name="SAPBEXexcGood2 2 2 2 3 3" xfId="40964"/>
    <cellStyle name="SAPBEXexcGood2 2 2 2 4" xfId="40965"/>
    <cellStyle name="SAPBEXexcGood2 2 2 2 4 2" xfId="40966"/>
    <cellStyle name="SAPBEXexcGood2 2 2 2 4 2 2" xfId="40967"/>
    <cellStyle name="SAPBEXexcGood2 2 2 2 4 3" xfId="40968"/>
    <cellStyle name="SAPBEXexcGood2 2 2 2 5" xfId="40969"/>
    <cellStyle name="SAPBEXexcGood2 2 2 2 5 2" xfId="40970"/>
    <cellStyle name="SAPBEXexcGood2 2 2 2 5 2 2" xfId="40971"/>
    <cellStyle name="SAPBEXexcGood2 2 2 2 5 3" xfId="40972"/>
    <cellStyle name="SAPBEXexcGood2 2 2 2 6" xfId="40973"/>
    <cellStyle name="SAPBEXexcGood2 2 2 2 6 2" xfId="40974"/>
    <cellStyle name="SAPBEXexcGood2 2 2 2 6 2 2" xfId="40975"/>
    <cellStyle name="SAPBEXexcGood2 2 2 2 6 3" xfId="40976"/>
    <cellStyle name="SAPBEXexcGood2 2 2 2 7" xfId="40977"/>
    <cellStyle name="SAPBEXexcGood2 2 2 2 7 2" xfId="40978"/>
    <cellStyle name="SAPBEXexcGood2 2 2 2 7 2 2" xfId="40979"/>
    <cellStyle name="SAPBEXexcGood2 2 2 2 7 3" xfId="40980"/>
    <cellStyle name="SAPBEXexcGood2 2 2 2 8" xfId="40981"/>
    <cellStyle name="SAPBEXexcGood2 2 2 2 8 2" xfId="40982"/>
    <cellStyle name="SAPBEXexcGood2 2 2 2 9" xfId="40983"/>
    <cellStyle name="SAPBEXexcGood2 2 2 3" xfId="40984"/>
    <cellStyle name="SAPBEXexcGood2 2 2 3 2" xfId="40985"/>
    <cellStyle name="SAPBEXexcGood2 2 2 3 2 2" xfId="40986"/>
    <cellStyle name="SAPBEXexcGood2 2 2 3 2 2 2" xfId="40987"/>
    <cellStyle name="SAPBEXexcGood2 2 2 3 2 3" xfId="40988"/>
    <cellStyle name="SAPBEXexcGood2 2 2 3 3" xfId="40989"/>
    <cellStyle name="SAPBEXexcGood2 2 2 3 3 2" xfId="40990"/>
    <cellStyle name="SAPBEXexcGood2 2 2 3 3 2 2" xfId="40991"/>
    <cellStyle name="SAPBEXexcGood2 2 2 3 3 3" xfId="40992"/>
    <cellStyle name="SAPBEXexcGood2 2 2 3 4" xfId="40993"/>
    <cellStyle name="SAPBEXexcGood2 2 2 3 4 2" xfId="40994"/>
    <cellStyle name="SAPBEXexcGood2 2 2 3 4 2 2" xfId="40995"/>
    <cellStyle name="SAPBEXexcGood2 2 2 3 4 3" xfId="40996"/>
    <cellStyle name="SAPBEXexcGood2 2 2 3 5" xfId="40997"/>
    <cellStyle name="SAPBEXexcGood2 2 2 3 5 2" xfId="40998"/>
    <cellStyle name="SAPBEXexcGood2 2 2 3 5 2 2" xfId="40999"/>
    <cellStyle name="SAPBEXexcGood2 2 2 3 5 3" xfId="41000"/>
    <cellStyle name="SAPBEXexcGood2 2 2 3 6" xfId="41001"/>
    <cellStyle name="SAPBEXexcGood2 2 2 3 6 2" xfId="41002"/>
    <cellStyle name="SAPBEXexcGood2 2 2 3 7" xfId="41003"/>
    <cellStyle name="SAPBEXexcGood2 2 2 4" xfId="41004"/>
    <cellStyle name="SAPBEXexcGood2 2 2 4 2" xfId="41005"/>
    <cellStyle name="SAPBEXexcGood2 2 2 4 2 2" xfId="41006"/>
    <cellStyle name="SAPBEXexcGood2 2 2 4 3" xfId="41007"/>
    <cellStyle name="SAPBEXexcGood2 2 2 5" xfId="41008"/>
    <cellStyle name="SAPBEXexcGood2 2 2 5 2" xfId="41009"/>
    <cellStyle name="SAPBEXexcGood2 2 2 5 2 2" xfId="41010"/>
    <cellStyle name="SAPBEXexcGood2 2 2 5 3" xfId="41011"/>
    <cellStyle name="SAPBEXexcGood2 2 2 6" xfId="41012"/>
    <cellStyle name="SAPBEXexcGood2 2 2 6 2" xfId="41013"/>
    <cellStyle name="SAPBEXexcGood2 2 2 7" xfId="41014"/>
    <cellStyle name="SAPBEXexcGood2 2 3" xfId="41015"/>
    <cellStyle name="SAPBEXexcGood2 2 3 2" xfId="41016"/>
    <cellStyle name="SAPBEXexcGood2 2 3 2 2" xfId="41017"/>
    <cellStyle name="SAPBEXexcGood2 2 3 2 2 2" xfId="41018"/>
    <cellStyle name="SAPBEXexcGood2 2 3 2 2 2 2" xfId="41019"/>
    <cellStyle name="SAPBEXexcGood2 2 3 2 2 2 2 2" xfId="41020"/>
    <cellStyle name="SAPBEXexcGood2 2 3 2 2 2 3" xfId="41021"/>
    <cellStyle name="SAPBEXexcGood2 2 3 2 2 3" xfId="41022"/>
    <cellStyle name="SAPBEXexcGood2 2 3 2 2 3 2" xfId="41023"/>
    <cellStyle name="SAPBEXexcGood2 2 3 2 2 3 2 2" xfId="41024"/>
    <cellStyle name="SAPBEXexcGood2 2 3 2 2 3 3" xfId="41025"/>
    <cellStyle name="SAPBEXexcGood2 2 3 2 2 4" xfId="41026"/>
    <cellStyle name="SAPBEXexcGood2 2 3 2 2 4 2" xfId="41027"/>
    <cellStyle name="SAPBEXexcGood2 2 3 2 2 4 2 2" xfId="41028"/>
    <cellStyle name="SAPBEXexcGood2 2 3 2 2 4 3" xfId="41029"/>
    <cellStyle name="SAPBEXexcGood2 2 3 2 2 5" xfId="41030"/>
    <cellStyle name="SAPBEXexcGood2 2 3 2 2 5 2" xfId="41031"/>
    <cellStyle name="SAPBEXexcGood2 2 3 2 2 5 2 2" xfId="41032"/>
    <cellStyle name="SAPBEXexcGood2 2 3 2 2 5 3" xfId="41033"/>
    <cellStyle name="SAPBEXexcGood2 2 3 2 2 6" xfId="41034"/>
    <cellStyle name="SAPBEXexcGood2 2 3 2 2 6 2" xfId="41035"/>
    <cellStyle name="SAPBEXexcGood2 2 3 2 2 6 2 2" xfId="41036"/>
    <cellStyle name="SAPBEXexcGood2 2 3 2 2 6 3" xfId="41037"/>
    <cellStyle name="SAPBEXexcGood2 2 3 2 2 7" xfId="41038"/>
    <cellStyle name="SAPBEXexcGood2 2 3 2 2 7 2" xfId="41039"/>
    <cellStyle name="SAPBEXexcGood2 2 3 2 2 8" xfId="41040"/>
    <cellStyle name="SAPBEXexcGood2 2 3 2 3" xfId="41041"/>
    <cellStyle name="SAPBEXexcGood2 2 3 2 3 2" xfId="41042"/>
    <cellStyle name="SAPBEXexcGood2 2 3 2 3 2 2" xfId="41043"/>
    <cellStyle name="SAPBEXexcGood2 2 3 2 3 3" xfId="41044"/>
    <cellStyle name="SAPBEXexcGood2 2 3 2 4" xfId="41045"/>
    <cellStyle name="SAPBEXexcGood2 2 3 2 4 2" xfId="41046"/>
    <cellStyle name="SAPBEXexcGood2 2 3 2 4 2 2" xfId="41047"/>
    <cellStyle name="SAPBEXexcGood2 2 3 2 4 3" xfId="41048"/>
    <cellStyle name="SAPBEXexcGood2 2 3 2 5" xfId="41049"/>
    <cellStyle name="SAPBEXexcGood2 2 3 2 5 2" xfId="41050"/>
    <cellStyle name="SAPBEXexcGood2 2 3 2 5 2 2" xfId="41051"/>
    <cellStyle name="SAPBEXexcGood2 2 3 2 5 3" xfId="41052"/>
    <cellStyle name="SAPBEXexcGood2 2 3 2 6" xfId="41053"/>
    <cellStyle name="SAPBEXexcGood2 2 3 2 6 2" xfId="41054"/>
    <cellStyle name="SAPBEXexcGood2 2 3 2 6 2 2" xfId="41055"/>
    <cellStyle name="SAPBEXexcGood2 2 3 2 6 3" xfId="41056"/>
    <cellStyle name="SAPBEXexcGood2 2 3 2 7" xfId="41057"/>
    <cellStyle name="SAPBEXexcGood2 2 3 2 7 2" xfId="41058"/>
    <cellStyle name="SAPBEXexcGood2 2 3 2 7 2 2" xfId="41059"/>
    <cellStyle name="SAPBEXexcGood2 2 3 2 7 3" xfId="41060"/>
    <cellStyle name="SAPBEXexcGood2 2 3 2 8" xfId="41061"/>
    <cellStyle name="SAPBEXexcGood2 2 3 2 8 2" xfId="41062"/>
    <cellStyle name="SAPBEXexcGood2 2 3 2 9" xfId="41063"/>
    <cellStyle name="SAPBEXexcGood2 2 3 3" xfId="41064"/>
    <cellStyle name="SAPBEXexcGood2 2 3 3 2" xfId="41065"/>
    <cellStyle name="SAPBEXexcGood2 2 3 3 2 2" xfId="41066"/>
    <cellStyle name="SAPBEXexcGood2 2 3 3 2 2 2" xfId="41067"/>
    <cellStyle name="SAPBEXexcGood2 2 3 3 2 3" xfId="41068"/>
    <cellStyle name="SAPBEXexcGood2 2 3 3 3" xfId="41069"/>
    <cellStyle name="SAPBEXexcGood2 2 3 3 3 2" xfId="41070"/>
    <cellStyle name="SAPBEXexcGood2 2 3 3 3 2 2" xfId="41071"/>
    <cellStyle name="SAPBEXexcGood2 2 3 3 3 3" xfId="41072"/>
    <cellStyle name="SAPBEXexcGood2 2 3 3 4" xfId="41073"/>
    <cellStyle name="SAPBEXexcGood2 2 3 3 4 2" xfId="41074"/>
    <cellStyle name="SAPBEXexcGood2 2 3 3 4 2 2" xfId="41075"/>
    <cellStyle name="SAPBEXexcGood2 2 3 3 4 3" xfId="41076"/>
    <cellStyle name="SAPBEXexcGood2 2 3 3 5" xfId="41077"/>
    <cellStyle name="SAPBEXexcGood2 2 3 3 5 2" xfId="41078"/>
    <cellStyle name="SAPBEXexcGood2 2 3 3 5 2 2" xfId="41079"/>
    <cellStyle name="SAPBEXexcGood2 2 3 3 5 3" xfId="41080"/>
    <cellStyle name="SAPBEXexcGood2 2 3 3 6" xfId="41081"/>
    <cellStyle name="SAPBEXexcGood2 2 3 3 6 2" xfId="41082"/>
    <cellStyle name="SAPBEXexcGood2 2 3 3 7" xfId="41083"/>
    <cellStyle name="SAPBEXexcGood2 2 3 4" xfId="41084"/>
    <cellStyle name="SAPBEXexcGood2 2 3 4 2" xfId="41085"/>
    <cellStyle name="SAPBEXexcGood2 2 3 4 2 2" xfId="41086"/>
    <cellStyle name="SAPBEXexcGood2 2 3 4 3" xfId="41087"/>
    <cellStyle name="SAPBEXexcGood2 2 3 5" xfId="41088"/>
    <cellStyle name="SAPBEXexcGood2 2 3 5 2" xfId="41089"/>
    <cellStyle name="SAPBEXexcGood2 2 3 5 2 2" xfId="41090"/>
    <cellStyle name="SAPBEXexcGood2 2 3 5 3" xfId="41091"/>
    <cellStyle name="SAPBEXexcGood2 2 3 6" xfId="41092"/>
    <cellStyle name="SAPBEXexcGood2 2 3 6 2" xfId="41093"/>
    <cellStyle name="SAPBEXexcGood2 2 3 7" xfId="41094"/>
    <cellStyle name="SAPBEXexcGood2 2 4" xfId="41095"/>
    <cellStyle name="SAPBEXexcGood2 2 4 2" xfId="41096"/>
    <cellStyle name="SAPBEXexcGood2 2 4 2 2" xfId="41097"/>
    <cellStyle name="SAPBEXexcGood2 2 4 2 2 2" xfId="41098"/>
    <cellStyle name="SAPBEXexcGood2 2 4 2 2 2 2" xfId="41099"/>
    <cellStyle name="SAPBEXexcGood2 2 4 2 2 3" xfId="41100"/>
    <cellStyle name="SAPBEXexcGood2 2 4 2 3" xfId="41101"/>
    <cellStyle name="SAPBEXexcGood2 2 4 2 3 2" xfId="41102"/>
    <cellStyle name="SAPBEXexcGood2 2 4 2 3 2 2" xfId="41103"/>
    <cellStyle name="SAPBEXexcGood2 2 4 2 3 3" xfId="41104"/>
    <cellStyle name="SAPBEXexcGood2 2 4 2 4" xfId="41105"/>
    <cellStyle name="SAPBEXexcGood2 2 4 2 4 2" xfId="41106"/>
    <cellStyle name="SAPBEXexcGood2 2 4 2 4 2 2" xfId="41107"/>
    <cellStyle name="SAPBEXexcGood2 2 4 2 4 3" xfId="41108"/>
    <cellStyle name="SAPBEXexcGood2 2 4 2 5" xfId="41109"/>
    <cellStyle name="SAPBEXexcGood2 2 4 2 5 2" xfId="41110"/>
    <cellStyle name="SAPBEXexcGood2 2 4 2 5 2 2" xfId="41111"/>
    <cellStyle name="SAPBEXexcGood2 2 4 2 5 3" xfId="41112"/>
    <cellStyle name="SAPBEXexcGood2 2 4 2 6" xfId="41113"/>
    <cellStyle name="SAPBEXexcGood2 2 4 2 6 2" xfId="41114"/>
    <cellStyle name="SAPBEXexcGood2 2 4 2 6 2 2" xfId="41115"/>
    <cellStyle name="SAPBEXexcGood2 2 4 2 6 3" xfId="41116"/>
    <cellStyle name="SAPBEXexcGood2 2 4 2 7" xfId="41117"/>
    <cellStyle name="SAPBEXexcGood2 2 4 2 7 2" xfId="41118"/>
    <cellStyle name="SAPBEXexcGood2 2 4 2 8" xfId="41119"/>
    <cellStyle name="SAPBEXexcGood2 2 4 3" xfId="41120"/>
    <cellStyle name="SAPBEXexcGood2 2 4 3 2" xfId="41121"/>
    <cellStyle name="SAPBEXexcGood2 2 4 3 2 2" xfId="41122"/>
    <cellStyle name="SAPBEXexcGood2 2 4 3 3" xfId="41123"/>
    <cellStyle name="SAPBEXexcGood2 2 4 4" xfId="41124"/>
    <cellStyle name="SAPBEXexcGood2 2 4 4 2" xfId="41125"/>
    <cellStyle name="SAPBEXexcGood2 2 4 4 2 2" xfId="41126"/>
    <cellStyle name="SAPBEXexcGood2 2 4 4 3" xfId="41127"/>
    <cellStyle name="SAPBEXexcGood2 2 4 5" xfId="41128"/>
    <cellStyle name="SAPBEXexcGood2 2 4 5 2" xfId="41129"/>
    <cellStyle name="SAPBEXexcGood2 2 4 5 2 2" xfId="41130"/>
    <cellStyle name="SAPBEXexcGood2 2 4 5 3" xfId="41131"/>
    <cellStyle name="SAPBEXexcGood2 2 4 6" xfId="41132"/>
    <cellStyle name="SAPBEXexcGood2 2 4 6 2" xfId="41133"/>
    <cellStyle name="SAPBEXexcGood2 2 4 6 2 2" xfId="41134"/>
    <cellStyle name="SAPBEXexcGood2 2 4 6 3" xfId="41135"/>
    <cellStyle name="SAPBEXexcGood2 2 4 7" xfId="41136"/>
    <cellStyle name="SAPBEXexcGood2 2 4 7 2" xfId="41137"/>
    <cellStyle name="SAPBEXexcGood2 2 4 7 2 2" xfId="41138"/>
    <cellStyle name="SAPBEXexcGood2 2 4 7 3" xfId="41139"/>
    <cellStyle name="SAPBEXexcGood2 2 4 8" xfId="41140"/>
    <cellStyle name="SAPBEXexcGood2 2 4 8 2" xfId="41141"/>
    <cellStyle name="SAPBEXexcGood2 2 4 9" xfId="41142"/>
    <cellStyle name="SAPBEXexcGood2 2 5" xfId="41143"/>
    <cellStyle name="SAPBEXexcGood2 2 5 2" xfId="41144"/>
    <cellStyle name="SAPBEXexcGood2 2 5 2 2" xfId="41145"/>
    <cellStyle name="SAPBEXexcGood2 2 5 2 2 2" xfId="41146"/>
    <cellStyle name="SAPBEXexcGood2 2 5 2 3" xfId="41147"/>
    <cellStyle name="SAPBEXexcGood2 2 5 3" xfId="41148"/>
    <cellStyle name="SAPBEXexcGood2 2 5 3 2" xfId="41149"/>
    <cellStyle name="SAPBEXexcGood2 2 5 3 2 2" xfId="41150"/>
    <cellStyle name="SAPBEXexcGood2 2 5 3 3" xfId="41151"/>
    <cellStyle name="SAPBEXexcGood2 2 5 4" xfId="41152"/>
    <cellStyle name="SAPBEXexcGood2 2 5 4 2" xfId="41153"/>
    <cellStyle name="SAPBEXexcGood2 2 5 4 2 2" xfId="41154"/>
    <cellStyle name="SAPBEXexcGood2 2 5 4 3" xfId="41155"/>
    <cellStyle name="SAPBEXexcGood2 2 5 5" xfId="41156"/>
    <cellStyle name="SAPBEXexcGood2 2 5 5 2" xfId="41157"/>
    <cellStyle name="SAPBEXexcGood2 2 5 5 2 2" xfId="41158"/>
    <cellStyle name="SAPBEXexcGood2 2 5 5 3" xfId="41159"/>
    <cellStyle name="SAPBEXexcGood2 2 5 6" xfId="41160"/>
    <cellStyle name="SAPBEXexcGood2 2 5 6 2" xfId="41161"/>
    <cellStyle name="SAPBEXexcGood2 2 5 7" xfId="41162"/>
    <cellStyle name="SAPBEXexcGood2 2 6" xfId="41163"/>
    <cellStyle name="SAPBEXexcGood2 2 6 2" xfId="41164"/>
    <cellStyle name="SAPBEXexcGood2 2 6 2 2" xfId="41165"/>
    <cellStyle name="SAPBEXexcGood2 2 6 3" xfId="41166"/>
    <cellStyle name="SAPBEXexcGood2 2 7" xfId="41167"/>
    <cellStyle name="SAPBEXexcGood2 2 7 2" xfId="41168"/>
    <cellStyle name="SAPBEXexcGood2 2 7 2 2" xfId="41169"/>
    <cellStyle name="SAPBEXexcGood2 2 7 3" xfId="41170"/>
    <cellStyle name="SAPBEXexcGood2 2 8" xfId="41171"/>
    <cellStyle name="SAPBEXexcGood2 2 8 2" xfId="41172"/>
    <cellStyle name="SAPBEXexcGood2 2 9" xfId="41173"/>
    <cellStyle name="SAPBEXexcGood2 3" xfId="41174"/>
    <cellStyle name="SAPBEXexcGood2 3 2" xfId="41175"/>
    <cellStyle name="SAPBEXexcGood2 3 2 2" xfId="41176"/>
    <cellStyle name="SAPBEXexcGood2 3 2 2 2" xfId="41177"/>
    <cellStyle name="SAPBEXexcGood2 3 2 2 2 2" xfId="41178"/>
    <cellStyle name="SAPBEXexcGood2 3 2 2 2 2 2" xfId="41179"/>
    <cellStyle name="SAPBEXexcGood2 3 2 2 2 2 2 2" xfId="41180"/>
    <cellStyle name="SAPBEXexcGood2 3 2 2 2 2 3" xfId="41181"/>
    <cellStyle name="SAPBEXexcGood2 3 2 2 2 3" xfId="41182"/>
    <cellStyle name="SAPBEXexcGood2 3 2 2 2 3 2" xfId="41183"/>
    <cellStyle name="SAPBEXexcGood2 3 2 2 2 3 2 2" xfId="41184"/>
    <cellStyle name="SAPBEXexcGood2 3 2 2 2 3 3" xfId="41185"/>
    <cellStyle name="SAPBEXexcGood2 3 2 2 2 4" xfId="41186"/>
    <cellStyle name="SAPBEXexcGood2 3 2 2 2 4 2" xfId="41187"/>
    <cellStyle name="SAPBEXexcGood2 3 2 2 2 4 2 2" xfId="41188"/>
    <cellStyle name="SAPBEXexcGood2 3 2 2 2 4 3" xfId="41189"/>
    <cellStyle name="SAPBEXexcGood2 3 2 2 2 5" xfId="41190"/>
    <cellStyle name="SAPBEXexcGood2 3 2 2 2 5 2" xfId="41191"/>
    <cellStyle name="SAPBEXexcGood2 3 2 2 2 5 2 2" xfId="41192"/>
    <cellStyle name="SAPBEXexcGood2 3 2 2 2 5 3" xfId="41193"/>
    <cellStyle name="SAPBEXexcGood2 3 2 2 2 6" xfId="41194"/>
    <cellStyle name="SAPBEXexcGood2 3 2 2 2 6 2" xfId="41195"/>
    <cellStyle name="SAPBEXexcGood2 3 2 2 2 6 2 2" xfId="41196"/>
    <cellStyle name="SAPBEXexcGood2 3 2 2 2 6 3" xfId="41197"/>
    <cellStyle name="SAPBEXexcGood2 3 2 2 2 7" xfId="41198"/>
    <cellStyle name="SAPBEXexcGood2 3 2 2 2 7 2" xfId="41199"/>
    <cellStyle name="SAPBEXexcGood2 3 2 2 2 8" xfId="41200"/>
    <cellStyle name="SAPBEXexcGood2 3 2 2 3" xfId="41201"/>
    <cellStyle name="SAPBEXexcGood2 3 2 2 3 2" xfId="41202"/>
    <cellStyle name="SAPBEXexcGood2 3 2 2 3 2 2" xfId="41203"/>
    <cellStyle name="SAPBEXexcGood2 3 2 2 3 3" xfId="41204"/>
    <cellStyle name="SAPBEXexcGood2 3 2 2 4" xfId="41205"/>
    <cellStyle name="SAPBEXexcGood2 3 2 2 4 2" xfId="41206"/>
    <cellStyle name="SAPBEXexcGood2 3 2 2 4 2 2" xfId="41207"/>
    <cellStyle name="SAPBEXexcGood2 3 2 2 4 3" xfId="41208"/>
    <cellStyle name="SAPBEXexcGood2 3 2 2 5" xfId="41209"/>
    <cellStyle name="SAPBEXexcGood2 3 2 2 5 2" xfId="41210"/>
    <cellStyle name="SAPBEXexcGood2 3 2 2 5 2 2" xfId="41211"/>
    <cellStyle name="SAPBEXexcGood2 3 2 2 5 3" xfId="41212"/>
    <cellStyle name="SAPBEXexcGood2 3 2 2 6" xfId="41213"/>
    <cellStyle name="SAPBEXexcGood2 3 2 2 6 2" xfId="41214"/>
    <cellStyle name="SAPBEXexcGood2 3 2 2 6 2 2" xfId="41215"/>
    <cellStyle name="SAPBEXexcGood2 3 2 2 6 3" xfId="41216"/>
    <cellStyle name="SAPBEXexcGood2 3 2 2 7" xfId="41217"/>
    <cellStyle name="SAPBEXexcGood2 3 2 2 7 2" xfId="41218"/>
    <cellStyle name="SAPBEXexcGood2 3 2 2 7 2 2" xfId="41219"/>
    <cellStyle name="SAPBEXexcGood2 3 2 2 7 3" xfId="41220"/>
    <cellStyle name="SAPBEXexcGood2 3 2 2 8" xfId="41221"/>
    <cellStyle name="SAPBEXexcGood2 3 2 2 8 2" xfId="41222"/>
    <cellStyle name="SAPBEXexcGood2 3 2 2 9" xfId="41223"/>
    <cellStyle name="SAPBEXexcGood2 3 2 3" xfId="41224"/>
    <cellStyle name="SAPBEXexcGood2 3 2 3 2" xfId="41225"/>
    <cellStyle name="SAPBEXexcGood2 3 2 3 2 2" xfId="41226"/>
    <cellStyle name="SAPBEXexcGood2 3 2 3 2 2 2" xfId="41227"/>
    <cellStyle name="SAPBEXexcGood2 3 2 3 2 3" xfId="41228"/>
    <cellStyle name="SAPBEXexcGood2 3 2 3 3" xfId="41229"/>
    <cellStyle name="SAPBEXexcGood2 3 2 3 3 2" xfId="41230"/>
    <cellStyle name="SAPBEXexcGood2 3 2 3 3 2 2" xfId="41231"/>
    <cellStyle name="SAPBEXexcGood2 3 2 3 3 3" xfId="41232"/>
    <cellStyle name="SAPBEXexcGood2 3 2 3 4" xfId="41233"/>
    <cellStyle name="SAPBEXexcGood2 3 2 3 4 2" xfId="41234"/>
    <cellStyle name="SAPBEXexcGood2 3 2 3 4 2 2" xfId="41235"/>
    <cellStyle name="SAPBEXexcGood2 3 2 3 4 3" xfId="41236"/>
    <cellStyle name="SAPBEXexcGood2 3 2 3 5" xfId="41237"/>
    <cellStyle name="SAPBEXexcGood2 3 2 3 5 2" xfId="41238"/>
    <cellStyle name="SAPBEXexcGood2 3 2 3 5 2 2" xfId="41239"/>
    <cellStyle name="SAPBEXexcGood2 3 2 3 5 3" xfId="41240"/>
    <cellStyle name="SAPBEXexcGood2 3 2 3 6" xfId="41241"/>
    <cellStyle name="SAPBEXexcGood2 3 2 3 6 2" xfId="41242"/>
    <cellStyle name="SAPBEXexcGood2 3 2 3 7" xfId="41243"/>
    <cellStyle name="SAPBEXexcGood2 3 2 4" xfId="41244"/>
    <cellStyle name="SAPBEXexcGood2 3 2 4 2" xfId="41245"/>
    <cellStyle name="SAPBEXexcGood2 3 2 4 2 2" xfId="41246"/>
    <cellStyle name="SAPBEXexcGood2 3 2 4 3" xfId="41247"/>
    <cellStyle name="SAPBEXexcGood2 3 2 5" xfId="41248"/>
    <cellStyle name="SAPBEXexcGood2 3 2 5 2" xfId="41249"/>
    <cellStyle name="SAPBEXexcGood2 3 2 5 2 2" xfId="41250"/>
    <cellStyle name="SAPBEXexcGood2 3 2 5 3" xfId="41251"/>
    <cellStyle name="SAPBEXexcGood2 3 2 6" xfId="41252"/>
    <cellStyle name="SAPBEXexcGood2 3 2 6 2" xfId="41253"/>
    <cellStyle name="SAPBEXexcGood2 3 2 7" xfId="41254"/>
    <cellStyle name="SAPBEXexcGood2 3 3" xfId="41255"/>
    <cellStyle name="SAPBEXexcGood2 3 3 2" xfId="41256"/>
    <cellStyle name="SAPBEXexcGood2 3 3 2 2" xfId="41257"/>
    <cellStyle name="SAPBEXexcGood2 3 3 2 2 2" xfId="41258"/>
    <cellStyle name="SAPBEXexcGood2 3 3 2 2 2 2" xfId="41259"/>
    <cellStyle name="SAPBEXexcGood2 3 3 2 2 2 2 2" xfId="41260"/>
    <cellStyle name="SAPBEXexcGood2 3 3 2 2 2 3" xfId="41261"/>
    <cellStyle name="SAPBEXexcGood2 3 3 2 2 3" xfId="41262"/>
    <cellStyle name="SAPBEXexcGood2 3 3 2 2 3 2" xfId="41263"/>
    <cellStyle name="SAPBEXexcGood2 3 3 2 2 3 2 2" xfId="41264"/>
    <cellStyle name="SAPBEXexcGood2 3 3 2 2 3 3" xfId="41265"/>
    <cellStyle name="SAPBEXexcGood2 3 3 2 2 4" xfId="41266"/>
    <cellStyle name="SAPBEXexcGood2 3 3 2 2 4 2" xfId="41267"/>
    <cellStyle name="SAPBEXexcGood2 3 3 2 2 4 2 2" xfId="41268"/>
    <cellStyle name="SAPBEXexcGood2 3 3 2 2 4 3" xfId="41269"/>
    <cellStyle name="SAPBEXexcGood2 3 3 2 2 5" xfId="41270"/>
    <cellStyle name="SAPBEXexcGood2 3 3 2 2 5 2" xfId="41271"/>
    <cellStyle name="SAPBEXexcGood2 3 3 2 2 5 2 2" xfId="41272"/>
    <cellStyle name="SAPBEXexcGood2 3 3 2 2 5 3" xfId="41273"/>
    <cellStyle name="SAPBEXexcGood2 3 3 2 2 6" xfId="41274"/>
    <cellStyle name="SAPBEXexcGood2 3 3 2 2 6 2" xfId="41275"/>
    <cellStyle name="SAPBEXexcGood2 3 3 2 2 6 2 2" xfId="41276"/>
    <cellStyle name="SAPBEXexcGood2 3 3 2 2 6 3" xfId="41277"/>
    <cellStyle name="SAPBEXexcGood2 3 3 2 2 7" xfId="41278"/>
    <cellStyle name="SAPBEXexcGood2 3 3 2 2 7 2" xfId="41279"/>
    <cellStyle name="SAPBEXexcGood2 3 3 2 2 8" xfId="41280"/>
    <cellStyle name="SAPBEXexcGood2 3 3 2 3" xfId="41281"/>
    <cellStyle name="SAPBEXexcGood2 3 3 2 3 2" xfId="41282"/>
    <cellStyle name="SAPBEXexcGood2 3 3 2 3 2 2" xfId="41283"/>
    <cellStyle name="SAPBEXexcGood2 3 3 2 3 3" xfId="41284"/>
    <cellStyle name="SAPBEXexcGood2 3 3 2 4" xfId="41285"/>
    <cellStyle name="SAPBEXexcGood2 3 3 2 4 2" xfId="41286"/>
    <cellStyle name="SAPBEXexcGood2 3 3 2 4 2 2" xfId="41287"/>
    <cellStyle name="SAPBEXexcGood2 3 3 2 4 3" xfId="41288"/>
    <cellStyle name="SAPBEXexcGood2 3 3 2 5" xfId="41289"/>
    <cellStyle name="SAPBEXexcGood2 3 3 2 5 2" xfId="41290"/>
    <cellStyle name="SAPBEXexcGood2 3 3 2 5 2 2" xfId="41291"/>
    <cellStyle name="SAPBEXexcGood2 3 3 2 5 3" xfId="41292"/>
    <cellStyle name="SAPBEXexcGood2 3 3 2 6" xfId="41293"/>
    <cellStyle name="SAPBEXexcGood2 3 3 2 6 2" xfId="41294"/>
    <cellStyle name="SAPBEXexcGood2 3 3 2 6 2 2" xfId="41295"/>
    <cellStyle name="SAPBEXexcGood2 3 3 2 6 3" xfId="41296"/>
    <cellStyle name="SAPBEXexcGood2 3 3 2 7" xfId="41297"/>
    <cellStyle name="SAPBEXexcGood2 3 3 2 7 2" xfId="41298"/>
    <cellStyle name="SAPBEXexcGood2 3 3 2 7 2 2" xfId="41299"/>
    <cellStyle name="SAPBEXexcGood2 3 3 2 7 3" xfId="41300"/>
    <cellStyle name="SAPBEXexcGood2 3 3 2 8" xfId="41301"/>
    <cellStyle name="SAPBEXexcGood2 3 3 2 8 2" xfId="41302"/>
    <cellStyle name="SAPBEXexcGood2 3 3 2 9" xfId="41303"/>
    <cellStyle name="SAPBEXexcGood2 3 3 3" xfId="41304"/>
    <cellStyle name="SAPBEXexcGood2 3 3 3 2" xfId="41305"/>
    <cellStyle name="SAPBEXexcGood2 3 3 3 2 2" xfId="41306"/>
    <cellStyle name="SAPBEXexcGood2 3 3 3 2 2 2" xfId="41307"/>
    <cellStyle name="SAPBEXexcGood2 3 3 3 2 3" xfId="41308"/>
    <cellStyle name="SAPBEXexcGood2 3 3 3 3" xfId="41309"/>
    <cellStyle name="SAPBEXexcGood2 3 3 3 3 2" xfId="41310"/>
    <cellStyle name="SAPBEXexcGood2 3 3 3 3 2 2" xfId="41311"/>
    <cellStyle name="SAPBEXexcGood2 3 3 3 3 3" xfId="41312"/>
    <cellStyle name="SAPBEXexcGood2 3 3 3 4" xfId="41313"/>
    <cellStyle name="SAPBEXexcGood2 3 3 3 4 2" xfId="41314"/>
    <cellStyle name="SAPBEXexcGood2 3 3 3 4 2 2" xfId="41315"/>
    <cellStyle name="SAPBEXexcGood2 3 3 3 4 3" xfId="41316"/>
    <cellStyle name="SAPBEXexcGood2 3 3 3 5" xfId="41317"/>
    <cellStyle name="SAPBEXexcGood2 3 3 3 5 2" xfId="41318"/>
    <cellStyle name="SAPBEXexcGood2 3 3 3 5 2 2" xfId="41319"/>
    <cellStyle name="SAPBEXexcGood2 3 3 3 5 3" xfId="41320"/>
    <cellStyle name="SAPBEXexcGood2 3 3 3 6" xfId="41321"/>
    <cellStyle name="SAPBEXexcGood2 3 3 3 6 2" xfId="41322"/>
    <cellStyle name="SAPBEXexcGood2 3 3 3 7" xfId="41323"/>
    <cellStyle name="SAPBEXexcGood2 3 3 4" xfId="41324"/>
    <cellStyle name="SAPBEXexcGood2 3 3 4 2" xfId="41325"/>
    <cellStyle name="SAPBEXexcGood2 3 3 4 2 2" xfId="41326"/>
    <cellStyle name="SAPBEXexcGood2 3 3 4 3" xfId="41327"/>
    <cellStyle name="SAPBEXexcGood2 3 3 5" xfId="41328"/>
    <cellStyle name="SAPBEXexcGood2 3 3 5 2" xfId="41329"/>
    <cellStyle name="SAPBEXexcGood2 3 3 5 2 2" xfId="41330"/>
    <cellStyle name="SAPBEXexcGood2 3 3 5 3" xfId="41331"/>
    <cellStyle name="SAPBEXexcGood2 3 3 6" xfId="41332"/>
    <cellStyle name="SAPBEXexcGood2 3 3 6 2" xfId="41333"/>
    <cellStyle name="SAPBEXexcGood2 3 3 7" xfId="41334"/>
    <cellStyle name="SAPBEXexcGood2 3 4" xfId="41335"/>
    <cellStyle name="SAPBEXexcGood2 3 4 2" xfId="41336"/>
    <cellStyle name="SAPBEXexcGood2 3 4 2 2" xfId="41337"/>
    <cellStyle name="SAPBEXexcGood2 3 4 2 2 2" xfId="41338"/>
    <cellStyle name="SAPBEXexcGood2 3 4 2 2 2 2" xfId="41339"/>
    <cellStyle name="SAPBEXexcGood2 3 4 2 2 3" xfId="41340"/>
    <cellStyle name="SAPBEXexcGood2 3 4 2 3" xfId="41341"/>
    <cellStyle name="SAPBEXexcGood2 3 4 2 3 2" xfId="41342"/>
    <cellStyle name="SAPBEXexcGood2 3 4 2 3 2 2" xfId="41343"/>
    <cellStyle name="SAPBEXexcGood2 3 4 2 3 3" xfId="41344"/>
    <cellStyle name="SAPBEXexcGood2 3 4 2 4" xfId="41345"/>
    <cellStyle name="SAPBEXexcGood2 3 4 2 4 2" xfId="41346"/>
    <cellStyle name="SAPBEXexcGood2 3 4 2 4 2 2" xfId="41347"/>
    <cellStyle name="SAPBEXexcGood2 3 4 2 4 3" xfId="41348"/>
    <cellStyle name="SAPBEXexcGood2 3 4 2 5" xfId="41349"/>
    <cellStyle name="SAPBEXexcGood2 3 4 2 5 2" xfId="41350"/>
    <cellStyle name="SAPBEXexcGood2 3 4 2 5 2 2" xfId="41351"/>
    <cellStyle name="SAPBEXexcGood2 3 4 2 5 3" xfId="41352"/>
    <cellStyle name="SAPBEXexcGood2 3 4 2 6" xfId="41353"/>
    <cellStyle name="SAPBEXexcGood2 3 4 2 6 2" xfId="41354"/>
    <cellStyle name="SAPBEXexcGood2 3 4 2 6 2 2" xfId="41355"/>
    <cellStyle name="SAPBEXexcGood2 3 4 2 6 3" xfId="41356"/>
    <cellStyle name="SAPBEXexcGood2 3 4 2 7" xfId="41357"/>
    <cellStyle name="SAPBEXexcGood2 3 4 2 7 2" xfId="41358"/>
    <cellStyle name="SAPBEXexcGood2 3 4 2 8" xfId="41359"/>
    <cellStyle name="SAPBEXexcGood2 3 4 3" xfId="41360"/>
    <cellStyle name="SAPBEXexcGood2 3 4 3 2" xfId="41361"/>
    <cellStyle name="SAPBEXexcGood2 3 4 3 2 2" xfId="41362"/>
    <cellStyle name="SAPBEXexcGood2 3 4 3 3" xfId="41363"/>
    <cellStyle name="SAPBEXexcGood2 3 4 4" xfId="41364"/>
    <cellStyle name="SAPBEXexcGood2 3 4 4 2" xfId="41365"/>
    <cellStyle name="SAPBEXexcGood2 3 4 4 2 2" xfId="41366"/>
    <cellStyle name="SAPBEXexcGood2 3 4 4 3" xfId="41367"/>
    <cellStyle name="SAPBEXexcGood2 3 4 5" xfId="41368"/>
    <cellStyle name="SAPBEXexcGood2 3 4 5 2" xfId="41369"/>
    <cellStyle name="SAPBEXexcGood2 3 4 5 2 2" xfId="41370"/>
    <cellStyle name="SAPBEXexcGood2 3 4 5 3" xfId="41371"/>
    <cellStyle name="SAPBEXexcGood2 3 4 6" xfId="41372"/>
    <cellStyle name="SAPBEXexcGood2 3 4 6 2" xfId="41373"/>
    <cellStyle name="SAPBEXexcGood2 3 4 6 2 2" xfId="41374"/>
    <cellStyle name="SAPBEXexcGood2 3 4 6 3" xfId="41375"/>
    <cellStyle name="SAPBEXexcGood2 3 4 7" xfId="41376"/>
    <cellStyle name="SAPBEXexcGood2 3 4 7 2" xfId="41377"/>
    <cellStyle name="SAPBEXexcGood2 3 4 7 2 2" xfId="41378"/>
    <cellStyle name="SAPBEXexcGood2 3 4 7 3" xfId="41379"/>
    <cellStyle name="SAPBEXexcGood2 3 4 8" xfId="41380"/>
    <cellStyle name="SAPBEXexcGood2 3 4 8 2" xfId="41381"/>
    <cellStyle name="SAPBEXexcGood2 3 4 9" xfId="41382"/>
    <cellStyle name="SAPBEXexcGood2 3 5" xfId="41383"/>
    <cellStyle name="SAPBEXexcGood2 3 5 2" xfId="41384"/>
    <cellStyle name="SAPBEXexcGood2 3 5 2 2" xfId="41385"/>
    <cellStyle name="SAPBEXexcGood2 3 5 2 2 2" xfId="41386"/>
    <cellStyle name="SAPBEXexcGood2 3 5 2 3" xfId="41387"/>
    <cellStyle name="SAPBEXexcGood2 3 5 3" xfId="41388"/>
    <cellStyle name="SAPBEXexcGood2 3 5 3 2" xfId="41389"/>
    <cellStyle name="SAPBEXexcGood2 3 5 3 2 2" xfId="41390"/>
    <cellStyle name="SAPBEXexcGood2 3 5 3 3" xfId="41391"/>
    <cellStyle name="SAPBEXexcGood2 3 5 4" xfId="41392"/>
    <cellStyle name="SAPBEXexcGood2 3 5 4 2" xfId="41393"/>
    <cellStyle name="SAPBEXexcGood2 3 5 4 2 2" xfId="41394"/>
    <cellStyle name="SAPBEXexcGood2 3 5 4 3" xfId="41395"/>
    <cellStyle name="SAPBEXexcGood2 3 5 5" xfId="41396"/>
    <cellStyle name="SAPBEXexcGood2 3 5 5 2" xfId="41397"/>
    <cellStyle name="SAPBEXexcGood2 3 5 5 2 2" xfId="41398"/>
    <cellStyle name="SAPBEXexcGood2 3 5 5 3" xfId="41399"/>
    <cellStyle name="SAPBEXexcGood2 3 5 6" xfId="41400"/>
    <cellStyle name="SAPBEXexcGood2 3 5 6 2" xfId="41401"/>
    <cellStyle name="SAPBEXexcGood2 3 5 7" xfId="41402"/>
    <cellStyle name="SAPBEXexcGood2 3 6" xfId="41403"/>
    <cellStyle name="SAPBEXexcGood2 3 6 2" xfId="41404"/>
    <cellStyle name="SAPBEXexcGood2 3 6 2 2" xfId="41405"/>
    <cellStyle name="SAPBEXexcGood2 3 6 3" xfId="41406"/>
    <cellStyle name="SAPBEXexcGood2 3 7" xfId="41407"/>
    <cellStyle name="SAPBEXexcGood2 3 7 2" xfId="41408"/>
    <cellStyle name="SAPBEXexcGood2 3 7 2 2" xfId="41409"/>
    <cellStyle name="SAPBEXexcGood2 3 7 3" xfId="41410"/>
    <cellStyle name="SAPBEXexcGood2 3 8" xfId="41411"/>
    <cellStyle name="SAPBEXexcGood2 3 8 2" xfId="41412"/>
    <cellStyle name="SAPBEXexcGood2 3 9" xfId="41413"/>
    <cellStyle name="SAPBEXexcGood2 4" xfId="41414"/>
    <cellStyle name="SAPBEXexcGood2 4 2" xfId="41415"/>
    <cellStyle name="SAPBEXexcGood2 4 2 2" xfId="41416"/>
    <cellStyle name="SAPBEXexcGood2 4 2 2 2" xfId="41417"/>
    <cellStyle name="SAPBEXexcGood2 4 2 2 2 2" xfId="41418"/>
    <cellStyle name="SAPBEXexcGood2 4 2 2 2 2 2" xfId="41419"/>
    <cellStyle name="SAPBEXexcGood2 4 2 2 2 2 2 2" xfId="41420"/>
    <cellStyle name="SAPBEXexcGood2 4 2 2 2 2 3" xfId="41421"/>
    <cellStyle name="SAPBEXexcGood2 4 2 2 2 3" xfId="41422"/>
    <cellStyle name="SAPBEXexcGood2 4 2 2 2 3 2" xfId="41423"/>
    <cellStyle name="SAPBEXexcGood2 4 2 2 2 3 2 2" xfId="41424"/>
    <cellStyle name="SAPBEXexcGood2 4 2 2 2 3 3" xfId="41425"/>
    <cellStyle name="SAPBEXexcGood2 4 2 2 2 4" xfId="41426"/>
    <cellStyle name="SAPBEXexcGood2 4 2 2 2 4 2" xfId="41427"/>
    <cellStyle name="SAPBEXexcGood2 4 2 2 2 4 2 2" xfId="41428"/>
    <cellStyle name="SAPBEXexcGood2 4 2 2 2 4 3" xfId="41429"/>
    <cellStyle name="SAPBEXexcGood2 4 2 2 2 5" xfId="41430"/>
    <cellStyle name="SAPBEXexcGood2 4 2 2 2 5 2" xfId="41431"/>
    <cellStyle name="SAPBEXexcGood2 4 2 2 2 5 2 2" xfId="41432"/>
    <cellStyle name="SAPBEXexcGood2 4 2 2 2 5 3" xfId="41433"/>
    <cellStyle name="SAPBEXexcGood2 4 2 2 2 6" xfId="41434"/>
    <cellStyle name="SAPBEXexcGood2 4 2 2 2 6 2" xfId="41435"/>
    <cellStyle name="SAPBEXexcGood2 4 2 2 2 6 2 2" xfId="41436"/>
    <cellStyle name="SAPBEXexcGood2 4 2 2 2 6 3" xfId="41437"/>
    <cellStyle name="SAPBEXexcGood2 4 2 2 2 7" xfId="41438"/>
    <cellStyle name="SAPBEXexcGood2 4 2 2 2 7 2" xfId="41439"/>
    <cellStyle name="SAPBEXexcGood2 4 2 2 2 8" xfId="41440"/>
    <cellStyle name="SAPBEXexcGood2 4 2 2 3" xfId="41441"/>
    <cellStyle name="SAPBEXexcGood2 4 2 2 3 2" xfId="41442"/>
    <cellStyle name="SAPBEXexcGood2 4 2 2 3 2 2" xfId="41443"/>
    <cellStyle name="SAPBEXexcGood2 4 2 2 3 3" xfId="41444"/>
    <cellStyle name="SAPBEXexcGood2 4 2 2 4" xfId="41445"/>
    <cellStyle name="SAPBEXexcGood2 4 2 2 4 2" xfId="41446"/>
    <cellStyle name="SAPBEXexcGood2 4 2 2 4 2 2" xfId="41447"/>
    <cellStyle name="SAPBEXexcGood2 4 2 2 4 3" xfId="41448"/>
    <cellStyle name="SAPBEXexcGood2 4 2 2 5" xfId="41449"/>
    <cellStyle name="SAPBEXexcGood2 4 2 2 5 2" xfId="41450"/>
    <cellStyle name="SAPBEXexcGood2 4 2 2 5 2 2" xfId="41451"/>
    <cellStyle name="SAPBEXexcGood2 4 2 2 5 3" xfId="41452"/>
    <cellStyle name="SAPBEXexcGood2 4 2 2 6" xfId="41453"/>
    <cellStyle name="SAPBEXexcGood2 4 2 2 6 2" xfId="41454"/>
    <cellStyle name="SAPBEXexcGood2 4 2 2 6 2 2" xfId="41455"/>
    <cellStyle name="SAPBEXexcGood2 4 2 2 6 3" xfId="41456"/>
    <cellStyle name="SAPBEXexcGood2 4 2 2 7" xfId="41457"/>
    <cellStyle name="SAPBEXexcGood2 4 2 2 7 2" xfId="41458"/>
    <cellStyle name="SAPBEXexcGood2 4 2 2 7 2 2" xfId="41459"/>
    <cellStyle name="SAPBEXexcGood2 4 2 2 7 3" xfId="41460"/>
    <cellStyle name="SAPBEXexcGood2 4 2 2 8" xfId="41461"/>
    <cellStyle name="SAPBEXexcGood2 4 2 2 8 2" xfId="41462"/>
    <cellStyle name="SAPBEXexcGood2 4 2 2 9" xfId="41463"/>
    <cellStyle name="SAPBEXexcGood2 4 2 3" xfId="41464"/>
    <cellStyle name="SAPBEXexcGood2 4 2 3 2" xfId="41465"/>
    <cellStyle name="SAPBEXexcGood2 4 2 3 2 2" xfId="41466"/>
    <cellStyle name="SAPBEXexcGood2 4 2 3 2 2 2" xfId="41467"/>
    <cellStyle name="SAPBEXexcGood2 4 2 3 2 3" xfId="41468"/>
    <cellStyle name="SAPBEXexcGood2 4 2 3 3" xfId="41469"/>
    <cellStyle name="SAPBEXexcGood2 4 2 3 3 2" xfId="41470"/>
    <cellStyle name="SAPBEXexcGood2 4 2 3 3 2 2" xfId="41471"/>
    <cellStyle name="SAPBEXexcGood2 4 2 3 3 3" xfId="41472"/>
    <cellStyle name="SAPBEXexcGood2 4 2 3 4" xfId="41473"/>
    <cellStyle name="SAPBEXexcGood2 4 2 3 4 2" xfId="41474"/>
    <cellStyle name="SAPBEXexcGood2 4 2 3 4 2 2" xfId="41475"/>
    <cellStyle name="SAPBEXexcGood2 4 2 3 4 3" xfId="41476"/>
    <cellStyle name="SAPBEXexcGood2 4 2 3 5" xfId="41477"/>
    <cellStyle name="SAPBEXexcGood2 4 2 3 5 2" xfId="41478"/>
    <cellStyle name="SAPBEXexcGood2 4 2 3 5 2 2" xfId="41479"/>
    <cellStyle name="SAPBEXexcGood2 4 2 3 5 3" xfId="41480"/>
    <cellStyle name="SAPBEXexcGood2 4 2 3 6" xfId="41481"/>
    <cellStyle name="SAPBEXexcGood2 4 2 3 6 2" xfId="41482"/>
    <cellStyle name="SAPBEXexcGood2 4 2 3 7" xfId="41483"/>
    <cellStyle name="SAPBEXexcGood2 4 2 4" xfId="41484"/>
    <cellStyle name="SAPBEXexcGood2 4 2 4 2" xfId="41485"/>
    <cellStyle name="SAPBEXexcGood2 4 2 4 2 2" xfId="41486"/>
    <cellStyle name="SAPBEXexcGood2 4 2 4 3" xfId="41487"/>
    <cellStyle name="SAPBEXexcGood2 4 2 5" xfId="41488"/>
    <cellStyle name="SAPBEXexcGood2 4 2 5 2" xfId="41489"/>
    <cellStyle name="SAPBEXexcGood2 4 2 5 2 2" xfId="41490"/>
    <cellStyle name="SAPBEXexcGood2 4 2 5 3" xfId="41491"/>
    <cellStyle name="SAPBEXexcGood2 4 2 6" xfId="41492"/>
    <cellStyle name="SAPBEXexcGood2 4 2 6 2" xfId="41493"/>
    <cellStyle name="SAPBEXexcGood2 4 2 7" xfId="41494"/>
    <cellStyle name="SAPBEXexcGood2 4 3" xfId="41495"/>
    <cellStyle name="SAPBEXexcGood2 4 3 2" xfId="41496"/>
    <cellStyle name="SAPBEXexcGood2 4 3 2 2" xfId="41497"/>
    <cellStyle name="SAPBEXexcGood2 4 3 2 2 2" xfId="41498"/>
    <cellStyle name="SAPBEXexcGood2 4 3 2 2 2 2" xfId="41499"/>
    <cellStyle name="SAPBEXexcGood2 4 3 2 2 2 2 2" xfId="41500"/>
    <cellStyle name="SAPBEXexcGood2 4 3 2 2 2 3" xfId="41501"/>
    <cellStyle name="SAPBEXexcGood2 4 3 2 2 3" xfId="41502"/>
    <cellStyle name="SAPBEXexcGood2 4 3 2 2 3 2" xfId="41503"/>
    <cellStyle name="SAPBEXexcGood2 4 3 2 2 3 2 2" xfId="41504"/>
    <cellStyle name="SAPBEXexcGood2 4 3 2 2 3 3" xfId="41505"/>
    <cellStyle name="SAPBEXexcGood2 4 3 2 2 4" xfId="41506"/>
    <cellStyle name="SAPBEXexcGood2 4 3 2 2 4 2" xfId="41507"/>
    <cellStyle name="SAPBEXexcGood2 4 3 2 2 4 2 2" xfId="41508"/>
    <cellStyle name="SAPBEXexcGood2 4 3 2 2 4 3" xfId="41509"/>
    <cellStyle name="SAPBEXexcGood2 4 3 2 2 5" xfId="41510"/>
    <cellStyle name="SAPBEXexcGood2 4 3 2 2 5 2" xfId="41511"/>
    <cellStyle name="SAPBEXexcGood2 4 3 2 2 5 2 2" xfId="41512"/>
    <cellStyle name="SAPBEXexcGood2 4 3 2 2 5 3" xfId="41513"/>
    <cellStyle name="SAPBEXexcGood2 4 3 2 2 6" xfId="41514"/>
    <cellStyle name="SAPBEXexcGood2 4 3 2 2 6 2" xfId="41515"/>
    <cellStyle name="SAPBEXexcGood2 4 3 2 2 6 2 2" xfId="41516"/>
    <cellStyle name="SAPBEXexcGood2 4 3 2 2 6 3" xfId="41517"/>
    <cellStyle name="SAPBEXexcGood2 4 3 2 2 7" xfId="41518"/>
    <cellStyle name="SAPBEXexcGood2 4 3 2 2 7 2" xfId="41519"/>
    <cellStyle name="SAPBEXexcGood2 4 3 2 2 8" xfId="41520"/>
    <cellStyle name="SAPBEXexcGood2 4 3 2 3" xfId="41521"/>
    <cellStyle name="SAPBEXexcGood2 4 3 2 3 2" xfId="41522"/>
    <cellStyle name="SAPBEXexcGood2 4 3 2 3 2 2" xfId="41523"/>
    <cellStyle name="SAPBEXexcGood2 4 3 2 3 3" xfId="41524"/>
    <cellStyle name="SAPBEXexcGood2 4 3 2 4" xfId="41525"/>
    <cellStyle name="SAPBEXexcGood2 4 3 2 4 2" xfId="41526"/>
    <cellStyle name="SAPBEXexcGood2 4 3 2 4 2 2" xfId="41527"/>
    <cellStyle name="SAPBEXexcGood2 4 3 2 4 3" xfId="41528"/>
    <cellStyle name="SAPBEXexcGood2 4 3 2 5" xfId="41529"/>
    <cellStyle name="SAPBEXexcGood2 4 3 2 5 2" xfId="41530"/>
    <cellStyle name="SAPBEXexcGood2 4 3 2 5 2 2" xfId="41531"/>
    <cellStyle name="SAPBEXexcGood2 4 3 2 5 3" xfId="41532"/>
    <cellStyle name="SAPBEXexcGood2 4 3 2 6" xfId="41533"/>
    <cellStyle name="SAPBEXexcGood2 4 3 2 6 2" xfId="41534"/>
    <cellStyle name="SAPBEXexcGood2 4 3 2 6 2 2" xfId="41535"/>
    <cellStyle name="SAPBEXexcGood2 4 3 2 6 3" xfId="41536"/>
    <cellStyle name="SAPBEXexcGood2 4 3 2 7" xfId="41537"/>
    <cellStyle name="SAPBEXexcGood2 4 3 2 7 2" xfId="41538"/>
    <cellStyle name="SAPBEXexcGood2 4 3 2 7 2 2" xfId="41539"/>
    <cellStyle name="SAPBEXexcGood2 4 3 2 7 3" xfId="41540"/>
    <cellStyle name="SAPBEXexcGood2 4 3 2 8" xfId="41541"/>
    <cellStyle name="SAPBEXexcGood2 4 3 2 8 2" xfId="41542"/>
    <cellStyle name="SAPBEXexcGood2 4 3 2 9" xfId="41543"/>
    <cellStyle name="SAPBEXexcGood2 4 3 3" xfId="41544"/>
    <cellStyle name="SAPBEXexcGood2 4 3 3 2" xfId="41545"/>
    <cellStyle name="SAPBEXexcGood2 4 3 3 2 2" xfId="41546"/>
    <cellStyle name="SAPBEXexcGood2 4 3 3 2 2 2" xfId="41547"/>
    <cellStyle name="SAPBEXexcGood2 4 3 3 2 3" xfId="41548"/>
    <cellStyle name="SAPBEXexcGood2 4 3 3 3" xfId="41549"/>
    <cellStyle name="SAPBEXexcGood2 4 3 3 3 2" xfId="41550"/>
    <cellStyle name="SAPBEXexcGood2 4 3 3 3 2 2" xfId="41551"/>
    <cellStyle name="SAPBEXexcGood2 4 3 3 3 3" xfId="41552"/>
    <cellStyle name="SAPBEXexcGood2 4 3 3 4" xfId="41553"/>
    <cellStyle name="SAPBEXexcGood2 4 3 3 4 2" xfId="41554"/>
    <cellStyle name="SAPBEXexcGood2 4 3 3 4 2 2" xfId="41555"/>
    <cellStyle name="SAPBEXexcGood2 4 3 3 4 3" xfId="41556"/>
    <cellStyle name="SAPBEXexcGood2 4 3 3 5" xfId="41557"/>
    <cellStyle name="SAPBEXexcGood2 4 3 3 5 2" xfId="41558"/>
    <cellStyle name="SAPBEXexcGood2 4 3 3 5 2 2" xfId="41559"/>
    <cellStyle name="SAPBEXexcGood2 4 3 3 5 3" xfId="41560"/>
    <cellStyle name="SAPBEXexcGood2 4 3 3 6" xfId="41561"/>
    <cellStyle name="SAPBEXexcGood2 4 3 3 6 2" xfId="41562"/>
    <cellStyle name="SAPBEXexcGood2 4 3 3 7" xfId="41563"/>
    <cellStyle name="SAPBEXexcGood2 4 3 4" xfId="41564"/>
    <cellStyle name="SAPBEXexcGood2 4 3 4 2" xfId="41565"/>
    <cellStyle name="SAPBEXexcGood2 4 3 4 2 2" xfId="41566"/>
    <cellStyle name="SAPBEXexcGood2 4 3 4 3" xfId="41567"/>
    <cellStyle name="SAPBEXexcGood2 4 3 5" xfId="41568"/>
    <cellStyle name="SAPBEXexcGood2 4 3 5 2" xfId="41569"/>
    <cellStyle name="SAPBEXexcGood2 4 3 5 2 2" xfId="41570"/>
    <cellStyle name="SAPBEXexcGood2 4 3 5 3" xfId="41571"/>
    <cellStyle name="SAPBEXexcGood2 4 3 6" xfId="41572"/>
    <cellStyle name="SAPBEXexcGood2 4 3 6 2" xfId="41573"/>
    <cellStyle name="SAPBEXexcGood2 4 3 7" xfId="41574"/>
    <cellStyle name="SAPBEXexcGood2 4 4" xfId="41575"/>
    <cellStyle name="SAPBEXexcGood2 4 4 2" xfId="41576"/>
    <cellStyle name="SAPBEXexcGood2 4 4 2 2" xfId="41577"/>
    <cellStyle name="SAPBEXexcGood2 4 4 2 2 2" xfId="41578"/>
    <cellStyle name="SAPBEXexcGood2 4 4 2 2 2 2" xfId="41579"/>
    <cellStyle name="SAPBEXexcGood2 4 4 2 2 3" xfId="41580"/>
    <cellStyle name="SAPBEXexcGood2 4 4 2 3" xfId="41581"/>
    <cellStyle name="SAPBEXexcGood2 4 4 2 3 2" xfId="41582"/>
    <cellStyle name="SAPBEXexcGood2 4 4 2 3 2 2" xfId="41583"/>
    <cellStyle name="SAPBEXexcGood2 4 4 2 3 3" xfId="41584"/>
    <cellStyle name="SAPBEXexcGood2 4 4 2 4" xfId="41585"/>
    <cellStyle name="SAPBEXexcGood2 4 4 2 4 2" xfId="41586"/>
    <cellStyle name="SAPBEXexcGood2 4 4 2 4 2 2" xfId="41587"/>
    <cellStyle name="SAPBEXexcGood2 4 4 2 4 3" xfId="41588"/>
    <cellStyle name="SAPBEXexcGood2 4 4 2 5" xfId="41589"/>
    <cellStyle name="SAPBEXexcGood2 4 4 2 5 2" xfId="41590"/>
    <cellStyle name="SAPBEXexcGood2 4 4 2 5 2 2" xfId="41591"/>
    <cellStyle name="SAPBEXexcGood2 4 4 2 5 3" xfId="41592"/>
    <cellStyle name="SAPBEXexcGood2 4 4 2 6" xfId="41593"/>
    <cellStyle name="SAPBEXexcGood2 4 4 2 6 2" xfId="41594"/>
    <cellStyle name="SAPBEXexcGood2 4 4 2 6 2 2" xfId="41595"/>
    <cellStyle name="SAPBEXexcGood2 4 4 2 6 3" xfId="41596"/>
    <cellStyle name="SAPBEXexcGood2 4 4 2 7" xfId="41597"/>
    <cellStyle name="SAPBEXexcGood2 4 4 2 7 2" xfId="41598"/>
    <cellStyle name="SAPBEXexcGood2 4 4 2 8" xfId="41599"/>
    <cellStyle name="SAPBEXexcGood2 4 4 3" xfId="41600"/>
    <cellStyle name="SAPBEXexcGood2 4 4 3 2" xfId="41601"/>
    <cellStyle name="SAPBEXexcGood2 4 4 3 2 2" xfId="41602"/>
    <cellStyle name="SAPBEXexcGood2 4 4 3 3" xfId="41603"/>
    <cellStyle name="SAPBEXexcGood2 4 4 4" xfId="41604"/>
    <cellStyle name="SAPBEXexcGood2 4 4 4 2" xfId="41605"/>
    <cellStyle name="SAPBEXexcGood2 4 4 4 2 2" xfId="41606"/>
    <cellStyle name="SAPBEXexcGood2 4 4 4 3" xfId="41607"/>
    <cellStyle name="SAPBEXexcGood2 4 4 5" xfId="41608"/>
    <cellStyle name="SAPBEXexcGood2 4 4 5 2" xfId="41609"/>
    <cellStyle name="SAPBEXexcGood2 4 4 5 2 2" xfId="41610"/>
    <cellStyle name="SAPBEXexcGood2 4 4 5 3" xfId="41611"/>
    <cellStyle name="SAPBEXexcGood2 4 4 6" xfId="41612"/>
    <cellStyle name="SAPBEXexcGood2 4 4 6 2" xfId="41613"/>
    <cellStyle name="SAPBEXexcGood2 4 4 6 2 2" xfId="41614"/>
    <cellStyle name="SAPBEXexcGood2 4 4 6 3" xfId="41615"/>
    <cellStyle name="SAPBEXexcGood2 4 4 7" xfId="41616"/>
    <cellStyle name="SAPBEXexcGood2 4 4 7 2" xfId="41617"/>
    <cellStyle name="SAPBEXexcGood2 4 4 7 2 2" xfId="41618"/>
    <cellStyle name="SAPBEXexcGood2 4 4 7 3" xfId="41619"/>
    <cellStyle name="SAPBEXexcGood2 4 4 8" xfId="41620"/>
    <cellStyle name="SAPBEXexcGood2 4 4 8 2" xfId="41621"/>
    <cellStyle name="SAPBEXexcGood2 4 4 9" xfId="41622"/>
    <cellStyle name="SAPBEXexcGood2 4 5" xfId="41623"/>
    <cellStyle name="SAPBEXexcGood2 4 5 2" xfId="41624"/>
    <cellStyle name="SAPBEXexcGood2 4 5 2 2" xfId="41625"/>
    <cellStyle name="SAPBEXexcGood2 4 5 2 2 2" xfId="41626"/>
    <cellStyle name="SAPBEXexcGood2 4 5 2 3" xfId="41627"/>
    <cellStyle name="SAPBEXexcGood2 4 5 3" xfId="41628"/>
    <cellStyle name="SAPBEXexcGood2 4 5 3 2" xfId="41629"/>
    <cellStyle name="SAPBEXexcGood2 4 5 3 2 2" xfId="41630"/>
    <cellStyle name="SAPBEXexcGood2 4 5 3 3" xfId="41631"/>
    <cellStyle name="SAPBEXexcGood2 4 5 4" xfId="41632"/>
    <cellStyle name="SAPBEXexcGood2 4 5 4 2" xfId="41633"/>
    <cellStyle name="SAPBEXexcGood2 4 5 4 2 2" xfId="41634"/>
    <cellStyle name="SAPBEXexcGood2 4 5 4 3" xfId="41635"/>
    <cellStyle name="SAPBEXexcGood2 4 5 5" xfId="41636"/>
    <cellStyle name="SAPBEXexcGood2 4 5 5 2" xfId="41637"/>
    <cellStyle name="SAPBEXexcGood2 4 5 5 2 2" xfId="41638"/>
    <cellStyle name="SAPBEXexcGood2 4 5 5 3" xfId="41639"/>
    <cellStyle name="SAPBEXexcGood2 4 5 6" xfId="41640"/>
    <cellStyle name="SAPBEXexcGood2 4 5 6 2" xfId="41641"/>
    <cellStyle name="SAPBEXexcGood2 4 5 7" xfId="41642"/>
    <cellStyle name="SAPBEXexcGood2 4 6" xfId="41643"/>
    <cellStyle name="SAPBEXexcGood2 4 6 2" xfId="41644"/>
    <cellStyle name="SAPBEXexcGood2 4 6 2 2" xfId="41645"/>
    <cellStyle name="SAPBEXexcGood2 4 6 3" xfId="41646"/>
    <cellStyle name="SAPBEXexcGood2 4 7" xfId="41647"/>
    <cellStyle name="SAPBEXexcGood2 4 7 2" xfId="41648"/>
    <cellStyle name="SAPBEXexcGood2 4 7 2 2" xfId="41649"/>
    <cellStyle name="SAPBEXexcGood2 4 7 3" xfId="41650"/>
    <cellStyle name="SAPBEXexcGood2 4 8" xfId="41651"/>
    <cellStyle name="SAPBEXexcGood2 4 8 2" xfId="41652"/>
    <cellStyle name="SAPBEXexcGood2 4 9" xfId="41653"/>
    <cellStyle name="SAPBEXexcGood2 5" xfId="41654"/>
    <cellStyle name="SAPBEXexcGood2 5 2" xfId="41655"/>
    <cellStyle name="SAPBEXexcGood2 5 2 2" xfId="41656"/>
    <cellStyle name="SAPBEXexcGood2 5 2 2 2" xfId="41657"/>
    <cellStyle name="SAPBEXexcGood2 5 2 2 2 2" xfId="41658"/>
    <cellStyle name="SAPBEXexcGood2 5 2 2 2 2 2" xfId="41659"/>
    <cellStyle name="SAPBEXexcGood2 5 2 2 2 3" xfId="41660"/>
    <cellStyle name="SAPBEXexcGood2 5 2 2 3" xfId="41661"/>
    <cellStyle name="SAPBEXexcGood2 5 2 2 3 2" xfId="41662"/>
    <cellStyle name="SAPBEXexcGood2 5 2 2 3 2 2" xfId="41663"/>
    <cellStyle name="SAPBEXexcGood2 5 2 2 3 3" xfId="41664"/>
    <cellStyle name="SAPBEXexcGood2 5 2 2 4" xfId="41665"/>
    <cellStyle name="SAPBEXexcGood2 5 2 2 4 2" xfId="41666"/>
    <cellStyle name="SAPBEXexcGood2 5 2 2 4 2 2" xfId="41667"/>
    <cellStyle name="SAPBEXexcGood2 5 2 2 4 3" xfId="41668"/>
    <cellStyle name="SAPBEXexcGood2 5 2 2 5" xfId="41669"/>
    <cellStyle name="SAPBEXexcGood2 5 2 2 5 2" xfId="41670"/>
    <cellStyle name="SAPBEXexcGood2 5 2 2 5 2 2" xfId="41671"/>
    <cellStyle name="SAPBEXexcGood2 5 2 2 5 3" xfId="41672"/>
    <cellStyle name="SAPBEXexcGood2 5 2 2 6" xfId="41673"/>
    <cellStyle name="SAPBEXexcGood2 5 2 2 6 2" xfId="41674"/>
    <cellStyle name="SAPBEXexcGood2 5 2 2 6 2 2" xfId="41675"/>
    <cellStyle name="SAPBEXexcGood2 5 2 2 6 3" xfId="41676"/>
    <cellStyle name="SAPBEXexcGood2 5 2 2 7" xfId="41677"/>
    <cellStyle name="SAPBEXexcGood2 5 2 2 7 2" xfId="41678"/>
    <cellStyle name="SAPBEXexcGood2 5 2 2 8" xfId="41679"/>
    <cellStyle name="SAPBEXexcGood2 5 2 3" xfId="41680"/>
    <cellStyle name="SAPBEXexcGood2 5 2 3 2" xfId="41681"/>
    <cellStyle name="SAPBEXexcGood2 5 2 3 2 2" xfId="41682"/>
    <cellStyle name="SAPBEXexcGood2 5 2 3 3" xfId="41683"/>
    <cellStyle name="SAPBEXexcGood2 5 2 4" xfId="41684"/>
    <cellStyle name="SAPBEXexcGood2 5 2 4 2" xfId="41685"/>
    <cellStyle name="SAPBEXexcGood2 5 2 4 2 2" xfId="41686"/>
    <cellStyle name="SAPBEXexcGood2 5 2 4 3" xfId="41687"/>
    <cellStyle name="SAPBEXexcGood2 5 2 5" xfId="41688"/>
    <cellStyle name="SAPBEXexcGood2 5 2 5 2" xfId="41689"/>
    <cellStyle name="SAPBEXexcGood2 5 2 5 2 2" xfId="41690"/>
    <cellStyle name="SAPBEXexcGood2 5 2 5 3" xfId="41691"/>
    <cellStyle name="SAPBEXexcGood2 5 2 6" xfId="41692"/>
    <cellStyle name="SAPBEXexcGood2 5 2 6 2" xfId="41693"/>
    <cellStyle name="SAPBEXexcGood2 5 2 6 2 2" xfId="41694"/>
    <cellStyle name="SAPBEXexcGood2 5 2 6 3" xfId="41695"/>
    <cellStyle name="SAPBEXexcGood2 5 2 7" xfId="41696"/>
    <cellStyle name="SAPBEXexcGood2 5 2 7 2" xfId="41697"/>
    <cellStyle name="SAPBEXexcGood2 5 2 7 2 2" xfId="41698"/>
    <cellStyle name="SAPBEXexcGood2 5 2 7 3" xfId="41699"/>
    <cellStyle name="SAPBEXexcGood2 5 2 8" xfId="41700"/>
    <cellStyle name="SAPBEXexcGood2 5 2 8 2" xfId="41701"/>
    <cellStyle name="SAPBEXexcGood2 5 2 9" xfId="41702"/>
    <cellStyle name="SAPBEXexcGood2 5 3" xfId="41703"/>
    <cellStyle name="SAPBEXexcGood2 5 3 2" xfId="41704"/>
    <cellStyle name="SAPBEXexcGood2 5 3 2 2" xfId="41705"/>
    <cellStyle name="SAPBEXexcGood2 5 3 2 2 2" xfId="41706"/>
    <cellStyle name="SAPBEXexcGood2 5 3 2 3" xfId="41707"/>
    <cellStyle name="SAPBEXexcGood2 5 3 3" xfId="41708"/>
    <cellStyle name="SAPBEXexcGood2 5 3 3 2" xfId="41709"/>
    <cellStyle name="SAPBEXexcGood2 5 3 3 2 2" xfId="41710"/>
    <cellStyle name="SAPBEXexcGood2 5 3 3 3" xfId="41711"/>
    <cellStyle name="SAPBEXexcGood2 5 3 4" xfId="41712"/>
    <cellStyle name="SAPBEXexcGood2 5 3 4 2" xfId="41713"/>
    <cellStyle name="SAPBEXexcGood2 5 3 4 2 2" xfId="41714"/>
    <cellStyle name="SAPBEXexcGood2 5 3 4 3" xfId="41715"/>
    <cellStyle name="SAPBEXexcGood2 5 3 5" xfId="41716"/>
    <cellStyle name="SAPBEXexcGood2 5 3 5 2" xfId="41717"/>
    <cellStyle name="SAPBEXexcGood2 5 3 5 2 2" xfId="41718"/>
    <cellStyle name="SAPBEXexcGood2 5 3 5 3" xfId="41719"/>
    <cellStyle name="SAPBEXexcGood2 5 3 6" xfId="41720"/>
    <cellStyle name="SAPBEXexcGood2 5 3 6 2" xfId="41721"/>
    <cellStyle name="SAPBEXexcGood2 5 3 7" xfId="41722"/>
    <cellStyle name="SAPBEXexcGood2 5 4" xfId="41723"/>
    <cellStyle name="SAPBEXexcGood2 5 4 2" xfId="41724"/>
    <cellStyle name="SAPBEXexcGood2 5 4 2 2" xfId="41725"/>
    <cellStyle name="SAPBEXexcGood2 5 4 3" xfId="41726"/>
    <cellStyle name="SAPBEXexcGood2 5 5" xfId="41727"/>
    <cellStyle name="SAPBEXexcGood2 5 5 2" xfId="41728"/>
    <cellStyle name="SAPBEXexcGood2 5 5 2 2" xfId="41729"/>
    <cellStyle name="SAPBEXexcGood2 5 5 3" xfId="41730"/>
    <cellStyle name="SAPBEXexcGood2 5 6" xfId="41731"/>
    <cellStyle name="SAPBEXexcGood2 5 6 2" xfId="41732"/>
    <cellStyle name="SAPBEXexcGood2 5 7" xfId="41733"/>
    <cellStyle name="SAPBEXexcGood2 6" xfId="41734"/>
    <cellStyle name="SAPBEXexcGood2 6 2" xfId="41735"/>
    <cellStyle name="SAPBEXexcGood2 6 2 2" xfId="41736"/>
    <cellStyle name="SAPBEXexcGood2 6 2 2 2" xfId="41737"/>
    <cellStyle name="SAPBEXexcGood2 6 2 2 2 2" xfId="41738"/>
    <cellStyle name="SAPBEXexcGood2 6 2 2 3" xfId="41739"/>
    <cellStyle name="SAPBEXexcGood2 6 2 3" xfId="41740"/>
    <cellStyle name="SAPBEXexcGood2 6 2 3 2" xfId="41741"/>
    <cellStyle name="SAPBEXexcGood2 6 2 3 2 2" xfId="41742"/>
    <cellStyle name="SAPBEXexcGood2 6 2 3 3" xfId="41743"/>
    <cellStyle name="SAPBEXexcGood2 6 2 4" xfId="41744"/>
    <cellStyle name="SAPBEXexcGood2 6 2 4 2" xfId="41745"/>
    <cellStyle name="SAPBEXexcGood2 6 2 4 2 2" xfId="41746"/>
    <cellStyle name="SAPBEXexcGood2 6 2 4 3" xfId="41747"/>
    <cellStyle name="SAPBEXexcGood2 6 2 5" xfId="41748"/>
    <cellStyle name="SAPBEXexcGood2 6 2 5 2" xfId="41749"/>
    <cellStyle name="SAPBEXexcGood2 6 2 5 2 2" xfId="41750"/>
    <cellStyle name="SAPBEXexcGood2 6 2 5 3" xfId="41751"/>
    <cellStyle name="SAPBEXexcGood2 6 2 6" xfId="41752"/>
    <cellStyle name="SAPBEXexcGood2 6 2 6 2" xfId="41753"/>
    <cellStyle name="SAPBEXexcGood2 6 2 6 2 2" xfId="41754"/>
    <cellStyle name="SAPBEXexcGood2 6 2 6 3" xfId="41755"/>
    <cellStyle name="SAPBEXexcGood2 6 2 7" xfId="41756"/>
    <cellStyle name="SAPBEXexcGood2 6 2 7 2" xfId="41757"/>
    <cellStyle name="SAPBEXexcGood2 6 2 8" xfId="41758"/>
    <cellStyle name="SAPBEXexcGood2 6 3" xfId="41759"/>
    <cellStyle name="SAPBEXexcGood2 6 3 2" xfId="41760"/>
    <cellStyle name="SAPBEXexcGood2 6 3 2 2" xfId="41761"/>
    <cellStyle name="SAPBEXexcGood2 6 3 3" xfId="41762"/>
    <cellStyle name="SAPBEXexcGood2 6 4" xfId="41763"/>
    <cellStyle name="SAPBEXexcGood2 6 4 2" xfId="41764"/>
    <cellStyle name="SAPBEXexcGood2 6 4 2 2" xfId="41765"/>
    <cellStyle name="SAPBEXexcGood2 6 4 3" xfId="41766"/>
    <cellStyle name="SAPBEXexcGood2 6 5" xfId="41767"/>
    <cellStyle name="SAPBEXexcGood2 6 5 2" xfId="41768"/>
    <cellStyle name="SAPBEXexcGood2 6 5 2 2" xfId="41769"/>
    <cellStyle name="SAPBEXexcGood2 6 5 3" xfId="41770"/>
    <cellStyle name="SAPBEXexcGood2 6 6" xfId="41771"/>
    <cellStyle name="SAPBEXexcGood2 6 6 2" xfId="41772"/>
    <cellStyle name="SAPBEXexcGood2 6 6 2 2" xfId="41773"/>
    <cellStyle name="SAPBEXexcGood2 6 6 3" xfId="41774"/>
    <cellStyle name="SAPBEXexcGood2 6 7" xfId="41775"/>
    <cellStyle name="SAPBEXexcGood2 6 7 2" xfId="41776"/>
    <cellStyle name="SAPBEXexcGood2 6 7 2 2" xfId="41777"/>
    <cellStyle name="SAPBEXexcGood2 6 7 3" xfId="41778"/>
    <cellStyle name="SAPBEXexcGood2 6 8" xfId="41779"/>
    <cellStyle name="SAPBEXexcGood2 6 8 2" xfId="41780"/>
    <cellStyle name="SAPBEXexcGood2 6 9" xfId="41781"/>
    <cellStyle name="SAPBEXexcGood2 7" xfId="41782"/>
    <cellStyle name="SAPBEXexcGood2 7 2" xfId="41783"/>
    <cellStyle name="SAPBEXexcGood2 7 2 2" xfId="41784"/>
    <cellStyle name="SAPBEXexcGood2 7 2 2 2" xfId="41785"/>
    <cellStyle name="SAPBEXexcGood2 7 2 3" xfId="41786"/>
    <cellStyle name="SAPBEXexcGood2 7 3" xfId="41787"/>
    <cellStyle name="SAPBEXexcGood2 7 3 2" xfId="41788"/>
    <cellStyle name="SAPBEXexcGood2 7 3 2 2" xfId="41789"/>
    <cellStyle name="SAPBEXexcGood2 7 3 3" xfId="41790"/>
    <cellStyle name="SAPBEXexcGood2 7 4" xfId="41791"/>
    <cellStyle name="SAPBEXexcGood2 7 4 2" xfId="41792"/>
    <cellStyle name="SAPBEXexcGood2 7 4 2 2" xfId="41793"/>
    <cellStyle name="SAPBEXexcGood2 7 4 3" xfId="41794"/>
    <cellStyle name="SAPBEXexcGood2 7 5" xfId="41795"/>
    <cellStyle name="SAPBEXexcGood2 7 5 2" xfId="41796"/>
    <cellStyle name="SAPBEXexcGood2 7 5 2 2" xfId="41797"/>
    <cellStyle name="SAPBEXexcGood2 7 5 3" xfId="41798"/>
    <cellStyle name="SAPBEXexcGood2 7 6" xfId="41799"/>
    <cellStyle name="SAPBEXexcGood2 7 6 2" xfId="41800"/>
    <cellStyle name="SAPBEXexcGood2 7 7" xfId="41801"/>
    <cellStyle name="SAPBEXexcGood2 8" xfId="41802"/>
    <cellStyle name="SAPBEXexcGood2 8 2" xfId="41803"/>
    <cellStyle name="SAPBEXexcGood2 8 2 2" xfId="41804"/>
    <cellStyle name="SAPBEXexcGood2 8 3" xfId="41805"/>
    <cellStyle name="SAPBEXexcGood2 9" xfId="41806"/>
    <cellStyle name="SAPBEXexcGood2 9 2" xfId="41807"/>
    <cellStyle name="SAPBEXexcGood2 9 2 2" xfId="41808"/>
    <cellStyle name="SAPBEXexcGood2 9 3" xfId="41809"/>
    <cellStyle name="SAPBEXexcGood2_10년_단기 (2)" xfId="41810"/>
    <cellStyle name="SAPBEXexcGood3" xfId="41811"/>
    <cellStyle name="SAPBEXexcGood3 10" xfId="41812"/>
    <cellStyle name="SAPBEXexcGood3 10 2" xfId="41813"/>
    <cellStyle name="SAPBEXexcGood3 11" xfId="41814"/>
    <cellStyle name="SAPBEXexcGood3 2" xfId="41815"/>
    <cellStyle name="SAPBEXexcGood3 2 2" xfId="41816"/>
    <cellStyle name="SAPBEXexcGood3 2 2 2" xfId="41817"/>
    <cellStyle name="SAPBEXexcGood3 2 2 2 2" xfId="41818"/>
    <cellStyle name="SAPBEXexcGood3 2 2 2 2 2" xfId="41819"/>
    <cellStyle name="SAPBEXexcGood3 2 2 2 2 2 2" xfId="41820"/>
    <cellStyle name="SAPBEXexcGood3 2 2 2 2 2 2 2" xfId="41821"/>
    <cellStyle name="SAPBEXexcGood3 2 2 2 2 2 3" xfId="41822"/>
    <cellStyle name="SAPBEXexcGood3 2 2 2 2 3" xfId="41823"/>
    <cellStyle name="SAPBEXexcGood3 2 2 2 2 3 2" xfId="41824"/>
    <cellStyle name="SAPBEXexcGood3 2 2 2 2 3 2 2" xfId="41825"/>
    <cellStyle name="SAPBEXexcGood3 2 2 2 2 3 3" xfId="41826"/>
    <cellStyle name="SAPBEXexcGood3 2 2 2 2 4" xfId="41827"/>
    <cellStyle name="SAPBEXexcGood3 2 2 2 2 4 2" xfId="41828"/>
    <cellStyle name="SAPBEXexcGood3 2 2 2 2 4 2 2" xfId="41829"/>
    <cellStyle name="SAPBEXexcGood3 2 2 2 2 4 3" xfId="41830"/>
    <cellStyle name="SAPBEXexcGood3 2 2 2 2 5" xfId="41831"/>
    <cellStyle name="SAPBEXexcGood3 2 2 2 2 5 2" xfId="41832"/>
    <cellStyle name="SAPBEXexcGood3 2 2 2 2 5 2 2" xfId="41833"/>
    <cellStyle name="SAPBEXexcGood3 2 2 2 2 5 3" xfId="41834"/>
    <cellStyle name="SAPBEXexcGood3 2 2 2 2 6" xfId="41835"/>
    <cellStyle name="SAPBEXexcGood3 2 2 2 2 6 2" xfId="41836"/>
    <cellStyle name="SAPBEXexcGood3 2 2 2 2 6 2 2" xfId="41837"/>
    <cellStyle name="SAPBEXexcGood3 2 2 2 2 6 3" xfId="41838"/>
    <cellStyle name="SAPBEXexcGood3 2 2 2 2 7" xfId="41839"/>
    <cellStyle name="SAPBEXexcGood3 2 2 2 2 7 2" xfId="41840"/>
    <cellStyle name="SAPBEXexcGood3 2 2 2 2 8" xfId="41841"/>
    <cellStyle name="SAPBEXexcGood3 2 2 2 3" xfId="41842"/>
    <cellStyle name="SAPBEXexcGood3 2 2 2 3 2" xfId="41843"/>
    <cellStyle name="SAPBEXexcGood3 2 2 2 3 2 2" xfId="41844"/>
    <cellStyle name="SAPBEXexcGood3 2 2 2 3 3" xfId="41845"/>
    <cellStyle name="SAPBEXexcGood3 2 2 2 4" xfId="41846"/>
    <cellStyle name="SAPBEXexcGood3 2 2 2 4 2" xfId="41847"/>
    <cellStyle name="SAPBEXexcGood3 2 2 2 4 2 2" xfId="41848"/>
    <cellStyle name="SAPBEXexcGood3 2 2 2 4 3" xfId="41849"/>
    <cellStyle name="SAPBEXexcGood3 2 2 2 5" xfId="41850"/>
    <cellStyle name="SAPBEXexcGood3 2 2 2 5 2" xfId="41851"/>
    <cellStyle name="SAPBEXexcGood3 2 2 2 5 2 2" xfId="41852"/>
    <cellStyle name="SAPBEXexcGood3 2 2 2 5 3" xfId="41853"/>
    <cellStyle name="SAPBEXexcGood3 2 2 2 6" xfId="41854"/>
    <cellStyle name="SAPBEXexcGood3 2 2 2 6 2" xfId="41855"/>
    <cellStyle name="SAPBEXexcGood3 2 2 2 6 2 2" xfId="41856"/>
    <cellStyle name="SAPBEXexcGood3 2 2 2 6 3" xfId="41857"/>
    <cellStyle name="SAPBEXexcGood3 2 2 2 7" xfId="41858"/>
    <cellStyle name="SAPBEXexcGood3 2 2 2 7 2" xfId="41859"/>
    <cellStyle name="SAPBEXexcGood3 2 2 2 7 2 2" xfId="41860"/>
    <cellStyle name="SAPBEXexcGood3 2 2 2 7 3" xfId="41861"/>
    <cellStyle name="SAPBEXexcGood3 2 2 2 8" xfId="41862"/>
    <cellStyle name="SAPBEXexcGood3 2 2 2 8 2" xfId="41863"/>
    <cellStyle name="SAPBEXexcGood3 2 2 2 9" xfId="41864"/>
    <cellStyle name="SAPBEXexcGood3 2 2 3" xfId="41865"/>
    <cellStyle name="SAPBEXexcGood3 2 2 3 2" xfId="41866"/>
    <cellStyle name="SAPBEXexcGood3 2 2 3 2 2" xfId="41867"/>
    <cellStyle name="SAPBEXexcGood3 2 2 3 2 2 2" xfId="41868"/>
    <cellStyle name="SAPBEXexcGood3 2 2 3 2 3" xfId="41869"/>
    <cellStyle name="SAPBEXexcGood3 2 2 3 3" xfId="41870"/>
    <cellStyle name="SAPBEXexcGood3 2 2 3 3 2" xfId="41871"/>
    <cellStyle name="SAPBEXexcGood3 2 2 3 3 2 2" xfId="41872"/>
    <cellStyle name="SAPBEXexcGood3 2 2 3 3 3" xfId="41873"/>
    <cellStyle name="SAPBEXexcGood3 2 2 3 4" xfId="41874"/>
    <cellStyle name="SAPBEXexcGood3 2 2 3 4 2" xfId="41875"/>
    <cellStyle name="SAPBEXexcGood3 2 2 3 4 2 2" xfId="41876"/>
    <cellStyle name="SAPBEXexcGood3 2 2 3 4 3" xfId="41877"/>
    <cellStyle name="SAPBEXexcGood3 2 2 3 5" xfId="41878"/>
    <cellStyle name="SAPBEXexcGood3 2 2 3 5 2" xfId="41879"/>
    <cellStyle name="SAPBEXexcGood3 2 2 3 5 2 2" xfId="41880"/>
    <cellStyle name="SAPBEXexcGood3 2 2 3 5 3" xfId="41881"/>
    <cellStyle name="SAPBEXexcGood3 2 2 3 6" xfId="41882"/>
    <cellStyle name="SAPBEXexcGood3 2 2 3 6 2" xfId="41883"/>
    <cellStyle name="SAPBEXexcGood3 2 2 3 7" xfId="41884"/>
    <cellStyle name="SAPBEXexcGood3 2 2 4" xfId="41885"/>
    <cellStyle name="SAPBEXexcGood3 2 2 4 2" xfId="41886"/>
    <cellStyle name="SAPBEXexcGood3 2 2 4 2 2" xfId="41887"/>
    <cellStyle name="SAPBEXexcGood3 2 2 4 3" xfId="41888"/>
    <cellStyle name="SAPBEXexcGood3 2 2 5" xfId="41889"/>
    <cellStyle name="SAPBEXexcGood3 2 2 5 2" xfId="41890"/>
    <cellStyle name="SAPBEXexcGood3 2 2 5 2 2" xfId="41891"/>
    <cellStyle name="SAPBEXexcGood3 2 2 5 3" xfId="41892"/>
    <cellStyle name="SAPBEXexcGood3 2 2 6" xfId="41893"/>
    <cellStyle name="SAPBEXexcGood3 2 2 6 2" xfId="41894"/>
    <cellStyle name="SAPBEXexcGood3 2 2 7" xfId="41895"/>
    <cellStyle name="SAPBEXexcGood3 2 3" xfId="41896"/>
    <cellStyle name="SAPBEXexcGood3 2 3 2" xfId="41897"/>
    <cellStyle name="SAPBEXexcGood3 2 3 2 2" xfId="41898"/>
    <cellStyle name="SAPBEXexcGood3 2 3 2 2 2" xfId="41899"/>
    <cellStyle name="SAPBEXexcGood3 2 3 2 2 2 2" xfId="41900"/>
    <cellStyle name="SAPBEXexcGood3 2 3 2 2 2 2 2" xfId="41901"/>
    <cellStyle name="SAPBEXexcGood3 2 3 2 2 2 3" xfId="41902"/>
    <cellStyle name="SAPBEXexcGood3 2 3 2 2 3" xfId="41903"/>
    <cellStyle name="SAPBEXexcGood3 2 3 2 2 3 2" xfId="41904"/>
    <cellStyle name="SAPBEXexcGood3 2 3 2 2 3 2 2" xfId="41905"/>
    <cellStyle name="SAPBEXexcGood3 2 3 2 2 3 3" xfId="41906"/>
    <cellStyle name="SAPBEXexcGood3 2 3 2 2 4" xfId="41907"/>
    <cellStyle name="SAPBEXexcGood3 2 3 2 2 4 2" xfId="41908"/>
    <cellStyle name="SAPBEXexcGood3 2 3 2 2 4 2 2" xfId="41909"/>
    <cellStyle name="SAPBEXexcGood3 2 3 2 2 4 3" xfId="41910"/>
    <cellStyle name="SAPBEXexcGood3 2 3 2 2 5" xfId="41911"/>
    <cellStyle name="SAPBEXexcGood3 2 3 2 2 5 2" xfId="41912"/>
    <cellStyle name="SAPBEXexcGood3 2 3 2 2 5 2 2" xfId="41913"/>
    <cellStyle name="SAPBEXexcGood3 2 3 2 2 5 3" xfId="41914"/>
    <cellStyle name="SAPBEXexcGood3 2 3 2 2 6" xfId="41915"/>
    <cellStyle name="SAPBEXexcGood3 2 3 2 2 6 2" xfId="41916"/>
    <cellStyle name="SAPBEXexcGood3 2 3 2 2 6 2 2" xfId="41917"/>
    <cellStyle name="SAPBEXexcGood3 2 3 2 2 6 3" xfId="41918"/>
    <cellStyle name="SAPBEXexcGood3 2 3 2 2 7" xfId="41919"/>
    <cellStyle name="SAPBEXexcGood3 2 3 2 2 7 2" xfId="41920"/>
    <cellStyle name="SAPBEXexcGood3 2 3 2 2 8" xfId="41921"/>
    <cellStyle name="SAPBEXexcGood3 2 3 2 3" xfId="41922"/>
    <cellStyle name="SAPBEXexcGood3 2 3 2 3 2" xfId="41923"/>
    <cellStyle name="SAPBEXexcGood3 2 3 2 3 2 2" xfId="41924"/>
    <cellStyle name="SAPBEXexcGood3 2 3 2 3 3" xfId="41925"/>
    <cellStyle name="SAPBEXexcGood3 2 3 2 4" xfId="41926"/>
    <cellStyle name="SAPBEXexcGood3 2 3 2 4 2" xfId="41927"/>
    <cellStyle name="SAPBEXexcGood3 2 3 2 4 2 2" xfId="41928"/>
    <cellStyle name="SAPBEXexcGood3 2 3 2 4 3" xfId="41929"/>
    <cellStyle name="SAPBEXexcGood3 2 3 2 5" xfId="41930"/>
    <cellStyle name="SAPBEXexcGood3 2 3 2 5 2" xfId="41931"/>
    <cellStyle name="SAPBEXexcGood3 2 3 2 5 2 2" xfId="41932"/>
    <cellStyle name="SAPBEXexcGood3 2 3 2 5 3" xfId="41933"/>
    <cellStyle name="SAPBEXexcGood3 2 3 2 6" xfId="41934"/>
    <cellStyle name="SAPBEXexcGood3 2 3 2 6 2" xfId="41935"/>
    <cellStyle name="SAPBEXexcGood3 2 3 2 6 2 2" xfId="41936"/>
    <cellStyle name="SAPBEXexcGood3 2 3 2 6 3" xfId="41937"/>
    <cellStyle name="SAPBEXexcGood3 2 3 2 7" xfId="41938"/>
    <cellStyle name="SAPBEXexcGood3 2 3 2 7 2" xfId="41939"/>
    <cellStyle name="SAPBEXexcGood3 2 3 2 7 2 2" xfId="41940"/>
    <cellStyle name="SAPBEXexcGood3 2 3 2 7 3" xfId="41941"/>
    <cellStyle name="SAPBEXexcGood3 2 3 2 8" xfId="41942"/>
    <cellStyle name="SAPBEXexcGood3 2 3 2 8 2" xfId="41943"/>
    <cellStyle name="SAPBEXexcGood3 2 3 2 9" xfId="41944"/>
    <cellStyle name="SAPBEXexcGood3 2 3 3" xfId="41945"/>
    <cellStyle name="SAPBEXexcGood3 2 3 3 2" xfId="41946"/>
    <cellStyle name="SAPBEXexcGood3 2 3 3 2 2" xfId="41947"/>
    <cellStyle name="SAPBEXexcGood3 2 3 3 2 2 2" xfId="41948"/>
    <cellStyle name="SAPBEXexcGood3 2 3 3 2 3" xfId="41949"/>
    <cellStyle name="SAPBEXexcGood3 2 3 3 3" xfId="41950"/>
    <cellStyle name="SAPBEXexcGood3 2 3 3 3 2" xfId="41951"/>
    <cellStyle name="SAPBEXexcGood3 2 3 3 3 2 2" xfId="41952"/>
    <cellStyle name="SAPBEXexcGood3 2 3 3 3 3" xfId="41953"/>
    <cellStyle name="SAPBEXexcGood3 2 3 3 4" xfId="41954"/>
    <cellStyle name="SAPBEXexcGood3 2 3 3 4 2" xfId="41955"/>
    <cellStyle name="SAPBEXexcGood3 2 3 3 4 2 2" xfId="41956"/>
    <cellStyle name="SAPBEXexcGood3 2 3 3 4 3" xfId="41957"/>
    <cellStyle name="SAPBEXexcGood3 2 3 3 5" xfId="41958"/>
    <cellStyle name="SAPBEXexcGood3 2 3 3 5 2" xfId="41959"/>
    <cellStyle name="SAPBEXexcGood3 2 3 3 5 2 2" xfId="41960"/>
    <cellStyle name="SAPBEXexcGood3 2 3 3 5 3" xfId="41961"/>
    <cellStyle name="SAPBEXexcGood3 2 3 3 6" xfId="41962"/>
    <cellStyle name="SAPBEXexcGood3 2 3 3 6 2" xfId="41963"/>
    <cellStyle name="SAPBEXexcGood3 2 3 3 7" xfId="41964"/>
    <cellStyle name="SAPBEXexcGood3 2 3 4" xfId="41965"/>
    <cellStyle name="SAPBEXexcGood3 2 3 4 2" xfId="41966"/>
    <cellStyle name="SAPBEXexcGood3 2 3 4 2 2" xfId="41967"/>
    <cellStyle name="SAPBEXexcGood3 2 3 4 3" xfId="41968"/>
    <cellStyle name="SAPBEXexcGood3 2 3 5" xfId="41969"/>
    <cellStyle name="SAPBEXexcGood3 2 3 5 2" xfId="41970"/>
    <cellStyle name="SAPBEXexcGood3 2 3 5 2 2" xfId="41971"/>
    <cellStyle name="SAPBEXexcGood3 2 3 5 3" xfId="41972"/>
    <cellStyle name="SAPBEXexcGood3 2 3 6" xfId="41973"/>
    <cellStyle name="SAPBEXexcGood3 2 3 6 2" xfId="41974"/>
    <cellStyle name="SAPBEXexcGood3 2 3 7" xfId="41975"/>
    <cellStyle name="SAPBEXexcGood3 2 4" xfId="41976"/>
    <cellStyle name="SAPBEXexcGood3 2 4 2" xfId="41977"/>
    <cellStyle name="SAPBEXexcGood3 2 4 2 2" xfId="41978"/>
    <cellStyle name="SAPBEXexcGood3 2 4 2 2 2" xfId="41979"/>
    <cellStyle name="SAPBEXexcGood3 2 4 2 2 2 2" xfId="41980"/>
    <cellStyle name="SAPBEXexcGood3 2 4 2 2 3" xfId="41981"/>
    <cellStyle name="SAPBEXexcGood3 2 4 2 3" xfId="41982"/>
    <cellStyle name="SAPBEXexcGood3 2 4 2 3 2" xfId="41983"/>
    <cellStyle name="SAPBEXexcGood3 2 4 2 3 2 2" xfId="41984"/>
    <cellStyle name="SAPBEXexcGood3 2 4 2 3 3" xfId="41985"/>
    <cellStyle name="SAPBEXexcGood3 2 4 2 4" xfId="41986"/>
    <cellStyle name="SAPBEXexcGood3 2 4 2 4 2" xfId="41987"/>
    <cellStyle name="SAPBEXexcGood3 2 4 2 4 2 2" xfId="41988"/>
    <cellStyle name="SAPBEXexcGood3 2 4 2 4 3" xfId="41989"/>
    <cellStyle name="SAPBEXexcGood3 2 4 2 5" xfId="41990"/>
    <cellStyle name="SAPBEXexcGood3 2 4 2 5 2" xfId="41991"/>
    <cellStyle name="SAPBEXexcGood3 2 4 2 5 2 2" xfId="41992"/>
    <cellStyle name="SAPBEXexcGood3 2 4 2 5 3" xfId="41993"/>
    <cellStyle name="SAPBEXexcGood3 2 4 2 6" xfId="41994"/>
    <cellStyle name="SAPBEXexcGood3 2 4 2 6 2" xfId="41995"/>
    <cellStyle name="SAPBEXexcGood3 2 4 2 6 2 2" xfId="41996"/>
    <cellStyle name="SAPBEXexcGood3 2 4 2 6 3" xfId="41997"/>
    <cellStyle name="SAPBEXexcGood3 2 4 2 7" xfId="41998"/>
    <cellStyle name="SAPBEXexcGood3 2 4 2 7 2" xfId="41999"/>
    <cellStyle name="SAPBEXexcGood3 2 4 2 8" xfId="42000"/>
    <cellStyle name="SAPBEXexcGood3 2 4 3" xfId="42001"/>
    <cellStyle name="SAPBEXexcGood3 2 4 3 2" xfId="42002"/>
    <cellStyle name="SAPBEXexcGood3 2 4 3 2 2" xfId="42003"/>
    <cellStyle name="SAPBEXexcGood3 2 4 3 3" xfId="42004"/>
    <cellStyle name="SAPBEXexcGood3 2 4 4" xfId="42005"/>
    <cellStyle name="SAPBEXexcGood3 2 4 4 2" xfId="42006"/>
    <cellStyle name="SAPBEXexcGood3 2 4 4 2 2" xfId="42007"/>
    <cellStyle name="SAPBEXexcGood3 2 4 4 3" xfId="42008"/>
    <cellStyle name="SAPBEXexcGood3 2 4 5" xfId="42009"/>
    <cellStyle name="SAPBEXexcGood3 2 4 5 2" xfId="42010"/>
    <cellStyle name="SAPBEXexcGood3 2 4 5 2 2" xfId="42011"/>
    <cellStyle name="SAPBEXexcGood3 2 4 5 3" xfId="42012"/>
    <cellStyle name="SAPBEXexcGood3 2 4 6" xfId="42013"/>
    <cellStyle name="SAPBEXexcGood3 2 4 6 2" xfId="42014"/>
    <cellStyle name="SAPBEXexcGood3 2 4 6 2 2" xfId="42015"/>
    <cellStyle name="SAPBEXexcGood3 2 4 6 3" xfId="42016"/>
    <cellStyle name="SAPBEXexcGood3 2 4 7" xfId="42017"/>
    <cellStyle name="SAPBEXexcGood3 2 4 7 2" xfId="42018"/>
    <cellStyle name="SAPBEXexcGood3 2 4 7 2 2" xfId="42019"/>
    <cellStyle name="SAPBEXexcGood3 2 4 7 3" xfId="42020"/>
    <cellStyle name="SAPBEXexcGood3 2 4 8" xfId="42021"/>
    <cellStyle name="SAPBEXexcGood3 2 4 8 2" xfId="42022"/>
    <cellStyle name="SAPBEXexcGood3 2 4 9" xfId="42023"/>
    <cellStyle name="SAPBEXexcGood3 2 5" xfId="42024"/>
    <cellStyle name="SAPBEXexcGood3 2 5 2" xfId="42025"/>
    <cellStyle name="SAPBEXexcGood3 2 5 2 2" xfId="42026"/>
    <cellStyle name="SAPBEXexcGood3 2 5 2 2 2" xfId="42027"/>
    <cellStyle name="SAPBEXexcGood3 2 5 2 3" xfId="42028"/>
    <cellStyle name="SAPBEXexcGood3 2 5 3" xfId="42029"/>
    <cellStyle name="SAPBEXexcGood3 2 5 3 2" xfId="42030"/>
    <cellStyle name="SAPBEXexcGood3 2 5 3 2 2" xfId="42031"/>
    <cellStyle name="SAPBEXexcGood3 2 5 3 3" xfId="42032"/>
    <cellStyle name="SAPBEXexcGood3 2 5 4" xfId="42033"/>
    <cellStyle name="SAPBEXexcGood3 2 5 4 2" xfId="42034"/>
    <cellStyle name="SAPBEXexcGood3 2 5 4 2 2" xfId="42035"/>
    <cellStyle name="SAPBEXexcGood3 2 5 4 3" xfId="42036"/>
    <cellStyle name="SAPBEXexcGood3 2 5 5" xfId="42037"/>
    <cellStyle name="SAPBEXexcGood3 2 5 5 2" xfId="42038"/>
    <cellStyle name="SAPBEXexcGood3 2 5 5 2 2" xfId="42039"/>
    <cellStyle name="SAPBEXexcGood3 2 5 5 3" xfId="42040"/>
    <cellStyle name="SAPBEXexcGood3 2 5 6" xfId="42041"/>
    <cellStyle name="SAPBEXexcGood3 2 5 6 2" xfId="42042"/>
    <cellStyle name="SAPBEXexcGood3 2 5 7" xfId="42043"/>
    <cellStyle name="SAPBEXexcGood3 2 6" xfId="42044"/>
    <cellStyle name="SAPBEXexcGood3 2 6 2" xfId="42045"/>
    <cellStyle name="SAPBEXexcGood3 2 6 2 2" xfId="42046"/>
    <cellStyle name="SAPBEXexcGood3 2 6 3" xfId="42047"/>
    <cellStyle name="SAPBEXexcGood3 2 7" xfId="42048"/>
    <cellStyle name="SAPBEXexcGood3 2 7 2" xfId="42049"/>
    <cellStyle name="SAPBEXexcGood3 2 7 2 2" xfId="42050"/>
    <cellStyle name="SAPBEXexcGood3 2 7 3" xfId="42051"/>
    <cellStyle name="SAPBEXexcGood3 2 8" xfId="42052"/>
    <cellStyle name="SAPBEXexcGood3 2 8 2" xfId="42053"/>
    <cellStyle name="SAPBEXexcGood3 2 9" xfId="42054"/>
    <cellStyle name="SAPBEXexcGood3 3" xfId="42055"/>
    <cellStyle name="SAPBEXexcGood3 3 2" xfId="42056"/>
    <cellStyle name="SAPBEXexcGood3 3 2 2" xfId="42057"/>
    <cellStyle name="SAPBEXexcGood3 3 2 2 2" xfId="42058"/>
    <cellStyle name="SAPBEXexcGood3 3 2 2 2 2" xfId="42059"/>
    <cellStyle name="SAPBEXexcGood3 3 2 2 2 2 2" xfId="42060"/>
    <cellStyle name="SAPBEXexcGood3 3 2 2 2 2 2 2" xfId="42061"/>
    <cellStyle name="SAPBEXexcGood3 3 2 2 2 2 3" xfId="42062"/>
    <cellStyle name="SAPBEXexcGood3 3 2 2 2 3" xfId="42063"/>
    <cellStyle name="SAPBEXexcGood3 3 2 2 2 3 2" xfId="42064"/>
    <cellStyle name="SAPBEXexcGood3 3 2 2 2 3 2 2" xfId="42065"/>
    <cellStyle name="SAPBEXexcGood3 3 2 2 2 3 3" xfId="42066"/>
    <cellStyle name="SAPBEXexcGood3 3 2 2 2 4" xfId="42067"/>
    <cellStyle name="SAPBEXexcGood3 3 2 2 2 4 2" xfId="42068"/>
    <cellStyle name="SAPBEXexcGood3 3 2 2 2 4 2 2" xfId="42069"/>
    <cellStyle name="SAPBEXexcGood3 3 2 2 2 4 3" xfId="42070"/>
    <cellStyle name="SAPBEXexcGood3 3 2 2 2 5" xfId="42071"/>
    <cellStyle name="SAPBEXexcGood3 3 2 2 2 5 2" xfId="42072"/>
    <cellStyle name="SAPBEXexcGood3 3 2 2 2 5 2 2" xfId="42073"/>
    <cellStyle name="SAPBEXexcGood3 3 2 2 2 5 3" xfId="42074"/>
    <cellStyle name="SAPBEXexcGood3 3 2 2 2 6" xfId="42075"/>
    <cellStyle name="SAPBEXexcGood3 3 2 2 2 6 2" xfId="42076"/>
    <cellStyle name="SAPBEXexcGood3 3 2 2 2 6 2 2" xfId="42077"/>
    <cellStyle name="SAPBEXexcGood3 3 2 2 2 6 3" xfId="42078"/>
    <cellStyle name="SAPBEXexcGood3 3 2 2 2 7" xfId="42079"/>
    <cellStyle name="SAPBEXexcGood3 3 2 2 2 7 2" xfId="42080"/>
    <cellStyle name="SAPBEXexcGood3 3 2 2 2 8" xfId="42081"/>
    <cellStyle name="SAPBEXexcGood3 3 2 2 3" xfId="42082"/>
    <cellStyle name="SAPBEXexcGood3 3 2 2 3 2" xfId="42083"/>
    <cellStyle name="SAPBEXexcGood3 3 2 2 3 2 2" xfId="42084"/>
    <cellStyle name="SAPBEXexcGood3 3 2 2 3 3" xfId="42085"/>
    <cellStyle name="SAPBEXexcGood3 3 2 2 4" xfId="42086"/>
    <cellStyle name="SAPBEXexcGood3 3 2 2 4 2" xfId="42087"/>
    <cellStyle name="SAPBEXexcGood3 3 2 2 4 2 2" xfId="42088"/>
    <cellStyle name="SAPBEXexcGood3 3 2 2 4 3" xfId="42089"/>
    <cellStyle name="SAPBEXexcGood3 3 2 2 5" xfId="42090"/>
    <cellStyle name="SAPBEXexcGood3 3 2 2 5 2" xfId="42091"/>
    <cellStyle name="SAPBEXexcGood3 3 2 2 5 2 2" xfId="42092"/>
    <cellStyle name="SAPBEXexcGood3 3 2 2 5 3" xfId="42093"/>
    <cellStyle name="SAPBEXexcGood3 3 2 2 6" xfId="42094"/>
    <cellStyle name="SAPBEXexcGood3 3 2 2 6 2" xfId="42095"/>
    <cellStyle name="SAPBEXexcGood3 3 2 2 6 2 2" xfId="42096"/>
    <cellStyle name="SAPBEXexcGood3 3 2 2 6 3" xfId="42097"/>
    <cellStyle name="SAPBEXexcGood3 3 2 2 7" xfId="42098"/>
    <cellStyle name="SAPBEXexcGood3 3 2 2 7 2" xfId="42099"/>
    <cellStyle name="SAPBEXexcGood3 3 2 2 7 2 2" xfId="42100"/>
    <cellStyle name="SAPBEXexcGood3 3 2 2 7 3" xfId="42101"/>
    <cellStyle name="SAPBEXexcGood3 3 2 2 8" xfId="42102"/>
    <cellStyle name="SAPBEXexcGood3 3 2 2 8 2" xfId="42103"/>
    <cellStyle name="SAPBEXexcGood3 3 2 2 9" xfId="42104"/>
    <cellStyle name="SAPBEXexcGood3 3 2 3" xfId="42105"/>
    <cellStyle name="SAPBEXexcGood3 3 2 3 2" xfId="42106"/>
    <cellStyle name="SAPBEXexcGood3 3 2 3 2 2" xfId="42107"/>
    <cellStyle name="SAPBEXexcGood3 3 2 3 2 2 2" xfId="42108"/>
    <cellStyle name="SAPBEXexcGood3 3 2 3 2 3" xfId="42109"/>
    <cellStyle name="SAPBEXexcGood3 3 2 3 3" xfId="42110"/>
    <cellStyle name="SAPBEXexcGood3 3 2 3 3 2" xfId="42111"/>
    <cellStyle name="SAPBEXexcGood3 3 2 3 3 2 2" xfId="42112"/>
    <cellStyle name="SAPBEXexcGood3 3 2 3 3 3" xfId="42113"/>
    <cellStyle name="SAPBEXexcGood3 3 2 3 4" xfId="42114"/>
    <cellStyle name="SAPBEXexcGood3 3 2 3 4 2" xfId="42115"/>
    <cellStyle name="SAPBEXexcGood3 3 2 3 4 2 2" xfId="42116"/>
    <cellStyle name="SAPBEXexcGood3 3 2 3 4 3" xfId="42117"/>
    <cellStyle name="SAPBEXexcGood3 3 2 3 5" xfId="42118"/>
    <cellStyle name="SAPBEXexcGood3 3 2 3 5 2" xfId="42119"/>
    <cellStyle name="SAPBEXexcGood3 3 2 3 5 2 2" xfId="42120"/>
    <cellStyle name="SAPBEXexcGood3 3 2 3 5 3" xfId="42121"/>
    <cellStyle name="SAPBEXexcGood3 3 2 3 6" xfId="42122"/>
    <cellStyle name="SAPBEXexcGood3 3 2 3 6 2" xfId="42123"/>
    <cellStyle name="SAPBEXexcGood3 3 2 3 7" xfId="42124"/>
    <cellStyle name="SAPBEXexcGood3 3 2 4" xfId="42125"/>
    <cellStyle name="SAPBEXexcGood3 3 2 4 2" xfId="42126"/>
    <cellStyle name="SAPBEXexcGood3 3 2 4 2 2" xfId="42127"/>
    <cellStyle name="SAPBEXexcGood3 3 2 4 3" xfId="42128"/>
    <cellStyle name="SAPBEXexcGood3 3 2 5" xfId="42129"/>
    <cellStyle name="SAPBEXexcGood3 3 2 5 2" xfId="42130"/>
    <cellStyle name="SAPBEXexcGood3 3 2 5 2 2" xfId="42131"/>
    <cellStyle name="SAPBEXexcGood3 3 2 5 3" xfId="42132"/>
    <cellStyle name="SAPBEXexcGood3 3 2 6" xfId="42133"/>
    <cellStyle name="SAPBEXexcGood3 3 2 6 2" xfId="42134"/>
    <cellStyle name="SAPBEXexcGood3 3 2 7" xfId="42135"/>
    <cellStyle name="SAPBEXexcGood3 3 3" xfId="42136"/>
    <cellStyle name="SAPBEXexcGood3 3 3 2" xfId="42137"/>
    <cellStyle name="SAPBEXexcGood3 3 3 2 2" xfId="42138"/>
    <cellStyle name="SAPBEXexcGood3 3 3 2 2 2" xfId="42139"/>
    <cellStyle name="SAPBEXexcGood3 3 3 2 2 2 2" xfId="42140"/>
    <cellStyle name="SAPBEXexcGood3 3 3 2 2 2 2 2" xfId="42141"/>
    <cellStyle name="SAPBEXexcGood3 3 3 2 2 2 3" xfId="42142"/>
    <cellStyle name="SAPBEXexcGood3 3 3 2 2 3" xfId="42143"/>
    <cellStyle name="SAPBEXexcGood3 3 3 2 2 3 2" xfId="42144"/>
    <cellStyle name="SAPBEXexcGood3 3 3 2 2 3 2 2" xfId="42145"/>
    <cellStyle name="SAPBEXexcGood3 3 3 2 2 3 3" xfId="42146"/>
    <cellStyle name="SAPBEXexcGood3 3 3 2 2 4" xfId="42147"/>
    <cellStyle name="SAPBEXexcGood3 3 3 2 2 4 2" xfId="42148"/>
    <cellStyle name="SAPBEXexcGood3 3 3 2 2 4 2 2" xfId="42149"/>
    <cellStyle name="SAPBEXexcGood3 3 3 2 2 4 3" xfId="42150"/>
    <cellStyle name="SAPBEXexcGood3 3 3 2 2 5" xfId="42151"/>
    <cellStyle name="SAPBEXexcGood3 3 3 2 2 5 2" xfId="42152"/>
    <cellStyle name="SAPBEXexcGood3 3 3 2 2 5 2 2" xfId="42153"/>
    <cellStyle name="SAPBEXexcGood3 3 3 2 2 5 3" xfId="42154"/>
    <cellStyle name="SAPBEXexcGood3 3 3 2 2 6" xfId="42155"/>
    <cellStyle name="SAPBEXexcGood3 3 3 2 2 6 2" xfId="42156"/>
    <cellStyle name="SAPBEXexcGood3 3 3 2 2 6 2 2" xfId="42157"/>
    <cellStyle name="SAPBEXexcGood3 3 3 2 2 6 3" xfId="42158"/>
    <cellStyle name="SAPBEXexcGood3 3 3 2 2 7" xfId="42159"/>
    <cellStyle name="SAPBEXexcGood3 3 3 2 2 7 2" xfId="42160"/>
    <cellStyle name="SAPBEXexcGood3 3 3 2 2 8" xfId="42161"/>
    <cellStyle name="SAPBEXexcGood3 3 3 2 3" xfId="42162"/>
    <cellStyle name="SAPBEXexcGood3 3 3 2 3 2" xfId="42163"/>
    <cellStyle name="SAPBEXexcGood3 3 3 2 3 2 2" xfId="42164"/>
    <cellStyle name="SAPBEXexcGood3 3 3 2 3 3" xfId="42165"/>
    <cellStyle name="SAPBEXexcGood3 3 3 2 4" xfId="42166"/>
    <cellStyle name="SAPBEXexcGood3 3 3 2 4 2" xfId="42167"/>
    <cellStyle name="SAPBEXexcGood3 3 3 2 4 2 2" xfId="42168"/>
    <cellStyle name="SAPBEXexcGood3 3 3 2 4 3" xfId="42169"/>
    <cellStyle name="SAPBEXexcGood3 3 3 2 5" xfId="42170"/>
    <cellStyle name="SAPBEXexcGood3 3 3 2 5 2" xfId="42171"/>
    <cellStyle name="SAPBEXexcGood3 3 3 2 5 2 2" xfId="42172"/>
    <cellStyle name="SAPBEXexcGood3 3 3 2 5 3" xfId="42173"/>
    <cellStyle name="SAPBEXexcGood3 3 3 2 6" xfId="42174"/>
    <cellStyle name="SAPBEXexcGood3 3 3 2 6 2" xfId="42175"/>
    <cellStyle name="SAPBEXexcGood3 3 3 2 6 2 2" xfId="42176"/>
    <cellStyle name="SAPBEXexcGood3 3 3 2 6 3" xfId="42177"/>
    <cellStyle name="SAPBEXexcGood3 3 3 2 7" xfId="42178"/>
    <cellStyle name="SAPBEXexcGood3 3 3 2 7 2" xfId="42179"/>
    <cellStyle name="SAPBEXexcGood3 3 3 2 7 2 2" xfId="42180"/>
    <cellStyle name="SAPBEXexcGood3 3 3 2 7 3" xfId="42181"/>
    <cellStyle name="SAPBEXexcGood3 3 3 2 8" xfId="42182"/>
    <cellStyle name="SAPBEXexcGood3 3 3 2 8 2" xfId="42183"/>
    <cellStyle name="SAPBEXexcGood3 3 3 2 9" xfId="42184"/>
    <cellStyle name="SAPBEXexcGood3 3 3 3" xfId="42185"/>
    <cellStyle name="SAPBEXexcGood3 3 3 3 2" xfId="42186"/>
    <cellStyle name="SAPBEXexcGood3 3 3 3 2 2" xfId="42187"/>
    <cellStyle name="SAPBEXexcGood3 3 3 3 2 2 2" xfId="42188"/>
    <cellStyle name="SAPBEXexcGood3 3 3 3 2 3" xfId="42189"/>
    <cellStyle name="SAPBEXexcGood3 3 3 3 3" xfId="42190"/>
    <cellStyle name="SAPBEXexcGood3 3 3 3 3 2" xfId="42191"/>
    <cellStyle name="SAPBEXexcGood3 3 3 3 3 2 2" xfId="42192"/>
    <cellStyle name="SAPBEXexcGood3 3 3 3 3 3" xfId="42193"/>
    <cellStyle name="SAPBEXexcGood3 3 3 3 4" xfId="42194"/>
    <cellStyle name="SAPBEXexcGood3 3 3 3 4 2" xfId="42195"/>
    <cellStyle name="SAPBEXexcGood3 3 3 3 4 2 2" xfId="42196"/>
    <cellStyle name="SAPBEXexcGood3 3 3 3 4 3" xfId="42197"/>
    <cellStyle name="SAPBEXexcGood3 3 3 3 5" xfId="42198"/>
    <cellStyle name="SAPBEXexcGood3 3 3 3 5 2" xfId="42199"/>
    <cellStyle name="SAPBEXexcGood3 3 3 3 5 2 2" xfId="42200"/>
    <cellStyle name="SAPBEXexcGood3 3 3 3 5 3" xfId="42201"/>
    <cellStyle name="SAPBEXexcGood3 3 3 3 6" xfId="42202"/>
    <cellStyle name="SAPBEXexcGood3 3 3 3 6 2" xfId="42203"/>
    <cellStyle name="SAPBEXexcGood3 3 3 3 7" xfId="42204"/>
    <cellStyle name="SAPBEXexcGood3 3 3 4" xfId="42205"/>
    <cellStyle name="SAPBEXexcGood3 3 3 4 2" xfId="42206"/>
    <cellStyle name="SAPBEXexcGood3 3 3 4 2 2" xfId="42207"/>
    <cellStyle name="SAPBEXexcGood3 3 3 4 3" xfId="42208"/>
    <cellStyle name="SAPBEXexcGood3 3 3 5" xfId="42209"/>
    <cellStyle name="SAPBEXexcGood3 3 3 5 2" xfId="42210"/>
    <cellStyle name="SAPBEXexcGood3 3 3 5 2 2" xfId="42211"/>
    <cellStyle name="SAPBEXexcGood3 3 3 5 3" xfId="42212"/>
    <cellStyle name="SAPBEXexcGood3 3 3 6" xfId="42213"/>
    <cellStyle name="SAPBEXexcGood3 3 3 6 2" xfId="42214"/>
    <cellStyle name="SAPBEXexcGood3 3 3 7" xfId="42215"/>
    <cellStyle name="SAPBEXexcGood3 3 4" xfId="42216"/>
    <cellStyle name="SAPBEXexcGood3 3 4 2" xfId="42217"/>
    <cellStyle name="SAPBEXexcGood3 3 4 2 2" xfId="42218"/>
    <cellStyle name="SAPBEXexcGood3 3 4 2 2 2" xfId="42219"/>
    <cellStyle name="SAPBEXexcGood3 3 4 2 2 2 2" xfId="42220"/>
    <cellStyle name="SAPBEXexcGood3 3 4 2 2 3" xfId="42221"/>
    <cellStyle name="SAPBEXexcGood3 3 4 2 3" xfId="42222"/>
    <cellStyle name="SAPBEXexcGood3 3 4 2 3 2" xfId="42223"/>
    <cellStyle name="SAPBEXexcGood3 3 4 2 3 2 2" xfId="42224"/>
    <cellStyle name="SAPBEXexcGood3 3 4 2 3 3" xfId="42225"/>
    <cellStyle name="SAPBEXexcGood3 3 4 2 4" xfId="42226"/>
    <cellStyle name="SAPBEXexcGood3 3 4 2 4 2" xfId="42227"/>
    <cellStyle name="SAPBEXexcGood3 3 4 2 4 2 2" xfId="42228"/>
    <cellStyle name="SAPBEXexcGood3 3 4 2 4 3" xfId="42229"/>
    <cellStyle name="SAPBEXexcGood3 3 4 2 5" xfId="42230"/>
    <cellStyle name="SAPBEXexcGood3 3 4 2 5 2" xfId="42231"/>
    <cellStyle name="SAPBEXexcGood3 3 4 2 5 2 2" xfId="42232"/>
    <cellStyle name="SAPBEXexcGood3 3 4 2 5 3" xfId="42233"/>
    <cellStyle name="SAPBEXexcGood3 3 4 2 6" xfId="42234"/>
    <cellStyle name="SAPBEXexcGood3 3 4 2 6 2" xfId="42235"/>
    <cellStyle name="SAPBEXexcGood3 3 4 2 6 2 2" xfId="42236"/>
    <cellStyle name="SAPBEXexcGood3 3 4 2 6 3" xfId="42237"/>
    <cellStyle name="SAPBEXexcGood3 3 4 2 7" xfId="42238"/>
    <cellStyle name="SAPBEXexcGood3 3 4 2 7 2" xfId="42239"/>
    <cellStyle name="SAPBEXexcGood3 3 4 2 8" xfId="42240"/>
    <cellStyle name="SAPBEXexcGood3 3 4 3" xfId="42241"/>
    <cellStyle name="SAPBEXexcGood3 3 4 3 2" xfId="42242"/>
    <cellStyle name="SAPBEXexcGood3 3 4 3 2 2" xfId="42243"/>
    <cellStyle name="SAPBEXexcGood3 3 4 3 3" xfId="42244"/>
    <cellStyle name="SAPBEXexcGood3 3 4 4" xfId="42245"/>
    <cellStyle name="SAPBEXexcGood3 3 4 4 2" xfId="42246"/>
    <cellStyle name="SAPBEXexcGood3 3 4 4 2 2" xfId="42247"/>
    <cellStyle name="SAPBEXexcGood3 3 4 4 3" xfId="42248"/>
    <cellStyle name="SAPBEXexcGood3 3 4 5" xfId="42249"/>
    <cellStyle name="SAPBEXexcGood3 3 4 5 2" xfId="42250"/>
    <cellStyle name="SAPBEXexcGood3 3 4 5 2 2" xfId="42251"/>
    <cellStyle name="SAPBEXexcGood3 3 4 5 3" xfId="42252"/>
    <cellStyle name="SAPBEXexcGood3 3 4 6" xfId="42253"/>
    <cellStyle name="SAPBEXexcGood3 3 4 6 2" xfId="42254"/>
    <cellStyle name="SAPBEXexcGood3 3 4 6 2 2" xfId="42255"/>
    <cellStyle name="SAPBEXexcGood3 3 4 6 3" xfId="42256"/>
    <cellStyle name="SAPBEXexcGood3 3 4 7" xfId="42257"/>
    <cellStyle name="SAPBEXexcGood3 3 4 7 2" xfId="42258"/>
    <cellStyle name="SAPBEXexcGood3 3 4 7 2 2" xfId="42259"/>
    <cellStyle name="SAPBEXexcGood3 3 4 7 3" xfId="42260"/>
    <cellStyle name="SAPBEXexcGood3 3 4 8" xfId="42261"/>
    <cellStyle name="SAPBEXexcGood3 3 4 8 2" xfId="42262"/>
    <cellStyle name="SAPBEXexcGood3 3 4 9" xfId="42263"/>
    <cellStyle name="SAPBEXexcGood3 3 5" xfId="42264"/>
    <cellStyle name="SAPBEXexcGood3 3 5 2" xfId="42265"/>
    <cellStyle name="SAPBEXexcGood3 3 5 2 2" xfId="42266"/>
    <cellStyle name="SAPBEXexcGood3 3 5 2 2 2" xfId="42267"/>
    <cellStyle name="SAPBEXexcGood3 3 5 2 3" xfId="42268"/>
    <cellStyle name="SAPBEXexcGood3 3 5 3" xfId="42269"/>
    <cellStyle name="SAPBEXexcGood3 3 5 3 2" xfId="42270"/>
    <cellStyle name="SAPBEXexcGood3 3 5 3 2 2" xfId="42271"/>
    <cellStyle name="SAPBEXexcGood3 3 5 3 3" xfId="42272"/>
    <cellStyle name="SAPBEXexcGood3 3 5 4" xfId="42273"/>
    <cellStyle name="SAPBEXexcGood3 3 5 4 2" xfId="42274"/>
    <cellStyle name="SAPBEXexcGood3 3 5 4 2 2" xfId="42275"/>
    <cellStyle name="SAPBEXexcGood3 3 5 4 3" xfId="42276"/>
    <cellStyle name="SAPBEXexcGood3 3 5 5" xfId="42277"/>
    <cellStyle name="SAPBEXexcGood3 3 5 5 2" xfId="42278"/>
    <cellStyle name="SAPBEXexcGood3 3 5 5 2 2" xfId="42279"/>
    <cellStyle name="SAPBEXexcGood3 3 5 5 3" xfId="42280"/>
    <cellStyle name="SAPBEXexcGood3 3 5 6" xfId="42281"/>
    <cellStyle name="SAPBEXexcGood3 3 5 6 2" xfId="42282"/>
    <cellStyle name="SAPBEXexcGood3 3 5 7" xfId="42283"/>
    <cellStyle name="SAPBEXexcGood3 3 6" xfId="42284"/>
    <cellStyle name="SAPBEXexcGood3 3 6 2" xfId="42285"/>
    <cellStyle name="SAPBEXexcGood3 3 6 2 2" xfId="42286"/>
    <cellStyle name="SAPBEXexcGood3 3 6 3" xfId="42287"/>
    <cellStyle name="SAPBEXexcGood3 3 7" xfId="42288"/>
    <cellStyle name="SAPBEXexcGood3 3 7 2" xfId="42289"/>
    <cellStyle name="SAPBEXexcGood3 3 7 2 2" xfId="42290"/>
    <cellStyle name="SAPBEXexcGood3 3 7 3" xfId="42291"/>
    <cellStyle name="SAPBEXexcGood3 3 8" xfId="42292"/>
    <cellStyle name="SAPBEXexcGood3 3 8 2" xfId="42293"/>
    <cellStyle name="SAPBEXexcGood3 3 9" xfId="42294"/>
    <cellStyle name="SAPBEXexcGood3 4" xfId="42295"/>
    <cellStyle name="SAPBEXexcGood3 4 2" xfId="42296"/>
    <cellStyle name="SAPBEXexcGood3 4 2 2" xfId="42297"/>
    <cellStyle name="SAPBEXexcGood3 4 2 2 2" xfId="42298"/>
    <cellStyle name="SAPBEXexcGood3 4 2 2 2 2" xfId="42299"/>
    <cellStyle name="SAPBEXexcGood3 4 2 2 2 2 2" xfId="42300"/>
    <cellStyle name="SAPBEXexcGood3 4 2 2 2 2 2 2" xfId="42301"/>
    <cellStyle name="SAPBEXexcGood3 4 2 2 2 2 3" xfId="42302"/>
    <cellStyle name="SAPBEXexcGood3 4 2 2 2 3" xfId="42303"/>
    <cellStyle name="SAPBEXexcGood3 4 2 2 2 3 2" xfId="42304"/>
    <cellStyle name="SAPBEXexcGood3 4 2 2 2 3 2 2" xfId="42305"/>
    <cellStyle name="SAPBEXexcGood3 4 2 2 2 3 3" xfId="42306"/>
    <cellStyle name="SAPBEXexcGood3 4 2 2 2 4" xfId="42307"/>
    <cellStyle name="SAPBEXexcGood3 4 2 2 2 4 2" xfId="42308"/>
    <cellStyle name="SAPBEXexcGood3 4 2 2 2 4 2 2" xfId="42309"/>
    <cellStyle name="SAPBEXexcGood3 4 2 2 2 4 3" xfId="42310"/>
    <cellStyle name="SAPBEXexcGood3 4 2 2 2 5" xfId="42311"/>
    <cellStyle name="SAPBEXexcGood3 4 2 2 2 5 2" xfId="42312"/>
    <cellStyle name="SAPBEXexcGood3 4 2 2 2 5 2 2" xfId="42313"/>
    <cellStyle name="SAPBEXexcGood3 4 2 2 2 5 3" xfId="42314"/>
    <cellStyle name="SAPBEXexcGood3 4 2 2 2 6" xfId="42315"/>
    <cellStyle name="SAPBEXexcGood3 4 2 2 2 6 2" xfId="42316"/>
    <cellStyle name="SAPBEXexcGood3 4 2 2 2 6 2 2" xfId="42317"/>
    <cellStyle name="SAPBEXexcGood3 4 2 2 2 6 3" xfId="42318"/>
    <cellStyle name="SAPBEXexcGood3 4 2 2 2 7" xfId="42319"/>
    <cellStyle name="SAPBEXexcGood3 4 2 2 2 7 2" xfId="42320"/>
    <cellStyle name="SAPBEXexcGood3 4 2 2 2 8" xfId="42321"/>
    <cellStyle name="SAPBEXexcGood3 4 2 2 3" xfId="42322"/>
    <cellStyle name="SAPBEXexcGood3 4 2 2 3 2" xfId="42323"/>
    <cellStyle name="SAPBEXexcGood3 4 2 2 3 2 2" xfId="42324"/>
    <cellStyle name="SAPBEXexcGood3 4 2 2 3 3" xfId="42325"/>
    <cellStyle name="SAPBEXexcGood3 4 2 2 4" xfId="42326"/>
    <cellStyle name="SAPBEXexcGood3 4 2 2 4 2" xfId="42327"/>
    <cellStyle name="SAPBEXexcGood3 4 2 2 4 2 2" xfId="42328"/>
    <cellStyle name="SAPBEXexcGood3 4 2 2 4 3" xfId="42329"/>
    <cellStyle name="SAPBEXexcGood3 4 2 2 5" xfId="42330"/>
    <cellStyle name="SAPBEXexcGood3 4 2 2 5 2" xfId="42331"/>
    <cellStyle name="SAPBEXexcGood3 4 2 2 5 2 2" xfId="42332"/>
    <cellStyle name="SAPBEXexcGood3 4 2 2 5 3" xfId="42333"/>
    <cellStyle name="SAPBEXexcGood3 4 2 2 6" xfId="42334"/>
    <cellStyle name="SAPBEXexcGood3 4 2 2 6 2" xfId="42335"/>
    <cellStyle name="SAPBEXexcGood3 4 2 2 6 2 2" xfId="42336"/>
    <cellStyle name="SAPBEXexcGood3 4 2 2 6 3" xfId="42337"/>
    <cellStyle name="SAPBEXexcGood3 4 2 2 7" xfId="42338"/>
    <cellStyle name="SAPBEXexcGood3 4 2 2 7 2" xfId="42339"/>
    <cellStyle name="SAPBEXexcGood3 4 2 2 7 2 2" xfId="42340"/>
    <cellStyle name="SAPBEXexcGood3 4 2 2 7 3" xfId="42341"/>
    <cellStyle name="SAPBEXexcGood3 4 2 2 8" xfId="42342"/>
    <cellStyle name="SAPBEXexcGood3 4 2 2 8 2" xfId="42343"/>
    <cellStyle name="SAPBEXexcGood3 4 2 2 9" xfId="42344"/>
    <cellStyle name="SAPBEXexcGood3 4 2 3" xfId="42345"/>
    <cellStyle name="SAPBEXexcGood3 4 2 3 2" xfId="42346"/>
    <cellStyle name="SAPBEXexcGood3 4 2 3 2 2" xfId="42347"/>
    <cellStyle name="SAPBEXexcGood3 4 2 3 2 2 2" xfId="42348"/>
    <cellStyle name="SAPBEXexcGood3 4 2 3 2 3" xfId="42349"/>
    <cellStyle name="SAPBEXexcGood3 4 2 3 3" xfId="42350"/>
    <cellStyle name="SAPBEXexcGood3 4 2 3 3 2" xfId="42351"/>
    <cellStyle name="SAPBEXexcGood3 4 2 3 3 2 2" xfId="42352"/>
    <cellStyle name="SAPBEXexcGood3 4 2 3 3 3" xfId="42353"/>
    <cellStyle name="SAPBEXexcGood3 4 2 3 4" xfId="42354"/>
    <cellStyle name="SAPBEXexcGood3 4 2 3 4 2" xfId="42355"/>
    <cellStyle name="SAPBEXexcGood3 4 2 3 4 2 2" xfId="42356"/>
    <cellStyle name="SAPBEXexcGood3 4 2 3 4 3" xfId="42357"/>
    <cellStyle name="SAPBEXexcGood3 4 2 3 5" xfId="42358"/>
    <cellStyle name="SAPBEXexcGood3 4 2 3 5 2" xfId="42359"/>
    <cellStyle name="SAPBEXexcGood3 4 2 3 5 2 2" xfId="42360"/>
    <cellStyle name="SAPBEXexcGood3 4 2 3 5 3" xfId="42361"/>
    <cellStyle name="SAPBEXexcGood3 4 2 3 6" xfId="42362"/>
    <cellStyle name="SAPBEXexcGood3 4 2 3 6 2" xfId="42363"/>
    <cellStyle name="SAPBEXexcGood3 4 2 3 7" xfId="42364"/>
    <cellStyle name="SAPBEXexcGood3 4 2 4" xfId="42365"/>
    <cellStyle name="SAPBEXexcGood3 4 2 4 2" xfId="42366"/>
    <cellStyle name="SAPBEXexcGood3 4 2 4 2 2" xfId="42367"/>
    <cellStyle name="SAPBEXexcGood3 4 2 4 3" xfId="42368"/>
    <cellStyle name="SAPBEXexcGood3 4 2 5" xfId="42369"/>
    <cellStyle name="SAPBEXexcGood3 4 2 5 2" xfId="42370"/>
    <cellStyle name="SAPBEXexcGood3 4 2 5 2 2" xfId="42371"/>
    <cellStyle name="SAPBEXexcGood3 4 2 5 3" xfId="42372"/>
    <cellStyle name="SAPBEXexcGood3 4 2 6" xfId="42373"/>
    <cellStyle name="SAPBEXexcGood3 4 2 6 2" xfId="42374"/>
    <cellStyle name="SAPBEXexcGood3 4 2 7" xfId="42375"/>
    <cellStyle name="SAPBEXexcGood3 4 3" xfId="42376"/>
    <cellStyle name="SAPBEXexcGood3 4 3 2" xfId="42377"/>
    <cellStyle name="SAPBEXexcGood3 4 3 2 2" xfId="42378"/>
    <cellStyle name="SAPBEXexcGood3 4 3 2 2 2" xfId="42379"/>
    <cellStyle name="SAPBEXexcGood3 4 3 2 2 2 2" xfId="42380"/>
    <cellStyle name="SAPBEXexcGood3 4 3 2 2 2 2 2" xfId="42381"/>
    <cellStyle name="SAPBEXexcGood3 4 3 2 2 2 3" xfId="42382"/>
    <cellStyle name="SAPBEXexcGood3 4 3 2 2 3" xfId="42383"/>
    <cellStyle name="SAPBEXexcGood3 4 3 2 2 3 2" xfId="42384"/>
    <cellStyle name="SAPBEXexcGood3 4 3 2 2 3 2 2" xfId="42385"/>
    <cellStyle name="SAPBEXexcGood3 4 3 2 2 3 3" xfId="42386"/>
    <cellStyle name="SAPBEXexcGood3 4 3 2 2 4" xfId="42387"/>
    <cellStyle name="SAPBEXexcGood3 4 3 2 2 4 2" xfId="42388"/>
    <cellStyle name="SAPBEXexcGood3 4 3 2 2 4 2 2" xfId="42389"/>
    <cellStyle name="SAPBEXexcGood3 4 3 2 2 4 3" xfId="42390"/>
    <cellStyle name="SAPBEXexcGood3 4 3 2 2 5" xfId="42391"/>
    <cellStyle name="SAPBEXexcGood3 4 3 2 2 5 2" xfId="42392"/>
    <cellStyle name="SAPBEXexcGood3 4 3 2 2 5 2 2" xfId="42393"/>
    <cellStyle name="SAPBEXexcGood3 4 3 2 2 5 3" xfId="42394"/>
    <cellStyle name="SAPBEXexcGood3 4 3 2 2 6" xfId="42395"/>
    <cellStyle name="SAPBEXexcGood3 4 3 2 2 6 2" xfId="42396"/>
    <cellStyle name="SAPBEXexcGood3 4 3 2 2 6 2 2" xfId="42397"/>
    <cellStyle name="SAPBEXexcGood3 4 3 2 2 6 3" xfId="42398"/>
    <cellStyle name="SAPBEXexcGood3 4 3 2 2 7" xfId="42399"/>
    <cellStyle name="SAPBEXexcGood3 4 3 2 2 7 2" xfId="42400"/>
    <cellStyle name="SAPBEXexcGood3 4 3 2 2 8" xfId="42401"/>
    <cellStyle name="SAPBEXexcGood3 4 3 2 3" xfId="42402"/>
    <cellStyle name="SAPBEXexcGood3 4 3 2 3 2" xfId="42403"/>
    <cellStyle name="SAPBEXexcGood3 4 3 2 3 2 2" xfId="42404"/>
    <cellStyle name="SAPBEXexcGood3 4 3 2 3 3" xfId="42405"/>
    <cellStyle name="SAPBEXexcGood3 4 3 2 4" xfId="42406"/>
    <cellStyle name="SAPBEXexcGood3 4 3 2 4 2" xfId="42407"/>
    <cellStyle name="SAPBEXexcGood3 4 3 2 4 2 2" xfId="42408"/>
    <cellStyle name="SAPBEXexcGood3 4 3 2 4 3" xfId="42409"/>
    <cellStyle name="SAPBEXexcGood3 4 3 2 5" xfId="42410"/>
    <cellStyle name="SAPBEXexcGood3 4 3 2 5 2" xfId="42411"/>
    <cellStyle name="SAPBEXexcGood3 4 3 2 5 2 2" xfId="42412"/>
    <cellStyle name="SAPBEXexcGood3 4 3 2 5 3" xfId="42413"/>
    <cellStyle name="SAPBEXexcGood3 4 3 2 6" xfId="42414"/>
    <cellStyle name="SAPBEXexcGood3 4 3 2 6 2" xfId="42415"/>
    <cellStyle name="SAPBEXexcGood3 4 3 2 6 2 2" xfId="42416"/>
    <cellStyle name="SAPBEXexcGood3 4 3 2 6 3" xfId="42417"/>
    <cellStyle name="SAPBEXexcGood3 4 3 2 7" xfId="42418"/>
    <cellStyle name="SAPBEXexcGood3 4 3 2 7 2" xfId="42419"/>
    <cellStyle name="SAPBEXexcGood3 4 3 2 7 2 2" xfId="42420"/>
    <cellStyle name="SAPBEXexcGood3 4 3 2 7 3" xfId="42421"/>
    <cellStyle name="SAPBEXexcGood3 4 3 2 8" xfId="42422"/>
    <cellStyle name="SAPBEXexcGood3 4 3 2 8 2" xfId="42423"/>
    <cellStyle name="SAPBEXexcGood3 4 3 2 9" xfId="42424"/>
    <cellStyle name="SAPBEXexcGood3 4 3 3" xfId="42425"/>
    <cellStyle name="SAPBEXexcGood3 4 3 3 2" xfId="42426"/>
    <cellStyle name="SAPBEXexcGood3 4 3 3 2 2" xfId="42427"/>
    <cellStyle name="SAPBEXexcGood3 4 3 3 2 2 2" xfId="42428"/>
    <cellStyle name="SAPBEXexcGood3 4 3 3 2 3" xfId="42429"/>
    <cellStyle name="SAPBEXexcGood3 4 3 3 3" xfId="42430"/>
    <cellStyle name="SAPBEXexcGood3 4 3 3 3 2" xfId="42431"/>
    <cellStyle name="SAPBEXexcGood3 4 3 3 3 2 2" xfId="42432"/>
    <cellStyle name="SAPBEXexcGood3 4 3 3 3 3" xfId="42433"/>
    <cellStyle name="SAPBEXexcGood3 4 3 3 4" xfId="42434"/>
    <cellStyle name="SAPBEXexcGood3 4 3 3 4 2" xfId="42435"/>
    <cellStyle name="SAPBEXexcGood3 4 3 3 4 2 2" xfId="42436"/>
    <cellStyle name="SAPBEXexcGood3 4 3 3 4 3" xfId="42437"/>
    <cellStyle name="SAPBEXexcGood3 4 3 3 5" xfId="42438"/>
    <cellStyle name="SAPBEXexcGood3 4 3 3 5 2" xfId="42439"/>
    <cellStyle name="SAPBEXexcGood3 4 3 3 5 2 2" xfId="42440"/>
    <cellStyle name="SAPBEXexcGood3 4 3 3 5 3" xfId="42441"/>
    <cellStyle name="SAPBEXexcGood3 4 3 3 6" xfId="42442"/>
    <cellStyle name="SAPBEXexcGood3 4 3 3 6 2" xfId="42443"/>
    <cellStyle name="SAPBEXexcGood3 4 3 3 7" xfId="42444"/>
    <cellStyle name="SAPBEXexcGood3 4 3 4" xfId="42445"/>
    <cellStyle name="SAPBEXexcGood3 4 3 4 2" xfId="42446"/>
    <cellStyle name="SAPBEXexcGood3 4 3 4 2 2" xfId="42447"/>
    <cellStyle name="SAPBEXexcGood3 4 3 4 3" xfId="42448"/>
    <cellStyle name="SAPBEXexcGood3 4 3 5" xfId="42449"/>
    <cellStyle name="SAPBEXexcGood3 4 3 5 2" xfId="42450"/>
    <cellStyle name="SAPBEXexcGood3 4 3 5 2 2" xfId="42451"/>
    <cellStyle name="SAPBEXexcGood3 4 3 5 3" xfId="42452"/>
    <cellStyle name="SAPBEXexcGood3 4 3 6" xfId="42453"/>
    <cellStyle name="SAPBEXexcGood3 4 3 6 2" xfId="42454"/>
    <cellStyle name="SAPBEXexcGood3 4 3 7" xfId="42455"/>
    <cellStyle name="SAPBEXexcGood3 4 4" xfId="42456"/>
    <cellStyle name="SAPBEXexcGood3 4 4 2" xfId="42457"/>
    <cellStyle name="SAPBEXexcGood3 4 4 2 2" xfId="42458"/>
    <cellStyle name="SAPBEXexcGood3 4 4 2 2 2" xfId="42459"/>
    <cellStyle name="SAPBEXexcGood3 4 4 2 2 2 2" xfId="42460"/>
    <cellStyle name="SAPBEXexcGood3 4 4 2 2 3" xfId="42461"/>
    <cellStyle name="SAPBEXexcGood3 4 4 2 3" xfId="42462"/>
    <cellStyle name="SAPBEXexcGood3 4 4 2 3 2" xfId="42463"/>
    <cellStyle name="SAPBEXexcGood3 4 4 2 3 2 2" xfId="42464"/>
    <cellStyle name="SAPBEXexcGood3 4 4 2 3 3" xfId="42465"/>
    <cellStyle name="SAPBEXexcGood3 4 4 2 4" xfId="42466"/>
    <cellStyle name="SAPBEXexcGood3 4 4 2 4 2" xfId="42467"/>
    <cellStyle name="SAPBEXexcGood3 4 4 2 4 2 2" xfId="42468"/>
    <cellStyle name="SAPBEXexcGood3 4 4 2 4 3" xfId="42469"/>
    <cellStyle name="SAPBEXexcGood3 4 4 2 5" xfId="42470"/>
    <cellStyle name="SAPBEXexcGood3 4 4 2 5 2" xfId="42471"/>
    <cellStyle name="SAPBEXexcGood3 4 4 2 5 2 2" xfId="42472"/>
    <cellStyle name="SAPBEXexcGood3 4 4 2 5 3" xfId="42473"/>
    <cellStyle name="SAPBEXexcGood3 4 4 2 6" xfId="42474"/>
    <cellStyle name="SAPBEXexcGood3 4 4 2 6 2" xfId="42475"/>
    <cellStyle name="SAPBEXexcGood3 4 4 2 6 2 2" xfId="42476"/>
    <cellStyle name="SAPBEXexcGood3 4 4 2 6 3" xfId="42477"/>
    <cellStyle name="SAPBEXexcGood3 4 4 2 7" xfId="42478"/>
    <cellStyle name="SAPBEXexcGood3 4 4 2 7 2" xfId="42479"/>
    <cellStyle name="SAPBEXexcGood3 4 4 2 8" xfId="42480"/>
    <cellStyle name="SAPBEXexcGood3 4 4 3" xfId="42481"/>
    <cellStyle name="SAPBEXexcGood3 4 4 3 2" xfId="42482"/>
    <cellStyle name="SAPBEXexcGood3 4 4 3 2 2" xfId="42483"/>
    <cellStyle name="SAPBEXexcGood3 4 4 3 3" xfId="42484"/>
    <cellStyle name="SAPBEXexcGood3 4 4 4" xfId="42485"/>
    <cellStyle name="SAPBEXexcGood3 4 4 4 2" xfId="42486"/>
    <cellStyle name="SAPBEXexcGood3 4 4 4 2 2" xfId="42487"/>
    <cellStyle name="SAPBEXexcGood3 4 4 4 3" xfId="42488"/>
    <cellStyle name="SAPBEXexcGood3 4 4 5" xfId="42489"/>
    <cellStyle name="SAPBEXexcGood3 4 4 5 2" xfId="42490"/>
    <cellStyle name="SAPBEXexcGood3 4 4 5 2 2" xfId="42491"/>
    <cellStyle name="SAPBEXexcGood3 4 4 5 3" xfId="42492"/>
    <cellStyle name="SAPBEXexcGood3 4 4 6" xfId="42493"/>
    <cellStyle name="SAPBEXexcGood3 4 4 6 2" xfId="42494"/>
    <cellStyle name="SAPBEXexcGood3 4 4 6 2 2" xfId="42495"/>
    <cellStyle name="SAPBEXexcGood3 4 4 6 3" xfId="42496"/>
    <cellStyle name="SAPBEXexcGood3 4 4 7" xfId="42497"/>
    <cellStyle name="SAPBEXexcGood3 4 4 7 2" xfId="42498"/>
    <cellStyle name="SAPBEXexcGood3 4 4 7 2 2" xfId="42499"/>
    <cellStyle name="SAPBEXexcGood3 4 4 7 3" xfId="42500"/>
    <cellStyle name="SAPBEXexcGood3 4 4 8" xfId="42501"/>
    <cellStyle name="SAPBEXexcGood3 4 4 8 2" xfId="42502"/>
    <cellStyle name="SAPBEXexcGood3 4 4 9" xfId="42503"/>
    <cellStyle name="SAPBEXexcGood3 4 5" xfId="42504"/>
    <cellStyle name="SAPBEXexcGood3 4 5 2" xfId="42505"/>
    <cellStyle name="SAPBEXexcGood3 4 5 2 2" xfId="42506"/>
    <cellStyle name="SAPBEXexcGood3 4 5 2 2 2" xfId="42507"/>
    <cellStyle name="SAPBEXexcGood3 4 5 2 3" xfId="42508"/>
    <cellStyle name="SAPBEXexcGood3 4 5 3" xfId="42509"/>
    <cellStyle name="SAPBEXexcGood3 4 5 3 2" xfId="42510"/>
    <cellStyle name="SAPBEXexcGood3 4 5 3 2 2" xfId="42511"/>
    <cellStyle name="SAPBEXexcGood3 4 5 3 3" xfId="42512"/>
    <cellStyle name="SAPBEXexcGood3 4 5 4" xfId="42513"/>
    <cellStyle name="SAPBEXexcGood3 4 5 4 2" xfId="42514"/>
    <cellStyle name="SAPBEXexcGood3 4 5 4 2 2" xfId="42515"/>
    <cellStyle name="SAPBEXexcGood3 4 5 4 3" xfId="42516"/>
    <cellStyle name="SAPBEXexcGood3 4 5 5" xfId="42517"/>
    <cellStyle name="SAPBEXexcGood3 4 5 5 2" xfId="42518"/>
    <cellStyle name="SAPBEXexcGood3 4 5 5 2 2" xfId="42519"/>
    <cellStyle name="SAPBEXexcGood3 4 5 5 3" xfId="42520"/>
    <cellStyle name="SAPBEXexcGood3 4 5 6" xfId="42521"/>
    <cellStyle name="SAPBEXexcGood3 4 5 6 2" xfId="42522"/>
    <cellStyle name="SAPBEXexcGood3 4 5 7" xfId="42523"/>
    <cellStyle name="SAPBEXexcGood3 4 6" xfId="42524"/>
    <cellStyle name="SAPBEXexcGood3 4 6 2" xfId="42525"/>
    <cellStyle name="SAPBEXexcGood3 4 6 2 2" xfId="42526"/>
    <cellStyle name="SAPBEXexcGood3 4 6 3" xfId="42527"/>
    <cellStyle name="SAPBEXexcGood3 4 7" xfId="42528"/>
    <cellStyle name="SAPBEXexcGood3 4 7 2" xfId="42529"/>
    <cellStyle name="SAPBEXexcGood3 4 7 2 2" xfId="42530"/>
    <cellStyle name="SAPBEXexcGood3 4 7 3" xfId="42531"/>
    <cellStyle name="SAPBEXexcGood3 4 8" xfId="42532"/>
    <cellStyle name="SAPBEXexcGood3 4 8 2" xfId="42533"/>
    <cellStyle name="SAPBEXexcGood3 4 9" xfId="42534"/>
    <cellStyle name="SAPBEXexcGood3 5" xfId="42535"/>
    <cellStyle name="SAPBEXexcGood3 5 2" xfId="42536"/>
    <cellStyle name="SAPBEXexcGood3 5 2 2" xfId="42537"/>
    <cellStyle name="SAPBEXexcGood3 5 2 2 2" xfId="42538"/>
    <cellStyle name="SAPBEXexcGood3 5 2 2 2 2" xfId="42539"/>
    <cellStyle name="SAPBEXexcGood3 5 2 2 2 2 2" xfId="42540"/>
    <cellStyle name="SAPBEXexcGood3 5 2 2 2 3" xfId="42541"/>
    <cellStyle name="SAPBEXexcGood3 5 2 2 3" xfId="42542"/>
    <cellStyle name="SAPBEXexcGood3 5 2 2 3 2" xfId="42543"/>
    <cellStyle name="SAPBEXexcGood3 5 2 2 3 2 2" xfId="42544"/>
    <cellStyle name="SAPBEXexcGood3 5 2 2 3 3" xfId="42545"/>
    <cellStyle name="SAPBEXexcGood3 5 2 2 4" xfId="42546"/>
    <cellStyle name="SAPBEXexcGood3 5 2 2 4 2" xfId="42547"/>
    <cellStyle name="SAPBEXexcGood3 5 2 2 4 2 2" xfId="42548"/>
    <cellStyle name="SAPBEXexcGood3 5 2 2 4 3" xfId="42549"/>
    <cellStyle name="SAPBEXexcGood3 5 2 2 5" xfId="42550"/>
    <cellStyle name="SAPBEXexcGood3 5 2 2 5 2" xfId="42551"/>
    <cellStyle name="SAPBEXexcGood3 5 2 2 5 2 2" xfId="42552"/>
    <cellStyle name="SAPBEXexcGood3 5 2 2 5 3" xfId="42553"/>
    <cellStyle name="SAPBEXexcGood3 5 2 2 6" xfId="42554"/>
    <cellStyle name="SAPBEXexcGood3 5 2 2 6 2" xfId="42555"/>
    <cellStyle name="SAPBEXexcGood3 5 2 2 6 2 2" xfId="42556"/>
    <cellStyle name="SAPBEXexcGood3 5 2 2 6 3" xfId="42557"/>
    <cellStyle name="SAPBEXexcGood3 5 2 2 7" xfId="42558"/>
    <cellStyle name="SAPBEXexcGood3 5 2 2 7 2" xfId="42559"/>
    <cellStyle name="SAPBEXexcGood3 5 2 2 8" xfId="42560"/>
    <cellStyle name="SAPBEXexcGood3 5 2 3" xfId="42561"/>
    <cellStyle name="SAPBEXexcGood3 5 2 3 2" xfId="42562"/>
    <cellStyle name="SAPBEXexcGood3 5 2 3 2 2" xfId="42563"/>
    <cellStyle name="SAPBEXexcGood3 5 2 3 3" xfId="42564"/>
    <cellStyle name="SAPBEXexcGood3 5 2 4" xfId="42565"/>
    <cellStyle name="SAPBEXexcGood3 5 2 4 2" xfId="42566"/>
    <cellStyle name="SAPBEXexcGood3 5 2 4 2 2" xfId="42567"/>
    <cellStyle name="SAPBEXexcGood3 5 2 4 3" xfId="42568"/>
    <cellStyle name="SAPBEXexcGood3 5 2 5" xfId="42569"/>
    <cellStyle name="SAPBEXexcGood3 5 2 5 2" xfId="42570"/>
    <cellStyle name="SAPBEXexcGood3 5 2 5 2 2" xfId="42571"/>
    <cellStyle name="SAPBEXexcGood3 5 2 5 3" xfId="42572"/>
    <cellStyle name="SAPBEXexcGood3 5 2 6" xfId="42573"/>
    <cellStyle name="SAPBEXexcGood3 5 2 6 2" xfId="42574"/>
    <cellStyle name="SAPBEXexcGood3 5 2 6 2 2" xfId="42575"/>
    <cellStyle name="SAPBEXexcGood3 5 2 6 3" xfId="42576"/>
    <cellStyle name="SAPBEXexcGood3 5 2 7" xfId="42577"/>
    <cellStyle name="SAPBEXexcGood3 5 2 7 2" xfId="42578"/>
    <cellStyle name="SAPBEXexcGood3 5 2 7 2 2" xfId="42579"/>
    <cellStyle name="SAPBEXexcGood3 5 2 7 3" xfId="42580"/>
    <cellStyle name="SAPBEXexcGood3 5 2 8" xfId="42581"/>
    <cellStyle name="SAPBEXexcGood3 5 2 8 2" xfId="42582"/>
    <cellStyle name="SAPBEXexcGood3 5 2 9" xfId="42583"/>
    <cellStyle name="SAPBEXexcGood3 5 3" xfId="42584"/>
    <cellStyle name="SAPBEXexcGood3 5 3 2" xfId="42585"/>
    <cellStyle name="SAPBEXexcGood3 5 3 2 2" xfId="42586"/>
    <cellStyle name="SAPBEXexcGood3 5 3 2 2 2" xfId="42587"/>
    <cellStyle name="SAPBEXexcGood3 5 3 2 3" xfId="42588"/>
    <cellStyle name="SAPBEXexcGood3 5 3 3" xfId="42589"/>
    <cellStyle name="SAPBEXexcGood3 5 3 3 2" xfId="42590"/>
    <cellStyle name="SAPBEXexcGood3 5 3 3 2 2" xfId="42591"/>
    <cellStyle name="SAPBEXexcGood3 5 3 3 3" xfId="42592"/>
    <cellStyle name="SAPBEXexcGood3 5 3 4" xfId="42593"/>
    <cellStyle name="SAPBEXexcGood3 5 3 4 2" xfId="42594"/>
    <cellStyle name="SAPBEXexcGood3 5 3 4 2 2" xfId="42595"/>
    <cellStyle name="SAPBEXexcGood3 5 3 4 3" xfId="42596"/>
    <cellStyle name="SAPBEXexcGood3 5 3 5" xfId="42597"/>
    <cellStyle name="SAPBEXexcGood3 5 3 5 2" xfId="42598"/>
    <cellStyle name="SAPBEXexcGood3 5 3 5 2 2" xfId="42599"/>
    <cellStyle name="SAPBEXexcGood3 5 3 5 3" xfId="42600"/>
    <cellStyle name="SAPBEXexcGood3 5 3 6" xfId="42601"/>
    <cellStyle name="SAPBEXexcGood3 5 3 6 2" xfId="42602"/>
    <cellStyle name="SAPBEXexcGood3 5 3 7" xfId="42603"/>
    <cellStyle name="SAPBEXexcGood3 5 4" xfId="42604"/>
    <cellStyle name="SAPBEXexcGood3 5 4 2" xfId="42605"/>
    <cellStyle name="SAPBEXexcGood3 5 4 2 2" xfId="42606"/>
    <cellStyle name="SAPBEXexcGood3 5 4 3" xfId="42607"/>
    <cellStyle name="SAPBEXexcGood3 5 5" xfId="42608"/>
    <cellStyle name="SAPBEXexcGood3 5 5 2" xfId="42609"/>
    <cellStyle name="SAPBEXexcGood3 5 5 2 2" xfId="42610"/>
    <cellStyle name="SAPBEXexcGood3 5 5 3" xfId="42611"/>
    <cellStyle name="SAPBEXexcGood3 5 6" xfId="42612"/>
    <cellStyle name="SAPBEXexcGood3 5 6 2" xfId="42613"/>
    <cellStyle name="SAPBEXexcGood3 5 7" xfId="42614"/>
    <cellStyle name="SAPBEXexcGood3 6" xfId="42615"/>
    <cellStyle name="SAPBEXexcGood3 6 2" xfId="42616"/>
    <cellStyle name="SAPBEXexcGood3 6 2 2" xfId="42617"/>
    <cellStyle name="SAPBEXexcGood3 6 2 2 2" xfId="42618"/>
    <cellStyle name="SAPBEXexcGood3 6 2 2 2 2" xfId="42619"/>
    <cellStyle name="SAPBEXexcGood3 6 2 2 3" xfId="42620"/>
    <cellStyle name="SAPBEXexcGood3 6 2 3" xfId="42621"/>
    <cellStyle name="SAPBEXexcGood3 6 2 3 2" xfId="42622"/>
    <cellStyle name="SAPBEXexcGood3 6 2 3 2 2" xfId="42623"/>
    <cellStyle name="SAPBEXexcGood3 6 2 3 3" xfId="42624"/>
    <cellStyle name="SAPBEXexcGood3 6 2 4" xfId="42625"/>
    <cellStyle name="SAPBEXexcGood3 6 2 4 2" xfId="42626"/>
    <cellStyle name="SAPBEXexcGood3 6 2 4 2 2" xfId="42627"/>
    <cellStyle name="SAPBEXexcGood3 6 2 4 3" xfId="42628"/>
    <cellStyle name="SAPBEXexcGood3 6 2 5" xfId="42629"/>
    <cellStyle name="SAPBEXexcGood3 6 2 5 2" xfId="42630"/>
    <cellStyle name="SAPBEXexcGood3 6 2 5 2 2" xfId="42631"/>
    <cellStyle name="SAPBEXexcGood3 6 2 5 3" xfId="42632"/>
    <cellStyle name="SAPBEXexcGood3 6 2 6" xfId="42633"/>
    <cellStyle name="SAPBEXexcGood3 6 2 6 2" xfId="42634"/>
    <cellStyle name="SAPBEXexcGood3 6 2 6 2 2" xfId="42635"/>
    <cellStyle name="SAPBEXexcGood3 6 2 6 3" xfId="42636"/>
    <cellStyle name="SAPBEXexcGood3 6 2 7" xfId="42637"/>
    <cellStyle name="SAPBEXexcGood3 6 2 7 2" xfId="42638"/>
    <cellStyle name="SAPBEXexcGood3 6 2 8" xfId="42639"/>
    <cellStyle name="SAPBEXexcGood3 6 3" xfId="42640"/>
    <cellStyle name="SAPBEXexcGood3 6 3 2" xfId="42641"/>
    <cellStyle name="SAPBEXexcGood3 6 3 2 2" xfId="42642"/>
    <cellStyle name="SAPBEXexcGood3 6 3 3" xfId="42643"/>
    <cellStyle name="SAPBEXexcGood3 6 4" xfId="42644"/>
    <cellStyle name="SAPBEXexcGood3 6 4 2" xfId="42645"/>
    <cellStyle name="SAPBEXexcGood3 6 4 2 2" xfId="42646"/>
    <cellStyle name="SAPBEXexcGood3 6 4 3" xfId="42647"/>
    <cellStyle name="SAPBEXexcGood3 6 5" xfId="42648"/>
    <cellStyle name="SAPBEXexcGood3 6 5 2" xfId="42649"/>
    <cellStyle name="SAPBEXexcGood3 6 5 2 2" xfId="42650"/>
    <cellStyle name="SAPBEXexcGood3 6 5 3" xfId="42651"/>
    <cellStyle name="SAPBEXexcGood3 6 6" xfId="42652"/>
    <cellStyle name="SAPBEXexcGood3 6 6 2" xfId="42653"/>
    <cellStyle name="SAPBEXexcGood3 6 6 2 2" xfId="42654"/>
    <cellStyle name="SAPBEXexcGood3 6 6 3" xfId="42655"/>
    <cellStyle name="SAPBEXexcGood3 6 7" xfId="42656"/>
    <cellStyle name="SAPBEXexcGood3 6 7 2" xfId="42657"/>
    <cellStyle name="SAPBEXexcGood3 6 7 2 2" xfId="42658"/>
    <cellStyle name="SAPBEXexcGood3 6 7 3" xfId="42659"/>
    <cellStyle name="SAPBEXexcGood3 6 8" xfId="42660"/>
    <cellStyle name="SAPBEXexcGood3 6 8 2" xfId="42661"/>
    <cellStyle name="SAPBEXexcGood3 6 9" xfId="42662"/>
    <cellStyle name="SAPBEXexcGood3 7" xfId="42663"/>
    <cellStyle name="SAPBEXexcGood3 7 2" xfId="42664"/>
    <cellStyle name="SAPBEXexcGood3 7 2 2" xfId="42665"/>
    <cellStyle name="SAPBEXexcGood3 7 2 2 2" xfId="42666"/>
    <cellStyle name="SAPBEXexcGood3 7 2 3" xfId="42667"/>
    <cellStyle name="SAPBEXexcGood3 7 3" xfId="42668"/>
    <cellStyle name="SAPBEXexcGood3 7 3 2" xfId="42669"/>
    <cellStyle name="SAPBEXexcGood3 7 3 2 2" xfId="42670"/>
    <cellStyle name="SAPBEXexcGood3 7 3 3" xfId="42671"/>
    <cellStyle name="SAPBEXexcGood3 7 4" xfId="42672"/>
    <cellStyle name="SAPBEXexcGood3 7 4 2" xfId="42673"/>
    <cellStyle name="SAPBEXexcGood3 7 4 2 2" xfId="42674"/>
    <cellStyle name="SAPBEXexcGood3 7 4 3" xfId="42675"/>
    <cellStyle name="SAPBEXexcGood3 7 5" xfId="42676"/>
    <cellStyle name="SAPBEXexcGood3 7 5 2" xfId="42677"/>
    <cellStyle name="SAPBEXexcGood3 7 5 2 2" xfId="42678"/>
    <cellStyle name="SAPBEXexcGood3 7 5 3" xfId="42679"/>
    <cellStyle name="SAPBEXexcGood3 7 6" xfId="42680"/>
    <cellStyle name="SAPBEXexcGood3 7 6 2" xfId="42681"/>
    <cellStyle name="SAPBEXexcGood3 7 7" xfId="42682"/>
    <cellStyle name="SAPBEXexcGood3 8" xfId="42683"/>
    <cellStyle name="SAPBEXexcGood3 8 2" xfId="42684"/>
    <cellStyle name="SAPBEXexcGood3 8 2 2" xfId="42685"/>
    <cellStyle name="SAPBEXexcGood3 8 3" xfId="42686"/>
    <cellStyle name="SAPBEXexcGood3 9" xfId="42687"/>
    <cellStyle name="SAPBEXexcGood3 9 2" xfId="42688"/>
    <cellStyle name="SAPBEXexcGood3 9 2 2" xfId="42689"/>
    <cellStyle name="SAPBEXexcGood3 9 3" xfId="42690"/>
    <cellStyle name="SAPBEXexcGood3_10년_단기 (2)" xfId="42691"/>
    <cellStyle name="SAPBEXfilterDrill" xfId="42692"/>
    <cellStyle name="SAPBEXfilterDrill 10" xfId="42693"/>
    <cellStyle name="SAPBEXfilterDrill 10 2" xfId="42694"/>
    <cellStyle name="SAPBEXfilterDrill 11" xfId="42695"/>
    <cellStyle name="SAPBEXfilterDrill 2" xfId="42696"/>
    <cellStyle name="SAPBEXfilterDrill 2 2" xfId="42697"/>
    <cellStyle name="SAPBEXfilterDrill 2 2 2" xfId="42698"/>
    <cellStyle name="SAPBEXfilterDrill 2 2 2 2" xfId="42699"/>
    <cellStyle name="SAPBEXfilterDrill 2 2 2 2 2" xfId="42700"/>
    <cellStyle name="SAPBEXfilterDrill 2 2 2 2 2 2" xfId="42701"/>
    <cellStyle name="SAPBEXfilterDrill 2 2 2 2 2 2 2" xfId="42702"/>
    <cellStyle name="SAPBEXfilterDrill 2 2 2 2 2 3" xfId="42703"/>
    <cellStyle name="SAPBEXfilterDrill 2 2 2 2 3" xfId="42704"/>
    <cellStyle name="SAPBEXfilterDrill 2 2 2 2 3 2" xfId="42705"/>
    <cellStyle name="SAPBEXfilterDrill 2 2 2 2 3 2 2" xfId="42706"/>
    <cellStyle name="SAPBEXfilterDrill 2 2 2 2 3 3" xfId="42707"/>
    <cellStyle name="SAPBEXfilterDrill 2 2 2 2 4" xfId="42708"/>
    <cellStyle name="SAPBEXfilterDrill 2 2 2 2 4 2" xfId="42709"/>
    <cellStyle name="SAPBEXfilterDrill 2 2 2 2 4 2 2" xfId="42710"/>
    <cellStyle name="SAPBEXfilterDrill 2 2 2 2 4 3" xfId="42711"/>
    <cellStyle name="SAPBEXfilterDrill 2 2 2 2 5" xfId="42712"/>
    <cellStyle name="SAPBEXfilterDrill 2 2 2 2 5 2" xfId="42713"/>
    <cellStyle name="SAPBEXfilterDrill 2 2 2 2 5 2 2" xfId="42714"/>
    <cellStyle name="SAPBEXfilterDrill 2 2 2 2 5 3" xfId="42715"/>
    <cellStyle name="SAPBEXfilterDrill 2 2 2 2 6" xfId="42716"/>
    <cellStyle name="SAPBEXfilterDrill 2 2 2 2 6 2" xfId="42717"/>
    <cellStyle name="SAPBEXfilterDrill 2 2 2 2 6 2 2" xfId="42718"/>
    <cellStyle name="SAPBEXfilterDrill 2 2 2 2 6 3" xfId="42719"/>
    <cellStyle name="SAPBEXfilterDrill 2 2 2 2 7" xfId="42720"/>
    <cellStyle name="SAPBEXfilterDrill 2 2 2 2 7 2" xfId="42721"/>
    <cellStyle name="SAPBEXfilterDrill 2 2 2 2 8" xfId="42722"/>
    <cellStyle name="SAPBEXfilterDrill 2 2 2 3" xfId="42723"/>
    <cellStyle name="SAPBEXfilterDrill 2 2 2 3 2" xfId="42724"/>
    <cellStyle name="SAPBEXfilterDrill 2 2 2 3 2 2" xfId="42725"/>
    <cellStyle name="SAPBEXfilterDrill 2 2 2 3 3" xfId="42726"/>
    <cellStyle name="SAPBEXfilterDrill 2 2 2 4" xfId="42727"/>
    <cellStyle name="SAPBEXfilterDrill 2 2 2 4 2" xfId="42728"/>
    <cellStyle name="SAPBEXfilterDrill 2 2 2 4 2 2" xfId="42729"/>
    <cellStyle name="SAPBEXfilterDrill 2 2 2 4 3" xfId="42730"/>
    <cellStyle name="SAPBEXfilterDrill 2 2 2 5" xfId="42731"/>
    <cellStyle name="SAPBEXfilterDrill 2 2 2 5 2" xfId="42732"/>
    <cellStyle name="SAPBEXfilterDrill 2 2 2 5 2 2" xfId="42733"/>
    <cellStyle name="SAPBEXfilterDrill 2 2 2 5 3" xfId="42734"/>
    <cellStyle name="SAPBEXfilterDrill 2 2 2 6" xfId="42735"/>
    <cellStyle name="SAPBEXfilterDrill 2 2 2 6 2" xfId="42736"/>
    <cellStyle name="SAPBEXfilterDrill 2 2 2 6 2 2" xfId="42737"/>
    <cellStyle name="SAPBEXfilterDrill 2 2 2 6 3" xfId="42738"/>
    <cellStyle name="SAPBEXfilterDrill 2 2 2 7" xfId="42739"/>
    <cellStyle name="SAPBEXfilterDrill 2 2 2 7 2" xfId="42740"/>
    <cellStyle name="SAPBEXfilterDrill 2 2 2 7 2 2" xfId="42741"/>
    <cellStyle name="SAPBEXfilterDrill 2 2 2 7 3" xfId="42742"/>
    <cellStyle name="SAPBEXfilterDrill 2 2 2 8" xfId="42743"/>
    <cellStyle name="SAPBEXfilterDrill 2 2 2 8 2" xfId="42744"/>
    <cellStyle name="SAPBEXfilterDrill 2 2 2 9" xfId="42745"/>
    <cellStyle name="SAPBEXfilterDrill 2 2 3" xfId="42746"/>
    <cellStyle name="SAPBEXfilterDrill 2 2 3 2" xfId="42747"/>
    <cellStyle name="SAPBEXfilterDrill 2 2 3 2 2" xfId="42748"/>
    <cellStyle name="SAPBEXfilterDrill 2 2 3 2 2 2" xfId="42749"/>
    <cellStyle name="SAPBEXfilterDrill 2 2 3 2 3" xfId="42750"/>
    <cellStyle name="SAPBEXfilterDrill 2 2 3 3" xfId="42751"/>
    <cellStyle name="SAPBEXfilterDrill 2 2 3 3 2" xfId="42752"/>
    <cellStyle name="SAPBEXfilterDrill 2 2 3 3 2 2" xfId="42753"/>
    <cellStyle name="SAPBEXfilterDrill 2 2 3 3 3" xfId="42754"/>
    <cellStyle name="SAPBEXfilterDrill 2 2 3 4" xfId="42755"/>
    <cellStyle name="SAPBEXfilterDrill 2 2 3 4 2" xfId="42756"/>
    <cellStyle name="SAPBEXfilterDrill 2 2 3 4 2 2" xfId="42757"/>
    <cellStyle name="SAPBEXfilterDrill 2 2 3 4 3" xfId="42758"/>
    <cellStyle name="SAPBEXfilterDrill 2 2 3 5" xfId="42759"/>
    <cellStyle name="SAPBEXfilterDrill 2 2 3 5 2" xfId="42760"/>
    <cellStyle name="SAPBEXfilterDrill 2 2 3 5 2 2" xfId="42761"/>
    <cellStyle name="SAPBEXfilterDrill 2 2 3 5 3" xfId="42762"/>
    <cellStyle name="SAPBEXfilterDrill 2 2 3 6" xfId="42763"/>
    <cellStyle name="SAPBEXfilterDrill 2 2 3 6 2" xfId="42764"/>
    <cellStyle name="SAPBEXfilterDrill 2 2 3 7" xfId="42765"/>
    <cellStyle name="SAPBEXfilterDrill 2 2 4" xfId="42766"/>
    <cellStyle name="SAPBEXfilterDrill 2 2 4 2" xfId="42767"/>
    <cellStyle name="SAPBEXfilterDrill 2 2 4 2 2" xfId="42768"/>
    <cellStyle name="SAPBEXfilterDrill 2 2 4 3" xfId="42769"/>
    <cellStyle name="SAPBEXfilterDrill 2 2 5" xfId="42770"/>
    <cellStyle name="SAPBEXfilterDrill 2 2 5 2" xfId="42771"/>
    <cellStyle name="SAPBEXfilterDrill 2 2 5 2 2" xfId="42772"/>
    <cellStyle name="SAPBEXfilterDrill 2 2 5 3" xfId="42773"/>
    <cellStyle name="SAPBEXfilterDrill 2 2 6" xfId="42774"/>
    <cellStyle name="SAPBEXfilterDrill 2 2 6 2" xfId="42775"/>
    <cellStyle name="SAPBEXfilterDrill 2 2 7" xfId="42776"/>
    <cellStyle name="SAPBEXfilterDrill 2 3" xfId="42777"/>
    <cellStyle name="SAPBEXfilterDrill 2 3 2" xfId="42778"/>
    <cellStyle name="SAPBEXfilterDrill 2 3 2 2" xfId="42779"/>
    <cellStyle name="SAPBEXfilterDrill 2 3 2 2 2" xfId="42780"/>
    <cellStyle name="SAPBEXfilterDrill 2 3 2 2 2 2" xfId="42781"/>
    <cellStyle name="SAPBEXfilterDrill 2 3 2 2 2 2 2" xfId="42782"/>
    <cellStyle name="SAPBEXfilterDrill 2 3 2 2 2 3" xfId="42783"/>
    <cellStyle name="SAPBEXfilterDrill 2 3 2 2 3" xfId="42784"/>
    <cellStyle name="SAPBEXfilterDrill 2 3 2 2 3 2" xfId="42785"/>
    <cellStyle name="SAPBEXfilterDrill 2 3 2 2 3 2 2" xfId="42786"/>
    <cellStyle name="SAPBEXfilterDrill 2 3 2 2 3 3" xfId="42787"/>
    <cellStyle name="SAPBEXfilterDrill 2 3 2 2 4" xfId="42788"/>
    <cellStyle name="SAPBEXfilterDrill 2 3 2 2 4 2" xfId="42789"/>
    <cellStyle name="SAPBEXfilterDrill 2 3 2 2 4 2 2" xfId="42790"/>
    <cellStyle name="SAPBEXfilterDrill 2 3 2 2 4 3" xfId="42791"/>
    <cellStyle name="SAPBEXfilterDrill 2 3 2 2 5" xfId="42792"/>
    <cellStyle name="SAPBEXfilterDrill 2 3 2 2 5 2" xfId="42793"/>
    <cellStyle name="SAPBEXfilterDrill 2 3 2 2 5 2 2" xfId="42794"/>
    <cellStyle name="SAPBEXfilterDrill 2 3 2 2 5 3" xfId="42795"/>
    <cellStyle name="SAPBEXfilterDrill 2 3 2 2 6" xfId="42796"/>
    <cellStyle name="SAPBEXfilterDrill 2 3 2 2 6 2" xfId="42797"/>
    <cellStyle name="SAPBEXfilterDrill 2 3 2 2 6 2 2" xfId="42798"/>
    <cellStyle name="SAPBEXfilterDrill 2 3 2 2 6 3" xfId="42799"/>
    <cellStyle name="SAPBEXfilterDrill 2 3 2 2 7" xfId="42800"/>
    <cellStyle name="SAPBEXfilterDrill 2 3 2 2 7 2" xfId="42801"/>
    <cellStyle name="SAPBEXfilterDrill 2 3 2 2 8" xfId="42802"/>
    <cellStyle name="SAPBEXfilterDrill 2 3 2 3" xfId="42803"/>
    <cellStyle name="SAPBEXfilterDrill 2 3 2 3 2" xfId="42804"/>
    <cellStyle name="SAPBEXfilterDrill 2 3 2 3 2 2" xfId="42805"/>
    <cellStyle name="SAPBEXfilterDrill 2 3 2 3 3" xfId="42806"/>
    <cellStyle name="SAPBEXfilterDrill 2 3 2 4" xfId="42807"/>
    <cellStyle name="SAPBEXfilterDrill 2 3 2 4 2" xfId="42808"/>
    <cellStyle name="SAPBEXfilterDrill 2 3 2 4 2 2" xfId="42809"/>
    <cellStyle name="SAPBEXfilterDrill 2 3 2 4 3" xfId="42810"/>
    <cellStyle name="SAPBEXfilterDrill 2 3 2 5" xfId="42811"/>
    <cellStyle name="SAPBEXfilterDrill 2 3 2 5 2" xfId="42812"/>
    <cellStyle name="SAPBEXfilterDrill 2 3 2 5 2 2" xfId="42813"/>
    <cellStyle name="SAPBEXfilterDrill 2 3 2 5 3" xfId="42814"/>
    <cellStyle name="SAPBEXfilterDrill 2 3 2 6" xfId="42815"/>
    <cellStyle name="SAPBEXfilterDrill 2 3 2 6 2" xfId="42816"/>
    <cellStyle name="SAPBEXfilterDrill 2 3 2 6 2 2" xfId="42817"/>
    <cellStyle name="SAPBEXfilterDrill 2 3 2 6 3" xfId="42818"/>
    <cellStyle name="SAPBEXfilterDrill 2 3 2 7" xfId="42819"/>
    <cellStyle name="SAPBEXfilterDrill 2 3 2 7 2" xfId="42820"/>
    <cellStyle name="SAPBEXfilterDrill 2 3 2 7 2 2" xfId="42821"/>
    <cellStyle name="SAPBEXfilterDrill 2 3 2 7 3" xfId="42822"/>
    <cellStyle name="SAPBEXfilterDrill 2 3 2 8" xfId="42823"/>
    <cellStyle name="SAPBEXfilterDrill 2 3 2 8 2" xfId="42824"/>
    <cellStyle name="SAPBEXfilterDrill 2 3 2 9" xfId="42825"/>
    <cellStyle name="SAPBEXfilterDrill 2 3 3" xfId="42826"/>
    <cellStyle name="SAPBEXfilterDrill 2 3 3 2" xfId="42827"/>
    <cellStyle name="SAPBEXfilterDrill 2 3 3 2 2" xfId="42828"/>
    <cellStyle name="SAPBEXfilterDrill 2 3 3 2 2 2" xfId="42829"/>
    <cellStyle name="SAPBEXfilterDrill 2 3 3 2 3" xfId="42830"/>
    <cellStyle name="SAPBEXfilterDrill 2 3 3 3" xfId="42831"/>
    <cellStyle name="SAPBEXfilterDrill 2 3 3 3 2" xfId="42832"/>
    <cellStyle name="SAPBEXfilterDrill 2 3 3 3 2 2" xfId="42833"/>
    <cellStyle name="SAPBEXfilterDrill 2 3 3 3 3" xfId="42834"/>
    <cellStyle name="SAPBEXfilterDrill 2 3 3 4" xfId="42835"/>
    <cellStyle name="SAPBEXfilterDrill 2 3 3 4 2" xfId="42836"/>
    <cellStyle name="SAPBEXfilterDrill 2 3 3 4 2 2" xfId="42837"/>
    <cellStyle name="SAPBEXfilterDrill 2 3 3 4 3" xfId="42838"/>
    <cellStyle name="SAPBEXfilterDrill 2 3 3 5" xfId="42839"/>
    <cellStyle name="SAPBEXfilterDrill 2 3 3 5 2" xfId="42840"/>
    <cellStyle name="SAPBEXfilterDrill 2 3 3 5 2 2" xfId="42841"/>
    <cellStyle name="SAPBEXfilterDrill 2 3 3 5 3" xfId="42842"/>
    <cellStyle name="SAPBEXfilterDrill 2 3 3 6" xfId="42843"/>
    <cellStyle name="SAPBEXfilterDrill 2 3 3 6 2" xfId="42844"/>
    <cellStyle name="SAPBEXfilterDrill 2 3 3 7" xfId="42845"/>
    <cellStyle name="SAPBEXfilterDrill 2 3 4" xfId="42846"/>
    <cellStyle name="SAPBEXfilterDrill 2 3 4 2" xfId="42847"/>
    <cellStyle name="SAPBEXfilterDrill 2 3 4 2 2" xfId="42848"/>
    <cellStyle name="SAPBEXfilterDrill 2 3 4 3" xfId="42849"/>
    <cellStyle name="SAPBEXfilterDrill 2 3 5" xfId="42850"/>
    <cellStyle name="SAPBEXfilterDrill 2 3 5 2" xfId="42851"/>
    <cellStyle name="SAPBEXfilterDrill 2 3 5 2 2" xfId="42852"/>
    <cellStyle name="SAPBEXfilterDrill 2 3 5 3" xfId="42853"/>
    <cellStyle name="SAPBEXfilterDrill 2 3 6" xfId="42854"/>
    <cellStyle name="SAPBEXfilterDrill 2 3 6 2" xfId="42855"/>
    <cellStyle name="SAPBEXfilterDrill 2 3 7" xfId="42856"/>
    <cellStyle name="SAPBEXfilterDrill 2 4" xfId="42857"/>
    <cellStyle name="SAPBEXfilterDrill 2 4 2" xfId="42858"/>
    <cellStyle name="SAPBEXfilterDrill 2 4 2 2" xfId="42859"/>
    <cellStyle name="SAPBEXfilterDrill 2 4 2 2 2" xfId="42860"/>
    <cellStyle name="SAPBEXfilterDrill 2 4 2 2 2 2" xfId="42861"/>
    <cellStyle name="SAPBEXfilterDrill 2 4 2 2 3" xfId="42862"/>
    <cellStyle name="SAPBEXfilterDrill 2 4 2 3" xfId="42863"/>
    <cellStyle name="SAPBEXfilterDrill 2 4 2 3 2" xfId="42864"/>
    <cellStyle name="SAPBEXfilterDrill 2 4 2 3 2 2" xfId="42865"/>
    <cellStyle name="SAPBEXfilterDrill 2 4 2 3 3" xfId="42866"/>
    <cellStyle name="SAPBEXfilterDrill 2 4 2 4" xfId="42867"/>
    <cellStyle name="SAPBEXfilterDrill 2 4 2 4 2" xfId="42868"/>
    <cellStyle name="SAPBEXfilterDrill 2 4 2 4 2 2" xfId="42869"/>
    <cellStyle name="SAPBEXfilterDrill 2 4 2 4 3" xfId="42870"/>
    <cellStyle name="SAPBEXfilterDrill 2 4 2 5" xfId="42871"/>
    <cellStyle name="SAPBEXfilterDrill 2 4 2 5 2" xfId="42872"/>
    <cellStyle name="SAPBEXfilterDrill 2 4 2 5 2 2" xfId="42873"/>
    <cellStyle name="SAPBEXfilterDrill 2 4 2 5 3" xfId="42874"/>
    <cellStyle name="SAPBEXfilterDrill 2 4 2 6" xfId="42875"/>
    <cellStyle name="SAPBEXfilterDrill 2 4 2 6 2" xfId="42876"/>
    <cellStyle name="SAPBEXfilterDrill 2 4 2 6 2 2" xfId="42877"/>
    <cellStyle name="SAPBEXfilterDrill 2 4 2 6 3" xfId="42878"/>
    <cellStyle name="SAPBEXfilterDrill 2 4 2 7" xfId="42879"/>
    <cellStyle name="SAPBEXfilterDrill 2 4 2 7 2" xfId="42880"/>
    <cellStyle name="SAPBEXfilterDrill 2 4 2 8" xfId="42881"/>
    <cellStyle name="SAPBEXfilterDrill 2 4 3" xfId="42882"/>
    <cellStyle name="SAPBEXfilterDrill 2 4 3 2" xfId="42883"/>
    <cellStyle name="SAPBEXfilterDrill 2 4 3 2 2" xfId="42884"/>
    <cellStyle name="SAPBEXfilterDrill 2 4 3 3" xfId="42885"/>
    <cellStyle name="SAPBEXfilterDrill 2 4 4" xfId="42886"/>
    <cellStyle name="SAPBEXfilterDrill 2 4 4 2" xfId="42887"/>
    <cellStyle name="SAPBEXfilterDrill 2 4 4 2 2" xfId="42888"/>
    <cellStyle name="SAPBEXfilterDrill 2 4 4 3" xfId="42889"/>
    <cellStyle name="SAPBEXfilterDrill 2 4 5" xfId="42890"/>
    <cellStyle name="SAPBEXfilterDrill 2 4 5 2" xfId="42891"/>
    <cellStyle name="SAPBEXfilterDrill 2 4 5 2 2" xfId="42892"/>
    <cellStyle name="SAPBEXfilterDrill 2 4 5 3" xfId="42893"/>
    <cellStyle name="SAPBEXfilterDrill 2 4 6" xfId="42894"/>
    <cellStyle name="SAPBEXfilterDrill 2 4 6 2" xfId="42895"/>
    <cellStyle name="SAPBEXfilterDrill 2 4 6 2 2" xfId="42896"/>
    <cellStyle name="SAPBEXfilterDrill 2 4 6 3" xfId="42897"/>
    <cellStyle name="SAPBEXfilterDrill 2 4 7" xfId="42898"/>
    <cellStyle name="SAPBEXfilterDrill 2 4 7 2" xfId="42899"/>
    <cellStyle name="SAPBEXfilterDrill 2 4 7 2 2" xfId="42900"/>
    <cellStyle name="SAPBEXfilterDrill 2 4 7 3" xfId="42901"/>
    <cellStyle name="SAPBEXfilterDrill 2 4 8" xfId="42902"/>
    <cellStyle name="SAPBEXfilterDrill 2 4 8 2" xfId="42903"/>
    <cellStyle name="SAPBEXfilterDrill 2 4 9" xfId="42904"/>
    <cellStyle name="SAPBEXfilterDrill 2 5" xfId="42905"/>
    <cellStyle name="SAPBEXfilterDrill 2 5 2" xfId="42906"/>
    <cellStyle name="SAPBEXfilterDrill 2 5 2 2" xfId="42907"/>
    <cellStyle name="SAPBEXfilterDrill 2 5 2 2 2" xfId="42908"/>
    <cellStyle name="SAPBEXfilterDrill 2 5 2 3" xfId="42909"/>
    <cellStyle name="SAPBEXfilterDrill 2 5 3" xfId="42910"/>
    <cellStyle name="SAPBEXfilterDrill 2 5 3 2" xfId="42911"/>
    <cellStyle name="SAPBEXfilterDrill 2 5 3 2 2" xfId="42912"/>
    <cellStyle name="SAPBEXfilterDrill 2 5 3 3" xfId="42913"/>
    <cellStyle name="SAPBEXfilterDrill 2 5 4" xfId="42914"/>
    <cellStyle name="SAPBEXfilterDrill 2 5 4 2" xfId="42915"/>
    <cellStyle name="SAPBEXfilterDrill 2 5 4 2 2" xfId="42916"/>
    <cellStyle name="SAPBEXfilterDrill 2 5 4 3" xfId="42917"/>
    <cellStyle name="SAPBEXfilterDrill 2 5 5" xfId="42918"/>
    <cellStyle name="SAPBEXfilterDrill 2 5 5 2" xfId="42919"/>
    <cellStyle name="SAPBEXfilterDrill 2 5 5 2 2" xfId="42920"/>
    <cellStyle name="SAPBEXfilterDrill 2 5 5 3" xfId="42921"/>
    <cellStyle name="SAPBEXfilterDrill 2 5 6" xfId="42922"/>
    <cellStyle name="SAPBEXfilterDrill 2 5 6 2" xfId="42923"/>
    <cellStyle name="SAPBEXfilterDrill 2 5 7" xfId="42924"/>
    <cellStyle name="SAPBEXfilterDrill 2 6" xfId="42925"/>
    <cellStyle name="SAPBEXfilterDrill 2 6 2" xfId="42926"/>
    <cellStyle name="SAPBEXfilterDrill 2 6 2 2" xfId="42927"/>
    <cellStyle name="SAPBEXfilterDrill 2 6 3" xfId="42928"/>
    <cellStyle name="SAPBEXfilterDrill 2 7" xfId="42929"/>
    <cellStyle name="SAPBEXfilterDrill 2 7 2" xfId="42930"/>
    <cellStyle name="SAPBEXfilterDrill 2 7 2 2" xfId="42931"/>
    <cellStyle name="SAPBEXfilterDrill 2 7 3" xfId="42932"/>
    <cellStyle name="SAPBEXfilterDrill 2 8" xfId="42933"/>
    <cellStyle name="SAPBEXfilterDrill 2 8 2" xfId="42934"/>
    <cellStyle name="SAPBEXfilterDrill 2 9" xfId="42935"/>
    <cellStyle name="SAPBEXfilterDrill 3" xfId="42936"/>
    <cellStyle name="SAPBEXfilterDrill 3 2" xfId="42937"/>
    <cellStyle name="SAPBEXfilterDrill 3 2 2" xfId="42938"/>
    <cellStyle name="SAPBEXfilterDrill 3 2 2 2" xfId="42939"/>
    <cellStyle name="SAPBEXfilterDrill 3 2 2 2 2" xfId="42940"/>
    <cellStyle name="SAPBEXfilterDrill 3 2 2 2 2 2" xfId="42941"/>
    <cellStyle name="SAPBEXfilterDrill 3 2 2 2 2 2 2" xfId="42942"/>
    <cellStyle name="SAPBEXfilterDrill 3 2 2 2 2 3" xfId="42943"/>
    <cellStyle name="SAPBEXfilterDrill 3 2 2 2 3" xfId="42944"/>
    <cellStyle name="SAPBEXfilterDrill 3 2 2 2 3 2" xfId="42945"/>
    <cellStyle name="SAPBEXfilterDrill 3 2 2 2 3 2 2" xfId="42946"/>
    <cellStyle name="SAPBEXfilterDrill 3 2 2 2 3 3" xfId="42947"/>
    <cellStyle name="SAPBEXfilterDrill 3 2 2 2 4" xfId="42948"/>
    <cellStyle name="SAPBEXfilterDrill 3 2 2 2 4 2" xfId="42949"/>
    <cellStyle name="SAPBEXfilterDrill 3 2 2 2 4 2 2" xfId="42950"/>
    <cellStyle name="SAPBEXfilterDrill 3 2 2 2 4 3" xfId="42951"/>
    <cellStyle name="SAPBEXfilterDrill 3 2 2 2 5" xfId="42952"/>
    <cellStyle name="SAPBEXfilterDrill 3 2 2 2 5 2" xfId="42953"/>
    <cellStyle name="SAPBEXfilterDrill 3 2 2 2 5 2 2" xfId="42954"/>
    <cellStyle name="SAPBEXfilterDrill 3 2 2 2 5 3" xfId="42955"/>
    <cellStyle name="SAPBEXfilterDrill 3 2 2 2 6" xfId="42956"/>
    <cellStyle name="SAPBEXfilterDrill 3 2 2 2 6 2" xfId="42957"/>
    <cellStyle name="SAPBEXfilterDrill 3 2 2 2 6 2 2" xfId="42958"/>
    <cellStyle name="SAPBEXfilterDrill 3 2 2 2 6 3" xfId="42959"/>
    <cellStyle name="SAPBEXfilterDrill 3 2 2 2 7" xfId="42960"/>
    <cellStyle name="SAPBEXfilterDrill 3 2 2 2 7 2" xfId="42961"/>
    <cellStyle name="SAPBEXfilterDrill 3 2 2 2 8" xfId="42962"/>
    <cellStyle name="SAPBEXfilterDrill 3 2 2 3" xfId="42963"/>
    <cellStyle name="SAPBEXfilterDrill 3 2 2 3 2" xfId="42964"/>
    <cellStyle name="SAPBEXfilterDrill 3 2 2 3 2 2" xfId="42965"/>
    <cellStyle name="SAPBEXfilterDrill 3 2 2 3 3" xfId="42966"/>
    <cellStyle name="SAPBEXfilterDrill 3 2 2 4" xfId="42967"/>
    <cellStyle name="SAPBEXfilterDrill 3 2 2 4 2" xfId="42968"/>
    <cellStyle name="SAPBEXfilterDrill 3 2 2 4 2 2" xfId="42969"/>
    <cellStyle name="SAPBEXfilterDrill 3 2 2 4 3" xfId="42970"/>
    <cellStyle name="SAPBEXfilterDrill 3 2 2 5" xfId="42971"/>
    <cellStyle name="SAPBEXfilterDrill 3 2 2 5 2" xfId="42972"/>
    <cellStyle name="SAPBEXfilterDrill 3 2 2 5 2 2" xfId="42973"/>
    <cellStyle name="SAPBEXfilterDrill 3 2 2 5 3" xfId="42974"/>
    <cellStyle name="SAPBEXfilterDrill 3 2 2 6" xfId="42975"/>
    <cellStyle name="SAPBEXfilterDrill 3 2 2 6 2" xfId="42976"/>
    <cellStyle name="SAPBEXfilterDrill 3 2 2 6 2 2" xfId="42977"/>
    <cellStyle name="SAPBEXfilterDrill 3 2 2 6 3" xfId="42978"/>
    <cellStyle name="SAPBEXfilterDrill 3 2 2 7" xfId="42979"/>
    <cellStyle name="SAPBEXfilterDrill 3 2 2 7 2" xfId="42980"/>
    <cellStyle name="SAPBEXfilterDrill 3 2 2 7 2 2" xfId="42981"/>
    <cellStyle name="SAPBEXfilterDrill 3 2 2 7 3" xfId="42982"/>
    <cellStyle name="SAPBEXfilterDrill 3 2 2 8" xfId="42983"/>
    <cellStyle name="SAPBEXfilterDrill 3 2 2 8 2" xfId="42984"/>
    <cellStyle name="SAPBEXfilterDrill 3 2 2 9" xfId="42985"/>
    <cellStyle name="SAPBEXfilterDrill 3 2 3" xfId="42986"/>
    <cellStyle name="SAPBEXfilterDrill 3 2 3 2" xfId="42987"/>
    <cellStyle name="SAPBEXfilterDrill 3 2 3 2 2" xfId="42988"/>
    <cellStyle name="SAPBEXfilterDrill 3 2 3 2 2 2" xfId="42989"/>
    <cellStyle name="SAPBEXfilterDrill 3 2 3 2 3" xfId="42990"/>
    <cellStyle name="SAPBEXfilterDrill 3 2 3 3" xfId="42991"/>
    <cellStyle name="SAPBEXfilterDrill 3 2 3 3 2" xfId="42992"/>
    <cellStyle name="SAPBEXfilterDrill 3 2 3 3 2 2" xfId="42993"/>
    <cellStyle name="SAPBEXfilterDrill 3 2 3 3 3" xfId="42994"/>
    <cellStyle name="SAPBEXfilterDrill 3 2 3 4" xfId="42995"/>
    <cellStyle name="SAPBEXfilterDrill 3 2 3 4 2" xfId="42996"/>
    <cellStyle name="SAPBEXfilterDrill 3 2 3 4 2 2" xfId="42997"/>
    <cellStyle name="SAPBEXfilterDrill 3 2 3 4 3" xfId="42998"/>
    <cellStyle name="SAPBEXfilterDrill 3 2 3 5" xfId="42999"/>
    <cellStyle name="SAPBEXfilterDrill 3 2 3 5 2" xfId="43000"/>
    <cellStyle name="SAPBEXfilterDrill 3 2 3 5 2 2" xfId="43001"/>
    <cellStyle name="SAPBEXfilterDrill 3 2 3 5 3" xfId="43002"/>
    <cellStyle name="SAPBEXfilterDrill 3 2 3 6" xfId="43003"/>
    <cellStyle name="SAPBEXfilterDrill 3 2 3 6 2" xfId="43004"/>
    <cellStyle name="SAPBEXfilterDrill 3 2 3 7" xfId="43005"/>
    <cellStyle name="SAPBEXfilterDrill 3 2 4" xfId="43006"/>
    <cellStyle name="SAPBEXfilterDrill 3 2 4 2" xfId="43007"/>
    <cellStyle name="SAPBEXfilterDrill 3 2 4 2 2" xfId="43008"/>
    <cellStyle name="SAPBEXfilterDrill 3 2 4 3" xfId="43009"/>
    <cellStyle name="SAPBEXfilterDrill 3 2 5" xfId="43010"/>
    <cellStyle name="SAPBEXfilterDrill 3 2 5 2" xfId="43011"/>
    <cellStyle name="SAPBEXfilterDrill 3 2 5 2 2" xfId="43012"/>
    <cellStyle name="SAPBEXfilterDrill 3 2 5 3" xfId="43013"/>
    <cellStyle name="SAPBEXfilterDrill 3 2 6" xfId="43014"/>
    <cellStyle name="SAPBEXfilterDrill 3 2 6 2" xfId="43015"/>
    <cellStyle name="SAPBEXfilterDrill 3 2 7" xfId="43016"/>
    <cellStyle name="SAPBEXfilterDrill 3 3" xfId="43017"/>
    <cellStyle name="SAPBEXfilterDrill 3 3 2" xfId="43018"/>
    <cellStyle name="SAPBEXfilterDrill 3 3 2 2" xfId="43019"/>
    <cellStyle name="SAPBEXfilterDrill 3 3 2 2 2" xfId="43020"/>
    <cellStyle name="SAPBEXfilterDrill 3 3 2 2 2 2" xfId="43021"/>
    <cellStyle name="SAPBEXfilterDrill 3 3 2 2 2 2 2" xfId="43022"/>
    <cellStyle name="SAPBEXfilterDrill 3 3 2 2 2 3" xfId="43023"/>
    <cellStyle name="SAPBEXfilterDrill 3 3 2 2 3" xfId="43024"/>
    <cellStyle name="SAPBEXfilterDrill 3 3 2 2 3 2" xfId="43025"/>
    <cellStyle name="SAPBEXfilterDrill 3 3 2 2 3 2 2" xfId="43026"/>
    <cellStyle name="SAPBEXfilterDrill 3 3 2 2 3 3" xfId="43027"/>
    <cellStyle name="SAPBEXfilterDrill 3 3 2 2 4" xfId="43028"/>
    <cellStyle name="SAPBEXfilterDrill 3 3 2 2 4 2" xfId="43029"/>
    <cellStyle name="SAPBEXfilterDrill 3 3 2 2 4 2 2" xfId="43030"/>
    <cellStyle name="SAPBEXfilterDrill 3 3 2 2 4 3" xfId="43031"/>
    <cellStyle name="SAPBEXfilterDrill 3 3 2 2 5" xfId="43032"/>
    <cellStyle name="SAPBEXfilterDrill 3 3 2 2 5 2" xfId="43033"/>
    <cellStyle name="SAPBEXfilterDrill 3 3 2 2 5 2 2" xfId="43034"/>
    <cellStyle name="SAPBEXfilterDrill 3 3 2 2 5 3" xfId="43035"/>
    <cellStyle name="SAPBEXfilterDrill 3 3 2 2 6" xfId="43036"/>
    <cellStyle name="SAPBEXfilterDrill 3 3 2 2 6 2" xfId="43037"/>
    <cellStyle name="SAPBEXfilterDrill 3 3 2 2 6 2 2" xfId="43038"/>
    <cellStyle name="SAPBEXfilterDrill 3 3 2 2 6 3" xfId="43039"/>
    <cellStyle name="SAPBEXfilterDrill 3 3 2 2 7" xfId="43040"/>
    <cellStyle name="SAPBEXfilterDrill 3 3 2 2 7 2" xfId="43041"/>
    <cellStyle name="SAPBEXfilterDrill 3 3 2 2 8" xfId="43042"/>
    <cellStyle name="SAPBEXfilterDrill 3 3 2 3" xfId="43043"/>
    <cellStyle name="SAPBEXfilterDrill 3 3 2 3 2" xfId="43044"/>
    <cellStyle name="SAPBEXfilterDrill 3 3 2 3 2 2" xfId="43045"/>
    <cellStyle name="SAPBEXfilterDrill 3 3 2 3 3" xfId="43046"/>
    <cellStyle name="SAPBEXfilterDrill 3 3 2 4" xfId="43047"/>
    <cellStyle name="SAPBEXfilterDrill 3 3 2 4 2" xfId="43048"/>
    <cellStyle name="SAPBEXfilterDrill 3 3 2 4 2 2" xfId="43049"/>
    <cellStyle name="SAPBEXfilterDrill 3 3 2 4 3" xfId="43050"/>
    <cellStyle name="SAPBEXfilterDrill 3 3 2 5" xfId="43051"/>
    <cellStyle name="SAPBEXfilterDrill 3 3 2 5 2" xfId="43052"/>
    <cellStyle name="SAPBEXfilterDrill 3 3 2 5 2 2" xfId="43053"/>
    <cellStyle name="SAPBEXfilterDrill 3 3 2 5 3" xfId="43054"/>
    <cellStyle name="SAPBEXfilterDrill 3 3 2 6" xfId="43055"/>
    <cellStyle name="SAPBEXfilterDrill 3 3 2 6 2" xfId="43056"/>
    <cellStyle name="SAPBEXfilterDrill 3 3 2 6 2 2" xfId="43057"/>
    <cellStyle name="SAPBEXfilterDrill 3 3 2 6 3" xfId="43058"/>
    <cellStyle name="SAPBEXfilterDrill 3 3 2 7" xfId="43059"/>
    <cellStyle name="SAPBEXfilterDrill 3 3 2 7 2" xfId="43060"/>
    <cellStyle name="SAPBEXfilterDrill 3 3 2 7 2 2" xfId="43061"/>
    <cellStyle name="SAPBEXfilterDrill 3 3 2 7 3" xfId="43062"/>
    <cellStyle name="SAPBEXfilterDrill 3 3 2 8" xfId="43063"/>
    <cellStyle name="SAPBEXfilterDrill 3 3 2 8 2" xfId="43064"/>
    <cellStyle name="SAPBEXfilterDrill 3 3 2 9" xfId="43065"/>
    <cellStyle name="SAPBEXfilterDrill 3 3 3" xfId="43066"/>
    <cellStyle name="SAPBEXfilterDrill 3 3 3 2" xfId="43067"/>
    <cellStyle name="SAPBEXfilterDrill 3 3 3 2 2" xfId="43068"/>
    <cellStyle name="SAPBEXfilterDrill 3 3 3 2 2 2" xfId="43069"/>
    <cellStyle name="SAPBEXfilterDrill 3 3 3 2 3" xfId="43070"/>
    <cellStyle name="SAPBEXfilterDrill 3 3 3 3" xfId="43071"/>
    <cellStyle name="SAPBEXfilterDrill 3 3 3 3 2" xfId="43072"/>
    <cellStyle name="SAPBEXfilterDrill 3 3 3 3 2 2" xfId="43073"/>
    <cellStyle name="SAPBEXfilterDrill 3 3 3 3 3" xfId="43074"/>
    <cellStyle name="SAPBEXfilterDrill 3 3 3 4" xfId="43075"/>
    <cellStyle name="SAPBEXfilterDrill 3 3 3 4 2" xfId="43076"/>
    <cellStyle name="SAPBEXfilterDrill 3 3 3 4 2 2" xfId="43077"/>
    <cellStyle name="SAPBEXfilterDrill 3 3 3 4 3" xfId="43078"/>
    <cellStyle name="SAPBEXfilterDrill 3 3 3 5" xfId="43079"/>
    <cellStyle name="SAPBEXfilterDrill 3 3 3 5 2" xfId="43080"/>
    <cellStyle name="SAPBEXfilterDrill 3 3 3 5 2 2" xfId="43081"/>
    <cellStyle name="SAPBEXfilterDrill 3 3 3 5 3" xfId="43082"/>
    <cellStyle name="SAPBEXfilterDrill 3 3 3 6" xfId="43083"/>
    <cellStyle name="SAPBEXfilterDrill 3 3 3 6 2" xfId="43084"/>
    <cellStyle name="SAPBEXfilterDrill 3 3 3 7" xfId="43085"/>
    <cellStyle name="SAPBEXfilterDrill 3 3 4" xfId="43086"/>
    <cellStyle name="SAPBEXfilterDrill 3 3 4 2" xfId="43087"/>
    <cellStyle name="SAPBEXfilterDrill 3 3 4 2 2" xfId="43088"/>
    <cellStyle name="SAPBEXfilterDrill 3 3 4 3" xfId="43089"/>
    <cellStyle name="SAPBEXfilterDrill 3 3 5" xfId="43090"/>
    <cellStyle name="SAPBEXfilterDrill 3 3 5 2" xfId="43091"/>
    <cellStyle name="SAPBEXfilterDrill 3 3 5 2 2" xfId="43092"/>
    <cellStyle name="SAPBEXfilterDrill 3 3 5 3" xfId="43093"/>
    <cellStyle name="SAPBEXfilterDrill 3 3 6" xfId="43094"/>
    <cellStyle name="SAPBEXfilterDrill 3 3 6 2" xfId="43095"/>
    <cellStyle name="SAPBEXfilterDrill 3 3 7" xfId="43096"/>
    <cellStyle name="SAPBEXfilterDrill 3 4" xfId="43097"/>
    <cellStyle name="SAPBEXfilterDrill 3 4 2" xfId="43098"/>
    <cellStyle name="SAPBEXfilterDrill 3 4 2 2" xfId="43099"/>
    <cellStyle name="SAPBEXfilterDrill 3 4 2 2 2" xfId="43100"/>
    <cellStyle name="SAPBEXfilterDrill 3 4 2 2 2 2" xfId="43101"/>
    <cellStyle name="SAPBEXfilterDrill 3 4 2 2 3" xfId="43102"/>
    <cellStyle name="SAPBEXfilterDrill 3 4 2 3" xfId="43103"/>
    <cellStyle name="SAPBEXfilterDrill 3 4 2 3 2" xfId="43104"/>
    <cellStyle name="SAPBEXfilterDrill 3 4 2 3 2 2" xfId="43105"/>
    <cellStyle name="SAPBEXfilterDrill 3 4 2 3 3" xfId="43106"/>
    <cellStyle name="SAPBEXfilterDrill 3 4 2 4" xfId="43107"/>
    <cellStyle name="SAPBEXfilterDrill 3 4 2 4 2" xfId="43108"/>
    <cellStyle name="SAPBEXfilterDrill 3 4 2 4 2 2" xfId="43109"/>
    <cellStyle name="SAPBEXfilterDrill 3 4 2 4 3" xfId="43110"/>
    <cellStyle name="SAPBEXfilterDrill 3 4 2 5" xfId="43111"/>
    <cellStyle name="SAPBEXfilterDrill 3 4 2 5 2" xfId="43112"/>
    <cellStyle name="SAPBEXfilterDrill 3 4 2 5 2 2" xfId="43113"/>
    <cellStyle name="SAPBEXfilterDrill 3 4 2 5 3" xfId="43114"/>
    <cellStyle name="SAPBEXfilterDrill 3 4 2 6" xfId="43115"/>
    <cellStyle name="SAPBEXfilterDrill 3 4 2 6 2" xfId="43116"/>
    <cellStyle name="SAPBEXfilterDrill 3 4 2 6 2 2" xfId="43117"/>
    <cellStyle name="SAPBEXfilterDrill 3 4 2 6 3" xfId="43118"/>
    <cellStyle name="SAPBEXfilterDrill 3 4 2 7" xfId="43119"/>
    <cellStyle name="SAPBEXfilterDrill 3 4 2 7 2" xfId="43120"/>
    <cellStyle name="SAPBEXfilterDrill 3 4 2 8" xfId="43121"/>
    <cellStyle name="SAPBEXfilterDrill 3 4 3" xfId="43122"/>
    <cellStyle name="SAPBEXfilterDrill 3 4 3 2" xfId="43123"/>
    <cellStyle name="SAPBEXfilterDrill 3 4 3 2 2" xfId="43124"/>
    <cellStyle name="SAPBEXfilterDrill 3 4 3 3" xfId="43125"/>
    <cellStyle name="SAPBEXfilterDrill 3 4 4" xfId="43126"/>
    <cellStyle name="SAPBEXfilterDrill 3 4 4 2" xfId="43127"/>
    <cellStyle name="SAPBEXfilterDrill 3 4 4 2 2" xfId="43128"/>
    <cellStyle name="SAPBEXfilterDrill 3 4 4 3" xfId="43129"/>
    <cellStyle name="SAPBEXfilterDrill 3 4 5" xfId="43130"/>
    <cellStyle name="SAPBEXfilterDrill 3 4 5 2" xfId="43131"/>
    <cellStyle name="SAPBEXfilterDrill 3 4 5 2 2" xfId="43132"/>
    <cellStyle name="SAPBEXfilterDrill 3 4 5 3" xfId="43133"/>
    <cellStyle name="SAPBEXfilterDrill 3 4 6" xfId="43134"/>
    <cellStyle name="SAPBEXfilterDrill 3 4 6 2" xfId="43135"/>
    <cellStyle name="SAPBEXfilterDrill 3 4 6 2 2" xfId="43136"/>
    <cellStyle name="SAPBEXfilterDrill 3 4 6 3" xfId="43137"/>
    <cellStyle name="SAPBEXfilterDrill 3 4 7" xfId="43138"/>
    <cellStyle name="SAPBEXfilterDrill 3 4 7 2" xfId="43139"/>
    <cellStyle name="SAPBEXfilterDrill 3 4 7 2 2" xfId="43140"/>
    <cellStyle name="SAPBEXfilterDrill 3 4 7 3" xfId="43141"/>
    <cellStyle name="SAPBEXfilterDrill 3 4 8" xfId="43142"/>
    <cellStyle name="SAPBEXfilterDrill 3 4 8 2" xfId="43143"/>
    <cellStyle name="SAPBEXfilterDrill 3 4 9" xfId="43144"/>
    <cellStyle name="SAPBEXfilterDrill 3 5" xfId="43145"/>
    <cellStyle name="SAPBEXfilterDrill 3 5 2" xfId="43146"/>
    <cellStyle name="SAPBEXfilterDrill 3 5 2 2" xfId="43147"/>
    <cellStyle name="SAPBEXfilterDrill 3 5 2 2 2" xfId="43148"/>
    <cellStyle name="SAPBEXfilterDrill 3 5 2 3" xfId="43149"/>
    <cellStyle name="SAPBEXfilterDrill 3 5 3" xfId="43150"/>
    <cellStyle name="SAPBEXfilterDrill 3 5 3 2" xfId="43151"/>
    <cellStyle name="SAPBEXfilterDrill 3 5 3 2 2" xfId="43152"/>
    <cellStyle name="SAPBEXfilterDrill 3 5 3 3" xfId="43153"/>
    <cellStyle name="SAPBEXfilterDrill 3 5 4" xfId="43154"/>
    <cellStyle name="SAPBEXfilterDrill 3 5 4 2" xfId="43155"/>
    <cellStyle name="SAPBEXfilterDrill 3 5 4 2 2" xfId="43156"/>
    <cellStyle name="SAPBEXfilterDrill 3 5 4 3" xfId="43157"/>
    <cellStyle name="SAPBEXfilterDrill 3 5 5" xfId="43158"/>
    <cellStyle name="SAPBEXfilterDrill 3 5 5 2" xfId="43159"/>
    <cellStyle name="SAPBEXfilterDrill 3 5 5 2 2" xfId="43160"/>
    <cellStyle name="SAPBEXfilterDrill 3 5 5 3" xfId="43161"/>
    <cellStyle name="SAPBEXfilterDrill 3 5 6" xfId="43162"/>
    <cellStyle name="SAPBEXfilterDrill 3 5 6 2" xfId="43163"/>
    <cellStyle name="SAPBEXfilterDrill 3 5 7" xfId="43164"/>
    <cellStyle name="SAPBEXfilterDrill 3 6" xfId="43165"/>
    <cellStyle name="SAPBEXfilterDrill 3 6 2" xfId="43166"/>
    <cellStyle name="SAPBEXfilterDrill 3 6 2 2" xfId="43167"/>
    <cellStyle name="SAPBEXfilterDrill 3 6 3" xfId="43168"/>
    <cellStyle name="SAPBEXfilterDrill 3 7" xfId="43169"/>
    <cellStyle name="SAPBEXfilterDrill 3 7 2" xfId="43170"/>
    <cellStyle name="SAPBEXfilterDrill 3 7 2 2" xfId="43171"/>
    <cellStyle name="SAPBEXfilterDrill 3 7 3" xfId="43172"/>
    <cellStyle name="SAPBEXfilterDrill 3 8" xfId="43173"/>
    <cellStyle name="SAPBEXfilterDrill 3 8 2" xfId="43174"/>
    <cellStyle name="SAPBEXfilterDrill 3 9" xfId="43175"/>
    <cellStyle name="SAPBEXfilterDrill 4" xfId="43176"/>
    <cellStyle name="SAPBEXfilterDrill 4 2" xfId="43177"/>
    <cellStyle name="SAPBEXfilterDrill 4 2 2" xfId="43178"/>
    <cellStyle name="SAPBEXfilterDrill 4 2 2 2" xfId="43179"/>
    <cellStyle name="SAPBEXfilterDrill 4 2 2 2 2" xfId="43180"/>
    <cellStyle name="SAPBEXfilterDrill 4 2 2 2 2 2" xfId="43181"/>
    <cellStyle name="SAPBEXfilterDrill 4 2 2 2 2 2 2" xfId="43182"/>
    <cellStyle name="SAPBEXfilterDrill 4 2 2 2 2 3" xfId="43183"/>
    <cellStyle name="SAPBEXfilterDrill 4 2 2 2 3" xfId="43184"/>
    <cellStyle name="SAPBEXfilterDrill 4 2 2 2 3 2" xfId="43185"/>
    <cellStyle name="SAPBEXfilterDrill 4 2 2 2 3 2 2" xfId="43186"/>
    <cellStyle name="SAPBEXfilterDrill 4 2 2 2 3 3" xfId="43187"/>
    <cellStyle name="SAPBEXfilterDrill 4 2 2 2 4" xfId="43188"/>
    <cellStyle name="SAPBEXfilterDrill 4 2 2 2 4 2" xfId="43189"/>
    <cellStyle name="SAPBEXfilterDrill 4 2 2 2 4 2 2" xfId="43190"/>
    <cellStyle name="SAPBEXfilterDrill 4 2 2 2 4 3" xfId="43191"/>
    <cellStyle name="SAPBEXfilterDrill 4 2 2 2 5" xfId="43192"/>
    <cellStyle name="SAPBEXfilterDrill 4 2 2 2 5 2" xfId="43193"/>
    <cellStyle name="SAPBEXfilterDrill 4 2 2 2 5 2 2" xfId="43194"/>
    <cellStyle name="SAPBEXfilterDrill 4 2 2 2 5 3" xfId="43195"/>
    <cellStyle name="SAPBEXfilterDrill 4 2 2 2 6" xfId="43196"/>
    <cellStyle name="SAPBEXfilterDrill 4 2 2 2 6 2" xfId="43197"/>
    <cellStyle name="SAPBEXfilterDrill 4 2 2 2 6 2 2" xfId="43198"/>
    <cellStyle name="SAPBEXfilterDrill 4 2 2 2 6 3" xfId="43199"/>
    <cellStyle name="SAPBEXfilterDrill 4 2 2 2 7" xfId="43200"/>
    <cellStyle name="SAPBEXfilterDrill 4 2 2 2 7 2" xfId="43201"/>
    <cellStyle name="SAPBEXfilterDrill 4 2 2 2 8" xfId="43202"/>
    <cellStyle name="SAPBEXfilterDrill 4 2 2 3" xfId="43203"/>
    <cellStyle name="SAPBEXfilterDrill 4 2 2 3 2" xfId="43204"/>
    <cellStyle name="SAPBEXfilterDrill 4 2 2 3 2 2" xfId="43205"/>
    <cellStyle name="SAPBEXfilterDrill 4 2 2 3 3" xfId="43206"/>
    <cellStyle name="SAPBEXfilterDrill 4 2 2 4" xfId="43207"/>
    <cellStyle name="SAPBEXfilterDrill 4 2 2 4 2" xfId="43208"/>
    <cellStyle name="SAPBEXfilterDrill 4 2 2 4 2 2" xfId="43209"/>
    <cellStyle name="SAPBEXfilterDrill 4 2 2 4 3" xfId="43210"/>
    <cellStyle name="SAPBEXfilterDrill 4 2 2 5" xfId="43211"/>
    <cellStyle name="SAPBEXfilterDrill 4 2 2 5 2" xfId="43212"/>
    <cellStyle name="SAPBEXfilterDrill 4 2 2 5 2 2" xfId="43213"/>
    <cellStyle name="SAPBEXfilterDrill 4 2 2 5 3" xfId="43214"/>
    <cellStyle name="SAPBEXfilterDrill 4 2 2 6" xfId="43215"/>
    <cellStyle name="SAPBEXfilterDrill 4 2 2 6 2" xfId="43216"/>
    <cellStyle name="SAPBEXfilterDrill 4 2 2 6 2 2" xfId="43217"/>
    <cellStyle name="SAPBEXfilterDrill 4 2 2 6 3" xfId="43218"/>
    <cellStyle name="SAPBEXfilterDrill 4 2 2 7" xfId="43219"/>
    <cellStyle name="SAPBEXfilterDrill 4 2 2 7 2" xfId="43220"/>
    <cellStyle name="SAPBEXfilterDrill 4 2 2 7 2 2" xfId="43221"/>
    <cellStyle name="SAPBEXfilterDrill 4 2 2 7 3" xfId="43222"/>
    <cellStyle name="SAPBEXfilterDrill 4 2 2 8" xfId="43223"/>
    <cellStyle name="SAPBEXfilterDrill 4 2 2 8 2" xfId="43224"/>
    <cellStyle name="SAPBEXfilterDrill 4 2 2 9" xfId="43225"/>
    <cellStyle name="SAPBEXfilterDrill 4 2 3" xfId="43226"/>
    <cellStyle name="SAPBEXfilterDrill 4 2 3 2" xfId="43227"/>
    <cellStyle name="SAPBEXfilterDrill 4 2 3 2 2" xfId="43228"/>
    <cellStyle name="SAPBEXfilterDrill 4 2 3 2 2 2" xfId="43229"/>
    <cellStyle name="SAPBEXfilterDrill 4 2 3 2 3" xfId="43230"/>
    <cellStyle name="SAPBEXfilterDrill 4 2 3 3" xfId="43231"/>
    <cellStyle name="SAPBEXfilterDrill 4 2 3 3 2" xfId="43232"/>
    <cellStyle name="SAPBEXfilterDrill 4 2 3 3 2 2" xfId="43233"/>
    <cellStyle name="SAPBEXfilterDrill 4 2 3 3 3" xfId="43234"/>
    <cellStyle name="SAPBEXfilterDrill 4 2 3 4" xfId="43235"/>
    <cellStyle name="SAPBEXfilterDrill 4 2 3 4 2" xfId="43236"/>
    <cellStyle name="SAPBEXfilterDrill 4 2 3 4 2 2" xfId="43237"/>
    <cellStyle name="SAPBEXfilterDrill 4 2 3 4 3" xfId="43238"/>
    <cellStyle name="SAPBEXfilterDrill 4 2 3 5" xfId="43239"/>
    <cellStyle name="SAPBEXfilterDrill 4 2 3 5 2" xfId="43240"/>
    <cellStyle name="SAPBEXfilterDrill 4 2 3 5 2 2" xfId="43241"/>
    <cellStyle name="SAPBEXfilterDrill 4 2 3 5 3" xfId="43242"/>
    <cellStyle name="SAPBEXfilterDrill 4 2 3 6" xfId="43243"/>
    <cellStyle name="SAPBEXfilterDrill 4 2 3 6 2" xfId="43244"/>
    <cellStyle name="SAPBEXfilterDrill 4 2 3 7" xfId="43245"/>
    <cellStyle name="SAPBEXfilterDrill 4 2 4" xfId="43246"/>
    <cellStyle name="SAPBEXfilterDrill 4 2 4 2" xfId="43247"/>
    <cellStyle name="SAPBEXfilterDrill 4 2 4 2 2" xfId="43248"/>
    <cellStyle name="SAPBEXfilterDrill 4 2 4 3" xfId="43249"/>
    <cellStyle name="SAPBEXfilterDrill 4 2 5" xfId="43250"/>
    <cellStyle name="SAPBEXfilterDrill 4 2 5 2" xfId="43251"/>
    <cellStyle name="SAPBEXfilterDrill 4 2 5 2 2" xfId="43252"/>
    <cellStyle name="SAPBEXfilterDrill 4 2 5 3" xfId="43253"/>
    <cellStyle name="SAPBEXfilterDrill 4 2 6" xfId="43254"/>
    <cellStyle name="SAPBEXfilterDrill 4 2 6 2" xfId="43255"/>
    <cellStyle name="SAPBEXfilterDrill 4 2 7" xfId="43256"/>
    <cellStyle name="SAPBEXfilterDrill 4 3" xfId="43257"/>
    <cellStyle name="SAPBEXfilterDrill 4 3 2" xfId="43258"/>
    <cellStyle name="SAPBEXfilterDrill 4 3 2 2" xfId="43259"/>
    <cellStyle name="SAPBEXfilterDrill 4 3 2 2 2" xfId="43260"/>
    <cellStyle name="SAPBEXfilterDrill 4 3 2 2 2 2" xfId="43261"/>
    <cellStyle name="SAPBEXfilterDrill 4 3 2 2 2 2 2" xfId="43262"/>
    <cellStyle name="SAPBEXfilterDrill 4 3 2 2 2 3" xfId="43263"/>
    <cellStyle name="SAPBEXfilterDrill 4 3 2 2 3" xfId="43264"/>
    <cellStyle name="SAPBEXfilterDrill 4 3 2 2 3 2" xfId="43265"/>
    <cellStyle name="SAPBEXfilterDrill 4 3 2 2 3 2 2" xfId="43266"/>
    <cellStyle name="SAPBEXfilterDrill 4 3 2 2 3 3" xfId="43267"/>
    <cellStyle name="SAPBEXfilterDrill 4 3 2 2 4" xfId="43268"/>
    <cellStyle name="SAPBEXfilterDrill 4 3 2 2 4 2" xfId="43269"/>
    <cellStyle name="SAPBEXfilterDrill 4 3 2 2 4 2 2" xfId="43270"/>
    <cellStyle name="SAPBEXfilterDrill 4 3 2 2 4 3" xfId="43271"/>
    <cellStyle name="SAPBEXfilterDrill 4 3 2 2 5" xfId="43272"/>
    <cellStyle name="SAPBEXfilterDrill 4 3 2 2 5 2" xfId="43273"/>
    <cellStyle name="SAPBEXfilterDrill 4 3 2 2 5 2 2" xfId="43274"/>
    <cellStyle name="SAPBEXfilterDrill 4 3 2 2 5 3" xfId="43275"/>
    <cellStyle name="SAPBEXfilterDrill 4 3 2 2 6" xfId="43276"/>
    <cellStyle name="SAPBEXfilterDrill 4 3 2 2 6 2" xfId="43277"/>
    <cellStyle name="SAPBEXfilterDrill 4 3 2 2 6 2 2" xfId="43278"/>
    <cellStyle name="SAPBEXfilterDrill 4 3 2 2 6 3" xfId="43279"/>
    <cellStyle name="SAPBEXfilterDrill 4 3 2 2 7" xfId="43280"/>
    <cellStyle name="SAPBEXfilterDrill 4 3 2 2 7 2" xfId="43281"/>
    <cellStyle name="SAPBEXfilterDrill 4 3 2 2 8" xfId="43282"/>
    <cellStyle name="SAPBEXfilterDrill 4 3 2 3" xfId="43283"/>
    <cellStyle name="SAPBEXfilterDrill 4 3 2 3 2" xfId="43284"/>
    <cellStyle name="SAPBEXfilterDrill 4 3 2 3 2 2" xfId="43285"/>
    <cellStyle name="SAPBEXfilterDrill 4 3 2 3 3" xfId="43286"/>
    <cellStyle name="SAPBEXfilterDrill 4 3 2 4" xfId="43287"/>
    <cellStyle name="SAPBEXfilterDrill 4 3 2 4 2" xfId="43288"/>
    <cellStyle name="SAPBEXfilterDrill 4 3 2 4 2 2" xfId="43289"/>
    <cellStyle name="SAPBEXfilterDrill 4 3 2 4 3" xfId="43290"/>
    <cellStyle name="SAPBEXfilterDrill 4 3 2 5" xfId="43291"/>
    <cellStyle name="SAPBEXfilterDrill 4 3 2 5 2" xfId="43292"/>
    <cellStyle name="SAPBEXfilterDrill 4 3 2 5 2 2" xfId="43293"/>
    <cellStyle name="SAPBEXfilterDrill 4 3 2 5 3" xfId="43294"/>
    <cellStyle name="SAPBEXfilterDrill 4 3 2 6" xfId="43295"/>
    <cellStyle name="SAPBEXfilterDrill 4 3 2 6 2" xfId="43296"/>
    <cellStyle name="SAPBEXfilterDrill 4 3 2 6 2 2" xfId="43297"/>
    <cellStyle name="SAPBEXfilterDrill 4 3 2 6 3" xfId="43298"/>
    <cellStyle name="SAPBEXfilterDrill 4 3 2 7" xfId="43299"/>
    <cellStyle name="SAPBEXfilterDrill 4 3 2 7 2" xfId="43300"/>
    <cellStyle name="SAPBEXfilterDrill 4 3 2 7 2 2" xfId="43301"/>
    <cellStyle name="SAPBEXfilterDrill 4 3 2 7 3" xfId="43302"/>
    <cellStyle name="SAPBEXfilterDrill 4 3 2 8" xfId="43303"/>
    <cellStyle name="SAPBEXfilterDrill 4 3 2 8 2" xfId="43304"/>
    <cellStyle name="SAPBEXfilterDrill 4 3 2 9" xfId="43305"/>
    <cellStyle name="SAPBEXfilterDrill 4 3 3" xfId="43306"/>
    <cellStyle name="SAPBEXfilterDrill 4 3 3 2" xfId="43307"/>
    <cellStyle name="SAPBEXfilterDrill 4 3 3 2 2" xfId="43308"/>
    <cellStyle name="SAPBEXfilterDrill 4 3 3 2 2 2" xfId="43309"/>
    <cellStyle name="SAPBEXfilterDrill 4 3 3 2 3" xfId="43310"/>
    <cellStyle name="SAPBEXfilterDrill 4 3 3 3" xfId="43311"/>
    <cellStyle name="SAPBEXfilterDrill 4 3 3 3 2" xfId="43312"/>
    <cellStyle name="SAPBEXfilterDrill 4 3 3 3 2 2" xfId="43313"/>
    <cellStyle name="SAPBEXfilterDrill 4 3 3 3 3" xfId="43314"/>
    <cellStyle name="SAPBEXfilterDrill 4 3 3 4" xfId="43315"/>
    <cellStyle name="SAPBEXfilterDrill 4 3 3 4 2" xfId="43316"/>
    <cellStyle name="SAPBEXfilterDrill 4 3 3 4 2 2" xfId="43317"/>
    <cellStyle name="SAPBEXfilterDrill 4 3 3 4 3" xfId="43318"/>
    <cellStyle name="SAPBEXfilterDrill 4 3 3 5" xfId="43319"/>
    <cellStyle name="SAPBEXfilterDrill 4 3 3 5 2" xfId="43320"/>
    <cellStyle name="SAPBEXfilterDrill 4 3 3 5 2 2" xfId="43321"/>
    <cellStyle name="SAPBEXfilterDrill 4 3 3 5 3" xfId="43322"/>
    <cellStyle name="SAPBEXfilterDrill 4 3 3 6" xfId="43323"/>
    <cellStyle name="SAPBEXfilterDrill 4 3 3 6 2" xfId="43324"/>
    <cellStyle name="SAPBEXfilterDrill 4 3 3 7" xfId="43325"/>
    <cellStyle name="SAPBEXfilterDrill 4 3 4" xfId="43326"/>
    <cellStyle name="SAPBEXfilterDrill 4 3 4 2" xfId="43327"/>
    <cellStyle name="SAPBEXfilterDrill 4 3 4 2 2" xfId="43328"/>
    <cellStyle name="SAPBEXfilterDrill 4 3 4 3" xfId="43329"/>
    <cellStyle name="SAPBEXfilterDrill 4 3 5" xfId="43330"/>
    <cellStyle name="SAPBEXfilterDrill 4 3 5 2" xfId="43331"/>
    <cellStyle name="SAPBEXfilterDrill 4 3 5 2 2" xfId="43332"/>
    <cellStyle name="SAPBEXfilterDrill 4 3 5 3" xfId="43333"/>
    <cellStyle name="SAPBEXfilterDrill 4 3 6" xfId="43334"/>
    <cellStyle name="SAPBEXfilterDrill 4 3 6 2" xfId="43335"/>
    <cellStyle name="SAPBEXfilterDrill 4 3 7" xfId="43336"/>
    <cellStyle name="SAPBEXfilterDrill 4 4" xfId="43337"/>
    <cellStyle name="SAPBEXfilterDrill 4 4 2" xfId="43338"/>
    <cellStyle name="SAPBEXfilterDrill 4 4 2 2" xfId="43339"/>
    <cellStyle name="SAPBEXfilterDrill 4 4 2 2 2" xfId="43340"/>
    <cellStyle name="SAPBEXfilterDrill 4 4 2 2 2 2" xfId="43341"/>
    <cellStyle name="SAPBEXfilterDrill 4 4 2 2 3" xfId="43342"/>
    <cellStyle name="SAPBEXfilterDrill 4 4 2 3" xfId="43343"/>
    <cellStyle name="SAPBEXfilterDrill 4 4 2 3 2" xfId="43344"/>
    <cellStyle name="SAPBEXfilterDrill 4 4 2 3 2 2" xfId="43345"/>
    <cellStyle name="SAPBEXfilterDrill 4 4 2 3 3" xfId="43346"/>
    <cellStyle name="SAPBEXfilterDrill 4 4 2 4" xfId="43347"/>
    <cellStyle name="SAPBEXfilterDrill 4 4 2 4 2" xfId="43348"/>
    <cellStyle name="SAPBEXfilterDrill 4 4 2 4 2 2" xfId="43349"/>
    <cellStyle name="SAPBEXfilterDrill 4 4 2 4 3" xfId="43350"/>
    <cellStyle name="SAPBEXfilterDrill 4 4 2 5" xfId="43351"/>
    <cellStyle name="SAPBEXfilterDrill 4 4 2 5 2" xfId="43352"/>
    <cellStyle name="SAPBEXfilterDrill 4 4 2 5 2 2" xfId="43353"/>
    <cellStyle name="SAPBEXfilterDrill 4 4 2 5 3" xfId="43354"/>
    <cellStyle name="SAPBEXfilterDrill 4 4 2 6" xfId="43355"/>
    <cellStyle name="SAPBEXfilterDrill 4 4 2 6 2" xfId="43356"/>
    <cellStyle name="SAPBEXfilterDrill 4 4 2 6 2 2" xfId="43357"/>
    <cellStyle name="SAPBEXfilterDrill 4 4 2 6 3" xfId="43358"/>
    <cellStyle name="SAPBEXfilterDrill 4 4 2 7" xfId="43359"/>
    <cellStyle name="SAPBEXfilterDrill 4 4 2 7 2" xfId="43360"/>
    <cellStyle name="SAPBEXfilterDrill 4 4 2 8" xfId="43361"/>
    <cellStyle name="SAPBEXfilterDrill 4 4 3" xfId="43362"/>
    <cellStyle name="SAPBEXfilterDrill 4 4 3 2" xfId="43363"/>
    <cellStyle name="SAPBEXfilterDrill 4 4 3 2 2" xfId="43364"/>
    <cellStyle name="SAPBEXfilterDrill 4 4 3 3" xfId="43365"/>
    <cellStyle name="SAPBEXfilterDrill 4 4 4" xfId="43366"/>
    <cellStyle name="SAPBEXfilterDrill 4 4 4 2" xfId="43367"/>
    <cellStyle name="SAPBEXfilterDrill 4 4 4 2 2" xfId="43368"/>
    <cellStyle name="SAPBEXfilterDrill 4 4 4 3" xfId="43369"/>
    <cellStyle name="SAPBEXfilterDrill 4 4 5" xfId="43370"/>
    <cellStyle name="SAPBEXfilterDrill 4 4 5 2" xfId="43371"/>
    <cellStyle name="SAPBEXfilterDrill 4 4 5 2 2" xfId="43372"/>
    <cellStyle name="SAPBEXfilterDrill 4 4 5 3" xfId="43373"/>
    <cellStyle name="SAPBEXfilterDrill 4 4 6" xfId="43374"/>
    <cellStyle name="SAPBEXfilterDrill 4 4 6 2" xfId="43375"/>
    <cellStyle name="SAPBEXfilterDrill 4 4 6 2 2" xfId="43376"/>
    <cellStyle name="SAPBEXfilterDrill 4 4 6 3" xfId="43377"/>
    <cellStyle name="SAPBEXfilterDrill 4 4 7" xfId="43378"/>
    <cellStyle name="SAPBEXfilterDrill 4 4 7 2" xfId="43379"/>
    <cellStyle name="SAPBEXfilterDrill 4 4 7 2 2" xfId="43380"/>
    <cellStyle name="SAPBEXfilterDrill 4 4 7 3" xfId="43381"/>
    <cellStyle name="SAPBEXfilterDrill 4 4 8" xfId="43382"/>
    <cellStyle name="SAPBEXfilterDrill 4 4 8 2" xfId="43383"/>
    <cellStyle name="SAPBEXfilterDrill 4 4 9" xfId="43384"/>
    <cellStyle name="SAPBEXfilterDrill 4 5" xfId="43385"/>
    <cellStyle name="SAPBEXfilterDrill 4 5 2" xfId="43386"/>
    <cellStyle name="SAPBEXfilterDrill 4 5 2 2" xfId="43387"/>
    <cellStyle name="SAPBEXfilterDrill 4 5 2 2 2" xfId="43388"/>
    <cellStyle name="SAPBEXfilterDrill 4 5 2 3" xfId="43389"/>
    <cellStyle name="SAPBEXfilterDrill 4 5 3" xfId="43390"/>
    <cellStyle name="SAPBEXfilterDrill 4 5 3 2" xfId="43391"/>
    <cellStyle name="SAPBEXfilterDrill 4 5 3 2 2" xfId="43392"/>
    <cellStyle name="SAPBEXfilterDrill 4 5 3 3" xfId="43393"/>
    <cellStyle name="SAPBEXfilterDrill 4 5 4" xfId="43394"/>
    <cellStyle name="SAPBEXfilterDrill 4 5 4 2" xfId="43395"/>
    <cellStyle name="SAPBEXfilterDrill 4 5 4 2 2" xfId="43396"/>
    <cellStyle name="SAPBEXfilterDrill 4 5 4 3" xfId="43397"/>
    <cellStyle name="SAPBEXfilterDrill 4 5 5" xfId="43398"/>
    <cellStyle name="SAPBEXfilterDrill 4 5 5 2" xfId="43399"/>
    <cellStyle name="SAPBEXfilterDrill 4 5 5 2 2" xfId="43400"/>
    <cellStyle name="SAPBEXfilterDrill 4 5 5 3" xfId="43401"/>
    <cellStyle name="SAPBEXfilterDrill 4 5 6" xfId="43402"/>
    <cellStyle name="SAPBEXfilterDrill 4 5 6 2" xfId="43403"/>
    <cellStyle name="SAPBEXfilterDrill 4 5 7" xfId="43404"/>
    <cellStyle name="SAPBEXfilterDrill 4 6" xfId="43405"/>
    <cellStyle name="SAPBEXfilterDrill 4 6 2" xfId="43406"/>
    <cellStyle name="SAPBEXfilterDrill 4 6 2 2" xfId="43407"/>
    <cellStyle name="SAPBEXfilterDrill 4 6 3" xfId="43408"/>
    <cellStyle name="SAPBEXfilterDrill 4 7" xfId="43409"/>
    <cellStyle name="SAPBEXfilterDrill 4 7 2" xfId="43410"/>
    <cellStyle name="SAPBEXfilterDrill 4 7 2 2" xfId="43411"/>
    <cellStyle name="SAPBEXfilterDrill 4 7 3" xfId="43412"/>
    <cellStyle name="SAPBEXfilterDrill 4 8" xfId="43413"/>
    <cellStyle name="SAPBEXfilterDrill 4 8 2" xfId="43414"/>
    <cellStyle name="SAPBEXfilterDrill 4 9" xfId="43415"/>
    <cellStyle name="SAPBEXfilterDrill 5" xfId="43416"/>
    <cellStyle name="SAPBEXfilterDrill 5 2" xfId="43417"/>
    <cellStyle name="SAPBEXfilterDrill 5 2 2" xfId="43418"/>
    <cellStyle name="SAPBEXfilterDrill 5 2 2 2" xfId="43419"/>
    <cellStyle name="SAPBEXfilterDrill 5 2 2 2 2" xfId="43420"/>
    <cellStyle name="SAPBEXfilterDrill 5 2 2 2 2 2" xfId="43421"/>
    <cellStyle name="SAPBEXfilterDrill 5 2 2 2 3" xfId="43422"/>
    <cellStyle name="SAPBEXfilterDrill 5 2 2 3" xfId="43423"/>
    <cellStyle name="SAPBEXfilterDrill 5 2 2 3 2" xfId="43424"/>
    <cellStyle name="SAPBEXfilterDrill 5 2 2 3 2 2" xfId="43425"/>
    <cellStyle name="SAPBEXfilterDrill 5 2 2 3 3" xfId="43426"/>
    <cellStyle name="SAPBEXfilterDrill 5 2 2 4" xfId="43427"/>
    <cellStyle name="SAPBEXfilterDrill 5 2 2 4 2" xfId="43428"/>
    <cellStyle name="SAPBEXfilterDrill 5 2 2 4 2 2" xfId="43429"/>
    <cellStyle name="SAPBEXfilterDrill 5 2 2 4 3" xfId="43430"/>
    <cellStyle name="SAPBEXfilterDrill 5 2 2 5" xfId="43431"/>
    <cellStyle name="SAPBEXfilterDrill 5 2 2 5 2" xfId="43432"/>
    <cellStyle name="SAPBEXfilterDrill 5 2 2 5 2 2" xfId="43433"/>
    <cellStyle name="SAPBEXfilterDrill 5 2 2 5 3" xfId="43434"/>
    <cellStyle name="SAPBEXfilterDrill 5 2 2 6" xfId="43435"/>
    <cellStyle name="SAPBEXfilterDrill 5 2 2 6 2" xfId="43436"/>
    <cellStyle name="SAPBEXfilterDrill 5 2 2 6 2 2" xfId="43437"/>
    <cellStyle name="SAPBEXfilterDrill 5 2 2 6 3" xfId="43438"/>
    <cellStyle name="SAPBEXfilterDrill 5 2 2 7" xfId="43439"/>
    <cellStyle name="SAPBEXfilterDrill 5 2 2 7 2" xfId="43440"/>
    <cellStyle name="SAPBEXfilterDrill 5 2 2 8" xfId="43441"/>
    <cellStyle name="SAPBEXfilterDrill 5 2 3" xfId="43442"/>
    <cellStyle name="SAPBEXfilterDrill 5 2 3 2" xfId="43443"/>
    <cellStyle name="SAPBEXfilterDrill 5 2 3 2 2" xfId="43444"/>
    <cellStyle name="SAPBEXfilterDrill 5 2 3 3" xfId="43445"/>
    <cellStyle name="SAPBEXfilterDrill 5 2 4" xfId="43446"/>
    <cellStyle name="SAPBEXfilterDrill 5 2 4 2" xfId="43447"/>
    <cellStyle name="SAPBEXfilterDrill 5 2 4 2 2" xfId="43448"/>
    <cellStyle name="SAPBEXfilterDrill 5 2 4 3" xfId="43449"/>
    <cellStyle name="SAPBEXfilterDrill 5 2 5" xfId="43450"/>
    <cellStyle name="SAPBEXfilterDrill 5 2 5 2" xfId="43451"/>
    <cellStyle name="SAPBEXfilterDrill 5 2 5 2 2" xfId="43452"/>
    <cellStyle name="SAPBEXfilterDrill 5 2 5 3" xfId="43453"/>
    <cellStyle name="SAPBEXfilterDrill 5 2 6" xfId="43454"/>
    <cellStyle name="SAPBEXfilterDrill 5 2 6 2" xfId="43455"/>
    <cellStyle name="SAPBEXfilterDrill 5 2 6 2 2" xfId="43456"/>
    <cellStyle name="SAPBEXfilterDrill 5 2 6 3" xfId="43457"/>
    <cellStyle name="SAPBEXfilterDrill 5 2 7" xfId="43458"/>
    <cellStyle name="SAPBEXfilterDrill 5 2 7 2" xfId="43459"/>
    <cellStyle name="SAPBEXfilterDrill 5 2 7 2 2" xfId="43460"/>
    <cellStyle name="SAPBEXfilterDrill 5 2 7 3" xfId="43461"/>
    <cellStyle name="SAPBEXfilterDrill 5 2 8" xfId="43462"/>
    <cellStyle name="SAPBEXfilterDrill 5 2 8 2" xfId="43463"/>
    <cellStyle name="SAPBEXfilterDrill 5 2 9" xfId="43464"/>
    <cellStyle name="SAPBEXfilterDrill 5 3" xfId="43465"/>
    <cellStyle name="SAPBEXfilterDrill 5 3 2" xfId="43466"/>
    <cellStyle name="SAPBEXfilterDrill 5 3 2 2" xfId="43467"/>
    <cellStyle name="SAPBEXfilterDrill 5 3 2 2 2" xfId="43468"/>
    <cellStyle name="SAPBEXfilterDrill 5 3 2 3" xfId="43469"/>
    <cellStyle name="SAPBEXfilterDrill 5 3 3" xfId="43470"/>
    <cellStyle name="SAPBEXfilterDrill 5 3 3 2" xfId="43471"/>
    <cellStyle name="SAPBEXfilterDrill 5 3 3 2 2" xfId="43472"/>
    <cellStyle name="SAPBEXfilterDrill 5 3 3 3" xfId="43473"/>
    <cellStyle name="SAPBEXfilterDrill 5 3 4" xfId="43474"/>
    <cellStyle name="SAPBEXfilterDrill 5 3 4 2" xfId="43475"/>
    <cellStyle name="SAPBEXfilterDrill 5 3 4 2 2" xfId="43476"/>
    <cellStyle name="SAPBEXfilterDrill 5 3 4 3" xfId="43477"/>
    <cellStyle name="SAPBEXfilterDrill 5 3 5" xfId="43478"/>
    <cellStyle name="SAPBEXfilterDrill 5 3 5 2" xfId="43479"/>
    <cellStyle name="SAPBEXfilterDrill 5 3 5 2 2" xfId="43480"/>
    <cellStyle name="SAPBEXfilterDrill 5 3 5 3" xfId="43481"/>
    <cellStyle name="SAPBEXfilterDrill 5 3 6" xfId="43482"/>
    <cellStyle name="SAPBEXfilterDrill 5 3 6 2" xfId="43483"/>
    <cellStyle name="SAPBEXfilterDrill 5 3 7" xfId="43484"/>
    <cellStyle name="SAPBEXfilterDrill 5 4" xfId="43485"/>
    <cellStyle name="SAPBEXfilterDrill 5 4 2" xfId="43486"/>
    <cellStyle name="SAPBEXfilterDrill 5 4 2 2" xfId="43487"/>
    <cellStyle name="SAPBEXfilterDrill 5 4 3" xfId="43488"/>
    <cellStyle name="SAPBEXfilterDrill 5 5" xfId="43489"/>
    <cellStyle name="SAPBEXfilterDrill 5 5 2" xfId="43490"/>
    <cellStyle name="SAPBEXfilterDrill 5 5 2 2" xfId="43491"/>
    <cellStyle name="SAPBEXfilterDrill 5 5 3" xfId="43492"/>
    <cellStyle name="SAPBEXfilterDrill 5 6" xfId="43493"/>
    <cellStyle name="SAPBEXfilterDrill 5 6 2" xfId="43494"/>
    <cellStyle name="SAPBEXfilterDrill 5 7" xfId="43495"/>
    <cellStyle name="SAPBEXfilterDrill 6" xfId="43496"/>
    <cellStyle name="SAPBEXfilterDrill 6 2" xfId="43497"/>
    <cellStyle name="SAPBEXfilterDrill 6 2 2" xfId="43498"/>
    <cellStyle name="SAPBEXfilterDrill 6 2 2 2" xfId="43499"/>
    <cellStyle name="SAPBEXfilterDrill 6 2 2 2 2" xfId="43500"/>
    <cellStyle name="SAPBEXfilterDrill 6 2 2 3" xfId="43501"/>
    <cellStyle name="SAPBEXfilterDrill 6 2 3" xfId="43502"/>
    <cellStyle name="SAPBEXfilterDrill 6 2 3 2" xfId="43503"/>
    <cellStyle name="SAPBEXfilterDrill 6 2 3 2 2" xfId="43504"/>
    <cellStyle name="SAPBEXfilterDrill 6 2 3 3" xfId="43505"/>
    <cellStyle name="SAPBEXfilterDrill 6 2 4" xfId="43506"/>
    <cellStyle name="SAPBEXfilterDrill 6 2 4 2" xfId="43507"/>
    <cellStyle name="SAPBEXfilterDrill 6 2 4 2 2" xfId="43508"/>
    <cellStyle name="SAPBEXfilterDrill 6 2 4 3" xfId="43509"/>
    <cellStyle name="SAPBEXfilterDrill 6 2 5" xfId="43510"/>
    <cellStyle name="SAPBEXfilterDrill 6 2 5 2" xfId="43511"/>
    <cellStyle name="SAPBEXfilterDrill 6 2 5 2 2" xfId="43512"/>
    <cellStyle name="SAPBEXfilterDrill 6 2 5 3" xfId="43513"/>
    <cellStyle name="SAPBEXfilterDrill 6 2 6" xfId="43514"/>
    <cellStyle name="SAPBEXfilterDrill 6 2 6 2" xfId="43515"/>
    <cellStyle name="SAPBEXfilterDrill 6 2 6 2 2" xfId="43516"/>
    <cellStyle name="SAPBEXfilterDrill 6 2 6 3" xfId="43517"/>
    <cellStyle name="SAPBEXfilterDrill 6 2 7" xfId="43518"/>
    <cellStyle name="SAPBEXfilterDrill 6 2 7 2" xfId="43519"/>
    <cellStyle name="SAPBEXfilterDrill 6 2 8" xfId="43520"/>
    <cellStyle name="SAPBEXfilterDrill 6 3" xfId="43521"/>
    <cellStyle name="SAPBEXfilterDrill 6 3 2" xfId="43522"/>
    <cellStyle name="SAPBEXfilterDrill 6 3 2 2" xfId="43523"/>
    <cellStyle name="SAPBEXfilterDrill 6 3 3" xfId="43524"/>
    <cellStyle name="SAPBEXfilterDrill 6 4" xfId="43525"/>
    <cellStyle name="SAPBEXfilterDrill 6 4 2" xfId="43526"/>
    <cellStyle name="SAPBEXfilterDrill 6 4 2 2" xfId="43527"/>
    <cellStyle name="SAPBEXfilterDrill 6 4 3" xfId="43528"/>
    <cellStyle name="SAPBEXfilterDrill 6 5" xfId="43529"/>
    <cellStyle name="SAPBEXfilterDrill 6 5 2" xfId="43530"/>
    <cellStyle name="SAPBEXfilterDrill 6 5 2 2" xfId="43531"/>
    <cellStyle name="SAPBEXfilterDrill 6 5 3" xfId="43532"/>
    <cellStyle name="SAPBEXfilterDrill 6 6" xfId="43533"/>
    <cellStyle name="SAPBEXfilterDrill 6 6 2" xfId="43534"/>
    <cellStyle name="SAPBEXfilterDrill 6 6 2 2" xfId="43535"/>
    <cellStyle name="SAPBEXfilterDrill 6 6 3" xfId="43536"/>
    <cellStyle name="SAPBEXfilterDrill 6 7" xfId="43537"/>
    <cellStyle name="SAPBEXfilterDrill 6 7 2" xfId="43538"/>
    <cellStyle name="SAPBEXfilterDrill 6 7 2 2" xfId="43539"/>
    <cellStyle name="SAPBEXfilterDrill 6 7 3" xfId="43540"/>
    <cellStyle name="SAPBEXfilterDrill 6 8" xfId="43541"/>
    <cellStyle name="SAPBEXfilterDrill 6 8 2" xfId="43542"/>
    <cellStyle name="SAPBEXfilterDrill 6 9" xfId="43543"/>
    <cellStyle name="SAPBEXfilterDrill 7" xfId="43544"/>
    <cellStyle name="SAPBEXfilterDrill 7 2" xfId="43545"/>
    <cellStyle name="SAPBEXfilterDrill 7 2 2" xfId="43546"/>
    <cellStyle name="SAPBEXfilterDrill 7 2 2 2" xfId="43547"/>
    <cellStyle name="SAPBEXfilterDrill 7 2 3" xfId="43548"/>
    <cellStyle name="SAPBEXfilterDrill 7 3" xfId="43549"/>
    <cellStyle name="SAPBEXfilterDrill 7 3 2" xfId="43550"/>
    <cellStyle name="SAPBEXfilterDrill 7 3 2 2" xfId="43551"/>
    <cellStyle name="SAPBEXfilterDrill 7 3 3" xfId="43552"/>
    <cellStyle name="SAPBEXfilterDrill 7 4" xfId="43553"/>
    <cellStyle name="SAPBEXfilterDrill 7 4 2" xfId="43554"/>
    <cellStyle name="SAPBEXfilterDrill 7 4 2 2" xfId="43555"/>
    <cellStyle name="SAPBEXfilterDrill 7 4 3" xfId="43556"/>
    <cellStyle name="SAPBEXfilterDrill 7 5" xfId="43557"/>
    <cellStyle name="SAPBEXfilterDrill 7 5 2" xfId="43558"/>
    <cellStyle name="SAPBEXfilterDrill 7 5 2 2" xfId="43559"/>
    <cellStyle name="SAPBEXfilterDrill 7 5 3" xfId="43560"/>
    <cellStyle name="SAPBEXfilterDrill 7 6" xfId="43561"/>
    <cellStyle name="SAPBEXfilterDrill 7 6 2" xfId="43562"/>
    <cellStyle name="SAPBEXfilterDrill 7 7" xfId="43563"/>
    <cellStyle name="SAPBEXfilterDrill 8" xfId="43564"/>
    <cellStyle name="SAPBEXfilterDrill 8 2" xfId="43565"/>
    <cellStyle name="SAPBEXfilterDrill 8 2 2" xfId="43566"/>
    <cellStyle name="SAPBEXfilterDrill 8 3" xfId="43567"/>
    <cellStyle name="SAPBEXfilterDrill 9" xfId="43568"/>
    <cellStyle name="SAPBEXfilterDrill 9 2" xfId="43569"/>
    <cellStyle name="SAPBEXfilterDrill 9 2 2" xfId="43570"/>
    <cellStyle name="SAPBEXfilterDrill 9 3" xfId="43571"/>
    <cellStyle name="SAPBEXfilterDrill_10년_단기 (2)" xfId="43572"/>
    <cellStyle name="SAPBEXfilterItem" xfId="43573"/>
    <cellStyle name="SAPBEXfilterItem 10" xfId="43574"/>
    <cellStyle name="SAPBEXfilterItem 10 2" xfId="43575"/>
    <cellStyle name="SAPBEXfilterItem 10 2 2" xfId="43576"/>
    <cellStyle name="SAPBEXfilterItem 10 3" xfId="43577"/>
    <cellStyle name="SAPBEXfilterItem 11" xfId="43578"/>
    <cellStyle name="SAPBEXfilterItem 11 2" xfId="43579"/>
    <cellStyle name="SAPBEXfilterItem 11 2 2" xfId="43580"/>
    <cellStyle name="SAPBEXfilterItem 11 3" xfId="43581"/>
    <cellStyle name="SAPBEXfilterItem 12" xfId="43582"/>
    <cellStyle name="SAPBEXfilterItem 13" xfId="43583"/>
    <cellStyle name="SAPBEXfilterItem 2" xfId="43584"/>
    <cellStyle name="SAPBEXfilterItem 2 10" xfId="43585"/>
    <cellStyle name="SAPBEXfilterItem 2 11" xfId="43586"/>
    <cellStyle name="SAPBEXfilterItem 2 2" xfId="43587"/>
    <cellStyle name="SAPBEXfilterItem 2 2 2" xfId="43588"/>
    <cellStyle name="SAPBEXfilterItem 2 2 2 2" xfId="43589"/>
    <cellStyle name="SAPBEXfilterItem 2 2 2 2 2" xfId="43590"/>
    <cellStyle name="SAPBEXfilterItem 2 2 2 2 2 2" xfId="43591"/>
    <cellStyle name="SAPBEXfilterItem 2 2 2 2 2 2 2" xfId="43592"/>
    <cellStyle name="SAPBEXfilterItem 2 2 2 2 2 3" xfId="43593"/>
    <cellStyle name="SAPBEXfilterItem 2 2 2 2 3" xfId="43594"/>
    <cellStyle name="SAPBEXfilterItem 2 2 2 2 3 2" xfId="43595"/>
    <cellStyle name="SAPBEXfilterItem 2 2 2 2 3 2 2" xfId="43596"/>
    <cellStyle name="SAPBEXfilterItem 2 2 2 2 3 3" xfId="43597"/>
    <cellStyle name="SAPBEXfilterItem 2 2 2 2 4" xfId="43598"/>
    <cellStyle name="SAPBEXfilterItem 2 2 2 2 4 2" xfId="43599"/>
    <cellStyle name="SAPBEXfilterItem 2 2 2 2 4 2 2" xfId="43600"/>
    <cellStyle name="SAPBEXfilterItem 2 2 2 2 4 3" xfId="43601"/>
    <cellStyle name="SAPBEXfilterItem 2 2 2 2 5" xfId="43602"/>
    <cellStyle name="SAPBEXfilterItem 2 2 2 2 5 2" xfId="43603"/>
    <cellStyle name="SAPBEXfilterItem 2 2 2 2 5 2 2" xfId="43604"/>
    <cellStyle name="SAPBEXfilterItem 2 2 2 2 5 3" xfId="43605"/>
    <cellStyle name="SAPBEXfilterItem 2 2 2 2 6" xfId="43606"/>
    <cellStyle name="SAPBEXfilterItem 2 2 2 2 6 2" xfId="43607"/>
    <cellStyle name="SAPBEXfilterItem 2 2 2 2 6 2 2" xfId="43608"/>
    <cellStyle name="SAPBEXfilterItem 2 2 2 2 6 3" xfId="43609"/>
    <cellStyle name="SAPBEXfilterItem 2 2 2 2 7" xfId="43610"/>
    <cellStyle name="SAPBEXfilterItem 2 2 2 2 7 2" xfId="43611"/>
    <cellStyle name="SAPBEXfilterItem 2 2 2 2 8" xfId="43612"/>
    <cellStyle name="SAPBEXfilterItem 2 2 2 3" xfId="43613"/>
    <cellStyle name="SAPBEXfilterItem 2 2 2 3 2" xfId="43614"/>
    <cellStyle name="SAPBEXfilterItem 2 2 2 3 2 2" xfId="43615"/>
    <cellStyle name="SAPBEXfilterItem 2 2 2 3 2 2 2" xfId="43616"/>
    <cellStyle name="SAPBEXfilterItem 2 2 2 3 2 3" xfId="43617"/>
    <cellStyle name="SAPBEXfilterItem 2 2 2 3 3" xfId="43618"/>
    <cellStyle name="SAPBEXfilterItem 2 2 2 3 3 2" xfId="43619"/>
    <cellStyle name="SAPBEXfilterItem 2 2 2 3 3 2 2" xfId="43620"/>
    <cellStyle name="SAPBEXfilterItem 2 2 2 3 3 3" xfId="43621"/>
    <cellStyle name="SAPBEXfilterItem 2 2 2 3 4" xfId="43622"/>
    <cellStyle name="SAPBEXfilterItem 2 2 2 3 4 2" xfId="43623"/>
    <cellStyle name="SAPBEXfilterItem 2 2 2 3 4 2 2" xfId="43624"/>
    <cellStyle name="SAPBEXfilterItem 2 2 2 3 4 3" xfId="43625"/>
    <cellStyle name="SAPBEXfilterItem 2 2 2 3 5" xfId="43626"/>
    <cellStyle name="SAPBEXfilterItem 2 2 2 3 5 2" xfId="43627"/>
    <cellStyle name="SAPBEXfilterItem 2 2 2 3 5 2 2" xfId="43628"/>
    <cellStyle name="SAPBEXfilterItem 2 2 2 3 5 3" xfId="43629"/>
    <cellStyle name="SAPBEXfilterItem 2 2 2 3 6" xfId="43630"/>
    <cellStyle name="SAPBEXfilterItem 2 2 2 3 6 2" xfId="43631"/>
    <cellStyle name="SAPBEXfilterItem 2 2 2 3 6 2 2" xfId="43632"/>
    <cellStyle name="SAPBEXfilterItem 2 2 2 3 6 3" xfId="43633"/>
    <cellStyle name="SAPBEXfilterItem 2 2 2 3 7" xfId="43634"/>
    <cellStyle name="SAPBEXfilterItem 2 2 2 3 7 2" xfId="43635"/>
    <cellStyle name="SAPBEXfilterItem 2 2 2 3 8" xfId="43636"/>
    <cellStyle name="SAPBEXfilterItem 2 2 2 4" xfId="43637"/>
    <cellStyle name="SAPBEXfilterItem 2 2 2 4 2" xfId="43638"/>
    <cellStyle name="SAPBEXfilterItem 2 2 2 4 2 2" xfId="43639"/>
    <cellStyle name="SAPBEXfilterItem 2 2 2 4 3" xfId="43640"/>
    <cellStyle name="SAPBEXfilterItem 2 2 2 5" xfId="43641"/>
    <cellStyle name="SAPBEXfilterItem 2 2 2 5 2" xfId="43642"/>
    <cellStyle name="SAPBEXfilterItem 2 2 2 5 2 2" xfId="43643"/>
    <cellStyle name="SAPBEXfilterItem 2 2 2 5 3" xfId="43644"/>
    <cellStyle name="SAPBEXfilterItem 2 2 2 6" xfId="43645"/>
    <cellStyle name="SAPBEXfilterItem 2 2 2 6 2" xfId="43646"/>
    <cellStyle name="SAPBEXfilterItem 2 2 2 6 2 2" xfId="43647"/>
    <cellStyle name="SAPBEXfilterItem 2 2 2 6 3" xfId="43648"/>
    <cellStyle name="SAPBEXfilterItem 2 2 2 7" xfId="43649"/>
    <cellStyle name="SAPBEXfilterItem 2 2 2 7 2" xfId="43650"/>
    <cellStyle name="SAPBEXfilterItem 2 2 2 7 2 2" xfId="43651"/>
    <cellStyle name="SAPBEXfilterItem 2 2 2 7 3" xfId="43652"/>
    <cellStyle name="SAPBEXfilterItem 2 2 2 8" xfId="43653"/>
    <cellStyle name="SAPBEXfilterItem 2 2 2 8 2" xfId="43654"/>
    <cellStyle name="SAPBEXfilterItem 2 2 3" xfId="43655"/>
    <cellStyle name="SAPBEXfilterItem 2 2 3 2" xfId="43656"/>
    <cellStyle name="SAPBEXfilterItem 2 2 3 2 2" xfId="43657"/>
    <cellStyle name="SAPBEXfilterItem 2 2 3 2 2 2" xfId="43658"/>
    <cellStyle name="SAPBEXfilterItem 2 2 3 2 3" xfId="43659"/>
    <cellStyle name="SAPBEXfilterItem 2 2 3 3" xfId="43660"/>
    <cellStyle name="SAPBEXfilterItem 2 2 3 3 2" xfId="43661"/>
    <cellStyle name="SAPBEXfilterItem 2 2 3 3 2 2" xfId="43662"/>
    <cellStyle name="SAPBEXfilterItem 2 2 3 3 3" xfId="43663"/>
    <cellStyle name="SAPBEXfilterItem 2 2 3 4" xfId="43664"/>
    <cellStyle name="SAPBEXfilterItem 2 2 3 4 2" xfId="43665"/>
    <cellStyle name="SAPBEXfilterItem 2 2 3 4 2 2" xfId="43666"/>
    <cellStyle name="SAPBEXfilterItem 2 2 3 4 3" xfId="43667"/>
    <cellStyle name="SAPBEXfilterItem 2 2 3 5" xfId="43668"/>
    <cellStyle name="SAPBEXfilterItem 2 2 3 5 2" xfId="43669"/>
    <cellStyle name="SAPBEXfilterItem 2 2 3 5 2 2" xfId="43670"/>
    <cellStyle name="SAPBEXfilterItem 2 2 3 5 3" xfId="43671"/>
    <cellStyle name="SAPBEXfilterItem 2 2 3 6" xfId="43672"/>
    <cellStyle name="SAPBEXfilterItem 2 2 3 6 2" xfId="43673"/>
    <cellStyle name="SAPBEXfilterItem 2 2 3 6 2 2" xfId="43674"/>
    <cellStyle name="SAPBEXfilterItem 2 2 3 6 3" xfId="43675"/>
    <cellStyle name="SAPBEXfilterItem 2 2 3 7" xfId="43676"/>
    <cellStyle name="SAPBEXfilterItem 2 2 3 7 2" xfId="43677"/>
    <cellStyle name="SAPBEXfilterItem 2 2 3 8" xfId="43678"/>
    <cellStyle name="SAPBEXfilterItem 2 2 4" xfId="43679"/>
    <cellStyle name="SAPBEXfilterItem 2 2 4 2" xfId="43680"/>
    <cellStyle name="SAPBEXfilterItem 2 2 4 2 2" xfId="43681"/>
    <cellStyle name="SAPBEXfilterItem 2 2 4 2 2 2" xfId="43682"/>
    <cellStyle name="SAPBEXfilterItem 2 2 4 2 3" xfId="43683"/>
    <cellStyle name="SAPBEXfilterItem 2 2 4 3" xfId="43684"/>
    <cellStyle name="SAPBEXfilterItem 2 2 4 3 2" xfId="43685"/>
    <cellStyle name="SAPBEXfilterItem 2 2 4 3 2 2" xfId="43686"/>
    <cellStyle name="SAPBEXfilterItem 2 2 4 3 3" xfId="43687"/>
    <cellStyle name="SAPBEXfilterItem 2 2 4 4" xfId="43688"/>
    <cellStyle name="SAPBEXfilterItem 2 2 4 4 2" xfId="43689"/>
    <cellStyle name="SAPBEXfilterItem 2 2 4 4 2 2" xfId="43690"/>
    <cellStyle name="SAPBEXfilterItem 2 2 4 4 3" xfId="43691"/>
    <cellStyle name="SAPBEXfilterItem 2 2 4 5" xfId="43692"/>
    <cellStyle name="SAPBEXfilterItem 2 2 4 5 2" xfId="43693"/>
    <cellStyle name="SAPBEXfilterItem 2 2 4 5 2 2" xfId="43694"/>
    <cellStyle name="SAPBEXfilterItem 2 2 4 5 3" xfId="43695"/>
    <cellStyle name="SAPBEXfilterItem 2 2 4 6" xfId="43696"/>
    <cellStyle name="SAPBEXfilterItem 2 2 4 6 2" xfId="43697"/>
    <cellStyle name="SAPBEXfilterItem 2 2 4 6 2 2" xfId="43698"/>
    <cellStyle name="SAPBEXfilterItem 2 2 4 6 3" xfId="43699"/>
    <cellStyle name="SAPBEXfilterItem 2 2 4 7" xfId="43700"/>
    <cellStyle name="SAPBEXfilterItem 2 2 4 7 2" xfId="43701"/>
    <cellStyle name="SAPBEXfilterItem 2 2 4 8" xfId="43702"/>
    <cellStyle name="SAPBEXfilterItem 2 2 5" xfId="43703"/>
    <cellStyle name="SAPBEXfilterItem 2 2 5 2" xfId="43704"/>
    <cellStyle name="SAPBEXfilterItem 2 2 5 2 2" xfId="43705"/>
    <cellStyle name="SAPBEXfilterItem 2 2 5 3" xfId="43706"/>
    <cellStyle name="SAPBEXfilterItem 2 2 6" xfId="43707"/>
    <cellStyle name="SAPBEXfilterItem 2 2 6 2" xfId="43708"/>
    <cellStyle name="SAPBEXfilterItem 2 2 6 2 2" xfId="43709"/>
    <cellStyle name="SAPBEXfilterItem 2 2 6 3" xfId="43710"/>
    <cellStyle name="SAPBEXfilterItem 2 2 7" xfId="43711"/>
    <cellStyle name="SAPBEXfilterItem 2 2 7 2" xfId="43712"/>
    <cellStyle name="SAPBEXfilterItem 2 2 7 2 2" xfId="43713"/>
    <cellStyle name="SAPBEXfilterItem 2 2 7 3" xfId="43714"/>
    <cellStyle name="SAPBEXfilterItem 2 2 8" xfId="43715"/>
    <cellStyle name="SAPBEXfilterItem 2 2 9" xfId="43716"/>
    <cellStyle name="SAPBEXfilterItem 2 3" xfId="43717"/>
    <cellStyle name="SAPBEXfilterItem 2 3 2" xfId="43718"/>
    <cellStyle name="SAPBEXfilterItem 2 3 2 2" xfId="43719"/>
    <cellStyle name="SAPBEXfilterItem 2 3 2 2 2" xfId="43720"/>
    <cellStyle name="SAPBEXfilterItem 2 3 2 2 2 2" xfId="43721"/>
    <cellStyle name="SAPBEXfilterItem 2 3 2 2 2 2 2" xfId="43722"/>
    <cellStyle name="SAPBEXfilterItem 2 3 2 2 2 3" xfId="43723"/>
    <cellStyle name="SAPBEXfilterItem 2 3 2 2 3" xfId="43724"/>
    <cellStyle name="SAPBEXfilterItem 2 3 2 2 3 2" xfId="43725"/>
    <cellStyle name="SAPBEXfilterItem 2 3 2 2 3 2 2" xfId="43726"/>
    <cellStyle name="SAPBEXfilterItem 2 3 2 2 3 3" xfId="43727"/>
    <cellStyle name="SAPBEXfilterItem 2 3 2 2 4" xfId="43728"/>
    <cellStyle name="SAPBEXfilterItem 2 3 2 2 4 2" xfId="43729"/>
    <cellStyle name="SAPBEXfilterItem 2 3 2 2 4 2 2" xfId="43730"/>
    <cellStyle name="SAPBEXfilterItem 2 3 2 2 4 3" xfId="43731"/>
    <cellStyle name="SAPBEXfilterItem 2 3 2 2 5" xfId="43732"/>
    <cellStyle name="SAPBEXfilterItem 2 3 2 2 5 2" xfId="43733"/>
    <cellStyle name="SAPBEXfilterItem 2 3 2 2 5 2 2" xfId="43734"/>
    <cellStyle name="SAPBEXfilterItem 2 3 2 2 5 3" xfId="43735"/>
    <cellStyle name="SAPBEXfilterItem 2 3 2 2 6" xfId="43736"/>
    <cellStyle name="SAPBEXfilterItem 2 3 2 2 6 2" xfId="43737"/>
    <cellStyle name="SAPBEXfilterItem 2 3 2 2 6 2 2" xfId="43738"/>
    <cellStyle name="SAPBEXfilterItem 2 3 2 2 6 3" xfId="43739"/>
    <cellStyle name="SAPBEXfilterItem 2 3 2 2 7" xfId="43740"/>
    <cellStyle name="SAPBEXfilterItem 2 3 2 2 7 2" xfId="43741"/>
    <cellStyle name="SAPBEXfilterItem 2 3 2 2 8" xfId="43742"/>
    <cellStyle name="SAPBEXfilterItem 2 3 2 3" xfId="43743"/>
    <cellStyle name="SAPBEXfilterItem 2 3 2 3 2" xfId="43744"/>
    <cellStyle name="SAPBEXfilterItem 2 3 2 3 2 2" xfId="43745"/>
    <cellStyle name="SAPBEXfilterItem 2 3 2 3 2 2 2" xfId="43746"/>
    <cellStyle name="SAPBEXfilterItem 2 3 2 3 2 3" xfId="43747"/>
    <cellStyle name="SAPBEXfilterItem 2 3 2 3 3" xfId="43748"/>
    <cellStyle name="SAPBEXfilterItem 2 3 2 3 3 2" xfId="43749"/>
    <cellStyle name="SAPBEXfilterItem 2 3 2 3 3 2 2" xfId="43750"/>
    <cellStyle name="SAPBEXfilterItem 2 3 2 3 3 3" xfId="43751"/>
    <cellStyle name="SAPBEXfilterItem 2 3 2 3 4" xfId="43752"/>
    <cellStyle name="SAPBEXfilterItem 2 3 2 3 4 2" xfId="43753"/>
    <cellStyle name="SAPBEXfilterItem 2 3 2 3 4 2 2" xfId="43754"/>
    <cellStyle name="SAPBEXfilterItem 2 3 2 3 4 3" xfId="43755"/>
    <cellStyle name="SAPBEXfilterItem 2 3 2 3 5" xfId="43756"/>
    <cellStyle name="SAPBEXfilterItem 2 3 2 3 5 2" xfId="43757"/>
    <cellStyle name="SAPBEXfilterItem 2 3 2 3 5 2 2" xfId="43758"/>
    <cellStyle name="SAPBEXfilterItem 2 3 2 3 5 3" xfId="43759"/>
    <cellStyle name="SAPBEXfilterItem 2 3 2 3 6" xfId="43760"/>
    <cellStyle name="SAPBEXfilterItem 2 3 2 3 6 2" xfId="43761"/>
    <cellStyle name="SAPBEXfilterItem 2 3 2 3 6 2 2" xfId="43762"/>
    <cellStyle name="SAPBEXfilterItem 2 3 2 3 6 3" xfId="43763"/>
    <cellStyle name="SAPBEXfilterItem 2 3 2 3 7" xfId="43764"/>
    <cellStyle name="SAPBEXfilterItem 2 3 2 3 7 2" xfId="43765"/>
    <cellStyle name="SAPBEXfilterItem 2 3 2 3 8" xfId="43766"/>
    <cellStyle name="SAPBEXfilterItem 2 3 2 4" xfId="43767"/>
    <cellStyle name="SAPBEXfilterItem 2 3 2 4 2" xfId="43768"/>
    <cellStyle name="SAPBEXfilterItem 2 3 2 4 2 2" xfId="43769"/>
    <cellStyle name="SAPBEXfilterItem 2 3 2 4 3" xfId="43770"/>
    <cellStyle name="SAPBEXfilterItem 2 3 2 5" xfId="43771"/>
    <cellStyle name="SAPBEXfilterItem 2 3 2 5 2" xfId="43772"/>
    <cellStyle name="SAPBEXfilterItem 2 3 2 5 2 2" xfId="43773"/>
    <cellStyle name="SAPBEXfilterItem 2 3 2 5 3" xfId="43774"/>
    <cellStyle name="SAPBEXfilterItem 2 3 2 6" xfId="43775"/>
    <cellStyle name="SAPBEXfilterItem 2 3 2 6 2" xfId="43776"/>
    <cellStyle name="SAPBEXfilterItem 2 3 2 6 2 2" xfId="43777"/>
    <cellStyle name="SAPBEXfilterItem 2 3 2 6 3" xfId="43778"/>
    <cellStyle name="SAPBEXfilterItem 2 3 2 7" xfId="43779"/>
    <cellStyle name="SAPBEXfilterItem 2 3 2 7 2" xfId="43780"/>
    <cellStyle name="SAPBEXfilterItem 2 3 2 7 2 2" xfId="43781"/>
    <cellStyle name="SAPBEXfilterItem 2 3 2 7 3" xfId="43782"/>
    <cellStyle name="SAPBEXfilterItem 2 3 2 8" xfId="43783"/>
    <cellStyle name="SAPBEXfilterItem 2 3 2 8 2" xfId="43784"/>
    <cellStyle name="SAPBEXfilterItem 2 3 3" xfId="43785"/>
    <cellStyle name="SAPBEXfilterItem 2 3 3 2" xfId="43786"/>
    <cellStyle name="SAPBEXfilterItem 2 3 3 2 2" xfId="43787"/>
    <cellStyle name="SAPBEXfilterItem 2 3 3 2 2 2" xfId="43788"/>
    <cellStyle name="SAPBEXfilterItem 2 3 3 2 3" xfId="43789"/>
    <cellStyle name="SAPBEXfilterItem 2 3 3 3" xfId="43790"/>
    <cellStyle name="SAPBEXfilterItem 2 3 3 3 2" xfId="43791"/>
    <cellStyle name="SAPBEXfilterItem 2 3 3 3 2 2" xfId="43792"/>
    <cellStyle name="SAPBEXfilterItem 2 3 3 3 3" xfId="43793"/>
    <cellStyle name="SAPBEXfilterItem 2 3 3 4" xfId="43794"/>
    <cellStyle name="SAPBEXfilterItem 2 3 3 4 2" xfId="43795"/>
    <cellStyle name="SAPBEXfilterItem 2 3 3 4 2 2" xfId="43796"/>
    <cellStyle name="SAPBEXfilterItem 2 3 3 4 3" xfId="43797"/>
    <cellStyle name="SAPBEXfilterItem 2 3 3 5" xfId="43798"/>
    <cellStyle name="SAPBEXfilterItem 2 3 3 5 2" xfId="43799"/>
    <cellStyle name="SAPBEXfilterItem 2 3 3 5 2 2" xfId="43800"/>
    <cellStyle name="SAPBEXfilterItem 2 3 3 5 3" xfId="43801"/>
    <cellStyle name="SAPBEXfilterItem 2 3 3 6" xfId="43802"/>
    <cellStyle name="SAPBEXfilterItem 2 3 3 6 2" xfId="43803"/>
    <cellStyle name="SAPBEXfilterItem 2 3 3 6 2 2" xfId="43804"/>
    <cellStyle name="SAPBEXfilterItem 2 3 3 6 3" xfId="43805"/>
    <cellStyle name="SAPBEXfilterItem 2 3 3 7" xfId="43806"/>
    <cellStyle name="SAPBEXfilterItem 2 3 3 7 2" xfId="43807"/>
    <cellStyle name="SAPBEXfilterItem 2 3 3 8" xfId="43808"/>
    <cellStyle name="SAPBEXfilterItem 2 3 4" xfId="43809"/>
    <cellStyle name="SAPBEXfilterItem 2 3 4 2" xfId="43810"/>
    <cellStyle name="SAPBEXfilterItem 2 3 4 2 2" xfId="43811"/>
    <cellStyle name="SAPBEXfilterItem 2 3 4 2 2 2" xfId="43812"/>
    <cellStyle name="SAPBEXfilterItem 2 3 4 2 3" xfId="43813"/>
    <cellStyle name="SAPBEXfilterItem 2 3 4 3" xfId="43814"/>
    <cellStyle name="SAPBEXfilterItem 2 3 4 3 2" xfId="43815"/>
    <cellStyle name="SAPBEXfilterItem 2 3 4 3 2 2" xfId="43816"/>
    <cellStyle name="SAPBEXfilterItem 2 3 4 3 3" xfId="43817"/>
    <cellStyle name="SAPBEXfilterItem 2 3 4 4" xfId="43818"/>
    <cellStyle name="SAPBEXfilterItem 2 3 4 4 2" xfId="43819"/>
    <cellStyle name="SAPBEXfilterItem 2 3 4 4 2 2" xfId="43820"/>
    <cellStyle name="SAPBEXfilterItem 2 3 4 4 3" xfId="43821"/>
    <cellStyle name="SAPBEXfilterItem 2 3 4 5" xfId="43822"/>
    <cellStyle name="SAPBEXfilterItem 2 3 4 5 2" xfId="43823"/>
    <cellStyle name="SAPBEXfilterItem 2 3 4 5 2 2" xfId="43824"/>
    <cellStyle name="SAPBEXfilterItem 2 3 4 5 3" xfId="43825"/>
    <cellStyle name="SAPBEXfilterItem 2 3 4 6" xfId="43826"/>
    <cellStyle name="SAPBEXfilterItem 2 3 4 6 2" xfId="43827"/>
    <cellStyle name="SAPBEXfilterItem 2 3 4 6 2 2" xfId="43828"/>
    <cellStyle name="SAPBEXfilterItem 2 3 4 6 3" xfId="43829"/>
    <cellStyle name="SAPBEXfilterItem 2 3 4 7" xfId="43830"/>
    <cellStyle name="SAPBEXfilterItem 2 3 4 7 2" xfId="43831"/>
    <cellStyle name="SAPBEXfilterItem 2 3 4 8" xfId="43832"/>
    <cellStyle name="SAPBEXfilterItem 2 3 5" xfId="43833"/>
    <cellStyle name="SAPBEXfilterItem 2 3 5 2" xfId="43834"/>
    <cellStyle name="SAPBEXfilterItem 2 3 5 2 2" xfId="43835"/>
    <cellStyle name="SAPBEXfilterItem 2 3 5 3" xfId="43836"/>
    <cellStyle name="SAPBEXfilterItem 2 3 6" xfId="43837"/>
    <cellStyle name="SAPBEXfilterItem 2 3 6 2" xfId="43838"/>
    <cellStyle name="SAPBEXfilterItem 2 3 6 2 2" xfId="43839"/>
    <cellStyle name="SAPBEXfilterItem 2 3 6 3" xfId="43840"/>
    <cellStyle name="SAPBEXfilterItem 2 3 7" xfId="43841"/>
    <cellStyle name="SAPBEXfilterItem 2 3 7 2" xfId="43842"/>
    <cellStyle name="SAPBEXfilterItem 2 3 7 2 2" xfId="43843"/>
    <cellStyle name="SAPBEXfilterItem 2 3 7 3" xfId="43844"/>
    <cellStyle name="SAPBEXfilterItem 2 3 8" xfId="43845"/>
    <cellStyle name="SAPBEXfilterItem 2 3 9" xfId="43846"/>
    <cellStyle name="SAPBEXfilterItem 2 4" xfId="43847"/>
    <cellStyle name="SAPBEXfilterItem 2 4 2" xfId="43848"/>
    <cellStyle name="SAPBEXfilterItem 2 4 2 2" xfId="43849"/>
    <cellStyle name="SAPBEXfilterItem 2 4 2 2 2" xfId="43850"/>
    <cellStyle name="SAPBEXfilterItem 2 4 2 2 2 2" xfId="43851"/>
    <cellStyle name="SAPBEXfilterItem 2 4 2 2 3" xfId="43852"/>
    <cellStyle name="SAPBEXfilterItem 2 4 2 3" xfId="43853"/>
    <cellStyle name="SAPBEXfilterItem 2 4 2 3 2" xfId="43854"/>
    <cellStyle name="SAPBEXfilterItem 2 4 2 3 2 2" xfId="43855"/>
    <cellStyle name="SAPBEXfilterItem 2 4 2 3 3" xfId="43856"/>
    <cellStyle name="SAPBEXfilterItem 2 4 2 4" xfId="43857"/>
    <cellStyle name="SAPBEXfilterItem 2 4 2 4 2" xfId="43858"/>
    <cellStyle name="SAPBEXfilterItem 2 4 2 4 2 2" xfId="43859"/>
    <cellStyle name="SAPBEXfilterItem 2 4 2 4 3" xfId="43860"/>
    <cellStyle name="SAPBEXfilterItem 2 4 2 5" xfId="43861"/>
    <cellStyle name="SAPBEXfilterItem 2 4 2 5 2" xfId="43862"/>
    <cellStyle name="SAPBEXfilterItem 2 4 2 5 2 2" xfId="43863"/>
    <cellStyle name="SAPBEXfilterItem 2 4 2 5 3" xfId="43864"/>
    <cellStyle name="SAPBEXfilterItem 2 4 2 6" xfId="43865"/>
    <cellStyle name="SAPBEXfilterItem 2 4 2 6 2" xfId="43866"/>
    <cellStyle name="SAPBEXfilterItem 2 4 2 6 2 2" xfId="43867"/>
    <cellStyle name="SAPBEXfilterItem 2 4 2 6 3" xfId="43868"/>
    <cellStyle name="SAPBEXfilterItem 2 4 2 7" xfId="43869"/>
    <cellStyle name="SAPBEXfilterItem 2 4 2 7 2" xfId="43870"/>
    <cellStyle name="SAPBEXfilterItem 2 4 2 8" xfId="43871"/>
    <cellStyle name="SAPBEXfilterItem 2 4 3" xfId="43872"/>
    <cellStyle name="SAPBEXfilterItem 2 4 3 2" xfId="43873"/>
    <cellStyle name="SAPBEXfilterItem 2 4 3 2 2" xfId="43874"/>
    <cellStyle name="SAPBEXfilterItem 2 4 3 2 2 2" xfId="43875"/>
    <cellStyle name="SAPBEXfilterItem 2 4 3 2 3" xfId="43876"/>
    <cellStyle name="SAPBEXfilterItem 2 4 3 3" xfId="43877"/>
    <cellStyle name="SAPBEXfilterItem 2 4 3 3 2" xfId="43878"/>
    <cellStyle name="SAPBEXfilterItem 2 4 3 3 2 2" xfId="43879"/>
    <cellStyle name="SAPBEXfilterItem 2 4 3 3 3" xfId="43880"/>
    <cellStyle name="SAPBEXfilterItem 2 4 3 4" xfId="43881"/>
    <cellStyle name="SAPBEXfilterItem 2 4 3 4 2" xfId="43882"/>
    <cellStyle name="SAPBEXfilterItem 2 4 3 4 2 2" xfId="43883"/>
    <cellStyle name="SAPBEXfilterItem 2 4 3 4 3" xfId="43884"/>
    <cellStyle name="SAPBEXfilterItem 2 4 3 5" xfId="43885"/>
    <cellStyle name="SAPBEXfilterItem 2 4 3 5 2" xfId="43886"/>
    <cellStyle name="SAPBEXfilterItem 2 4 3 5 2 2" xfId="43887"/>
    <cellStyle name="SAPBEXfilterItem 2 4 3 5 3" xfId="43888"/>
    <cellStyle name="SAPBEXfilterItem 2 4 3 6" xfId="43889"/>
    <cellStyle name="SAPBEXfilterItem 2 4 3 6 2" xfId="43890"/>
    <cellStyle name="SAPBEXfilterItem 2 4 3 6 2 2" xfId="43891"/>
    <cellStyle name="SAPBEXfilterItem 2 4 3 6 3" xfId="43892"/>
    <cellStyle name="SAPBEXfilterItem 2 4 3 7" xfId="43893"/>
    <cellStyle name="SAPBEXfilterItem 2 4 3 7 2" xfId="43894"/>
    <cellStyle name="SAPBEXfilterItem 2 4 3 8" xfId="43895"/>
    <cellStyle name="SAPBEXfilterItem 2 4 4" xfId="43896"/>
    <cellStyle name="SAPBEXfilterItem 2 4 4 2" xfId="43897"/>
    <cellStyle name="SAPBEXfilterItem 2 4 4 2 2" xfId="43898"/>
    <cellStyle name="SAPBEXfilterItem 2 4 4 3" xfId="43899"/>
    <cellStyle name="SAPBEXfilterItem 2 4 5" xfId="43900"/>
    <cellStyle name="SAPBEXfilterItem 2 4 5 2" xfId="43901"/>
    <cellStyle name="SAPBEXfilterItem 2 4 5 2 2" xfId="43902"/>
    <cellStyle name="SAPBEXfilterItem 2 4 5 3" xfId="43903"/>
    <cellStyle name="SAPBEXfilterItem 2 4 6" xfId="43904"/>
    <cellStyle name="SAPBEXfilterItem 2 4 6 2" xfId="43905"/>
    <cellStyle name="SAPBEXfilterItem 2 4 6 2 2" xfId="43906"/>
    <cellStyle name="SAPBEXfilterItem 2 4 6 3" xfId="43907"/>
    <cellStyle name="SAPBEXfilterItem 2 4 7" xfId="43908"/>
    <cellStyle name="SAPBEXfilterItem 2 4 7 2" xfId="43909"/>
    <cellStyle name="SAPBEXfilterItem 2 4 7 2 2" xfId="43910"/>
    <cellStyle name="SAPBEXfilterItem 2 4 7 3" xfId="43911"/>
    <cellStyle name="SAPBEXfilterItem 2 4 8" xfId="43912"/>
    <cellStyle name="SAPBEXfilterItem 2 4 8 2" xfId="43913"/>
    <cellStyle name="SAPBEXfilterItem 2 5" xfId="43914"/>
    <cellStyle name="SAPBEXfilterItem 2 5 2" xfId="43915"/>
    <cellStyle name="SAPBEXfilterItem 2 5 2 2" xfId="43916"/>
    <cellStyle name="SAPBEXfilterItem 2 5 2 2 2" xfId="43917"/>
    <cellStyle name="SAPBEXfilterItem 2 5 2 3" xfId="43918"/>
    <cellStyle name="SAPBEXfilterItem 2 5 3" xfId="43919"/>
    <cellStyle name="SAPBEXfilterItem 2 5 3 2" xfId="43920"/>
    <cellStyle name="SAPBEXfilterItem 2 5 3 2 2" xfId="43921"/>
    <cellStyle name="SAPBEXfilterItem 2 5 3 3" xfId="43922"/>
    <cellStyle name="SAPBEXfilterItem 2 5 4" xfId="43923"/>
    <cellStyle name="SAPBEXfilterItem 2 5 4 2" xfId="43924"/>
    <cellStyle name="SAPBEXfilterItem 2 5 4 2 2" xfId="43925"/>
    <cellStyle name="SAPBEXfilterItem 2 5 4 3" xfId="43926"/>
    <cellStyle name="SAPBEXfilterItem 2 5 5" xfId="43927"/>
    <cellStyle name="SAPBEXfilterItem 2 5 5 2" xfId="43928"/>
    <cellStyle name="SAPBEXfilterItem 2 5 5 2 2" xfId="43929"/>
    <cellStyle name="SAPBEXfilterItem 2 5 5 3" xfId="43930"/>
    <cellStyle name="SAPBEXfilterItem 2 5 6" xfId="43931"/>
    <cellStyle name="SAPBEXfilterItem 2 5 6 2" xfId="43932"/>
    <cellStyle name="SAPBEXfilterItem 2 5 6 2 2" xfId="43933"/>
    <cellStyle name="SAPBEXfilterItem 2 5 6 3" xfId="43934"/>
    <cellStyle name="SAPBEXfilterItem 2 5 7" xfId="43935"/>
    <cellStyle name="SAPBEXfilterItem 2 5 7 2" xfId="43936"/>
    <cellStyle name="SAPBEXfilterItem 2 5 8" xfId="43937"/>
    <cellStyle name="SAPBEXfilterItem 2 6" xfId="43938"/>
    <cellStyle name="SAPBEXfilterItem 2 6 2" xfId="43939"/>
    <cellStyle name="SAPBEXfilterItem 2 6 2 2" xfId="43940"/>
    <cellStyle name="SAPBEXfilterItem 2 6 2 2 2" xfId="43941"/>
    <cellStyle name="SAPBEXfilterItem 2 6 2 3" xfId="43942"/>
    <cellStyle name="SAPBEXfilterItem 2 6 3" xfId="43943"/>
    <cellStyle name="SAPBEXfilterItem 2 6 3 2" xfId="43944"/>
    <cellStyle name="SAPBEXfilterItem 2 6 3 2 2" xfId="43945"/>
    <cellStyle name="SAPBEXfilterItem 2 6 3 3" xfId="43946"/>
    <cellStyle name="SAPBEXfilterItem 2 6 4" xfId="43947"/>
    <cellStyle name="SAPBEXfilterItem 2 6 4 2" xfId="43948"/>
    <cellStyle name="SAPBEXfilterItem 2 6 4 2 2" xfId="43949"/>
    <cellStyle name="SAPBEXfilterItem 2 6 4 3" xfId="43950"/>
    <cellStyle name="SAPBEXfilterItem 2 6 5" xfId="43951"/>
    <cellStyle name="SAPBEXfilterItem 2 6 5 2" xfId="43952"/>
    <cellStyle name="SAPBEXfilterItem 2 6 5 2 2" xfId="43953"/>
    <cellStyle name="SAPBEXfilterItem 2 6 5 3" xfId="43954"/>
    <cellStyle name="SAPBEXfilterItem 2 6 6" xfId="43955"/>
    <cellStyle name="SAPBEXfilterItem 2 6 6 2" xfId="43956"/>
    <cellStyle name="SAPBEXfilterItem 2 6 6 2 2" xfId="43957"/>
    <cellStyle name="SAPBEXfilterItem 2 6 6 3" xfId="43958"/>
    <cellStyle name="SAPBEXfilterItem 2 6 7" xfId="43959"/>
    <cellStyle name="SAPBEXfilterItem 2 6 7 2" xfId="43960"/>
    <cellStyle name="SAPBEXfilterItem 2 6 8" xfId="43961"/>
    <cellStyle name="SAPBEXfilterItem 2 7" xfId="43962"/>
    <cellStyle name="SAPBEXfilterItem 2 7 2" xfId="43963"/>
    <cellStyle name="SAPBEXfilterItem 2 7 2 2" xfId="43964"/>
    <cellStyle name="SAPBEXfilterItem 2 7 3" xfId="43965"/>
    <cellStyle name="SAPBEXfilterItem 2 8" xfId="43966"/>
    <cellStyle name="SAPBEXfilterItem 2 8 2" xfId="43967"/>
    <cellStyle name="SAPBEXfilterItem 2 8 2 2" xfId="43968"/>
    <cellStyle name="SAPBEXfilterItem 2 8 3" xfId="43969"/>
    <cellStyle name="SAPBEXfilterItem 2 9" xfId="43970"/>
    <cellStyle name="SAPBEXfilterItem 2 9 2" xfId="43971"/>
    <cellStyle name="SAPBEXfilterItem 2 9 2 2" xfId="43972"/>
    <cellStyle name="SAPBEXfilterItem 2 9 3" xfId="43973"/>
    <cellStyle name="SAPBEXfilterItem 3" xfId="43974"/>
    <cellStyle name="SAPBEXfilterItem 3 10" xfId="43975"/>
    <cellStyle name="SAPBEXfilterItem 3 11" xfId="43976"/>
    <cellStyle name="SAPBEXfilterItem 3 2" xfId="43977"/>
    <cellStyle name="SAPBEXfilterItem 3 2 2" xfId="43978"/>
    <cellStyle name="SAPBEXfilterItem 3 2 2 2" xfId="43979"/>
    <cellStyle name="SAPBEXfilterItem 3 2 2 2 2" xfId="43980"/>
    <cellStyle name="SAPBEXfilterItem 3 2 2 2 2 2" xfId="43981"/>
    <cellStyle name="SAPBEXfilterItem 3 2 2 2 2 2 2" xfId="43982"/>
    <cellStyle name="SAPBEXfilterItem 3 2 2 2 2 3" xfId="43983"/>
    <cellStyle name="SAPBEXfilterItem 3 2 2 2 3" xfId="43984"/>
    <cellStyle name="SAPBEXfilterItem 3 2 2 2 3 2" xfId="43985"/>
    <cellStyle name="SAPBEXfilterItem 3 2 2 2 3 2 2" xfId="43986"/>
    <cellStyle name="SAPBEXfilterItem 3 2 2 2 3 3" xfId="43987"/>
    <cellStyle name="SAPBEXfilterItem 3 2 2 2 4" xfId="43988"/>
    <cellStyle name="SAPBEXfilterItem 3 2 2 2 4 2" xfId="43989"/>
    <cellStyle name="SAPBEXfilterItem 3 2 2 2 4 2 2" xfId="43990"/>
    <cellStyle name="SAPBEXfilterItem 3 2 2 2 4 3" xfId="43991"/>
    <cellStyle name="SAPBEXfilterItem 3 2 2 2 5" xfId="43992"/>
    <cellStyle name="SAPBEXfilterItem 3 2 2 2 5 2" xfId="43993"/>
    <cellStyle name="SAPBEXfilterItem 3 2 2 2 5 2 2" xfId="43994"/>
    <cellStyle name="SAPBEXfilterItem 3 2 2 2 5 3" xfId="43995"/>
    <cellStyle name="SAPBEXfilterItem 3 2 2 2 6" xfId="43996"/>
    <cellStyle name="SAPBEXfilterItem 3 2 2 2 6 2" xfId="43997"/>
    <cellStyle name="SAPBEXfilterItem 3 2 2 2 6 2 2" xfId="43998"/>
    <cellStyle name="SAPBEXfilterItem 3 2 2 2 6 3" xfId="43999"/>
    <cellStyle name="SAPBEXfilterItem 3 2 2 2 7" xfId="44000"/>
    <cellStyle name="SAPBEXfilterItem 3 2 2 2 7 2" xfId="44001"/>
    <cellStyle name="SAPBEXfilterItem 3 2 2 2 8" xfId="44002"/>
    <cellStyle name="SAPBEXfilterItem 3 2 2 3" xfId="44003"/>
    <cellStyle name="SAPBEXfilterItem 3 2 2 3 2" xfId="44004"/>
    <cellStyle name="SAPBEXfilterItem 3 2 2 3 2 2" xfId="44005"/>
    <cellStyle name="SAPBEXfilterItem 3 2 2 3 2 2 2" xfId="44006"/>
    <cellStyle name="SAPBEXfilterItem 3 2 2 3 2 3" xfId="44007"/>
    <cellStyle name="SAPBEXfilterItem 3 2 2 3 3" xfId="44008"/>
    <cellStyle name="SAPBEXfilterItem 3 2 2 3 3 2" xfId="44009"/>
    <cellStyle name="SAPBEXfilterItem 3 2 2 3 3 2 2" xfId="44010"/>
    <cellStyle name="SAPBEXfilterItem 3 2 2 3 3 3" xfId="44011"/>
    <cellStyle name="SAPBEXfilterItem 3 2 2 3 4" xfId="44012"/>
    <cellStyle name="SAPBEXfilterItem 3 2 2 3 4 2" xfId="44013"/>
    <cellStyle name="SAPBEXfilterItem 3 2 2 3 4 2 2" xfId="44014"/>
    <cellStyle name="SAPBEXfilterItem 3 2 2 3 4 3" xfId="44015"/>
    <cellStyle name="SAPBEXfilterItem 3 2 2 3 5" xfId="44016"/>
    <cellStyle name="SAPBEXfilterItem 3 2 2 3 5 2" xfId="44017"/>
    <cellStyle name="SAPBEXfilterItem 3 2 2 3 5 2 2" xfId="44018"/>
    <cellStyle name="SAPBEXfilterItem 3 2 2 3 5 3" xfId="44019"/>
    <cellStyle name="SAPBEXfilterItem 3 2 2 3 6" xfId="44020"/>
    <cellStyle name="SAPBEXfilterItem 3 2 2 3 6 2" xfId="44021"/>
    <cellStyle name="SAPBEXfilterItem 3 2 2 3 6 2 2" xfId="44022"/>
    <cellStyle name="SAPBEXfilterItem 3 2 2 3 6 3" xfId="44023"/>
    <cellStyle name="SAPBEXfilterItem 3 2 2 3 7" xfId="44024"/>
    <cellStyle name="SAPBEXfilterItem 3 2 2 3 7 2" xfId="44025"/>
    <cellStyle name="SAPBEXfilterItem 3 2 2 3 8" xfId="44026"/>
    <cellStyle name="SAPBEXfilterItem 3 2 2 4" xfId="44027"/>
    <cellStyle name="SAPBEXfilterItem 3 2 2 4 2" xfId="44028"/>
    <cellStyle name="SAPBEXfilterItem 3 2 2 4 2 2" xfId="44029"/>
    <cellStyle name="SAPBEXfilterItem 3 2 2 4 3" xfId="44030"/>
    <cellStyle name="SAPBEXfilterItem 3 2 2 5" xfId="44031"/>
    <cellStyle name="SAPBEXfilterItem 3 2 2 5 2" xfId="44032"/>
    <cellStyle name="SAPBEXfilterItem 3 2 2 5 2 2" xfId="44033"/>
    <cellStyle name="SAPBEXfilterItem 3 2 2 5 3" xfId="44034"/>
    <cellStyle name="SAPBEXfilterItem 3 2 2 6" xfId="44035"/>
    <cellStyle name="SAPBEXfilterItem 3 2 2 6 2" xfId="44036"/>
    <cellStyle name="SAPBEXfilterItem 3 2 2 6 2 2" xfId="44037"/>
    <cellStyle name="SAPBEXfilterItem 3 2 2 6 3" xfId="44038"/>
    <cellStyle name="SAPBEXfilterItem 3 2 2 7" xfId="44039"/>
    <cellStyle name="SAPBEXfilterItem 3 2 2 7 2" xfId="44040"/>
    <cellStyle name="SAPBEXfilterItem 3 2 2 7 2 2" xfId="44041"/>
    <cellStyle name="SAPBEXfilterItem 3 2 2 7 3" xfId="44042"/>
    <cellStyle name="SAPBEXfilterItem 3 2 2 8" xfId="44043"/>
    <cellStyle name="SAPBEXfilterItem 3 2 2 8 2" xfId="44044"/>
    <cellStyle name="SAPBEXfilterItem 3 2 3" xfId="44045"/>
    <cellStyle name="SAPBEXfilterItem 3 2 3 2" xfId="44046"/>
    <cellStyle name="SAPBEXfilterItem 3 2 3 2 2" xfId="44047"/>
    <cellStyle name="SAPBEXfilterItem 3 2 3 2 2 2" xfId="44048"/>
    <cellStyle name="SAPBEXfilterItem 3 2 3 2 3" xfId="44049"/>
    <cellStyle name="SAPBEXfilterItem 3 2 3 3" xfId="44050"/>
    <cellStyle name="SAPBEXfilterItem 3 2 3 3 2" xfId="44051"/>
    <cellStyle name="SAPBEXfilterItem 3 2 3 3 2 2" xfId="44052"/>
    <cellStyle name="SAPBEXfilterItem 3 2 3 3 3" xfId="44053"/>
    <cellStyle name="SAPBEXfilterItem 3 2 3 4" xfId="44054"/>
    <cellStyle name="SAPBEXfilterItem 3 2 3 4 2" xfId="44055"/>
    <cellStyle name="SAPBEXfilterItem 3 2 3 4 2 2" xfId="44056"/>
    <cellStyle name="SAPBEXfilterItem 3 2 3 4 3" xfId="44057"/>
    <cellStyle name="SAPBEXfilterItem 3 2 3 5" xfId="44058"/>
    <cellStyle name="SAPBEXfilterItem 3 2 3 5 2" xfId="44059"/>
    <cellStyle name="SAPBEXfilterItem 3 2 3 5 2 2" xfId="44060"/>
    <cellStyle name="SAPBEXfilterItem 3 2 3 5 3" xfId="44061"/>
    <cellStyle name="SAPBEXfilterItem 3 2 3 6" xfId="44062"/>
    <cellStyle name="SAPBEXfilterItem 3 2 3 6 2" xfId="44063"/>
    <cellStyle name="SAPBEXfilterItem 3 2 3 6 2 2" xfId="44064"/>
    <cellStyle name="SAPBEXfilterItem 3 2 3 6 3" xfId="44065"/>
    <cellStyle name="SAPBEXfilterItem 3 2 3 7" xfId="44066"/>
    <cellStyle name="SAPBEXfilterItem 3 2 3 7 2" xfId="44067"/>
    <cellStyle name="SAPBEXfilterItem 3 2 3 8" xfId="44068"/>
    <cellStyle name="SAPBEXfilterItem 3 2 4" xfId="44069"/>
    <cellStyle name="SAPBEXfilterItem 3 2 4 2" xfId="44070"/>
    <cellStyle name="SAPBEXfilterItem 3 2 4 2 2" xfId="44071"/>
    <cellStyle name="SAPBEXfilterItem 3 2 4 2 2 2" xfId="44072"/>
    <cellStyle name="SAPBEXfilterItem 3 2 4 2 3" xfId="44073"/>
    <cellStyle name="SAPBEXfilterItem 3 2 4 3" xfId="44074"/>
    <cellStyle name="SAPBEXfilterItem 3 2 4 3 2" xfId="44075"/>
    <cellStyle name="SAPBEXfilterItem 3 2 4 3 2 2" xfId="44076"/>
    <cellStyle name="SAPBEXfilterItem 3 2 4 3 3" xfId="44077"/>
    <cellStyle name="SAPBEXfilterItem 3 2 4 4" xfId="44078"/>
    <cellStyle name="SAPBEXfilterItem 3 2 4 4 2" xfId="44079"/>
    <cellStyle name="SAPBEXfilterItem 3 2 4 4 2 2" xfId="44080"/>
    <cellStyle name="SAPBEXfilterItem 3 2 4 4 3" xfId="44081"/>
    <cellStyle name="SAPBEXfilterItem 3 2 4 5" xfId="44082"/>
    <cellStyle name="SAPBEXfilterItem 3 2 4 5 2" xfId="44083"/>
    <cellStyle name="SAPBEXfilterItem 3 2 4 5 2 2" xfId="44084"/>
    <cellStyle name="SAPBEXfilterItem 3 2 4 5 3" xfId="44085"/>
    <cellStyle name="SAPBEXfilterItem 3 2 4 6" xfId="44086"/>
    <cellStyle name="SAPBEXfilterItem 3 2 4 6 2" xfId="44087"/>
    <cellStyle name="SAPBEXfilterItem 3 2 4 6 2 2" xfId="44088"/>
    <cellStyle name="SAPBEXfilterItem 3 2 4 6 3" xfId="44089"/>
    <cellStyle name="SAPBEXfilterItem 3 2 4 7" xfId="44090"/>
    <cellStyle name="SAPBEXfilterItem 3 2 4 7 2" xfId="44091"/>
    <cellStyle name="SAPBEXfilterItem 3 2 4 8" xfId="44092"/>
    <cellStyle name="SAPBEXfilterItem 3 2 5" xfId="44093"/>
    <cellStyle name="SAPBEXfilterItem 3 2 5 2" xfId="44094"/>
    <cellStyle name="SAPBEXfilterItem 3 2 5 2 2" xfId="44095"/>
    <cellStyle name="SAPBEXfilterItem 3 2 5 3" xfId="44096"/>
    <cellStyle name="SAPBEXfilterItem 3 2 6" xfId="44097"/>
    <cellStyle name="SAPBEXfilterItem 3 2 6 2" xfId="44098"/>
    <cellStyle name="SAPBEXfilterItem 3 2 6 2 2" xfId="44099"/>
    <cellStyle name="SAPBEXfilterItem 3 2 6 3" xfId="44100"/>
    <cellStyle name="SAPBEXfilterItem 3 2 7" xfId="44101"/>
    <cellStyle name="SAPBEXfilterItem 3 2 7 2" xfId="44102"/>
    <cellStyle name="SAPBEXfilterItem 3 2 7 2 2" xfId="44103"/>
    <cellStyle name="SAPBEXfilterItem 3 2 7 3" xfId="44104"/>
    <cellStyle name="SAPBEXfilterItem 3 2 8" xfId="44105"/>
    <cellStyle name="SAPBEXfilterItem 3 2 9" xfId="44106"/>
    <cellStyle name="SAPBEXfilterItem 3 3" xfId="44107"/>
    <cellStyle name="SAPBEXfilterItem 3 3 2" xfId="44108"/>
    <cellStyle name="SAPBEXfilterItem 3 3 2 2" xfId="44109"/>
    <cellStyle name="SAPBEXfilterItem 3 3 2 2 2" xfId="44110"/>
    <cellStyle name="SAPBEXfilterItem 3 3 2 2 2 2" xfId="44111"/>
    <cellStyle name="SAPBEXfilterItem 3 3 2 2 2 2 2" xfId="44112"/>
    <cellStyle name="SAPBEXfilterItem 3 3 2 2 2 3" xfId="44113"/>
    <cellStyle name="SAPBEXfilterItem 3 3 2 2 3" xfId="44114"/>
    <cellStyle name="SAPBEXfilterItem 3 3 2 2 3 2" xfId="44115"/>
    <cellStyle name="SAPBEXfilterItem 3 3 2 2 3 2 2" xfId="44116"/>
    <cellStyle name="SAPBEXfilterItem 3 3 2 2 3 3" xfId="44117"/>
    <cellStyle name="SAPBEXfilterItem 3 3 2 2 4" xfId="44118"/>
    <cellStyle name="SAPBEXfilterItem 3 3 2 2 4 2" xfId="44119"/>
    <cellStyle name="SAPBEXfilterItem 3 3 2 2 4 2 2" xfId="44120"/>
    <cellStyle name="SAPBEXfilterItem 3 3 2 2 4 3" xfId="44121"/>
    <cellStyle name="SAPBEXfilterItem 3 3 2 2 5" xfId="44122"/>
    <cellStyle name="SAPBEXfilterItem 3 3 2 2 5 2" xfId="44123"/>
    <cellStyle name="SAPBEXfilterItem 3 3 2 2 5 2 2" xfId="44124"/>
    <cellStyle name="SAPBEXfilterItem 3 3 2 2 5 3" xfId="44125"/>
    <cellStyle name="SAPBEXfilterItem 3 3 2 2 6" xfId="44126"/>
    <cellStyle name="SAPBEXfilterItem 3 3 2 2 6 2" xfId="44127"/>
    <cellStyle name="SAPBEXfilterItem 3 3 2 2 6 2 2" xfId="44128"/>
    <cellStyle name="SAPBEXfilterItem 3 3 2 2 6 3" xfId="44129"/>
    <cellStyle name="SAPBEXfilterItem 3 3 2 2 7" xfId="44130"/>
    <cellStyle name="SAPBEXfilterItem 3 3 2 2 7 2" xfId="44131"/>
    <cellStyle name="SAPBEXfilterItem 3 3 2 2 8" xfId="44132"/>
    <cellStyle name="SAPBEXfilterItem 3 3 2 3" xfId="44133"/>
    <cellStyle name="SAPBEXfilterItem 3 3 2 3 2" xfId="44134"/>
    <cellStyle name="SAPBEXfilterItem 3 3 2 3 2 2" xfId="44135"/>
    <cellStyle name="SAPBEXfilterItem 3 3 2 3 2 2 2" xfId="44136"/>
    <cellStyle name="SAPBEXfilterItem 3 3 2 3 2 3" xfId="44137"/>
    <cellStyle name="SAPBEXfilterItem 3 3 2 3 3" xfId="44138"/>
    <cellStyle name="SAPBEXfilterItem 3 3 2 3 3 2" xfId="44139"/>
    <cellStyle name="SAPBEXfilterItem 3 3 2 3 3 2 2" xfId="44140"/>
    <cellStyle name="SAPBEXfilterItem 3 3 2 3 3 3" xfId="44141"/>
    <cellStyle name="SAPBEXfilterItem 3 3 2 3 4" xfId="44142"/>
    <cellStyle name="SAPBEXfilterItem 3 3 2 3 4 2" xfId="44143"/>
    <cellStyle name="SAPBEXfilterItem 3 3 2 3 4 2 2" xfId="44144"/>
    <cellStyle name="SAPBEXfilterItem 3 3 2 3 4 3" xfId="44145"/>
    <cellStyle name="SAPBEXfilterItem 3 3 2 3 5" xfId="44146"/>
    <cellStyle name="SAPBEXfilterItem 3 3 2 3 5 2" xfId="44147"/>
    <cellStyle name="SAPBEXfilterItem 3 3 2 3 5 2 2" xfId="44148"/>
    <cellStyle name="SAPBEXfilterItem 3 3 2 3 5 3" xfId="44149"/>
    <cellStyle name="SAPBEXfilterItem 3 3 2 3 6" xfId="44150"/>
    <cellStyle name="SAPBEXfilterItem 3 3 2 3 6 2" xfId="44151"/>
    <cellStyle name="SAPBEXfilterItem 3 3 2 3 6 2 2" xfId="44152"/>
    <cellStyle name="SAPBEXfilterItem 3 3 2 3 6 3" xfId="44153"/>
    <cellStyle name="SAPBEXfilterItem 3 3 2 3 7" xfId="44154"/>
    <cellStyle name="SAPBEXfilterItem 3 3 2 3 7 2" xfId="44155"/>
    <cellStyle name="SAPBEXfilterItem 3 3 2 3 8" xfId="44156"/>
    <cellStyle name="SAPBEXfilterItem 3 3 2 4" xfId="44157"/>
    <cellStyle name="SAPBEXfilterItem 3 3 2 4 2" xfId="44158"/>
    <cellStyle name="SAPBEXfilterItem 3 3 2 4 2 2" xfId="44159"/>
    <cellStyle name="SAPBEXfilterItem 3 3 2 4 3" xfId="44160"/>
    <cellStyle name="SAPBEXfilterItem 3 3 2 5" xfId="44161"/>
    <cellStyle name="SAPBEXfilterItem 3 3 2 5 2" xfId="44162"/>
    <cellStyle name="SAPBEXfilterItem 3 3 2 5 2 2" xfId="44163"/>
    <cellStyle name="SAPBEXfilterItem 3 3 2 5 3" xfId="44164"/>
    <cellStyle name="SAPBEXfilterItem 3 3 2 6" xfId="44165"/>
    <cellStyle name="SAPBEXfilterItem 3 3 2 6 2" xfId="44166"/>
    <cellStyle name="SAPBEXfilterItem 3 3 2 6 2 2" xfId="44167"/>
    <cellStyle name="SAPBEXfilterItem 3 3 2 6 3" xfId="44168"/>
    <cellStyle name="SAPBEXfilterItem 3 3 2 7" xfId="44169"/>
    <cellStyle name="SAPBEXfilterItem 3 3 2 7 2" xfId="44170"/>
    <cellStyle name="SAPBEXfilterItem 3 3 2 7 2 2" xfId="44171"/>
    <cellStyle name="SAPBEXfilterItem 3 3 2 7 3" xfId="44172"/>
    <cellStyle name="SAPBEXfilterItem 3 3 2 8" xfId="44173"/>
    <cellStyle name="SAPBEXfilterItem 3 3 2 8 2" xfId="44174"/>
    <cellStyle name="SAPBEXfilterItem 3 3 3" xfId="44175"/>
    <cellStyle name="SAPBEXfilterItem 3 3 3 2" xfId="44176"/>
    <cellStyle name="SAPBEXfilterItem 3 3 3 2 2" xfId="44177"/>
    <cellStyle name="SAPBEXfilterItem 3 3 3 2 2 2" xfId="44178"/>
    <cellStyle name="SAPBEXfilterItem 3 3 3 2 3" xfId="44179"/>
    <cellStyle name="SAPBEXfilterItem 3 3 3 3" xfId="44180"/>
    <cellStyle name="SAPBEXfilterItem 3 3 3 3 2" xfId="44181"/>
    <cellStyle name="SAPBEXfilterItem 3 3 3 3 2 2" xfId="44182"/>
    <cellStyle name="SAPBEXfilterItem 3 3 3 3 3" xfId="44183"/>
    <cellStyle name="SAPBEXfilterItem 3 3 3 4" xfId="44184"/>
    <cellStyle name="SAPBEXfilterItem 3 3 3 4 2" xfId="44185"/>
    <cellStyle name="SAPBEXfilterItem 3 3 3 4 2 2" xfId="44186"/>
    <cellStyle name="SAPBEXfilterItem 3 3 3 4 3" xfId="44187"/>
    <cellStyle name="SAPBEXfilterItem 3 3 3 5" xfId="44188"/>
    <cellStyle name="SAPBEXfilterItem 3 3 3 5 2" xfId="44189"/>
    <cellStyle name="SAPBEXfilterItem 3 3 3 5 2 2" xfId="44190"/>
    <cellStyle name="SAPBEXfilterItem 3 3 3 5 3" xfId="44191"/>
    <cellStyle name="SAPBEXfilterItem 3 3 3 6" xfId="44192"/>
    <cellStyle name="SAPBEXfilterItem 3 3 3 6 2" xfId="44193"/>
    <cellStyle name="SAPBEXfilterItem 3 3 3 6 2 2" xfId="44194"/>
    <cellStyle name="SAPBEXfilterItem 3 3 3 6 3" xfId="44195"/>
    <cellStyle name="SAPBEXfilterItem 3 3 3 7" xfId="44196"/>
    <cellStyle name="SAPBEXfilterItem 3 3 3 7 2" xfId="44197"/>
    <cellStyle name="SAPBEXfilterItem 3 3 3 8" xfId="44198"/>
    <cellStyle name="SAPBEXfilterItem 3 3 4" xfId="44199"/>
    <cellStyle name="SAPBEXfilterItem 3 3 4 2" xfId="44200"/>
    <cellStyle name="SAPBEXfilterItem 3 3 4 2 2" xfId="44201"/>
    <cellStyle name="SAPBEXfilterItem 3 3 4 2 2 2" xfId="44202"/>
    <cellStyle name="SAPBEXfilterItem 3 3 4 2 3" xfId="44203"/>
    <cellStyle name="SAPBEXfilterItem 3 3 4 3" xfId="44204"/>
    <cellStyle name="SAPBEXfilterItem 3 3 4 3 2" xfId="44205"/>
    <cellStyle name="SAPBEXfilterItem 3 3 4 3 2 2" xfId="44206"/>
    <cellStyle name="SAPBEXfilterItem 3 3 4 3 3" xfId="44207"/>
    <cellStyle name="SAPBEXfilterItem 3 3 4 4" xfId="44208"/>
    <cellStyle name="SAPBEXfilterItem 3 3 4 4 2" xfId="44209"/>
    <cellStyle name="SAPBEXfilterItem 3 3 4 4 2 2" xfId="44210"/>
    <cellStyle name="SAPBEXfilterItem 3 3 4 4 3" xfId="44211"/>
    <cellStyle name="SAPBEXfilterItem 3 3 4 5" xfId="44212"/>
    <cellStyle name="SAPBEXfilterItem 3 3 4 5 2" xfId="44213"/>
    <cellStyle name="SAPBEXfilterItem 3 3 4 5 2 2" xfId="44214"/>
    <cellStyle name="SAPBEXfilterItem 3 3 4 5 3" xfId="44215"/>
    <cellStyle name="SAPBEXfilterItem 3 3 4 6" xfId="44216"/>
    <cellStyle name="SAPBEXfilterItem 3 3 4 6 2" xfId="44217"/>
    <cellStyle name="SAPBEXfilterItem 3 3 4 6 2 2" xfId="44218"/>
    <cellStyle name="SAPBEXfilterItem 3 3 4 6 3" xfId="44219"/>
    <cellStyle name="SAPBEXfilterItem 3 3 4 7" xfId="44220"/>
    <cellStyle name="SAPBEXfilterItem 3 3 4 7 2" xfId="44221"/>
    <cellStyle name="SAPBEXfilterItem 3 3 4 8" xfId="44222"/>
    <cellStyle name="SAPBEXfilterItem 3 3 5" xfId="44223"/>
    <cellStyle name="SAPBEXfilterItem 3 3 5 2" xfId="44224"/>
    <cellStyle name="SAPBEXfilterItem 3 3 5 2 2" xfId="44225"/>
    <cellStyle name="SAPBEXfilterItem 3 3 5 3" xfId="44226"/>
    <cellStyle name="SAPBEXfilterItem 3 3 6" xfId="44227"/>
    <cellStyle name="SAPBEXfilterItem 3 3 6 2" xfId="44228"/>
    <cellStyle name="SAPBEXfilterItem 3 3 6 2 2" xfId="44229"/>
    <cellStyle name="SAPBEXfilterItem 3 3 6 3" xfId="44230"/>
    <cellStyle name="SAPBEXfilterItem 3 3 7" xfId="44231"/>
    <cellStyle name="SAPBEXfilterItem 3 3 7 2" xfId="44232"/>
    <cellStyle name="SAPBEXfilterItem 3 3 7 2 2" xfId="44233"/>
    <cellStyle name="SAPBEXfilterItem 3 3 7 3" xfId="44234"/>
    <cellStyle name="SAPBEXfilterItem 3 3 8" xfId="44235"/>
    <cellStyle name="SAPBEXfilterItem 3 3 9" xfId="44236"/>
    <cellStyle name="SAPBEXfilterItem 3 4" xfId="44237"/>
    <cellStyle name="SAPBEXfilterItem 3 4 2" xfId="44238"/>
    <cellStyle name="SAPBEXfilterItem 3 4 2 2" xfId="44239"/>
    <cellStyle name="SAPBEXfilterItem 3 4 2 2 2" xfId="44240"/>
    <cellStyle name="SAPBEXfilterItem 3 4 2 2 2 2" xfId="44241"/>
    <cellStyle name="SAPBEXfilterItem 3 4 2 2 3" xfId="44242"/>
    <cellStyle name="SAPBEXfilterItem 3 4 2 3" xfId="44243"/>
    <cellStyle name="SAPBEXfilterItem 3 4 2 3 2" xfId="44244"/>
    <cellStyle name="SAPBEXfilterItem 3 4 2 3 2 2" xfId="44245"/>
    <cellStyle name="SAPBEXfilterItem 3 4 2 3 3" xfId="44246"/>
    <cellStyle name="SAPBEXfilterItem 3 4 2 4" xfId="44247"/>
    <cellStyle name="SAPBEXfilterItem 3 4 2 4 2" xfId="44248"/>
    <cellStyle name="SAPBEXfilterItem 3 4 2 4 2 2" xfId="44249"/>
    <cellStyle name="SAPBEXfilterItem 3 4 2 4 3" xfId="44250"/>
    <cellStyle name="SAPBEXfilterItem 3 4 2 5" xfId="44251"/>
    <cellStyle name="SAPBEXfilterItem 3 4 2 5 2" xfId="44252"/>
    <cellStyle name="SAPBEXfilterItem 3 4 2 5 2 2" xfId="44253"/>
    <cellStyle name="SAPBEXfilterItem 3 4 2 5 3" xfId="44254"/>
    <cellStyle name="SAPBEXfilterItem 3 4 2 6" xfId="44255"/>
    <cellStyle name="SAPBEXfilterItem 3 4 2 6 2" xfId="44256"/>
    <cellStyle name="SAPBEXfilterItem 3 4 2 6 2 2" xfId="44257"/>
    <cellStyle name="SAPBEXfilterItem 3 4 2 6 3" xfId="44258"/>
    <cellStyle name="SAPBEXfilterItem 3 4 2 7" xfId="44259"/>
    <cellStyle name="SAPBEXfilterItem 3 4 2 7 2" xfId="44260"/>
    <cellStyle name="SAPBEXfilterItem 3 4 2 8" xfId="44261"/>
    <cellStyle name="SAPBEXfilterItem 3 4 3" xfId="44262"/>
    <cellStyle name="SAPBEXfilterItem 3 4 3 2" xfId="44263"/>
    <cellStyle name="SAPBEXfilterItem 3 4 3 2 2" xfId="44264"/>
    <cellStyle name="SAPBEXfilterItem 3 4 3 2 2 2" xfId="44265"/>
    <cellStyle name="SAPBEXfilterItem 3 4 3 2 3" xfId="44266"/>
    <cellStyle name="SAPBEXfilterItem 3 4 3 3" xfId="44267"/>
    <cellStyle name="SAPBEXfilterItem 3 4 3 3 2" xfId="44268"/>
    <cellStyle name="SAPBEXfilterItem 3 4 3 3 2 2" xfId="44269"/>
    <cellStyle name="SAPBEXfilterItem 3 4 3 3 3" xfId="44270"/>
    <cellStyle name="SAPBEXfilterItem 3 4 3 4" xfId="44271"/>
    <cellStyle name="SAPBEXfilterItem 3 4 3 4 2" xfId="44272"/>
    <cellStyle name="SAPBEXfilterItem 3 4 3 4 2 2" xfId="44273"/>
    <cellStyle name="SAPBEXfilterItem 3 4 3 4 3" xfId="44274"/>
    <cellStyle name="SAPBEXfilterItem 3 4 3 5" xfId="44275"/>
    <cellStyle name="SAPBEXfilterItem 3 4 3 5 2" xfId="44276"/>
    <cellStyle name="SAPBEXfilterItem 3 4 3 5 2 2" xfId="44277"/>
    <cellStyle name="SAPBEXfilterItem 3 4 3 5 3" xfId="44278"/>
    <cellStyle name="SAPBEXfilterItem 3 4 3 6" xfId="44279"/>
    <cellStyle name="SAPBEXfilterItem 3 4 3 6 2" xfId="44280"/>
    <cellStyle name="SAPBEXfilterItem 3 4 3 6 2 2" xfId="44281"/>
    <cellStyle name="SAPBEXfilterItem 3 4 3 6 3" xfId="44282"/>
    <cellStyle name="SAPBEXfilterItem 3 4 3 7" xfId="44283"/>
    <cellStyle name="SAPBEXfilterItem 3 4 3 7 2" xfId="44284"/>
    <cellStyle name="SAPBEXfilterItem 3 4 3 8" xfId="44285"/>
    <cellStyle name="SAPBEXfilterItem 3 4 4" xfId="44286"/>
    <cellStyle name="SAPBEXfilterItem 3 4 4 2" xfId="44287"/>
    <cellStyle name="SAPBEXfilterItem 3 4 4 2 2" xfId="44288"/>
    <cellStyle name="SAPBEXfilterItem 3 4 4 3" xfId="44289"/>
    <cellStyle name="SAPBEXfilterItem 3 4 5" xfId="44290"/>
    <cellStyle name="SAPBEXfilterItem 3 4 5 2" xfId="44291"/>
    <cellStyle name="SAPBEXfilterItem 3 4 5 2 2" xfId="44292"/>
    <cellStyle name="SAPBEXfilterItem 3 4 5 3" xfId="44293"/>
    <cellStyle name="SAPBEXfilterItem 3 4 6" xfId="44294"/>
    <cellStyle name="SAPBEXfilterItem 3 4 6 2" xfId="44295"/>
    <cellStyle name="SAPBEXfilterItem 3 4 6 2 2" xfId="44296"/>
    <cellStyle name="SAPBEXfilterItem 3 4 6 3" xfId="44297"/>
    <cellStyle name="SAPBEXfilterItem 3 4 7" xfId="44298"/>
    <cellStyle name="SAPBEXfilterItem 3 4 7 2" xfId="44299"/>
    <cellStyle name="SAPBEXfilterItem 3 4 7 2 2" xfId="44300"/>
    <cellStyle name="SAPBEXfilterItem 3 4 7 3" xfId="44301"/>
    <cellStyle name="SAPBEXfilterItem 3 4 8" xfId="44302"/>
    <cellStyle name="SAPBEXfilterItem 3 4 8 2" xfId="44303"/>
    <cellStyle name="SAPBEXfilterItem 3 5" xfId="44304"/>
    <cellStyle name="SAPBEXfilterItem 3 5 2" xfId="44305"/>
    <cellStyle name="SAPBEXfilterItem 3 5 2 2" xfId="44306"/>
    <cellStyle name="SAPBEXfilterItem 3 5 2 2 2" xfId="44307"/>
    <cellStyle name="SAPBEXfilterItem 3 5 2 3" xfId="44308"/>
    <cellStyle name="SAPBEXfilterItem 3 5 3" xfId="44309"/>
    <cellStyle name="SAPBEXfilterItem 3 5 3 2" xfId="44310"/>
    <cellStyle name="SAPBEXfilterItem 3 5 3 2 2" xfId="44311"/>
    <cellStyle name="SAPBEXfilterItem 3 5 3 3" xfId="44312"/>
    <cellStyle name="SAPBEXfilterItem 3 5 4" xfId="44313"/>
    <cellStyle name="SAPBEXfilterItem 3 5 4 2" xfId="44314"/>
    <cellStyle name="SAPBEXfilterItem 3 5 4 2 2" xfId="44315"/>
    <cellStyle name="SAPBEXfilterItem 3 5 4 3" xfId="44316"/>
    <cellStyle name="SAPBEXfilterItem 3 5 5" xfId="44317"/>
    <cellStyle name="SAPBEXfilterItem 3 5 5 2" xfId="44318"/>
    <cellStyle name="SAPBEXfilterItem 3 5 5 2 2" xfId="44319"/>
    <cellStyle name="SAPBEXfilterItem 3 5 5 3" xfId="44320"/>
    <cellStyle name="SAPBEXfilterItem 3 5 6" xfId="44321"/>
    <cellStyle name="SAPBEXfilterItem 3 5 6 2" xfId="44322"/>
    <cellStyle name="SAPBEXfilterItem 3 5 6 2 2" xfId="44323"/>
    <cellStyle name="SAPBEXfilterItem 3 5 6 3" xfId="44324"/>
    <cellStyle name="SAPBEXfilterItem 3 5 7" xfId="44325"/>
    <cellStyle name="SAPBEXfilterItem 3 5 7 2" xfId="44326"/>
    <cellStyle name="SAPBEXfilterItem 3 5 8" xfId="44327"/>
    <cellStyle name="SAPBEXfilterItem 3 6" xfId="44328"/>
    <cellStyle name="SAPBEXfilterItem 3 6 2" xfId="44329"/>
    <cellStyle name="SAPBEXfilterItem 3 6 2 2" xfId="44330"/>
    <cellStyle name="SAPBEXfilterItem 3 6 2 2 2" xfId="44331"/>
    <cellStyle name="SAPBEXfilterItem 3 6 2 3" xfId="44332"/>
    <cellStyle name="SAPBEXfilterItem 3 6 3" xfId="44333"/>
    <cellStyle name="SAPBEXfilterItem 3 6 3 2" xfId="44334"/>
    <cellStyle name="SAPBEXfilterItem 3 6 3 2 2" xfId="44335"/>
    <cellStyle name="SAPBEXfilterItem 3 6 3 3" xfId="44336"/>
    <cellStyle name="SAPBEXfilterItem 3 6 4" xfId="44337"/>
    <cellStyle name="SAPBEXfilterItem 3 6 4 2" xfId="44338"/>
    <cellStyle name="SAPBEXfilterItem 3 6 4 2 2" xfId="44339"/>
    <cellStyle name="SAPBEXfilterItem 3 6 4 3" xfId="44340"/>
    <cellStyle name="SAPBEXfilterItem 3 6 5" xfId="44341"/>
    <cellStyle name="SAPBEXfilterItem 3 6 5 2" xfId="44342"/>
    <cellStyle name="SAPBEXfilterItem 3 6 5 2 2" xfId="44343"/>
    <cellStyle name="SAPBEXfilterItem 3 6 5 3" xfId="44344"/>
    <cellStyle name="SAPBEXfilterItem 3 6 6" xfId="44345"/>
    <cellStyle name="SAPBEXfilterItem 3 6 6 2" xfId="44346"/>
    <cellStyle name="SAPBEXfilterItem 3 6 6 2 2" xfId="44347"/>
    <cellStyle name="SAPBEXfilterItem 3 6 6 3" xfId="44348"/>
    <cellStyle name="SAPBEXfilterItem 3 6 7" xfId="44349"/>
    <cellStyle name="SAPBEXfilterItem 3 6 7 2" xfId="44350"/>
    <cellStyle name="SAPBEXfilterItem 3 6 8" xfId="44351"/>
    <cellStyle name="SAPBEXfilterItem 3 7" xfId="44352"/>
    <cellStyle name="SAPBEXfilterItem 3 7 2" xfId="44353"/>
    <cellStyle name="SAPBEXfilterItem 3 7 2 2" xfId="44354"/>
    <cellStyle name="SAPBEXfilterItem 3 7 3" xfId="44355"/>
    <cellStyle name="SAPBEXfilterItem 3 8" xfId="44356"/>
    <cellStyle name="SAPBEXfilterItem 3 8 2" xfId="44357"/>
    <cellStyle name="SAPBEXfilterItem 3 8 2 2" xfId="44358"/>
    <cellStyle name="SAPBEXfilterItem 3 8 3" xfId="44359"/>
    <cellStyle name="SAPBEXfilterItem 3 9" xfId="44360"/>
    <cellStyle name="SAPBEXfilterItem 3 9 2" xfId="44361"/>
    <cellStyle name="SAPBEXfilterItem 3 9 2 2" xfId="44362"/>
    <cellStyle name="SAPBEXfilterItem 3 9 3" xfId="44363"/>
    <cellStyle name="SAPBEXfilterItem 4" xfId="44364"/>
    <cellStyle name="SAPBEXfilterItem 4 10" xfId="44365"/>
    <cellStyle name="SAPBEXfilterItem 4 11" xfId="44366"/>
    <cellStyle name="SAPBEXfilterItem 4 2" xfId="44367"/>
    <cellStyle name="SAPBEXfilterItem 4 2 2" xfId="44368"/>
    <cellStyle name="SAPBEXfilterItem 4 2 2 2" xfId="44369"/>
    <cellStyle name="SAPBEXfilterItem 4 2 2 2 2" xfId="44370"/>
    <cellStyle name="SAPBEXfilterItem 4 2 2 2 2 2" xfId="44371"/>
    <cellStyle name="SAPBEXfilterItem 4 2 2 2 2 2 2" xfId="44372"/>
    <cellStyle name="SAPBEXfilterItem 4 2 2 2 2 3" xfId="44373"/>
    <cellStyle name="SAPBEXfilterItem 4 2 2 2 3" xfId="44374"/>
    <cellStyle name="SAPBEXfilterItem 4 2 2 2 3 2" xfId="44375"/>
    <cellStyle name="SAPBEXfilterItem 4 2 2 2 3 2 2" xfId="44376"/>
    <cellStyle name="SAPBEXfilterItem 4 2 2 2 3 3" xfId="44377"/>
    <cellStyle name="SAPBEXfilterItem 4 2 2 2 4" xfId="44378"/>
    <cellStyle name="SAPBEXfilterItem 4 2 2 2 4 2" xfId="44379"/>
    <cellStyle name="SAPBEXfilterItem 4 2 2 2 4 2 2" xfId="44380"/>
    <cellStyle name="SAPBEXfilterItem 4 2 2 2 4 3" xfId="44381"/>
    <cellStyle name="SAPBEXfilterItem 4 2 2 2 5" xfId="44382"/>
    <cellStyle name="SAPBEXfilterItem 4 2 2 2 5 2" xfId="44383"/>
    <cellStyle name="SAPBEXfilterItem 4 2 2 2 5 2 2" xfId="44384"/>
    <cellStyle name="SAPBEXfilterItem 4 2 2 2 5 3" xfId="44385"/>
    <cellStyle name="SAPBEXfilterItem 4 2 2 2 6" xfId="44386"/>
    <cellStyle name="SAPBEXfilterItem 4 2 2 2 6 2" xfId="44387"/>
    <cellStyle name="SAPBEXfilterItem 4 2 2 2 6 2 2" xfId="44388"/>
    <cellStyle name="SAPBEXfilterItem 4 2 2 2 6 3" xfId="44389"/>
    <cellStyle name="SAPBEXfilterItem 4 2 2 2 7" xfId="44390"/>
    <cellStyle name="SAPBEXfilterItem 4 2 2 2 7 2" xfId="44391"/>
    <cellStyle name="SAPBEXfilterItem 4 2 2 2 8" xfId="44392"/>
    <cellStyle name="SAPBEXfilterItem 4 2 2 3" xfId="44393"/>
    <cellStyle name="SAPBEXfilterItem 4 2 2 3 2" xfId="44394"/>
    <cellStyle name="SAPBEXfilterItem 4 2 2 3 2 2" xfId="44395"/>
    <cellStyle name="SAPBEXfilterItem 4 2 2 3 2 2 2" xfId="44396"/>
    <cellStyle name="SAPBEXfilterItem 4 2 2 3 2 3" xfId="44397"/>
    <cellStyle name="SAPBEXfilterItem 4 2 2 3 3" xfId="44398"/>
    <cellStyle name="SAPBEXfilterItem 4 2 2 3 3 2" xfId="44399"/>
    <cellStyle name="SAPBEXfilterItem 4 2 2 3 3 2 2" xfId="44400"/>
    <cellStyle name="SAPBEXfilterItem 4 2 2 3 3 3" xfId="44401"/>
    <cellStyle name="SAPBEXfilterItem 4 2 2 3 4" xfId="44402"/>
    <cellStyle name="SAPBEXfilterItem 4 2 2 3 4 2" xfId="44403"/>
    <cellStyle name="SAPBEXfilterItem 4 2 2 3 4 2 2" xfId="44404"/>
    <cellStyle name="SAPBEXfilterItem 4 2 2 3 4 3" xfId="44405"/>
    <cellStyle name="SAPBEXfilterItem 4 2 2 3 5" xfId="44406"/>
    <cellStyle name="SAPBEXfilterItem 4 2 2 3 5 2" xfId="44407"/>
    <cellStyle name="SAPBEXfilterItem 4 2 2 3 5 2 2" xfId="44408"/>
    <cellStyle name="SAPBEXfilterItem 4 2 2 3 5 3" xfId="44409"/>
    <cellStyle name="SAPBEXfilterItem 4 2 2 3 6" xfId="44410"/>
    <cellStyle name="SAPBEXfilterItem 4 2 2 3 6 2" xfId="44411"/>
    <cellStyle name="SAPBEXfilterItem 4 2 2 3 6 2 2" xfId="44412"/>
    <cellStyle name="SAPBEXfilterItem 4 2 2 3 6 3" xfId="44413"/>
    <cellStyle name="SAPBEXfilterItem 4 2 2 3 7" xfId="44414"/>
    <cellStyle name="SAPBEXfilterItem 4 2 2 3 7 2" xfId="44415"/>
    <cellStyle name="SAPBEXfilterItem 4 2 2 3 8" xfId="44416"/>
    <cellStyle name="SAPBEXfilterItem 4 2 2 4" xfId="44417"/>
    <cellStyle name="SAPBEXfilterItem 4 2 2 4 2" xfId="44418"/>
    <cellStyle name="SAPBEXfilterItem 4 2 2 4 2 2" xfId="44419"/>
    <cellStyle name="SAPBEXfilterItem 4 2 2 4 3" xfId="44420"/>
    <cellStyle name="SAPBEXfilterItem 4 2 2 5" xfId="44421"/>
    <cellStyle name="SAPBEXfilterItem 4 2 2 5 2" xfId="44422"/>
    <cellStyle name="SAPBEXfilterItem 4 2 2 5 2 2" xfId="44423"/>
    <cellStyle name="SAPBEXfilterItem 4 2 2 5 3" xfId="44424"/>
    <cellStyle name="SAPBEXfilterItem 4 2 2 6" xfId="44425"/>
    <cellStyle name="SAPBEXfilterItem 4 2 2 6 2" xfId="44426"/>
    <cellStyle name="SAPBEXfilterItem 4 2 2 6 2 2" xfId="44427"/>
    <cellStyle name="SAPBEXfilterItem 4 2 2 6 3" xfId="44428"/>
    <cellStyle name="SAPBEXfilterItem 4 2 2 7" xfId="44429"/>
    <cellStyle name="SAPBEXfilterItem 4 2 2 7 2" xfId="44430"/>
    <cellStyle name="SAPBEXfilterItem 4 2 2 7 2 2" xfId="44431"/>
    <cellStyle name="SAPBEXfilterItem 4 2 2 7 3" xfId="44432"/>
    <cellStyle name="SAPBEXfilterItem 4 2 2 8" xfId="44433"/>
    <cellStyle name="SAPBEXfilterItem 4 2 2 8 2" xfId="44434"/>
    <cellStyle name="SAPBEXfilterItem 4 2 3" xfId="44435"/>
    <cellStyle name="SAPBEXfilterItem 4 2 3 2" xfId="44436"/>
    <cellStyle name="SAPBEXfilterItem 4 2 3 2 2" xfId="44437"/>
    <cellStyle name="SAPBEXfilterItem 4 2 3 2 2 2" xfId="44438"/>
    <cellStyle name="SAPBEXfilterItem 4 2 3 2 3" xfId="44439"/>
    <cellStyle name="SAPBEXfilterItem 4 2 3 3" xfId="44440"/>
    <cellStyle name="SAPBEXfilterItem 4 2 3 3 2" xfId="44441"/>
    <cellStyle name="SAPBEXfilterItem 4 2 3 3 2 2" xfId="44442"/>
    <cellStyle name="SAPBEXfilterItem 4 2 3 3 3" xfId="44443"/>
    <cellStyle name="SAPBEXfilterItem 4 2 3 4" xfId="44444"/>
    <cellStyle name="SAPBEXfilterItem 4 2 3 4 2" xfId="44445"/>
    <cellStyle name="SAPBEXfilterItem 4 2 3 4 2 2" xfId="44446"/>
    <cellStyle name="SAPBEXfilterItem 4 2 3 4 3" xfId="44447"/>
    <cellStyle name="SAPBEXfilterItem 4 2 3 5" xfId="44448"/>
    <cellStyle name="SAPBEXfilterItem 4 2 3 5 2" xfId="44449"/>
    <cellStyle name="SAPBEXfilterItem 4 2 3 5 2 2" xfId="44450"/>
    <cellStyle name="SAPBEXfilterItem 4 2 3 5 3" xfId="44451"/>
    <cellStyle name="SAPBEXfilterItem 4 2 3 6" xfId="44452"/>
    <cellStyle name="SAPBEXfilterItem 4 2 3 6 2" xfId="44453"/>
    <cellStyle name="SAPBEXfilterItem 4 2 3 6 2 2" xfId="44454"/>
    <cellStyle name="SAPBEXfilterItem 4 2 3 6 3" xfId="44455"/>
    <cellStyle name="SAPBEXfilterItem 4 2 3 7" xfId="44456"/>
    <cellStyle name="SAPBEXfilterItem 4 2 3 7 2" xfId="44457"/>
    <cellStyle name="SAPBEXfilterItem 4 2 3 8" xfId="44458"/>
    <cellStyle name="SAPBEXfilterItem 4 2 4" xfId="44459"/>
    <cellStyle name="SAPBEXfilterItem 4 2 4 2" xfId="44460"/>
    <cellStyle name="SAPBEXfilterItem 4 2 4 2 2" xfId="44461"/>
    <cellStyle name="SAPBEXfilterItem 4 2 4 2 2 2" xfId="44462"/>
    <cellStyle name="SAPBEXfilterItem 4 2 4 2 3" xfId="44463"/>
    <cellStyle name="SAPBEXfilterItem 4 2 4 3" xfId="44464"/>
    <cellStyle name="SAPBEXfilterItem 4 2 4 3 2" xfId="44465"/>
    <cellStyle name="SAPBEXfilterItem 4 2 4 3 2 2" xfId="44466"/>
    <cellStyle name="SAPBEXfilterItem 4 2 4 3 3" xfId="44467"/>
    <cellStyle name="SAPBEXfilterItem 4 2 4 4" xfId="44468"/>
    <cellStyle name="SAPBEXfilterItem 4 2 4 4 2" xfId="44469"/>
    <cellStyle name="SAPBEXfilterItem 4 2 4 4 2 2" xfId="44470"/>
    <cellStyle name="SAPBEXfilterItem 4 2 4 4 3" xfId="44471"/>
    <cellStyle name="SAPBEXfilterItem 4 2 4 5" xfId="44472"/>
    <cellStyle name="SAPBEXfilterItem 4 2 4 5 2" xfId="44473"/>
    <cellStyle name="SAPBEXfilterItem 4 2 4 5 2 2" xfId="44474"/>
    <cellStyle name="SAPBEXfilterItem 4 2 4 5 3" xfId="44475"/>
    <cellStyle name="SAPBEXfilterItem 4 2 4 6" xfId="44476"/>
    <cellStyle name="SAPBEXfilterItem 4 2 4 6 2" xfId="44477"/>
    <cellStyle name="SAPBEXfilterItem 4 2 4 6 2 2" xfId="44478"/>
    <cellStyle name="SAPBEXfilterItem 4 2 4 6 3" xfId="44479"/>
    <cellStyle name="SAPBEXfilterItem 4 2 4 7" xfId="44480"/>
    <cellStyle name="SAPBEXfilterItem 4 2 4 7 2" xfId="44481"/>
    <cellStyle name="SAPBEXfilterItem 4 2 4 8" xfId="44482"/>
    <cellStyle name="SAPBEXfilterItem 4 2 5" xfId="44483"/>
    <cellStyle name="SAPBEXfilterItem 4 2 5 2" xfId="44484"/>
    <cellStyle name="SAPBEXfilterItem 4 2 5 2 2" xfId="44485"/>
    <cellStyle name="SAPBEXfilterItem 4 2 5 3" xfId="44486"/>
    <cellStyle name="SAPBEXfilterItem 4 2 6" xfId="44487"/>
    <cellStyle name="SAPBEXfilterItem 4 2 6 2" xfId="44488"/>
    <cellStyle name="SAPBEXfilterItem 4 2 6 2 2" xfId="44489"/>
    <cellStyle name="SAPBEXfilterItem 4 2 6 3" xfId="44490"/>
    <cellStyle name="SAPBEXfilterItem 4 2 7" xfId="44491"/>
    <cellStyle name="SAPBEXfilterItem 4 2 7 2" xfId="44492"/>
    <cellStyle name="SAPBEXfilterItem 4 2 7 2 2" xfId="44493"/>
    <cellStyle name="SAPBEXfilterItem 4 2 7 3" xfId="44494"/>
    <cellStyle name="SAPBEXfilterItem 4 2 8" xfId="44495"/>
    <cellStyle name="SAPBEXfilterItem 4 2 9" xfId="44496"/>
    <cellStyle name="SAPBEXfilterItem 4 3" xfId="44497"/>
    <cellStyle name="SAPBEXfilterItem 4 3 2" xfId="44498"/>
    <cellStyle name="SAPBEXfilterItem 4 3 2 2" xfId="44499"/>
    <cellStyle name="SAPBEXfilterItem 4 3 2 2 2" xfId="44500"/>
    <cellStyle name="SAPBEXfilterItem 4 3 2 2 2 2" xfId="44501"/>
    <cellStyle name="SAPBEXfilterItem 4 3 2 2 2 2 2" xfId="44502"/>
    <cellStyle name="SAPBEXfilterItem 4 3 2 2 2 3" xfId="44503"/>
    <cellStyle name="SAPBEXfilterItem 4 3 2 2 3" xfId="44504"/>
    <cellStyle name="SAPBEXfilterItem 4 3 2 2 3 2" xfId="44505"/>
    <cellStyle name="SAPBEXfilterItem 4 3 2 2 3 2 2" xfId="44506"/>
    <cellStyle name="SAPBEXfilterItem 4 3 2 2 3 3" xfId="44507"/>
    <cellStyle name="SAPBEXfilterItem 4 3 2 2 4" xfId="44508"/>
    <cellStyle name="SAPBEXfilterItem 4 3 2 2 4 2" xfId="44509"/>
    <cellStyle name="SAPBEXfilterItem 4 3 2 2 4 2 2" xfId="44510"/>
    <cellStyle name="SAPBEXfilterItem 4 3 2 2 4 3" xfId="44511"/>
    <cellStyle name="SAPBEXfilterItem 4 3 2 2 5" xfId="44512"/>
    <cellStyle name="SAPBEXfilterItem 4 3 2 2 5 2" xfId="44513"/>
    <cellStyle name="SAPBEXfilterItem 4 3 2 2 5 2 2" xfId="44514"/>
    <cellStyle name="SAPBEXfilterItem 4 3 2 2 5 3" xfId="44515"/>
    <cellStyle name="SAPBEXfilterItem 4 3 2 2 6" xfId="44516"/>
    <cellStyle name="SAPBEXfilterItem 4 3 2 2 6 2" xfId="44517"/>
    <cellStyle name="SAPBEXfilterItem 4 3 2 2 6 2 2" xfId="44518"/>
    <cellStyle name="SAPBEXfilterItem 4 3 2 2 6 3" xfId="44519"/>
    <cellStyle name="SAPBEXfilterItem 4 3 2 2 7" xfId="44520"/>
    <cellStyle name="SAPBEXfilterItem 4 3 2 2 7 2" xfId="44521"/>
    <cellStyle name="SAPBEXfilterItem 4 3 2 2 8" xfId="44522"/>
    <cellStyle name="SAPBEXfilterItem 4 3 2 3" xfId="44523"/>
    <cellStyle name="SAPBEXfilterItem 4 3 2 3 2" xfId="44524"/>
    <cellStyle name="SAPBEXfilterItem 4 3 2 3 2 2" xfId="44525"/>
    <cellStyle name="SAPBEXfilterItem 4 3 2 3 2 2 2" xfId="44526"/>
    <cellStyle name="SAPBEXfilterItem 4 3 2 3 2 3" xfId="44527"/>
    <cellStyle name="SAPBEXfilterItem 4 3 2 3 3" xfId="44528"/>
    <cellStyle name="SAPBEXfilterItem 4 3 2 3 3 2" xfId="44529"/>
    <cellStyle name="SAPBEXfilterItem 4 3 2 3 3 2 2" xfId="44530"/>
    <cellStyle name="SAPBEXfilterItem 4 3 2 3 3 3" xfId="44531"/>
    <cellStyle name="SAPBEXfilterItem 4 3 2 3 4" xfId="44532"/>
    <cellStyle name="SAPBEXfilterItem 4 3 2 3 4 2" xfId="44533"/>
    <cellStyle name="SAPBEXfilterItem 4 3 2 3 4 2 2" xfId="44534"/>
    <cellStyle name="SAPBEXfilterItem 4 3 2 3 4 3" xfId="44535"/>
    <cellStyle name="SAPBEXfilterItem 4 3 2 3 5" xfId="44536"/>
    <cellStyle name="SAPBEXfilterItem 4 3 2 3 5 2" xfId="44537"/>
    <cellStyle name="SAPBEXfilterItem 4 3 2 3 5 2 2" xfId="44538"/>
    <cellStyle name="SAPBEXfilterItem 4 3 2 3 5 3" xfId="44539"/>
    <cellStyle name="SAPBEXfilterItem 4 3 2 3 6" xfId="44540"/>
    <cellStyle name="SAPBEXfilterItem 4 3 2 3 6 2" xfId="44541"/>
    <cellStyle name="SAPBEXfilterItem 4 3 2 3 6 2 2" xfId="44542"/>
    <cellStyle name="SAPBEXfilterItem 4 3 2 3 6 3" xfId="44543"/>
    <cellStyle name="SAPBEXfilterItem 4 3 2 3 7" xfId="44544"/>
    <cellStyle name="SAPBEXfilterItem 4 3 2 3 7 2" xfId="44545"/>
    <cellStyle name="SAPBEXfilterItem 4 3 2 3 8" xfId="44546"/>
    <cellStyle name="SAPBEXfilterItem 4 3 2 4" xfId="44547"/>
    <cellStyle name="SAPBEXfilterItem 4 3 2 4 2" xfId="44548"/>
    <cellStyle name="SAPBEXfilterItem 4 3 2 4 2 2" xfId="44549"/>
    <cellStyle name="SAPBEXfilterItem 4 3 2 4 3" xfId="44550"/>
    <cellStyle name="SAPBEXfilterItem 4 3 2 5" xfId="44551"/>
    <cellStyle name="SAPBEXfilterItem 4 3 2 5 2" xfId="44552"/>
    <cellStyle name="SAPBEXfilterItem 4 3 2 5 2 2" xfId="44553"/>
    <cellStyle name="SAPBEXfilterItem 4 3 2 5 3" xfId="44554"/>
    <cellStyle name="SAPBEXfilterItem 4 3 2 6" xfId="44555"/>
    <cellStyle name="SAPBEXfilterItem 4 3 2 6 2" xfId="44556"/>
    <cellStyle name="SAPBEXfilterItem 4 3 2 6 2 2" xfId="44557"/>
    <cellStyle name="SAPBEXfilterItem 4 3 2 6 3" xfId="44558"/>
    <cellStyle name="SAPBEXfilterItem 4 3 2 7" xfId="44559"/>
    <cellStyle name="SAPBEXfilterItem 4 3 2 7 2" xfId="44560"/>
    <cellStyle name="SAPBEXfilterItem 4 3 2 7 2 2" xfId="44561"/>
    <cellStyle name="SAPBEXfilterItem 4 3 2 7 3" xfId="44562"/>
    <cellStyle name="SAPBEXfilterItem 4 3 2 8" xfId="44563"/>
    <cellStyle name="SAPBEXfilterItem 4 3 2 8 2" xfId="44564"/>
    <cellStyle name="SAPBEXfilterItem 4 3 3" xfId="44565"/>
    <cellStyle name="SAPBEXfilterItem 4 3 3 2" xfId="44566"/>
    <cellStyle name="SAPBEXfilterItem 4 3 3 2 2" xfId="44567"/>
    <cellStyle name="SAPBEXfilterItem 4 3 3 2 2 2" xfId="44568"/>
    <cellStyle name="SAPBEXfilterItem 4 3 3 2 3" xfId="44569"/>
    <cellStyle name="SAPBEXfilterItem 4 3 3 3" xfId="44570"/>
    <cellStyle name="SAPBEXfilterItem 4 3 3 3 2" xfId="44571"/>
    <cellStyle name="SAPBEXfilterItem 4 3 3 3 2 2" xfId="44572"/>
    <cellStyle name="SAPBEXfilterItem 4 3 3 3 3" xfId="44573"/>
    <cellStyle name="SAPBEXfilterItem 4 3 3 4" xfId="44574"/>
    <cellStyle name="SAPBEXfilterItem 4 3 3 4 2" xfId="44575"/>
    <cellStyle name="SAPBEXfilterItem 4 3 3 4 2 2" xfId="44576"/>
    <cellStyle name="SAPBEXfilterItem 4 3 3 4 3" xfId="44577"/>
    <cellStyle name="SAPBEXfilterItem 4 3 3 5" xfId="44578"/>
    <cellStyle name="SAPBEXfilterItem 4 3 3 5 2" xfId="44579"/>
    <cellStyle name="SAPBEXfilterItem 4 3 3 5 2 2" xfId="44580"/>
    <cellStyle name="SAPBEXfilterItem 4 3 3 5 3" xfId="44581"/>
    <cellStyle name="SAPBEXfilterItem 4 3 3 6" xfId="44582"/>
    <cellStyle name="SAPBEXfilterItem 4 3 3 6 2" xfId="44583"/>
    <cellStyle name="SAPBEXfilterItem 4 3 3 6 2 2" xfId="44584"/>
    <cellStyle name="SAPBEXfilterItem 4 3 3 6 3" xfId="44585"/>
    <cellStyle name="SAPBEXfilterItem 4 3 3 7" xfId="44586"/>
    <cellStyle name="SAPBEXfilterItem 4 3 3 7 2" xfId="44587"/>
    <cellStyle name="SAPBEXfilterItem 4 3 3 8" xfId="44588"/>
    <cellStyle name="SAPBEXfilterItem 4 3 4" xfId="44589"/>
    <cellStyle name="SAPBEXfilterItem 4 3 4 2" xfId="44590"/>
    <cellStyle name="SAPBEXfilterItem 4 3 4 2 2" xfId="44591"/>
    <cellStyle name="SAPBEXfilterItem 4 3 4 2 2 2" xfId="44592"/>
    <cellStyle name="SAPBEXfilterItem 4 3 4 2 3" xfId="44593"/>
    <cellStyle name="SAPBEXfilterItem 4 3 4 3" xfId="44594"/>
    <cellStyle name="SAPBEXfilterItem 4 3 4 3 2" xfId="44595"/>
    <cellStyle name="SAPBEXfilterItem 4 3 4 3 2 2" xfId="44596"/>
    <cellStyle name="SAPBEXfilterItem 4 3 4 3 3" xfId="44597"/>
    <cellStyle name="SAPBEXfilterItem 4 3 4 4" xfId="44598"/>
    <cellStyle name="SAPBEXfilterItem 4 3 4 4 2" xfId="44599"/>
    <cellStyle name="SAPBEXfilterItem 4 3 4 4 2 2" xfId="44600"/>
    <cellStyle name="SAPBEXfilterItem 4 3 4 4 3" xfId="44601"/>
    <cellStyle name="SAPBEXfilterItem 4 3 4 5" xfId="44602"/>
    <cellStyle name="SAPBEXfilterItem 4 3 4 5 2" xfId="44603"/>
    <cellStyle name="SAPBEXfilterItem 4 3 4 5 2 2" xfId="44604"/>
    <cellStyle name="SAPBEXfilterItem 4 3 4 5 3" xfId="44605"/>
    <cellStyle name="SAPBEXfilterItem 4 3 4 6" xfId="44606"/>
    <cellStyle name="SAPBEXfilterItem 4 3 4 6 2" xfId="44607"/>
    <cellStyle name="SAPBEXfilterItem 4 3 4 6 2 2" xfId="44608"/>
    <cellStyle name="SAPBEXfilterItem 4 3 4 6 3" xfId="44609"/>
    <cellStyle name="SAPBEXfilterItem 4 3 4 7" xfId="44610"/>
    <cellStyle name="SAPBEXfilterItem 4 3 4 7 2" xfId="44611"/>
    <cellStyle name="SAPBEXfilterItem 4 3 4 8" xfId="44612"/>
    <cellStyle name="SAPBEXfilterItem 4 3 5" xfId="44613"/>
    <cellStyle name="SAPBEXfilterItem 4 3 5 2" xfId="44614"/>
    <cellStyle name="SAPBEXfilterItem 4 3 5 2 2" xfId="44615"/>
    <cellStyle name="SAPBEXfilterItem 4 3 5 3" xfId="44616"/>
    <cellStyle name="SAPBEXfilterItem 4 3 6" xfId="44617"/>
    <cellStyle name="SAPBEXfilterItem 4 3 6 2" xfId="44618"/>
    <cellStyle name="SAPBEXfilterItem 4 3 6 2 2" xfId="44619"/>
    <cellStyle name="SAPBEXfilterItem 4 3 6 3" xfId="44620"/>
    <cellStyle name="SAPBEXfilterItem 4 3 7" xfId="44621"/>
    <cellStyle name="SAPBEXfilterItem 4 3 7 2" xfId="44622"/>
    <cellStyle name="SAPBEXfilterItem 4 3 7 2 2" xfId="44623"/>
    <cellStyle name="SAPBEXfilterItem 4 3 7 3" xfId="44624"/>
    <cellStyle name="SAPBEXfilterItem 4 3 8" xfId="44625"/>
    <cellStyle name="SAPBEXfilterItem 4 3 9" xfId="44626"/>
    <cellStyle name="SAPBEXfilterItem 4 4" xfId="44627"/>
    <cellStyle name="SAPBEXfilterItem 4 4 2" xfId="44628"/>
    <cellStyle name="SAPBEXfilterItem 4 4 2 2" xfId="44629"/>
    <cellStyle name="SAPBEXfilterItem 4 4 2 2 2" xfId="44630"/>
    <cellStyle name="SAPBEXfilterItem 4 4 2 2 2 2" xfId="44631"/>
    <cellStyle name="SAPBEXfilterItem 4 4 2 2 3" xfId="44632"/>
    <cellStyle name="SAPBEXfilterItem 4 4 2 3" xfId="44633"/>
    <cellStyle name="SAPBEXfilterItem 4 4 2 3 2" xfId="44634"/>
    <cellStyle name="SAPBEXfilterItem 4 4 2 3 2 2" xfId="44635"/>
    <cellStyle name="SAPBEXfilterItem 4 4 2 3 3" xfId="44636"/>
    <cellStyle name="SAPBEXfilterItem 4 4 2 4" xfId="44637"/>
    <cellStyle name="SAPBEXfilterItem 4 4 2 4 2" xfId="44638"/>
    <cellStyle name="SAPBEXfilterItem 4 4 2 4 2 2" xfId="44639"/>
    <cellStyle name="SAPBEXfilterItem 4 4 2 4 3" xfId="44640"/>
    <cellStyle name="SAPBEXfilterItem 4 4 2 5" xfId="44641"/>
    <cellStyle name="SAPBEXfilterItem 4 4 2 5 2" xfId="44642"/>
    <cellStyle name="SAPBEXfilterItem 4 4 2 5 2 2" xfId="44643"/>
    <cellStyle name="SAPBEXfilterItem 4 4 2 5 3" xfId="44644"/>
    <cellStyle name="SAPBEXfilterItem 4 4 2 6" xfId="44645"/>
    <cellStyle name="SAPBEXfilterItem 4 4 2 6 2" xfId="44646"/>
    <cellStyle name="SAPBEXfilterItem 4 4 2 6 2 2" xfId="44647"/>
    <cellStyle name="SAPBEXfilterItem 4 4 2 6 3" xfId="44648"/>
    <cellStyle name="SAPBEXfilterItem 4 4 2 7" xfId="44649"/>
    <cellStyle name="SAPBEXfilterItem 4 4 2 7 2" xfId="44650"/>
    <cellStyle name="SAPBEXfilterItem 4 4 2 8" xfId="44651"/>
    <cellStyle name="SAPBEXfilterItem 4 4 3" xfId="44652"/>
    <cellStyle name="SAPBEXfilterItem 4 4 3 2" xfId="44653"/>
    <cellStyle name="SAPBEXfilterItem 4 4 3 2 2" xfId="44654"/>
    <cellStyle name="SAPBEXfilterItem 4 4 3 2 2 2" xfId="44655"/>
    <cellStyle name="SAPBEXfilterItem 4 4 3 2 3" xfId="44656"/>
    <cellStyle name="SAPBEXfilterItem 4 4 3 3" xfId="44657"/>
    <cellStyle name="SAPBEXfilterItem 4 4 3 3 2" xfId="44658"/>
    <cellStyle name="SAPBEXfilterItem 4 4 3 3 2 2" xfId="44659"/>
    <cellStyle name="SAPBEXfilterItem 4 4 3 3 3" xfId="44660"/>
    <cellStyle name="SAPBEXfilterItem 4 4 3 4" xfId="44661"/>
    <cellStyle name="SAPBEXfilterItem 4 4 3 4 2" xfId="44662"/>
    <cellStyle name="SAPBEXfilterItem 4 4 3 4 2 2" xfId="44663"/>
    <cellStyle name="SAPBEXfilterItem 4 4 3 4 3" xfId="44664"/>
    <cellStyle name="SAPBEXfilterItem 4 4 3 5" xfId="44665"/>
    <cellStyle name="SAPBEXfilterItem 4 4 3 5 2" xfId="44666"/>
    <cellStyle name="SAPBEXfilterItem 4 4 3 5 2 2" xfId="44667"/>
    <cellStyle name="SAPBEXfilterItem 4 4 3 5 3" xfId="44668"/>
    <cellStyle name="SAPBEXfilterItem 4 4 3 6" xfId="44669"/>
    <cellStyle name="SAPBEXfilterItem 4 4 3 6 2" xfId="44670"/>
    <cellStyle name="SAPBEXfilterItem 4 4 3 6 2 2" xfId="44671"/>
    <cellStyle name="SAPBEXfilterItem 4 4 3 6 3" xfId="44672"/>
    <cellStyle name="SAPBEXfilterItem 4 4 3 7" xfId="44673"/>
    <cellStyle name="SAPBEXfilterItem 4 4 3 7 2" xfId="44674"/>
    <cellStyle name="SAPBEXfilterItem 4 4 3 8" xfId="44675"/>
    <cellStyle name="SAPBEXfilterItem 4 4 4" xfId="44676"/>
    <cellStyle name="SAPBEXfilterItem 4 4 4 2" xfId="44677"/>
    <cellStyle name="SAPBEXfilterItem 4 4 4 2 2" xfId="44678"/>
    <cellStyle name="SAPBEXfilterItem 4 4 4 3" xfId="44679"/>
    <cellStyle name="SAPBEXfilterItem 4 4 5" xfId="44680"/>
    <cellStyle name="SAPBEXfilterItem 4 4 5 2" xfId="44681"/>
    <cellStyle name="SAPBEXfilterItem 4 4 5 2 2" xfId="44682"/>
    <cellStyle name="SAPBEXfilterItem 4 4 5 3" xfId="44683"/>
    <cellStyle name="SAPBEXfilterItem 4 4 6" xfId="44684"/>
    <cellStyle name="SAPBEXfilterItem 4 4 6 2" xfId="44685"/>
    <cellStyle name="SAPBEXfilterItem 4 4 6 2 2" xfId="44686"/>
    <cellStyle name="SAPBEXfilterItem 4 4 6 3" xfId="44687"/>
    <cellStyle name="SAPBEXfilterItem 4 4 7" xfId="44688"/>
    <cellStyle name="SAPBEXfilterItem 4 4 7 2" xfId="44689"/>
    <cellStyle name="SAPBEXfilterItem 4 4 7 2 2" xfId="44690"/>
    <cellStyle name="SAPBEXfilterItem 4 4 7 3" xfId="44691"/>
    <cellStyle name="SAPBEXfilterItem 4 4 8" xfId="44692"/>
    <cellStyle name="SAPBEXfilterItem 4 4 8 2" xfId="44693"/>
    <cellStyle name="SAPBEXfilterItem 4 5" xfId="44694"/>
    <cellStyle name="SAPBEXfilterItem 4 5 2" xfId="44695"/>
    <cellStyle name="SAPBEXfilterItem 4 5 2 2" xfId="44696"/>
    <cellStyle name="SAPBEXfilterItem 4 5 2 2 2" xfId="44697"/>
    <cellStyle name="SAPBEXfilterItem 4 5 2 3" xfId="44698"/>
    <cellStyle name="SAPBEXfilterItem 4 5 3" xfId="44699"/>
    <cellStyle name="SAPBEXfilterItem 4 5 3 2" xfId="44700"/>
    <cellStyle name="SAPBEXfilterItem 4 5 3 2 2" xfId="44701"/>
    <cellStyle name="SAPBEXfilterItem 4 5 3 3" xfId="44702"/>
    <cellStyle name="SAPBEXfilterItem 4 5 4" xfId="44703"/>
    <cellStyle name="SAPBEXfilterItem 4 5 4 2" xfId="44704"/>
    <cellStyle name="SAPBEXfilterItem 4 5 4 2 2" xfId="44705"/>
    <cellStyle name="SAPBEXfilterItem 4 5 4 3" xfId="44706"/>
    <cellStyle name="SAPBEXfilterItem 4 5 5" xfId="44707"/>
    <cellStyle name="SAPBEXfilterItem 4 5 5 2" xfId="44708"/>
    <cellStyle name="SAPBEXfilterItem 4 5 5 2 2" xfId="44709"/>
    <cellStyle name="SAPBEXfilterItem 4 5 5 3" xfId="44710"/>
    <cellStyle name="SAPBEXfilterItem 4 5 6" xfId="44711"/>
    <cellStyle name="SAPBEXfilterItem 4 5 6 2" xfId="44712"/>
    <cellStyle name="SAPBEXfilterItem 4 5 6 2 2" xfId="44713"/>
    <cellStyle name="SAPBEXfilterItem 4 5 6 3" xfId="44714"/>
    <cellStyle name="SAPBEXfilterItem 4 5 7" xfId="44715"/>
    <cellStyle name="SAPBEXfilterItem 4 5 7 2" xfId="44716"/>
    <cellStyle name="SAPBEXfilterItem 4 5 8" xfId="44717"/>
    <cellStyle name="SAPBEXfilterItem 4 6" xfId="44718"/>
    <cellStyle name="SAPBEXfilterItem 4 6 2" xfId="44719"/>
    <cellStyle name="SAPBEXfilterItem 4 6 2 2" xfId="44720"/>
    <cellStyle name="SAPBEXfilterItem 4 6 2 2 2" xfId="44721"/>
    <cellStyle name="SAPBEXfilterItem 4 6 2 3" xfId="44722"/>
    <cellStyle name="SAPBEXfilterItem 4 6 3" xfId="44723"/>
    <cellStyle name="SAPBEXfilterItem 4 6 3 2" xfId="44724"/>
    <cellStyle name="SAPBEXfilterItem 4 6 3 2 2" xfId="44725"/>
    <cellStyle name="SAPBEXfilterItem 4 6 3 3" xfId="44726"/>
    <cellStyle name="SAPBEXfilterItem 4 6 4" xfId="44727"/>
    <cellStyle name="SAPBEXfilterItem 4 6 4 2" xfId="44728"/>
    <cellStyle name="SAPBEXfilterItem 4 6 4 2 2" xfId="44729"/>
    <cellStyle name="SAPBEXfilterItem 4 6 4 3" xfId="44730"/>
    <cellStyle name="SAPBEXfilterItem 4 6 5" xfId="44731"/>
    <cellStyle name="SAPBEXfilterItem 4 6 5 2" xfId="44732"/>
    <cellStyle name="SAPBEXfilterItem 4 6 5 2 2" xfId="44733"/>
    <cellStyle name="SAPBEXfilterItem 4 6 5 3" xfId="44734"/>
    <cellStyle name="SAPBEXfilterItem 4 6 6" xfId="44735"/>
    <cellStyle name="SAPBEXfilterItem 4 6 6 2" xfId="44736"/>
    <cellStyle name="SAPBEXfilterItem 4 6 6 2 2" xfId="44737"/>
    <cellStyle name="SAPBEXfilterItem 4 6 6 3" xfId="44738"/>
    <cellStyle name="SAPBEXfilterItem 4 6 7" xfId="44739"/>
    <cellStyle name="SAPBEXfilterItem 4 6 7 2" xfId="44740"/>
    <cellStyle name="SAPBEXfilterItem 4 6 8" xfId="44741"/>
    <cellStyle name="SAPBEXfilterItem 4 7" xfId="44742"/>
    <cellStyle name="SAPBEXfilterItem 4 7 2" xfId="44743"/>
    <cellStyle name="SAPBEXfilterItem 4 7 2 2" xfId="44744"/>
    <cellStyle name="SAPBEXfilterItem 4 7 3" xfId="44745"/>
    <cellStyle name="SAPBEXfilterItem 4 8" xfId="44746"/>
    <cellStyle name="SAPBEXfilterItem 4 8 2" xfId="44747"/>
    <cellStyle name="SAPBEXfilterItem 4 8 2 2" xfId="44748"/>
    <cellStyle name="SAPBEXfilterItem 4 8 3" xfId="44749"/>
    <cellStyle name="SAPBEXfilterItem 4 9" xfId="44750"/>
    <cellStyle name="SAPBEXfilterItem 4 9 2" xfId="44751"/>
    <cellStyle name="SAPBEXfilterItem 4 9 2 2" xfId="44752"/>
    <cellStyle name="SAPBEXfilterItem 4 9 3" xfId="44753"/>
    <cellStyle name="SAPBEXfilterItem 5" xfId="44754"/>
    <cellStyle name="SAPBEXfilterItem 5 2" xfId="44755"/>
    <cellStyle name="SAPBEXfilterItem 5 2 2" xfId="44756"/>
    <cellStyle name="SAPBEXfilterItem 5 2 2 2" xfId="44757"/>
    <cellStyle name="SAPBEXfilterItem 5 2 2 2 2" xfId="44758"/>
    <cellStyle name="SAPBEXfilterItem 5 2 2 2 2 2" xfId="44759"/>
    <cellStyle name="SAPBEXfilterItem 5 2 2 2 3" xfId="44760"/>
    <cellStyle name="SAPBEXfilterItem 5 2 2 3" xfId="44761"/>
    <cellStyle name="SAPBEXfilterItem 5 2 2 3 2" xfId="44762"/>
    <cellStyle name="SAPBEXfilterItem 5 2 2 3 2 2" xfId="44763"/>
    <cellStyle name="SAPBEXfilterItem 5 2 2 3 3" xfId="44764"/>
    <cellStyle name="SAPBEXfilterItem 5 2 2 4" xfId="44765"/>
    <cellStyle name="SAPBEXfilterItem 5 2 2 4 2" xfId="44766"/>
    <cellStyle name="SAPBEXfilterItem 5 2 2 4 2 2" xfId="44767"/>
    <cellStyle name="SAPBEXfilterItem 5 2 2 4 3" xfId="44768"/>
    <cellStyle name="SAPBEXfilterItem 5 2 2 5" xfId="44769"/>
    <cellStyle name="SAPBEXfilterItem 5 2 2 5 2" xfId="44770"/>
    <cellStyle name="SAPBEXfilterItem 5 2 2 5 2 2" xfId="44771"/>
    <cellStyle name="SAPBEXfilterItem 5 2 2 5 3" xfId="44772"/>
    <cellStyle name="SAPBEXfilterItem 5 2 2 6" xfId="44773"/>
    <cellStyle name="SAPBEXfilterItem 5 2 2 6 2" xfId="44774"/>
    <cellStyle name="SAPBEXfilterItem 5 2 2 6 2 2" xfId="44775"/>
    <cellStyle name="SAPBEXfilterItem 5 2 2 6 3" xfId="44776"/>
    <cellStyle name="SAPBEXfilterItem 5 2 2 7" xfId="44777"/>
    <cellStyle name="SAPBEXfilterItem 5 2 2 7 2" xfId="44778"/>
    <cellStyle name="SAPBEXfilterItem 5 2 2 8" xfId="44779"/>
    <cellStyle name="SAPBEXfilterItem 5 2 3" xfId="44780"/>
    <cellStyle name="SAPBEXfilterItem 5 2 3 2" xfId="44781"/>
    <cellStyle name="SAPBEXfilterItem 5 2 3 2 2" xfId="44782"/>
    <cellStyle name="SAPBEXfilterItem 5 2 3 2 2 2" xfId="44783"/>
    <cellStyle name="SAPBEXfilterItem 5 2 3 2 3" xfId="44784"/>
    <cellStyle name="SAPBEXfilterItem 5 2 3 3" xfId="44785"/>
    <cellStyle name="SAPBEXfilterItem 5 2 3 3 2" xfId="44786"/>
    <cellStyle name="SAPBEXfilterItem 5 2 3 3 2 2" xfId="44787"/>
    <cellStyle name="SAPBEXfilterItem 5 2 3 3 3" xfId="44788"/>
    <cellStyle name="SAPBEXfilterItem 5 2 3 4" xfId="44789"/>
    <cellStyle name="SAPBEXfilterItem 5 2 3 4 2" xfId="44790"/>
    <cellStyle name="SAPBEXfilterItem 5 2 3 4 2 2" xfId="44791"/>
    <cellStyle name="SAPBEXfilterItem 5 2 3 4 3" xfId="44792"/>
    <cellStyle name="SAPBEXfilterItem 5 2 3 5" xfId="44793"/>
    <cellStyle name="SAPBEXfilterItem 5 2 3 5 2" xfId="44794"/>
    <cellStyle name="SAPBEXfilterItem 5 2 3 5 2 2" xfId="44795"/>
    <cellStyle name="SAPBEXfilterItem 5 2 3 5 3" xfId="44796"/>
    <cellStyle name="SAPBEXfilterItem 5 2 3 6" xfId="44797"/>
    <cellStyle name="SAPBEXfilterItem 5 2 3 6 2" xfId="44798"/>
    <cellStyle name="SAPBEXfilterItem 5 2 3 6 2 2" xfId="44799"/>
    <cellStyle name="SAPBEXfilterItem 5 2 3 6 3" xfId="44800"/>
    <cellStyle name="SAPBEXfilterItem 5 2 3 7" xfId="44801"/>
    <cellStyle name="SAPBEXfilterItem 5 2 3 7 2" xfId="44802"/>
    <cellStyle name="SAPBEXfilterItem 5 2 3 8" xfId="44803"/>
    <cellStyle name="SAPBEXfilterItem 5 2 4" xfId="44804"/>
    <cellStyle name="SAPBEXfilterItem 5 2 4 2" xfId="44805"/>
    <cellStyle name="SAPBEXfilterItem 5 2 4 2 2" xfId="44806"/>
    <cellStyle name="SAPBEXfilterItem 5 2 4 3" xfId="44807"/>
    <cellStyle name="SAPBEXfilterItem 5 2 5" xfId="44808"/>
    <cellStyle name="SAPBEXfilterItem 5 2 5 2" xfId="44809"/>
    <cellStyle name="SAPBEXfilterItem 5 2 5 2 2" xfId="44810"/>
    <cellStyle name="SAPBEXfilterItem 5 2 5 3" xfId="44811"/>
    <cellStyle name="SAPBEXfilterItem 5 2 6" xfId="44812"/>
    <cellStyle name="SAPBEXfilterItem 5 2 6 2" xfId="44813"/>
    <cellStyle name="SAPBEXfilterItem 5 2 6 2 2" xfId="44814"/>
    <cellStyle name="SAPBEXfilterItem 5 2 6 3" xfId="44815"/>
    <cellStyle name="SAPBEXfilterItem 5 2 7" xfId="44816"/>
    <cellStyle name="SAPBEXfilterItem 5 2 7 2" xfId="44817"/>
    <cellStyle name="SAPBEXfilterItem 5 2 7 2 2" xfId="44818"/>
    <cellStyle name="SAPBEXfilterItem 5 2 7 3" xfId="44819"/>
    <cellStyle name="SAPBEXfilterItem 5 2 8" xfId="44820"/>
    <cellStyle name="SAPBEXfilterItem 5 2 8 2" xfId="44821"/>
    <cellStyle name="SAPBEXfilterItem 5 3" xfId="44822"/>
    <cellStyle name="SAPBEXfilterItem 5 3 2" xfId="44823"/>
    <cellStyle name="SAPBEXfilterItem 5 3 2 2" xfId="44824"/>
    <cellStyle name="SAPBEXfilterItem 5 3 2 2 2" xfId="44825"/>
    <cellStyle name="SAPBEXfilterItem 5 3 2 3" xfId="44826"/>
    <cellStyle name="SAPBEXfilterItem 5 3 3" xfId="44827"/>
    <cellStyle name="SAPBEXfilterItem 5 3 3 2" xfId="44828"/>
    <cellStyle name="SAPBEXfilterItem 5 3 3 2 2" xfId="44829"/>
    <cellStyle name="SAPBEXfilterItem 5 3 3 3" xfId="44830"/>
    <cellStyle name="SAPBEXfilterItem 5 3 4" xfId="44831"/>
    <cellStyle name="SAPBEXfilterItem 5 3 4 2" xfId="44832"/>
    <cellStyle name="SAPBEXfilterItem 5 3 4 2 2" xfId="44833"/>
    <cellStyle name="SAPBEXfilterItem 5 3 4 3" xfId="44834"/>
    <cellStyle name="SAPBEXfilterItem 5 3 5" xfId="44835"/>
    <cellStyle name="SAPBEXfilterItem 5 3 5 2" xfId="44836"/>
    <cellStyle name="SAPBEXfilterItem 5 3 5 2 2" xfId="44837"/>
    <cellStyle name="SAPBEXfilterItem 5 3 5 3" xfId="44838"/>
    <cellStyle name="SAPBEXfilterItem 5 3 6" xfId="44839"/>
    <cellStyle name="SAPBEXfilterItem 5 3 6 2" xfId="44840"/>
    <cellStyle name="SAPBEXfilterItem 5 3 6 2 2" xfId="44841"/>
    <cellStyle name="SAPBEXfilterItem 5 3 6 3" xfId="44842"/>
    <cellStyle name="SAPBEXfilterItem 5 3 7" xfId="44843"/>
    <cellStyle name="SAPBEXfilterItem 5 3 7 2" xfId="44844"/>
    <cellStyle name="SAPBEXfilterItem 5 3 8" xfId="44845"/>
    <cellStyle name="SAPBEXfilterItem 5 4" xfId="44846"/>
    <cellStyle name="SAPBEXfilterItem 5 4 2" xfId="44847"/>
    <cellStyle name="SAPBEXfilterItem 5 4 2 2" xfId="44848"/>
    <cellStyle name="SAPBEXfilterItem 5 4 2 2 2" xfId="44849"/>
    <cellStyle name="SAPBEXfilterItem 5 4 2 3" xfId="44850"/>
    <cellStyle name="SAPBEXfilterItem 5 4 3" xfId="44851"/>
    <cellStyle name="SAPBEXfilterItem 5 4 3 2" xfId="44852"/>
    <cellStyle name="SAPBEXfilterItem 5 4 3 2 2" xfId="44853"/>
    <cellStyle name="SAPBEXfilterItem 5 4 3 3" xfId="44854"/>
    <cellStyle name="SAPBEXfilterItem 5 4 4" xfId="44855"/>
    <cellStyle name="SAPBEXfilterItem 5 4 4 2" xfId="44856"/>
    <cellStyle name="SAPBEXfilterItem 5 4 4 2 2" xfId="44857"/>
    <cellStyle name="SAPBEXfilterItem 5 4 4 3" xfId="44858"/>
    <cellStyle name="SAPBEXfilterItem 5 4 5" xfId="44859"/>
    <cellStyle name="SAPBEXfilterItem 5 4 5 2" xfId="44860"/>
    <cellStyle name="SAPBEXfilterItem 5 4 5 2 2" xfId="44861"/>
    <cellStyle name="SAPBEXfilterItem 5 4 5 3" xfId="44862"/>
    <cellStyle name="SAPBEXfilterItem 5 4 6" xfId="44863"/>
    <cellStyle name="SAPBEXfilterItem 5 4 6 2" xfId="44864"/>
    <cellStyle name="SAPBEXfilterItem 5 4 6 2 2" xfId="44865"/>
    <cellStyle name="SAPBEXfilterItem 5 4 6 3" xfId="44866"/>
    <cellStyle name="SAPBEXfilterItem 5 4 7" xfId="44867"/>
    <cellStyle name="SAPBEXfilterItem 5 4 7 2" xfId="44868"/>
    <cellStyle name="SAPBEXfilterItem 5 4 8" xfId="44869"/>
    <cellStyle name="SAPBEXfilterItem 5 5" xfId="44870"/>
    <cellStyle name="SAPBEXfilterItem 5 5 2" xfId="44871"/>
    <cellStyle name="SAPBEXfilterItem 5 5 2 2" xfId="44872"/>
    <cellStyle name="SAPBEXfilterItem 5 5 3" xfId="44873"/>
    <cellStyle name="SAPBEXfilterItem 5 6" xfId="44874"/>
    <cellStyle name="SAPBEXfilterItem 5 6 2" xfId="44875"/>
    <cellStyle name="SAPBEXfilterItem 5 6 2 2" xfId="44876"/>
    <cellStyle name="SAPBEXfilterItem 5 6 3" xfId="44877"/>
    <cellStyle name="SAPBEXfilterItem 5 7" xfId="44878"/>
    <cellStyle name="SAPBEXfilterItem 5 7 2" xfId="44879"/>
    <cellStyle name="SAPBEXfilterItem 5 7 2 2" xfId="44880"/>
    <cellStyle name="SAPBEXfilterItem 5 7 3" xfId="44881"/>
    <cellStyle name="SAPBEXfilterItem 5 8" xfId="44882"/>
    <cellStyle name="SAPBEXfilterItem 5 9" xfId="44883"/>
    <cellStyle name="SAPBEXfilterItem 6" xfId="44884"/>
    <cellStyle name="SAPBEXfilterItem 6 2" xfId="44885"/>
    <cellStyle name="SAPBEXfilterItem 6 2 2" xfId="44886"/>
    <cellStyle name="SAPBEXfilterItem 6 2 2 2" xfId="44887"/>
    <cellStyle name="SAPBEXfilterItem 6 2 2 2 2" xfId="44888"/>
    <cellStyle name="SAPBEXfilterItem 6 2 2 3" xfId="44889"/>
    <cellStyle name="SAPBEXfilterItem 6 2 3" xfId="44890"/>
    <cellStyle name="SAPBEXfilterItem 6 2 3 2" xfId="44891"/>
    <cellStyle name="SAPBEXfilterItem 6 2 3 2 2" xfId="44892"/>
    <cellStyle name="SAPBEXfilterItem 6 2 3 3" xfId="44893"/>
    <cellStyle name="SAPBEXfilterItem 6 2 4" xfId="44894"/>
    <cellStyle name="SAPBEXfilterItem 6 2 4 2" xfId="44895"/>
    <cellStyle name="SAPBEXfilterItem 6 2 4 2 2" xfId="44896"/>
    <cellStyle name="SAPBEXfilterItem 6 2 4 3" xfId="44897"/>
    <cellStyle name="SAPBEXfilterItem 6 2 5" xfId="44898"/>
    <cellStyle name="SAPBEXfilterItem 6 2 5 2" xfId="44899"/>
    <cellStyle name="SAPBEXfilterItem 6 2 5 2 2" xfId="44900"/>
    <cellStyle name="SAPBEXfilterItem 6 2 5 3" xfId="44901"/>
    <cellStyle name="SAPBEXfilterItem 6 2 6" xfId="44902"/>
    <cellStyle name="SAPBEXfilterItem 6 2 6 2" xfId="44903"/>
    <cellStyle name="SAPBEXfilterItem 6 2 6 2 2" xfId="44904"/>
    <cellStyle name="SAPBEXfilterItem 6 2 6 3" xfId="44905"/>
    <cellStyle name="SAPBEXfilterItem 6 2 7" xfId="44906"/>
    <cellStyle name="SAPBEXfilterItem 6 2 7 2" xfId="44907"/>
    <cellStyle name="SAPBEXfilterItem 6 2 8" xfId="44908"/>
    <cellStyle name="SAPBEXfilterItem 6 3" xfId="44909"/>
    <cellStyle name="SAPBEXfilterItem 6 3 2" xfId="44910"/>
    <cellStyle name="SAPBEXfilterItem 6 3 2 2" xfId="44911"/>
    <cellStyle name="SAPBEXfilterItem 6 3 2 2 2" xfId="44912"/>
    <cellStyle name="SAPBEXfilterItem 6 3 2 3" xfId="44913"/>
    <cellStyle name="SAPBEXfilterItem 6 3 3" xfId="44914"/>
    <cellStyle name="SAPBEXfilterItem 6 3 3 2" xfId="44915"/>
    <cellStyle name="SAPBEXfilterItem 6 3 3 2 2" xfId="44916"/>
    <cellStyle name="SAPBEXfilterItem 6 3 3 3" xfId="44917"/>
    <cellStyle name="SAPBEXfilterItem 6 3 4" xfId="44918"/>
    <cellStyle name="SAPBEXfilterItem 6 3 4 2" xfId="44919"/>
    <cellStyle name="SAPBEXfilterItem 6 3 4 2 2" xfId="44920"/>
    <cellStyle name="SAPBEXfilterItem 6 3 4 3" xfId="44921"/>
    <cellStyle name="SAPBEXfilterItem 6 3 5" xfId="44922"/>
    <cellStyle name="SAPBEXfilterItem 6 3 5 2" xfId="44923"/>
    <cellStyle name="SAPBEXfilterItem 6 3 5 2 2" xfId="44924"/>
    <cellStyle name="SAPBEXfilterItem 6 3 5 3" xfId="44925"/>
    <cellStyle name="SAPBEXfilterItem 6 3 6" xfId="44926"/>
    <cellStyle name="SAPBEXfilterItem 6 3 6 2" xfId="44927"/>
    <cellStyle name="SAPBEXfilterItem 6 3 6 2 2" xfId="44928"/>
    <cellStyle name="SAPBEXfilterItem 6 3 6 3" xfId="44929"/>
    <cellStyle name="SAPBEXfilterItem 6 3 7" xfId="44930"/>
    <cellStyle name="SAPBEXfilterItem 6 3 7 2" xfId="44931"/>
    <cellStyle name="SAPBEXfilterItem 6 3 8" xfId="44932"/>
    <cellStyle name="SAPBEXfilterItem 6 4" xfId="44933"/>
    <cellStyle name="SAPBEXfilterItem 6 4 2" xfId="44934"/>
    <cellStyle name="SAPBEXfilterItem 6 4 2 2" xfId="44935"/>
    <cellStyle name="SAPBEXfilterItem 6 4 3" xfId="44936"/>
    <cellStyle name="SAPBEXfilterItem 6 5" xfId="44937"/>
    <cellStyle name="SAPBEXfilterItem 6 5 2" xfId="44938"/>
    <cellStyle name="SAPBEXfilterItem 6 5 2 2" xfId="44939"/>
    <cellStyle name="SAPBEXfilterItem 6 5 3" xfId="44940"/>
    <cellStyle name="SAPBEXfilterItem 6 6" xfId="44941"/>
    <cellStyle name="SAPBEXfilterItem 6 6 2" xfId="44942"/>
    <cellStyle name="SAPBEXfilterItem 6 6 2 2" xfId="44943"/>
    <cellStyle name="SAPBEXfilterItem 6 6 3" xfId="44944"/>
    <cellStyle name="SAPBEXfilterItem 6 7" xfId="44945"/>
    <cellStyle name="SAPBEXfilterItem 6 7 2" xfId="44946"/>
    <cellStyle name="SAPBEXfilterItem 6 7 2 2" xfId="44947"/>
    <cellStyle name="SAPBEXfilterItem 6 7 3" xfId="44948"/>
    <cellStyle name="SAPBEXfilterItem 6 8" xfId="44949"/>
    <cellStyle name="SAPBEXfilterItem 6 8 2" xfId="44950"/>
    <cellStyle name="SAPBEXfilterItem 7" xfId="44951"/>
    <cellStyle name="SAPBEXfilterItem 7 2" xfId="44952"/>
    <cellStyle name="SAPBEXfilterItem 7 2 2" xfId="44953"/>
    <cellStyle name="SAPBEXfilterItem 7 2 2 2" xfId="44954"/>
    <cellStyle name="SAPBEXfilterItem 7 2 3" xfId="44955"/>
    <cellStyle name="SAPBEXfilterItem 7 3" xfId="44956"/>
    <cellStyle name="SAPBEXfilterItem 7 3 2" xfId="44957"/>
    <cellStyle name="SAPBEXfilterItem 7 3 2 2" xfId="44958"/>
    <cellStyle name="SAPBEXfilterItem 7 3 3" xfId="44959"/>
    <cellStyle name="SAPBEXfilterItem 7 4" xfId="44960"/>
    <cellStyle name="SAPBEXfilterItem 7 4 2" xfId="44961"/>
    <cellStyle name="SAPBEXfilterItem 7 4 2 2" xfId="44962"/>
    <cellStyle name="SAPBEXfilterItem 7 4 3" xfId="44963"/>
    <cellStyle name="SAPBEXfilterItem 7 5" xfId="44964"/>
    <cellStyle name="SAPBEXfilterItem 7 5 2" xfId="44965"/>
    <cellStyle name="SAPBEXfilterItem 7 5 2 2" xfId="44966"/>
    <cellStyle name="SAPBEXfilterItem 7 5 3" xfId="44967"/>
    <cellStyle name="SAPBEXfilterItem 7 6" xfId="44968"/>
    <cellStyle name="SAPBEXfilterItem 7 6 2" xfId="44969"/>
    <cellStyle name="SAPBEXfilterItem 7 6 2 2" xfId="44970"/>
    <cellStyle name="SAPBEXfilterItem 7 6 3" xfId="44971"/>
    <cellStyle name="SAPBEXfilterItem 7 7" xfId="44972"/>
    <cellStyle name="SAPBEXfilterItem 7 7 2" xfId="44973"/>
    <cellStyle name="SAPBEXfilterItem 7 8" xfId="44974"/>
    <cellStyle name="SAPBEXfilterItem 8" xfId="44975"/>
    <cellStyle name="SAPBEXfilterItem 8 2" xfId="44976"/>
    <cellStyle name="SAPBEXfilterItem 8 2 2" xfId="44977"/>
    <cellStyle name="SAPBEXfilterItem 8 2 2 2" xfId="44978"/>
    <cellStyle name="SAPBEXfilterItem 8 2 3" xfId="44979"/>
    <cellStyle name="SAPBEXfilterItem 8 3" xfId="44980"/>
    <cellStyle name="SAPBEXfilterItem 8 3 2" xfId="44981"/>
    <cellStyle name="SAPBEXfilterItem 8 3 2 2" xfId="44982"/>
    <cellStyle name="SAPBEXfilterItem 8 3 3" xfId="44983"/>
    <cellStyle name="SAPBEXfilterItem 8 4" xfId="44984"/>
    <cellStyle name="SAPBEXfilterItem 8 4 2" xfId="44985"/>
    <cellStyle name="SAPBEXfilterItem 8 4 2 2" xfId="44986"/>
    <cellStyle name="SAPBEXfilterItem 8 4 3" xfId="44987"/>
    <cellStyle name="SAPBEXfilterItem 8 5" xfId="44988"/>
    <cellStyle name="SAPBEXfilterItem 8 5 2" xfId="44989"/>
    <cellStyle name="SAPBEXfilterItem 8 5 2 2" xfId="44990"/>
    <cellStyle name="SAPBEXfilterItem 8 5 3" xfId="44991"/>
    <cellStyle name="SAPBEXfilterItem 8 6" xfId="44992"/>
    <cellStyle name="SAPBEXfilterItem 8 6 2" xfId="44993"/>
    <cellStyle name="SAPBEXfilterItem 8 6 2 2" xfId="44994"/>
    <cellStyle name="SAPBEXfilterItem 8 6 3" xfId="44995"/>
    <cellStyle name="SAPBEXfilterItem 8 7" xfId="44996"/>
    <cellStyle name="SAPBEXfilterItem 8 7 2" xfId="44997"/>
    <cellStyle name="SAPBEXfilterItem 8 8" xfId="44998"/>
    <cellStyle name="SAPBEXfilterItem 9" xfId="44999"/>
    <cellStyle name="SAPBEXfilterItem 9 2" xfId="45000"/>
    <cellStyle name="SAPBEXfilterItem 9 2 2" xfId="45001"/>
    <cellStyle name="SAPBEXfilterItem 9 3" xfId="45002"/>
    <cellStyle name="SAPBEXfilterItem_10년_단기 (2)" xfId="45003"/>
    <cellStyle name="SAPBEXfilterText" xfId="45004"/>
    <cellStyle name="SAPBEXformats" xfId="45005"/>
    <cellStyle name="SAPBEXformats 10" xfId="45006"/>
    <cellStyle name="SAPBEXformats 10 2" xfId="45007"/>
    <cellStyle name="SAPBEXformats 11" xfId="45008"/>
    <cellStyle name="SAPBEXformats 2" xfId="45009"/>
    <cellStyle name="SAPBEXformats 2 2" xfId="45010"/>
    <cellStyle name="SAPBEXformats 2 2 2" xfId="45011"/>
    <cellStyle name="SAPBEXformats 2 2 2 2" xfId="45012"/>
    <cellStyle name="SAPBEXformats 2 2 2 2 2" xfId="45013"/>
    <cellStyle name="SAPBEXformats 2 2 2 2 2 2" xfId="45014"/>
    <cellStyle name="SAPBEXformats 2 2 2 2 2 2 2" xfId="45015"/>
    <cellStyle name="SAPBEXformats 2 2 2 2 2 3" xfId="45016"/>
    <cellStyle name="SAPBEXformats 2 2 2 2 3" xfId="45017"/>
    <cellStyle name="SAPBEXformats 2 2 2 2 3 2" xfId="45018"/>
    <cellStyle name="SAPBEXformats 2 2 2 2 3 2 2" xfId="45019"/>
    <cellStyle name="SAPBEXformats 2 2 2 2 3 3" xfId="45020"/>
    <cellStyle name="SAPBEXformats 2 2 2 2 4" xfId="45021"/>
    <cellStyle name="SAPBEXformats 2 2 2 2 4 2" xfId="45022"/>
    <cellStyle name="SAPBEXformats 2 2 2 2 4 2 2" xfId="45023"/>
    <cellStyle name="SAPBEXformats 2 2 2 2 4 3" xfId="45024"/>
    <cellStyle name="SAPBEXformats 2 2 2 2 5" xfId="45025"/>
    <cellStyle name="SAPBEXformats 2 2 2 2 5 2" xfId="45026"/>
    <cellStyle name="SAPBEXformats 2 2 2 2 5 2 2" xfId="45027"/>
    <cellStyle name="SAPBEXformats 2 2 2 2 5 3" xfId="45028"/>
    <cellStyle name="SAPBEXformats 2 2 2 2 6" xfId="45029"/>
    <cellStyle name="SAPBEXformats 2 2 2 2 6 2" xfId="45030"/>
    <cellStyle name="SAPBEXformats 2 2 2 2 6 2 2" xfId="45031"/>
    <cellStyle name="SAPBEXformats 2 2 2 2 6 3" xfId="45032"/>
    <cellStyle name="SAPBEXformats 2 2 2 2 7" xfId="45033"/>
    <cellStyle name="SAPBEXformats 2 2 2 2 7 2" xfId="45034"/>
    <cellStyle name="SAPBEXformats 2 2 2 2 8" xfId="45035"/>
    <cellStyle name="SAPBEXformats 2 2 2 3" xfId="45036"/>
    <cellStyle name="SAPBEXformats 2 2 2 3 2" xfId="45037"/>
    <cellStyle name="SAPBEXformats 2 2 2 3 2 2" xfId="45038"/>
    <cellStyle name="SAPBEXformats 2 2 2 3 3" xfId="45039"/>
    <cellStyle name="SAPBEXformats 2 2 2 4" xfId="45040"/>
    <cellStyle name="SAPBEXformats 2 2 2 4 2" xfId="45041"/>
    <cellStyle name="SAPBEXformats 2 2 2 4 2 2" xfId="45042"/>
    <cellStyle name="SAPBEXformats 2 2 2 4 3" xfId="45043"/>
    <cellStyle name="SAPBEXformats 2 2 2 5" xfId="45044"/>
    <cellStyle name="SAPBEXformats 2 2 2 5 2" xfId="45045"/>
    <cellStyle name="SAPBEXformats 2 2 2 5 2 2" xfId="45046"/>
    <cellStyle name="SAPBEXformats 2 2 2 5 3" xfId="45047"/>
    <cellStyle name="SAPBEXformats 2 2 2 6" xfId="45048"/>
    <cellStyle name="SAPBEXformats 2 2 2 6 2" xfId="45049"/>
    <cellStyle name="SAPBEXformats 2 2 2 6 2 2" xfId="45050"/>
    <cellStyle name="SAPBEXformats 2 2 2 6 3" xfId="45051"/>
    <cellStyle name="SAPBEXformats 2 2 2 7" xfId="45052"/>
    <cellStyle name="SAPBEXformats 2 2 2 7 2" xfId="45053"/>
    <cellStyle name="SAPBEXformats 2 2 2 7 2 2" xfId="45054"/>
    <cellStyle name="SAPBEXformats 2 2 2 7 3" xfId="45055"/>
    <cellStyle name="SAPBEXformats 2 2 2 8" xfId="45056"/>
    <cellStyle name="SAPBEXformats 2 2 2 8 2" xfId="45057"/>
    <cellStyle name="SAPBEXformats 2 2 2 9" xfId="45058"/>
    <cellStyle name="SAPBEXformats 2 2 3" xfId="45059"/>
    <cellStyle name="SAPBEXformats 2 2 3 2" xfId="45060"/>
    <cellStyle name="SAPBEXformats 2 2 3 2 2" xfId="45061"/>
    <cellStyle name="SAPBEXformats 2 2 3 2 2 2" xfId="45062"/>
    <cellStyle name="SAPBEXformats 2 2 3 2 3" xfId="45063"/>
    <cellStyle name="SAPBEXformats 2 2 3 3" xfId="45064"/>
    <cellStyle name="SAPBEXformats 2 2 3 3 2" xfId="45065"/>
    <cellStyle name="SAPBEXformats 2 2 3 3 2 2" xfId="45066"/>
    <cellStyle name="SAPBEXformats 2 2 3 3 3" xfId="45067"/>
    <cellStyle name="SAPBEXformats 2 2 3 4" xfId="45068"/>
    <cellStyle name="SAPBEXformats 2 2 3 4 2" xfId="45069"/>
    <cellStyle name="SAPBEXformats 2 2 3 4 2 2" xfId="45070"/>
    <cellStyle name="SAPBEXformats 2 2 3 4 3" xfId="45071"/>
    <cellStyle name="SAPBEXformats 2 2 3 5" xfId="45072"/>
    <cellStyle name="SAPBEXformats 2 2 3 5 2" xfId="45073"/>
    <cellStyle name="SAPBEXformats 2 2 3 5 2 2" xfId="45074"/>
    <cellStyle name="SAPBEXformats 2 2 3 5 3" xfId="45075"/>
    <cellStyle name="SAPBEXformats 2 2 3 6" xfId="45076"/>
    <cellStyle name="SAPBEXformats 2 2 3 6 2" xfId="45077"/>
    <cellStyle name="SAPBEXformats 2 2 3 7" xfId="45078"/>
    <cellStyle name="SAPBEXformats 2 2 4" xfId="45079"/>
    <cellStyle name="SAPBEXformats 2 2 4 2" xfId="45080"/>
    <cellStyle name="SAPBEXformats 2 2 4 2 2" xfId="45081"/>
    <cellStyle name="SAPBEXformats 2 2 4 3" xfId="45082"/>
    <cellStyle name="SAPBEXformats 2 2 5" xfId="45083"/>
    <cellStyle name="SAPBEXformats 2 2 5 2" xfId="45084"/>
    <cellStyle name="SAPBEXformats 2 2 5 2 2" xfId="45085"/>
    <cellStyle name="SAPBEXformats 2 2 5 3" xfId="45086"/>
    <cellStyle name="SAPBEXformats 2 2 6" xfId="45087"/>
    <cellStyle name="SAPBEXformats 2 2 6 2" xfId="45088"/>
    <cellStyle name="SAPBEXformats 2 2 7" xfId="45089"/>
    <cellStyle name="SAPBEXformats 2 3" xfId="45090"/>
    <cellStyle name="SAPBEXformats 2 3 2" xfId="45091"/>
    <cellStyle name="SAPBEXformats 2 3 2 2" xfId="45092"/>
    <cellStyle name="SAPBEXformats 2 3 2 2 2" xfId="45093"/>
    <cellStyle name="SAPBEXformats 2 3 2 2 2 2" xfId="45094"/>
    <cellStyle name="SAPBEXformats 2 3 2 2 2 2 2" xfId="45095"/>
    <cellStyle name="SAPBEXformats 2 3 2 2 2 3" xfId="45096"/>
    <cellStyle name="SAPBEXformats 2 3 2 2 3" xfId="45097"/>
    <cellStyle name="SAPBEXformats 2 3 2 2 3 2" xfId="45098"/>
    <cellStyle name="SAPBEXformats 2 3 2 2 3 2 2" xfId="45099"/>
    <cellStyle name="SAPBEXformats 2 3 2 2 3 3" xfId="45100"/>
    <cellStyle name="SAPBEXformats 2 3 2 2 4" xfId="45101"/>
    <cellStyle name="SAPBEXformats 2 3 2 2 4 2" xfId="45102"/>
    <cellStyle name="SAPBEXformats 2 3 2 2 4 2 2" xfId="45103"/>
    <cellStyle name="SAPBEXformats 2 3 2 2 4 3" xfId="45104"/>
    <cellStyle name="SAPBEXformats 2 3 2 2 5" xfId="45105"/>
    <cellStyle name="SAPBEXformats 2 3 2 2 5 2" xfId="45106"/>
    <cellStyle name="SAPBEXformats 2 3 2 2 5 2 2" xfId="45107"/>
    <cellStyle name="SAPBEXformats 2 3 2 2 5 3" xfId="45108"/>
    <cellStyle name="SAPBEXformats 2 3 2 2 6" xfId="45109"/>
    <cellStyle name="SAPBEXformats 2 3 2 2 6 2" xfId="45110"/>
    <cellStyle name="SAPBEXformats 2 3 2 2 6 2 2" xfId="45111"/>
    <cellStyle name="SAPBEXformats 2 3 2 2 6 3" xfId="45112"/>
    <cellStyle name="SAPBEXformats 2 3 2 2 7" xfId="45113"/>
    <cellStyle name="SAPBEXformats 2 3 2 2 7 2" xfId="45114"/>
    <cellStyle name="SAPBEXformats 2 3 2 2 8" xfId="45115"/>
    <cellStyle name="SAPBEXformats 2 3 2 3" xfId="45116"/>
    <cellStyle name="SAPBEXformats 2 3 2 3 2" xfId="45117"/>
    <cellStyle name="SAPBEXformats 2 3 2 3 2 2" xfId="45118"/>
    <cellStyle name="SAPBEXformats 2 3 2 3 3" xfId="45119"/>
    <cellStyle name="SAPBEXformats 2 3 2 4" xfId="45120"/>
    <cellStyle name="SAPBEXformats 2 3 2 4 2" xfId="45121"/>
    <cellStyle name="SAPBEXformats 2 3 2 4 2 2" xfId="45122"/>
    <cellStyle name="SAPBEXformats 2 3 2 4 3" xfId="45123"/>
    <cellStyle name="SAPBEXformats 2 3 2 5" xfId="45124"/>
    <cellStyle name="SAPBEXformats 2 3 2 5 2" xfId="45125"/>
    <cellStyle name="SAPBEXformats 2 3 2 5 2 2" xfId="45126"/>
    <cellStyle name="SAPBEXformats 2 3 2 5 3" xfId="45127"/>
    <cellStyle name="SAPBEXformats 2 3 2 6" xfId="45128"/>
    <cellStyle name="SAPBEXformats 2 3 2 6 2" xfId="45129"/>
    <cellStyle name="SAPBEXformats 2 3 2 6 2 2" xfId="45130"/>
    <cellStyle name="SAPBEXformats 2 3 2 6 3" xfId="45131"/>
    <cellStyle name="SAPBEXformats 2 3 2 7" xfId="45132"/>
    <cellStyle name="SAPBEXformats 2 3 2 7 2" xfId="45133"/>
    <cellStyle name="SAPBEXformats 2 3 2 7 2 2" xfId="45134"/>
    <cellStyle name="SAPBEXformats 2 3 2 7 3" xfId="45135"/>
    <cellStyle name="SAPBEXformats 2 3 2 8" xfId="45136"/>
    <cellStyle name="SAPBEXformats 2 3 2 8 2" xfId="45137"/>
    <cellStyle name="SAPBEXformats 2 3 2 9" xfId="45138"/>
    <cellStyle name="SAPBEXformats 2 3 3" xfId="45139"/>
    <cellStyle name="SAPBEXformats 2 3 3 2" xfId="45140"/>
    <cellStyle name="SAPBEXformats 2 3 3 2 2" xfId="45141"/>
    <cellStyle name="SAPBEXformats 2 3 3 2 2 2" xfId="45142"/>
    <cellStyle name="SAPBEXformats 2 3 3 2 3" xfId="45143"/>
    <cellStyle name="SAPBEXformats 2 3 3 3" xfId="45144"/>
    <cellStyle name="SAPBEXformats 2 3 3 3 2" xfId="45145"/>
    <cellStyle name="SAPBEXformats 2 3 3 3 2 2" xfId="45146"/>
    <cellStyle name="SAPBEXformats 2 3 3 3 3" xfId="45147"/>
    <cellStyle name="SAPBEXformats 2 3 3 4" xfId="45148"/>
    <cellStyle name="SAPBEXformats 2 3 3 4 2" xfId="45149"/>
    <cellStyle name="SAPBEXformats 2 3 3 4 2 2" xfId="45150"/>
    <cellStyle name="SAPBEXformats 2 3 3 4 3" xfId="45151"/>
    <cellStyle name="SAPBEXformats 2 3 3 5" xfId="45152"/>
    <cellStyle name="SAPBEXformats 2 3 3 5 2" xfId="45153"/>
    <cellStyle name="SAPBEXformats 2 3 3 5 2 2" xfId="45154"/>
    <cellStyle name="SAPBEXformats 2 3 3 5 3" xfId="45155"/>
    <cellStyle name="SAPBEXformats 2 3 3 6" xfId="45156"/>
    <cellStyle name="SAPBEXformats 2 3 3 6 2" xfId="45157"/>
    <cellStyle name="SAPBEXformats 2 3 3 7" xfId="45158"/>
    <cellStyle name="SAPBEXformats 2 3 4" xfId="45159"/>
    <cellStyle name="SAPBEXformats 2 3 4 2" xfId="45160"/>
    <cellStyle name="SAPBEXformats 2 3 4 2 2" xfId="45161"/>
    <cellStyle name="SAPBEXformats 2 3 4 3" xfId="45162"/>
    <cellStyle name="SAPBEXformats 2 3 5" xfId="45163"/>
    <cellStyle name="SAPBEXformats 2 3 5 2" xfId="45164"/>
    <cellStyle name="SAPBEXformats 2 3 5 2 2" xfId="45165"/>
    <cellStyle name="SAPBEXformats 2 3 5 3" xfId="45166"/>
    <cellStyle name="SAPBEXformats 2 3 6" xfId="45167"/>
    <cellStyle name="SAPBEXformats 2 3 6 2" xfId="45168"/>
    <cellStyle name="SAPBEXformats 2 3 7" xfId="45169"/>
    <cellStyle name="SAPBEXformats 2 4" xfId="45170"/>
    <cellStyle name="SAPBEXformats 2 4 2" xfId="45171"/>
    <cellStyle name="SAPBEXformats 2 4 2 2" xfId="45172"/>
    <cellStyle name="SAPBEXformats 2 4 2 2 2" xfId="45173"/>
    <cellStyle name="SAPBEXformats 2 4 2 2 2 2" xfId="45174"/>
    <cellStyle name="SAPBEXformats 2 4 2 2 3" xfId="45175"/>
    <cellStyle name="SAPBEXformats 2 4 2 3" xfId="45176"/>
    <cellStyle name="SAPBEXformats 2 4 2 3 2" xfId="45177"/>
    <cellStyle name="SAPBEXformats 2 4 2 3 2 2" xfId="45178"/>
    <cellStyle name="SAPBEXformats 2 4 2 3 3" xfId="45179"/>
    <cellStyle name="SAPBEXformats 2 4 2 4" xfId="45180"/>
    <cellStyle name="SAPBEXformats 2 4 2 4 2" xfId="45181"/>
    <cellStyle name="SAPBEXformats 2 4 2 4 2 2" xfId="45182"/>
    <cellStyle name="SAPBEXformats 2 4 2 4 3" xfId="45183"/>
    <cellStyle name="SAPBEXformats 2 4 2 5" xfId="45184"/>
    <cellStyle name="SAPBEXformats 2 4 2 5 2" xfId="45185"/>
    <cellStyle name="SAPBEXformats 2 4 2 5 2 2" xfId="45186"/>
    <cellStyle name="SAPBEXformats 2 4 2 5 3" xfId="45187"/>
    <cellStyle name="SAPBEXformats 2 4 2 6" xfId="45188"/>
    <cellStyle name="SAPBEXformats 2 4 2 6 2" xfId="45189"/>
    <cellStyle name="SAPBEXformats 2 4 2 6 2 2" xfId="45190"/>
    <cellStyle name="SAPBEXformats 2 4 2 6 3" xfId="45191"/>
    <cellStyle name="SAPBEXformats 2 4 2 7" xfId="45192"/>
    <cellStyle name="SAPBEXformats 2 4 2 7 2" xfId="45193"/>
    <cellStyle name="SAPBEXformats 2 4 2 8" xfId="45194"/>
    <cellStyle name="SAPBEXformats 2 4 3" xfId="45195"/>
    <cellStyle name="SAPBEXformats 2 4 3 2" xfId="45196"/>
    <cellStyle name="SAPBEXformats 2 4 3 2 2" xfId="45197"/>
    <cellStyle name="SAPBEXformats 2 4 3 3" xfId="45198"/>
    <cellStyle name="SAPBEXformats 2 4 4" xfId="45199"/>
    <cellStyle name="SAPBEXformats 2 4 4 2" xfId="45200"/>
    <cellStyle name="SAPBEXformats 2 4 4 2 2" xfId="45201"/>
    <cellStyle name="SAPBEXformats 2 4 4 3" xfId="45202"/>
    <cellStyle name="SAPBEXformats 2 4 5" xfId="45203"/>
    <cellStyle name="SAPBEXformats 2 4 5 2" xfId="45204"/>
    <cellStyle name="SAPBEXformats 2 4 5 2 2" xfId="45205"/>
    <cellStyle name="SAPBEXformats 2 4 5 3" xfId="45206"/>
    <cellStyle name="SAPBEXformats 2 4 6" xfId="45207"/>
    <cellStyle name="SAPBEXformats 2 4 6 2" xfId="45208"/>
    <cellStyle name="SAPBEXformats 2 4 6 2 2" xfId="45209"/>
    <cellStyle name="SAPBEXformats 2 4 6 3" xfId="45210"/>
    <cellStyle name="SAPBEXformats 2 4 7" xfId="45211"/>
    <cellStyle name="SAPBEXformats 2 4 7 2" xfId="45212"/>
    <cellStyle name="SAPBEXformats 2 4 7 2 2" xfId="45213"/>
    <cellStyle name="SAPBEXformats 2 4 7 3" xfId="45214"/>
    <cellStyle name="SAPBEXformats 2 4 8" xfId="45215"/>
    <cellStyle name="SAPBEXformats 2 4 8 2" xfId="45216"/>
    <cellStyle name="SAPBEXformats 2 4 9" xfId="45217"/>
    <cellStyle name="SAPBEXformats 2 5" xfId="45218"/>
    <cellStyle name="SAPBEXformats 2 5 2" xfId="45219"/>
    <cellStyle name="SAPBEXformats 2 5 2 2" xfId="45220"/>
    <cellStyle name="SAPBEXformats 2 5 2 2 2" xfId="45221"/>
    <cellStyle name="SAPBEXformats 2 5 2 3" xfId="45222"/>
    <cellStyle name="SAPBEXformats 2 5 3" xfId="45223"/>
    <cellStyle name="SAPBEXformats 2 5 3 2" xfId="45224"/>
    <cellStyle name="SAPBEXformats 2 5 3 2 2" xfId="45225"/>
    <cellStyle name="SAPBEXformats 2 5 3 3" xfId="45226"/>
    <cellStyle name="SAPBEXformats 2 5 4" xfId="45227"/>
    <cellStyle name="SAPBEXformats 2 5 4 2" xfId="45228"/>
    <cellStyle name="SAPBEXformats 2 5 4 2 2" xfId="45229"/>
    <cellStyle name="SAPBEXformats 2 5 4 3" xfId="45230"/>
    <cellStyle name="SAPBEXformats 2 5 5" xfId="45231"/>
    <cellStyle name="SAPBEXformats 2 5 5 2" xfId="45232"/>
    <cellStyle name="SAPBEXformats 2 5 5 2 2" xfId="45233"/>
    <cellStyle name="SAPBEXformats 2 5 5 3" xfId="45234"/>
    <cellStyle name="SAPBEXformats 2 5 6" xfId="45235"/>
    <cellStyle name="SAPBEXformats 2 5 6 2" xfId="45236"/>
    <cellStyle name="SAPBEXformats 2 5 7" xfId="45237"/>
    <cellStyle name="SAPBEXformats 2 6" xfId="45238"/>
    <cellStyle name="SAPBEXformats 2 6 2" xfId="45239"/>
    <cellStyle name="SAPBEXformats 2 6 2 2" xfId="45240"/>
    <cellStyle name="SAPBEXformats 2 6 3" xfId="45241"/>
    <cellStyle name="SAPBEXformats 2 7" xfId="45242"/>
    <cellStyle name="SAPBEXformats 2 7 2" xfId="45243"/>
    <cellStyle name="SAPBEXformats 2 7 2 2" xfId="45244"/>
    <cellStyle name="SAPBEXformats 2 7 3" xfId="45245"/>
    <cellStyle name="SAPBEXformats 2 8" xfId="45246"/>
    <cellStyle name="SAPBEXformats 2 8 2" xfId="45247"/>
    <cellStyle name="SAPBEXformats 2 9" xfId="45248"/>
    <cellStyle name="SAPBEXformats 3" xfId="45249"/>
    <cellStyle name="SAPBEXformats 3 2" xfId="45250"/>
    <cellStyle name="SAPBEXformats 3 2 2" xfId="45251"/>
    <cellStyle name="SAPBEXformats 3 2 2 2" xfId="45252"/>
    <cellStyle name="SAPBEXformats 3 2 2 2 2" xfId="45253"/>
    <cellStyle name="SAPBEXformats 3 2 2 2 2 2" xfId="45254"/>
    <cellStyle name="SAPBEXformats 3 2 2 2 2 2 2" xfId="45255"/>
    <cellStyle name="SAPBEXformats 3 2 2 2 2 3" xfId="45256"/>
    <cellStyle name="SAPBEXformats 3 2 2 2 3" xfId="45257"/>
    <cellStyle name="SAPBEXformats 3 2 2 2 3 2" xfId="45258"/>
    <cellStyle name="SAPBEXformats 3 2 2 2 3 2 2" xfId="45259"/>
    <cellStyle name="SAPBEXformats 3 2 2 2 3 3" xfId="45260"/>
    <cellStyle name="SAPBEXformats 3 2 2 2 4" xfId="45261"/>
    <cellStyle name="SAPBEXformats 3 2 2 2 4 2" xfId="45262"/>
    <cellStyle name="SAPBEXformats 3 2 2 2 4 2 2" xfId="45263"/>
    <cellStyle name="SAPBEXformats 3 2 2 2 4 3" xfId="45264"/>
    <cellStyle name="SAPBEXformats 3 2 2 2 5" xfId="45265"/>
    <cellStyle name="SAPBEXformats 3 2 2 2 5 2" xfId="45266"/>
    <cellStyle name="SAPBEXformats 3 2 2 2 5 2 2" xfId="45267"/>
    <cellStyle name="SAPBEXformats 3 2 2 2 5 3" xfId="45268"/>
    <cellStyle name="SAPBEXformats 3 2 2 2 6" xfId="45269"/>
    <cellStyle name="SAPBEXformats 3 2 2 2 6 2" xfId="45270"/>
    <cellStyle name="SAPBEXformats 3 2 2 2 6 2 2" xfId="45271"/>
    <cellStyle name="SAPBEXformats 3 2 2 2 6 3" xfId="45272"/>
    <cellStyle name="SAPBEXformats 3 2 2 2 7" xfId="45273"/>
    <cellStyle name="SAPBEXformats 3 2 2 2 7 2" xfId="45274"/>
    <cellStyle name="SAPBEXformats 3 2 2 2 8" xfId="45275"/>
    <cellStyle name="SAPBEXformats 3 2 2 3" xfId="45276"/>
    <cellStyle name="SAPBEXformats 3 2 2 3 2" xfId="45277"/>
    <cellStyle name="SAPBEXformats 3 2 2 3 2 2" xfId="45278"/>
    <cellStyle name="SAPBEXformats 3 2 2 3 3" xfId="45279"/>
    <cellStyle name="SAPBEXformats 3 2 2 4" xfId="45280"/>
    <cellStyle name="SAPBEXformats 3 2 2 4 2" xfId="45281"/>
    <cellStyle name="SAPBEXformats 3 2 2 4 2 2" xfId="45282"/>
    <cellStyle name="SAPBEXformats 3 2 2 4 3" xfId="45283"/>
    <cellStyle name="SAPBEXformats 3 2 2 5" xfId="45284"/>
    <cellStyle name="SAPBEXformats 3 2 2 5 2" xfId="45285"/>
    <cellStyle name="SAPBEXformats 3 2 2 5 2 2" xfId="45286"/>
    <cellStyle name="SAPBEXformats 3 2 2 5 3" xfId="45287"/>
    <cellStyle name="SAPBEXformats 3 2 2 6" xfId="45288"/>
    <cellStyle name="SAPBEXformats 3 2 2 6 2" xfId="45289"/>
    <cellStyle name="SAPBEXformats 3 2 2 6 2 2" xfId="45290"/>
    <cellStyle name="SAPBEXformats 3 2 2 6 3" xfId="45291"/>
    <cellStyle name="SAPBEXformats 3 2 2 7" xfId="45292"/>
    <cellStyle name="SAPBEXformats 3 2 2 7 2" xfId="45293"/>
    <cellStyle name="SAPBEXformats 3 2 2 7 2 2" xfId="45294"/>
    <cellStyle name="SAPBEXformats 3 2 2 7 3" xfId="45295"/>
    <cellStyle name="SAPBEXformats 3 2 2 8" xfId="45296"/>
    <cellStyle name="SAPBEXformats 3 2 2 8 2" xfId="45297"/>
    <cellStyle name="SAPBEXformats 3 2 2 9" xfId="45298"/>
    <cellStyle name="SAPBEXformats 3 2 3" xfId="45299"/>
    <cellStyle name="SAPBEXformats 3 2 3 2" xfId="45300"/>
    <cellStyle name="SAPBEXformats 3 2 3 2 2" xfId="45301"/>
    <cellStyle name="SAPBEXformats 3 2 3 2 2 2" xfId="45302"/>
    <cellStyle name="SAPBEXformats 3 2 3 2 3" xfId="45303"/>
    <cellStyle name="SAPBEXformats 3 2 3 3" xfId="45304"/>
    <cellStyle name="SAPBEXformats 3 2 3 3 2" xfId="45305"/>
    <cellStyle name="SAPBEXformats 3 2 3 3 2 2" xfId="45306"/>
    <cellStyle name="SAPBEXformats 3 2 3 3 3" xfId="45307"/>
    <cellStyle name="SAPBEXformats 3 2 3 4" xfId="45308"/>
    <cellStyle name="SAPBEXformats 3 2 3 4 2" xfId="45309"/>
    <cellStyle name="SAPBEXformats 3 2 3 4 2 2" xfId="45310"/>
    <cellStyle name="SAPBEXformats 3 2 3 4 3" xfId="45311"/>
    <cellStyle name="SAPBEXformats 3 2 3 5" xfId="45312"/>
    <cellStyle name="SAPBEXformats 3 2 3 5 2" xfId="45313"/>
    <cellStyle name="SAPBEXformats 3 2 3 5 2 2" xfId="45314"/>
    <cellStyle name="SAPBEXformats 3 2 3 5 3" xfId="45315"/>
    <cellStyle name="SAPBEXformats 3 2 3 6" xfId="45316"/>
    <cellStyle name="SAPBEXformats 3 2 3 6 2" xfId="45317"/>
    <cellStyle name="SAPBEXformats 3 2 3 7" xfId="45318"/>
    <cellStyle name="SAPBEXformats 3 2 4" xfId="45319"/>
    <cellStyle name="SAPBEXformats 3 2 4 2" xfId="45320"/>
    <cellStyle name="SAPBEXformats 3 2 4 2 2" xfId="45321"/>
    <cellStyle name="SAPBEXformats 3 2 4 3" xfId="45322"/>
    <cellStyle name="SAPBEXformats 3 2 5" xfId="45323"/>
    <cellStyle name="SAPBEXformats 3 2 5 2" xfId="45324"/>
    <cellStyle name="SAPBEXformats 3 2 5 2 2" xfId="45325"/>
    <cellStyle name="SAPBEXformats 3 2 5 3" xfId="45326"/>
    <cellStyle name="SAPBEXformats 3 2 6" xfId="45327"/>
    <cellStyle name="SAPBEXformats 3 2 6 2" xfId="45328"/>
    <cellStyle name="SAPBEXformats 3 2 7" xfId="45329"/>
    <cellStyle name="SAPBEXformats 3 3" xfId="45330"/>
    <cellStyle name="SAPBEXformats 3 3 2" xfId="45331"/>
    <cellStyle name="SAPBEXformats 3 3 2 2" xfId="45332"/>
    <cellStyle name="SAPBEXformats 3 3 2 2 2" xfId="45333"/>
    <cellStyle name="SAPBEXformats 3 3 2 2 2 2" xfId="45334"/>
    <cellStyle name="SAPBEXformats 3 3 2 2 2 2 2" xfId="45335"/>
    <cellStyle name="SAPBEXformats 3 3 2 2 2 3" xfId="45336"/>
    <cellStyle name="SAPBEXformats 3 3 2 2 3" xfId="45337"/>
    <cellStyle name="SAPBEXformats 3 3 2 2 3 2" xfId="45338"/>
    <cellStyle name="SAPBEXformats 3 3 2 2 3 2 2" xfId="45339"/>
    <cellStyle name="SAPBEXformats 3 3 2 2 3 3" xfId="45340"/>
    <cellStyle name="SAPBEXformats 3 3 2 2 4" xfId="45341"/>
    <cellStyle name="SAPBEXformats 3 3 2 2 4 2" xfId="45342"/>
    <cellStyle name="SAPBEXformats 3 3 2 2 4 2 2" xfId="45343"/>
    <cellStyle name="SAPBEXformats 3 3 2 2 4 3" xfId="45344"/>
    <cellStyle name="SAPBEXformats 3 3 2 2 5" xfId="45345"/>
    <cellStyle name="SAPBEXformats 3 3 2 2 5 2" xfId="45346"/>
    <cellStyle name="SAPBEXformats 3 3 2 2 5 2 2" xfId="45347"/>
    <cellStyle name="SAPBEXformats 3 3 2 2 5 3" xfId="45348"/>
    <cellStyle name="SAPBEXformats 3 3 2 2 6" xfId="45349"/>
    <cellStyle name="SAPBEXformats 3 3 2 2 6 2" xfId="45350"/>
    <cellStyle name="SAPBEXformats 3 3 2 2 6 2 2" xfId="45351"/>
    <cellStyle name="SAPBEXformats 3 3 2 2 6 3" xfId="45352"/>
    <cellStyle name="SAPBEXformats 3 3 2 2 7" xfId="45353"/>
    <cellStyle name="SAPBEXformats 3 3 2 2 7 2" xfId="45354"/>
    <cellStyle name="SAPBEXformats 3 3 2 2 8" xfId="45355"/>
    <cellStyle name="SAPBEXformats 3 3 2 3" xfId="45356"/>
    <cellStyle name="SAPBEXformats 3 3 2 3 2" xfId="45357"/>
    <cellStyle name="SAPBEXformats 3 3 2 3 2 2" xfId="45358"/>
    <cellStyle name="SAPBEXformats 3 3 2 3 3" xfId="45359"/>
    <cellStyle name="SAPBEXformats 3 3 2 4" xfId="45360"/>
    <cellStyle name="SAPBEXformats 3 3 2 4 2" xfId="45361"/>
    <cellStyle name="SAPBEXformats 3 3 2 4 2 2" xfId="45362"/>
    <cellStyle name="SAPBEXformats 3 3 2 4 3" xfId="45363"/>
    <cellStyle name="SAPBEXformats 3 3 2 5" xfId="45364"/>
    <cellStyle name="SAPBEXformats 3 3 2 5 2" xfId="45365"/>
    <cellStyle name="SAPBEXformats 3 3 2 5 2 2" xfId="45366"/>
    <cellStyle name="SAPBEXformats 3 3 2 5 3" xfId="45367"/>
    <cellStyle name="SAPBEXformats 3 3 2 6" xfId="45368"/>
    <cellStyle name="SAPBEXformats 3 3 2 6 2" xfId="45369"/>
    <cellStyle name="SAPBEXformats 3 3 2 6 2 2" xfId="45370"/>
    <cellStyle name="SAPBEXformats 3 3 2 6 3" xfId="45371"/>
    <cellStyle name="SAPBEXformats 3 3 2 7" xfId="45372"/>
    <cellStyle name="SAPBEXformats 3 3 2 7 2" xfId="45373"/>
    <cellStyle name="SAPBEXformats 3 3 2 7 2 2" xfId="45374"/>
    <cellStyle name="SAPBEXformats 3 3 2 7 3" xfId="45375"/>
    <cellStyle name="SAPBEXformats 3 3 2 8" xfId="45376"/>
    <cellStyle name="SAPBEXformats 3 3 2 8 2" xfId="45377"/>
    <cellStyle name="SAPBEXformats 3 3 2 9" xfId="45378"/>
    <cellStyle name="SAPBEXformats 3 3 3" xfId="45379"/>
    <cellStyle name="SAPBEXformats 3 3 3 2" xfId="45380"/>
    <cellStyle name="SAPBEXformats 3 3 3 2 2" xfId="45381"/>
    <cellStyle name="SAPBEXformats 3 3 3 2 2 2" xfId="45382"/>
    <cellStyle name="SAPBEXformats 3 3 3 2 3" xfId="45383"/>
    <cellStyle name="SAPBEXformats 3 3 3 3" xfId="45384"/>
    <cellStyle name="SAPBEXformats 3 3 3 3 2" xfId="45385"/>
    <cellStyle name="SAPBEXformats 3 3 3 3 2 2" xfId="45386"/>
    <cellStyle name="SAPBEXformats 3 3 3 3 3" xfId="45387"/>
    <cellStyle name="SAPBEXformats 3 3 3 4" xfId="45388"/>
    <cellStyle name="SAPBEXformats 3 3 3 4 2" xfId="45389"/>
    <cellStyle name="SAPBEXformats 3 3 3 4 2 2" xfId="45390"/>
    <cellStyle name="SAPBEXformats 3 3 3 4 3" xfId="45391"/>
    <cellStyle name="SAPBEXformats 3 3 3 5" xfId="45392"/>
    <cellStyle name="SAPBEXformats 3 3 3 5 2" xfId="45393"/>
    <cellStyle name="SAPBEXformats 3 3 3 5 2 2" xfId="45394"/>
    <cellStyle name="SAPBEXformats 3 3 3 5 3" xfId="45395"/>
    <cellStyle name="SAPBEXformats 3 3 3 6" xfId="45396"/>
    <cellStyle name="SAPBEXformats 3 3 3 6 2" xfId="45397"/>
    <cellStyle name="SAPBEXformats 3 3 3 7" xfId="45398"/>
    <cellStyle name="SAPBEXformats 3 3 4" xfId="45399"/>
    <cellStyle name="SAPBEXformats 3 3 4 2" xfId="45400"/>
    <cellStyle name="SAPBEXformats 3 3 4 2 2" xfId="45401"/>
    <cellStyle name="SAPBEXformats 3 3 4 3" xfId="45402"/>
    <cellStyle name="SAPBEXformats 3 3 5" xfId="45403"/>
    <cellStyle name="SAPBEXformats 3 3 5 2" xfId="45404"/>
    <cellStyle name="SAPBEXformats 3 3 5 2 2" xfId="45405"/>
    <cellStyle name="SAPBEXformats 3 3 5 3" xfId="45406"/>
    <cellStyle name="SAPBEXformats 3 3 6" xfId="45407"/>
    <cellStyle name="SAPBEXformats 3 3 6 2" xfId="45408"/>
    <cellStyle name="SAPBEXformats 3 3 7" xfId="45409"/>
    <cellStyle name="SAPBEXformats 3 4" xfId="45410"/>
    <cellStyle name="SAPBEXformats 3 4 2" xfId="45411"/>
    <cellStyle name="SAPBEXformats 3 4 2 2" xfId="45412"/>
    <cellStyle name="SAPBEXformats 3 4 2 2 2" xfId="45413"/>
    <cellStyle name="SAPBEXformats 3 4 2 2 2 2" xfId="45414"/>
    <cellStyle name="SAPBEXformats 3 4 2 2 3" xfId="45415"/>
    <cellStyle name="SAPBEXformats 3 4 2 3" xfId="45416"/>
    <cellStyle name="SAPBEXformats 3 4 2 3 2" xfId="45417"/>
    <cellStyle name="SAPBEXformats 3 4 2 3 2 2" xfId="45418"/>
    <cellStyle name="SAPBEXformats 3 4 2 3 3" xfId="45419"/>
    <cellStyle name="SAPBEXformats 3 4 2 4" xfId="45420"/>
    <cellStyle name="SAPBEXformats 3 4 2 4 2" xfId="45421"/>
    <cellStyle name="SAPBEXformats 3 4 2 4 2 2" xfId="45422"/>
    <cellStyle name="SAPBEXformats 3 4 2 4 3" xfId="45423"/>
    <cellStyle name="SAPBEXformats 3 4 2 5" xfId="45424"/>
    <cellStyle name="SAPBEXformats 3 4 2 5 2" xfId="45425"/>
    <cellStyle name="SAPBEXformats 3 4 2 5 2 2" xfId="45426"/>
    <cellStyle name="SAPBEXformats 3 4 2 5 3" xfId="45427"/>
    <cellStyle name="SAPBEXformats 3 4 2 6" xfId="45428"/>
    <cellStyle name="SAPBEXformats 3 4 2 6 2" xfId="45429"/>
    <cellStyle name="SAPBEXformats 3 4 2 6 2 2" xfId="45430"/>
    <cellStyle name="SAPBEXformats 3 4 2 6 3" xfId="45431"/>
    <cellStyle name="SAPBEXformats 3 4 2 7" xfId="45432"/>
    <cellStyle name="SAPBEXformats 3 4 2 7 2" xfId="45433"/>
    <cellStyle name="SAPBEXformats 3 4 2 8" xfId="45434"/>
    <cellStyle name="SAPBEXformats 3 4 3" xfId="45435"/>
    <cellStyle name="SAPBEXformats 3 4 3 2" xfId="45436"/>
    <cellStyle name="SAPBEXformats 3 4 3 2 2" xfId="45437"/>
    <cellStyle name="SAPBEXformats 3 4 3 3" xfId="45438"/>
    <cellStyle name="SAPBEXformats 3 4 4" xfId="45439"/>
    <cellStyle name="SAPBEXformats 3 4 4 2" xfId="45440"/>
    <cellStyle name="SAPBEXformats 3 4 4 2 2" xfId="45441"/>
    <cellStyle name="SAPBEXformats 3 4 4 3" xfId="45442"/>
    <cellStyle name="SAPBEXformats 3 4 5" xfId="45443"/>
    <cellStyle name="SAPBEXformats 3 4 5 2" xfId="45444"/>
    <cellStyle name="SAPBEXformats 3 4 5 2 2" xfId="45445"/>
    <cellStyle name="SAPBEXformats 3 4 5 3" xfId="45446"/>
    <cellStyle name="SAPBEXformats 3 4 6" xfId="45447"/>
    <cellStyle name="SAPBEXformats 3 4 6 2" xfId="45448"/>
    <cellStyle name="SAPBEXformats 3 4 6 2 2" xfId="45449"/>
    <cellStyle name="SAPBEXformats 3 4 6 3" xfId="45450"/>
    <cellStyle name="SAPBEXformats 3 4 7" xfId="45451"/>
    <cellStyle name="SAPBEXformats 3 4 7 2" xfId="45452"/>
    <cellStyle name="SAPBEXformats 3 4 7 2 2" xfId="45453"/>
    <cellStyle name="SAPBEXformats 3 4 7 3" xfId="45454"/>
    <cellStyle name="SAPBEXformats 3 4 8" xfId="45455"/>
    <cellStyle name="SAPBEXformats 3 4 8 2" xfId="45456"/>
    <cellStyle name="SAPBEXformats 3 4 9" xfId="45457"/>
    <cellStyle name="SAPBEXformats 3 5" xfId="45458"/>
    <cellStyle name="SAPBEXformats 3 5 2" xfId="45459"/>
    <cellStyle name="SAPBEXformats 3 5 2 2" xfId="45460"/>
    <cellStyle name="SAPBEXformats 3 5 2 2 2" xfId="45461"/>
    <cellStyle name="SAPBEXformats 3 5 2 3" xfId="45462"/>
    <cellStyle name="SAPBEXformats 3 5 3" xfId="45463"/>
    <cellStyle name="SAPBEXformats 3 5 3 2" xfId="45464"/>
    <cellStyle name="SAPBEXformats 3 5 3 2 2" xfId="45465"/>
    <cellStyle name="SAPBEXformats 3 5 3 3" xfId="45466"/>
    <cellStyle name="SAPBEXformats 3 5 4" xfId="45467"/>
    <cellStyle name="SAPBEXformats 3 5 4 2" xfId="45468"/>
    <cellStyle name="SAPBEXformats 3 5 4 2 2" xfId="45469"/>
    <cellStyle name="SAPBEXformats 3 5 4 3" xfId="45470"/>
    <cellStyle name="SAPBEXformats 3 5 5" xfId="45471"/>
    <cellStyle name="SAPBEXformats 3 5 5 2" xfId="45472"/>
    <cellStyle name="SAPBEXformats 3 5 5 2 2" xfId="45473"/>
    <cellStyle name="SAPBEXformats 3 5 5 3" xfId="45474"/>
    <cellStyle name="SAPBEXformats 3 5 6" xfId="45475"/>
    <cellStyle name="SAPBEXformats 3 5 6 2" xfId="45476"/>
    <cellStyle name="SAPBEXformats 3 5 7" xfId="45477"/>
    <cellStyle name="SAPBEXformats 3 6" xfId="45478"/>
    <cellStyle name="SAPBEXformats 3 6 2" xfId="45479"/>
    <cellStyle name="SAPBEXformats 3 6 2 2" xfId="45480"/>
    <cellStyle name="SAPBEXformats 3 6 3" xfId="45481"/>
    <cellStyle name="SAPBEXformats 3 7" xfId="45482"/>
    <cellStyle name="SAPBEXformats 3 7 2" xfId="45483"/>
    <cellStyle name="SAPBEXformats 3 7 2 2" xfId="45484"/>
    <cellStyle name="SAPBEXformats 3 7 3" xfId="45485"/>
    <cellStyle name="SAPBEXformats 3 8" xfId="45486"/>
    <cellStyle name="SAPBEXformats 3 8 2" xfId="45487"/>
    <cellStyle name="SAPBEXformats 3 9" xfId="45488"/>
    <cellStyle name="SAPBEXformats 4" xfId="45489"/>
    <cellStyle name="SAPBEXformats 4 2" xfId="45490"/>
    <cellStyle name="SAPBEXformats 4 2 2" xfId="45491"/>
    <cellStyle name="SAPBEXformats 4 2 2 2" xfId="45492"/>
    <cellStyle name="SAPBEXformats 4 2 2 2 2" xfId="45493"/>
    <cellStyle name="SAPBEXformats 4 2 2 2 2 2" xfId="45494"/>
    <cellStyle name="SAPBEXformats 4 2 2 2 2 2 2" xfId="45495"/>
    <cellStyle name="SAPBEXformats 4 2 2 2 2 3" xfId="45496"/>
    <cellStyle name="SAPBEXformats 4 2 2 2 3" xfId="45497"/>
    <cellStyle name="SAPBEXformats 4 2 2 2 3 2" xfId="45498"/>
    <cellStyle name="SAPBEXformats 4 2 2 2 3 2 2" xfId="45499"/>
    <cellStyle name="SAPBEXformats 4 2 2 2 3 3" xfId="45500"/>
    <cellStyle name="SAPBEXformats 4 2 2 2 4" xfId="45501"/>
    <cellStyle name="SAPBEXformats 4 2 2 2 4 2" xfId="45502"/>
    <cellStyle name="SAPBEXformats 4 2 2 2 4 2 2" xfId="45503"/>
    <cellStyle name="SAPBEXformats 4 2 2 2 4 3" xfId="45504"/>
    <cellStyle name="SAPBEXformats 4 2 2 2 5" xfId="45505"/>
    <cellStyle name="SAPBEXformats 4 2 2 2 5 2" xfId="45506"/>
    <cellStyle name="SAPBEXformats 4 2 2 2 5 2 2" xfId="45507"/>
    <cellStyle name="SAPBEXformats 4 2 2 2 5 3" xfId="45508"/>
    <cellStyle name="SAPBEXformats 4 2 2 2 6" xfId="45509"/>
    <cellStyle name="SAPBEXformats 4 2 2 2 6 2" xfId="45510"/>
    <cellStyle name="SAPBEXformats 4 2 2 2 6 2 2" xfId="45511"/>
    <cellStyle name="SAPBEXformats 4 2 2 2 6 3" xfId="45512"/>
    <cellStyle name="SAPBEXformats 4 2 2 2 7" xfId="45513"/>
    <cellStyle name="SAPBEXformats 4 2 2 2 7 2" xfId="45514"/>
    <cellStyle name="SAPBEXformats 4 2 2 2 8" xfId="45515"/>
    <cellStyle name="SAPBEXformats 4 2 2 3" xfId="45516"/>
    <cellStyle name="SAPBEXformats 4 2 2 3 2" xfId="45517"/>
    <cellStyle name="SAPBEXformats 4 2 2 3 2 2" xfId="45518"/>
    <cellStyle name="SAPBEXformats 4 2 2 3 3" xfId="45519"/>
    <cellStyle name="SAPBEXformats 4 2 2 4" xfId="45520"/>
    <cellStyle name="SAPBEXformats 4 2 2 4 2" xfId="45521"/>
    <cellStyle name="SAPBEXformats 4 2 2 4 2 2" xfId="45522"/>
    <cellStyle name="SAPBEXformats 4 2 2 4 3" xfId="45523"/>
    <cellStyle name="SAPBEXformats 4 2 2 5" xfId="45524"/>
    <cellStyle name="SAPBEXformats 4 2 2 5 2" xfId="45525"/>
    <cellStyle name="SAPBEXformats 4 2 2 5 2 2" xfId="45526"/>
    <cellStyle name="SAPBEXformats 4 2 2 5 3" xfId="45527"/>
    <cellStyle name="SAPBEXformats 4 2 2 6" xfId="45528"/>
    <cellStyle name="SAPBEXformats 4 2 2 6 2" xfId="45529"/>
    <cellStyle name="SAPBEXformats 4 2 2 6 2 2" xfId="45530"/>
    <cellStyle name="SAPBEXformats 4 2 2 6 3" xfId="45531"/>
    <cellStyle name="SAPBEXformats 4 2 2 7" xfId="45532"/>
    <cellStyle name="SAPBEXformats 4 2 2 7 2" xfId="45533"/>
    <cellStyle name="SAPBEXformats 4 2 2 7 2 2" xfId="45534"/>
    <cellStyle name="SAPBEXformats 4 2 2 7 3" xfId="45535"/>
    <cellStyle name="SAPBEXformats 4 2 2 8" xfId="45536"/>
    <cellStyle name="SAPBEXformats 4 2 2 8 2" xfId="45537"/>
    <cellStyle name="SAPBEXformats 4 2 2 9" xfId="45538"/>
    <cellStyle name="SAPBEXformats 4 2 3" xfId="45539"/>
    <cellStyle name="SAPBEXformats 4 2 3 2" xfId="45540"/>
    <cellStyle name="SAPBEXformats 4 2 3 2 2" xfId="45541"/>
    <cellStyle name="SAPBEXformats 4 2 3 2 2 2" xfId="45542"/>
    <cellStyle name="SAPBEXformats 4 2 3 2 3" xfId="45543"/>
    <cellStyle name="SAPBEXformats 4 2 3 3" xfId="45544"/>
    <cellStyle name="SAPBEXformats 4 2 3 3 2" xfId="45545"/>
    <cellStyle name="SAPBEXformats 4 2 3 3 2 2" xfId="45546"/>
    <cellStyle name="SAPBEXformats 4 2 3 3 3" xfId="45547"/>
    <cellStyle name="SAPBEXformats 4 2 3 4" xfId="45548"/>
    <cellStyle name="SAPBEXformats 4 2 3 4 2" xfId="45549"/>
    <cellStyle name="SAPBEXformats 4 2 3 4 2 2" xfId="45550"/>
    <cellStyle name="SAPBEXformats 4 2 3 4 3" xfId="45551"/>
    <cellStyle name="SAPBEXformats 4 2 3 5" xfId="45552"/>
    <cellStyle name="SAPBEXformats 4 2 3 5 2" xfId="45553"/>
    <cellStyle name="SAPBEXformats 4 2 3 5 2 2" xfId="45554"/>
    <cellStyle name="SAPBEXformats 4 2 3 5 3" xfId="45555"/>
    <cellStyle name="SAPBEXformats 4 2 3 6" xfId="45556"/>
    <cellStyle name="SAPBEXformats 4 2 3 6 2" xfId="45557"/>
    <cellStyle name="SAPBEXformats 4 2 3 7" xfId="45558"/>
    <cellStyle name="SAPBEXformats 4 2 4" xfId="45559"/>
    <cellStyle name="SAPBEXformats 4 2 4 2" xfId="45560"/>
    <cellStyle name="SAPBEXformats 4 2 4 2 2" xfId="45561"/>
    <cellStyle name="SAPBEXformats 4 2 4 3" xfId="45562"/>
    <cellStyle name="SAPBEXformats 4 2 5" xfId="45563"/>
    <cellStyle name="SAPBEXformats 4 2 5 2" xfId="45564"/>
    <cellStyle name="SAPBEXformats 4 2 5 2 2" xfId="45565"/>
    <cellStyle name="SAPBEXformats 4 2 5 3" xfId="45566"/>
    <cellStyle name="SAPBEXformats 4 2 6" xfId="45567"/>
    <cellStyle name="SAPBEXformats 4 2 6 2" xfId="45568"/>
    <cellStyle name="SAPBEXformats 4 2 7" xfId="45569"/>
    <cellStyle name="SAPBEXformats 4 3" xfId="45570"/>
    <cellStyle name="SAPBEXformats 4 3 2" xfId="45571"/>
    <cellStyle name="SAPBEXformats 4 3 2 2" xfId="45572"/>
    <cellStyle name="SAPBEXformats 4 3 2 2 2" xfId="45573"/>
    <cellStyle name="SAPBEXformats 4 3 2 2 2 2" xfId="45574"/>
    <cellStyle name="SAPBEXformats 4 3 2 2 2 2 2" xfId="45575"/>
    <cellStyle name="SAPBEXformats 4 3 2 2 2 3" xfId="45576"/>
    <cellStyle name="SAPBEXformats 4 3 2 2 3" xfId="45577"/>
    <cellStyle name="SAPBEXformats 4 3 2 2 3 2" xfId="45578"/>
    <cellStyle name="SAPBEXformats 4 3 2 2 3 2 2" xfId="45579"/>
    <cellStyle name="SAPBEXformats 4 3 2 2 3 3" xfId="45580"/>
    <cellStyle name="SAPBEXformats 4 3 2 2 4" xfId="45581"/>
    <cellStyle name="SAPBEXformats 4 3 2 2 4 2" xfId="45582"/>
    <cellStyle name="SAPBEXformats 4 3 2 2 4 2 2" xfId="45583"/>
    <cellStyle name="SAPBEXformats 4 3 2 2 4 3" xfId="45584"/>
    <cellStyle name="SAPBEXformats 4 3 2 2 5" xfId="45585"/>
    <cellStyle name="SAPBEXformats 4 3 2 2 5 2" xfId="45586"/>
    <cellStyle name="SAPBEXformats 4 3 2 2 5 2 2" xfId="45587"/>
    <cellStyle name="SAPBEXformats 4 3 2 2 5 3" xfId="45588"/>
    <cellStyle name="SAPBEXformats 4 3 2 2 6" xfId="45589"/>
    <cellStyle name="SAPBEXformats 4 3 2 2 6 2" xfId="45590"/>
    <cellStyle name="SAPBEXformats 4 3 2 2 6 2 2" xfId="45591"/>
    <cellStyle name="SAPBEXformats 4 3 2 2 6 3" xfId="45592"/>
    <cellStyle name="SAPBEXformats 4 3 2 2 7" xfId="45593"/>
    <cellStyle name="SAPBEXformats 4 3 2 2 7 2" xfId="45594"/>
    <cellStyle name="SAPBEXformats 4 3 2 2 8" xfId="45595"/>
    <cellStyle name="SAPBEXformats 4 3 2 3" xfId="45596"/>
    <cellStyle name="SAPBEXformats 4 3 2 3 2" xfId="45597"/>
    <cellStyle name="SAPBEXformats 4 3 2 3 2 2" xfId="45598"/>
    <cellStyle name="SAPBEXformats 4 3 2 3 3" xfId="45599"/>
    <cellStyle name="SAPBEXformats 4 3 2 4" xfId="45600"/>
    <cellStyle name="SAPBEXformats 4 3 2 4 2" xfId="45601"/>
    <cellStyle name="SAPBEXformats 4 3 2 4 2 2" xfId="45602"/>
    <cellStyle name="SAPBEXformats 4 3 2 4 3" xfId="45603"/>
    <cellStyle name="SAPBEXformats 4 3 2 5" xfId="45604"/>
    <cellStyle name="SAPBEXformats 4 3 2 5 2" xfId="45605"/>
    <cellStyle name="SAPBEXformats 4 3 2 5 2 2" xfId="45606"/>
    <cellStyle name="SAPBEXformats 4 3 2 5 3" xfId="45607"/>
    <cellStyle name="SAPBEXformats 4 3 2 6" xfId="45608"/>
    <cellStyle name="SAPBEXformats 4 3 2 6 2" xfId="45609"/>
    <cellStyle name="SAPBEXformats 4 3 2 6 2 2" xfId="45610"/>
    <cellStyle name="SAPBEXformats 4 3 2 6 3" xfId="45611"/>
    <cellStyle name="SAPBEXformats 4 3 2 7" xfId="45612"/>
    <cellStyle name="SAPBEXformats 4 3 2 7 2" xfId="45613"/>
    <cellStyle name="SAPBEXformats 4 3 2 7 2 2" xfId="45614"/>
    <cellStyle name="SAPBEXformats 4 3 2 7 3" xfId="45615"/>
    <cellStyle name="SAPBEXformats 4 3 2 8" xfId="45616"/>
    <cellStyle name="SAPBEXformats 4 3 2 8 2" xfId="45617"/>
    <cellStyle name="SAPBEXformats 4 3 2 9" xfId="45618"/>
    <cellStyle name="SAPBEXformats 4 3 3" xfId="45619"/>
    <cellStyle name="SAPBEXformats 4 3 3 2" xfId="45620"/>
    <cellStyle name="SAPBEXformats 4 3 3 2 2" xfId="45621"/>
    <cellStyle name="SAPBEXformats 4 3 3 2 2 2" xfId="45622"/>
    <cellStyle name="SAPBEXformats 4 3 3 2 3" xfId="45623"/>
    <cellStyle name="SAPBEXformats 4 3 3 3" xfId="45624"/>
    <cellStyle name="SAPBEXformats 4 3 3 3 2" xfId="45625"/>
    <cellStyle name="SAPBEXformats 4 3 3 3 2 2" xfId="45626"/>
    <cellStyle name="SAPBEXformats 4 3 3 3 3" xfId="45627"/>
    <cellStyle name="SAPBEXformats 4 3 3 4" xfId="45628"/>
    <cellStyle name="SAPBEXformats 4 3 3 4 2" xfId="45629"/>
    <cellStyle name="SAPBEXformats 4 3 3 4 2 2" xfId="45630"/>
    <cellStyle name="SAPBEXformats 4 3 3 4 3" xfId="45631"/>
    <cellStyle name="SAPBEXformats 4 3 3 5" xfId="45632"/>
    <cellStyle name="SAPBEXformats 4 3 3 5 2" xfId="45633"/>
    <cellStyle name="SAPBEXformats 4 3 3 5 2 2" xfId="45634"/>
    <cellStyle name="SAPBEXformats 4 3 3 5 3" xfId="45635"/>
    <cellStyle name="SAPBEXformats 4 3 3 6" xfId="45636"/>
    <cellStyle name="SAPBEXformats 4 3 3 6 2" xfId="45637"/>
    <cellStyle name="SAPBEXformats 4 3 3 7" xfId="45638"/>
    <cellStyle name="SAPBEXformats 4 3 4" xfId="45639"/>
    <cellStyle name="SAPBEXformats 4 3 4 2" xfId="45640"/>
    <cellStyle name="SAPBEXformats 4 3 4 2 2" xfId="45641"/>
    <cellStyle name="SAPBEXformats 4 3 4 3" xfId="45642"/>
    <cellStyle name="SAPBEXformats 4 3 5" xfId="45643"/>
    <cellStyle name="SAPBEXformats 4 3 5 2" xfId="45644"/>
    <cellStyle name="SAPBEXformats 4 3 5 2 2" xfId="45645"/>
    <cellStyle name="SAPBEXformats 4 3 5 3" xfId="45646"/>
    <cellStyle name="SAPBEXformats 4 3 6" xfId="45647"/>
    <cellStyle name="SAPBEXformats 4 3 6 2" xfId="45648"/>
    <cellStyle name="SAPBEXformats 4 3 7" xfId="45649"/>
    <cellStyle name="SAPBEXformats 4 4" xfId="45650"/>
    <cellStyle name="SAPBEXformats 4 4 2" xfId="45651"/>
    <cellStyle name="SAPBEXformats 4 4 2 2" xfId="45652"/>
    <cellStyle name="SAPBEXformats 4 4 2 2 2" xfId="45653"/>
    <cellStyle name="SAPBEXformats 4 4 2 2 2 2" xfId="45654"/>
    <cellStyle name="SAPBEXformats 4 4 2 2 3" xfId="45655"/>
    <cellStyle name="SAPBEXformats 4 4 2 3" xfId="45656"/>
    <cellStyle name="SAPBEXformats 4 4 2 3 2" xfId="45657"/>
    <cellStyle name="SAPBEXformats 4 4 2 3 2 2" xfId="45658"/>
    <cellStyle name="SAPBEXformats 4 4 2 3 3" xfId="45659"/>
    <cellStyle name="SAPBEXformats 4 4 2 4" xfId="45660"/>
    <cellStyle name="SAPBEXformats 4 4 2 4 2" xfId="45661"/>
    <cellStyle name="SAPBEXformats 4 4 2 4 2 2" xfId="45662"/>
    <cellStyle name="SAPBEXformats 4 4 2 4 3" xfId="45663"/>
    <cellStyle name="SAPBEXformats 4 4 2 5" xfId="45664"/>
    <cellStyle name="SAPBEXformats 4 4 2 5 2" xfId="45665"/>
    <cellStyle name="SAPBEXformats 4 4 2 5 2 2" xfId="45666"/>
    <cellStyle name="SAPBEXformats 4 4 2 5 3" xfId="45667"/>
    <cellStyle name="SAPBEXformats 4 4 2 6" xfId="45668"/>
    <cellStyle name="SAPBEXformats 4 4 2 6 2" xfId="45669"/>
    <cellStyle name="SAPBEXformats 4 4 2 6 2 2" xfId="45670"/>
    <cellStyle name="SAPBEXformats 4 4 2 6 3" xfId="45671"/>
    <cellStyle name="SAPBEXformats 4 4 2 7" xfId="45672"/>
    <cellStyle name="SAPBEXformats 4 4 2 7 2" xfId="45673"/>
    <cellStyle name="SAPBEXformats 4 4 2 8" xfId="45674"/>
    <cellStyle name="SAPBEXformats 4 4 3" xfId="45675"/>
    <cellStyle name="SAPBEXformats 4 4 3 2" xfId="45676"/>
    <cellStyle name="SAPBEXformats 4 4 3 2 2" xfId="45677"/>
    <cellStyle name="SAPBEXformats 4 4 3 3" xfId="45678"/>
    <cellStyle name="SAPBEXformats 4 4 4" xfId="45679"/>
    <cellStyle name="SAPBEXformats 4 4 4 2" xfId="45680"/>
    <cellStyle name="SAPBEXformats 4 4 4 2 2" xfId="45681"/>
    <cellStyle name="SAPBEXformats 4 4 4 3" xfId="45682"/>
    <cellStyle name="SAPBEXformats 4 4 5" xfId="45683"/>
    <cellStyle name="SAPBEXformats 4 4 5 2" xfId="45684"/>
    <cellStyle name="SAPBEXformats 4 4 5 2 2" xfId="45685"/>
    <cellStyle name="SAPBEXformats 4 4 5 3" xfId="45686"/>
    <cellStyle name="SAPBEXformats 4 4 6" xfId="45687"/>
    <cellStyle name="SAPBEXformats 4 4 6 2" xfId="45688"/>
    <cellStyle name="SAPBEXformats 4 4 6 2 2" xfId="45689"/>
    <cellStyle name="SAPBEXformats 4 4 6 3" xfId="45690"/>
    <cellStyle name="SAPBEXformats 4 4 7" xfId="45691"/>
    <cellStyle name="SAPBEXformats 4 4 7 2" xfId="45692"/>
    <cellStyle name="SAPBEXformats 4 4 7 2 2" xfId="45693"/>
    <cellStyle name="SAPBEXformats 4 4 7 3" xfId="45694"/>
    <cellStyle name="SAPBEXformats 4 4 8" xfId="45695"/>
    <cellStyle name="SAPBEXformats 4 4 8 2" xfId="45696"/>
    <cellStyle name="SAPBEXformats 4 4 9" xfId="45697"/>
    <cellStyle name="SAPBEXformats 4 5" xfId="45698"/>
    <cellStyle name="SAPBEXformats 4 5 2" xfId="45699"/>
    <cellStyle name="SAPBEXformats 4 5 2 2" xfId="45700"/>
    <cellStyle name="SAPBEXformats 4 5 2 2 2" xfId="45701"/>
    <cellStyle name="SAPBEXformats 4 5 2 3" xfId="45702"/>
    <cellStyle name="SAPBEXformats 4 5 3" xfId="45703"/>
    <cellStyle name="SAPBEXformats 4 5 3 2" xfId="45704"/>
    <cellStyle name="SAPBEXformats 4 5 3 2 2" xfId="45705"/>
    <cellStyle name="SAPBEXformats 4 5 3 3" xfId="45706"/>
    <cellStyle name="SAPBEXformats 4 5 4" xfId="45707"/>
    <cellStyle name="SAPBEXformats 4 5 4 2" xfId="45708"/>
    <cellStyle name="SAPBEXformats 4 5 4 2 2" xfId="45709"/>
    <cellStyle name="SAPBEXformats 4 5 4 3" xfId="45710"/>
    <cellStyle name="SAPBEXformats 4 5 5" xfId="45711"/>
    <cellStyle name="SAPBEXformats 4 5 5 2" xfId="45712"/>
    <cellStyle name="SAPBEXformats 4 5 5 2 2" xfId="45713"/>
    <cellStyle name="SAPBEXformats 4 5 5 3" xfId="45714"/>
    <cellStyle name="SAPBEXformats 4 5 6" xfId="45715"/>
    <cellStyle name="SAPBEXformats 4 5 6 2" xfId="45716"/>
    <cellStyle name="SAPBEXformats 4 5 7" xfId="45717"/>
    <cellStyle name="SAPBEXformats 4 6" xfId="45718"/>
    <cellStyle name="SAPBEXformats 4 6 2" xfId="45719"/>
    <cellStyle name="SAPBEXformats 4 6 2 2" xfId="45720"/>
    <cellStyle name="SAPBEXformats 4 6 3" xfId="45721"/>
    <cellStyle name="SAPBEXformats 4 7" xfId="45722"/>
    <cellStyle name="SAPBEXformats 4 7 2" xfId="45723"/>
    <cellStyle name="SAPBEXformats 4 7 2 2" xfId="45724"/>
    <cellStyle name="SAPBEXformats 4 7 3" xfId="45725"/>
    <cellStyle name="SAPBEXformats 4 8" xfId="45726"/>
    <cellStyle name="SAPBEXformats 4 8 2" xfId="45727"/>
    <cellStyle name="SAPBEXformats 4 9" xfId="45728"/>
    <cellStyle name="SAPBEXformats 5" xfId="45729"/>
    <cellStyle name="SAPBEXformats 5 2" xfId="45730"/>
    <cellStyle name="SAPBEXformats 5 2 2" xfId="45731"/>
    <cellStyle name="SAPBEXformats 5 2 2 2" xfId="45732"/>
    <cellStyle name="SAPBEXformats 5 2 2 2 2" xfId="45733"/>
    <cellStyle name="SAPBEXformats 5 2 2 2 2 2" xfId="45734"/>
    <cellStyle name="SAPBEXformats 5 2 2 2 3" xfId="45735"/>
    <cellStyle name="SAPBEXformats 5 2 2 3" xfId="45736"/>
    <cellStyle name="SAPBEXformats 5 2 2 3 2" xfId="45737"/>
    <cellStyle name="SAPBEXformats 5 2 2 3 2 2" xfId="45738"/>
    <cellStyle name="SAPBEXformats 5 2 2 3 3" xfId="45739"/>
    <cellStyle name="SAPBEXformats 5 2 2 4" xfId="45740"/>
    <cellStyle name="SAPBEXformats 5 2 2 4 2" xfId="45741"/>
    <cellStyle name="SAPBEXformats 5 2 2 4 2 2" xfId="45742"/>
    <cellStyle name="SAPBEXformats 5 2 2 4 3" xfId="45743"/>
    <cellStyle name="SAPBEXformats 5 2 2 5" xfId="45744"/>
    <cellStyle name="SAPBEXformats 5 2 2 5 2" xfId="45745"/>
    <cellStyle name="SAPBEXformats 5 2 2 5 2 2" xfId="45746"/>
    <cellStyle name="SAPBEXformats 5 2 2 5 3" xfId="45747"/>
    <cellStyle name="SAPBEXformats 5 2 2 6" xfId="45748"/>
    <cellStyle name="SAPBEXformats 5 2 2 6 2" xfId="45749"/>
    <cellStyle name="SAPBEXformats 5 2 2 6 2 2" xfId="45750"/>
    <cellStyle name="SAPBEXformats 5 2 2 6 3" xfId="45751"/>
    <cellStyle name="SAPBEXformats 5 2 2 7" xfId="45752"/>
    <cellStyle name="SAPBEXformats 5 2 2 7 2" xfId="45753"/>
    <cellStyle name="SAPBEXformats 5 2 2 8" xfId="45754"/>
    <cellStyle name="SAPBEXformats 5 2 3" xfId="45755"/>
    <cellStyle name="SAPBEXformats 5 2 3 2" xfId="45756"/>
    <cellStyle name="SAPBEXformats 5 2 3 2 2" xfId="45757"/>
    <cellStyle name="SAPBEXformats 5 2 3 3" xfId="45758"/>
    <cellStyle name="SAPBEXformats 5 2 4" xfId="45759"/>
    <cellStyle name="SAPBEXformats 5 2 4 2" xfId="45760"/>
    <cellStyle name="SAPBEXformats 5 2 4 2 2" xfId="45761"/>
    <cellStyle name="SAPBEXformats 5 2 4 3" xfId="45762"/>
    <cellStyle name="SAPBEXformats 5 2 5" xfId="45763"/>
    <cellStyle name="SAPBEXformats 5 2 5 2" xfId="45764"/>
    <cellStyle name="SAPBEXformats 5 2 5 2 2" xfId="45765"/>
    <cellStyle name="SAPBEXformats 5 2 5 3" xfId="45766"/>
    <cellStyle name="SAPBEXformats 5 2 6" xfId="45767"/>
    <cellStyle name="SAPBEXformats 5 2 6 2" xfId="45768"/>
    <cellStyle name="SAPBEXformats 5 2 6 2 2" xfId="45769"/>
    <cellStyle name="SAPBEXformats 5 2 6 3" xfId="45770"/>
    <cellStyle name="SAPBEXformats 5 2 7" xfId="45771"/>
    <cellStyle name="SAPBEXformats 5 2 7 2" xfId="45772"/>
    <cellStyle name="SAPBEXformats 5 2 7 2 2" xfId="45773"/>
    <cellStyle name="SAPBEXformats 5 2 7 3" xfId="45774"/>
    <cellStyle name="SAPBEXformats 5 2 8" xfId="45775"/>
    <cellStyle name="SAPBEXformats 5 2 8 2" xfId="45776"/>
    <cellStyle name="SAPBEXformats 5 2 9" xfId="45777"/>
    <cellStyle name="SAPBEXformats 5 3" xfId="45778"/>
    <cellStyle name="SAPBEXformats 5 3 2" xfId="45779"/>
    <cellStyle name="SAPBEXformats 5 3 2 2" xfId="45780"/>
    <cellStyle name="SAPBEXformats 5 3 2 2 2" xfId="45781"/>
    <cellStyle name="SAPBEXformats 5 3 2 3" xfId="45782"/>
    <cellStyle name="SAPBEXformats 5 3 3" xfId="45783"/>
    <cellStyle name="SAPBEXformats 5 3 3 2" xfId="45784"/>
    <cellStyle name="SAPBEXformats 5 3 3 2 2" xfId="45785"/>
    <cellStyle name="SAPBEXformats 5 3 3 3" xfId="45786"/>
    <cellStyle name="SAPBEXformats 5 3 4" xfId="45787"/>
    <cellStyle name="SAPBEXformats 5 3 4 2" xfId="45788"/>
    <cellStyle name="SAPBEXformats 5 3 4 2 2" xfId="45789"/>
    <cellStyle name="SAPBEXformats 5 3 4 3" xfId="45790"/>
    <cellStyle name="SAPBEXformats 5 3 5" xfId="45791"/>
    <cellStyle name="SAPBEXformats 5 3 5 2" xfId="45792"/>
    <cellStyle name="SAPBEXformats 5 3 5 2 2" xfId="45793"/>
    <cellStyle name="SAPBEXformats 5 3 5 3" xfId="45794"/>
    <cellStyle name="SAPBEXformats 5 3 6" xfId="45795"/>
    <cellStyle name="SAPBEXformats 5 3 6 2" xfId="45796"/>
    <cellStyle name="SAPBEXformats 5 3 7" xfId="45797"/>
    <cellStyle name="SAPBEXformats 5 4" xfId="45798"/>
    <cellStyle name="SAPBEXformats 5 4 2" xfId="45799"/>
    <cellStyle name="SAPBEXformats 5 4 2 2" xfId="45800"/>
    <cellStyle name="SAPBEXformats 5 4 3" xfId="45801"/>
    <cellStyle name="SAPBEXformats 5 5" xfId="45802"/>
    <cellStyle name="SAPBEXformats 5 5 2" xfId="45803"/>
    <cellStyle name="SAPBEXformats 5 5 2 2" xfId="45804"/>
    <cellStyle name="SAPBEXformats 5 5 3" xfId="45805"/>
    <cellStyle name="SAPBEXformats 5 6" xfId="45806"/>
    <cellStyle name="SAPBEXformats 5 6 2" xfId="45807"/>
    <cellStyle name="SAPBEXformats 5 7" xfId="45808"/>
    <cellStyle name="SAPBEXformats 6" xfId="45809"/>
    <cellStyle name="SAPBEXformats 6 2" xfId="45810"/>
    <cellStyle name="SAPBEXformats 6 2 2" xfId="45811"/>
    <cellStyle name="SAPBEXformats 6 2 2 2" xfId="45812"/>
    <cellStyle name="SAPBEXformats 6 2 2 2 2" xfId="45813"/>
    <cellStyle name="SAPBEXformats 6 2 2 3" xfId="45814"/>
    <cellStyle name="SAPBEXformats 6 2 3" xfId="45815"/>
    <cellStyle name="SAPBEXformats 6 2 3 2" xfId="45816"/>
    <cellStyle name="SAPBEXformats 6 2 3 2 2" xfId="45817"/>
    <cellStyle name="SAPBEXformats 6 2 3 3" xfId="45818"/>
    <cellStyle name="SAPBEXformats 6 2 4" xfId="45819"/>
    <cellStyle name="SAPBEXformats 6 2 4 2" xfId="45820"/>
    <cellStyle name="SAPBEXformats 6 2 4 2 2" xfId="45821"/>
    <cellStyle name="SAPBEXformats 6 2 4 3" xfId="45822"/>
    <cellStyle name="SAPBEXformats 6 2 5" xfId="45823"/>
    <cellStyle name="SAPBEXformats 6 2 5 2" xfId="45824"/>
    <cellStyle name="SAPBEXformats 6 2 5 2 2" xfId="45825"/>
    <cellStyle name="SAPBEXformats 6 2 5 3" xfId="45826"/>
    <cellStyle name="SAPBEXformats 6 2 6" xfId="45827"/>
    <cellStyle name="SAPBEXformats 6 2 6 2" xfId="45828"/>
    <cellStyle name="SAPBEXformats 6 2 6 2 2" xfId="45829"/>
    <cellStyle name="SAPBEXformats 6 2 6 3" xfId="45830"/>
    <cellStyle name="SAPBEXformats 6 2 7" xfId="45831"/>
    <cellStyle name="SAPBEXformats 6 2 7 2" xfId="45832"/>
    <cellStyle name="SAPBEXformats 6 2 8" xfId="45833"/>
    <cellStyle name="SAPBEXformats 6 3" xfId="45834"/>
    <cellStyle name="SAPBEXformats 6 3 2" xfId="45835"/>
    <cellStyle name="SAPBEXformats 6 3 2 2" xfId="45836"/>
    <cellStyle name="SAPBEXformats 6 3 3" xfId="45837"/>
    <cellStyle name="SAPBEXformats 6 4" xfId="45838"/>
    <cellStyle name="SAPBEXformats 6 4 2" xfId="45839"/>
    <cellStyle name="SAPBEXformats 6 4 2 2" xfId="45840"/>
    <cellStyle name="SAPBEXformats 6 4 3" xfId="45841"/>
    <cellStyle name="SAPBEXformats 6 5" xfId="45842"/>
    <cellStyle name="SAPBEXformats 6 5 2" xfId="45843"/>
    <cellStyle name="SAPBEXformats 6 5 2 2" xfId="45844"/>
    <cellStyle name="SAPBEXformats 6 5 3" xfId="45845"/>
    <cellStyle name="SAPBEXformats 6 6" xfId="45846"/>
    <cellStyle name="SAPBEXformats 6 6 2" xfId="45847"/>
    <cellStyle name="SAPBEXformats 6 6 2 2" xfId="45848"/>
    <cellStyle name="SAPBEXformats 6 6 3" xfId="45849"/>
    <cellStyle name="SAPBEXformats 6 7" xfId="45850"/>
    <cellStyle name="SAPBEXformats 6 7 2" xfId="45851"/>
    <cellStyle name="SAPBEXformats 6 7 2 2" xfId="45852"/>
    <cellStyle name="SAPBEXformats 6 7 3" xfId="45853"/>
    <cellStyle name="SAPBEXformats 6 8" xfId="45854"/>
    <cellStyle name="SAPBEXformats 6 8 2" xfId="45855"/>
    <cellStyle name="SAPBEXformats 6 9" xfId="45856"/>
    <cellStyle name="SAPBEXformats 7" xfId="45857"/>
    <cellStyle name="SAPBEXformats 7 2" xfId="45858"/>
    <cellStyle name="SAPBEXformats 7 2 2" xfId="45859"/>
    <cellStyle name="SAPBEXformats 7 2 2 2" xfId="45860"/>
    <cellStyle name="SAPBEXformats 7 2 3" xfId="45861"/>
    <cellStyle name="SAPBEXformats 7 3" xfId="45862"/>
    <cellStyle name="SAPBEXformats 7 3 2" xfId="45863"/>
    <cellStyle name="SAPBEXformats 7 3 2 2" xfId="45864"/>
    <cellStyle name="SAPBEXformats 7 3 3" xfId="45865"/>
    <cellStyle name="SAPBEXformats 7 4" xfId="45866"/>
    <cellStyle name="SAPBEXformats 7 4 2" xfId="45867"/>
    <cellStyle name="SAPBEXformats 7 4 2 2" xfId="45868"/>
    <cellStyle name="SAPBEXformats 7 4 3" xfId="45869"/>
    <cellStyle name="SAPBEXformats 7 5" xfId="45870"/>
    <cellStyle name="SAPBEXformats 7 5 2" xfId="45871"/>
    <cellStyle name="SAPBEXformats 7 5 2 2" xfId="45872"/>
    <cellStyle name="SAPBEXformats 7 5 3" xfId="45873"/>
    <cellStyle name="SAPBEXformats 7 6" xfId="45874"/>
    <cellStyle name="SAPBEXformats 7 6 2" xfId="45875"/>
    <cellStyle name="SAPBEXformats 7 7" xfId="45876"/>
    <cellStyle name="SAPBEXformats 8" xfId="45877"/>
    <cellStyle name="SAPBEXformats 8 2" xfId="45878"/>
    <cellStyle name="SAPBEXformats 8 2 2" xfId="45879"/>
    <cellStyle name="SAPBEXformats 8 3" xfId="45880"/>
    <cellStyle name="SAPBEXformats 9" xfId="45881"/>
    <cellStyle name="SAPBEXformats 9 2" xfId="45882"/>
    <cellStyle name="SAPBEXformats 9 2 2" xfId="45883"/>
    <cellStyle name="SAPBEXformats 9 3" xfId="45884"/>
    <cellStyle name="SAPBEXformats_10년_단기 (2)" xfId="45885"/>
    <cellStyle name="SAPBEXheaderItem" xfId="45886"/>
    <cellStyle name="SAPBEXheaderItem 10" xfId="45887"/>
    <cellStyle name="SAPBEXheaderItem 10 2" xfId="45888"/>
    <cellStyle name="SAPBEXheaderItem 11" xfId="45889"/>
    <cellStyle name="SAPBEXheaderItem 2" xfId="45890"/>
    <cellStyle name="SAPBEXheaderItem 2 2" xfId="45891"/>
    <cellStyle name="SAPBEXheaderItem 2 2 2" xfId="45892"/>
    <cellStyle name="SAPBEXheaderItem 2 2 2 2" xfId="45893"/>
    <cellStyle name="SAPBEXheaderItem 2 2 2 2 2" xfId="45894"/>
    <cellStyle name="SAPBEXheaderItem 2 2 2 2 2 2" xfId="45895"/>
    <cellStyle name="SAPBEXheaderItem 2 2 2 2 2 2 2" xfId="45896"/>
    <cellStyle name="SAPBEXheaderItem 2 2 2 2 2 3" xfId="45897"/>
    <cellStyle name="SAPBEXheaderItem 2 2 2 2 3" xfId="45898"/>
    <cellStyle name="SAPBEXheaderItem 2 2 2 2 3 2" xfId="45899"/>
    <cellStyle name="SAPBEXheaderItem 2 2 2 2 3 2 2" xfId="45900"/>
    <cellStyle name="SAPBEXheaderItem 2 2 2 2 3 3" xfId="45901"/>
    <cellStyle name="SAPBEXheaderItem 2 2 2 2 4" xfId="45902"/>
    <cellStyle name="SAPBEXheaderItem 2 2 2 2 4 2" xfId="45903"/>
    <cellStyle name="SAPBEXheaderItem 2 2 2 2 4 2 2" xfId="45904"/>
    <cellStyle name="SAPBEXheaderItem 2 2 2 2 4 3" xfId="45905"/>
    <cellStyle name="SAPBEXheaderItem 2 2 2 2 5" xfId="45906"/>
    <cellStyle name="SAPBEXheaderItem 2 2 2 2 5 2" xfId="45907"/>
    <cellStyle name="SAPBEXheaderItem 2 2 2 2 5 2 2" xfId="45908"/>
    <cellStyle name="SAPBEXheaderItem 2 2 2 2 5 3" xfId="45909"/>
    <cellStyle name="SAPBEXheaderItem 2 2 2 2 6" xfId="45910"/>
    <cellStyle name="SAPBEXheaderItem 2 2 2 2 6 2" xfId="45911"/>
    <cellStyle name="SAPBEXheaderItem 2 2 2 2 6 2 2" xfId="45912"/>
    <cellStyle name="SAPBEXheaderItem 2 2 2 2 6 3" xfId="45913"/>
    <cellStyle name="SAPBEXheaderItem 2 2 2 2 7" xfId="45914"/>
    <cellStyle name="SAPBEXheaderItem 2 2 2 2 7 2" xfId="45915"/>
    <cellStyle name="SAPBEXheaderItem 2 2 2 2 8" xfId="45916"/>
    <cellStyle name="SAPBEXheaderItem 2 2 2 3" xfId="45917"/>
    <cellStyle name="SAPBEXheaderItem 2 2 2 3 2" xfId="45918"/>
    <cellStyle name="SAPBEXheaderItem 2 2 2 3 2 2" xfId="45919"/>
    <cellStyle name="SAPBEXheaderItem 2 2 2 3 3" xfId="45920"/>
    <cellStyle name="SAPBEXheaderItem 2 2 2 4" xfId="45921"/>
    <cellStyle name="SAPBEXheaderItem 2 2 2 4 2" xfId="45922"/>
    <cellStyle name="SAPBEXheaderItem 2 2 2 4 2 2" xfId="45923"/>
    <cellStyle name="SAPBEXheaderItem 2 2 2 4 3" xfId="45924"/>
    <cellStyle name="SAPBEXheaderItem 2 2 2 5" xfId="45925"/>
    <cellStyle name="SAPBEXheaderItem 2 2 2 5 2" xfId="45926"/>
    <cellStyle name="SAPBEXheaderItem 2 2 2 5 2 2" xfId="45927"/>
    <cellStyle name="SAPBEXheaderItem 2 2 2 5 3" xfId="45928"/>
    <cellStyle name="SAPBEXheaderItem 2 2 2 6" xfId="45929"/>
    <cellStyle name="SAPBEXheaderItem 2 2 2 6 2" xfId="45930"/>
    <cellStyle name="SAPBEXheaderItem 2 2 2 6 2 2" xfId="45931"/>
    <cellStyle name="SAPBEXheaderItem 2 2 2 6 3" xfId="45932"/>
    <cellStyle name="SAPBEXheaderItem 2 2 2 7" xfId="45933"/>
    <cellStyle name="SAPBEXheaderItem 2 2 2 7 2" xfId="45934"/>
    <cellStyle name="SAPBEXheaderItem 2 2 2 7 2 2" xfId="45935"/>
    <cellStyle name="SAPBEXheaderItem 2 2 2 7 3" xfId="45936"/>
    <cellStyle name="SAPBEXheaderItem 2 2 2 8" xfId="45937"/>
    <cellStyle name="SAPBEXheaderItem 2 2 2 8 2" xfId="45938"/>
    <cellStyle name="SAPBEXheaderItem 2 2 2 9" xfId="45939"/>
    <cellStyle name="SAPBEXheaderItem 2 2 3" xfId="45940"/>
    <cellStyle name="SAPBEXheaderItem 2 2 3 2" xfId="45941"/>
    <cellStyle name="SAPBEXheaderItem 2 2 3 2 2" xfId="45942"/>
    <cellStyle name="SAPBEXheaderItem 2 2 3 2 2 2" xfId="45943"/>
    <cellStyle name="SAPBEXheaderItem 2 2 3 2 3" xfId="45944"/>
    <cellStyle name="SAPBEXheaderItem 2 2 3 3" xfId="45945"/>
    <cellStyle name="SAPBEXheaderItem 2 2 3 3 2" xfId="45946"/>
    <cellStyle name="SAPBEXheaderItem 2 2 3 3 2 2" xfId="45947"/>
    <cellStyle name="SAPBEXheaderItem 2 2 3 3 3" xfId="45948"/>
    <cellStyle name="SAPBEXheaderItem 2 2 3 4" xfId="45949"/>
    <cellStyle name="SAPBEXheaderItem 2 2 3 4 2" xfId="45950"/>
    <cellStyle name="SAPBEXheaderItem 2 2 3 4 2 2" xfId="45951"/>
    <cellStyle name="SAPBEXheaderItem 2 2 3 4 3" xfId="45952"/>
    <cellStyle name="SAPBEXheaderItem 2 2 3 5" xfId="45953"/>
    <cellStyle name="SAPBEXheaderItem 2 2 3 5 2" xfId="45954"/>
    <cellStyle name="SAPBEXheaderItem 2 2 3 5 2 2" xfId="45955"/>
    <cellStyle name="SAPBEXheaderItem 2 2 3 5 3" xfId="45956"/>
    <cellStyle name="SAPBEXheaderItem 2 2 3 6" xfId="45957"/>
    <cellStyle name="SAPBEXheaderItem 2 2 3 6 2" xfId="45958"/>
    <cellStyle name="SAPBEXheaderItem 2 2 3 7" xfId="45959"/>
    <cellStyle name="SAPBEXheaderItem 2 2 4" xfId="45960"/>
    <cellStyle name="SAPBEXheaderItem 2 2 4 2" xfId="45961"/>
    <cellStyle name="SAPBEXheaderItem 2 2 4 2 2" xfId="45962"/>
    <cellStyle name="SAPBEXheaderItem 2 2 4 3" xfId="45963"/>
    <cellStyle name="SAPBEXheaderItem 2 2 5" xfId="45964"/>
    <cellStyle name="SAPBEXheaderItem 2 2 5 2" xfId="45965"/>
    <cellStyle name="SAPBEXheaderItem 2 2 5 2 2" xfId="45966"/>
    <cellStyle name="SAPBEXheaderItem 2 2 5 3" xfId="45967"/>
    <cellStyle name="SAPBEXheaderItem 2 2 6" xfId="45968"/>
    <cellStyle name="SAPBEXheaderItem 2 2 6 2" xfId="45969"/>
    <cellStyle name="SAPBEXheaderItem 2 2 7" xfId="45970"/>
    <cellStyle name="SAPBEXheaderItem 2 3" xfId="45971"/>
    <cellStyle name="SAPBEXheaderItem 2 3 2" xfId="45972"/>
    <cellStyle name="SAPBEXheaderItem 2 3 2 2" xfId="45973"/>
    <cellStyle name="SAPBEXheaderItem 2 3 2 2 2" xfId="45974"/>
    <cellStyle name="SAPBEXheaderItem 2 3 2 2 2 2" xfId="45975"/>
    <cellStyle name="SAPBEXheaderItem 2 3 2 2 2 2 2" xfId="45976"/>
    <cellStyle name="SAPBEXheaderItem 2 3 2 2 2 3" xfId="45977"/>
    <cellStyle name="SAPBEXheaderItem 2 3 2 2 3" xfId="45978"/>
    <cellStyle name="SAPBEXheaderItem 2 3 2 2 3 2" xfId="45979"/>
    <cellStyle name="SAPBEXheaderItem 2 3 2 2 3 2 2" xfId="45980"/>
    <cellStyle name="SAPBEXheaderItem 2 3 2 2 3 3" xfId="45981"/>
    <cellStyle name="SAPBEXheaderItem 2 3 2 2 4" xfId="45982"/>
    <cellStyle name="SAPBEXheaderItem 2 3 2 2 4 2" xfId="45983"/>
    <cellStyle name="SAPBEXheaderItem 2 3 2 2 4 2 2" xfId="45984"/>
    <cellStyle name="SAPBEXheaderItem 2 3 2 2 4 3" xfId="45985"/>
    <cellStyle name="SAPBEXheaderItem 2 3 2 2 5" xfId="45986"/>
    <cellStyle name="SAPBEXheaderItem 2 3 2 2 5 2" xfId="45987"/>
    <cellStyle name="SAPBEXheaderItem 2 3 2 2 5 2 2" xfId="45988"/>
    <cellStyle name="SAPBEXheaderItem 2 3 2 2 5 3" xfId="45989"/>
    <cellStyle name="SAPBEXheaderItem 2 3 2 2 6" xfId="45990"/>
    <cellStyle name="SAPBEXheaderItem 2 3 2 2 6 2" xfId="45991"/>
    <cellStyle name="SAPBEXheaderItem 2 3 2 2 6 2 2" xfId="45992"/>
    <cellStyle name="SAPBEXheaderItem 2 3 2 2 6 3" xfId="45993"/>
    <cellStyle name="SAPBEXheaderItem 2 3 2 2 7" xfId="45994"/>
    <cellStyle name="SAPBEXheaderItem 2 3 2 2 7 2" xfId="45995"/>
    <cellStyle name="SAPBEXheaderItem 2 3 2 2 8" xfId="45996"/>
    <cellStyle name="SAPBEXheaderItem 2 3 2 3" xfId="45997"/>
    <cellStyle name="SAPBEXheaderItem 2 3 2 3 2" xfId="45998"/>
    <cellStyle name="SAPBEXheaderItem 2 3 2 3 2 2" xfId="45999"/>
    <cellStyle name="SAPBEXheaderItem 2 3 2 3 3" xfId="46000"/>
    <cellStyle name="SAPBEXheaderItem 2 3 2 4" xfId="46001"/>
    <cellStyle name="SAPBEXheaderItem 2 3 2 4 2" xfId="46002"/>
    <cellStyle name="SAPBEXheaderItem 2 3 2 4 2 2" xfId="46003"/>
    <cellStyle name="SAPBEXheaderItem 2 3 2 4 3" xfId="46004"/>
    <cellStyle name="SAPBEXheaderItem 2 3 2 5" xfId="46005"/>
    <cellStyle name="SAPBEXheaderItem 2 3 2 5 2" xfId="46006"/>
    <cellStyle name="SAPBEXheaderItem 2 3 2 5 2 2" xfId="46007"/>
    <cellStyle name="SAPBEXheaderItem 2 3 2 5 3" xfId="46008"/>
    <cellStyle name="SAPBEXheaderItem 2 3 2 6" xfId="46009"/>
    <cellStyle name="SAPBEXheaderItem 2 3 2 6 2" xfId="46010"/>
    <cellStyle name="SAPBEXheaderItem 2 3 2 6 2 2" xfId="46011"/>
    <cellStyle name="SAPBEXheaderItem 2 3 2 6 3" xfId="46012"/>
    <cellStyle name="SAPBEXheaderItem 2 3 2 7" xfId="46013"/>
    <cellStyle name="SAPBEXheaderItem 2 3 2 7 2" xfId="46014"/>
    <cellStyle name="SAPBEXheaderItem 2 3 2 7 2 2" xfId="46015"/>
    <cellStyle name="SAPBEXheaderItem 2 3 2 7 3" xfId="46016"/>
    <cellStyle name="SAPBEXheaderItem 2 3 2 8" xfId="46017"/>
    <cellStyle name="SAPBEXheaderItem 2 3 2 8 2" xfId="46018"/>
    <cellStyle name="SAPBEXheaderItem 2 3 2 9" xfId="46019"/>
    <cellStyle name="SAPBEXheaderItem 2 3 3" xfId="46020"/>
    <cellStyle name="SAPBEXheaderItem 2 3 3 2" xfId="46021"/>
    <cellStyle name="SAPBEXheaderItem 2 3 3 2 2" xfId="46022"/>
    <cellStyle name="SAPBEXheaderItem 2 3 3 2 2 2" xfId="46023"/>
    <cellStyle name="SAPBEXheaderItem 2 3 3 2 3" xfId="46024"/>
    <cellStyle name="SAPBEXheaderItem 2 3 3 3" xfId="46025"/>
    <cellStyle name="SAPBEXheaderItem 2 3 3 3 2" xfId="46026"/>
    <cellStyle name="SAPBEXheaderItem 2 3 3 3 2 2" xfId="46027"/>
    <cellStyle name="SAPBEXheaderItem 2 3 3 3 3" xfId="46028"/>
    <cellStyle name="SAPBEXheaderItem 2 3 3 4" xfId="46029"/>
    <cellStyle name="SAPBEXheaderItem 2 3 3 4 2" xfId="46030"/>
    <cellStyle name="SAPBEXheaderItem 2 3 3 4 2 2" xfId="46031"/>
    <cellStyle name="SAPBEXheaderItem 2 3 3 4 3" xfId="46032"/>
    <cellStyle name="SAPBEXheaderItem 2 3 3 5" xfId="46033"/>
    <cellStyle name="SAPBEXheaderItem 2 3 3 5 2" xfId="46034"/>
    <cellStyle name="SAPBEXheaderItem 2 3 3 5 2 2" xfId="46035"/>
    <cellStyle name="SAPBEXheaderItem 2 3 3 5 3" xfId="46036"/>
    <cellStyle name="SAPBEXheaderItem 2 3 3 6" xfId="46037"/>
    <cellStyle name="SAPBEXheaderItem 2 3 3 6 2" xfId="46038"/>
    <cellStyle name="SAPBEXheaderItem 2 3 3 7" xfId="46039"/>
    <cellStyle name="SAPBEXheaderItem 2 3 4" xfId="46040"/>
    <cellStyle name="SAPBEXheaderItem 2 3 4 2" xfId="46041"/>
    <cellStyle name="SAPBEXheaderItem 2 3 4 2 2" xfId="46042"/>
    <cellStyle name="SAPBEXheaderItem 2 3 4 3" xfId="46043"/>
    <cellStyle name="SAPBEXheaderItem 2 3 5" xfId="46044"/>
    <cellStyle name="SAPBEXheaderItem 2 3 5 2" xfId="46045"/>
    <cellStyle name="SAPBEXheaderItem 2 3 5 2 2" xfId="46046"/>
    <cellStyle name="SAPBEXheaderItem 2 3 5 3" xfId="46047"/>
    <cellStyle name="SAPBEXheaderItem 2 3 6" xfId="46048"/>
    <cellStyle name="SAPBEXheaderItem 2 3 6 2" xfId="46049"/>
    <cellStyle name="SAPBEXheaderItem 2 3 7" xfId="46050"/>
    <cellStyle name="SAPBEXheaderItem 2 4" xfId="46051"/>
    <cellStyle name="SAPBEXheaderItem 2 4 2" xfId="46052"/>
    <cellStyle name="SAPBEXheaderItem 2 4 2 2" xfId="46053"/>
    <cellStyle name="SAPBEXheaderItem 2 4 2 2 2" xfId="46054"/>
    <cellStyle name="SAPBEXheaderItem 2 4 2 2 2 2" xfId="46055"/>
    <cellStyle name="SAPBEXheaderItem 2 4 2 2 3" xfId="46056"/>
    <cellStyle name="SAPBEXheaderItem 2 4 2 3" xfId="46057"/>
    <cellStyle name="SAPBEXheaderItem 2 4 2 3 2" xfId="46058"/>
    <cellStyle name="SAPBEXheaderItem 2 4 2 3 2 2" xfId="46059"/>
    <cellStyle name="SAPBEXheaderItem 2 4 2 3 3" xfId="46060"/>
    <cellStyle name="SAPBEXheaderItem 2 4 2 4" xfId="46061"/>
    <cellStyle name="SAPBEXheaderItem 2 4 2 4 2" xfId="46062"/>
    <cellStyle name="SAPBEXheaderItem 2 4 2 4 2 2" xfId="46063"/>
    <cellStyle name="SAPBEXheaderItem 2 4 2 4 3" xfId="46064"/>
    <cellStyle name="SAPBEXheaderItem 2 4 2 5" xfId="46065"/>
    <cellStyle name="SAPBEXheaderItem 2 4 2 5 2" xfId="46066"/>
    <cellStyle name="SAPBEXheaderItem 2 4 2 5 2 2" xfId="46067"/>
    <cellStyle name="SAPBEXheaderItem 2 4 2 5 3" xfId="46068"/>
    <cellStyle name="SAPBEXheaderItem 2 4 2 6" xfId="46069"/>
    <cellStyle name="SAPBEXheaderItem 2 4 2 6 2" xfId="46070"/>
    <cellStyle name="SAPBEXheaderItem 2 4 2 6 2 2" xfId="46071"/>
    <cellStyle name="SAPBEXheaderItem 2 4 2 6 3" xfId="46072"/>
    <cellStyle name="SAPBEXheaderItem 2 4 2 7" xfId="46073"/>
    <cellStyle name="SAPBEXheaderItem 2 4 2 7 2" xfId="46074"/>
    <cellStyle name="SAPBEXheaderItem 2 4 2 8" xfId="46075"/>
    <cellStyle name="SAPBEXheaderItem 2 4 3" xfId="46076"/>
    <cellStyle name="SAPBEXheaderItem 2 4 3 2" xfId="46077"/>
    <cellStyle name="SAPBEXheaderItem 2 4 3 2 2" xfId="46078"/>
    <cellStyle name="SAPBEXheaderItem 2 4 3 3" xfId="46079"/>
    <cellStyle name="SAPBEXheaderItem 2 4 4" xfId="46080"/>
    <cellStyle name="SAPBEXheaderItem 2 4 4 2" xfId="46081"/>
    <cellStyle name="SAPBEXheaderItem 2 4 4 2 2" xfId="46082"/>
    <cellStyle name="SAPBEXheaderItem 2 4 4 3" xfId="46083"/>
    <cellStyle name="SAPBEXheaderItem 2 4 5" xfId="46084"/>
    <cellStyle name="SAPBEXheaderItem 2 4 5 2" xfId="46085"/>
    <cellStyle name="SAPBEXheaderItem 2 4 5 2 2" xfId="46086"/>
    <cellStyle name="SAPBEXheaderItem 2 4 5 3" xfId="46087"/>
    <cellStyle name="SAPBEXheaderItem 2 4 6" xfId="46088"/>
    <cellStyle name="SAPBEXheaderItem 2 4 6 2" xfId="46089"/>
    <cellStyle name="SAPBEXheaderItem 2 4 6 2 2" xfId="46090"/>
    <cellStyle name="SAPBEXheaderItem 2 4 6 3" xfId="46091"/>
    <cellStyle name="SAPBEXheaderItem 2 4 7" xfId="46092"/>
    <cellStyle name="SAPBEXheaderItem 2 4 7 2" xfId="46093"/>
    <cellStyle name="SAPBEXheaderItem 2 4 7 2 2" xfId="46094"/>
    <cellStyle name="SAPBEXheaderItem 2 4 7 3" xfId="46095"/>
    <cellStyle name="SAPBEXheaderItem 2 4 8" xfId="46096"/>
    <cellStyle name="SAPBEXheaderItem 2 4 8 2" xfId="46097"/>
    <cellStyle name="SAPBEXheaderItem 2 4 9" xfId="46098"/>
    <cellStyle name="SAPBEXheaderItem 2 5" xfId="46099"/>
    <cellStyle name="SAPBEXheaderItem 2 5 2" xfId="46100"/>
    <cellStyle name="SAPBEXheaderItem 2 5 2 2" xfId="46101"/>
    <cellStyle name="SAPBEXheaderItem 2 5 2 2 2" xfId="46102"/>
    <cellStyle name="SAPBEXheaderItem 2 5 2 3" xfId="46103"/>
    <cellStyle name="SAPBEXheaderItem 2 5 3" xfId="46104"/>
    <cellStyle name="SAPBEXheaderItem 2 5 3 2" xfId="46105"/>
    <cellStyle name="SAPBEXheaderItem 2 5 3 2 2" xfId="46106"/>
    <cellStyle name="SAPBEXheaderItem 2 5 3 3" xfId="46107"/>
    <cellStyle name="SAPBEXheaderItem 2 5 4" xfId="46108"/>
    <cellStyle name="SAPBEXheaderItem 2 5 4 2" xfId="46109"/>
    <cellStyle name="SAPBEXheaderItem 2 5 4 2 2" xfId="46110"/>
    <cellStyle name="SAPBEXheaderItem 2 5 4 3" xfId="46111"/>
    <cellStyle name="SAPBEXheaderItem 2 5 5" xfId="46112"/>
    <cellStyle name="SAPBEXheaderItem 2 5 5 2" xfId="46113"/>
    <cellStyle name="SAPBEXheaderItem 2 5 5 2 2" xfId="46114"/>
    <cellStyle name="SAPBEXheaderItem 2 5 5 3" xfId="46115"/>
    <cellStyle name="SAPBEXheaderItem 2 5 6" xfId="46116"/>
    <cellStyle name="SAPBEXheaderItem 2 5 6 2" xfId="46117"/>
    <cellStyle name="SAPBEXheaderItem 2 5 7" xfId="46118"/>
    <cellStyle name="SAPBEXheaderItem 2 6" xfId="46119"/>
    <cellStyle name="SAPBEXheaderItem 2 6 2" xfId="46120"/>
    <cellStyle name="SAPBEXheaderItem 2 6 2 2" xfId="46121"/>
    <cellStyle name="SAPBEXheaderItem 2 6 3" xfId="46122"/>
    <cellStyle name="SAPBEXheaderItem 2 7" xfId="46123"/>
    <cellStyle name="SAPBEXheaderItem 2 7 2" xfId="46124"/>
    <cellStyle name="SAPBEXheaderItem 2 7 2 2" xfId="46125"/>
    <cellStyle name="SAPBEXheaderItem 2 7 3" xfId="46126"/>
    <cellStyle name="SAPBEXheaderItem 2 8" xfId="46127"/>
    <cellStyle name="SAPBEXheaderItem 2 8 2" xfId="46128"/>
    <cellStyle name="SAPBEXheaderItem 2 9" xfId="46129"/>
    <cellStyle name="SAPBEXheaderItem 3" xfId="46130"/>
    <cellStyle name="SAPBEXheaderItem 3 2" xfId="46131"/>
    <cellStyle name="SAPBEXheaderItem 3 2 2" xfId="46132"/>
    <cellStyle name="SAPBEXheaderItem 3 2 2 2" xfId="46133"/>
    <cellStyle name="SAPBEXheaderItem 3 2 2 2 2" xfId="46134"/>
    <cellStyle name="SAPBEXheaderItem 3 2 2 2 2 2" xfId="46135"/>
    <cellStyle name="SAPBEXheaderItem 3 2 2 2 2 2 2" xfId="46136"/>
    <cellStyle name="SAPBEXheaderItem 3 2 2 2 2 3" xfId="46137"/>
    <cellStyle name="SAPBEXheaderItem 3 2 2 2 3" xfId="46138"/>
    <cellStyle name="SAPBEXheaderItem 3 2 2 2 3 2" xfId="46139"/>
    <cellStyle name="SAPBEXheaderItem 3 2 2 2 3 2 2" xfId="46140"/>
    <cellStyle name="SAPBEXheaderItem 3 2 2 2 3 3" xfId="46141"/>
    <cellStyle name="SAPBEXheaderItem 3 2 2 2 4" xfId="46142"/>
    <cellStyle name="SAPBEXheaderItem 3 2 2 2 4 2" xfId="46143"/>
    <cellStyle name="SAPBEXheaderItem 3 2 2 2 4 2 2" xfId="46144"/>
    <cellStyle name="SAPBEXheaderItem 3 2 2 2 4 3" xfId="46145"/>
    <cellStyle name="SAPBEXheaderItem 3 2 2 2 5" xfId="46146"/>
    <cellStyle name="SAPBEXheaderItem 3 2 2 2 5 2" xfId="46147"/>
    <cellStyle name="SAPBEXheaderItem 3 2 2 2 5 2 2" xfId="46148"/>
    <cellStyle name="SAPBEXheaderItem 3 2 2 2 5 3" xfId="46149"/>
    <cellStyle name="SAPBEXheaderItem 3 2 2 2 6" xfId="46150"/>
    <cellStyle name="SAPBEXheaderItem 3 2 2 2 6 2" xfId="46151"/>
    <cellStyle name="SAPBEXheaderItem 3 2 2 2 6 2 2" xfId="46152"/>
    <cellStyle name="SAPBEXheaderItem 3 2 2 2 6 3" xfId="46153"/>
    <cellStyle name="SAPBEXheaderItem 3 2 2 2 7" xfId="46154"/>
    <cellStyle name="SAPBEXheaderItem 3 2 2 2 7 2" xfId="46155"/>
    <cellStyle name="SAPBEXheaderItem 3 2 2 2 8" xfId="46156"/>
    <cellStyle name="SAPBEXheaderItem 3 2 2 3" xfId="46157"/>
    <cellStyle name="SAPBEXheaderItem 3 2 2 3 2" xfId="46158"/>
    <cellStyle name="SAPBEXheaderItem 3 2 2 3 2 2" xfId="46159"/>
    <cellStyle name="SAPBEXheaderItem 3 2 2 3 3" xfId="46160"/>
    <cellStyle name="SAPBEXheaderItem 3 2 2 4" xfId="46161"/>
    <cellStyle name="SAPBEXheaderItem 3 2 2 4 2" xfId="46162"/>
    <cellStyle name="SAPBEXheaderItem 3 2 2 4 2 2" xfId="46163"/>
    <cellStyle name="SAPBEXheaderItem 3 2 2 4 3" xfId="46164"/>
    <cellStyle name="SAPBEXheaderItem 3 2 2 5" xfId="46165"/>
    <cellStyle name="SAPBEXheaderItem 3 2 2 5 2" xfId="46166"/>
    <cellStyle name="SAPBEXheaderItem 3 2 2 5 2 2" xfId="46167"/>
    <cellStyle name="SAPBEXheaderItem 3 2 2 5 3" xfId="46168"/>
    <cellStyle name="SAPBEXheaderItem 3 2 2 6" xfId="46169"/>
    <cellStyle name="SAPBEXheaderItem 3 2 2 6 2" xfId="46170"/>
    <cellStyle name="SAPBEXheaderItem 3 2 2 6 2 2" xfId="46171"/>
    <cellStyle name="SAPBEXheaderItem 3 2 2 6 3" xfId="46172"/>
    <cellStyle name="SAPBEXheaderItem 3 2 2 7" xfId="46173"/>
    <cellStyle name="SAPBEXheaderItem 3 2 2 7 2" xfId="46174"/>
    <cellStyle name="SAPBEXheaderItem 3 2 2 7 2 2" xfId="46175"/>
    <cellStyle name="SAPBEXheaderItem 3 2 2 7 3" xfId="46176"/>
    <cellStyle name="SAPBEXheaderItem 3 2 2 8" xfId="46177"/>
    <cellStyle name="SAPBEXheaderItem 3 2 2 8 2" xfId="46178"/>
    <cellStyle name="SAPBEXheaderItem 3 2 2 9" xfId="46179"/>
    <cellStyle name="SAPBEXheaderItem 3 2 3" xfId="46180"/>
    <cellStyle name="SAPBEXheaderItem 3 2 3 2" xfId="46181"/>
    <cellStyle name="SAPBEXheaderItem 3 2 3 2 2" xfId="46182"/>
    <cellStyle name="SAPBEXheaderItem 3 2 3 2 2 2" xfId="46183"/>
    <cellStyle name="SAPBEXheaderItem 3 2 3 2 3" xfId="46184"/>
    <cellStyle name="SAPBEXheaderItem 3 2 3 3" xfId="46185"/>
    <cellStyle name="SAPBEXheaderItem 3 2 3 3 2" xfId="46186"/>
    <cellStyle name="SAPBEXheaderItem 3 2 3 3 2 2" xfId="46187"/>
    <cellStyle name="SAPBEXheaderItem 3 2 3 3 3" xfId="46188"/>
    <cellStyle name="SAPBEXheaderItem 3 2 3 4" xfId="46189"/>
    <cellStyle name="SAPBEXheaderItem 3 2 3 4 2" xfId="46190"/>
    <cellStyle name="SAPBEXheaderItem 3 2 3 4 2 2" xfId="46191"/>
    <cellStyle name="SAPBEXheaderItem 3 2 3 4 3" xfId="46192"/>
    <cellStyle name="SAPBEXheaderItem 3 2 3 5" xfId="46193"/>
    <cellStyle name="SAPBEXheaderItem 3 2 3 5 2" xfId="46194"/>
    <cellStyle name="SAPBEXheaderItem 3 2 3 5 2 2" xfId="46195"/>
    <cellStyle name="SAPBEXheaderItem 3 2 3 5 3" xfId="46196"/>
    <cellStyle name="SAPBEXheaderItem 3 2 3 6" xfId="46197"/>
    <cellStyle name="SAPBEXheaderItem 3 2 3 6 2" xfId="46198"/>
    <cellStyle name="SAPBEXheaderItem 3 2 3 7" xfId="46199"/>
    <cellStyle name="SAPBEXheaderItem 3 2 4" xfId="46200"/>
    <cellStyle name="SAPBEXheaderItem 3 2 4 2" xfId="46201"/>
    <cellStyle name="SAPBEXheaderItem 3 2 4 2 2" xfId="46202"/>
    <cellStyle name="SAPBEXheaderItem 3 2 4 3" xfId="46203"/>
    <cellStyle name="SAPBEXheaderItem 3 2 5" xfId="46204"/>
    <cellStyle name="SAPBEXheaderItem 3 2 5 2" xfId="46205"/>
    <cellStyle name="SAPBEXheaderItem 3 2 5 2 2" xfId="46206"/>
    <cellStyle name="SAPBEXheaderItem 3 2 5 3" xfId="46207"/>
    <cellStyle name="SAPBEXheaderItem 3 2 6" xfId="46208"/>
    <cellStyle name="SAPBEXheaderItem 3 2 6 2" xfId="46209"/>
    <cellStyle name="SAPBEXheaderItem 3 2 7" xfId="46210"/>
    <cellStyle name="SAPBEXheaderItem 3 3" xfId="46211"/>
    <cellStyle name="SAPBEXheaderItem 3 3 2" xfId="46212"/>
    <cellStyle name="SAPBEXheaderItem 3 3 2 2" xfId="46213"/>
    <cellStyle name="SAPBEXheaderItem 3 3 2 2 2" xfId="46214"/>
    <cellStyle name="SAPBEXheaderItem 3 3 2 2 2 2" xfId="46215"/>
    <cellStyle name="SAPBEXheaderItem 3 3 2 2 2 2 2" xfId="46216"/>
    <cellStyle name="SAPBEXheaderItem 3 3 2 2 2 3" xfId="46217"/>
    <cellStyle name="SAPBEXheaderItem 3 3 2 2 3" xfId="46218"/>
    <cellStyle name="SAPBEXheaderItem 3 3 2 2 3 2" xfId="46219"/>
    <cellStyle name="SAPBEXheaderItem 3 3 2 2 3 2 2" xfId="46220"/>
    <cellStyle name="SAPBEXheaderItem 3 3 2 2 3 3" xfId="46221"/>
    <cellStyle name="SAPBEXheaderItem 3 3 2 2 4" xfId="46222"/>
    <cellStyle name="SAPBEXheaderItem 3 3 2 2 4 2" xfId="46223"/>
    <cellStyle name="SAPBEXheaderItem 3 3 2 2 4 2 2" xfId="46224"/>
    <cellStyle name="SAPBEXheaderItem 3 3 2 2 4 3" xfId="46225"/>
    <cellStyle name="SAPBEXheaderItem 3 3 2 2 5" xfId="46226"/>
    <cellStyle name="SAPBEXheaderItem 3 3 2 2 5 2" xfId="46227"/>
    <cellStyle name="SAPBEXheaderItem 3 3 2 2 5 2 2" xfId="46228"/>
    <cellStyle name="SAPBEXheaderItem 3 3 2 2 5 3" xfId="46229"/>
    <cellStyle name="SAPBEXheaderItem 3 3 2 2 6" xfId="46230"/>
    <cellStyle name="SAPBEXheaderItem 3 3 2 2 6 2" xfId="46231"/>
    <cellStyle name="SAPBEXheaderItem 3 3 2 2 6 2 2" xfId="46232"/>
    <cellStyle name="SAPBEXheaderItem 3 3 2 2 6 3" xfId="46233"/>
    <cellStyle name="SAPBEXheaderItem 3 3 2 2 7" xfId="46234"/>
    <cellStyle name="SAPBEXheaderItem 3 3 2 2 7 2" xfId="46235"/>
    <cellStyle name="SAPBEXheaderItem 3 3 2 2 8" xfId="46236"/>
    <cellStyle name="SAPBEXheaderItem 3 3 2 3" xfId="46237"/>
    <cellStyle name="SAPBEXheaderItem 3 3 2 3 2" xfId="46238"/>
    <cellStyle name="SAPBEXheaderItem 3 3 2 3 2 2" xfId="46239"/>
    <cellStyle name="SAPBEXheaderItem 3 3 2 3 3" xfId="46240"/>
    <cellStyle name="SAPBEXheaderItem 3 3 2 4" xfId="46241"/>
    <cellStyle name="SAPBEXheaderItem 3 3 2 4 2" xfId="46242"/>
    <cellStyle name="SAPBEXheaderItem 3 3 2 4 2 2" xfId="46243"/>
    <cellStyle name="SAPBEXheaderItem 3 3 2 4 3" xfId="46244"/>
    <cellStyle name="SAPBEXheaderItem 3 3 2 5" xfId="46245"/>
    <cellStyle name="SAPBEXheaderItem 3 3 2 5 2" xfId="46246"/>
    <cellStyle name="SAPBEXheaderItem 3 3 2 5 2 2" xfId="46247"/>
    <cellStyle name="SAPBEXheaderItem 3 3 2 5 3" xfId="46248"/>
    <cellStyle name="SAPBEXheaderItem 3 3 2 6" xfId="46249"/>
    <cellStyle name="SAPBEXheaderItem 3 3 2 6 2" xfId="46250"/>
    <cellStyle name="SAPBEXheaderItem 3 3 2 6 2 2" xfId="46251"/>
    <cellStyle name="SAPBEXheaderItem 3 3 2 6 3" xfId="46252"/>
    <cellStyle name="SAPBEXheaderItem 3 3 2 7" xfId="46253"/>
    <cellStyle name="SAPBEXheaderItem 3 3 2 7 2" xfId="46254"/>
    <cellStyle name="SAPBEXheaderItem 3 3 2 7 2 2" xfId="46255"/>
    <cellStyle name="SAPBEXheaderItem 3 3 2 7 3" xfId="46256"/>
    <cellStyle name="SAPBEXheaderItem 3 3 2 8" xfId="46257"/>
    <cellStyle name="SAPBEXheaderItem 3 3 2 8 2" xfId="46258"/>
    <cellStyle name="SAPBEXheaderItem 3 3 2 9" xfId="46259"/>
    <cellStyle name="SAPBEXheaderItem 3 3 3" xfId="46260"/>
    <cellStyle name="SAPBEXheaderItem 3 3 3 2" xfId="46261"/>
    <cellStyle name="SAPBEXheaderItem 3 3 3 2 2" xfId="46262"/>
    <cellStyle name="SAPBEXheaderItem 3 3 3 2 2 2" xfId="46263"/>
    <cellStyle name="SAPBEXheaderItem 3 3 3 2 3" xfId="46264"/>
    <cellStyle name="SAPBEXheaderItem 3 3 3 3" xfId="46265"/>
    <cellStyle name="SAPBEXheaderItem 3 3 3 3 2" xfId="46266"/>
    <cellStyle name="SAPBEXheaderItem 3 3 3 3 2 2" xfId="46267"/>
    <cellStyle name="SAPBEXheaderItem 3 3 3 3 3" xfId="46268"/>
    <cellStyle name="SAPBEXheaderItem 3 3 3 4" xfId="46269"/>
    <cellStyle name="SAPBEXheaderItem 3 3 3 4 2" xfId="46270"/>
    <cellStyle name="SAPBEXheaderItem 3 3 3 4 2 2" xfId="46271"/>
    <cellStyle name="SAPBEXheaderItem 3 3 3 4 3" xfId="46272"/>
    <cellStyle name="SAPBEXheaderItem 3 3 3 5" xfId="46273"/>
    <cellStyle name="SAPBEXheaderItem 3 3 3 5 2" xfId="46274"/>
    <cellStyle name="SAPBEXheaderItem 3 3 3 5 2 2" xfId="46275"/>
    <cellStyle name="SAPBEXheaderItem 3 3 3 5 3" xfId="46276"/>
    <cellStyle name="SAPBEXheaderItem 3 3 3 6" xfId="46277"/>
    <cellStyle name="SAPBEXheaderItem 3 3 3 6 2" xfId="46278"/>
    <cellStyle name="SAPBEXheaderItem 3 3 3 7" xfId="46279"/>
    <cellStyle name="SAPBEXheaderItem 3 3 4" xfId="46280"/>
    <cellStyle name="SAPBEXheaderItem 3 3 4 2" xfId="46281"/>
    <cellStyle name="SAPBEXheaderItem 3 3 4 2 2" xfId="46282"/>
    <cellStyle name="SAPBEXheaderItem 3 3 4 3" xfId="46283"/>
    <cellStyle name="SAPBEXheaderItem 3 3 5" xfId="46284"/>
    <cellStyle name="SAPBEXheaderItem 3 3 5 2" xfId="46285"/>
    <cellStyle name="SAPBEXheaderItem 3 3 5 2 2" xfId="46286"/>
    <cellStyle name="SAPBEXheaderItem 3 3 5 3" xfId="46287"/>
    <cellStyle name="SAPBEXheaderItem 3 3 6" xfId="46288"/>
    <cellStyle name="SAPBEXheaderItem 3 3 6 2" xfId="46289"/>
    <cellStyle name="SAPBEXheaderItem 3 3 7" xfId="46290"/>
    <cellStyle name="SAPBEXheaderItem 3 4" xfId="46291"/>
    <cellStyle name="SAPBEXheaderItem 3 4 2" xfId="46292"/>
    <cellStyle name="SAPBEXheaderItem 3 4 2 2" xfId="46293"/>
    <cellStyle name="SAPBEXheaderItem 3 4 2 2 2" xfId="46294"/>
    <cellStyle name="SAPBEXheaderItem 3 4 2 2 2 2" xfId="46295"/>
    <cellStyle name="SAPBEXheaderItem 3 4 2 2 3" xfId="46296"/>
    <cellStyle name="SAPBEXheaderItem 3 4 2 3" xfId="46297"/>
    <cellStyle name="SAPBEXheaderItem 3 4 2 3 2" xfId="46298"/>
    <cellStyle name="SAPBEXheaderItem 3 4 2 3 2 2" xfId="46299"/>
    <cellStyle name="SAPBEXheaderItem 3 4 2 3 3" xfId="46300"/>
    <cellStyle name="SAPBEXheaderItem 3 4 2 4" xfId="46301"/>
    <cellStyle name="SAPBEXheaderItem 3 4 2 4 2" xfId="46302"/>
    <cellStyle name="SAPBEXheaderItem 3 4 2 4 2 2" xfId="46303"/>
    <cellStyle name="SAPBEXheaderItem 3 4 2 4 3" xfId="46304"/>
    <cellStyle name="SAPBEXheaderItem 3 4 2 5" xfId="46305"/>
    <cellStyle name="SAPBEXheaderItem 3 4 2 5 2" xfId="46306"/>
    <cellStyle name="SAPBEXheaderItem 3 4 2 5 2 2" xfId="46307"/>
    <cellStyle name="SAPBEXheaderItem 3 4 2 5 3" xfId="46308"/>
    <cellStyle name="SAPBEXheaderItem 3 4 2 6" xfId="46309"/>
    <cellStyle name="SAPBEXheaderItem 3 4 2 6 2" xfId="46310"/>
    <cellStyle name="SAPBEXheaderItem 3 4 2 6 2 2" xfId="46311"/>
    <cellStyle name="SAPBEXheaderItem 3 4 2 6 3" xfId="46312"/>
    <cellStyle name="SAPBEXheaderItem 3 4 2 7" xfId="46313"/>
    <cellStyle name="SAPBEXheaderItem 3 4 2 7 2" xfId="46314"/>
    <cellStyle name="SAPBEXheaderItem 3 4 2 8" xfId="46315"/>
    <cellStyle name="SAPBEXheaderItem 3 4 3" xfId="46316"/>
    <cellStyle name="SAPBEXheaderItem 3 4 3 2" xfId="46317"/>
    <cellStyle name="SAPBEXheaderItem 3 4 3 2 2" xfId="46318"/>
    <cellStyle name="SAPBEXheaderItem 3 4 3 3" xfId="46319"/>
    <cellStyle name="SAPBEXheaderItem 3 4 4" xfId="46320"/>
    <cellStyle name="SAPBEXheaderItem 3 4 4 2" xfId="46321"/>
    <cellStyle name="SAPBEXheaderItem 3 4 4 2 2" xfId="46322"/>
    <cellStyle name="SAPBEXheaderItem 3 4 4 3" xfId="46323"/>
    <cellStyle name="SAPBEXheaderItem 3 4 5" xfId="46324"/>
    <cellStyle name="SAPBEXheaderItem 3 4 5 2" xfId="46325"/>
    <cellStyle name="SAPBEXheaderItem 3 4 5 2 2" xfId="46326"/>
    <cellStyle name="SAPBEXheaderItem 3 4 5 3" xfId="46327"/>
    <cellStyle name="SAPBEXheaderItem 3 4 6" xfId="46328"/>
    <cellStyle name="SAPBEXheaderItem 3 4 6 2" xfId="46329"/>
    <cellStyle name="SAPBEXheaderItem 3 4 6 2 2" xfId="46330"/>
    <cellStyle name="SAPBEXheaderItem 3 4 6 3" xfId="46331"/>
    <cellStyle name="SAPBEXheaderItem 3 4 7" xfId="46332"/>
    <cellStyle name="SAPBEXheaderItem 3 4 7 2" xfId="46333"/>
    <cellStyle name="SAPBEXheaderItem 3 4 7 2 2" xfId="46334"/>
    <cellStyle name="SAPBEXheaderItem 3 4 7 3" xfId="46335"/>
    <cellStyle name="SAPBEXheaderItem 3 4 8" xfId="46336"/>
    <cellStyle name="SAPBEXheaderItem 3 4 8 2" xfId="46337"/>
    <cellStyle name="SAPBEXheaderItem 3 4 9" xfId="46338"/>
    <cellStyle name="SAPBEXheaderItem 3 5" xfId="46339"/>
    <cellStyle name="SAPBEXheaderItem 3 5 2" xfId="46340"/>
    <cellStyle name="SAPBEXheaderItem 3 5 2 2" xfId="46341"/>
    <cellStyle name="SAPBEXheaderItem 3 5 2 2 2" xfId="46342"/>
    <cellStyle name="SAPBEXheaderItem 3 5 2 3" xfId="46343"/>
    <cellStyle name="SAPBEXheaderItem 3 5 3" xfId="46344"/>
    <cellStyle name="SAPBEXheaderItem 3 5 3 2" xfId="46345"/>
    <cellStyle name="SAPBEXheaderItem 3 5 3 2 2" xfId="46346"/>
    <cellStyle name="SAPBEXheaderItem 3 5 3 3" xfId="46347"/>
    <cellStyle name="SAPBEXheaderItem 3 5 4" xfId="46348"/>
    <cellStyle name="SAPBEXheaderItem 3 5 4 2" xfId="46349"/>
    <cellStyle name="SAPBEXheaderItem 3 5 4 2 2" xfId="46350"/>
    <cellStyle name="SAPBEXheaderItem 3 5 4 3" xfId="46351"/>
    <cellStyle name="SAPBEXheaderItem 3 5 5" xfId="46352"/>
    <cellStyle name="SAPBEXheaderItem 3 5 5 2" xfId="46353"/>
    <cellStyle name="SAPBEXheaderItem 3 5 5 2 2" xfId="46354"/>
    <cellStyle name="SAPBEXheaderItem 3 5 5 3" xfId="46355"/>
    <cellStyle name="SAPBEXheaderItem 3 5 6" xfId="46356"/>
    <cellStyle name="SAPBEXheaderItem 3 5 6 2" xfId="46357"/>
    <cellStyle name="SAPBEXheaderItem 3 5 7" xfId="46358"/>
    <cellStyle name="SAPBEXheaderItem 3 6" xfId="46359"/>
    <cellStyle name="SAPBEXheaderItem 3 6 2" xfId="46360"/>
    <cellStyle name="SAPBEXheaderItem 3 6 2 2" xfId="46361"/>
    <cellStyle name="SAPBEXheaderItem 3 6 3" xfId="46362"/>
    <cellStyle name="SAPBEXheaderItem 3 7" xfId="46363"/>
    <cellStyle name="SAPBEXheaderItem 3 7 2" xfId="46364"/>
    <cellStyle name="SAPBEXheaderItem 3 7 2 2" xfId="46365"/>
    <cellStyle name="SAPBEXheaderItem 3 7 3" xfId="46366"/>
    <cellStyle name="SAPBEXheaderItem 3 8" xfId="46367"/>
    <cellStyle name="SAPBEXheaderItem 3 8 2" xfId="46368"/>
    <cellStyle name="SAPBEXheaderItem 3 9" xfId="46369"/>
    <cellStyle name="SAPBEXheaderItem 4" xfId="46370"/>
    <cellStyle name="SAPBEXheaderItem 4 2" xfId="46371"/>
    <cellStyle name="SAPBEXheaderItem 4 2 2" xfId="46372"/>
    <cellStyle name="SAPBEXheaderItem 4 2 2 2" xfId="46373"/>
    <cellStyle name="SAPBEXheaderItem 4 2 2 2 2" xfId="46374"/>
    <cellStyle name="SAPBEXheaderItem 4 2 2 2 2 2" xfId="46375"/>
    <cellStyle name="SAPBEXheaderItem 4 2 2 2 2 2 2" xfId="46376"/>
    <cellStyle name="SAPBEXheaderItem 4 2 2 2 2 3" xfId="46377"/>
    <cellStyle name="SAPBEXheaderItem 4 2 2 2 3" xfId="46378"/>
    <cellStyle name="SAPBEXheaderItem 4 2 2 2 3 2" xfId="46379"/>
    <cellStyle name="SAPBEXheaderItem 4 2 2 2 3 2 2" xfId="46380"/>
    <cellStyle name="SAPBEXheaderItem 4 2 2 2 3 3" xfId="46381"/>
    <cellStyle name="SAPBEXheaderItem 4 2 2 2 4" xfId="46382"/>
    <cellStyle name="SAPBEXheaderItem 4 2 2 2 4 2" xfId="46383"/>
    <cellStyle name="SAPBEXheaderItem 4 2 2 2 4 2 2" xfId="46384"/>
    <cellStyle name="SAPBEXheaderItem 4 2 2 2 4 3" xfId="46385"/>
    <cellStyle name="SAPBEXheaderItem 4 2 2 2 5" xfId="46386"/>
    <cellStyle name="SAPBEXheaderItem 4 2 2 2 5 2" xfId="46387"/>
    <cellStyle name="SAPBEXheaderItem 4 2 2 2 5 2 2" xfId="46388"/>
    <cellStyle name="SAPBEXheaderItem 4 2 2 2 5 3" xfId="46389"/>
    <cellStyle name="SAPBEXheaderItem 4 2 2 2 6" xfId="46390"/>
    <cellStyle name="SAPBEXheaderItem 4 2 2 2 6 2" xfId="46391"/>
    <cellStyle name="SAPBEXheaderItem 4 2 2 2 6 2 2" xfId="46392"/>
    <cellStyle name="SAPBEXheaderItem 4 2 2 2 6 3" xfId="46393"/>
    <cellStyle name="SAPBEXheaderItem 4 2 2 2 7" xfId="46394"/>
    <cellStyle name="SAPBEXheaderItem 4 2 2 2 7 2" xfId="46395"/>
    <cellStyle name="SAPBEXheaderItem 4 2 2 2 8" xfId="46396"/>
    <cellStyle name="SAPBEXheaderItem 4 2 2 3" xfId="46397"/>
    <cellStyle name="SAPBEXheaderItem 4 2 2 3 2" xfId="46398"/>
    <cellStyle name="SAPBEXheaderItem 4 2 2 3 2 2" xfId="46399"/>
    <cellStyle name="SAPBEXheaderItem 4 2 2 3 3" xfId="46400"/>
    <cellStyle name="SAPBEXheaderItem 4 2 2 4" xfId="46401"/>
    <cellStyle name="SAPBEXheaderItem 4 2 2 4 2" xfId="46402"/>
    <cellStyle name="SAPBEXheaderItem 4 2 2 4 2 2" xfId="46403"/>
    <cellStyle name="SAPBEXheaderItem 4 2 2 4 3" xfId="46404"/>
    <cellStyle name="SAPBEXheaderItem 4 2 2 5" xfId="46405"/>
    <cellStyle name="SAPBEXheaderItem 4 2 2 5 2" xfId="46406"/>
    <cellStyle name="SAPBEXheaderItem 4 2 2 5 2 2" xfId="46407"/>
    <cellStyle name="SAPBEXheaderItem 4 2 2 5 3" xfId="46408"/>
    <cellStyle name="SAPBEXheaderItem 4 2 2 6" xfId="46409"/>
    <cellStyle name="SAPBEXheaderItem 4 2 2 6 2" xfId="46410"/>
    <cellStyle name="SAPBEXheaderItem 4 2 2 6 2 2" xfId="46411"/>
    <cellStyle name="SAPBEXheaderItem 4 2 2 6 3" xfId="46412"/>
    <cellStyle name="SAPBEXheaderItem 4 2 2 7" xfId="46413"/>
    <cellStyle name="SAPBEXheaderItem 4 2 2 7 2" xfId="46414"/>
    <cellStyle name="SAPBEXheaderItem 4 2 2 7 2 2" xfId="46415"/>
    <cellStyle name="SAPBEXheaderItem 4 2 2 7 3" xfId="46416"/>
    <cellStyle name="SAPBEXheaderItem 4 2 2 8" xfId="46417"/>
    <cellStyle name="SAPBEXheaderItem 4 2 2 8 2" xfId="46418"/>
    <cellStyle name="SAPBEXheaderItem 4 2 2 9" xfId="46419"/>
    <cellStyle name="SAPBEXheaderItem 4 2 3" xfId="46420"/>
    <cellStyle name="SAPBEXheaderItem 4 2 3 2" xfId="46421"/>
    <cellStyle name="SAPBEXheaderItem 4 2 3 2 2" xfId="46422"/>
    <cellStyle name="SAPBEXheaderItem 4 2 3 2 2 2" xfId="46423"/>
    <cellStyle name="SAPBEXheaderItem 4 2 3 2 3" xfId="46424"/>
    <cellStyle name="SAPBEXheaderItem 4 2 3 3" xfId="46425"/>
    <cellStyle name="SAPBEXheaderItem 4 2 3 3 2" xfId="46426"/>
    <cellStyle name="SAPBEXheaderItem 4 2 3 3 2 2" xfId="46427"/>
    <cellStyle name="SAPBEXheaderItem 4 2 3 3 3" xfId="46428"/>
    <cellStyle name="SAPBEXheaderItem 4 2 3 4" xfId="46429"/>
    <cellStyle name="SAPBEXheaderItem 4 2 3 4 2" xfId="46430"/>
    <cellStyle name="SAPBEXheaderItem 4 2 3 4 2 2" xfId="46431"/>
    <cellStyle name="SAPBEXheaderItem 4 2 3 4 3" xfId="46432"/>
    <cellStyle name="SAPBEXheaderItem 4 2 3 5" xfId="46433"/>
    <cellStyle name="SAPBEXheaderItem 4 2 3 5 2" xfId="46434"/>
    <cellStyle name="SAPBEXheaderItem 4 2 3 5 2 2" xfId="46435"/>
    <cellStyle name="SAPBEXheaderItem 4 2 3 5 3" xfId="46436"/>
    <cellStyle name="SAPBEXheaderItem 4 2 3 6" xfId="46437"/>
    <cellStyle name="SAPBEXheaderItem 4 2 3 6 2" xfId="46438"/>
    <cellStyle name="SAPBEXheaderItem 4 2 3 7" xfId="46439"/>
    <cellStyle name="SAPBEXheaderItem 4 2 4" xfId="46440"/>
    <cellStyle name="SAPBEXheaderItem 4 2 4 2" xfId="46441"/>
    <cellStyle name="SAPBEXheaderItem 4 2 4 2 2" xfId="46442"/>
    <cellStyle name="SAPBEXheaderItem 4 2 4 3" xfId="46443"/>
    <cellStyle name="SAPBEXheaderItem 4 2 5" xfId="46444"/>
    <cellStyle name="SAPBEXheaderItem 4 2 5 2" xfId="46445"/>
    <cellStyle name="SAPBEXheaderItem 4 2 5 2 2" xfId="46446"/>
    <cellStyle name="SAPBEXheaderItem 4 2 5 3" xfId="46447"/>
    <cellStyle name="SAPBEXheaderItem 4 2 6" xfId="46448"/>
    <cellStyle name="SAPBEXheaderItem 4 2 6 2" xfId="46449"/>
    <cellStyle name="SAPBEXheaderItem 4 2 7" xfId="46450"/>
    <cellStyle name="SAPBEXheaderItem 4 3" xfId="46451"/>
    <cellStyle name="SAPBEXheaderItem 4 3 2" xfId="46452"/>
    <cellStyle name="SAPBEXheaderItem 4 3 2 2" xfId="46453"/>
    <cellStyle name="SAPBEXheaderItem 4 3 2 2 2" xfId="46454"/>
    <cellStyle name="SAPBEXheaderItem 4 3 2 2 2 2" xfId="46455"/>
    <cellStyle name="SAPBEXheaderItem 4 3 2 2 2 2 2" xfId="46456"/>
    <cellStyle name="SAPBEXheaderItem 4 3 2 2 2 3" xfId="46457"/>
    <cellStyle name="SAPBEXheaderItem 4 3 2 2 3" xfId="46458"/>
    <cellStyle name="SAPBEXheaderItem 4 3 2 2 3 2" xfId="46459"/>
    <cellStyle name="SAPBEXheaderItem 4 3 2 2 3 2 2" xfId="46460"/>
    <cellStyle name="SAPBEXheaderItem 4 3 2 2 3 3" xfId="46461"/>
    <cellStyle name="SAPBEXheaderItem 4 3 2 2 4" xfId="46462"/>
    <cellStyle name="SAPBEXheaderItem 4 3 2 2 4 2" xfId="46463"/>
    <cellStyle name="SAPBEXheaderItem 4 3 2 2 4 2 2" xfId="46464"/>
    <cellStyle name="SAPBEXheaderItem 4 3 2 2 4 3" xfId="46465"/>
    <cellStyle name="SAPBEXheaderItem 4 3 2 2 5" xfId="46466"/>
    <cellStyle name="SAPBEXheaderItem 4 3 2 2 5 2" xfId="46467"/>
    <cellStyle name="SAPBEXheaderItem 4 3 2 2 5 2 2" xfId="46468"/>
    <cellStyle name="SAPBEXheaderItem 4 3 2 2 5 3" xfId="46469"/>
    <cellStyle name="SAPBEXheaderItem 4 3 2 2 6" xfId="46470"/>
    <cellStyle name="SAPBEXheaderItem 4 3 2 2 6 2" xfId="46471"/>
    <cellStyle name="SAPBEXheaderItem 4 3 2 2 6 2 2" xfId="46472"/>
    <cellStyle name="SAPBEXheaderItem 4 3 2 2 6 3" xfId="46473"/>
    <cellStyle name="SAPBEXheaderItem 4 3 2 2 7" xfId="46474"/>
    <cellStyle name="SAPBEXheaderItem 4 3 2 2 7 2" xfId="46475"/>
    <cellStyle name="SAPBEXheaderItem 4 3 2 2 8" xfId="46476"/>
    <cellStyle name="SAPBEXheaderItem 4 3 2 3" xfId="46477"/>
    <cellStyle name="SAPBEXheaderItem 4 3 2 3 2" xfId="46478"/>
    <cellStyle name="SAPBEXheaderItem 4 3 2 3 2 2" xfId="46479"/>
    <cellStyle name="SAPBEXheaderItem 4 3 2 3 3" xfId="46480"/>
    <cellStyle name="SAPBEXheaderItem 4 3 2 4" xfId="46481"/>
    <cellStyle name="SAPBEXheaderItem 4 3 2 4 2" xfId="46482"/>
    <cellStyle name="SAPBEXheaderItem 4 3 2 4 2 2" xfId="46483"/>
    <cellStyle name="SAPBEXheaderItem 4 3 2 4 3" xfId="46484"/>
    <cellStyle name="SAPBEXheaderItem 4 3 2 5" xfId="46485"/>
    <cellStyle name="SAPBEXheaderItem 4 3 2 5 2" xfId="46486"/>
    <cellStyle name="SAPBEXheaderItem 4 3 2 5 2 2" xfId="46487"/>
    <cellStyle name="SAPBEXheaderItem 4 3 2 5 3" xfId="46488"/>
    <cellStyle name="SAPBEXheaderItem 4 3 2 6" xfId="46489"/>
    <cellStyle name="SAPBEXheaderItem 4 3 2 6 2" xfId="46490"/>
    <cellStyle name="SAPBEXheaderItem 4 3 2 6 2 2" xfId="46491"/>
    <cellStyle name="SAPBEXheaderItem 4 3 2 6 3" xfId="46492"/>
    <cellStyle name="SAPBEXheaderItem 4 3 2 7" xfId="46493"/>
    <cellStyle name="SAPBEXheaderItem 4 3 2 7 2" xfId="46494"/>
    <cellStyle name="SAPBEXheaderItem 4 3 2 7 2 2" xfId="46495"/>
    <cellStyle name="SAPBEXheaderItem 4 3 2 7 3" xfId="46496"/>
    <cellStyle name="SAPBEXheaderItem 4 3 2 8" xfId="46497"/>
    <cellStyle name="SAPBEXheaderItem 4 3 2 8 2" xfId="46498"/>
    <cellStyle name="SAPBEXheaderItem 4 3 2 9" xfId="46499"/>
    <cellStyle name="SAPBEXheaderItem 4 3 3" xfId="46500"/>
    <cellStyle name="SAPBEXheaderItem 4 3 3 2" xfId="46501"/>
    <cellStyle name="SAPBEXheaderItem 4 3 3 2 2" xfId="46502"/>
    <cellStyle name="SAPBEXheaderItem 4 3 3 2 2 2" xfId="46503"/>
    <cellStyle name="SAPBEXheaderItem 4 3 3 2 3" xfId="46504"/>
    <cellStyle name="SAPBEXheaderItem 4 3 3 3" xfId="46505"/>
    <cellStyle name="SAPBEXheaderItem 4 3 3 3 2" xfId="46506"/>
    <cellStyle name="SAPBEXheaderItem 4 3 3 3 2 2" xfId="46507"/>
    <cellStyle name="SAPBEXheaderItem 4 3 3 3 3" xfId="46508"/>
    <cellStyle name="SAPBEXheaderItem 4 3 3 4" xfId="46509"/>
    <cellStyle name="SAPBEXheaderItem 4 3 3 4 2" xfId="46510"/>
    <cellStyle name="SAPBEXheaderItem 4 3 3 4 2 2" xfId="46511"/>
    <cellStyle name="SAPBEXheaderItem 4 3 3 4 3" xfId="46512"/>
    <cellStyle name="SAPBEXheaderItem 4 3 3 5" xfId="46513"/>
    <cellStyle name="SAPBEXheaderItem 4 3 3 5 2" xfId="46514"/>
    <cellStyle name="SAPBEXheaderItem 4 3 3 5 2 2" xfId="46515"/>
    <cellStyle name="SAPBEXheaderItem 4 3 3 5 3" xfId="46516"/>
    <cellStyle name="SAPBEXheaderItem 4 3 3 6" xfId="46517"/>
    <cellStyle name="SAPBEXheaderItem 4 3 3 6 2" xfId="46518"/>
    <cellStyle name="SAPBEXheaderItem 4 3 3 7" xfId="46519"/>
    <cellStyle name="SAPBEXheaderItem 4 3 4" xfId="46520"/>
    <cellStyle name="SAPBEXheaderItem 4 3 4 2" xfId="46521"/>
    <cellStyle name="SAPBEXheaderItem 4 3 4 2 2" xfId="46522"/>
    <cellStyle name="SAPBEXheaderItem 4 3 4 3" xfId="46523"/>
    <cellStyle name="SAPBEXheaderItem 4 3 5" xfId="46524"/>
    <cellStyle name="SAPBEXheaderItem 4 3 5 2" xfId="46525"/>
    <cellStyle name="SAPBEXheaderItem 4 3 5 2 2" xfId="46526"/>
    <cellStyle name="SAPBEXheaderItem 4 3 5 3" xfId="46527"/>
    <cellStyle name="SAPBEXheaderItem 4 3 6" xfId="46528"/>
    <cellStyle name="SAPBEXheaderItem 4 3 6 2" xfId="46529"/>
    <cellStyle name="SAPBEXheaderItem 4 3 7" xfId="46530"/>
    <cellStyle name="SAPBEXheaderItem 4 4" xfId="46531"/>
    <cellStyle name="SAPBEXheaderItem 4 4 2" xfId="46532"/>
    <cellStyle name="SAPBEXheaderItem 4 4 2 2" xfId="46533"/>
    <cellStyle name="SAPBEXheaderItem 4 4 2 2 2" xfId="46534"/>
    <cellStyle name="SAPBEXheaderItem 4 4 2 2 2 2" xfId="46535"/>
    <cellStyle name="SAPBEXheaderItem 4 4 2 2 3" xfId="46536"/>
    <cellStyle name="SAPBEXheaderItem 4 4 2 3" xfId="46537"/>
    <cellStyle name="SAPBEXheaderItem 4 4 2 3 2" xfId="46538"/>
    <cellStyle name="SAPBEXheaderItem 4 4 2 3 2 2" xfId="46539"/>
    <cellStyle name="SAPBEXheaderItem 4 4 2 3 3" xfId="46540"/>
    <cellStyle name="SAPBEXheaderItem 4 4 2 4" xfId="46541"/>
    <cellStyle name="SAPBEXheaderItem 4 4 2 4 2" xfId="46542"/>
    <cellStyle name="SAPBEXheaderItem 4 4 2 4 2 2" xfId="46543"/>
    <cellStyle name="SAPBEXheaderItem 4 4 2 4 3" xfId="46544"/>
    <cellStyle name="SAPBEXheaderItem 4 4 2 5" xfId="46545"/>
    <cellStyle name="SAPBEXheaderItem 4 4 2 5 2" xfId="46546"/>
    <cellStyle name="SAPBEXheaderItem 4 4 2 5 2 2" xfId="46547"/>
    <cellStyle name="SAPBEXheaderItem 4 4 2 5 3" xfId="46548"/>
    <cellStyle name="SAPBEXheaderItem 4 4 2 6" xfId="46549"/>
    <cellStyle name="SAPBEXheaderItem 4 4 2 6 2" xfId="46550"/>
    <cellStyle name="SAPBEXheaderItem 4 4 2 6 2 2" xfId="46551"/>
    <cellStyle name="SAPBEXheaderItem 4 4 2 6 3" xfId="46552"/>
    <cellStyle name="SAPBEXheaderItem 4 4 2 7" xfId="46553"/>
    <cellStyle name="SAPBEXheaderItem 4 4 2 7 2" xfId="46554"/>
    <cellStyle name="SAPBEXheaderItem 4 4 2 8" xfId="46555"/>
    <cellStyle name="SAPBEXheaderItem 4 4 3" xfId="46556"/>
    <cellStyle name="SAPBEXheaderItem 4 4 3 2" xfId="46557"/>
    <cellStyle name="SAPBEXheaderItem 4 4 3 2 2" xfId="46558"/>
    <cellStyle name="SAPBEXheaderItem 4 4 3 3" xfId="46559"/>
    <cellStyle name="SAPBEXheaderItem 4 4 4" xfId="46560"/>
    <cellStyle name="SAPBEXheaderItem 4 4 4 2" xfId="46561"/>
    <cellStyle name="SAPBEXheaderItem 4 4 4 2 2" xfId="46562"/>
    <cellStyle name="SAPBEXheaderItem 4 4 4 3" xfId="46563"/>
    <cellStyle name="SAPBEXheaderItem 4 4 5" xfId="46564"/>
    <cellStyle name="SAPBEXheaderItem 4 4 5 2" xfId="46565"/>
    <cellStyle name="SAPBEXheaderItem 4 4 5 2 2" xfId="46566"/>
    <cellStyle name="SAPBEXheaderItem 4 4 5 3" xfId="46567"/>
    <cellStyle name="SAPBEXheaderItem 4 4 6" xfId="46568"/>
    <cellStyle name="SAPBEXheaderItem 4 4 6 2" xfId="46569"/>
    <cellStyle name="SAPBEXheaderItem 4 4 6 2 2" xfId="46570"/>
    <cellStyle name="SAPBEXheaderItem 4 4 6 3" xfId="46571"/>
    <cellStyle name="SAPBEXheaderItem 4 4 7" xfId="46572"/>
    <cellStyle name="SAPBEXheaderItem 4 4 7 2" xfId="46573"/>
    <cellStyle name="SAPBEXheaderItem 4 4 7 2 2" xfId="46574"/>
    <cellStyle name="SAPBEXheaderItem 4 4 7 3" xfId="46575"/>
    <cellStyle name="SAPBEXheaderItem 4 4 8" xfId="46576"/>
    <cellStyle name="SAPBEXheaderItem 4 4 8 2" xfId="46577"/>
    <cellStyle name="SAPBEXheaderItem 4 4 9" xfId="46578"/>
    <cellStyle name="SAPBEXheaderItem 4 5" xfId="46579"/>
    <cellStyle name="SAPBEXheaderItem 4 5 2" xfId="46580"/>
    <cellStyle name="SAPBEXheaderItem 4 5 2 2" xfId="46581"/>
    <cellStyle name="SAPBEXheaderItem 4 5 2 2 2" xfId="46582"/>
    <cellStyle name="SAPBEXheaderItem 4 5 2 3" xfId="46583"/>
    <cellStyle name="SAPBEXheaderItem 4 5 3" xfId="46584"/>
    <cellStyle name="SAPBEXheaderItem 4 5 3 2" xfId="46585"/>
    <cellStyle name="SAPBEXheaderItem 4 5 3 2 2" xfId="46586"/>
    <cellStyle name="SAPBEXheaderItem 4 5 3 3" xfId="46587"/>
    <cellStyle name="SAPBEXheaderItem 4 5 4" xfId="46588"/>
    <cellStyle name="SAPBEXheaderItem 4 5 4 2" xfId="46589"/>
    <cellStyle name="SAPBEXheaderItem 4 5 4 2 2" xfId="46590"/>
    <cellStyle name="SAPBEXheaderItem 4 5 4 3" xfId="46591"/>
    <cellStyle name="SAPBEXheaderItem 4 5 5" xfId="46592"/>
    <cellStyle name="SAPBEXheaderItem 4 5 5 2" xfId="46593"/>
    <cellStyle name="SAPBEXheaderItem 4 5 5 2 2" xfId="46594"/>
    <cellStyle name="SAPBEXheaderItem 4 5 5 3" xfId="46595"/>
    <cellStyle name="SAPBEXheaderItem 4 5 6" xfId="46596"/>
    <cellStyle name="SAPBEXheaderItem 4 5 6 2" xfId="46597"/>
    <cellStyle name="SAPBEXheaderItem 4 5 7" xfId="46598"/>
    <cellStyle name="SAPBEXheaderItem 4 6" xfId="46599"/>
    <cellStyle name="SAPBEXheaderItem 4 6 2" xfId="46600"/>
    <cellStyle name="SAPBEXheaderItem 4 6 2 2" xfId="46601"/>
    <cellStyle name="SAPBEXheaderItem 4 6 3" xfId="46602"/>
    <cellStyle name="SAPBEXheaderItem 4 7" xfId="46603"/>
    <cellStyle name="SAPBEXheaderItem 4 7 2" xfId="46604"/>
    <cellStyle name="SAPBEXheaderItem 4 7 2 2" xfId="46605"/>
    <cellStyle name="SAPBEXheaderItem 4 7 3" xfId="46606"/>
    <cellStyle name="SAPBEXheaderItem 4 8" xfId="46607"/>
    <cellStyle name="SAPBEXheaderItem 4 8 2" xfId="46608"/>
    <cellStyle name="SAPBEXheaderItem 4 9" xfId="46609"/>
    <cellStyle name="SAPBEXheaderItem 5" xfId="46610"/>
    <cellStyle name="SAPBEXheaderItem 5 2" xfId="46611"/>
    <cellStyle name="SAPBEXheaderItem 5 2 2" xfId="46612"/>
    <cellStyle name="SAPBEXheaderItem 5 2 2 2" xfId="46613"/>
    <cellStyle name="SAPBEXheaderItem 5 2 2 2 2" xfId="46614"/>
    <cellStyle name="SAPBEXheaderItem 5 2 2 2 2 2" xfId="46615"/>
    <cellStyle name="SAPBEXheaderItem 5 2 2 2 3" xfId="46616"/>
    <cellStyle name="SAPBEXheaderItem 5 2 2 3" xfId="46617"/>
    <cellStyle name="SAPBEXheaderItem 5 2 2 3 2" xfId="46618"/>
    <cellStyle name="SAPBEXheaderItem 5 2 2 3 2 2" xfId="46619"/>
    <cellStyle name="SAPBEXheaderItem 5 2 2 3 3" xfId="46620"/>
    <cellStyle name="SAPBEXheaderItem 5 2 2 4" xfId="46621"/>
    <cellStyle name="SAPBEXheaderItem 5 2 2 4 2" xfId="46622"/>
    <cellStyle name="SAPBEXheaderItem 5 2 2 4 2 2" xfId="46623"/>
    <cellStyle name="SAPBEXheaderItem 5 2 2 4 3" xfId="46624"/>
    <cellStyle name="SAPBEXheaderItem 5 2 2 5" xfId="46625"/>
    <cellStyle name="SAPBEXheaderItem 5 2 2 5 2" xfId="46626"/>
    <cellStyle name="SAPBEXheaderItem 5 2 2 5 2 2" xfId="46627"/>
    <cellStyle name="SAPBEXheaderItem 5 2 2 5 3" xfId="46628"/>
    <cellStyle name="SAPBEXheaderItem 5 2 2 6" xfId="46629"/>
    <cellStyle name="SAPBEXheaderItem 5 2 2 6 2" xfId="46630"/>
    <cellStyle name="SAPBEXheaderItem 5 2 2 6 2 2" xfId="46631"/>
    <cellStyle name="SAPBEXheaderItem 5 2 2 6 3" xfId="46632"/>
    <cellStyle name="SAPBEXheaderItem 5 2 2 7" xfId="46633"/>
    <cellStyle name="SAPBEXheaderItem 5 2 2 7 2" xfId="46634"/>
    <cellStyle name="SAPBEXheaderItem 5 2 2 8" xfId="46635"/>
    <cellStyle name="SAPBEXheaderItem 5 2 3" xfId="46636"/>
    <cellStyle name="SAPBEXheaderItem 5 2 3 2" xfId="46637"/>
    <cellStyle name="SAPBEXheaderItem 5 2 3 2 2" xfId="46638"/>
    <cellStyle name="SAPBEXheaderItem 5 2 3 3" xfId="46639"/>
    <cellStyle name="SAPBEXheaderItem 5 2 4" xfId="46640"/>
    <cellStyle name="SAPBEXheaderItem 5 2 4 2" xfId="46641"/>
    <cellStyle name="SAPBEXheaderItem 5 2 4 2 2" xfId="46642"/>
    <cellStyle name="SAPBEXheaderItem 5 2 4 3" xfId="46643"/>
    <cellStyle name="SAPBEXheaderItem 5 2 5" xfId="46644"/>
    <cellStyle name="SAPBEXheaderItem 5 2 5 2" xfId="46645"/>
    <cellStyle name="SAPBEXheaderItem 5 2 5 2 2" xfId="46646"/>
    <cellStyle name="SAPBEXheaderItem 5 2 5 3" xfId="46647"/>
    <cellStyle name="SAPBEXheaderItem 5 2 6" xfId="46648"/>
    <cellStyle name="SAPBEXheaderItem 5 2 6 2" xfId="46649"/>
    <cellStyle name="SAPBEXheaderItem 5 2 6 2 2" xfId="46650"/>
    <cellStyle name="SAPBEXheaderItem 5 2 6 3" xfId="46651"/>
    <cellStyle name="SAPBEXheaderItem 5 2 7" xfId="46652"/>
    <cellStyle name="SAPBEXheaderItem 5 2 7 2" xfId="46653"/>
    <cellStyle name="SAPBEXheaderItem 5 2 7 2 2" xfId="46654"/>
    <cellStyle name="SAPBEXheaderItem 5 2 7 3" xfId="46655"/>
    <cellStyle name="SAPBEXheaderItem 5 2 8" xfId="46656"/>
    <cellStyle name="SAPBEXheaderItem 5 2 8 2" xfId="46657"/>
    <cellStyle name="SAPBEXheaderItem 5 2 9" xfId="46658"/>
    <cellStyle name="SAPBEXheaderItem 5 3" xfId="46659"/>
    <cellStyle name="SAPBEXheaderItem 5 3 2" xfId="46660"/>
    <cellStyle name="SAPBEXheaderItem 5 3 2 2" xfId="46661"/>
    <cellStyle name="SAPBEXheaderItem 5 3 2 2 2" xfId="46662"/>
    <cellStyle name="SAPBEXheaderItem 5 3 2 3" xfId="46663"/>
    <cellStyle name="SAPBEXheaderItem 5 3 3" xfId="46664"/>
    <cellStyle name="SAPBEXheaderItem 5 3 3 2" xfId="46665"/>
    <cellStyle name="SAPBEXheaderItem 5 3 3 2 2" xfId="46666"/>
    <cellStyle name="SAPBEXheaderItem 5 3 3 3" xfId="46667"/>
    <cellStyle name="SAPBEXheaderItem 5 3 4" xfId="46668"/>
    <cellStyle name="SAPBEXheaderItem 5 3 4 2" xfId="46669"/>
    <cellStyle name="SAPBEXheaderItem 5 3 4 2 2" xfId="46670"/>
    <cellStyle name="SAPBEXheaderItem 5 3 4 3" xfId="46671"/>
    <cellStyle name="SAPBEXheaderItem 5 3 5" xfId="46672"/>
    <cellStyle name="SAPBEXheaderItem 5 3 5 2" xfId="46673"/>
    <cellStyle name="SAPBEXheaderItem 5 3 5 2 2" xfId="46674"/>
    <cellStyle name="SAPBEXheaderItem 5 3 5 3" xfId="46675"/>
    <cellStyle name="SAPBEXheaderItem 5 3 6" xfId="46676"/>
    <cellStyle name="SAPBEXheaderItem 5 3 6 2" xfId="46677"/>
    <cellStyle name="SAPBEXheaderItem 5 3 7" xfId="46678"/>
    <cellStyle name="SAPBEXheaderItem 5 4" xfId="46679"/>
    <cellStyle name="SAPBEXheaderItem 5 4 2" xfId="46680"/>
    <cellStyle name="SAPBEXheaderItem 5 4 2 2" xfId="46681"/>
    <cellStyle name="SAPBEXheaderItem 5 4 3" xfId="46682"/>
    <cellStyle name="SAPBEXheaderItem 5 5" xfId="46683"/>
    <cellStyle name="SAPBEXheaderItem 5 5 2" xfId="46684"/>
    <cellStyle name="SAPBEXheaderItem 5 5 2 2" xfId="46685"/>
    <cellStyle name="SAPBEXheaderItem 5 5 3" xfId="46686"/>
    <cellStyle name="SAPBEXheaderItem 5 6" xfId="46687"/>
    <cellStyle name="SAPBEXheaderItem 5 6 2" xfId="46688"/>
    <cellStyle name="SAPBEXheaderItem 5 7" xfId="46689"/>
    <cellStyle name="SAPBEXheaderItem 6" xfId="46690"/>
    <cellStyle name="SAPBEXheaderItem 6 2" xfId="46691"/>
    <cellStyle name="SAPBEXheaderItem 6 2 2" xfId="46692"/>
    <cellStyle name="SAPBEXheaderItem 6 2 2 2" xfId="46693"/>
    <cellStyle name="SAPBEXheaderItem 6 2 2 2 2" xfId="46694"/>
    <cellStyle name="SAPBEXheaderItem 6 2 2 3" xfId="46695"/>
    <cellStyle name="SAPBEXheaderItem 6 2 3" xfId="46696"/>
    <cellStyle name="SAPBEXheaderItem 6 2 3 2" xfId="46697"/>
    <cellStyle name="SAPBEXheaderItem 6 2 3 2 2" xfId="46698"/>
    <cellStyle name="SAPBEXheaderItem 6 2 3 3" xfId="46699"/>
    <cellStyle name="SAPBEXheaderItem 6 2 4" xfId="46700"/>
    <cellStyle name="SAPBEXheaderItem 6 2 4 2" xfId="46701"/>
    <cellStyle name="SAPBEXheaderItem 6 2 4 2 2" xfId="46702"/>
    <cellStyle name="SAPBEXheaderItem 6 2 4 3" xfId="46703"/>
    <cellStyle name="SAPBEXheaderItem 6 2 5" xfId="46704"/>
    <cellStyle name="SAPBEXheaderItem 6 2 5 2" xfId="46705"/>
    <cellStyle name="SAPBEXheaderItem 6 2 5 2 2" xfId="46706"/>
    <cellStyle name="SAPBEXheaderItem 6 2 5 3" xfId="46707"/>
    <cellStyle name="SAPBEXheaderItem 6 2 6" xfId="46708"/>
    <cellStyle name="SAPBEXheaderItem 6 2 6 2" xfId="46709"/>
    <cellStyle name="SAPBEXheaderItem 6 2 6 2 2" xfId="46710"/>
    <cellStyle name="SAPBEXheaderItem 6 2 6 3" xfId="46711"/>
    <cellStyle name="SAPBEXheaderItem 6 2 7" xfId="46712"/>
    <cellStyle name="SAPBEXheaderItem 6 2 7 2" xfId="46713"/>
    <cellStyle name="SAPBEXheaderItem 6 2 8" xfId="46714"/>
    <cellStyle name="SAPBEXheaderItem 6 3" xfId="46715"/>
    <cellStyle name="SAPBEXheaderItem 6 3 2" xfId="46716"/>
    <cellStyle name="SAPBEXheaderItem 6 3 2 2" xfId="46717"/>
    <cellStyle name="SAPBEXheaderItem 6 3 3" xfId="46718"/>
    <cellStyle name="SAPBEXheaderItem 6 4" xfId="46719"/>
    <cellStyle name="SAPBEXheaderItem 6 4 2" xfId="46720"/>
    <cellStyle name="SAPBEXheaderItem 6 4 2 2" xfId="46721"/>
    <cellStyle name="SAPBEXheaderItem 6 4 3" xfId="46722"/>
    <cellStyle name="SAPBEXheaderItem 6 5" xfId="46723"/>
    <cellStyle name="SAPBEXheaderItem 6 5 2" xfId="46724"/>
    <cellStyle name="SAPBEXheaderItem 6 5 2 2" xfId="46725"/>
    <cellStyle name="SAPBEXheaderItem 6 5 3" xfId="46726"/>
    <cellStyle name="SAPBEXheaderItem 6 6" xfId="46727"/>
    <cellStyle name="SAPBEXheaderItem 6 6 2" xfId="46728"/>
    <cellStyle name="SAPBEXheaderItem 6 6 2 2" xfId="46729"/>
    <cellStyle name="SAPBEXheaderItem 6 6 3" xfId="46730"/>
    <cellStyle name="SAPBEXheaderItem 6 7" xfId="46731"/>
    <cellStyle name="SAPBEXheaderItem 6 7 2" xfId="46732"/>
    <cellStyle name="SAPBEXheaderItem 6 7 2 2" xfId="46733"/>
    <cellStyle name="SAPBEXheaderItem 6 7 3" xfId="46734"/>
    <cellStyle name="SAPBEXheaderItem 6 8" xfId="46735"/>
    <cellStyle name="SAPBEXheaderItem 6 8 2" xfId="46736"/>
    <cellStyle name="SAPBEXheaderItem 6 9" xfId="46737"/>
    <cellStyle name="SAPBEXheaderItem 7" xfId="46738"/>
    <cellStyle name="SAPBEXheaderItem 7 2" xfId="46739"/>
    <cellStyle name="SAPBEXheaderItem 7 2 2" xfId="46740"/>
    <cellStyle name="SAPBEXheaderItem 7 2 2 2" xfId="46741"/>
    <cellStyle name="SAPBEXheaderItem 7 2 3" xfId="46742"/>
    <cellStyle name="SAPBEXheaderItem 7 3" xfId="46743"/>
    <cellStyle name="SAPBEXheaderItem 7 3 2" xfId="46744"/>
    <cellStyle name="SAPBEXheaderItem 7 3 2 2" xfId="46745"/>
    <cellStyle name="SAPBEXheaderItem 7 3 3" xfId="46746"/>
    <cellStyle name="SAPBEXheaderItem 7 4" xfId="46747"/>
    <cellStyle name="SAPBEXheaderItem 7 4 2" xfId="46748"/>
    <cellStyle name="SAPBEXheaderItem 7 4 2 2" xfId="46749"/>
    <cellStyle name="SAPBEXheaderItem 7 4 3" xfId="46750"/>
    <cellStyle name="SAPBEXheaderItem 7 5" xfId="46751"/>
    <cellStyle name="SAPBEXheaderItem 7 5 2" xfId="46752"/>
    <cellStyle name="SAPBEXheaderItem 7 5 2 2" xfId="46753"/>
    <cellStyle name="SAPBEXheaderItem 7 5 3" xfId="46754"/>
    <cellStyle name="SAPBEXheaderItem 7 6" xfId="46755"/>
    <cellStyle name="SAPBEXheaderItem 7 6 2" xfId="46756"/>
    <cellStyle name="SAPBEXheaderItem 7 7" xfId="46757"/>
    <cellStyle name="SAPBEXheaderItem 8" xfId="46758"/>
    <cellStyle name="SAPBEXheaderItem 8 2" xfId="46759"/>
    <cellStyle name="SAPBEXheaderItem 8 2 2" xfId="46760"/>
    <cellStyle name="SAPBEXheaderItem 8 3" xfId="46761"/>
    <cellStyle name="SAPBEXheaderItem 9" xfId="46762"/>
    <cellStyle name="SAPBEXheaderItem 9 2" xfId="46763"/>
    <cellStyle name="SAPBEXheaderItem 9 2 2" xfId="46764"/>
    <cellStyle name="SAPBEXheaderItem 9 3" xfId="46765"/>
    <cellStyle name="SAPBEXheaderItem_10년_단기 (2)" xfId="46766"/>
    <cellStyle name="SAPBEXheaderText" xfId="46767"/>
    <cellStyle name="SAPBEXheaderText 10" xfId="46768"/>
    <cellStyle name="SAPBEXheaderText 10 2" xfId="46769"/>
    <cellStyle name="SAPBEXheaderText 11" xfId="46770"/>
    <cellStyle name="SAPBEXheaderText 2" xfId="46771"/>
    <cellStyle name="SAPBEXheaderText 2 2" xfId="46772"/>
    <cellStyle name="SAPBEXheaderText 2 2 2" xfId="46773"/>
    <cellStyle name="SAPBEXheaderText 2 2 2 2" xfId="46774"/>
    <cellStyle name="SAPBEXheaderText 2 2 2 2 2" xfId="46775"/>
    <cellStyle name="SAPBEXheaderText 2 2 2 2 2 2" xfId="46776"/>
    <cellStyle name="SAPBEXheaderText 2 2 2 2 2 2 2" xfId="46777"/>
    <cellStyle name="SAPBEXheaderText 2 2 2 2 2 3" xfId="46778"/>
    <cellStyle name="SAPBEXheaderText 2 2 2 2 3" xfId="46779"/>
    <cellStyle name="SAPBEXheaderText 2 2 2 2 3 2" xfId="46780"/>
    <cellStyle name="SAPBEXheaderText 2 2 2 2 3 2 2" xfId="46781"/>
    <cellStyle name="SAPBEXheaderText 2 2 2 2 3 3" xfId="46782"/>
    <cellStyle name="SAPBEXheaderText 2 2 2 2 4" xfId="46783"/>
    <cellStyle name="SAPBEXheaderText 2 2 2 2 4 2" xfId="46784"/>
    <cellStyle name="SAPBEXheaderText 2 2 2 2 4 2 2" xfId="46785"/>
    <cellStyle name="SAPBEXheaderText 2 2 2 2 4 3" xfId="46786"/>
    <cellStyle name="SAPBEXheaderText 2 2 2 2 5" xfId="46787"/>
    <cellStyle name="SAPBEXheaderText 2 2 2 2 5 2" xfId="46788"/>
    <cellStyle name="SAPBEXheaderText 2 2 2 2 5 2 2" xfId="46789"/>
    <cellStyle name="SAPBEXheaderText 2 2 2 2 5 3" xfId="46790"/>
    <cellStyle name="SAPBEXheaderText 2 2 2 2 6" xfId="46791"/>
    <cellStyle name="SAPBEXheaderText 2 2 2 2 6 2" xfId="46792"/>
    <cellStyle name="SAPBEXheaderText 2 2 2 2 6 2 2" xfId="46793"/>
    <cellStyle name="SAPBEXheaderText 2 2 2 2 6 3" xfId="46794"/>
    <cellStyle name="SAPBEXheaderText 2 2 2 2 7" xfId="46795"/>
    <cellStyle name="SAPBEXheaderText 2 2 2 2 7 2" xfId="46796"/>
    <cellStyle name="SAPBEXheaderText 2 2 2 2 8" xfId="46797"/>
    <cellStyle name="SAPBEXheaderText 2 2 2 3" xfId="46798"/>
    <cellStyle name="SAPBEXheaderText 2 2 2 3 2" xfId="46799"/>
    <cellStyle name="SAPBEXheaderText 2 2 2 3 2 2" xfId="46800"/>
    <cellStyle name="SAPBEXheaderText 2 2 2 3 3" xfId="46801"/>
    <cellStyle name="SAPBEXheaderText 2 2 2 4" xfId="46802"/>
    <cellStyle name="SAPBEXheaderText 2 2 2 4 2" xfId="46803"/>
    <cellStyle name="SAPBEXheaderText 2 2 2 4 2 2" xfId="46804"/>
    <cellStyle name="SAPBEXheaderText 2 2 2 4 3" xfId="46805"/>
    <cellStyle name="SAPBEXheaderText 2 2 2 5" xfId="46806"/>
    <cellStyle name="SAPBEXheaderText 2 2 2 5 2" xfId="46807"/>
    <cellStyle name="SAPBEXheaderText 2 2 2 5 2 2" xfId="46808"/>
    <cellStyle name="SAPBEXheaderText 2 2 2 5 3" xfId="46809"/>
    <cellStyle name="SAPBEXheaderText 2 2 2 6" xfId="46810"/>
    <cellStyle name="SAPBEXheaderText 2 2 2 6 2" xfId="46811"/>
    <cellStyle name="SAPBEXheaderText 2 2 2 6 2 2" xfId="46812"/>
    <cellStyle name="SAPBEXheaderText 2 2 2 6 3" xfId="46813"/>
    <cellStyle name="SAPBEXheaderText 2 2 2 7" xfId="46814"/>
    <cellStyle name="SAPBEXheaderText 2 2 2 7 2" xfId="46815"/>
    <cellStyle name="SAPBEXheaderText 2 2 2 7 2 2" xfId="46816"/>
    <cellStyle name="SAPBEXheaderText 2 2 2 7 3" xfId="46817"/>
    <cellStyle name="SAPBEXheaderText 2 2 2 8" xfId="46818"/>
    <cellStyle name="SAPBEXheaderText 2 2 2 8 2" xfId="46819"/>
    <cellStyle name="SAPBEXheaderText 2 2 2 9" xfId="46820"/>
    <cellStyle name="SAPBEXheaderText 2 2 3" xfId="46821"/>
    <cellStyle name="SAPBEXheaderText 2 2 3 2" xfId="46822"/>
    <cellStyle name="SAPBEXheaderText 2 2 3 2 2" xfId="46823"/>
    <cellStyle name="SAPBEXheaderText 2 2 3 2 2 2" xfId="46824"/>
    <cellStyle name="SAPBEXheaderText 2 2 3 2 3" xfId="46825"/>
    <cellStyle name="SAPBEXheaderText 2 2 3 3" xfId="46826"/>
    <cellStyle name="SAPBEXheaderText 2 2 3 3 2" xfId="46827"/>
    <cellStyle name="SAPBEXheaderText 2 2 3 3 2 2" xfId="46828"/>
    <cellStyle name="SAPBEXheaderText 2 2 3 3 3" xfId="46829"/>
    <cellStyle name="SAPBEXheaderText 2 2 3 4" xfId="46830"/>
    <cellStyle name="SAPBEXheaderText 2 2 3 4 2" xfId="46831"/>
    <cellStyle name="SAPBEXheaderText 2 2 3 4 2 2" xfId="46832"/>
    <cellStyle name="SAPBEXheaderText 2 2 3 4 3" xfId="46833"/>
    <cellStyle name="SAPBEXheaderText 2 2 3 5" xfId="46834"/>
    <cellStyle name="SAPBEXheaderText 2 2 3 5 2" xfId="46835"/>
    <cellStyle name="SAPBEXheaderText 2 2 3 5 2 2" xfId="46836"/>
    <cellStyle name="SAPBEXheaderText 2 2 3 5 3" xfId="46837"/>
    <cellStyle name="SAPBEXheaderText 2 2 3 6" xfId="46838"/>
    <cellStyle name="SAPBEXheaderText 2 2 3 6 2" xfId="46839"/>
    <cellStyle name="SAPBEXheaderText 2 2 3 7" xfId="46840"/>
    <cellStyle name="SAPBEXheaderText 2 2 4" xfId="46841"/>
    <cellStyle name="SAPBEXheaderText 2 2 4 2" xfId="46842"/>
    <cellStyle name="SAPBEXheaderText 2 2 4 2 2" xfId="46843"/>
    <cellStyle name="SAPBEXheaderText 2 2 4 3" xfId="46844"/>
    <cellStyle name="SAPBEXheaderText 2 2 5" xfId="46845"/>
    <cellStyle name="SAPBEXheaderText 2 2 5 2" xfId="46846"/>
    <cellStyle name="SAPBEXheaderText 2 2 5 2 2" xfId="46847"/>
    <cellStyle name="SAPBEXheaderText 2 2 5 3" xfId="46848"/>
    <cellStyle name="SAPBEXheaderText 2 2 6" xfId="46849"/>
    <cellStyle name="SAPBEXheaderText 2 2 6 2" xfId="46850"/>
    <cellStyle name="SAPBEXheaderText 2 2 7" xfId="46851"/>
    <cellStyle name="SAPBEXheaderText 2 3" xfId="46852"/>
    <cellStyle name="SAPBEXheaderText 2 3 2" xfId="46853"/>
    <cellStyle name="SAPBEXheaderText 2 3 2 2" xfId="46854"/>
    <cellStyle name="SAPBEXheaderText 2 3 2 2 2" xfId="46855"/>
    <cellStyle name="SAPBEXheaderText 2 3 2 2 2 2" xfId="46856"/>
    <cellStyle name="SAPBEXheaderText 2 3 2 2 2 2 2" xfId="46857"/>
    <cellStyle name="SAPBEXheaderText 2 3 2 2 2 3" xfId="46858"/>
    <cellStyle name="SAPBEXheaderText 2 3 2 2 3" xfId="46859"/>
    <cellStyle name="SAPBEXheaderText 2 3 2 2 3 2" xfId="46860"/>
    <cellStyle name="SAPBEXheaderText 2 3 2 2 3 2 2" xfId="46861"/>
    <cellStyle name="SAPBEXheaderText 2 3 2 2 3 3" xfId="46862"/>
    <cellStyle name="SAPBEXheaderText 2 3 2 2 4" xfId="46863"/>
    <cellStyle name="SAPBEXheaderText 2 3 2 2 4 2" xfId="46864"/>
    <cellStyle name="SAPBEXheaderText 2 3 2 2 4 2 2" xfId="46865"/>
    <cellStyle name="SAPBEXheaderText 2 3 2 2 4 3" xfId="46866"/>
    <cellStyle name="SAPBEXheaderText 2 3 2 2 5" xfId="46867"/>
    <cellStyle name="SAPBEXheaderText 2 3 2 2 5 2" xfId="46868"/>
    <cellStyle name="SAPBEXheaderText 2 3 2 2 5 2 2" xfId="46869"/>
    <cellStyle name="SAPBEXheaderText 2 3 2 2 5 3" xfId="46870"/>
    <cellStyle name="SAPBEXheaderText 2 3 2 2 6" xfId="46871"/>
    <cellStyle name="SAPBEXheaderText 2 3 2 2 6 2" xfId="46872"/>
    <cellStyle name="SAPBEXheaderText 2 3 2 2 6 2 2" xfId="46873"/>
    <cellStyle name="SAPBEXheaderText 2 3 2 2 6 3" xfId="46874"/>
    <cellStyle name="SAPBEXheaderText 2 3 2 2 7" xfId="46875"/>
    <cellStyle name="SAPBEXheaderText 2 3 2 2 7 2" xfId="46876"/>
    <cellStyle name="SAPBEXheaderText 2 3 2 2 8" xfId="46877"/>
    <cellStyle name="SAPBEXheaderText 2 3 2 3" xfId="46878"/>
    <cellStyle name="SAPBEXheaderText 2 3 2 3 2" xfId="46879"/>
    <cellStyle name="SAPBEXheaderText 2 3 2 3 2 2" xfId="46880"/>
    <cellStyle name="SAPBEXheaderText 2 3 2 3 3" xfId="46881"/>
    <cellStyle name="SAPBEXheaderText 2 3 2 4" xfId="46882"/>
    <cellStyle name="SAPBEXheaderText 2 3 2 4 2" xfId="46883"/>
    <cellStyle name="SAPBEXheaderText 2 3 2 4 2 2" xfId="46884"/>
    <cellStyle name="SAPBEXheaderText 2 3 2 4 3" xfId="46885"/>
    <cellStyle name="SAPBEXheaderText 2 3 2 5" xfId="46886"/>
    <cellStyle name="SAPBEXheaderText 2 3 2 5 2" xfId="46887"/>
    <cellStyle name="SAPBEXheaderText 2 3 2 5 2 2" xfId="46888"/>
    <cellStyle name="SAPBEXheaderText 2 3 2 5 3" xfId="46889"/>
    <cellStyle name="SAPBEXheaderText 2 3 2 6" xfId="46890"/>
    <cellStyle name="SAPBEXheaderText 2 3 2 6 2" xfId="46891"/>
    <cellStyle name="SAPBEXheaderText 2 3 2 6 2 2" xfId="46892"/>
    <cellStyle name="SAPBEXheaderText 2 3 2 6 3" xfId="46893"/>
    <cellStyle name="SAPBEXheaderText 2 3 2 7" xfId="46894"/>
    <cellStyle name="SAPBEXheaderText 2 3 2 7 2" xfId="46895"/>
    <cellStyle name="SAPBEXheaderText 2 3 2 7 2 2" xfId="46896"/>
    <cellStyle name="SAPBEXheaderText 2 3 2 7 3" xfId="46897"/>
    <cellStyle name="SAPBEXheaderText 2 3 2 8" xfId="46898"/>
    <cellStyle name="SAPBEXheaderText 2 3 2 8 2" xfId="46899"/>
    <cellStyle name="SAPBEXheaderText 2 3 2 9" xfId="46900"/>
    <cellStyle name="SAPBEXheaderText 2 3 3" xfId="46901"/>
    <cellStyle name="SAPBEXheaderText 2 3 3 2" xfId="46902"/>
    <cellStyle name="SAPBEXheaderText 2 3 3 2 2" xfId="46903"/>
    <cellStyle name="SAPBEXheaderText 2 3 3 2 2 2" xfId="46904"/>
    <cellStyle name="SAPBEXheaderText 2 3 3 2 3" xfId="46905"/>
    <cellStyle name="SAPBEXheaderText 2 3 3 3" xfId="46906"/>
    <cellStyle name="SAPBEXheaderText 2 3 3 3 2" xfId="46907"/>
    <cellStyle name="SAPBEXheaderText 2 3 3 3 2 2" xfId="46908"/>
    <cellStyle name="SAPBEXheaderText 2 3 3 3 3" xfId="46909"/>
    <cellStyle name="SAPBEXheaderText 2 3 3 4" xfId="46910"/>
    <cellStyle name="SAPBEXheaderText 2 3 3 4 2" xfId="46911"/>
    <cellStyle name="SAPBEXheaderText 2 3 3 4 2 2" xfId="46912"/>
    <cellStyle name="SAPBEXheaderText 2 3 3 4 3" xfId="46913"/>
    <cellStyle name="SAPBEXheaderText 2 3 3 5" xfId="46914"/>
    <cellStyle name="SAPBEXheaderText 2 3 3 5 2" xfId="46915"/>
    <cellStyle name="SAPBEXheaderText 2 3 3 5 2 2" xfId="46916"/>
    <cellStyle name="SAPBEXheaderText 2 3 3 5 3" xfId="46917"/>
    <cellStyle name="SAPBEXheaderText 2 3 3 6" xfId="46918"/>
    <cellStyle name="SAPBEXheaderText 2 3 3 6 2" xfId="46919"/>
    <cellStyle name="SAPBEXheaderText 2 3 3 7" xfId="46920"/>
    <cellStyle name="SAPBEXheaderText 2 3 4" xfId="46921"/>
    <cellStyle name="SAPBEXheaderText 2 3 4 2" xfId="46922"/>
    <cellStyle name="SAPBEXheaderText 2 3 4 2 2" xfId="46923"/>
    <cellStyle name="SAPBEXheaderText 2 3 4 3" xfId="46924"/>
    <cellStyle name="SAPBEXheaderText 2 3 5" xfId="46925"/>
    <cellStyle name="SAPBEXheaderText 2 3 5 2" xfId="46926"/>
    <cellStyle name="SAPBEXheaderText 2 3 5 2 2" xfId="46927"/>
    <cellStyle name="SAPBEXheaderText 2 3 5 3" xfId="46928"/>
    <cellStyle name="SAPBEXheaderText 2 3 6" xfId="46929"/>
    <cellStyle name="SAPBEXheaderText 2 3 6 2" xfId="46930"/>
    <cellStyle name="SAPBEXheaderText 2 3 7" xfId="46931"/>
    <cellStyle name="SAPBEXheaderText 2 4" xfId="46932"/>
    <cellStyle name="SAPBEXheaderText 2 4 2" xfId="46933"/>
    <cellStyle name="SAPBEXheaderText 2 4 2 2" xfId="46934"/>
    <cellStyle name="SAPBEXheaderText 2 4 2 2 2" xfId="46935"/>
    <cellStyle name="SAPBEXheaderText 2 4 2 2 2 2" xfId="46936"/>
    <cellStyle name="SAPBEXheaderText 2 4 2 2 3" xfId="46937"/>
    <cellStyle name="SAPBEXheaderText 2 4 2 3" xfId="46938"/>
    <cellStyle name="SAPBEXheaderText 2 4 2 3 2" xfId="46939"/>
    <cellStyle name="SAPBEXheaderText 2 4 2 3 2 2" xfId="46940"/>
    <cellStyle name="SAPBEXheaderText 2 4 2 3 3" xfId="46941"/>
    <cellStyle name="SAPBEXheaderText 2 4 2 4" xfId="46942"/>
    <cellStyle name="SAPBEXheaderText 2 4 2 4 2" xfId="46943"/>
    <cellStyle name="SAPBEXheaderText 2 4 2 4 2 2" xfId="46944"/>
    <cellStyle name="SAPBEXheaderText 2 4 2 4 3" xfId="46945"/>
    <cellStyle name="SAPBEXheaderText 2 4 2 5" xfId="46946"/>
    <cellStyle name="SAPBEXheaderText 2 4 2 5 2" xfId="46947"/>
    <cellStyle name="SAPBEXheaderText 2 4 2 5 2 2" xfId="46948"/>
    <cellStyle name="SAPBEXheaderText 2 4 2 5 3" xfId="46949"/>
    <cellStyle name="SAPBEXheaderText 2 4 2 6" xfId="46950"/>
    <cellStyle name="SAPBEXheaderText 2 4 2 6 2" xfId="46951"/>
    <cellStyle name="SAPBEXheaderText 2 4 2 6 2 2" xfId="46952"/>
    <cellStyle name="SAPBEXheaderText 2 4 2 6 3" xfId="46953"/>
    <cellStyle name="SAPBEXheaderText 2 4 2 7" xfId="46954"/>
    <cellStyle name="SAPBEXheaderText 2 4 2 7 2" xfId="46955"/>
    <cellStyle name="SAPBEXheaderText 2 4 2 8" xfId="46956"/>
    <cellStyle name="SAPBEXheaderText 2 4 3" xfId="46957"/>
    <cellStyle name="SAPBEXheaderText 2 4 3 2" xfId="46958"/>
    <cellStyle name="SAPBEXheaderText 2 4 3 2 2" xfId="46959"/>
    <cellStyle name="SAPBEXheaderText 2 4 3 3" xfId="46960"/>
    <cellStyle name="SAPBEXheaderText 2 4 4" xfId="46961"/>
    <cellStyle name="SAPBEXheaderText 2 4 4 2" xfId="46962"/>
    <cellStyle name="SAPBEXheaderText 2 4 4 2 2" xfId="46963"/>
    <cellStyle name="SAPBEXheaderText 2 4 4 3" xfId="46964"/>
    <cellStyle name="SAPBEXheaderText 2 4 5" xfId="46965"/>
    <cellStyle name="SAPBEXheaderText 2 4 5 2" xfId="46966"/>
    <cellStyle name="SAPBEXheaderText 2 4 5 2 2" xfId="46967"/>
    <cellStyle name="SAPBEXheaderText 2 4 5 3" xfId="46968"/>
    <cellStyle name="SAPBEXheaderText 2 4 6" xfId="46969"/>
    <cellStyle name="SAPBEXheaderText 2 4 6 2" xfId="46970"/>
    <cellStyle name="SAPBEXheaderText 2 4 6 2 2" xfId="46971"/>
    <cellStyle name="SAPBEXheaderText 2 4 6 3" xfId="46972"/>
    <cellStyle name="SAPBEXheaderText 2 4 7" xfId="46973"/>
    <cellStyle name="SAPBEXheaderText 2 4 7 2" xfId="46974"/>
    <cellStyle name="SAPBEXheaderText 2 4 7 2 2" xfId="46975"/>
    <cellStyle name="SAPBEXheaderText 2 4 7 3" xfId="46976"/>
    <cellStyle name="SAPBEXheaderText 2 4 8" xfId="46977"/>
    <cellStyle name="SAPBEXheaderText 2 4 8 2" xfId="46978"/>
    <cellStyle name="SAPBEXheaderText 2 4 9" xfId="46979"/>
    <cellStyle name="SAPBEXheaderText 2 5" xfId="46980"/>
    <cellStyle name="SAPBEXheaderText 2 5 2" xfId="46981"/>
    <cellStyle name="SAPBEXheaderText 2 5 2 2" xfId="46982"/>
    <cellStyle name="SAPBEXheaderText 2 5 2 2 2" xfId="46983"/>
    <cellStyle name="SAPBEXheaderText 2 5 2 3" xfId="46984"/>
    <cellStyle name="SAPBEXheaderText 2 5 3" xfId="46985"/>
    <cellStyle name="SAPBEXheaderText 2 5 3 2" xfId="46986"/>
    <cellStyle name="SAPBEXheaderText 2 5 3 2 2" xfId="46987"/>
    <cellStyle name="SAPBEXheaderText 2 5 3 3" xfId="46988"/>
    <cellStyle name="SAPBEXheaderText 2 5 4" xfId="46989"/>
    <cellStyle name="SAPBEXheaderText 2 5 4 2" xfId="46990"/>
    <cellStyle name="SAPBEXheaderText 2 5 4 2 2" xfId="46991"/>
    <cellStyle name="SAPBEXheaderText 2 5 4 3" xfId="46992"/>
    <cellStyle name="SAPBEXheaderText 2 5 5" xfId="46993"/>
    <cellStyle name="SAPBEXheaderText 2 5 5 2" xfId="46994"/>
    <cellStyle name="SAPBEXheaderText 2 5 5 2 2" xfId="46995"/>
    <cellStyle name="SAPBEXheaderText 2 5 5 3" xfId="46996"/>
    <cellStyle name="SAPBEXheaderText 2 5 6" xfId="46997"/>
    <cellStyle name="SAPBEXheaderText 2 5 6 2" xfId="46998"/>
    <cellStyle name="SAPBEXheaderText 2 5 7" xfId="46999"/>
    <cellStyle name="SAPBEXheaderText 2 6" xfId="47000"/>
    <cellStyle name="SAPBEXheaderText 2 6 2" xfId="47001"/>
    <cellStyle name="SAPBEXheaderText 2 6 2 2" xfId="47002"/>
    <cellStyle name="SAPBEXheaderText 2 6 3" xfId="47003"/>
    <cellStyle name="SAPBEXheaderText 2 7" xfId="47004"/>
    <cellStyle name="SAPBEXheaderText 2 7 2" xfId="47005"/>
    <cellStyle name="SAPBEXheaderText 2 7 2 2" xfId="47006"/>
    <cellStyle name="SAPBEXheaderText 2 7 3" xfId="47007"/>
    <cellStyle name="SAPBEXheaderText 2 8" xfId="47008"/>
    <cellStyle name="SAPBEXheaderText 2 8 2" xfId="47009"/>
    <cellStyle name="SAPBEXheaderText 2 9" xfId="47010"/>
    <cellStyle name="SAPBEXheaderText 3" xfId="47011"/>
    <cellStyle name="SAPBEXheaderText 3 2" xfId="47012"/>
    <cellStyle name="SAPBEXheaderText 3 2 2" xfId="47013"/>
    <cellStyle name="SAPBEXheaderText 3 2 2 2" xfId="47014"/>
    <cellStyle name="SAPBEXheaderText 3 2 2 2 2" xfId="47015"/>
    <cellStyle name="SAPBEXheaderText 3 2 2 2 2 2" xfId="47016"/>
    <cellStyle name="SAPBEXheaderText 3 2 2 2 2 2 2" xfId="47017"/>
    <cellStyle name="SAPBEXheaderText 3 2 2 2 2 3" xfId="47018"/>
    <cellStyle name="SAPBEXheaderText 3 2 2 2 3" xfId="47019"/>
    <cellStyle name="SAPBEXheaderText 3 2 2 2 3 2" xfId="47020"/>
    <cellStyle name="SAPBEXheaderText 3 2 2 2 3 2 2" xfId="47021"/>
    <cellStyle name="SAPBEXheaderText 3 2 2 2 3 3" xfId="47022"/>
    <cellStyle name="SAPBEXheaderText 3 2 2 2 4" xfId="47023"/>
    <cellStyle name="SAPBEXheaderText 3 2 2 2 4 2" xfId="47024"/>
    <cellStyle name="SAPBEXheaderText 3 2 2 2 4 2 2" xfId="47025"/>
    <cellStyle name="SAPBEXheaderText 3 2 2 2 4 3" xfId="47026"/>
    <cellStyle name="SAPBEXheaderText 3 2 2 2 5" xfId="47027"/>
    <cellStyle name="SAPBEXheaderText 3 2 2 2 5 2" xfId="47028"/>
    <cellStyle name="SAPBEXheaderText 3 2 2 2 5 2 2" xfId="47029"/>
    <cellStyle name="SAPBEXheaderText 3 2 2 2 5 3" xfId="47030"/>
    <cellStyle name="SAPBEXheaderText 3 2 2 2 6" xfId="47031"/>
    <cellStyle name="SAPBEXheaderText 3 2 2 2 6 2" xfId="47032"/>
    <cellStyle name="SAPBEXheaderText 3 2 2 2 6 2 2" xfId="47033"/>
    <cellStyle name="SAPBEXheaderText 3 2 2 2 6 3" xfId="47034"/>
    <cellStyle name="SAPBEXheaderText 3 2 2 2 7" xfId="47035"/>
    <cellStyle name="SAPBEXheaderText 3 2 2 2 7 2" xfId="47036"/>
    <cellStyle name="SAPBEXheaderText 3 2 2 2 8" xfId="47037"/>
    <cellStyle name="SAPBEXheaderText 3 2 2 3" xfId="47038"/>
    <cellStyle name="SAPBEXheaderText 3 2 2 3 2" xfId="47039"/>
    <cellStyle name="SAPBEXheaderText 3 2 2 3 2 2" xfId="47040"/>
    <cellStyle name="SAPBEXheaderText 3 2 2 3 3" xfId="47041"/>
    <cellStyle name="SAPBEXheaderText 3 2 2 4" xfId="47042"/>
    <cellStyle name="SAPBEXheaderText 3 2 2 4 2" xfId="47043"/>
    <cellStyle name="SAPBEXheaderText 3 2 2 4 2 2" xfId="47044"/>
    <cellStyle name="SAPBEXheaderText 3 2 2 4 3" xfId="47045"/>
    <cellStyle name="SAPBEXheaderText 3 2 2 5" xfId="47046"/>
    <cellStyle name="SAPBEXheaderText 3 2 2 5 2" xfId="47047"/>
    <cellStyle name="SAPBEXheaderText 3 2 2 5 2 2" xfId="47048"/>
    <cellStyle name="SAPBEXheaderText 3 2 2 5 3" xfId="47049"/>
    <cellStyle name="SAPBEXheaderText 3 2 2 6" xfId="47050"/>
    <cellStyle name="SAPBEXheaderText 3 2 2 6 2" xfId="47051"/>
    <cellStyle name="SAPBEXheaderText 3 2 2 6 2 2" xfId="47052"/>
    <cellStyle name="SAPBEXheaderText 3 2 2 6 3" xfId="47053"/>
    <cellStyle name="SAPBEXheaderText 3 2 2 7" xfId="47054"/>
    <cellStyle name="SAPBEXheaderText 3 2 2 7 2" xfId="47055"/>
    <cellStyle name="SAPBEXheaderText 3 2 2 7 2 2" xfId="47056"/>
    <cellStyle name="SAPBEXheaderText 3 2 2 7 3" xfId="47057"/>
    <cellStyle name="SAPBEXheaderText 3 2 2 8" xfId="47058"/>
    <cellStyle name="SAPBEXheaderText 3 2 2 8 2" xfId="47059"/>
    <cellStyle name="SAPBEXheaderText 3 2 2 9" xfId="47060"/>
    <cellStyle name="SAPBEXheaderText 3 2 3" xfId="47061"/>
    <cellStyle name="SAPBEXheaderText 3 2 3 2" xfId="47062"/>
    <cellStyle name="SAPBEXheaderText 3 2 3 2 2" xfId="47063"/>
    <cellStyle name="SAPBEXheaderText 3 2 3 2 2 2" xfId="47064"/>
    <cellStyle name="SAPBEXheaderText 3 2 3 2 3" xfId="47065"/>
    <cellStyle name="SAPBEXheaderText 3 2 3 3" xfId="47066"/>
    <cellStyle name="SAPBEXheaderText 3 2 3 3 2" xfId="47067"/>
    <cellStyle name="SAPBEXheaderText 3 2 3 3 2 2" xfId="47068"/>
    <cellStyle name="SAPBEXheaderText 3 2 3 3 3" xfId="47069"/>
    <cellStyle name="SAPBEXheaderText 3 2 3 4" xfId="47070"/>
    <cellStyle name="SAPBEXheaderText 3 2 3 4 2" xfId="47071"/>
    <cellStyle name="SAPBEXheaderText 3 2 3 4 2 2" xfId="47072"/>
    <cellStyle name="SAPBEXheaderText 3 2 3 4 3" xfId="47073"/>
    <cellStyle name="SAPBEXheaderText 3 2 3 5" xfId="47074"/>
    <cellStyle name="SAPBEXheaderText 3 2 3 5 2" xfId="47075"/>
    <cellStyle name="SAPBEXheaderText 3 2 3 5 2 2" xfId="47076"/>
    <cellStyle name="SAPBEXheaderText 3 2 3 5 3" xfId="47077"/>
    <cellStyle name="SAPBEXheaderText 3 2 3 6" xfId="47078"/>
    <cellStyle name="SAPBEXheaderText 3 2 3 6 2" xfId="47079"/>
    <cellStyle name="SAPBEXheaderText 3 2 3 7" xfId="47080"/>
    <cellStyle name="SAPBEXheaderText 3 2 4" xfId="47081"/>
    <cellStyle name="SAPBEXheaderText 3 2 4 2" xfId="47082"/>
    <cellStyle name="SAPBEXheaderText 3 2 4 2 2" xfId="47083"/>
    <cellStyle name="SAPBEXheaderText 3 2 4 3" xfId="47084"/>
    <cellStyle name="SAPBEXheaderText 3 2 5" xfId="47085"/>
    <cellStyle name="SAPBEXheaderText 3 2 5 2" xfId="47086"/>
    <cellStyle name="SAPBEXheaderText 3 2 5 2 2" xfId="47087"/>
    <cellStyle name="SAPBEXheaderText 3 2 5 3" xfId="47088"/>
    <cellStyle name="SAPBEXheaderText 3 2 6" xfId="47089"/>
    <cellStyle name="SAPBEXheaderText 3 2 6 2" xfId="47090"/>
    <cellStyle name="SAPBEXheaderText 3 2 7" xfId="47091"/>
    <cellStyle name="SAPBEXheaderText 3 3" xfId="47092"/>
    <cellStyle name="SAPBEXheaderText 3 3 2" xfId="47093"/>
    <cellStyle name="SAPBEXheaderText 3 3 2 2" xfId="47094"/>
    <cellStyle name="SAPBEXheaderText 3 3 2 2 2" xfId="47095"/>
    <cellStyle name="SAPBEXheaderText 3 3 2 2 2 2" xfId="47096"/>
    <cellStyle name="SAPBEXheaderText 3 3 2 2 2 2 2" xfId="47097"/>
    <cellStyle name="SAPBEXheaderText 3 3 2 2 2 3" xfId="47098"/>
    <cellStyle name="SAPBEXheaderText 3 3 2 2 3" xfId="47099"/>
    <cellStyle name="SAPBEXheaderText 3 3 2 2 3 2" xfId="47100"/>
    <cellStyle name="SAPBEXheaderText 3 3 2 2 3 2 2" xfId="47101"/>
    <cellStyle name="SAPBEXheaderText 3 3 2 2 3 3" xfId="47102"/>
    <cellStyle name="SAPBEXheaderText 3 3 2 2 4" xfId="47103"/>
    <cellStyle name="SAPBEXheaderText 3 3 2 2 4 2" xfId="47104"/>
    <cellStyle name="SAPBEXheaderText 3 3 2 2 4 2 2" xfId="47105"/>
    <cellStyle name="SAPBEXheaderText 3 3 2 2 4 3" xfId="47106"/>
    <cellStyle name="SAPBEXheaderText 3 3 2 2 5" xfId="47107"/>
    <cellStyle name="SAPBEXheaderText 3 3 2 2 5 2" xfId="47108"/>
    <cellStyle name="SAPBEXheaderText 3 3 2 2 5 2 2" xfId="47109"/>
    <cellStyle name="SAPBEXheaderText 3 3 2 2 5 3" xfId="47110"/>
    <cellStyle name="SAPBEXheaderText 3 3 2 2 6" xfId="47111"/>
    <cellStyle name="SAPBEXheaderText 3 3 2 2 6 2" xfId="47112"/>
    <cellStyle name="SAPBEXheaderText 3 3 2 2 6 2 2" xfId="47113"/>
    <cellStyle name="SAPBEXheaderText 3 3 2 2 6 3" xfId="47114"/>
    <cellStyle name="SAPBEXheaderText 3 3 2 2 7" xfId="47115"/>
    <cellStyle name="SAPBEXheaderText 3 3 2 2 7 2" xfId="47116"/>
    <cellStyle name="SAPBEXheaderText 3 3 2 2 8" xfId="47117"/>
    <cellStyle name="SAPBEXheaderText 3 3 2 3" xfId="47118"/>
    <cellStyle name="SAPBEXheaderText 3 3 2 3 2" xfId="47119"/>
    <cellStyle name="SAPBEXheaderText 3 3 2 3 2 2" xfId="47120"/>
    <cellStyle name="SAPBEXheaderText 3 3 2 3 3" xfId="47121"/>
    <cellStyle name="SAPBEXheaderText 3 3 2 4" xfId="47122"/>
    <cellStyle name="SAPBEXheaderText 3 3 2 4 2" xfId="47123"/>
    <cellStyle name="SAPBEXheaderText 3 3 2 4 2 2" xfId="47124"/>
    <cellStyle name="SAPBEXheaderText 3 3 2 4 3" xfId="47125"/>
    <cellStyle name="SAPBEXheaderText 3 3 2 5" xfId="47126"/>
    <cellStyle name="SAPBEXheaderText 3 3 2 5 2" xfId="47127"/>
    <cellStyle name="SAPBEXheaderText 3 3 2 5 2 2" xfId="47128"/>
    <cellStyle name="SAPBEXheaderText 3 3 2 5 3" xfId="47129"/>
    <cellStyle name="SAPBEXheaderText 3 3 2 6" xfId="47130"/>
    <cellStyle name="SAPBEXheaderText 3 3 2 6 2" xfId="47131"/>
    <cellStyle name="SAPBEXheaderText 3 3 2 6 2 2" xfId="47132"/>
    <cellStyle name="SAPBEXheaderText 3 3 2 6 3" xfId="47133"/>
    <cellStyle name="SAPBEXheaderText 3 3 2 7" xfId="47134"/>
    <cellStyle name="SAPBEXheaderText 3 3 2 7 2" xfId="47135"/>
    <cellStyle name="SAPBEXheaderText 3 3 2 7 2 2" xfId="47136"/>
    <cellStyle name="SAPBEXheaderText 3 3 2 7 3" xfId="47137"/>
    <cellStyle name="SAPBEXheaderText 3 3 2 8" xfId="47138"/>
    <cellStyle name="SAPBEXheaderText 3 3 2 8 2" xfId="47139"/>
    <cellStyle name="SAPBEXheaderText 3 3 2 9" xfId="47140"/>
    <cellStyle name="SAPBEXheaderText 3 3 3" xfId="47141"/>
    <cellStyle name="SAPBEXheaderText 3 3 3 2" xfId="47142"/>
    <cellStyle name="SAPBEXheaderText 3 3 3 2 2" xfId="47143"/>
    <cellStyle name="SAPBEXheaderText 3 3 3 2 2 2" xfId="47144"/>
    <cellStyle name="SAPBEXheaderText 3 3 3 2 3" xfId="47145"/>
    <cellStyle name="SAPBEXheaderText 3 3 3 3" xfId="47146"/>
    <cellStyle name="SAPBEXheaderText 3 3 3 3 2" xfId="47147"/>
    <cellStyle name="SAPBEXheaderText 3 3 3 3 2 2" xfId="47148"/>
    <cellStyle name="SAPBEXheaderText 3 3 3 3 3" xfId="47149"/>
    <cellStyle name="SAPBEXheaderText 3 3 3 4" xfId="47150"/>
    <cellStyle name="SAPBEXheaderText 3 3 3 4 2" xfId="47151"/>
    <cellStyle name="SAPBEXheaderText 3 3 3 4 2 2" xfId="47152"/>
    <cellStyle name="SAPBEXheaderText 3 3 3 4 3" xfId="47153"/>
    <cellStyle name="SAPBEXheaderText 3 3 3 5" xfId="47154"/>
    <cellStyle name="SAPBEXheaderText 3 3 3 5 2" xfId="47155"/>
    <cellStyle name="SAPBEXheaderText 3 3 3 5 2 2" xfId="47156"/>
    <cellStyle name="SAPBEXheaderText 3 3 3 5 3" xfId="47157"/>
    <cellStyle name="SAPBEXheaderText 3 3 3 6" xfId="47158"/>
    <cellStyle name="SAPBEXheaderText 3 3 3 6 2" xfId="47159"/>
    <cellStyle name="SAPBEXheaderText 3 3 3 7" xfId="47160"/>
    <cellStyle name="SAPBEXheaderText 3 3 4" xfId="47161"/>
    <cellStyle name="SAPBEXheaderText 3 3 4 2" xfId="47162"/>
    <cellStyle name="SAPBEXheaderText 3 3 4 2 2" xfId="47163"/>
    <cellStyle name="SAPBEXheaderText 3 3 4 3" xfId="47164"/>
    <cellStyle name="SAPBEXheaderText 3 3 5" xfId="47165"/>
    <cellStyle name="SAPBEXheaderText 3 3 5 2" xfId="47166"/>
    <cellStyle name="SAPBEXheaderText 3 3 5 2 2" xfId="47167"/>
    <cellStyle name="SAPBEXheaderText 3 3 5 3" xfId="47168"/>
    <cellStyle name="SAPBEXheaderText 3 3 6" xfId="47169"/>
    <cellStyle name="SAPBEXheaderText 3 3 6 2" xfId="47170"/>
    <cellStyle name="SAPBEXheaderText 3 3 7" xfId="47171"/>
    <cellStyle name="SAPBEXheaderText 3 4" xfId="47172"/>
    <cellStyle name="SAPBEXheaderText 3 4 2" xfId="47173"/>
    <cellStyle name="SAPBEXheaderText 3 4 2 2" xfId="47174"/>
    <cellStyle name="SAPBEXheaderText 3 4 2 2 2" xfId="47175"/>
    <cellStyle name="SAPBEXheaderText 3 4 2 2 2 2" xfId="47176"/>
    <cellStyle name="SAPBEXheaderText 3 4 2 2 3" xfId="47177"/>
    <cellStyle name="SAPBEXheaderText 3 4 2 3" xfId="47178"/>
    <cellStyle name="SAPBEXheaderText 3 4 2 3 2" xfId="47179"/>
    <cellStyle name="SAPBEXheaderText 3 4 2 3 2 2" xfId="47180"/>
    <cellStyle name="SAPBEXheaderText 3 4 2 3 3" xfId="47181"/>
    <cellStyle name="SAPBEXheaderText 3 4 2 4" xfId="47182"/>
    <cellStyle name="SAPBEXheaderText 3 4 2 4 2" xfId="47183"/>
    <cellStyle name="SAPBEXheaderText 3 4 2 4 2 2" xfId="47184"/>
    <cellStyle name="SAPBEXheaderText 3 4 2 4 3" xfId="47185"/>
    <cellStyle name="SAPBEXheaderText 3 4 2 5" xfId="47186"/>
    <cellStyle name="SAPBEXheaderText 3 4 2 5 2" xfId="47187"/>
    <cellStyle name="SAPBEXheaderText 3 4 2 5 2 2" xfId="47188"/>
    <cellStyle name="SAPBEXheaderText 3 4 2 5 3" xfId="47189"/>
    <cellStyle name="SAPBEXheaderText 3 4 2 6" xfId="47190"/>
    <cellStyle name="SAPBEXheaderText 3 4 2 6 2" xfId="47191"/>
    <cellStyle name="SAPBEXheaderText 3 4 2 6 2 2" xfId="47192"/>
    <cellStyle name="SAPBEXheaderText 3 4 2 6 3" xfId="47193"/>
    <cellStyle name="SAPBEXheaderText 3 4 2 7" xfId="47194"/>
    <cellStyle name="SAPBEXheaderText 3 4 2 7 2" xfId="47195"/>
    <cellStyle name="SAPBEXheaderText 3 4 2 8" xfId="47196"/>
    <cellStyle name="SAPBEXheaderText 3 4 3" xfId="47197"/>
    <cellStyle name="SAPBEXheaderText 3 4 3 2" xfId="47198"/>
    <cellStyle name="SAPBEXheaderText 3 4 3 2 2" xfId="47199"/>
    <cellStyle name="SAPBEXheaderText 3 4 3 3" xfId="47200"/>
    <cellStyle name="SAPBEXheaderText 3 4 4" xfId="47201"/>
    <cellStyle name="SAPBEXheaderText 3 4 4 2" xfId="47202"/>
    <cellStyle name="SAPBEXheaderText 3 4 4 2 2" xfId="47203"/>
    <cellStyle name="SAPBEXheaderText 3 4 4 3" xfId="47204"/>
    <cellStyle name="SAPBEXheaderText 3 4 5" xfId="47205"/>
    <cellStyle name="SAPBEXheaderText 3 4 5 2" xfId="47206"/>
    <cellStyle name="SAPBEXheaderText 3 4 5 2 2" xfId="47207"/>
    <cellStyle name="SAPBEXheaderText 3 4 5 3" xfId="47208"/>
    <cellStyle name="SAPBEXheaderText 3 4 6" xfId="47209"/>
    <cellStyle name="SAPBEXheaderText 3 4 6 2" xfId="47210"/>
    <cellStyle name="SAPBEXheaderText 3 4 6 2 2" xfId="47211"/>
    <cellStyle name="SAPBEXheaderText 3 4 6 3" xfId="47212"/>
    <cellStyle name="SAPBEXheaderText 3 4 7" xfId="47213"/>
    <cellStyle name="SAPBEXheaderText 3 4 7 2" xfId="47214"/>
    <cellStyle name="SAPBEXheaderText 3 4 7 2 2" xfId="47215"/>
    <cellStyle name="SAPBEXheaderText 3 4 7 3" xfId="47216"/>
    <cellStyle name="SAPBEXheaderText 3 4 8" xfId="47217"/>
    <cellStyle name="SAPBEXheaderText 3 4 8 2" xfId="47218"/>
    <cellStyle name="SAPBEXheaderText 3 4 9" xfId="47219"/>
    <cellStyle name="SAPBEXheaderText 3 5" xfId="47220"/>
    <cellStyle name="SAPBEXheaderText 3 5 2" xfId="47221"/>
    <cellStyle name="SAPBEXheaderText 3 5 2 2" xfId="47222"/>
    <cellStyle name="SAPBEXheaderText 3 5 2 2 2" xfId="47223"/>
    <cellStyle name="SAPBEXheaderText 3 5 2 3" xfId="47224"/>
    <cellStyle name="SAPBEXheaderText 3 5 3" xfId="47225"/>
    <cellStyle name="SAPBEXheaderText 3 5 3 2" xfId="47226"/>
    <cellStyle name="SAPBEXheaderText 3 5 3 2 2" xfId="47227"/>
    <cellStyle name="SAPBEXheaderText 3 5 3 3" xfId="47228"/>
    <cellStyle name="SAPBEXheaderText 3 5 4" xfId="47229"/>
    <cellStyle name="SAPBEXheaderText 3 5 4 2" xfId="47230"/>
    <cellStyle name="SAPBEXheaderText 3 5 4 2 2" xfId="47231"/>
    <cellStyle name="SAPBEXheaderText 3 5 4 3" xfId="47232"/>
    <cellStyle name="SAPBEXheaderText 3 5 5" xfId="47233"/>
    <cellStyle name="SAPBEXheaderText 3 5 5 2" xfId="47234"/>
    <cellStyle name="SAPBEXheaderText 3 5 5 2 2" xfId="47235"/>
    <cellStyle name="SAPBEXheaderText 3 5 5 3" xfId="47236"/>
    <cellStyle name="SAPBEXheaderText 3 5 6" xfId="47237"/>
    <cellStyle name="SAPBEXheaderText 3 5 6 2" xfId="47238"/>
    <cellStyle name="SAPBEXheaderText 3 5 7" xfId="47239"/>
    <cellStyle name="SAPBEXheaderText 3 6" xfId="47240"/>
    <cellStyle name="SAPBEXheaderText 3 6 2" xfId="47241"/>
    <cellStyle name="SAPBEXheaderText 3 6 2 2" xfId="47242"/>
    <cellStyle name="SAPBEXheaderText 3 6 3" xfId="47243"/>
    <cellStyle name="SAPBEXheaderText 3 7" xfId="47244"/>
    <cellStyle name="SAPBEXheaderText 3 7 2" xfId="47245"/>
    <cellStyle name="SAPBEXheaderText 3 7 2 2" xfId="47246"/>
    <cellStyle name="SAPBEXheaderText 3 7 3" xfId="47247"/>
    <cellStyle name="SAPBEXheaderText 3 8" xfId="47248"/>
    <cellStyle name="SAPBEXheaderText 3 8 2" xfId="47249"/>
    <cellStyle name="SAPBEXheaderText 3 9" xfId="47250"/>
    <cellStyle name="SAPBEXheaderText 4" xfId="47251"/>
    <cellStyle name="SAPBEXheaderText 4 2" xfId="47252"/>
    <cellStyle name="SAPBEXheaderText 4 2 2" xfId="47253"/>
    <cellStyle name="SAPBEXheaderText 4 2 2 2" xfId="47254"/>
    <cellStyle name="SAPBEXheaderText 4 2 2 2 2" xfId="47255"/>
    <cellStyle name="SAPBEXheaderText 4 2 2 2 2 2" xfId="47256"/>
    <cellStyle name="SAPBEXheaderText 4 2 2 2 2 2 2" xfId="47257"/>
    <cellStyle name="SAPBEXheaderText 4 2 2 2 2 3" xfId="47258"/>
    <cellStyle name="SAPBEXheaderText 4 2 2 2 3" xfId="47259"/>
    <cellStyle name="SAPBEXheaderText 4 2 2 2 3 2" xfId="47260"/>
    <cellStyle name="SAPBEXheaderText 4 2 2 2 3 2 2" xfId="47261"/>
    <cellStyle name="SAPBEXheaderText 4 2 2 2 3 3" xfId="47262"/>
    <cellStyle name="SAPBEXheaderText 4 2 2 2 4" xfId="47263"/>
    <cellStyle name="SAPBEXheaderText 4 2 2 2 4 2" xfId="47264"/>
    <cellStyle name="SAPBEXheaderText 4 2 2 2 4 2 2" xfId="47265"/>
    <cellStyle name="SAPBEXheaderText 4 2 2 2 4 3" xfId="47266"/>
    <cellStyle name="SAPBEXheaderText 4 2 2 2 5" xfId="47267"/>
    <cellStyle name="SAPBEXheaderText 4 2 2 2 5 2" xfId="47268"/>
    <cellStyle name="SAPBEXheaderText 4 2 2 2 5 2 2" xfId="47269"/>
    <cellStyle name="SAPBEXheaderText 4 2 2 2 5 3" xfId="47270"/>
    <cellStyle name="SAPBEXheaderText 4 2 2 2 6" xfId="47271"/>
    <cellStyle name="SAPBEXheaderText 4 2 2 2 6 2" xfId="47272"/>
    <cellStyle name="SAPBEXheaderText 4 2 2 2 6 2 2" xfId="47273"/>
    <cellStyle name="SAPBEXheaderText 4 2 2 2 6 3" xfId="47274"/>
    <cellStyle name="SAPBEXheaderText 4 2 2 2 7" xfId="47275"/>
    <cellStyle name="SAPBEXheaderText 4 2 2 2 7 2" xfId="47276"/>
    <cellStyle name="SAPBEXheaderText 4 2 2 2 8" xfId="47277"/>
    <cellStyle name="SAPBEXheaderText 4 2 2 3" xfId="47278"/>
    <cellStyle name="SAPBEXheaderText 4 2 2 3 2" xfId="47279"/>
    <cellStyle name="SAPBEXheaderText 4 2 2 3 2 2" xfId="47280"/>
    <cellStyle name="SAPBEXheaderText 4 2 2 3 3" xfId="47281"/>
    <cellStyle name="SAPBEXheaderText 4 2 2 4" xfId="47282"/>
    <cellStyle name="SAPBEXheaderText 4 2 2 4 2" xfId="47283"/>
    <cellStyle name="SAPBEXheaderText 4 2 2 4 2 2" xfId="47284"/>
    <cellStyle name="SAPBEXheaderText 4 2 2 4 3" xfId="47285"/>
    <cellStyle name="SAPBEXheaderText 4 2 2 5" xfId="47286"/>
    <cellStyle name="SAPBEXheaderText 4 2 2 5 2" xfId="47287"/>
    <cellStyle name="SAPBEXheaderText 4 2 2 5 2 2" xfId="47288"/>
    <cellStyle name="SAPBEXheaderText 4 2 2 5 3" xfId="47289"/>
    <cellStyle name="SAPBEXheaderText 4 2 2 6" xfId="47290"/>
    <cellStyle name="SAPBEXheaderText 4 2 2 6 2" xfId="47291"/>
    <cellStyle name="SAPBEXheaderText 4 2 2 6 2 2" xfId="47292"/>
    <cellStyle name="SAPBEXheaderText 4 2 2 6 3" xfId="47293"/>
    <cellStyle name="SAPBEXheaderText 4 2 2 7" xfId="47294"/>
    <cellStyle name="SAPBEXheaderText 4 2 2 7 2" xfId="47295"/>
    <cellStyle name="SAPBEXheaderText 4 2 2 7 2 2" xfId="47296"/>
    <cellStyle name="SAPBEXheaderText 4 2 2 7 3" xfId="47297"/>
    <cellStyle name="SAPBEXheaderText 4 2 2 8" xfId="47298"/>
    <cellStyle name="SAPBEXheaderText 4 2 2 8 2" xfId="47299"/>
    <cellStyle name="SAPBEXheaderText 4 2 2 9" xfId="47300"/>
    <cellStyle name="SAPBEXheaderText 4 2 3" xfId="47301"/>
    <cellStyle name="SAPBEXheaderText 4 2 3 2" xfId="47302"/>
    <cellStyle name="SAPBEXheaderText 4 2 3 2 2" xfId="47303"/>
    <cellStyle name="SAPBEXheaderText 4 2 3 2 2 2" xfId="47304"/>
    <cellStyle name="SAPBEXheaderText 4 2 3 2 3" xfId="47305"/>
    <cellStyle name="SAPBEXheaderText 4 2 3 3" xfId="47306"/>
    <cellStyle name="SAPBEXheaderText 4 2 3 3 2" xfId="47307"/>
    <cellStyle name="SAPBEXheaderText 4 2 3 3 2 2" xfId="47308"/>
    <cellStyle name="SAPBEXheaderText 4 2 3 3 3" xfId="47309"/>
    <cellStyle name="SAPBEXheaderText 4 2 3 4" xfId="47310"/>
    <cellStyle name="SAPBEXheaderText 4 2 3 4 2" xfId="47311"/>
    <cellStyle name="SAPBEXheaderText 4 2 3 4 2 2" xfId="47312"/>
    <cellStyle name="SAPBEXheaderText 4 2 3 4 3" xfId="47313"/>
    <cellStyle name="SAPBEXheaderText 4 2 3 5" xfId="47314"/>
    <cellStyle name="SAPBEXheaderText 4 2 3 5 2" xfId="47315"/>
    <cellStyle name="SAPBEXheaderText 4 2 3 5 2 2" xfId="47316"/>
    <cellStyle name="SAPBEXheaderText 4 2 3 5 3" xfId="47317"/>
    <cellStyle name="SAPBEXheaderText 4 2 3 6" xfId="47318"/>
    <cellStyle name="SAPBEXheaderText 4 2 3 6 2" xfId="47319"/>
    <cellStyle name="SAPBEXheaderText 4 2 3 7" xfId="47320"/>
    <cellStyle name="SAPBEXheaderText 4 2 4" xfId="47321"/>
    <cellStyle name="SAPBEXheaderText 4 2 4 2" xfId="47322"/>
    <cellStyle name="SAPBEXheaderText 4 2 4 2 2" xfId="47323"/>
    <cellStyle name="SAPBEXheaderText 4 2 4 3" xfId="47324"/>
    <cellStyle name="SAPBEXheaderText 4 2 5" xfId="47325"/>
    <cellStyle name="SAPBEXheaderText 4 2 5 2" xfId="47326"/>
    <cellStyle name="SAPBEXheaderText 4 2 5 2 2" xfId="47327"/>
    <cellStyle name="SAPBEXheaderText 4 2 5 3" xfId="47328"/>
    <cellStyle name="SAPBEXheaderText 4 2 6" xfId="47329"/>
    <cellStyle name="SAPBEXheaderText 4 2 6 2" xfId="47330"/>
    <cellStyle name="SAPBEXheaderText 4 2 7" xfId="47331"/>
    <cellStyle name="SAPBEXheaderText 4 3" xfId="47332"/>
    <cellStyle name="SAPBEXheaderText 4 3 2" xfId="47333"/>
    <cellStyle name="SAPBEXheaderText 4 3 2 2" xfId="47334"/>
    <cellStyle name="SAPBEXheaderText 4 3 2 2 2" xfId="47335"/>
    <cellStyle name="SAPBEXheaderText 4 3 2 2 2 2" xfId="47336"/>
    <cellStyle name="SAPBEXheaderText 4 3 2 2 2 2 2" xfId="47337"/>
    <cellStyle name="SAPBEXheaderText 4 3 2 2 2 3" xfId="47338"/>
    <cellStyle name="SAPBEXheaderText 4 3 2 2 3" xfId="47339"/>
    <cellStyle name="SAPBEXheaderText 4 3 2 2 3 2" xfId="47340"/>
    <cellStyle name="SAPBEXheaderText 4 3 2 2 3 2 2" xfId="47341"/>
    <cellStyle name="SAPBEXheaderText 4 3 2 2 3 3" xfId="47342"/>
    <cellStyle name="SAPBEXheaderText 4 3 2 2 4" xfId="47343"/>
    <cellStyle name="SAPBEXheaderText 4 3 2 2 4 2" xfId="47344"/>
    <cellStyle name="SAPBEXheaderText 4 3 2 2 4 2 2" xfId="47345"/>
    <cellStyle name="SAPBEXheaderText 4 3 2 2 4 3" xfId="47346"/>
    <cellStyle name="SAPBEXheaderText 4 3 2 2 5" xfId="47347"/>
    <cellStyle name="SAPBEXheaderText 4 3 2 2 5 2" xfId="47348"/>
    <cellStyle name="SAPBEXheaderText 4 3 2 2 5 2 2" xfId="47349"/>
    <cellStyle name="SAPBEXheaderText 4 3 2 2 5 3" xfId="47350"/>
    <cellStyle name="SAPBEXheaderText 4 3 2 2 6" xfId="47351"/>
    <cellStyle name="SAPBEXheaderText 4 3 2 2 6 2" xfId="47352"/>
    <cellStyle name="SAPBEXheaderText 4 3 2 2 6 2 2" xfId="47353"/>
    <cellStyle name="SAPBEXheaderText 4 3 2 2 6 3" xfId="47354"/>
    <cellStyle name="SAPBEXheaderText 4 3 2 2 7" xfId="47355"/>
    <cellStyle name="SAPBEXheaderText 4 3 2 2 7 2" xfId="47356"/>
    <cellStyle name="SAPBEXheaderText 4 3 2 2 8" xfId="47357"/>
    <cellStyle name="SAPBEXheaderText 4 3 2 3" xfId="47358"/>
    <cellStyle name="SAPBEXheaderText 4 3 2 3 2" xfId="47359"/>
    <cellStyle name="SAPBEXheaderText 4 3 2 3 2 2" xfId="47360"/>
    <cellStyle name="SAPBEXheaderText 4 3 2 3 3" xfId="47361"/>
    <cellStyle name="SAPBEXheaderText 4 3 2 4" xfId="47362"/>
    <cellStyle name="SAPBEXheaderText 4 3 2 4 2" xfId="47363"/>
    <cellStyle name="SAPBEXheaderText 4 3 2 4 2 2" xfId="47364"/>
    <cellStyle name="SAPBEXheaderText 4 3 2 4 3" xfId="47365"/>
    <cellStyle name="SAPBEXheaderText 4 3 2 5" xfId="47366"/>
    <cellStyle name="SAPBEXheaderText 4 3 2 5 2" xfId="47367"/>
    <cellStyle name="SAPBEXheaderText 4 3 2 5 2 2" xfId="47368"/>
    <cellStyle name="SAPBEXheaderText 4 3 2 5 3" xfId="47369"/>
    <cellStyle name="SAPBEXheaderText 4 3 2 6" xfId="47370"/>
    <cellStyle name="SAPBEXheaderText 4 3 2 6 2" xfId="47371"/>
    <cellStyle name="SAPBEXheaderText 4 3 2 6 2 2" xfId="47372"/>
    <cellStyle name="SAPBEXheaderText 4 3 2 6 3" xfId="47373"/>
    <cellStyle name="SAPBEXheaderText 4 3 2 7" xfId="47374"/>
    <cellStyle name="SAPBEXheaderText 4 3 2 7 2" xfId="47375"/>
    <cellStyle name="SAPBEXheaderText 4 3 2 7 2 2" xfId="47376"/>
    <cellStyle name="SAPBEXheaderText 4 3 2 7 3" xfId="47377"/>
    <cellStyle name="SAPBEXheaderText 4 3 2 8" xfId="47378"/>
    <cellStyle name="SAPBEXheaderText 4 3 2 8 2" xfId="47379"/>
    <cellStyle name="SAPBEXheaderText 4 3 2 9" xfId="47380"/>
    <cellStyle name="SAPBEXheaderText 4 3 3" xfId="47381"/>
    <cellStyle name="SAPBEXheaderText 4 3 3 2" xfId="47382"/>
    <cellStyle name="SAPBEXheaderText 4 3 3 2 2" xfId="47383"/>
    <cellStyle name="SAPBEXheaderText 4 3 3 2 2 2" xfId="47384"/>
    <cellStyle name="SAPBEXheaderText 4 3 3 2 3" xfId="47385"/>
    <cellStyle name="SAPBEXheaderText 4 3 3 3" xfId="47386"/>
    <cellStyle name="SAPBEXheaderText 4 3 3 3 2" xfId="47387"/>
    <cellStyle name="SAPBEXheaderText 4 3 3 3 2 2" xfId="47388"/>
    <cellStyle name="SAPBEXheaderText 4 3 3 3 3" xfId="47389"/>
    <cellStyle name="SAPBEXheaderText 4 3 3 4" xfId="47390"/>
    <cellStyle name="SAPBEXheaderText 4 3 3 4 2" xfId="47391"/>
    <cellStyle name="SAPBEXheaderText 4 3 3 4 2 2" xfId="47392"/>
    <cellStyle name="SAPBEXheaderText 4 3 3 4 3" xfId="47393"/>
    <cellStyle name="SAPBEXheaderText 4 3 3 5" xfId="47394"/>
    <cellStyle name="SAPBEXheaderText 4 3 3 5 2" xfId="47395"/>
    <cellStyle name="SAPBEXheaderText 4 3 3 5 2 2" xfId="47396"/>
    <cellStyle name="SAPBEXheaderText 4 3 3 5 3" xfId="47397"/>
    <cellStyle name="SAPBEXheaderText 4 3 3 6" xfId="47398"/>
    <cellStyle name="SAPBEXheaderText 4 3 3 6 2" xfId="47399"/>
    <cellStyle name="SAPBEXheaderText 4 3 3 7" xfId="47400"/>
    <cellStyle name="SAPBEXheaderText 4 3 4" xfId="47401"/>
    <cellStyle name="SAPBEXheaderText 4 3 4 2" xfId="47402"/>
    <cellStyle name="SAPBEXheaderText 4 3 4 2 2" xfId="47403"/>
    <cellStyle name="SAPBEXheaderText 4 3 4 3" xfId="47404"/>
    <cellStyle name="SAPBEXheaderText 4 3 5" xfId="47405"/>
    <cellStyle name="SAPBEXheaderText 4 3 5 2" xfId="47406"/>
    <cellStyle name="SAPBEXheaderText 4 3 5 2 2" xfId="47407"/>
    <cellStyle name="SAPBEXheaderText 4 3 5 3" xfId="47408"/>
    <cellStyle name="SAPBEXheaderText 4 3 6" xfId="47409"/>
    <cellStyle name="SAPBEXheaderText 4 3 6 2" xfId="47410"/>
    <cellStyle name="SAPBEXheaderText 4 3 7" xfId="47411"/>
    <cellStyle name="SAPBEXheaderText 4 4" xfId="47412"/>
    <cellStyle name="SAPBEXheaderText 4 4 2" xfId="47413"/>
    <cellStyle name="SAPBEXheaderText 4 4 2 2" xfId="47414"/>
    <cellStyle name="SAPBEXheaderText 4 4 2 2 2" xfId="47415"/>
    <cellStyle name="SAPBEXheaderText 4 4 2 2 2 2" xfId="47416"/>
    <cellStyle name="SAPBEXheaderText 4 4 2 2 3" xfId="47417"/>
    <cellStyle name="SAPBEXheaderText 4 4 2 3" xfId="47418"/>
    <cellStyle name="SAPBEXheaderText 4 4 2 3 2" xfId="47419"/>
    <cellStyle name="SAPBEXheaderText 4 4 2 3 2 2" xfId="47420"/>
    <cellStyle name="SAPBEXheaderText 4 4 2 3 3" xfId="47421"/>
    <cellStyle name="SAPBEXheaderText 4 4 2 4" xfId="47422"/>
    <cellStyle name="SAPBEXheaderText 4 4 2 4 2" xfId="47423"/>
    <cellStyle name="SAPBEXheaderText 4 4 2 4 2 2" xfId="47424"/>
    <cellStyle name="SAPBEXheaderText 4 4 2 4 3" xfId="47425"/>
    <cellStyle name="SAPBEXheaderText 4 4 2 5" xfId="47426"/>
    <cellStyle name="SAPBEXheaderText 4 4 2 5 2" xfId="47427"/>
    <cellStyle name="SAPBEXheaderText 4 4 2 5 2 2" xfId="47428"/>
    <cellStyle name="SAPBEXheaderText 4 4 2 5 3" xfId="47429"/>
    <cellStyle name="SAPBEXheaderText 4 4 2 6" xfId="47430"/>
    <cellStyle name="SAPBEXheaderText 4 4 2 6 2" xfId="47431"/>
    <cellStyle name="SAPBEXheaderText 4 4 2 6 2 2" xfId="47432"/>
    <cellStyle name="SAPBEXheaderText 4 4 2 6 3" xfId="47433"/>
    <cellStyle name="SAPBEXheaderText 4 4 2 7" xfId="47434"/>
    <cellStyle name="SAPBEXheaderText 4 4 2 7 2" xfId="47435"/>
    <cellStyle name="SAPBEXheaderText 4 4 2 8" xfId="47436"/>
    <cellStyle name="SAPBEXheaderText 4 4 3" xfId="47437"/>
    <cellStyle name="SAPBEXheaderText 4 4 3 2" xfId="47438"/>
    <cellStyle name="SAPBEXheaderText 4 4 3 2 2" xfId="47439"/>
    <cellStyle name="SAPBEXheaderText 4 4 3 3" xfId="47440"/>
    <cellStyle name="SAPBEXheaderText 4 4 4" xfId="47441"/>
    <cellStyle name="SAPBEXheaderText 4 4 4 2" xfId="47442"/>
    <cellStyle name="SAPBEXheaderText 4 4 4 2 2" xfId="47443"/>
    <cellStyle name="SAPBEXheaderText 4 4 4 3" xfId="47444"/>
    <cellStyle name="SAPBEXheaderText 4 4 5" xfId="47445"/>
    <cellStyle name="SAPBEXheaderText 4 4 5 2" xfId="47446"/>
    <cellStyle name="SAPBEXheaderText 4 4 5 2 2" xfId="47447"/>
    <cellStyle name="SAPBEXheaderText 4 4 5 3" xfId="47448"/>
    <cellStyle name="SAPBEXheaderText 4 4 6" xfId="47449"/>
    <cellStyle name="SAPBEXheaderText 4 4 6 2" xfId="47450"/>
    <cellStyle name="SAPBEXheaderText 4 4 6 2 2" xfId="47451"/>
    <cellStyle name="SAPBEXheaderText 4 4 6 3" xfId="47452"/>
    <cellStyle name="SAPBEXheaderText 4 4 7" xfId="47453"/>
    <cellStyle name="SAPBEXheaderText 4 4 7 2" xfId="47454"/>
    <cellStyle name="SAPBEXheaderText 4 4 7 2 2" xfId="47455"/>
    <cellStyle name="SAPBEXheaderText 4 4 7 3" xfId="47456"/>
    <cellStyle name="SAPBEXheaderText 4 4 8" xfId="47457"/>
    <cellStyle name="SAPBEXheaderText 4 4 8 2" xfId="47458"/>
    <cellStyle name="SAPBEXheaderText 4 4 9" xfId="47459"/>
    <cellStyle name="SAPBEXheaderText 4 5" xfId="47460"/>
    <cellStyle name="SAPBEXheaderText 4 5 2" xfId="47461"/>
    <cellStyle name="SAPBEXheaderText 4 5 2 2" xfId="47462"/>
    <cellStyle name="SAPBEXheaderText 4 5 2 2 2" xfId="47463"/>
    <cellStyle name="SAPBEXheaderText 4 5 2 3" xfId="47464"/>
    <cellStyle name="SAPBEXheaderText 4 5 3" xfId="47465"/>
    <cellStyle name="SAPBEXheaderText 4 5 3 2" xfId="47466"/>
    <cellStyle name="SAPBEXheaderText 4 5 3 2 2" xfId="47467"/>
    <cellStyle name="SAPBEXheaderText 4 5 3 3" xfId="47468"/>
    <cellStyle name="SAPBEXheaderText 4 5 4" xfId="47469"/>
    <cellStyle name="SAPBEXheaderText 4 5 4 2" xfId="47470"/>
    <cellStyle name="SAPBEXheaderText 4 5 4 2 2" xfId="47471"/>
    <cellStyle name="SAPBEXheaderText 4 5 4 3" xfId="47472"/>
    <cellStyle name="SAPBEXheaderText 4 5 5" xfId="47473"/>
    <cellStyle name="SAPBEXheaderText 4 5 5 2" xfId="47474"/>
    <cellStyle name="SAPBEXheaderText 4 5 5 2 2" xfId="47475"/>
    <cellStyle name="SAPBEXheaderText 4 5 5 3" xfId="47476"/>
    <cellStyle name="SAPBEXheaderText 4 5 6" xfId="47477"/>
    <cellStyle name="SAPBEXheaderText 4 5 6 2" xfId="47478"/>
    <cellStyle name="SAPBEXheaderText 4 5 7" xfId="47479"/>
    <cellStyle name="SAPBEXheaderText 4 6" xfId="47480"/>
    <cellStyle name="SAPBEXheaderText 4 6 2" xfId="47481"/>
    <cellStyle name="SAPBEXheaderText 4 6 2 2" xfId="47482"/>
    <cellStyle name="SAPBEXheaderText 4 6 3" xfId="47483"/>
    <cellStyle name="SAPBEXheaderText 4 7" xfId="47484"/>
    <cellStyle name="SAPBEXheaderText 4 7 2" xfId="47485"/>
    <cellStyle name="SAPBEXheaderText 4 7 2 2" xfId="47486"/>
    <cellStyle name="SAPBEXheaderText 4 7 3" xfId="47487"/>
    <cellStyle name="SAPBEXheaderText 4 8" xfId="47488"/>
    <cellStyle name="SAPBEXheaderText 4 8 2" xfId="47489"/>
    <cellStyle name="SAPBEXheaderText 4 9" xfId="47490"/>
    <cellStyle name="SAPBEXheaderText 5" xfId="47491"/>
    <cellStyle name="SAPBEXheaderText 5 2" xfId="47492"/>
    <cellStyle name="SAPBEXheaderText 5 2 2" xfId="47493"/>
    <cellStyle name="SAPBEXheaderText 5 2 2 2" xfId="47494"/>
    <cellStyle name="SAPBEXheaderText 5 2 2 2 2" xfId="47495"/>
    <cellStyle name="SAPBEXheaderText 5 2 2 2 2 2" xfId="47496"/>
    <cellStyle name="SAPBEXheaderText 5 2 2 2 3" xfId="47497"/>
    <cellStyle name="SAPBEXheaderText 5 2 2 3" xfId="47498"/>
    <cellStyle name="SAPBEXheaderText 5 2 2 3 2" xfId="47499"/>
    <cellStyle name="SAPBEXheaderText 5 2 2 3 2 2" xfId="47500"/>
    <cellStyle name="SAPBEXheaderText 5 2 2 3 3" xfId="47501"/>
    <cellStyle name="SAPBEXheaderText 5 2 2 4" xfId="47502"/>
    <cellStyle name="SAPBEXheaderText 5 2 2 4 2" xfId="47503"/>
    <cellStyle name="SAPBEXheaderText 5 2 2 4 2 2" xfId="47504"/>
    <cellStyle name="SAPBEXheaderText 5 2 2 4 3" xfId="47505"/>
    <cellStyle name="SAPBEXheaderText 5 2 2 5" xfId="47506"/>
    <cellStyle name="SAPBEXheaderText 5 2 2 5 2" xfId="47507"/>
    <cellStyle name="SAPBEXheaderText 5 2 2 5 2 2" xfId="47508"/>
    <cellStyle name="SAPBEXheaderText 5 2 2 5 3" xfId="47509"/>
    <cellStyle name="SAPBEXheaderText 5 2 2 6" xfId="47510"/>
    <cellStyle name="SAPBEXheaderText 5 2 2 6 2" xfId="47511"/>
    <cellStyle name="SAPBEXheaderText 5 2 2 6 2 2" xfId="47512"/>
    <cellStyle name="SAPBEXheaderText 5 2 2 6 3" xfId="47513"/>
    <cellStyle name="SAPBEXheaderText 5 2 2 7" xfId="47514"/>
    <cellStyle name="SAPBEXheaderText 5 2 2 7 2" xfId="47515"/>
    <cellStyle name="SAPBEXheaderText 5 2 2 8" xfId="47516"/>
    <cellStyle name="SAPBEXheaderText 5 2 3" xfId="47517"/>
    <cellStyle name="SAPBEXheaderText 5 2 3 2" xfId="47518"/>
    <cellStyle name="SAPBEXheaderText 5 2 3 2 2" xfId="47519"/>
    <cellStyle name="SAPBEXheaderText 5 2 3 3" xfId="47520"/>
    <cellStyle name="SAPBEXheaderText 5 2 4" xfId="47521"/>
    <cellStyle name="SAPBEXheaderText 5 2 4 2" xfId="47522"/>
    <cellStyle name="SAPBEXheaderText 5 2 4 2 2" xfId="47523"/>
    <cellStyle name="SAPBEXheaderText 5 2 4 3" xfId="47524"/>
    <cellStyle name="SAPBEXheaderText 5 2 5" xfId="47525"/>
    <cellStyle name="SAPBEXheaderText 5 2 5 2" xfId="47526"/>
    <cellStyle name="SAPBEXheaderText 5 2 5 2 2" xfId="47527"/>
    <cellStyle name="SAPBEXheaderText 5 2 5 3" xfId="47528"/>
    <cellStyle name="SAPBEXheaderText 5 2 6" xfId="47529"/>
    <cellStyle name="SAPBEXheaderText 5 2 6 2" xfId="47530"/>
    <cellStyle name="SAPBEXheaderText 5 2 6 2 2" xfId="47531"/>
    <cellStyle name="SAPBEXheaderText 5 2 6 3" xfId="47532"/>
    <cellStyle name="SAPBEXheaderText 5 2 7" xfId="47533"/>
    <cellStyle name="SAPBEXheaderText 5 2 7 2" xfId="47534"/>
    <cellStyle name="SAPBEXheaderText 5 2 7 2 2" xfId="47535"/>
    <cellStyle name="SAPBEXheaderText 5 2 7 3" xfId="47536"/>
    <cellStyle name="SAPBEXheaderText 5 2 8" xfId="47537"/>
    <cellStyle name="SAPBEXheaderText 5 2 8 2" xfId="47538"/>
    <cellStyle name="SAPBEXheaderText 5 2 9" xfId="47539"/>
    <cellStyle name="SAPBEXheaderText 5 3" xfId="47540"/>
    <cellStyle name="SAPBEXheaderText 5 3 2" xfId="47541"/>
    <cellStyle name="SAPBEXheaderText 5 3 2 2" xfId="47542"/>
    <cellStyle name="SAPBEXheaderText 5 3 2 2 2" xfId="47543"/>
    <cellStyle name="SAPBEXheaderText 5 3 2 3" xfId="47544"/>
    <cellStyle name="SAPBEXheaderText 5 3 3" xfId="47545"/>
    <cellStyle name="SAPBEXheaderText 5 3 3 2" xfId="47546"/>
    <cellStyle name="SAPBEXheaderText 5 3 3 2 2" xfId="47547"/>
    <cellStyle name="SAPBEXheaderText 5 3 3 3" xfId="47548"/>
    <cellStyle name="SAPBEXheaderText 5 3 4" xfId="47549"/>
    <cellStyle name="SAPBEXheaderText 5 3 4 2" xfId="47550"/>
    <cellStyle name="SAPBEXheaderText 5 3 4 2 2" xfId="47551"/>
    <cellStyle name="SAPBEXheaderText 5 3 4 3" xfId="47552"/>
    <cellStyle name="SAPBEXheaderText 5 3 5" xfId="47553"/>
    <cellStyle name="SAPBEXheaderText 5 3 5 2" xfId="47554"/>
    <cellStyle name="SAPBEXheaderText 5 3 5 2 2" xfId="47555"/>
    <cellStyle name="SAPBEXheaderText 5 3 5 3" xfId="47556"/>
    <cellStyle name="SAPBEXheaderText 5 3 6" xfId="47557"/>
    <cellStyle name="SAPBEXheaderText 5 3 6 2" xfId="47558"/>
    <cellStyle name="SAPBEXheaderText 5 3 7" xfId="47559"/>
    <cellStyle name="SAPBEXheaderText 5 4" xfId="47560"/>
    <cellStyle name="SAPBEXheaderText 5 4 2" xfId="47561"/>
    <cellStyle name="SAPBEXheaderText 5 4 2 2" xfId="47562"/>
    <cellStyle name="SAPBEXheaderText 5 4 3" xfId="47563"/>
    <cellStyle name="SAPBEXheaderText 5 5" xfId="47564"/>
    <cellStyle name="SAPBEXheaderText 5 5 2" xfId="47565"/>
    <cellStyle name="SAPBEXheaderText 5 5 2 2" xfId="47566"/>
    <cellStyle name="SAPBEXheaderText 5 5 3" xfId="47567"/>
    <cellStyle name="SAPBEXheaderText 5 6" xfId="47568"/>
    <cellStyle name="SAPBEXheaderText 5 6 2" xfId="47569"/>
    <cellStyle name="SAPBEXheaderText 5 7" xfId="47570"/>
    <cellStyle name="SAPBEXheaderText 6" xfId="47571"/>
    <cellStyle name="SAPBEXheaderText 6 2" xfId="47572"/>
    <cellStyle name="SAPBEXheaderText 6 2 2" xfId="47573"/>
    <cellStyle name="SAPBEXheaderText 6 2 2 2" xfId="47574"/>
    <cellStyle name="SAPBEXheaderText 6 2 2 2 2" xfId="47575"/>
    <cellStyle name="SAPBEXheaderText 6 2 2 3" xfId="47576"/>
    <cellStyle name="SAPBEXheaderText 6 2 3" xfId="47577"/>
    <cellStyle name="SAPBEXheaderText 6 2 3 2" xfId="47578"/>
    <cellStyle name="SAPBEXheaderText 6 2 3 2 2" xfId="47579"/>
    <cellStyle name="SAPBEXheaderText 6 2 3 3" xfId="47580"/>
    <cellStyle name="SAPBEXheaderText 6 2 4" xfId="47581"/>
    <cellStyle name="SAPBEXheaderText 6 2 4 2" xfId="47582"/>
    <cellStyle name="SAPBEXheaderText 6 2 4 2 2" xfId="47583"/>
    <cellStyle name="SAPBEXheaderText 6 2 4 3" xfId="47584"/>
    <cellStyle name="SAPBEXheaderText 6 2 5" xfId="47585"/>
    <cellStyle name="SAPBEXheaderText 6 2 5 2" xfId="47586"/>
    <cellStyle name="SAPBEXheaderText 6 2 5 2 2" xfId="47587"/>
    <cellStyle name="SAPBEXheaderText 6 2 5 3" xfId="47588"/>
    <cellStyle name="SAPBEXheaderText 6 2 6" xfId="47589"/>
    <cellStyle name="SAPBEXheaderText 6 2 6 2" xfId="47590"/>
    <cellStyle name="SAPBEXheaderText 6 2 6 2 2" xfId="47591"/>
    <cellStyle name="SAPBEXheaderText 6 2 6 3" xfId="47592"/>
    <cellStyle name="SAPBEXheaderText 6 2 7" xfId="47593"/>
    <cellStyle name="SAPBEXheaderText 6 2 7 2" xfId="47594"/>
    <cellStyle name="SAPBEXheaderText 6 2 8" xfId="47595"/>
    <cellStyle name="SAPBEXheaderText 6 3" xfId="47596"/>
    <cellStyle name="SAPBEXheaderText 6 3 2" xfId="47597"/>
    <cellStyle name="SAPBEXheaderText 6 3 2 2" xfId="47598"/>
    <cellStyle name="SAPBEXheaderText 6 3 3" xfId="47599"/>
    <cellStyle name="SAPBEXheaderText 6 4" xfId="47600"/>
    <cellStyle name="SAPBEXheaderText 6 4 2" xfId="47601"/>
    <cellStyle name="SAPBEXheaderText 6 4 2 2" xfId="47602"/>
    <cellStyle name="SAPBEXheaderText 6 4 3" xfId="47603"/>
    <cellStyle name="SAPBEXheaderText 6 5" xfId="47604"/>
    <cellStyle name="SAPBEXheaderText 6 5 2" xfId="47605"/>
    <cellStyle name="SAPBEXheaderText 6 5 2 2" xfId="47606"/>
    <cellStyle name="SAPBEXheaderText 6 5 3" xfId="47607"/>
    <cellStyle name="SAPBEXheaderText 6 6" xfId="47608"/>
    <cellStyle name="SAPBEXheaderText 6 6 2" xfId="47609"/>
    <cellStyle name="SAPBEXheaderText 6 6 2 2" xfId="47610"/>
    <cellStyle name="SAPBEXheaderText 6 6 3" xfId="47611"/>
    <cellStyle name="SAPBEXheaderText 6 7" xfId="47612"/>
    <cellStyle name="SAPBEXheaderText 6 7 2" xfId="47613"/>
    <cellStyle name="SAPBEXheaderText 6 7 2 2" xfId="47614"/>
    <cellStyle name="SAPBEXheaderText 6 7 3" xfId="47615"/>
    <cellStyle name="SAPBEXheaderText 6 8" xfId="47616"/>
    <cellStyle name="SAPBEXheaderText 6 8 2" xfId="47617"/>
    <cellStyle name="SAPBEXheaderText 6 9" xfId="47618"/>
    <cellStyle name="SAPBEXheaderText 7" xfId="47619"/>
    <cellStyle name="SAPBEXheaderText 7 2" xfId="47620"/>
    <cellStyle name="SAPBEXheaderText 7 2 2" xfId="47621"/>
    <cellStyle name="SAPBEXheaderText 7 2 2 2" xfId="47622"/>
    <cellStyle name="SAPBEXheaderText 7 2 3" xfId="47623"/>
    <cellStyle name="SAPBEXheaderText 7 3" xfId="47624"/>
    <cellStyle name="SAPBEXheaderText 7 3 2" xfId="47625"/>
    <cellStyle name="SAPBEXheaderText 7 3 2 2" xfId="47626"/>
    <cellStyle name="SAPBEXheaderText 7 3 3" xfId="47627"/>
    <cellStyle name="SAPBEXheaderText 7 4" xfId="47628"/>
    <cellStyle name="SAPBEXheaderText 7 4 2" xfId="47629"/>
    <cellStyle name="SAPBEXheaderText 7 4 2 2" xfId="47630"/>
    <cellStyle name="SAPBEXheaderText 7 4 3" xfId="47631"/>
    <cellStyle name="SAPBEXheaderText 7 5" xfId="47632"/>
    <cellStyle name="SAPBEXheaderText 7 5 2" xfId="47633"/>
    <cellStyle name="SAPBEXheaderText 7 5 2 2" xfId="47634"/>
    <cellStyle name="SAPBEXheaderText 7 5 3" xfId="47635"/>
    <cellStyle name="SAPBEXheaderText 7 6" xfId="47636"/>
    <cellStyle name="SAPBEXheaderText 7 6 2" xfId="47637"/>
    <cellStyle name="SAPBEXheaderText 7 7" xfId="47638"/>
    <cellStyle name="SAPBEXheaderText 8" xfId="47639"/>
    <cellStyle name="SAPBEXheaderText 8 2" xfId="47640"/>
    <cellStyle name="SAPBEXheaderText 8 2 2" xfId="47641"/>
    <cellStyle name="SAPBEXheaderText 8 3" xfId="47642"/>
    <cellStyle name="SAPBEXheaderText 9" xfId="47643"/>
    <cellStyle name="SAPBEXheaderText 9 2" xfId="47644"/>
    <cellStyle name="SAPBEXheaderText 9 2 2" xfId="47645"/>
    <cellStyle name="SAPBEXheaderText 9 3" xfId="47646"/>
    <cellStyle name="SAPBEXheaderText_10년_단기 (2)" xfId="47647"/>
    <cellStyle name="SAPBEXHLevel0" xfId="47648"/>
    <cellStyle name="SAPBEXHLevel0 10" xfId="47649"/>
    <cellStyle name="SAPBEXHLevel0 10 2" xfId="47650"/>
    <cellStyle name="SAPBEXHLevel0 11" xfId="47651"/>
    <cellStyle name="SAPBEXHLevel0 2" xfId="47652"/>
    <cellStyle name="SAPBEXHLevel0 2 2" xfId="47653"/>
    <cellStyle name="SAPBEXHLevel0 2 2 2" xfId="47654"/>
    <cellStyle name="SAPBEXHLevel0 2 2 2 2" xfId="47655"/>
    <cellStyle name="SAPBEXHLevel0 2 2 2 2 2" xfId="47656"/>
    <cellStyle name="SAPBEXHLevel0 2 2 2 2 2 2" xfId="47657"/>
    <cellStyle name="SAPBEXHLevel0 2 2 2 2 2 2 2" xfId="47658"/>
    <cellStyle name="SAPBEXHLevel0 2 2 2 2 2 3" xfId="47659"/>
    <cellStyle name="SAPBEXHLevel0 2 2 2 2 3" xfId="47660"/>
    <cellStyle name="SAPBEXHLevel0 2 2 2 2 3 2" xfId="47661"/>
    <cellStyle name="SAPBEXHLevel0 2 2 2 2 3 2 2" xfId="47662"/>
    <cellStyle name="SAPBEXHLevel0 2 2 2 2 3 3" xfId="47663"/>
    <cellStyle name="SAPBEXHLevel0 2 2 2 2 4" xfId="47664"/>
    <cellStyle name="SAPBEXHLevel0 2 2 2 2 4 2" xfId="47665"/>
    <cellStyle name="SAPBEXHLevel0 2 2 2 2 4 2 2" xfId="47666"/>
    <cellStyle name="SAPBEXHLevel0 2 2 2 2 4 3" xfId="47667"/>
    <cellStyle name="SAPBEXHLevel0 2 2 2 2 5" xfId="47668"/>
    <cellStyle name="SAPBEXHLevel0 2 2 2 2 5 2" xfId="47669"/>
    <cellStyle name="SAPBEXHLevel0 2 2 2 2 5 2 2" xfId="47670"/>
    <cellStyle name="SAPBEXHLevel0 2 2 2 2 5 3" xfId="47671"/>
    <cellStyle name="SAPBEXHLevel0 2 2 2 2 6" xfId="47672"/>
    <cellStyle name="SAPBEXHLevel0 2 2 2 2 6 2" xfId="47673"/>
    <cellStyle name="SAPBEXHLevel0 2 2 2 2 6 2 2" xfId="47674"/>
    <cellStyle name="SAPBEXHLevel0 2 2 2 2 6 3" xfId="47675"/>
    <cellStyle name="SAPBEXHLevel0 2 2 2 2 7" xfId="47676"/>
    <cellStyle name="SAPBEXHLevel0 2 2 2 2 7 2" xfId="47677"/>
    <cellStyle name="SAPBEXHLevel0 2 2 2 2 8" xfId="47678"/>
    <cellStyle name="SAPBEXHLevel0 2 2 2 3" xfId="47679"/>
    <cellStyle name="SAPBEXHLevel0 2 2 2 3 2" xfId="47680"/>
    <cellStyle name="SAPBEXHLevel0 2 2 2 3 2 2" xfId="47681"/>
    <cellStyle name="SAPBEXHLevel0 2 2 2 3 3" xfId="47682"/>
    <cellStyle name="SAPBEXHLevel0 2 2 2 4" xfId="47683"/>
    <cellStyle name="SAPBEXHLevel0 2 2 2 4 2" xfId="47684"/>
    <cellStyle name="SAPBEXHLevel0 2 2 2 4 2 2" xfId="47685"/>
    <cellStyle name="SAPBEXHLevel0 2 2 2 4 3" xfId="47686"/>
    <cellStyle name="SAPBEXHLevel0 2 2 2 5" xfId="47687"/>
    <cellStyle name="SAPBEXHLevel0 2 2 2 5 2" xfId="47688"/>
    <cellStyle name="SAPBEXHLevel0 2 2 2 5 2 2" xfId="47689"/>
    <cellStyle name="SAPBEXHLevel0 2 2 2 5 3" xfId="47690"/>
    <cellStyle name="SAPBEXHLevel0 2 2 2 6" xfId="47691"/>
    <cellStyle name="SAPBEXHLevel0 2 2 2 6 2" xfId="47692"/>
    <cellStyle name="SAPBEXHLevel0 2 2 2 6 2 2" xfId="47693"/>
    <cellStyle name="SAPBEXHLevel0 2 2 2 6 3" xfId="47694"/>
    <cellStyle name="SAPBEXHLevel0 2 2 2 7" xfId="47695"/>
    <cellStyle name="SAPBEXHLevel0 2 2 2 7 2" xfId="47696"/>
    <cellStyle name="SAPBEXHLevel0 2 2 2 7 2 2" xfId="47697"/>
    <cellStyle name="SAPBEXHLevel0 2 2 2 7 3" xfId="47698"/>
    <cellStyle name="SAPBEXHLevel0 2 2 2 8" xfId="47699"/>
    <cellStyle name="SAPBEXHLevel0 2 2 2 8 2" xfId="47700"/>
    <cellStyle name="SAPBEXHLevel0 2 2 2 9" xfId="47701"/>
    <cellStyle name="SAPBEXHLevel0 2 2 3" xfId="47702"/>
    <cellStyle name="SAPBEXHLevel0 2 2 3 2" xfId="47703"/>
    <cellStyle name="SAPBEXHLevel0 2 2 3 2 2" xfId="47704"/>
    <cellStyle name="SAPBEXHLevel0 2 2 3 2 2 2" xfId="47705"/>
    <cellStyle name="SAPBEXHLevel0 2 2 3 2 3" xfId="47706"/>
    <cellStyle name="SAPBEXHLevel0 2 2 3 3" xfId="47707"/>
    <cellStyle name="SAPBEXHLevel0 2 2 3 3 2" xfId="47708"/>
    <cellStyle name="SAPBEXHLevel0 2 2 3 3 2 2" xfId="47709"/>
    <cellStyle name="SAPBEXHLevel0 2 2 3 3 3" xfId="47710"/>
    <cellStyle name="SAPBEXHLevel0 2 2 3 4" xfId="47711"/>
    <cellStyle name="SAPBEXHLevel0 2 2 3 4 2" xfId="47712"/>
    <cellStyle name="SAPBEXHLevel0 2 2 3 4 2 2" xfId="47713"/>
    <cellStyle name="SAPBEXHLevel0 2 2 3 4 3" xfId="47714"/>
    <cellStyle name="SAPBEXHLevel0 2 2 3 5" xfId="47715"/>
    <cellStyle name="SAPBEXHLevel0 2 2 3 5 2" xfId="47716"/>
    <cellStyle name="SAPBEXHLevel0 2 2 3 5 2 2" xfId="47717"/>
    <cellStyle name="SAPBEXHLevel0 2 2 3 5 3" xfId="47718"/>
    <cellStyle name="SAPBEXHLevel0 2 2 3 6" xfId="47719"/>
    <cellStyle name="SAPBEXHLevel0 2 2 3 6 2" xfId="47720"/>
    <cellStyle name="SAPBEXHLevel0 2 2 3 7" xfId="47721"/>
    <cellStyle name="SAPBEXHLevel0 2 2 4" xfId="47722"/>
    <cellStyle name="SAPBEXHLevel0 2 2 4 2" xfId="47723"/>
    <cellStyle name="SAPBEXHLevel0 2 2 4 2 2" xfId="47724"/>
    <cellStyle name="SAPBEXHLevel0 2 2 4 3" xfId="47725"/>
    <cellStyle name="SAPBEXHLevel0 2 2 5" xfId="47726"/>
    <cellStyle name="SAPBEXHLevel0 2 2 5 2" xfId="47727"/>
    <cellStyle name="SAPBEXHLevel0 2 2 5 2 2" xfId="47728"/>
    <cellStyle name="SAPBEXHLevel0 2 2 5 3" xfId="47729"/>
    <cellStyle name="SAPBEXHLevel0 2 2 6" xfId="47730"/>
    <cellStyle name="SAPBEXHLevel0 2 2 6 2" xfId="47731"/>
    <cellStyle name="SAPBEXHLevel0 2 2 7" xfId="47732"/>
    <cellStyle name="SAPBEXHLevel0 2 3" xfId="47733"/>
    <cellStyle name="SAPBEXHLevel0 2 3 2" xfId="47734"/>
    <cellStyle name="SAPBEXHLevel0 2 3 2 2" xfId="47735"/>
    <cellStyle name="SAPBEXHLevel0 2 3 2 2 2" xfId="47736"/>
    <cellStyle name="SAPBEXHLevel0 2 3 2 2 2 2" xfId="47737"/>
    <cellStyle name="SAPBEXHLevel0 2 3 2 2 2 2 2" xfId="47738"/>
    <cellStyle name="SAPBEXHLevel0 2 3 2 2 2 3" xfId="47739"/>
    <cellStyle name="SAPBEXHLevel0 2 3 2 2 3" xfId="47740"/>
    <cellStyle name="SAPBEXHLevel0 2 3 2 2 3 2" xfId="47741"/>
    <cellStyle name="SAPBEXHLevel0 2 3 2 2 3 2 2" xfId="47742"/>
    <cellStyle name="SAPBEXHLevel0 2 3 2 2 3 3" xfId="47743"/>
    <cellStyle name="SAPBEXHLevel0 2 3 2 2 4" xfId="47744"/>
    <cellStyle name="SAPBEXHLevel0 2 3 2 2 4 2" xfId="47745"/>
    <cellStyle name="SAPBEXHLevel0 2 3 2 2 4 2 2" xfId="47746"/>
    <cellStyle name="SAPBEXHLevel0 2 3 2 2 4 3" xfId="47747"/>
    <cellStyle name="SAPBEXHLevel0 2 3 2 2 5" xfId="47748"/>
    <cellStyle name="SAPBEXHLevel0 2 3 2 2 5 2" xfId="47749"/>
    <cellStyle name="SAPBEXHLevel0 2 3 2 2 5 2 2" xfId="47750"/>
    <cellStyle name="SAPBEXHLevel0 2 3 2 2 5 3" xfId="47751"/>
    <cellStyle name="SAPBEXHLevel0 2 3 2 2 6" xfId="47752"/>
    <cellStyle name="SAPBEXHLevel0 2 3 2 2 6 2" xfId="47753"/>
    <cellStyle name="SAPBEXHLevel0 2 3 2 2 6 2 2" xfId="47754"/>
    <cellStyle name="SAPBEXHLevel0 2 3 2 2 6 3" xfId="47755"/>
    <cellStyle name="SAPBEXHLevel0 2 3 2 2 7" xfId="47756"/>
    <cellStyle name="SAPBEXHLevel0 2 3 2 2 7 2" xfId="47757"/>
    <cellStyle name="SAPBEXHLevel0 2 3 2 2 8" xfId="47758"/>
    <cellStyle name="SAPBEXHLevel0 2 3 2 3" xfId="47759"/>
    <cellStyle name="SAPBEXHLevel0 2 3 2 3 2" xfId="47760"/>
    <cellStyle name="SAPBEXHLevel0 2 3 2 3 2 2" xfId="47761"/>
    <cellStyle name="SAPBEXHLevel0 2 3 2 3 3" xfId="47762"/>
    <cellStyle name="SAPBEXHLevel0 2 3 2 4" xfId="47763"/>
    <cellStyle name="SAPBEXHLevel0 2 3 2 4 2" xfId="47764"/>
    <cellStyle name="SAPBEXHLevel0 2 3 2 4 2 2" xfId="47765"/>
    <cellStyle name="SAPBEXHLevel0 2 3 2 4 3" xfId="47766"/>
    <cellStyle name="SAPBEXHLevel0 2 3 2 5" xfId="47767"/>
    <cellStyle name="SAPBEXHLevel0 2 3 2 5 2" xfId="47768"/>
    <cellStyle name="SAPBEXHLevel0 2 3 2 5 2 2" xfId="47769"/>
    <cellStyle name="SAPBEXHLevel0 2 3 2 5 3" xfId="47770"/>
    <cellStyle name="SAPBEXHLevel0 2 3 2 6" xfId="47771"/>
    <cellStyle name="SAPBEXHLevel0 2 3 2 6 2" xfId="47772"/>
    <cellStyle name="SAPBEXHLevel0 2 3 2 6 2 2" xfId="47773"/>
    <cellStyle name="SAPBEXHLevel0 2 3 2 6 3" xfId="47774"/>
    <cellStyle name="SAPBEXHLevel0 2 3 2 7" xfId="47775"/>
    <cellStyle name="SAPBEXHLevel0 2 3 2 7 2" xfId="47776"/>
    <cellStyle name="SAPBEXHLevel0 2 3 2 7 2 2" xfId="47777"/>
    <cellStyle name="SAPBEXHLevel0 2 3 2 7 3" xfId="47778"/>
    <cellStyle name="SAPBEXHLevel0 2 3 2 8" xfId="47779"/>
    <cellStyle name="SAPBEXHLevel0 2 3 2 8 2" xfId="47780"/>
    <cellStyle name="SAPBEXHLevel0 2 3 2 9" xfId="47781"/>
    <cellStyle name="SAPBEXHLevel0 2 3 3" xfId="47782"/>
    <cellStyle name="SAPBEXHLevel0 2 3 3 2" xfId="47783"/>
    <cellStyle name="SAPBEXHLevel0 2 3 3 2 2" xfId="47784"/>
    <cellStyle name="SAPBEXHLevel0 2 3 3 2 2 2" xfId="47785"/>
    <cellStyle name="SAPBEXHLevel0 2 3 3 2 3" xfId="47786"/>
    <cellStyle name="SAPBEXHLevel0 2 3 3 3" xfId="47787"/>
    <cellStyle name="SAPBEXHLevel0 2 3 3 3 2" xfId="47788"/>
    <cellStyle name="SAPBEXHLevel0 2 3 3 3 2 2" xfId="47789"/>
    <cellStyle name="SAPBEXHLevel0 2 3 3 3 3" xfId="47790"/>
    <cellStyle name="SAPBEXHLevel0 2 3 3 4" xfId="47791"/>
    <cellStyle name="SAPBEXHLevel0 2 3 3 4 2" xfId="47792"/>
    <cellStyle name="SAPBEXHLevel0 2 3 3 4 2 2" xfId="47793"/>
    <cellStyle name="SAPBEXHLevel0 2 3 3 4 3" xfId="47794"/>
    <cellStyle name="SAPBEXHLevel0 2 3 3 5" xfId="47795"/>
    <cellStyle name="SAPBEXHLevel0 2 3 3 5 2" xfId="47796"/>
    <cellStyle name="SAPBEXHLevel0 2 3 3 5 2 2" xfId="47797"/>
    <cellStyle name="SAPBEXHLevel0 2 3 3 5 3" xfId="47798"/>
    <cellStyle name="SAPBEXHLevel0 2 3 3 6" xfId="47799"/>
    <cellStyle name="SAPBEXHLevel0 2 3 3 6 2" xfId="47800"/>
    <cellStyle name="SAPBEXHLevel0 2 3 3 7" xfId="47801"/>
    <cellStyle name="SAPBEXHLevel0 2 3 4" xfId="47802"/>
    <cellStyle name="SAPBEXHLevel0 2 3 4 2" xfId="47803"/>
    <cellStyle name="SAPBEXHLevel0 2 3 4 2 2" xfId="47804"/>
    <cellStyle name="SAPBEXHLevel0 2 3 4 3" xfId="47805"/>
    <cellStyle name="SAPBEXHLevel0 2 3 5" xfId="47806"/>
    <cellStyle name="SAPBEXHLevel0 2 3 5 2" xfId="47807"/>
    <cellStyle name="SAPBEXHLevel0 2 3 5 2 2" xfId="47808"/>
    <cellStyle name="SAPBEXHLevel0 2 3 5 3" xfId="47809"/>
    <cellStyle name="SAPBEXHLevel0 2 3 6" xfId="47810"/>
    <cellStyle name="SAPBEXHLevel0 2 3 6 2" xfId="47811"/>
    <cellStyle name="SAPBEXHLevel0 2 3 7" xfId="47812"/>
    <cellStyle name="SAPBEXHLevel0 2 4" xfId="47813"/>
    <cellStyle name="SAPBEXHLevel0 2 4 2" xfId="47814"/>
    <cellStyle name="SAPBEXHLevel0 2 4 2 2" xfId="47815"/>
    <cellStyle name="SAPBEXHLevel0 2 4 2 2 2" xfId="47816"/>
    <cellStyle name="SAPBEXHLevel0 2 4 2 2 2 2" xfId="47817"/>
    <cellStyle name="SAPBEXHLevel0 2 4 2 2 3" xfId="47818"/>
    <cellStyle name="SAPBEXHLevel0 2 4 2 3" xfId="47819"/>
    <cellStyle name="SAPBEXHLevel0 2 4 2 3 2" xfId="47820"/>
    <cellStyle name="SAPBEXHLevel0 2 4 2 3 2 2" xfId="47821"/>
    <cellStyle name="SAPBEXHLevel0 2 4 2 3 3" xfId="47822"/>
    <cellStyle name="SAPBEXHLevel0 2 4 2 4" xfId="47823"/>
    <cellStyle name="SAPBEXHLevel0 2 4 2 4 2" xfId="47824"/>
    <cellStyle name="SAPBEXHLevel0 2 4 2 4 2 2" xfId="47825"/>
    <cellStyle name="SAPBEXHLevel0 2 4 2 4 3" xfId="47826"/>
    <cellStyle name="SAPBEXHLevel0 2 4 2 5" xfId="47827"/>
    <cellStyle name="SAPBEXHLevel0 2 4 2 5 2" xfId="47828"/>
    <cellStyle name="SAPBEXHLevel0 2 4 2 5 2 2" xfId="47829"/>
    <cellStyle name="SAPBEXHLevel0 2 4 2 5 3" xfId="47830"/>
    <cellStyle name="SAPBEXHLevel0 2 4 2 6" xfId="47831"/>
    <cellStyle name="SAPBEXHLevel0 2 4 2 6 2" xfId="47832"/>
    <cellStyle name="SAPBEXHLevel0 2 4 2 6 2 2" xfId="47833"/>
    <cellStyle name="SAPBEXHLevel0 2 4 2 6 3" xfId="47834"/>
    <cellStyle name="SAPBEXHLevel0 2 4 2 7" xfId="47835"/>
    <cellStyle name="SAPBEXHLevel0 2 4 2 7 2" xfId="47836"/>
    <cellStyle name="SAPBEXHLevel0 2 4 2 8" xfId="47837"/>
    <cellStyle name="SAPBEXHLevel0 2 4 3" xfId="47838"/>
    <cellStyle name="SAPBEXHLevel0 2 4 3 2" xfId="47839"/>
    <cellStyle name="SAPBEXHLevel0 2 4 3 2 2" xfId="47840"/>
    <cellStyle name="SAPBEXHLevel0 2 4 3 3" xfId="47841"/>
    <cellStyle name="SAPBEXHLevel0 2 4 4" xfId="47842"/>
    <cellStyle name="SAPBEXHLevel0 2 4 4 2" xfId="47843"/>
    <cellStyle name="SAPBEXHLevel0 2 4 4 2 2" xfId="47844"/>
    <cellStyle name="SAPBEXHLevel0 2 4 4 3" xfId="47845"/>
    <cellStyle name="SAPBEXHLevel0 2 4 5" xfId="47846"/>
    <cellStyle name="SAPBEXHLevel0 2 4 5 2" xfId="47847"/>
    <cellStyle name="SAPBEXHLevel0 2 4 5 2 2" xfId="47848"/>
    <cellStyle name="SAPBEXHLevel0 2 4 5 3" xfId="47849"/>
    <cellStyle name="SAPBEXHLevel0 2 4 6" xfId="47850"/>
    <cellStyle name="SAPBEXHLevel0 2 4 6 2" xfId="47851"/>
    <cellStyle name="SAPBEXHLevel0 2 4 6 2 2" xfId="47852"/>
    <cellStyle name="SAPBEXHLevel0 2 4 6 3" xfId="47853"/>
    <cellStyle name="SAPBEXHLevel0 2 4 7" xfId="47854"/>
    <cellStyle name="SAPBEXHLevel0 2 4 7 2" xfId="47855"/>
    <cellStyle name="SAPBEXHLevel0 2 4 7 2 2" xfId="47856"/>
    <cellStyle name="SAPBEXHLevel0 2 4 7 3" xfId="47857"/>
    <cellStyle name="SAPBEXHLevel0 2 4 8" xfId="47858"/>
    <cellStyle name="SAPBEXHLevel0 2 4 8 2" xfId="47859"/>
    <cellStyle name="SAPBEXHLevel0 2 4 9" xfId="47860"/>
    <cellStyle name="SAPBEXHLevel0 2 5" xfId="47861"/>
    <cellStyle name="SAPBEXHLevel0 2 5 2" xfId="47862"/>
    <cellStyle name="SAPBEXHLevel0 2 5 2 2" xfId="47863"/>
    <cellStyle name="SAPBEXHLevel0 2 5 2 2 2" xfId="47864"/>
    <cellStyle name="SAPBEXHLevel0 2 5 2 3" xfId="47865"/>
    <cellStyle name="SAPBEXHLevel0 2 5 3" xfId="47866"/>
    <cellStyle name="SAPBEXHLevel0 2 5 3 2" xfId="47867"/>
    <cellStyle name="SAPBEXHLevel0 2 5 3 2 2" xfId="47868"/>
    <cellStyle name="SAPBEXHLevel0 2 5 3 3" xfId="47869"/>
    <cellStyle name="SAPBEXHLevel0 2 5 4" xfId="47870"/>
    <cellStyle name="SAPBEXHLevel0 2 5 4 2" xfId="47871"/>
    <cellStyle name="SAPBEXHLevel0 2 5 4 2 2" xfId="47872"/>
    <cellStyle name="SAPBEXHLevel0 2 5 4 3" xfId="47873"/>
    <cellStyle name="SAPBEXHLevel0 2 5 5" xfId="47874"/>
    <cellStyle name="SAPBEXHLevel0 2 5 5 2" xfId="47875"/>
    <cellStyle name="SAPBEXHLevel0 2 5 5 2 2" xfId="47876"/>
    <cellStyle name="SAPBEXHLevel0 2 5 5 3" xfId="47877"/>
    <cellStyle name="SAPBEXHLevel0 2 5 6" xfId="47878"/>
    <cellStyle name="SAPBEXHLevel0 2 5 6 2" xfId="47879"/>
    <cellStyle name="SAPBEXHLevel0 2 5 7" xfId="47880"/>
    <cellStyle name="SAPBEXHLevel0 2 6" xfId="47881"/>
    <cellStyle name="SAPBEXHLevel0 2 6 2" xfId="47882"/>
    <cellStyle name="SAPBEXHLevel0 2 6 2 2" xfId="47883"/>
    <cellStyle name="SAPBEXHLevel0 2 6 3" xfId="47884"/>
    <cellStyle name="SAPBEXHLevel0 2 7" xfId="47885"/>
    <cellStyle name="SAPBEXHLevel0 2 7 2" xfId="47886"/>
    <cellStyle name="SAPBEXHLevel0 2 7 2 2" xfId="47887"/>
    <cellStyle name="SAPBEXHLevel0 2 7 3" xfId="47888"/>
    <cellStyle name="SAPBEXHLevel0 2 8" xfId="47889"/>
    <cellStyle name="SAPBEXHLevel0 2 8 2" xfId="47890"/>
    <cellStyle name="SAPBEXHLevel0 2 9" xfId="47891"/>
    <cellStyle name="SAPBEXHLevel0 3" xfId="47892"/>
    <cellStyle name="SAPBEXHLevel0 3 2" xfId="47893"/>
    <cellStyle name="SAPBEXHLevel0 3 2 2" xfId="47894"/>
    <cellStyle name="SAPBEXHLevel0 3 2 2 2" xfId="47895"/>
    <cellStyle name="SAPBEXHLevel0 3 2 2 2 2" xfId="47896"/>
    <cellStyle name="SAPBEXHLevel0 3 2 2 2 2 2" xfId="47897"/>
    <cellStyle name="SAPBEXHLevel0 3 2 2 2 2 2 2" xfId="47898"/>
    <cellStyle name="SAPBEXHLevel0 3 2 2 2 2 3" xfId="47899"/>
    <cellStyle name="SAPBEXHLevel0 3 2 2 2 3" xfId="47900"/>
    <cellStyle name="SAPBEXHLevel0 3 2 2 2 3 2" xfId="47901"/>
    <cellStyle name="SAPBEXHLevel0 3 2 2 2 3 2 2" xfId="47902"/>
    <cellStyle name="SAPBEXHLevel0 3 2 2 2 3 3" xfId="47903"/>
    <cellStyle name="SAPBEXHLevel0 3 2 2 2 4" xfId="47904"/>
    <cellStyle name="SAPBEXHLevel0 3 2 2 2 4 2" xfId="47905"/>
    <cellStyle name="SAPBEXHLevel0 3 2 2 2 4 2 2" xfId="47906"/>
    <cellStyle name="SAPBEXHLevel0 3 2 2 2 4 3" xfId="47907"/>
    <cellStyle name="SAPBEXHLevel0 3 2 2 2 5" xfId="47908"/>
    <cellStyle name="SAPBEXHLevel0 3 2 2 2 5 2" xfId="47909"/>
    <cellStyle name="SAPBEXHLevel0 3 2 2 2 5 2 2" xfId="47910"/>
    <cellStyle name="SAPBEXHLevel0 3 2 2 2 5 3" xfId="47911"/>
    <cellStyle name="SAPBEXHLevel0 3 2 2 2 6" xfId="47912"/>
    <cellStyle name="SAPBEXHLevel0 3 2 2 2 6 2" xfId="47913"/>
    <cellStyle name="SAPBEXHLevel0 3 2 2 2 6 2 2" xfId="47914"/>
    <cellStyle name="SAPBEXHLevel0 3 2 2 2 6 3" xfId="47915"/>
    <cellStyle name="SAPBEXHLevel0 3 2 2 2 7" xfId="47916"/>
    <cellStyle name="SAPBEXHLevel0 3 2 2 2 7 2" xfId="47917"/>
    <cellStyle name="SAPBEXHLevel0 3 2 2 2 8" xfId="47918"/>
    <cellStyle name="SAPBEXHLevel0 3 2 2 3" xfId="47919"/>
    <cellStyle name="SAPBEXHLevel0 3 2 2 3 2" xfId="47920"/>
    <cellStyle name="SAPBEXHLevel0 3 2 2 3 2 2" xfId="47921"/>
    <cellStyle name="SAPBEXHLevel0 3 2 2 3 3" xfId="47922"/>
    <cellStyle name="SAPBEXHLevel0 3 2 2 4" xfId="47923"/>
    <cellStyle name="SAPBEXHLevel0 3 2 2 4 2" xfId="47924"/>
    <cellStyle name="SAPBEXHLevel0 3 2 2 4 2 2" xfId="47925"/>
    <cellStyle name="SAPBEXHLevel0 3 2 2 4 3" xfId="47926"/>
    <cellStyle name="SAPBEXHLevel0 3 2 2 5" xfId="47927"/>
    <cellStyle name="SAPBEXHLevel0 3 2 2 5 2" xfId="47928"/>
    <cellStyle name="SAPBEXHLevel0 3 2 2 5 2 2" xfId="47929"/>
    <cellStyle name="SAPBEXHLevel0 3 2 2 5 3" xfId="47930"/>
    <cellStyle name="SAPBEXHLevel0 3 2 2 6" xfId="47931"/>
    <cellStyle name="SAPBEXHLevel0 3 2 2 6 2" xfId="47932"/>
    <cellStyle name="SAPBEXHLevel0 3 2 2 6 2 2" xfId="47933"/>
    <cellStyle name="SAPBEXHLevel0 3 2 2 6 3" xfId="47934"/>
    <cellStyle name="SAPBEXHLevel0 3 2 2 7" xfId="47935"/>
    <cellStyle name="SAPBEXHLevel0 3 2 2 7 2" xfId="47936"/>
    <cellStyle name="SAPBEXHLevel0 3 2 2 7 2 2" xfId="47937"/>
    <cellStyle name="SAPBEXHLevel0 3 2 2 7 3" xfId="47938"/>
    <cellStyle name="SAPBEXHLevel0 3 2 2 8" xfId="47939"/>
    <cellStyle name="SAPBEXHLevel0 3 2 2 8 2" xfId="47940"/>
    <cellStyle name="SAPBEXHLevel0 3 2 2 9" xfId="47941"/>
    <cellStyle name="SAPBEXHLevel0 3 2 3" xfId="47942"/>
    <cellStyle name="SAPBEXHLevel0 3 2 3 2" xfId="47943"/>
    <cellStyle name="SAPBEXHLevel0 3 2 3 2 2" xfId="47944"/>
    <cellStyle name="SAPBEXHLevel0 3 2 3 2 2 2" xfId="47945"/>
    <cellStyle name="SAPBEXHLevel0 3 2 3 2 3" xfId="47946"/>
    <cellStyle name="SAPBEXHLevel0 3 2 3 3" xfId="47947"/>
    <cellStyle name="SAPBEXHLevel0 3 2 3 3 2" xfId="47948"/>
    <cellStyle name="SAPBEXHLevel0 3 2 3 3 2 2" xfId="47949"/>
    <cellStyle name="SAPBEXHLevel0 3 2 3 3 3" xfId="47950"/>
    <cellStyle name="SAPBEXHLevel0 3 2 3 4" xfId="47951"/>
    <cellStyle name="SAPBEXHLevel0 3 2 3 4 2" xfId="47952"/>
    <cellStyle name="SAPBEXHLevel0 3 2 3 4 2 2" xfId="47953"/>
    <cellStyle name="SAPBEXHLevel0 3 2 3 4 3" xfId="47954"/>
    <cellStyle name="SAPBEXHLevel0 3 2 3 5" xfId="47955"/>
    <cellStyle name="SAPBEXHLevel0 3 2 3 5 2" xfId="47956"/>
    <cellStyle name="SAPBEXHLevel0 3 2 3 5 2 2" xfId="47957"/>
    <cellStyle name="SAPBEXHLevel0 3 2 3 5 3" xfId="47958"/>
    <cellStyle name="SAPBEXHLevel0 3 2 3 6" xfId="47959"/>
    <cellStyle name="SAPBEXHLevel0 3 2 3 6 2" xfId="47960"/>
    <cellStyle name="SAPBEXHLevel0 3 2 3 7" xfId="47961"/>
    <cellStyle name="SAPBEXHLevel0 3 2 4" xfId="47962"/>
    <cellStyle name="SAPBEXHLevel0 3 2 4 2" xfId="47963"/>
    <cellStyle name="SAPBEXHLevel0 3 2 4 2 2" xfId="47964"/>
    <cellStyle name="SAPBEXHLevel0 3 2 4 3" xfId="47965"/>
    <cellStyle name="SAPBEXHLevel0 3 2 5" xfId="47966"/>
    <cellStyle name="SAPBEXHLevel0 3 2 5 2" xfId="47967"/>
    <cellStyle name="SAPBEXHLevel0 3 2 5 2 2" xfId="47968"/>
    <cellStyle name="SAPBEXHLevel0 3 2 5 3" xfId="47969"/>
    <cellStyle name="SAPBEXHLevel0 3 2 6" xfId="47970"/>
    <cellStyle name="SAPBEXHLevel0 3 2 6 2" xfId="47971"/>
    <cellStyle name="SAPBEXHLevel0 3 2 7" xfId="47972"/>
    <cellStyle name="SAPBEXHLevel0 3 3" xfId="47973"/>
    <cellStyle name="SAPBEXHLevel0 3 3 2" xfId="47974"/>
    <cellStyle name="SAPBEXHLevel0 3 3 2 2" xfId="47975"/>
    <cellStyle name="SAPBEXHLevel0 3 3 2 2 2" xfId="47976"/>
    <cellStyle name="SAPBEXHLevel0 3 3 2 2 2 2" xfId="47977"/>
    <cellStyle name="SAPBEXHLevel0 3 3 2 2 2 2 2" xfId="47978"/>
    <cellStyle name="SAPBEXHLevel0 3 3 2 2 2 3" xfId="47979"/>
    <cellStyle name="SAPBEXHLevel0 3 3 2 2 3" xfId="47980"/>
    <cellStyle name="SAPBEXHLevel0 3 3 2 2 3 2" xfId="47981"/>
    <cellStyle name="SAPBEXHLevel0 3 3 2 2 3 2 2" xfId="47982"/>
    <cellStyle name="SAPBEXHLevel0 3 3 2 2 3 3" xfId="47983"/>
    <cellStyle name="SAPBEXHLevel0 3 3 2 2 4" xfId="47984"/>
    <cellStyle name="SAPBEXHLevel0 3 3 2 2 4 2" xfId="47985"/>
    <cellStyle name="SAPBEXHLevel0 3 3 2 2 4 2 2" xfId="47986"/>
    <cellStyle name="SAPBEXHLevel0 3 3 2 2 4 3" xfId="47987"/>
    <cellStyle name="SAPBEXHLevel0 3 3 2 2 5" xfId="47988"/>
    <cellStyle name="SAPBEXHLevel0 3 3 2 2 5 2" xfId="47989"/>
    <cellStyle name="SAPBEXHLevel0 3 3 2 2 5 2 2" xfId="47990"/>
    <cellStyle name="SAPBEXHLevel0 3 3 2 2 5 3" xfId="47991"/>
    <cellStyle name="SAPBEXHLevel0 3 3 2 2 6" xfId="47992"/>
    <cellStyle name="SAPBEXHLevel0 3 3 2 2 6 2" xfId="47993"/>
    <cellStyle name="SAPBEXHLevel0 3 3 2 2 6 2 2" xfId="47994"/>
    <cellStyle name="SAPBEXHLevel0 3 3 2 2 6 3" xfId="47995"/>
    <cellStyle name="SAPBEXHLevel0 3 3 2 2 7" xfId="47996"/>
    <cellStyle name="SAPBEXHLevel0 3 3 2 2 7 2" xfId="47997"/>
    <cellStyle name="SAPBEXHLevel0 3 3 2 2 8" xfId="47998"/>
    <cellStyle name="SAPBEXHLevel0 3 3 2 3" xfId="47999"/>
    <cellStyle name="SAPBEXHLevel0 3 3 2 3 2" xfId="48000"/>
    <cellStyle name="SAPBEXHLevel0 3 3 2 3 2 2" xfId="48001"/>
    <cellStyle name="SAPBEXHLevel0 3 3 2 3 3" xfId="48002"/>
    <cellStyle name="SAPBEXHLevel0 3 3 2 4" xfId="48003"/>
    <cellStyle name="SAPBEXHLevel0 3 3 2 4 2" xfId="48004"/>
    <cellStyle name="SAPBEXHLevel0 3 3 2 4 2 2" xfId="48005"/>
    <cellStyle name="SAPBEXHLevel0 3 3 2 4 3" xfId="48006"/>
    <cellStyle name="SAPBEXHLevel0 3 3 2 5" xfId="48007"/>
    <cellStyle name="SAPBEXHLevel0 3 3 2 5 2" xfId="48008"/>
    <cellStyle name="SAPBEXHLevel0 3 3 2 5 2 2" xfId="48009"/>
    <cellStyle name="SAPBEXHLevel0 3 3 2 5 3" xfId="48010"/>
    <cellStyle name="SAPBEXHLevel0 3 3 2 6" xfId="48011"/>
    <cellStyle name="SAPBEXHLevel0 3 3 2 6 2" xfId="48012"/>
    <cellStyle name="SAPBEXHLevel0 3 3 2 6 2 2" xfId="48013"/>
    <cellStyle name="SAPBEXHLevel0 3 3 2 6 3" xfId="48014"/>
    <cellStyle name="SAPBEXHLevel0 3 3 2 7" xfId="48015"/>
    <cellStyle name="SAPBEXHLevel0 3 3 2 7 2" xfId="48016"/>
    <cellStyle name="SAPBEXHLevel0 3 3 2 7 2 2" xfId="48017"/>
    <cellStyle name="SAPBEXHLevel0 3 3 2 7 3" xfId="48018"/>
    <cellStyle name="SAPBEXHLevel0 3 3 2 8" xfId="48019"/>
    <cellStyle name="SAPBEXHLevel0 3 3 2 8 2" xfId="48020"/>
    <cellStyle name="SAPBEXHLevel0 3 3 2 9" xfId="48021"/>
    <cellStyle name="SAPBEXHLevel0 3 3 3" xfId="48022"/>
    <cellStyle name="SAPBEXHLevel0 3 3 3 2" xfId="48023"/>
    <cellStyle name="SAPBEXHLevel0 3 3 3 2 2" xfId="48024"/>
    <cellStyle name="SAPBEXHLevel0 3 3 3 2 2 2" xfId="48025"/>
    <cellStyle name="SAPBEXHLevel0 3 3 3 2 3" xfId="48026"/>
    <cellStyle name="SAPBEXHLevel0 3 3 3 3" xfId="48027"/>
    <cellStyle name="SAPBEXHLevel0 3 3 3 3 2" xfId="48028"/>
    <cellStyle name="SAPBEXHLevel0 3 3 3 3 2 2" xfId="48029"/>
    <cellStyle name="SAPBEXHLevel0 3 3 3 3 3" xfId="48030"/>
    <cellStyle name="SAPBEXHLevel0 3 3 3 4" xfId="48031"/>
    <cellStyle name="SAPBEXHLevel0 3 3 3 4 2" xfId="48032"/>
    <cellStyle name="SAPBEXHLevel0 3 3 3 4 2 2" xfId="48033"/>
    <cellStyle name="SAPBEXHLevel0 3 3 3 4 3" xfId="48034"/>
    <cellStyle name="SAPBEXHLevel0 3 3 3 5" xfId="48035"/>
    <cellStyle name="SAPBEXHLevel0 3 3 3 5 2" xfId="48036"/>
    <cellStyle name="SAPBEXHLevel0 3 3 3 5 2 2" xfId="48037"/>
    <cellStyle name="SAPBEXHLevel0 3 3 3 5 3" xfId="48038"/>
    <cellStyle name="SAPBEXHLevel0 3 3 3 6" xfId="48039"/>
    <cellStyle name="SAPBEXHLevel0 3 3 3 6 2" xfId="48040"/>
    <cellStyle name="SAPBEXHLevel0 3 3 3 7" xfId="48041"/>
    <cellStyle name="SAPBEXHLevel0 3 3 4" xfId="48042"/>
    <cellStyle name="SAPBEXHLevel0 3 3 4 2" xfId="48043"/>
    <cellStyle name="SAPBEXHLevel0 3 3 4 2 2" xfId="48044"/>
    <cellStyle name="SAPBEXHLevel0 3 3 4 3" xfId="48045"/>
    <cellStyle name="SAPBEXHLevel0 3 3 5" xfId="48046"/>
    <cellStyle name="SAPBEXHLevel0 3 3 5 2" xfId="48047"/>
    <cellStyle name="SAPBEXHLevel0 3 3 5 2 2" xfId="48048"/>
    <cellStyle name="SAPBEXHLevel0 3 3 5 3" xfId="48049"/>
    <cellStyle name="SAPBEXHLevel0 3 3 6" xfId="48050"/>
    <cellStyle name="SAPBEXHLevel0 3 3 6 2" xfId="48051"/>
    <cellStyle name="SAPBEXHLevel0 3 3 7" xfId="48052"/>
    <cellStyle name="SAPBEXHLevel0 3 4" xfId="48053"/>
    <cellStyle name="SAPBEXHLevel0 3 4 2" xfId="48054"/>
    <cellStyle name="SAPBEXHLevel0 3 4 2 2" xfId="48055"/>
    <cellStyle name="SAPBEXHLevel0 3 4 2 2 2" xfId="48056"/>
    <cellStyle name="SAPBEXHLevel0 3 4 2 2 2 2" xfId="48057"/>
    <cellStyle name="SAPBEXHLevel0 3 4 2 2 3" xfId="48058"/>
    <cellStyle name="SAPBEXHLevel0 3 4 2 3" xfId="48059"/>
    <cellStyle name="SAPBEXHLevel0 3 4 2 3 2" xfId="48060"/>
    <cellStyle name="SAPBEXHLevel0 3 4 2 3 2 2" xfId="48061"/>
    <cellStyle name="SAPBEXHLevel0 3 4 2 3 3" xfId="48062"/>
    <cellStyle name="SAPBEXHLevel0 3 4 2 4" xfId="48063"/>
    <cellStyle name="SAPBEXHLevel0 3 4 2 4 2" xfId="48064"/>
    <cellStyle name="SAPBEXHLevel0 3 4 2 4 2 2" xfId="48065"/>
    <cellStyle name="SAPBEXHLevel0 3 4 2 4 3" xfId="48066"/>
    <cellStyle name="SAPBEXHLevel0 3 4 2 5" xfId="48067"/>
    <cellStyle name="SAPBEXHLevel0 3 4 2 5 2" xfId="48068"/>
    <cellStyle name="SAPBEXHLevel0 3 4 2 5 2 2" xfId="48069"/>
    <cellStyle name="SAPBEXHLevel0 3 4 2 5 3" xfId="48070"/>
    <cellStyle name="SAPBEXHLevel0 3 4 2 6" xfId="48071"/>
    <cellStyle name="SAPBEXHLevel0 3 4 2 6 2" xfId="48072"/>
    <cellStyle name="SAPBEXHLevel0 3 4 2 6 2 2" xfId="48073"/>
    <cellStyle name="SAPBEXHLevel0 3 4 2 6 3" xfId="48074"/>
    <cellStyle name="SAPBEXHLevel0 3 4 2 7" xfId="48075"/>
    <cellStyle name="SAPBEXHLevel0 3 4 2 7 2" xfId="48076"/>
    <cellStyle name="SAPBEXHLevel0 3 4 2 8" xfId="48077"/>
    <cellStyle name="SAPBEXHLevel0 3 4 3" xfId="48078"/>
    <cellStyle name="SAPBEXHLevel0 3 4 3 2" xfId="48079"/>
    <cellStyle name="SAPBEXHLevel0 3 4 3 2 2" xfId="48080"/>
    <cellStyle name="SAPBEXHLevel0 3 4 3 3" xfId="48081"/>
    <cellStyle name="SAPBEXHLevel0 3 4 4" xfId="48082"/>
    <cellStyle name="SAPBEXHLevel0 3 4 4 2" xfId="48083"/>
    <cellStyle name="SAPBEXHLevel0 3 4 4 2 2" xfId="48084"/>
    <cellStyle name="SAPBEXHLevel0 3 4 4 3" xfId="48085"/>
    <cellStyle name="SAPBEXHLevel0 3 4 5" xfId="48086"/>
    <cellStyle name="SAPBEXHLevel0 3 4 5 2" xfId="48087"/>
    <cellStyle name="SAPBEXHLevel0 3 4 5 2 2" xfId="48088"/>
    <cellStyle name="SAPBEXHLevel0 3 4 5 3" xfId="48089"/>
    <cellStyle name="SAPBEXHLevel0 3 4 6" xfId="48090"/>
    <cellStyle name="SAPBEXHLevel0 3 4 6 2" xfId="48091"/>
    <cellStyle name="SAPBEXHLevel0 3 4 6 2 2" xfId="48092"/>
    <cellStyle name="SAPBEXHLevel0 3 4 6 3" xfId="48093"/>
    <cellStyle name="SAPBEXHLevel0 3 4 7" xfId="48094"/>
    <cellStyle name="SAPBEXHLevel0 3 4 7 2" xfId="48095"/>
    <cellStyle name="SAPBEXHLevel0 3 4 7 2 2" xfId="48096"/>
    <cellStyle name="SAPBEXHLevel0 3 4 7 3" xfId="48097"/>
    <cellStyle name="SAPBEXHLevel0 3 4 8" xfId="48098"/>
    <cellStyle name="SAPBEXHLevel0 3 4 8 2" xfId="48099"/>
    <cellStyle name="SAPBEXHLevel0 3 4 9" xfId="48100"/>
    <cellStyle name="SAPBEXHLevel0 3 5" xfId="48101"/>
    <cellStyle name="SAPBEXHLevel0 3 5 2" xfId="48102"/>
    <cellStyle name="SAPBEXHLevel0 3 5 2 2" xfId="48103"/>
    <cellStyle name="SAPBEXHLevel0 3 5 2 2 2" xfId="48104"/>
    <cellStyle name="SAPBEXHLevel0 3 5 2 3" xfId="48105"/>
    <cellStyle name="SAPBEXHLevel0 3 5 3" xfId="48106"/>
    <cellStyle name="SAPBEXHLevel0 3 5 3 2" xfId="48107"/>
    <cellStyle name="SAPBEXHLevel0 3 5 3 2 2" xfId="48108"/>
    <cellStyle name="SAPBEXHLevel0 3 5 3 3" xfId="48109"/>
    <cellStyle name="SAPBEXHLevel0 3 5 4" xfId="48110"/>
    <cellStyle name="SAPBEXHLevel0 3 5 4 2" xfId="48111"/>
    <cellStyle name="SAPBEXHLevel0 3 5 4 2 2" xfId="48112"/>
    <cellStyle name="SAPBEXHLevel0 3 5 4 3" xfId="48113"/>
    <cellStyle name="SAPBEXHLevel0 3 5 5" xfId="48114"/>
    <cellStyle name="SAPBEXHLevel0 3 5 5 2" xfId="48115"/>
    <cellStyle name="SAPBEXHLevel0 3 5 5 2 2" xfId="48116"/>
    <cellStyle name="SAPBEXHLevel0 3 5 5 3" xfId="48117"/>
    <cellStyle name="SAPBEXHLevel0 3 5 6" xfId="48118"/>
    <cellStyle name="SAPBEXHLevel0 3 5 6 2" xfId="48119"/>
    <cellStyle name="SAPBEXHLevel0 3 5 7" xfId="48120"/>
    <cellStyle name="SAPBEXHLevel0 3 6" xfId="48121"/>
    <cellStyle name="SAPBEXHLevel0 3 6 2" xfId="48122"/>
    <cellStyle name="SAPBEXHLevel0 3 6 2 2" xfId="48123"/>
    <cellStyle name="SAPBEXHLevel0 3 6 3" xfId="48124"/>
    <cellStyle name="SAPBEXHLevel0 3 7" xfId="48125"/>
    <cellStyle name="SAPBEXHLevel0 3 7 2" xfId="48126"/>
    <cellStyle name="SAPBEXHLevel0 3 7 2 2" xfId="48127"/>
    <cellStyle name="SAPBEXHLevel0 3 7 3" xfId="48128"/>
    <cellStyle name="SAPBEXHLevel0 3 8" xfId="48129"/>
    <cellStyle name="SAPBEXHLevel0 3 8 2" xfId="48130"/>
    <cellStyle name="SAPBEXHLevel0 3 9" xfId="48131"/>
    <cellStyle name="SAPBEXHLevel0 4" xfId="48132"/>
    <cellStyle name="SAPBEXHLevel0 4 2" xfId="48133"/>
    <cellStyle name="SAPBEXHLevel0 4 2 2" xfId="48134"/>
    <cellStyle name="SAPBEXHLevel0 4 2 2 2" xfId="48135"/>
    <cellStyle name="SAPBEXHLevel0 4 2 2 2 2" xfId="48136"/>
    <cellStyle name="SAPBEXHLevel0 4 2 2 2 2 2" xfId="48137"/>
    <cellStyle name="SAPBEXHLevel0 4 2 2 2 2 2 2" xfId="48138"/>
    <cellStyle name="SAPBEXHLevel0 4 2 2 2 2 3" xfId="48139"/>
    <cellStyle name="SAPBEXHLevel0 4 2 2 2 3" xfId="48140"/>
    <cellStyle name="SAPBEXHLevel0 4 2 2 2 3 2" xfId="48141"/>
    <cellStyle name="SAPBEXHLevel0 4 2 2 2 3 2 2" xfId="48142"/>
    <cellStyle name="SAPBEXHLevel0 4 2 2 2 3 3" xfId="48143"/>
    <cellStyle name="SAPBEXHLevel0 4 2 2 2 4" xfId="48144"/>
    <cellStyle name="SAPBEXHLevel0 4 2 2 2 4 2" xfId="48145"/>
    <cellStyle name="SAPBEXHLevel0 4 2 2 2 4 2 2" xfId="48146"/>
    <cellStyle name="SAPBEXHLevel0 4 2 2 2 4 3" xfId="48147"/>
    <cellStyle name="SAPBEXHLevel0 4 2 2 2 5" xfId="48148"/>
    <cellStyle name="SAPBEXHLevel0 4 2 2 2 5 2" xfId="48149"/>
    <cellStyle name="SAPBEXHLevel0 4 2 2 2 5 2 2" xfId="48150"/>
    <cellStyle name="SAPBEXHLevel0 4 2 2 2 5 3" xfId="48151"/>
    <cellStyle name="SAPBEXHLevel0 4 2 2 2 6" xfId="48152"/>
    <cellStyle name="SAPBEXHLevel0 4 2 2 2 6 2" xfId="48153"/>
    <cellStyle name="SAPBEXHLevel0 4 2 2 2 6 2 2" xfId="48154"/>
    <cellStyle name="SAPBEXHLevel0 4 2 2 2 6 3" xfId="48155"/>
    <cellStyle name="SAPBEXHLevel0 4 2 2 2 7" xfId="48156"/>
    <cellStyle name="SAPBEXHLevel0 4 2 2 2 7 2" xfId="48157"/>
    <cellStyle name="SAPBEXHLevel0 4 2 2 2 8" xfId="48158"/>
    <cellStyle name="SAPBEXHLevel0 4 2 2 3" xfId="48159"/>
    <cellStyle name="SAPBEXHLevel0 4 2 2 3 2" xfId="48160"/>
    <cellStyle name="SAPBEXHLevel0 4 2 2 3 2 2" xfId="48161"/>
    <cellStyle name="SAPBEXHLevel0 4 2 2 3 3" xfId="48162"/>
    <cellStyle name="SAPBEXHLevel0 4 2 2 4" xfId="48163"/>
    <cellStyle name="SAPBEXHLevel0 4 2 2 4 2" xfId="48164"/>
    <cellStyle name="SAPBEXHLevel0 4 2 2 4 2 2" xfId="48165"/>
    <cellStyle name="SAPBEXHLevel0 4 2 2 4 3" xfId="48166"/>
    <cellStyle name="SAPBEXHLevel0 4 2 2 5" xfId="48167"/>
    <cellStyle name="SAPBEXHLevel0 4 2 2 5 2" xfId="48168"/>
    <cellStyle name="SAPBEXHLevel0 4 2 2 5 2 2" xfId="48169"/>
    <cellStyle name="SAPBEXHLevel0 4 2 2 5 3" xfId="48170"/>
    <cellStyle name="SAPBEXHLevel0 4 2 2 6" xfId="48171"/>
    <cellStyle name="SAPBEXHLevel0 4 2 2 6 2" xfId="48172"/>
    <cellStyle name="SAPBEXHLevel0 4 2 2 6 2 2" xfId="48173"/>
    <cellStyle name="SAPBEXHLevel0 4 2 2 6 3" xfId="48174"/>
    <cellStyle name="SAPBEXHLevel0 4 2 2 7" xfId="48175"/>
    <cellStyle name="SAPBEXHLevel0 4 2 2 7 2" xfId="48176"/>
    <cellStyle name="SAPBEXHLevel0 4 2 2 7 2 2" xfId="48177"/>
    <cellStyle name="SAPBEXHLevel0 4 2 2 7 3" xfId="48178"/>
    <cellStyle name="SAPBEXHLevel0 4 2 2 8" xfId="48179"/>
    <cellStyle name="SAPBEXHLevel0 4 2 2 8 2" xfId="48180"/>
    <cellStyle name="SAPBEXHLevel0 4 2 2 9" xfId="48181"/>
    <cellStyle name="SAPBEXHLevel0 4 2 3" xfId="48182"/>
    <cellStyle name="SAPBEXHLevel0 4 2 3 2" xfId="48183"/>
    <cellStyle name="SAPBEXHLevel0 4 2 3 2 2" xfId="48184"/>
    <cellStyle name="SAPBEXHLevel0 4 2 3 2 2 2" xfId="48185"/>
    <cellStyle name="SAPBEXHLevel0 4 2 3 2 3" xfId="48186"/>
    <cellStyle name="SAPBEXHLevel0 4 2 3 3" xfId="48187"/>
    <cellStyle name="SAPBEXHLevel0 4 2 3 3 2" xfId="48188"/>
    <cellStyle name="SAPBEXHLevel0 4 2 3 3 2 2" xfId="48189"/>
    <cellStyle name="SAPBEXHLevel0 4 2 3 3 3" xfId="48190"/>
    <cellStyle name="SAPBEXHLevel0 4 2 3 4" xfId="48191"/>
    <cellStyle name="SAPBEXHLevel0 4 2 3 4 2" xfId="48192"/>
    <cellStyle name="SAPBEXHLevel0 4 2 3 4 2 2" xfId="48193"/>
    <cellStyle name="SAPBEXHLevel0 4 2 3 4 3" xfId="48194"/>
    <cellStyle name="SAPBEXHLevel0 4 2 3 5" xfId="48195"/>
    <cellStyle name="SAPBEXHLevel0 4 2 3 5 2" xfId="48196"/>
    <cellStyle name="SAPBEXHLevel0 4 2 3 5 2 2" xfId="48197"/>
    <cellStyle name="SAPBEXHLevel0 4 2 3 5 3" xfId="48198"/>
    <cellStyle name="SAPBEXHLevel0 4 2 3 6" xfId="48199"/>
    <cellStyle name="SAPBEXHLevel0 4 2 3 6 2" xfId="48200"/>
    <cellStyle name="SAPBEXHLevel0 4 2 3 7" xfId="48201"/>
    <cellStyle name="SAPBEXHLevel0 4 2 4" xfId="48202"/>
    <cellStyle name="SAPBEXHLevel0 4 2 4 2" xfId="48203"/>
    <cellStyle name="SAPBEXHLevel0 4 2 4 2 2" xfId="48204"/>
    <cellStyle name="SAPBEXHLevel0 4 2 4 3" xfId="48205"/>
    <cellStyle name="SAPBEXHLevel0 4 2 5" xfId="48206"/>
    <cellStyle name="SAPBEXHLevel0 4 2 5 2" xfId="48207"/>
    <cellStyle name="SAPBEXHLevel0 4 2 5 2 2" xfId="48208"/>
    <cellStyle name="SAPBEXHLevel0 4 2 5 3" xfId="48209"/>
    <cellStyle name="SAPBEXHLevel0 4 2 6" xfId="48210"/>
    <cellStyle name="SAPBEXHLevel0 4 2 6 2" xfId="48211"/>
    <cellStyle name="SAPBEXHLevel0 4 2 7" xfId="48212"/>
    <cellStyle name="SAPBEXHLevel0 4 3" xfId="48213"/>
    <cellStyle name="SAPBEXHLevel0 4 3 2" xfId="48214"/>
    <cellStyle name="SAPBEXHLevel0 4 3 2 2" xfId="48215"/>
    <cellStyle name="SAPBEXHLevel0 4 3 2 2 2" xfId="48216"/>
    <cellStyle name="SAPBEXHLevel0 4 3 2 2 2 2" xfId="48217"/>
    <cellStyle name="SAPBEXHLevel0 4 3 2 2 2 2 2" xfId="48218"/>
    <cellStyle name="SAPBEXHLevel0 4 3 2 2 2 3" xfId="48219"/>
    <cellStyle name="SAPBEXHLevel0 4 3 2 2 3" xfId="48220"/>
    <cellStyle name="SAPBEXHLevel0 4 3 2 2 3 2" xfId="48221"/>
    <cellStyle name="SAPBEXHLevel0 4 3 2 2 3 2 2" xfId="48222"/>
    <cellStyle name="SAPBEXHLevel0 4 3 2 2 3 3" xfId="48223"/>
    <cellStyle name="SAPBEXHLevel0 4 3 2 2 4" xfId="48224"/>
    <cellStyle name="SAPBEXHLevel0 4 3 2 2 4 2" xfId="48225"/>
    <cellStyle name="SAPBEXHLevel0 4 3 2 2 4 2 2" xfId="48226"/>
    <cellStyle name="SAPBEXHLevel0 4 3 2 2 4 3" xfId="48227"/>
    <cellStyle name="SAPBEXHLevel0 4 3 2 2 5" xfId="48228"/>
    <cellStyle name="SAPBEXHLevel0 4 3 2 2 5 2" xfId="48229"/>
    <cellStyle name="SAPBEXHLevel0 4 3 2 2 5 2 2" xfId="48230"/>
    <cellStyle name="SAPBEXHLevel0 4 3 2 2 5 3" xfId="48231"/>
    <cellStyle name="SAPBEXHLevel0 4 3 2 2 6" xfId="48232"/>
    <cellStyle name="SAPBEXHLevel0 4 3 2 2 6 2" xfId="48233"/>
    <cellStyle name="SAPBEXHLevel0 4 3 2 2 6 2 2" xfId="48234"/>
    <cellStyle name="SAPBEXHLevel0 4 3 2 2 6 3" xfId="48235"/>
    <cellStyle name="SAPBEXHLevel0 4 3 2 2 7" xfId="48236"/>
    <cellStyle name="SAPBEXHLevel0 4 3 2 2 7 2" xfId="48237"/>
    <cellStyle name="SAPBEXHLevel0 4 3 2 2 8" xfId="48238"/>
    <cellStyle name="SAPBEXHLevel0 4 3 2 3" xfId="48239"/>
    <cellStyle name="SAPBEXHLevel0 4 3 2 3 2" xfId="48240"/>
    <cellStyle name="SAPBEXHLevel0 4 3 2 3 2 2" xfId="48241"/>
    <cellStyle name="SAPBEXHLevel0 4 3 2 3 3" xfId="48242"/>
    <cellStyle name="SAPBEXHLevel0 4 3 2 4" xfId="48243"/>
    <cellStyle name="SAPBEXHLevel0 4 3 2 4 2" xfId="48244"/>
    <cellStyle name="SAPBEXHLevel0 4 3 2 4 2 2" xfId="48245"/>
    <cellStyle name="SAPBEXHLevel0 4 3 2 4 3" xfId="48246"/>
    <cellStyle name="SAPBEXHLevel0 4 3 2 5" xfId="48247"/>
    <cellStyle name="SAPBEXHLevel0 4 3 2 5 2" xfId="48248"/>
    <cellStyle name="SAPBEXHLevel0 4 3 2 5 2 2" xfId="48249"/>
    <cellStyle name="SAPBEXHLevel0 4 3 2 5 3" xfId="48250"/>
    <cellStyle name="SAPBEXHLevel0 4 3 2 6" xfId="48251"/>
    <cellStyle name="SAPBEXHLevel0 4 3 2 6 2" xfId="48252"/>
    <cellStyle name="SAPBEXHLevel0 4 3 2 6 2 2" xfId="48253"/>
    <cellStyle name="SAPBEXHLevel0 4 3 2 6 3" xfId="48254"/>
    <cellStyle name="SAPBEXHLevel0 4 3 2 7" xfId="48255"/>
    <cellStyle name="SAPBEXHLevel0 4 3 2 7 2" xfId="48256"/>
    <cellStyle name="SAPBEXHLevel0 4 3 2 7 2 2" xfId="48257"/>
    <cellStyle name="SAPBEXHLevel0 4 3 2 7 3" xfId="48258"/>
    <cellStyle name="SAPBEXHLevel0 4 3 2 8" xfId="48259"/>
    <cellStyle name="SAPBEXHLevel0 4 3 2 8 2" xfId="48260"/>
    <cellStyle name="SAPBEXHLevel0 4 3 2 9" xfId="48261"/>
    <cellStyle name="SAPBEXHLevel0 4 3 3" xfId="48262"/>
    <cellStyle name="SAPBEXHLevel0 4 3 3 2" xfId="48263"/>
    <cellStyle name="SAPBEXHLevel0 4 3 3 2 2" xfId="48264"/>
    <cellStyle name="SAPBEXHLevel0 4 3 3 2 2 2" xfId="48265"/>
    <cellStyle name="SAPBEXHLevel0 4 3 3 2 3" xfId="48266"/>
    <cellStyle name="SAPBEXHLevel0 4 3 3 3" xfId="48267"/>
    <cellStyle name="SAPBEXHLevel0 4 3 3 3 2" xfId="48268"/>
    <cellStyle name="SAPBEXHLevel0 4 3 3 3 2 2" xfId="48269"/>
    <cellStyle name="SAPBEXHLevel0 4 3 3 3 3" xfId="48270"/>
    <cellStyle name="SAPBEXHLevel0 4 3 3 4" xfId="48271"/>
    <cellStyle name="SAPBEXHLevel0 4 3 3 4 2" xfId="48272"/>
    <cellStyle name="SAPBEXHLevel0 4 3 3 4 2 2" xfId="48273"/>
    <cellStyle name="SAPBEXHLevel0 4 3 3 4 3" xfId="48274"/>
    <cellStyle name="SAPBEXHLevel0 4 3 3 5" xfId="48275"/>
    <cellStyle name="SAPBEXHLevel0 4 3 3 5 2" xfId="48276"/>
    <cellStyle name="SAPBEXHLevel0 4 3 3 5 2 2" xfId="48277"/>
    <cellStyle name="SAPBEXHLevel0 4 3 3 5 3" xfId="48278"/>
    <cellStyle name="SAPBEXHLevel0 4 3 3 6" xfId="48279"/>
    <cellStyle name="SAPBEXHLevel0 4 3 3 6 2" xfId="48280"/>
    <cellStyle name="SAPBEXHLevel0 4 3 3 7" xfId="48281"/>
    <cellStyle name="SAPBEXHLevel0 4 3 4" xfId="48282"/>
    <cellStyle name="SAPBEXHLevel0 4 3 4 2" xfId="48283"/>
    <cellStyle name="SAPBEXHLevel0 4 3 4 2 2" xfId="48284"/>
    <cellStyle name="SAPBEXHLevel0 4 3 4 3" xfId="48285"/>
    <cellStyle name="SAPBEXHLevel0 4 3 5" xfId="48286"/>
    <cellStyle name="SAPBEXHLevel0 4 3 5 2" xfId="48287"/>
    <cellStyle name="SAPBEXHLevel0 4 3 5 2 2" xfId="48288"/>
    <cellStyle name="SAPBEXHLevel0 4 3 5 3" xfId="48289"/>
    <cellStyle name="SAPBEXHLevel0 4 3 6" xfId="48290"/>
    <cellStyle name="SAPBEXHLevel0 4 3 6 2" xfId="48291"/>
    <cellStyle name="SAPBEXHLevel0 4 3 7" xfId="48292"/>
    <cellStyle name="SAPBEXHLevel0 4 4" xfId="48293"/>
    <cellStyle name="SAPBEXHLevel0 4 4 2" xfId="48294"/>
    <cellStyle name="SAPBEXHLevel0 4 4 2 2" xfId="48295"/>
    <cellStyle name="SAPBEXHLevel0 4 4 2 2 2" xfId="48296"/>
    <cellStyle name="SAPBEXHLevel0 4 4 2 2 2 2" xfId="48297"/>
    <cellStyle name="SAPBEXHLevel0 4 4 2 2 3" xfId="48298"/>
    <cellStyle name="SAPBEXHLevel0 4 4 2 3" xfId="48299"/>
    <cellStyle name="SAPBEXHLevel0 4 4 2 3 2" xfId="48300"/>
    <cellStyle name="SAPBEXHLevel0 4 4 2 3 2 2" xfId="48301"/>
    <cellStyle name="SAPBEXHLevel0 4 4 2 3 3" xfId="48302"/>
    <cellStyle name="SAPBEXHLevel0 4 4 2 4" xfId="48303"/>
    <cellStyle name="SAPBEXHLevel0 4 4 2 4 2" xfId="48304"/>
    <cellStyle name="SAPBEXHLevel0 4 4 2 4 2 2" xfId="48305"/>
    <cellStyle name="SAPBEXHLevel0 4 4 2 4 3" xfId="48306"/>
    <cellStyle name="SAPBEXHLevel0 4 4 2 5" xfId="48307"/>
    <cellStyle name="SAPBEXHLevel0 4 4 2 5 2" xfId="48308"/>
    <cellStyle name="SAPBEXHLevel0 4 4 2 5 2 2" xfId="48309"/>
    <cellStyle name="SAPBEXHLevel0 4 4 2 5 3" xfId="48310"/>
    <cellStyle name="SAPBEXHLevel0 4 4 2 6" xfId="48311"/>
    <cellStyle name="SAPBEXHLevel0 4 4 2 6 2" xfId="48312"/>
    <cellStyle name="SAPBEXHLevel0 4 4 2 6 2 2" xfId="48313"/>
    <cellStyle name="SAPBEXHLevel0 4 4 2 6 3" xfId="48314"/>
    <cellStyle name="SAPBEXHLevel0 4 4 2 7" xfId="48315"/>
    <cellStyle name="SAPBEXHLevel0 4 4 2 7 2" xfId="48316"/>
    <cellStyle name="SAPBEXHLevel0 4 4 2 8" xfId="48317"/>
    <cellStyle name="SAPBEXHLevel0 4 4 3" xfId="48318"/>
    <cellStyle name="SAPBEXHLevel0 4 4 3 2" xfId="48319"/>
    <cellStyle name="SAPBEXHLevel0 4 4 3 2 2" xfId="48320"/>
    <cellStyle name="SAPBEXHLevel0 4 4 3 3" xfId="48321"/>
    <cellStyle name="SAPBEXHLevel0 4 4 4" xfId="48322"/>
    <cellStyle name="SAPBEXHLevel0 4 4 4 2" xfId="48323"/>
    <cellStyle name="SAPBEXHLevel0 4 4 4 2 2" xfId="48324"/>
    <cellStyle name="SAPBEXHLevel0 4 4 4 3" xfId="48325"/>
    <cellStyle name="SAPBEXHLevel0 4 4 5" xfId="48326"/>
    <cellStyle name="SAPBEXHLevel0 4 4 5 2" xfId="48327"/>
    <cellStyle name="SAPBEXHLevel0 4 4 5 2 2" xfId="48328"/>
    <cellStyle name="SAPBEXHLevel0 4 4 5 3" xfId="48329"/>
    <cellStyle name="SAPBEXHLevel0 4 4 6" xfId="48330"/>
    <cellStyle name="SAPBEXHLevel0 4 4 6 2" xfId="48331"/>
    <cellStyle name="SAPBEXHLevel0 4 4 6 2 2" xfId="48332"/>
    <cellStyle name="SAPBEXHLevel0 4 4 6 3" xfId="48333"/>
    <cellStyle name="SAPBEXHLevel0 4 4 7" xfId="48334"/>
    <cellStyle name="SAPBEXHLevel0 4 4 7 2" xfId="48335"/>
    <cellStyle name="SAPBEXHLevel0 4 4 7 2 2" xfId="48336"/>
    <cellStyle name="SAPBEXHLevel0 4 4 7 3" xfId="48337"/>
    <cellStyle name="SAPBEXHLevel0 4 4 8" xfId="48338"/>
    <cellStyle name="SAPBEXHLevel0 4 4 8 2" xfId="48339"/>
    <cellStyle name="SAPBEXHLevel0 4 4 9" xfId="48340"/>
    <cellStyle name="SAPBEXHLevel0 4 5" xfId="48341"/>
    <cellStyle name="SAPBEXHLevel0 4 5 2" xfId="48342"/>
    <cellStyle name="SAPBEXHLevel0 4 5 2 2" xfId="48343"/>
    <cellStyle name="SAPBEXHLevel0 4 5 2 2 2" xfId="48344"/>
    <cellStyle name="SAPBEXHLevel0 4 5 2 3" xfId="48345"/>
    <cellStyle name="SAPBEXHLevel0 4 5 3" xfId="48346"/>
    <cellStyle name="SAPBEXHLevel0 4 5 3 2" xfId="48347"/>
    <cellStyle name="SAPBEXHLevel0 4 5 3 2 2" xfId="48348"/>
    <cellStyle name="SAPBEXHLevel0 4 5 3 3" xfId="48349"/>
    <cellStyle name="SAPBEXHLevel0 4 5 4" xfId="48350"/>
    <cellStyle name="SAPBEXHLevel0 4 5 4 2" xfId="48351"/>
    <cellStyle name="SAPBEXHLevel0 4 5 4 2 2" xfId="48352"/>
    <cellStyle name="SAPBEXHLevel0 4 5 4 3" xfId="48353"/>
    <cellStyle name="SAPBEXHLevel0 4 5 5" xfId="48354"/>
    <cellStyle name="SAPBEXHLevel0 4 5 5 2" xfId="48355"/>
    <cellStyle name="SAPBEXHLevel0 4 5 5 2 2" xfId="48356"/>
    <cellStyle name="SAPBEXHLevel0 4 5 5 3" xfId="48357"/>
    <cellStyle name="SAPBEXHLevel0 4 5 6" xfId="48358"/>
    <cellStyle name="SAPBEXHLevel0 4 5 6 2" xfId="48359"/>
    <cellStyle name="SAPBEXHLevel0 4 5 7" xfId="48360"/>
    <cellStyle name="SAPBEXHLevel0 4 6" xfId="48361"/>
    <cellStyle name="SAPBEXHLevel0 4 6 2" xfId="48362"/>
    <cellStyle name="SAPBEXHLevel0 4 6 2 2" xfId="48363"/>
    <cellStyle name="SAPBEXHLevel0 4 6 3" xfId="48364"/>
    <cellStyle name="SAPBEXHLevel0 4 7" xfId="48365"/>
    <cellStyle name="SAPBEXHLevel0 4 7 2" xfId="48366"/>
    <cellStyle name="SAPBEXHLevel0 4 7 2 2" xfId="48367"/>
    <cellStyle name="SAPBEXHLevel0 4 7 3" xfId="48368"/>
    <cellStyle name="SAPBEXHLevel0 4 8" xfId="48369"/>
    <cellStyle name="SAPBEXHLevel0 4 8 2" xfId="48370"/>
    <cellStyle name="SAPBEXHLevel0 4 9" xfId="48371"/>
    <cellStyle name="SAPBEXHLevel0 5" xfId="48372"/>
    <cellStyle name="SAPBEXHLevel0 5 2" xfId="48373"/>
    <cellStyle name="SAPBEXHLevel0 5 2 2" xfId="48374"/>
    <cellStyle name="SAPBEXHLevel0 5 2 2 2" xfId="48375"/>
    <cellStyle name="SAPBEXHLevel0 5 2 2 2 2" xfId="48376"/>
    <cellStyle name="SAPBEXHLevel0 5 2 2 2 2 2" xfId="48377"/>
    <cellStyle name="SAPBEXHLevel0 5 2 2 2 3" xfId="48378"/>
    <cellStyle name="SAPBEXHLevel0 5 2 2 3" xfId="48379"/>
    <cellStyle name="SAPBEXHLevel0 5 2 2 3 2" xfId="48380"/>
    <cellStyle name="SAPBEXHLevel0 5 2 2 3 2 2" xfId="48381"/>
    <cellStyle name="SAPBEXHLevel0 5 2 2 3 3" xfId="48382"/>
    <cellStyle name="SAPBEXHLevel0 5 2 2 4" xfId="48383"/>
    <cellStyle name="SAPBEXHLevel0 5 2 2 4 2" xfId="48384"/>
    <cellStyle name="SAPBEXHLevel0 5 2 2 4 2 2" xfId="48385"/>
    <cellStyle name="SAPBEXHLevel0 5 2 2 4 3" xfId="48386"/>
    <cellStyle name="SAPBEXHLevel0 5 2 2 5" xfId="48387"/>
    <cellStyle name="SAPBEXHLevel0 5 2 2 5 2" xfId="48388"/>
    <cellStyle name="SAPBEXHLevel0 5 2 2 5 2 2" xfId="48389"/>
    <cellStyle name="SAPBEXHLevel0 5 2 2 5 3" xfId="48390"/>
    <cellStyle name="SAPBEXHLevel0 5 2 2 6" xfId="48391"/>
    <cellStyle name="SAPBEXHLevel0 5 2 2 6 2" xfId="48392"/>
    <cellStyle name="SAPBEXHLevel0 5 2 2 6 2 2" xfId="48393"/>
    <cellStyle name="SAPBEXHLevel0 5 2 2 6 3" xfId="48394"/>
    <cellStyle name="SAPBEXHLevel0 5 2 2 7" xfId="48395"/>
    <cellStyle name="SAPBEXHLevel0 5 2 2 7 2" xfId="48396"/>
    <cellStyle name="SAPBEXHLevel0 5 2 2 8" xfId="48397"/>
    <cellStyle name="SAPBEXHLevel0 5 2 3" xfId="48398"/>
    <cellStyle name="SAPBEXHLevel0 5 2 3 2" xfId="48399"/>
    <cellStyle name="SAPBEXHLevel0 5 2 3 2 2" xfId="48400"/>
    <cellStyle name="SAPBEXHLevel0 5 2 3 3" xfId="48401"/>
    <cellStyle name="SAPBEXHLevel0 5 2 4" xfId="48402"/>
    <cellStyle name="SAPBEXHLevel0 5 2 4 2" xfId="48403"/>
    <cellStyle name="SAPBEXHLevel0 5 2 4 2 2" xfId="48404"/>
    <cellStyle name="SAPBEXHLevel0 5 2 4 3" xfId="48405"/>
    <cellStyle name="SAPBEXHLevel0 5 2 5" xfId="48406"/>
    <cellStyle name="SAPBEXHLevel0 5 2 5 2" xfId="48407"/>
    <cellStyle name="SAPBEXHLevel0 5 2 5 2 2" xfId="48408"/>
    <cellStyle name="SAPBEXHLevel0 5 2 5 3" xfId="48409"/>
    <cellStyle name="SAPBEXHLevel0 5 2 6" xfId="48410"/>
    <cellStyle name="SAPBEXHLevel0 5 2 6 2" xfId="48411"/>
    <cellStyle name="SAPBEXHLevel0 5 2 6 2 2" xfId="48412"/>
    <cellStyle name="SAPBEXHLevel0 5 2 6 3" xfId="48413"/>
    <cellStyle name="SAPBEXHLevel0 5 2 7" xfId="48414"/>
    <cellStyle name="SAPBEXHLevel0 5 2 7 2" xfId="48415"/>
    <cellStyle name="SAPBEXHLevel0 5 2 7 2 2" xfId="48416"/>
    <cellStyle name="SAPBEXHLevel0 5 2 7 3" xfId="48417"/>
    <cellStyle name="SAPBEXHLevel0 5 2 8" xfId="48418"/>
    <cellStyle name="SAPBEXHLevel0 5 2 8 2" xfId="48419"/>
    <cellStyle name="SAPBEXHLevel0 5 2 9" xfId="48420"/>
    <cellStyle name="SAPBEXHLevel0 5 3" xfId="48421"/>
    <cellStyle name="SAPBEXHLevel0 5 3 2" xfId="48422"/>
    <cellStyle name="SAPBEXHLevel0 5 3 2 2" xfId="48423"/>
    <cellStyle name="SAPBEXHLevel0 5 3 2 2 2" xfId="48424"/>
    <cellStyle name="SAPBEXHLevel0 5 3 2 3" xfId="48425"/>
    <cellStyle name="SAPBEXHLevel0 5 3 3" xfId="48426"/>
    <cellStyle name="SAPBEXHLevel0 5 3 3 2" xfId="48427"/>
    <cellStyle name="SAPBEXHLevel0 5 3 3 2 2" xfId="48428"/>
    <cellStyle name="SAPBEXHLevel0 5 3 3 3" xfId="48429"/>
    <cellStyle name="SAPBEXHLevel0 5 3 4" xfId="48430"/>
    <cellStyle name="SAPBEXHLevel0 5 3 4 2" xfId="48431"/>
    <cellStyle name="SAPBEXHLevel0 5 3 4 2 2" xfId="48432"/>
    <cellStyle name="SAPBEXHLevel0 5 3 4 3" xfId="48433"/>
    <cellStyle name="SAPBEXHLevel0 5 3 5" xfId="48434"/>
    <cellStyle name="SAPBEXHLevel0 5 3 5 2" xfId="48435"/>
    <cellStyle name="SAPBEXHLevel0 5 3 5 2 2" xfId="48436"/>
    <cellStyle name="SAPBEXHLevel0 5 3 5 3" xfId="48437"/>
    <cellStyle name="SAPBEXHLevel0 5 3 6" xfId="48438"/>
    <cellStyle name="SAPBEXHLevel0 5 3 6 2" xfId="48439"/>
    <cellStyle name="SAPBEXHLevel0 5 3 7" xfId="48440"/>
    <cellStyle name="SAPBEXHLevel0 5 4" xfId="48441"/>
    <cellStyle name="SAPBEXHLevel0 5 4 2" xfId="48442"/>
    <cellStyle name="SAPBEXHLevel0 5 4 2 2" xfId="48443"/>
    <cellStyle name="SAPBEXHLevel0 5 4 3" xfId="48444"/>
    <cellStyle name="SAPBEXHLevel0 5 5" xfId="48445"/>
    <cellStyle name="SAPBEXHLevel0 5 5 2" xfId="48446"/>
    <cellStyle name="SAPBEXHLevel0 5 5 2 2" xfId="48447"/>
    <cellStyle name="SAPBEXHLevel0 5 5 3" xfId="48448"/>
    <cellStyle name="SAPBEXHLevel0 5 6" xfId="48449"/>
    <cellStyle name="SAPBEXHLevel0 5 6 2" xfId="48450"/>
    <cellStyle name="SAPBEXHLevel0 5 7" xfId="48451"/>
    <cellStyle name="SAPBEXHLevel0 6" xfId="48452"/>
    <cellStyle name="SAPBEXHLevel0 6 2" xfId="48453"/>
    <cellStyle name="SAPBEXHLevel0 6 2 2" xfId="48454"/>
    <cellStyle name="SAPBEXHLevel0 6 2 2 2" xfId="48455"/>
    <cellStyle name="SAPBEXHLevel0 6 2 2 2 2" xfId="48456"/>
    <cellStyle name="SAPBEXHLevel0 6 2 2 3" xfId="48457"/>
    <cellStyle name="SAPBEXHLevel0 6 2 3" xfId="48458"/>
    <cellStyle name="SAPBEXHLevel0 6 2 3 2" xfId="48459"/>
    <cellStyle name="SAPBEXHLevel0 6 2 3 2 2" xfId="48460"/>
    <cellStyle name="SAPBEXHLevel0 6 2 3 3" xfId="48461"/>
    <cellStyle name="SAPBEXHLevel0 6 2 4" xfId="48462"/>
    <cellStyle name="SAPBEXHLevel0 6 2 4 2" xfId="48463"/>
    <cellStyle name="SAPBEXHLevel0 6 2 4 2 2" xfId="48464"/>
    <cellStyle name="SAPBEXHLevel0 6 2 4 3" xfId="48465"/>
    <cellStyle name="SAPBEXHLevel0 6 2 5" xfId="48466"/>
    <cellStyle name="SAPBEXHLevel0 6 2 5 2" xfId="48467"/>
    <cellStyle name="SAPBEXHLevel0 6 2 5 2 2" xfId="48468"/>
    <cellStyle name="SAPBEXHLevel0 6 2 5 3" xfId="48469"/>
    <cellStyle name="SAPBEXHLevel0 6 2 6" xfId="48470"/>
    <cellStyle name="SAPBEXHLevel0 6 2 6 2" xfId="48471"/>
    <cellStyle name="SAPBEXHLevel0 6 2 6 2 2" xfId="48472"/>
    <cellStyle name="SAPBEXHLevel0 6 2 6 3" xfId="48473"/>
    <cellStyle name="SAPBEXHLevel0 6 2 7" xfId="48474"/>
    <cellStyle name="SAPBEXHLevel0 6 2 7 2" xfId="48475"/>
    <cellStyle name="SAPBEXHLevel0 6 2 8" xfId="48476"/>
    <cellStyle name="SAPBEXHLevel0 6 3" xfId="48477"/>
    <cellStyle name="SAPBEXHLevel0 6 3 2" xfId="48478"/>
    <cellStyle name="SAPBEXHLevel0 6 3 2 2" xfId="48479"/>
    <cellStyle name="SAPBEXHLevel0 6 3 3" xfId="48480"/>
    <cellStyle name="SAPBEXHLevel0 6 4" xfId="48481"/>
    <cellStyle name="SAPBEXHLevel0 6 4 2" xfId="48482"/>
    <cellStyle name="SAPBEXHLevel0 6 4 2 2" xfId="48483"/>
    <cellStyle name="SAPBEXHLevel0 6 4 3" xfId="48484"/>
    <cellStyle name="SAPBEXHLevel0 6 5" xfId="48485"/>
    <cellStyle name="SAPBEXHLevel0 6 5 2" xfId="48486"/>
    <cellStyle name="SAPBEXHLevel0 6 5 2 2" xfId="48487"/>
    <cellStyle name="SAPBEXHLevel0 6 5 3" xfId="48488"/>
    <cellStyle name="SAPBEXHLevel0 6 6" xfId="48489"/>
    <cellStyle name="SAPBEXHLevel0 6 6 2" xfId="48490"/>
    <cellStyle name="SAPBEXHLevel0 6 6 2 2" xfId="48491"/>
    <cellStyle name="SAPBEXHLevel0 6 6 3" xfId="48492"/>
    <cellStyle name="SAPBEXHLevel0 6 7" xfId="48493"/>
    <cellStyle name="SAPBEXHLevel0 6 7 2" xfId="48494"/>
    <cellStyle name="SAPBEXHLevel0 6 7 2 2" xfId="48495"/>
    <cellStyle name="SAPBEXHLevel0 6 7 3" xfId="48496"/>
    <cellStyle name="SAPBEXHLevel0 6 8" xfId="48497"/>
    <cellStyle name="SAPBEXHLevel0 6 8 2" xfId="48498"/>
    <cellStyle name="SAPBEXHLevel0 6 9" xfId="48499"/>
    <cellStyle name="SAPBEXHLevel0 7" xfId="48500"/>
    <cellStyle name="SAPBEXHLevel0 7 2" xfId="48501"/>
    <cellStyle name="SAPBEXHLevel0 7 2 2" xfId="48502"/>
    <cellStyle name="SAPBEXHLevel0 7 2 2 2" xfId="48503"/>
    <cellStyle name="SAPBEXHLevel0 7 2 3" xfId="48504"/>
    <cellStyle name="SAPBEXHLevel0 7 3" xfId="48505"/>
    <cellStyle name="SAPBEXHLevel0 7 3 2" xfId="48506"/>
    <cellStyle name="SAPBEXHLevel0 7 3 2 2" xfId="48507"/>
    <cellStyle name="SAPBEXHLevel0 7 3 3" xfId="48508"/>
    <cellStyle name="SAPBEXHLevel0 7 4" xfId="48509"/>
    <cellStyle name="SAPBEXHLevel0 7 4 2" xfId="48510"/>
    <cellStyle name="SAPBEXHLevel0 7 4 2 2" xfId="48511"/>
    <cellStyle name="SAPBEXHLevel0 7 4 3" xfId="48512"/>
    <cellStyle name="SAPBEXHLevel0 7 5" xfId="48513"/>
    <cellStyle name="SAPBEXHLevel0 7 5 2" xfId="48514"/>
    <cellStyle name="SAPBEXHLevel0 7 5 2 2" xfId="48515"/>
    <cellStyle name="SAPBEXHLevel0 7 5 3" xfId="48516"/>
    <cellStyle name="SAPBEXHLevel0 7 6" xfId="48517"/>
    <cellStyle name="SAPBEXHLevel0 7 6 2" xfId="48518"/>
    <cellStyle name="SAPBEXHLevel0 7 7" xfId="48519"/>
    <cellStyle name="SAPBEXHLevel0 8" xfId="48520"/>
    <cellStyle name="SAPBEXHLevel0 8 2" xfId="48521"/>
    <cellStyle name="SAPBEXHLevel0 8 2 2" xfId="48522"/>
    <cellStyle name="SAPBEXHLevel0 8 3" xfId="48523"/>
    <cellStyle name="SAPBEXHLevel0 9" xfId="48524"/>
    <cellStyle name="SAPBEXHLevel0 9 2" xfId="48525"/>
    <cellStyle name="SAPBEXHLevel0 9 2 2" xfId="48526"/>
    <cellStyle name="SAPBEXHLevel0 9 3" xfId="48527"/>
    <cellStyle name="SAPBEXHLevel0_10년_단기 (2)" xfId="48528"/>
    <cellStyle name="SAPBEXHLevel0X" xfId="48529"/>
    <cellStyle name="SAPBEXHLevel0X 10" xfId="48530"/>
    <cellStyle name="SAPBEXHLevel0X 10 2" xfId="48531"/>
    <cellStyle name="SAPBEXHLevel0X 11" xfId="48532"/>
    <cellStyle name="SAPBEXHLevel0X 2" xfId="48533"/>
    <cellStyle name="SAPBEXHLevel0X 2 2" xfId="48534"/>
    <cellStyle name="SAPBEXHLevel0X 2 2 2" xfId="48535"/>
    <cellStyle name="SAPBEXHLevel0X 2 2 2 2" xfId="48536"/>
    <cellStyle name="SAPBEXHLevel0X 2 2 2 2 2" xfId="48537"/>
    <cellStyle name="SAPBEXHLevel0X 2 2 2 2 2 2" xfId="48538"/>
    <cellStyle name="SAPBEXHLevel0X 2 2 2 2 2 2 2" xfId="48539"/>
    <cellStyle name="SAPBEXHLevel0X 2 2 2 2 2 3" xfId="48540"/>
    <cellStyle name="SAPBEXHLevel0X 2 2 2 2 3" xfId="48541"/>
    <cellStyle name="SAPBEXHLevel0X 2 2 2 2 3 2" xfId="48542"/>
    <cellStyle name="SAPBEXHLevel0X 2 2 2 2 3 2 2" xfId="48543"/>
    <cellStyle name="SAPBEXHLevel0X 2 2 2 2 3 3" xfId="48544"/>
    <cellStyle name="SAPBEXHLevel0X 2 2 2 2 4" xfId="48545"/>
    <cellStyle name="SAPBEXHLevel0X 2 2 2 2 4 2" xfId="48546"/>
    <cellStyle name="SAPBEXHLevel0X 2 2 2 2 4 2 2" xfId="48547"/>
    <cellStyle name="SAPBEXHLevel0X 2 2 2 2 4 3" xfId="48548"/>
    <cellStyle name="SAPBEXHLevel0X 2 2 2 2 5" xfId="48549"/>
    <cellStyle name="SAPBEXHLevel0X 2 2 2 2 5 2" xfId="48550"/>
    <cellStyle name="SAPBEXHLevel0X 2 2 2 2 5 2 2" xfId="48551"/>
    <cellStyle name="SAPBEXHLevel0X 2 2 2 2 5 3" xfId="48552"/>
    <cellStyle name="SAPBEXHLevel0X 2 2 2 2 6" xfId="48553"/>
    <cellStyle name="SAPBEXHLevel0X 2 2 2 2 6 2" xfId="48554"/>
    <cellStyle name="SAPBEXHLevel0X 2 2 2 2 6 2 2" xfId="48555"/>
    <cellStyle name="SAPBEXHLevel0X 2 2 2 2 6 3" xfId="48556"/>
    <cellStyle name="SAPBEXHLevel0X 2 2 2 2 7" xfId="48557"/>
    <cellStyle name="SAPBEXHLevel0X 2 2 2 2 7 2" xfId="48558"/>
    <cellStyle name="SAPBEXHLevel0X 2 2 2 2 8" xfId="48559"/>
    <cellStyle name="SAPBEXHLevel0X 2 2 2 3" xfId="48560"/>
    <cellStyle name="SAPBEXHLevel0X 2 2 2 3 2" xfId="48561"/>
    <cellStyle name="SAPBEXHLevel0X 2 2 2 3 2 2" xfId="48562"/>
    <cellStyle name="SAPBEXHLevel0X 2 2 2 3 3" xfId="48563"/>
    <cellStyle name="SAPBEXHLevel0X 2 2 2 4" xfId="48564"/>
    <cellStyle name="SAPBEXHLevel0X 2 2 2 4 2" xfId="48565"/>
    <cellStyle name="SAPBEXHLevel0X 2 2 2 4 2 2" xfId="48566"/>
    <cellStyle name="SAPBEXHLevel0X 2 2 2 4 3" xfId="48567"/>
    <cellStyle name="SAPBEXHLevel0X 2 2 2 5" xfId="48568"/>
    <cellStyle name="SAPBEXHLevel0X 2 2 2 5 2" xfId="48569"/>
    <cellStyle name="SAPBEXHLevel0X 2 2 2 5 2 2" xfId="48570"/>
    <cellStyle name="SAPBEXHLevel0X 2 2 2 5 3" xfId="48571"/>
    <cellStyle name="SAPBEXHLevel0X 2 2 2 6" xfId="48572"/>
    <cellStyle name="SAPBEXHLevel0X 2 2 2 6 2" xfId="48573"/>
    <cellStyle name="SAPBEXHLevel0X 2 2 2 6 2 2" xfId="48574"/>
    <cellStyle name="SAPBEXHLevel0X 2 2 2 6 3" xfId="48575"/>
    <cellStyle name="SAPBEXHLevel0X 2 2 2 7" xfId="48576"/>
    <cellStyle name="SAPBEXHLevel0X 2 2 2 7 2" xfId="48577"/>
    <cellStyle name="SAPBEXHLevel0X 2 2 2 7 2 2" xfId="48578"/>
    <cellStyle name="SAPBEXHLevel0X 2 2 2 7 3" xfId="48579"/>
    <cellStyle name="SAPBEXHLevel0X 2 2 2 8" xfId="48580"/>
    <cellStyle name="SAPBEXHLevel0X 2 2 2 8 2" xfId="48581"/>
    <cellStyle name="SAPBEXHLevel0X 2 2 2 9" xfId="48582"/>
    <cellStyle name="SAPBEXHLevel0X 2 2 3" xfId="48583"/>
    <cellStyle name="SAPBEXHLevel0X 2 2 3 2" xfId="48584"/>
    <cellStyle name="SAPBEXHLevel0X 2 2 3 2 2" xfId="48585"/>
    <cellStyle name="SAPBEXHLevel0X 2 2 3 2 2 2" xfId="48586"/>
    <cellStyle name="SAPBEXHLevel0X 2 2 3 2 3" xfId="48587"/>
    <cellStyle name="SAPBEXHLevel0X 2 2 3 3" xfId="48588"/>
    <cellStyle name="SAPBEXHLevel0X 2 2 3 3 2" xfId="48589"/>
    <cellStyle name="SAPBEXHLevel0X 2 2 3 3 2 2" xfId="48590"/>
    <cellStyle name="SAPBEXHLevel0X 2 2 3 3 3" xfId="48591"/>
    <cellStyle name="SAPBEXHLevel0X 2 2 3 4" xfId="48592"/>
    <cellStyle name="SAPBEXHLevel0X 2 2 3 4 2" xfId="48593"/>
    <cellStyle name="SAPBEXHLevel0X 2 2 3 4 2 2" xfId="48594"/>
    <cellStyle name="SAPBEXHLevel0X 2 2 3 4 3" xfId="48595"/>
    <cellStyle name="SAPBEXHLevel0X 2 2 3 5" xfId="48596"/>
    <cellStyle name="SAPBEXHLevel0X 2 2 3 5 2" xfId="48597"/>
    <cellStyle name="SAPBEXHLevel0X 2 2 3 5 2 2" xfId="48598"/>
    <cellStyle name="SAPBEXHLevel0X 2 2 3 5 3" xfId="48599"/>
    <cellStyle name="SAPBEXHLevel0X 2 2 3 6" xfId="48600"/>
    <cellStyle name="SAPBEXHLevel0X 2 2 3 6 2" xfId="48601"/>
    <cellStyle name="SAPBEXHLevel0X 2 2 3 7" xfId="48602"/>
    <cellStyle name="SAPBEXHLevel0X 2 2 4" xfId="48603"/>
    <cellStyle name="SAPBEXHLevel0X 2 2 4 2" xfId="48604"/>
    <cellStyle name="SAPBEXHLevel0X 2 2 4 2 2" xfId="48605"/>
    <cellStyle name="SAPBEXHLevel0X 2 2 4 3" xfId="48606"/>
    <cellStyle name="SAPBEXHLevel0X 2 2 5" xfId="48607"/>
    <cellStyle name="SAPBEXHLevel0X 2 2 5 2" xfId="48608"/>
    <cellStyle name="SAPBEXHLevel0X 2 2 5 2 2" xfId="48609"/>
    <cellStyle name="SAPBEXHLevel0X 2 2 5 3" xfId="48610"/>
    <cellStyle name="SAPBEXHLevel0X 2 2 6" xfId="48611"/>
    <cellStyle name="SAPBEXHLevel0X 2 2 6 2" xfId="48612"/>
    <cellStyle name="SAPBEXHLevel0X 2 2 7" xfId="48613"/>
    <cellStyle name="SAPBEXHLevel0X 2 3" xfId="48614"/>
    <cellStyle name="SAPBEXHLevel0X 2 3 2" xfId="48615"/>
    <cellStyle name="SAPBEXHLevel0X 2 3 2 2" xfId="48616"/>
    <cellStyle name="SAPBEXHLevel0X 2 3 2 2 2" xfId="48617"/>
    <cellStyle name="SAPBEXHLevel0X 2 3 2 2 2 2" xfId="48618"/>
    <cellStyle name="SAPBEXHLevel0X 2 3 2 2 2 2 2" xfId="48619"/>
    <cellStyle name="SAPBEXHLevel0X 2 3 2 2 2 3" xfId="48620"/>
    <cellStyle name="SAPBEXHLevel0X 2 3 2 2 3" xfId="48621"/>
    <cellStyle name="SAPBEXHLevel0X 2 3 2 2 3 2" xfId="48622"/>
    <cellStyle name="SAPBEXHLevel0X 2 3 2 2 3 2 2" xfId="48623"/>
    <cellStyle name="SAPBEXHLevel0X 2 3 2 2 3 3" xfId="48624"/>
    <cellStyle name="SAPBEXHLevel0X 2 3 2 2 4" xfId="48625"/>
    <cellStyle name="SAPBEXHLevel0X 2 3 2 2 4 2" xfId="48626"/>
    <cellStyle name="SAPBEXHLevel0X 2 3 2 2 4 2 2" xfId="48627"/>
    <cellStyle name="SAPBEXHLevel0X 2 3 2 2 4 3" xfId="48628"/>
    <cellStyle name="SAPBEXHLevel0X 2 3 2 2 5" xfId="48629"/>
    <cellStyle name="SAPBEXHLevel0X 2 3 2 2 5 2" xfId="48630"/>
    <cellStyle name="SAPBEXHLevel0X 2 3 2 2 5 2 2" xfId="48631"/>
    <cellStyle name="SAPBEXHLevel0X 2 3 2 2 5 3" xfId="48632"/>
    <cellStyle name="SAPBEXHLevel0X 2 3 2 2 6" xfId="48633"/>
    <cellStyle name="SAPBEXHLevel0X 2 3 2 2 6 2" xfId="48634"/>
    <cellStyle name="SAPBEXHLevel0X 2 3 2 2 6 2 2" xfId="48635"/>
    <cellStyle name="SAPBEXHLevel0X 2 3 2 2 6 3" xfId="48636"/>
    <cellStyle name="SAPBEXHLevel0X 2 3 2 2 7" xfId="48637"/>
    <cellStyle name="SAPBEXHLevel0X 2 3 2 2 7 2" xfId="48638"/>
    <cellStyle name="SAPBEXHLevel0X 2 3 2 2 8" xfId="48639"/>
    <cellStyle name="SAPBEXHLevel0X 2 3 2 3" xfId="48640"/>
    <cellStyle name="SAPBEXHLevel0X 2 3 2 3 2" xfId="48641"/>
    <cellStyle name="SAPBEXHLevel0X 2 3 2 3 2 2" xfId="48642"/>
    <cellStyle name="SAPBEXHLevel0X 2 3 2 3 3" xfId="48643"/>
    <cellStyle name="SAPBEXHLevel0X 2 3 2 4" xfId="48644"/>
    <cellStyle name="SAPBEXHLevel0X 2 3 2 4 2" xfId="48645"/>
    <cellStyle name="SAPBEXHLevel0X 2 3 2 4 2 2" xfId="48646"/>
    <cellStyle name="SAPBEXHLevel0X 2 3 2 4 3" xfId="48647"/>
    <cellStyle name="SAPBEXHLevel0X 2 3 2 5" xfId="48648"/>
    <cellStyle name="SAPBEXHLevel0X 2 3 2 5 2" xfId="48649"/>
    <cellStyle name="SAPBEXHLevel0X 2 3 2 5 2 2" xfId="48650"/>
    <cellStyle name="SAPBEXHLevel0X 2 3 2 5 3" xfId="48651"/>
    <cellStyle name="SAPBEXHLevel0X 2 3 2 6" xfId="48652"/>
    <cellStyle name="SAPBEXHLevel0X 2 3 2 6 2" xfId="48653"/>
    <cellStyle name="SAPBEXHLevel0X 2 3 2 6 2 2" xfId="48654"/>
    <cellStyle name="SAPBEXHLevel0X 2 3 2 6 3" xfId="48655"/>
    <cellStyle name="SAPBEXHLevel0X 2 3 2 7" xfId="48656"/>
    <cellStyle name="SAPBEXHLevel0X 2 3 2 7 2" xfId="48657"/>
    <cellStyle name="SAPBEXHLevel0X 2 3 2 7 2 2" xfId="48658"/>
    <cellStyle name="SAPBEXHLevel0X 2 3 2 7 3" xfId="48659"/>
    <cellStyle name="SAPBEXHLevel0X 2 3 2 8" xfId="48660"/>
    <cellStyle name="SAPBEXHLevel0X 2 3 2 8 2" xfId="48661"/>
    <cellStyle name="SAPBEXHLevel0X 2 3 2 9" xfId="48662"/>
    <cellStyle name="SAPBEXHLevel0X 2 3 3" xfId="48663"/>
    <cellStyle name="SAPBEXHLevel0X 2 3 3 2" xfId="48664"/>
    <cellStyle name="SAPBEXHLevel0X 2 3 3 2 2" xfId="48665"/>
    <cellStyle name="SAPBEXHLevel0X 2 3 3 2 2 2" xfId="48666"/>
    <cellStyle name="SAPBEXHLevel0X 2 3 3 2 3" xfId="48667"/>
    <cellStyle name="SAPBEXHLevel0X 2 3 3 3" xfId="48668"/>
    <cellStyle name="SAPBEXHLevel0X 2 3 3 3 2" xfId="48669"/>
    <cellStyle name="SAPBEXHLevel0X 2 3 3 3 2 2" xfId="48670"/>
    <cellStyle name="SAPBEXHLevel0X 2 3 3 3 3" xfId="48671"/>
    <cellStyle name="SAPBEXHLevel0X 2 3 3 4" xfId="48672"/>
    <cellStyle name="SAPBEXHLevel0X 2 3 3 4 2" xfId="48673"/>
    <cellStyle name="SAPBEXHLevel0X 2 3 3 4 2 2" xfId="48674"/>
    <cellStyle name="SAPBEXHLevel0X 2 3 3 4 3" xfId="48675"/>
    <cellStyle name="SAPBEXHLevel0X 2 3 3 5" xfId="48676"/>
    <cellStyle name="SAPBEXHLevel0X 2 3 3 5 2" xfId="48677"/>
    <cellStyle name="SAPBEXHLevel0X 2 3 3 5 2 2" xfId="48678"/>
    <cellStyle name="SAPBEXHLevel0X 2 3 3 5 3" xfId="48679"/>
    <cellStyle name="SAPBEXHLevel0X 2 3 3 6" xfId="48680"/>
    <cellStyle name="SAPBEXHLevel0X 2 3 3 6 2" xfId="48681"/>
    <cellStyle name="SAPBEXHLevel0X 2 3 3 7" xfId="48682"/>
    <cellStyle name="SAPBEXHLevel0X 2 3 4" xfId="48683"/>
    <cellStyle name="SAPBEXHLevel0X 2 3 4 2" xfId="48684"/>
    <cellStyle name="SAPBEXHLevel0X 2 3 4 2 2" xfId="48685"/>
    <cellStyle name="SAPBEXHLevel0X 2 3 4 3" xfId="48686"/>
    <cellStyle name="SAPBEXHLevel0X 2 3 5" xfId="48687"/>
    <cellStyle name="SAPBEXHLevel0X 2 3 5 2" xfId="48688"/>
    <cellStyle name="SAPBEXHLevel0X 2 3 5 2 2" xfId="48689"/>
    <cellStyle name="SAPBEXHLevel0X 2 3 5 3" xfId="48690"/>
    <cellStyle name="SAPBEXHLevel0X 2 3 6" xfId="48691"/>
    <cellStyle name="SAPBEXHLevel0X 2 3 6 2" xfId="48692"/>
    <cellStyle name="SAPBEXHLevel0X 2 3 7" xfId="48693"/>
    <cellStyle name="SAPBEXHLevel0X 2 4" xfId="48694"/>
    <cellStyle name="SAPBEXHLevel0X 2 4 2" xfId="48695"/>
    <cellStyle name="SAPBEXHLevel0X 2 4 2 2" xfId="48696"/>
    <cellStyle name="SAPBEXHLevel0X 2 4 2 2 2" xfId="48697"/>
    <cellStyle name="SAPBEXHLevel0X 2 4 2 2 2 2" xfId="48698"/>
    <cellStyle name="SAPBEXHLevel0X 2 4 2 2 3" xfId="48699"/>
    <cellStyle name="SAPBEXHLevel0X 2 4 2 3" xfId="48700"/>
    <cellStyle name="SAPBEXHLevel0X 2 4 2 3 2" xfId="48701"/>
    <cellStyle name="SAPBEXHLevel0X 2 4 2 3 2 2" xfId="48702"/>
    <cellStyle name="SAPBEXHLevel0X 2 4 2 3 3" xfId="48703"/>
    <cellStyle name="SAPBEXHLevel0X 2 4 2 4" xfId="48704"/>
    <cellStyle name="SAPBEXHLevel0X 2 4 2 4 2" xfId="48705"/>
    <cellStyle name="SAPBEXHLevel0X 2 4 2 4 2 2" xfId="48706"/>
    <cellStyle name="SAPBEXHLevel0X 2 4 2 4 3" xfId="48707"/>
    <cellStyle name="SAPBEXHLevel0X 2 4 2 5" xfId="48708"/>
    <cellStyle name="SAPBEXHLevel0X 2 4 2 5 2" xfId="48709"/>
    <cellStyle name="SAPBEXHLevel0X 2 4 2 5 2 2" xfId="48710"/>
    <cellStyle name="SAPBEXHLevel0X 2 4 2 5 3" xfId="48711"/>
    <cellStyle name="SAPBEXHLevel0X 2 4 2 6" xfId="48712"/>
    <cellStyle name="SAPBEXHLevel0X 2 4 2 6 2" xfId="48713"/>
    <cellStyle name="SAPBEXHLevel0X 2 4 2 6 2 2" xfId="48714"/>
    <cellStyle name="SAPBEXHLevel0X 2 4 2 6 3" xfId="48715"/>
    <cellStyle name="SAPBEXHLevel0X 2 4 2 7" xfId="48716"/>
    <cellStyle name="SAPBEXHLevel0X 2 4 2 7 2" xfId="48717"/>
    <cellStyle name="SAPBEXHLevel0X 2 4 2 8" xfId="48718"/>
    <cellStyle name="SAPBEXHLevel0X 2 4 3" xfId="48719"/>
    <cellStyle name="SAPBEXHLevel0X 2 4 3 2" xfId="48720"/>
    <cellStyle name="SAPBEXHLevel0X 2 4 3 2 2" xfId="48721"/>
    <cellStyle name="SAPBEXHLevel0X 2 4 3 3" xfId="48722"/>
    <cellStyle name="SAPBEXHLevel0X 2 4 4" xfId="48723"/>
    <cellStyle name="SAPBEXHLevel0X 2 4 4 2" xfId="48724"/>
    <cellStyle name="SAPBEXHLevel0X 2 4 4 2 2" xfId="48725"/>
    <cellStyle name="SAPBEXHLevel0X 2 4 4 3" xfId="48726"/>
    <cellStyle name="SAPBEXHLevel0X 2 4 5" xfId="48727"/>
    <cellStyle name="SAPBEXHLevel0X 2 4 5 2" xfId="48728"/>
    <cellStyle name="SAPBEXHLevel0X 2 4 5 2 2" xfId="48729"/>
    <cellStyle name="SAPBEXHLevel0X 2 4 5 3" xfId="48730"/>
    <cellStyle name="SAPBEXHLevel0X 2 4 6" xfId="48731"/>
    <cellStyle name="SAPBEXHLevel0X 2 4 6 2" xfId="48732"/>
    <cellStyle name="SAPBEXHLevel0X 2 4 6 2 2" xfId="48733"/>
    <cellStyle name="SAPBEXHLevel0X 2 4 6 3" xfId="48734"/>
    <cellStyle name="SAPBEXHLevel0X 2 4 7" xfId="48735"/>
    <cellStyle name="SAPBEXHLevel0X 2 4 7 2" xfId="48736"/>
    <cellStyle name="SAPBEXHLevel0X 2 4 7 2 2" xfId="48737"/>
    <cellStyle name="SAPBEXHLevel0X 2 4 7 3" xfId="48738"/>
    <cellStyle name="SAPBEXHLevel0X 2 4 8" xfId="48739"/>
    <cellStyle name="SAPBEXHLevel0X 2 4 8 2" xfId="48740"/>
    <cellStyle name="SAPBEXHLevel0X 2 4 9" xfId="48741"/>
    <cellStyle name="SAPBEXHLevel0X 2 5" xfId="48742"/>
    <cellStyle name="SAPBEXHLevel0X 2 5 2" xfId="48743"/>
    <cellStyle name="SAPBEXHLevel0X 2 5 2 2" xfId="48744"/>
    <cellStyle name="SAPBEXHLevel0X 2 5 2 2 2" xfId="48745"/>
    <cellStyle name="SAPBEXHLevel0X 2 5 2 3" xfId="48746"/>
    <cellStyle name="SAPBEXHLevel0X 2 5 3" xfId="48747"/>
    <cellStyle name="SAPBEXHLevel0X 2 5 3 2" xfId="48748"/>
    <cellStyle name="SAPBEXHLevel0X 2 5 3 2 2" xfId="48749"/>
    <cellStyle name="SAPBEXHLevel0X 2 5 3 3" xfId="48750"/>
    <cellStyle name="SAPBEXHLevel0X 2 5 4" xfId="48751"/>
    <cellStyle name="SAPBEXHLevel0X 2 5 4 2" xfId="48752"/>
    <cellStyle name="SAPBEXHLevel0X 2 5 4 2 2" xfId="48753"/>
    <cellStyle name="SAPBEXHLevel0X 2 5 4 3" xfId="48754"/>
    <cellStyle name="SAPBEXHLevel0X 2 5 5" xfId="48755"/>
    <cellStyle name="SAPBEXHLevel0X 2 5 5 2" xfId="48756"/>
    <cellStyle name="SAPBEXHLevel0X 2 5 5 2 2" xfId="48757"/>
    <cellStyle name="SAPBEXHLevel0X 2 5 5 3" xfId="48758"/>
    <cellStyle name="SAPBEXHLevel0X 2 5 6" xfId="48759"/>
    <cellStyle name="SAPBEXHLevel0X 2 5 6 2" xfId="48760"/>
    <cellStyle name="SAPBEXHLevel0X 2 5 7" xfId="48761"/>
    <cellStyle name="SAPBEXHLevel0X 2 6" xfId="48762"/>
    <cellStyle name="SAPBEXHLevel0X 2 6 2" xfId="48763"/>
    <cellStyle name="SAPBEXHLevel0X 2 6 2 2" xfId="48764"/>
    <cellStyle name="SAPBEXHLevel0X 2 6 3" xfId="48765"/>
    <cellStyle name="SAPBEXHLevel0X 2 7" xfId="48766"/>
    <cellStyle name="SAPBEXHLevel0X 2 7 2" xfId="48767"/>
    <cellStyle name="SAPBEXHLevel0X 2 7 2 2" xfId="48768"/>
    <cellStyle name="SAPBEXHLevel0X 2 7 3" xfId="48769"/>
    <cellStyle name="SAPBEXHLevel0X 2 8" xfId="48770"/>
    <cellStyle name="SAPBEXHLevel0X 2 8 2" xfId="48771"/>
    <cellStyle name="SAPBEXHLevel0X 2 9" xfId="48772"/>
    <cellStyle name="SAPBEXHLevel0X 3" xfId="48773"/>
    <cellStyle name="SAPBEXHLevel0X 3 2" xfId="48774"/>
    <cellStyle name="SAPBEXHLevel0X 3 2 2" xfId="48775"/>
    <cellStyle name="SAPBEXHLevel0X 3 2 2 2" xfId="48776"/>
    <cellStyle name="SAPBEXHLevel0X 3 2 2 2 2" xfId="48777"/>
    <cellStyle name="SAPBEXHLevel0X 3 2 2 2 2 2" xfId="48778"/>
    <cellStyle name="SAPBEXHLevel0X 3 2 2 2 2 2 2" xfId="48779"/>
    <cellStyle name="SAPBEXHLevel0X 3 2 2 2 2 3" xfId="48780"/>
    <cellStyle name="SAPBEXHLevel0X 3 2 2 2 3" xfId="48781"/>
    <cellStyle name="SAPBEXHLevel0X 3 2 2 2 3 2" xfId="48782"/>
    <cellStyle name="SAPBEXHLevel0X 3 2 2 2 3 2 2" xfId="48783"/>
    <cellStyle name="SAPBEXHLevel0X 3 2 2 2 3 3" xfId="48784"/>
    <cellStyle name="SAPBEXHLevel0X 3 2 2 2 4" xfId="48785"/>
    <cellStyle name="SAPBEXHLevel0X 3 2 2 2 4 2" xfId="48786"/>
    <cellStyle name="SAPBEXHLevel0X 3 2 2 2 4 2 2" xfId="48787"/>
    <cellStyle name="SAPBEXHLevel0X 3 2 2 2 4 3" xfId="48788"/>
    <cellStyle name="SAPBEXHLevel0X 3 2 2 2 5" xfId="48789"/>
    <cellStyle name="SAPBEXHLevel0X 3 2 2 2 5 2" xfId="48790"/>
    <cellStyle name="SAPBEXHLevel0X 3 2 2 2 5 2 2" xfId="48791"/>
    <cellStyle name="SAPBEXHLevel0X 3 2 2 2 5 3" xfId="48792"/>
    <cellStyle name="SAPBEXHLevel0X 3 2 2 2 6" xfId="48793"/>
    <cellStyle name="SAPBEXHLevel0X 3 2 2 2 6 2" xfId="48794"/>
    <cellStyle name="SAPBEXHLevel0X 3 2 2 2 6 2 2" xfId="48795"/>
    <cellStyle name="SAPBEXHLevel0X 3 2 2 2 6 3" xfId="48796"/>
    <cellStyle name="SAPBEXHLevel0X 3 2 2 2 7" xfId="48797"/>
    <cellStyle name="SAPBEXHLevel0X 3 2 2 2 7 2" xfId="48798"/>
    <cellStyle name="SAPBEXHLevel0X 3 2 2 2 8" xfId="48799"/>
    <cellStyle name="SAPBEXHLevel0X 3 2 2 3" xfId="48800"/>
    <cellStyle name="SAPBEXHLevel0X 3 2 2 3 2" xfId="48801"/>
    <cellStyle name="SAPBEXHLevel0X 3 2 2 3 2 2" xfId="48802"/>
    <cellStyle name="SAPBEXHLevel0X 3 2 2 3 3" xfId="48803"/>
    <cellStyle name="SAPBEXHLevel0X 3 2 2 4" xfId="48804"/>
    <cellStyle name="SAPBEXHLevel0X 3 2 2 4 2" xfId="48805"/>
    <cellStyle name="SAPBEXHLevel0X 3 2 2 4 2 2" xfId="48806"/>
    <cellStyle name="SAPBEXHLevel0X 3 2 2 4 3" xfId="48807"/>
    <cellStyle name="SAPBEXHLevel0X 3 2 2 5" xfId="48808"/>
    <cellStyle name="SAPBEXHLevel0X 3 2 2 5 2" xfId="48809"/>
    <cellStyle name="SAPBEXHLevel0X 3 2 2 5 2 2" xfId="48810"/>
    <cellStyle name="SAPBEXHLevel0X 3 2 2 5 3" xfId="48811"/>
    <cellStyle name="SAPBEXHLevel0X 3 2 2 6" xfId="48812"/>
    <cellStyle name="SAPBEXHLevel0X 3 2 2 6 2" xfId="48813"/>
    <cellStyle name="SAPBEXHLevel0X 3 2 2 6 2 2" xfId="48814"/>
    <cellStyle name="SAPBEXHLevel0X 3 2 2 6 3" xfId="48815"/>
    <cellStyle name="SAPBEXHLevel0X 3 2 2 7" xfId="48816"/>
    <cellStyle name="SAPBEXHLevel0X 3 2 2 7 2" xfId="48817"/>
    <cellStyle name="SAPBEXHLevel0X 3 2 2 7 2 2" xfId="48818"/>
    <cellStyle name="SAPBEXHLevel0X 3 2 2 7 3" xfId="48819"/>
    <cellStyle name="SAPBEXHLevel0X 3 2 2 8" xfId="48820"/>
    <cellStyle name="SAPBEXHLevel0X 3 2 2 8 2" xfId="48821"/>
    <cellStyle name="SAPBEXHLevel0X 3 2 2 9" xfId="48822"/>
    <cellStyle name="SAPBEXHLevel0X 3 2 3" xfId="48823"/>
    <cellStyle name="SAPBEXHLevel0X 3 2 3 2" xfId="48824"/>
    <cellStyle name="SAPBEXHLevel0X 3 2 3 2 2" xfId="48825"/>
    <cellStyle name="SAPBEXHLevel0X 3 2 3 2 2 2" xfId="48826"/>
    <cellStyle name="SAPBEXHLevel0X 3 2 3 2 3" xfId="48827"/>
    <cellStyle name="SAPBEXHLevel0X 3 2 3 3" xfId="48828"/>
    <cellStyle name="SAPBEXHLevel0X 3 2 3 3 2" xfId="48829"/>
    <cellStyle name="SAPBEXHLevel0X 3 2 3 3 2 2" xfId="48830"/>
    <cellStyle name="SAPBEXHLevel0X 3 2 3 3 3" xfId="48831"/>
    <cellStyle name="SAPBEXHLevel0X 3 2 3 4" xfId="48832"/>
    <cellStyle name="SAPBEXHLevel0X 3 2 3 4 2" xfId="48833"/>
    <cellStyle name="SAPBEXHLevel0X 3 2 3 4 2 2" xfId="48834"/>
    <cellStyle name="SAPBEXHLevel0X 3 2 3 4 3" xfId="48835"/>
    <cellStyle name="SAPBEXHLevel0X 3 2 3 5" xfId="48836"/>
    <cellStyle name="SAPBEXHLevel0X 3 2 3 5 2" xfId="48837"/>
    <cellStyle name="SAPBEXHLevel0X 3 2 3 5 2 2" xfId="48838"/>
    <cellStyle name="SAPBEXHLevel0X 3 2 3 5 3" xfId="48839"/>
    <cellStyle name="SAPBEXHLevel0X 3 2 3 6" xfId="48840"/>
    <cellStyle name="SAPBEXHLevel0X 3 2 3 6 2" xfId="48841"/>
    <cellStyle name="SAPBEXHLevel0X 3 2 3 7" xfId="48842"/>
    <cellStyle name="SAPBEXHLevel0X 3 2 4" xfId="48843"/>
    <cellStyle name="SAPBEXHLevel0X 3 2 4 2" xfId="48844"/>
    <cellStyle name="SAPBEXHLevel0X 3 2 4 2 2" xfId="48845"/>
    <cellStyle name="SAPBEXHLevel0X 3 2 4 3" xfId="48846"/>
    <cellStyle name="SAPBEXHLevel0X 3 2 5" xfId="48847"/>
    <cellStyle name="SAPBEXHLevel0X 3 2 5 2" xfId="48848"/>
    <cellStyle name="SAPBEXHLevel0X 3 2 5 2 2" xfId="48849"/>
    <cellStyle name="SAPBEXHLevel0X 3 2 5 3" xfId="48850"/>
    <cellStyle name="SAPBEXHLevel0X 3 2 6" xfId="48851"/>
    <cellStyle name="SAPBEXHLevel0X 3 2 6 2" xfId="48852"/>
    <cellStyle name="SAPBEXHLevel0X 3 2 7" xfId="48853"/>
    <cellStyle name="SAPBEXHLevel0X 3 3" xfId="48854"/>
    <cellStyle name="SAPBEXHLevel0X 3 3 2" xfId="48855"/>
    <cellStyle name="SAPBEXHLevel0X 3 3 2 2" xfId="48856"/>
    <cellStyle name="SAPBEXHLevel0X 3 3 2 2 2" xfId="48857"/>
    <cellStyle name="SAPBEXHLevel0X 3 3 2 2 2 2" xfId="48858"/>
    <cellStyle name="SAPBEXHLevel0X 3 3 2 2 2 2 2" xfId="48859"/>
    <cellStyle name="SAPBEXHLevel0X 3 3 2 2 2 3" xfId="48860"/>
    <cellStyle name="SAPBEXHLevel0X 3 3 2 2 3" xfId="48861"/>
    <cellStyle name="SAPBEXHLevel0X 3 3 2 2 3 2" xfId="48862"/>
    <cellStyle name="SAPBEXHLevel0X 3 3 2 2 3 2 2" xfId="48863"/>
    <cellStyle name="SAPBEXHLevel0X 3 3 2 2 3 3" xfId="48864"/>
    <cellStyle name="SAPBEXHLevel0X 3 3 2 2 4" xfId="48865"/>
    <cellStyle name="SAPBEXHLevel0X 3 3 2 2 4 2" xfId="48866"/>
    <cellStyle name="SAPBEXHLevel0X 3 3 2 2 4 2 2" xfId="48867"/>
    <cellStyle name="SAPBEXHLevel0X 3 3 2 2 4 3" xfId="48868"/>
    <cellStyle name="SAPBEXHLevel0X 3 3 2 2 5" xfId="48869"/>
    <cellStyle name="SAPBEXHLevel0X 3 3 2 2 5 2" xfId="48870"/>
    <cellStyle name="SAPBEXHLevel0X 3 3 2 2 5 2 2" xfId="48871"/>
    <cellStyle name="SAPBEXHLevel0X 3 3 2 2 5 3" xfId="48872"/>
    <cellStyle name="SAPBEXHLevel0X 3 3 2 2 6" xfId="48873"/>
    <cellStyle name="SAPBEXHLevel0X 3 3 2 2 6 2" xfId="48874"/>
    <cellStyle name="SAPBEXHLevel0X 3 3 2 2 6 2 2" xfId="48875"/>
    <cellStyle name="SAPBEXHLevel0X 3 3 2 2 6 3" xfId="48876"/>
    <cellStyle name="SAPBEXHLevel0X 3 3 2 2 7" xfId="48877"/>
    <cellStyle name="SAPBEXHLevel0X 3 3 2 2 7 2" xfId="48878"/>
    <cellStyle name="SAPBEXHLevel0X 3 3 2 2 8" xfId="48879"/>
    <cellStyle name="SAPBEXHLevel0X 3 3 2 3" xfId="48880"/>
    <cellStyle name="SAPBEXHLevel0X 3 3 2 3 2" xfId="48881"/>
    <cellStyle name="SAPBEXHLevel0X 3 3 2 3 2 2" xfId="48882"/>
    <cellStyle name="SAPBEXHLevel0X 3 3 2 3 3" xfId="48883"/>
    <cellStyle name="SAPBEXHLevel0X 3 3 2 4" xfId="48884"/>
    <cellStyle name="SAPBEXHLevel0X 3 3 2 4 2" xfId="48885"/>
    <cellStyle name="SAPBEXHLevel0X 3 3 2 4 2 2" xfId="48886"/>
    <cellStyle name="SAPBEXHLevel0X 3 3 2 4 3" xfId="48887"/>
    <cellStyle name="SAPBEXHLevel0X 3 3 2 5" xfId="48888"/>
    <cellStyle name="SAPBEXHLevel0X 3 3 2 5 2" xfId="48889"/>
    <cellStyle name="SAPBEXHLevel0X 3 3 2 5 2 2" xfId="48890"/>
    <cellStyle name="SAPBEXHLevel0X 3 3 2 5 3" xfId="48891"/>
    <cellStyle name="SAPBEXHLevel0X 3 3 2 6" xfId="48892"/>
    <cellStyle name="SAPBEXHLevel0X 3 3 2 6 2" xfId="48893"/>
    <cellStyle name="SAPBEXHLevel0X 3 3 2 6 2 2" xfId="48894"/>
    <cellStyle name="SAPBEXHLevel0X 3 3 2 6 3" xfId="48895"/>
    <cellStyle name="SAPBEXHLevel0X 3 3 2 7" xfId="48896"/>
    <cellStyle name="SAPBEXHLevel0X 3 3 2 7 2" xfId="48897"/>
    <cellStyle name="SAPBEXHLevel0X 3 3 2 7 2 2" xfId="48898"/>
    <cellStyle name="SAPBEXHLevel0X 3 3 2 7 3" xfId="48899"/>
    <cellStyle name="SAPBEXHLevel0X 3 3 2 8" xfId="48900"/>
    <cellStyle name="SAPBEXHLevel0X 3 3 2 8 2" xfId="48901"/>
    <cellStyle name="SAPBEXHLevel0X 3 3 2 9" xfId="48902"/>
    <cellStyle name="SAPBEXHLevel0X 3 3 3" xfId="48903"/>
    <cellStyle name="SAPBEXHLevel0X 3 3 3 2" xfId="48904"/>
    <cellStyle name="SAPBEXHLevel0X 3 3 3 2 2" xfId="48905"/>
    <cellStyle name="SAPBEXHLevel0X 3 3 3 2 2 2" xfId="48906"/>
    <cellStyle name="SAPBEXHLevel0X 3 3 3 2 3" xfId="48907"/>
    <cellStyle name="SAPBEXHLevel0X 3 3 3 3" xfId="48908"/>
    <cellStyle name="SAPBEXHLevel0X 3 3 3 3 2" xfId="48909"/>
    <cellStyle name="SAPBEXHLevel0X 3 3 3 3 2 2" xfId="48910"/>
    <cellStyle name="SAPBEXHLevel0X 3 3 3 3 3" xfId="48911"/>
    <cellStyle name="SAPBEXHLevel0X 3 3 3 4" xfId="48912"/>
    <cellStyle name="SAPBEXHLevel0X 3 3 3 4 2" xfId="48913"/>
    <cellStyle name="SAPBEXHLevel0X 3 3 3 4 2 2" xfId="48914"/>
    <cellStyle name="SAPBEXHLevel0X 3 3 3 4 3" xfId="48915"/>
    <cellStyle name="SAPBEXHLevel0X 3 3 3 5" xfId="48916"/>
    <cellStyle name="SAPBEXHLevel0X 3 3 3 5 2" xfId="48917"/>
    <cellStyle name="SAPBEXHLevel0X 3 3 3 5 2 2" xfId="48918"/>
    <cellStyle name="SAPBEXHLevel0X 3 3 3 5 3" xfId="48919"/>
    <cellStyle name="SAPBEXHLevel0X 3 3 3 6" xfId="48920"/>
    <cellStyle name="SAPBEXHLevel0X 3 3 3 6 2" xfId="48921"/>
    <cellStyle name="SAPBEXHLevel0X 3 3 3 7" xfId="48922"/>
    <cellStyle name="SAPBEXHLevel0X 3 3 4" xfId="48923"/>
    <cellStyle name="SAPBEXHLevel0X 3 3 4 2" xfId="48924"/>
    <cellStyle name="SAPBEXHLevel0X 3 3 4 2 2" xfId="48925"/>
    <cellStyle name="SAPBEXHLevel0X 3 3 4 3" xfId="48926"/>
    <cellStyle name="SAPBEXHLevel0X 3 3 5" xfId="48927"/>
    <cellStyle name="SAPBEXHLevel0X 3 3 5 2" xfId="48928"/>
    <cellStyle name="SAPBEXHLevel0X 3 3 5 2 2" xfId="48929"/>
    <cellStyle name="SAPBEXHLevel0X 3 3 5 3" xfId="48930"/>
    <cellStyle name="SAPBEXHLevel0X 3 3 6" xfId="48931"/>
    <cellStyle name="SAPBEXHLevel0X 3 3 6 2" xfId="48932"/>
    <cellStyle name="SAPBEXHLevel0X 3 3 7" xfId="48933"/>
    <cellStyle name="SAPBEXHLevel0X 3 4" xfId="48934"/>
    <cellStyle name="SAPBEXHLevel0X 3 4 2" xfId="48935"/>
    <cellStyle name="SAPBEXHLevel0X 3 4 2 2" xfId="48936"/>
    <cellStyle name="SAPBEXHLevel0X 3 4 2 2 2" xfId="48937"/>
    <cellStyle name="SAPBEXHLevel0X 3 4 2 2 2 2" xfId="48938"/>
    <cellStyle name="SAPBEXHLevel0X 3 4 2 2 3" xfId="48939"/>
    <cellStyle name="SAPBEXHLevel0X 3 4 2 3" xfId="48940"/>
    <cellStyle name="SAPBEXHLevel0X 3 4 2 3 2" xfId="48941"/>
    <cellStyle name="SAPBEXHLevel0X 3 4 2 3 2 2" xfId="48942"/>
    <cellStyle name="SAPBEXHLevel0X 3 4 2 3 3" xfId="48943"/>
    <cellStyle name="SAPBEXHLevel0X 3 4 2 4" xfId="48944"/>
    <cellStyle name="SAPBEXHLevel0X 3 4 2 4 2" xfId="48945"/>
    <cellStyle name="SAPBEXHLevel0X 3 4 2 4 2 2" xfId="48946"/>
    <cellStyle name="SAPBEXHLevel0X 3 4 2 4 3" xfId="48947"/>
    <cellStyle name="SAPBEXHLevel0X 3 4 2 5" xfId="48948"/>
    <cellStyle name="SAPBEXHLevel0X 3 4 2 5 2" xfId="48949"/>
    <cellStyle name="SAPBEXHLevel0X 3 4 2 5 2 2" xfId="48950"/>
    <cellStyle name="SAPBEXHLevel0X 3 4 2 5 3" xfId="48951"/>
    <cellStyle name="SAPBEXHLevel0X 3 4 2 6" xfId="48952"/>
    <cellStyle name="SAPBEXHLevel0X 3 4 2 6 2" xfId="48953"/>
    <cellStyle name="SAPBEXHLevel0X 3 4 2 6 2 2" xfId="48954"/>
    <cellStyle name="SAPBEXHLevel0X 3 4 2 6 3" xfId="48955"/>
    <cellStyle name="SAPBEXHLevel0X 3 4 2 7" xfId="48956"/>
    <cellStyle name="SAPBEXHLevel0X 3 4 2 7 2" xfId="48957"/>
    <cellStyle name="SAPBEXHLevel0X 3 4 2 8" xfId="48958"/>
    <cellStyle name="SAPBEXHLevel0X 3 4 3" xfId="48959"/>
    <cellStyle name="SAPBEXHLevel0X 3 4 3 2" xfId="48960"/>
    <cellStyle name="SAPBEXHLevel0X 3 4 3 2 2" xfId="48961"/>
    <cellStyle name="SAPBEXHLevel0X 3 4 3 3" xfId="48962"/>
    <cellStyle name="SAPBEXHLevel0X 3 4 4" xfId="48963"/>
    <cellStyle name="SAPBEXHLevel0X 3 4 4 2" xfId="48964"/>
    <cellStyle name="SAPBEXHLevel0X 3 4 4 2 2" xfId="48965"/>
    <cellStyle name="SAPBEXHLevel0X 3 4 4 3" xfId="48966"/>
    <cellStyle name="SAPBEXHLevel0X 3 4 5" xfId="48967"/>
    <cellStyle name="SAPBEXHLevel0X 3 4 5 2" xfId="48968"/>
    <cellStyle name="SAPBEXHLevel0X 3 4 5 2 2" xfId="48969"/>
    <cellStyle name="SAPBEXHLevel0X 3 4 5 3" xfId="48970"/>
    <cellStyle name="SAPBEXHLevel0X 3 4 6" xfId="48971"/>
    <cellStyle name="SAPBEXHLevel0X 3 4 6 2" xfId="48972"/>
    <cellStyle name="SAPBEXHLevel0X 3 4 6 2 2" xfId="48973"/>
    <cellStyle name="SAPBEXHLevel0X 3 4 6 3" xfId="48974"/>
    <cellStyle name="SAPBEXHLevel0X 3 4 7" xfId="48975"/>
    <cellStyle name="SAPBEXHLevel0X 3 4 7 2" xfId="48976"/>
    <cellStyle name="SAPBEXHLevel0X 3 4 7 2 2" xfId="48977"/>
    <cellStyle name="SAPBEXHLevel0X 3 4 7 3" xfId="48978"/>
    <cellStyle name="SAPBEXHLevel0X 3 4 8" xfId="48979"/>
    <cellStyle name="SAPBEXHLevel0X 3 4 8 2" xfId="48980"/>
    <cellStyle name="SAPBEXHLevel0X 3 4 9" xfId="48981"/>
    <cellStyle name="SAPBEXHLevel0X 3 5" xfId="48982"/>
    <cellStyle name="SAPBEXHLevel0X 3 5 2" xfId="48983"/>
    <cellStyle name="SAPBEXHLevel0X 3 5 2 2" xfId="48984"/>
    <cellStyle name="SAPBEXHLevel0X 3 5 2 2 2" xfId="48985"/>
    <cellStyle name="SAPBEXHLevel0X 3 5 2 3" xfId="48986"/>
    <cellStyle name="SAPBEXHLevel0X 3 5 3" xfId="48987"/>
    <cellStyle name="SAPBEXHLevel0X 3 5 3 2" xfId="48988"/>
    <cellStyle name="SAPBEXHLevel0X 3 5 3 2 2" xfId="48989"/>
    <cellStyle name="SAPBEXHLevel0X 3 5 3 3" xfId="48990"/>
    <cellStyle name="SAPBEXHLevel0X 3 5 4" xfId="48991"/>
    <cellStyle name="SAPBEXHLevel0X 3 5 4 2" xfId="48992"/>
    <cellStyle name="SAPBEXHLevel0X 3 5 4 2 2" xfId="48993"/>
    <cellStyle name="SAPBEXHLevel0X 3 5 4 3" xfId="48994"/>
    <cellStyle name="SAPBEXHLevel0X 3 5 5" xfId="48995"/>
    <cellStyle name="SAPBEXHLevel0X 3 5 5 2" xfId="48996"/>
    <cellStyle name="SAPBEXHLevel0X 3 5 5 2 2" xfId="48997"/>
    <cellStyle name="SAPBEXHLevel0X 3 5 5 3" xfId="48998"/>
    <cellStyle name="SAPBEXHLevel0X 3 5 6" xfId="48999"/>
    <cellStyle name="SAPBEXHLevel0X 3 5 6 2" xfId="49000"/>
    <cellStyle name="SAPBEXHLevel0X 3 5 7" xfId="49001"/>
    <cellStyle name="SAPBEXHLevel0X 3 6" xfId="49002"/>
    <cellStyle name="SAPBEXHLevel0X 3 6 2" xfId="49003"/>
    <cellStyle name="SAPBEXHLevel0X 3 6 2 2" xfId="49004"/>
    <cellStyle name="SAPBEXHLevel0X 3 6 3" xfId="49005"/>
    <cellStyle name="SAPBEXHLevel0X 3 7" xfId="49006"/>
    <cellStyle name="SAPBEXHLevel0X 3 7 2" xfId="49007"/>
    <cellStyle name="SAPBEXHLevel0X 3 7 2 2" xfId="49008"/>
    <cellStyle name="SAPBEXHLevel0X 3 7 3" xfId="49009"/>
    <cellStyle name="SAPBEXHLevel0X 3 8" xfId="49010"/>
    <cellStyle name="SAPBEXHLevel0X 3 8 2" xfId="49011"/>
    <cellStyle name="SAPBEXHLevel0X 3 9" xfId="49012"/>
    <cellStyle name="SAPBEXHLevel0X 4" xfId="49013"/>
    <cellStyle name="SAPBEXHLevel0X 4 2" xfId="49014"/>
    <cellStyle name="SAPBEXHLevel0X 4 2 2" xfId="49015"/>
    <cellStyle name="SAPBEXHLevel0X 4 2 2 2" xfId="49016"/>
    <cellStyle name="SAPBEXHLevel0X 4 2 2 2 2" xfId="49017"/>
    <cellStyle name="SAPBEXHLevel0X 4 2 2 2 2 2" xfId="49018"/>
    <cellStyle name="SAPBEXHLevel0X 4 2 2 2 2 2 2" xfId="49019"/>
    <cellStyle name="SAPBEXHLevel0X 4 2 2 2 2 3" xfId="49020"/>
    <cellStyle name="SAPBEXHLevel0X 4 2 2 2 3" xfId="49021"/>
    <cellStyle name="SAPBEXHLevel0X 4 2 2 2 3 2" xfId="49022"/>
    <cellStyle name="SAPBEXHLevel0X 4 2 2 2 3 2 2" xfId="49023"/>
    <cellStyle name="SAPBEXHLevel0X 4 2 2 2 3 3" xfId="49024"/>
    <cellStyle name="SAPBEXHLevel0X 4 2 2 2 4" xfId="49025"/>
    <cellStyle name="SAPBEXHLevel0X 4 2 2 2 4 2" xfId="49026"/>
    <cellStyle name="SAPBEXHLevel0X 4 2 2 2 4 2 2" xfId="49027"/>
    <cellStyle name="SAPBEXHLevel0X 4 2 2 2 4 3" xfId="49028"/>
    <cellStyle name="SAPBEXHLevel0X 4 2 2 2 5" xfId="49029"/>
    <cellStyle name="SAPBEXHLevel0X 4 2 2 2 5 2" xfId="49030"/>
    <cellStyle name="SAPBEXHLevel0X 4 2 2 2 5 2 2" xfId="49031"/>
    <cellStyle name="SAPBEXHLevel0X 4 2 2 2 5 3" xfId="49032"/>
    <cellStyle name="SAPBEXHLevel0X 4 2 2 2 6" xfId="49033"/>
    <cellStyle name="SAPBEXHLevel0X 4 2 2 2 6 2" xfId="49034"/>
    <cellStyle name="SAPBEXHLevel0X 4 2 2 2 6 2 2" xfId="49035"/>
    <cellStyle name="SAPBEXHLevel0X 4 2 2 2 6 3" xfId="49036"/>
    <cellStyle name="SAPBEXHLevel0X 4 2 2 2 7" xfId="49037"/>
    <cellStyle name="SAPBEXHLevel0X 4 2 2 2 7 2" xfId="49038"/>
    <cellStyle name="SAPBEXHLevel0X 4 2 2 2 8" xfId="49039"/>
    <cellStyle name="SAPBEXHLevel0X 4 2 2 3" xfId="49040"/>
    <cellStyle name="SAPBEXHLevel0X 4 2 2 3 2" xfId="49041"/>
    <cellStyle name="SAPBEXHLevel0X 4 2 2 3 2 2" xfId="49042"/>
    <cellStyle name="SAPBEXHLevel0X 4 2 2 3 3" xfId="49043"/>
    <cellStyle name="SAPBEXHLevel0X 4 2 2 4" xfId="49044"/>
    <cellStyle name="SAPBEXHLevel0X 4 2 2 4 2" xfId="49045"/>
    <cellStyle name="SAPBEXHLevel0X 4 2 2 4 2 2" xfId="49046"/>
    <cellStyle name="SAPBEXHLevel0X 4 2 2 4 3" xfId="49047"/>
    <cellStyle name="SAPBEXHLevel0X 4 2 2 5" xfId="49048"/>
    <cellStyle name="SAPBEXHLevel0X 4 2 2 5 2" xfId="49049"/>
    <cellStyle name="SAPBEXHLevel0X 4 2 2 5 2 2" xfId="49050"/>
    <cellStyle name="SAPBEXHLevel0X 4 2 2 5 3" xfId="49051"/>
    <cellStyle name="SAPBEXHLevel0X 4 2 2 6" xfId="49052"/>
    <cellStyle name="SAPBEXHLevel0X 4 2 2 6 2" xfId="49053"/>
    <cellStyle name="SAPBEXHLevel0X 4 2 2 6 2 2" xfId="49054"/>
    <cellStyle name="SAPBEXHLevel0X 4 2 2 6 3" xfId="49055"/>
    <cellStyle name="SAPBEXHLevel0X 4 2 2 7" xfId="49056"/>
    <cellStyle name="SAPBEXHLevel0X 4 2 2 7 2" xfId="49057"/>
    <cellStyle name="SAPBEXHLevel0X 4 2 2 7 2 2" xfId="49058"/>
    <cellStyle name="SAPBEXHLevel0X 4 2 2 7 3" xfId="49059"/>
    <cellStyle name="SAPBEXHLevel0X 4 2 2 8" xfId="49060"/>
    <cellStyle name="SAPBEXHLevel0X 4 2 2 8 2" xfId="49061"/>
    <cellStyle name="SAPBEXHLevel0X 4 2 2 9" xfId="49062"/>
    <cellStyle name="SAPBEXHLevel0X 4 2 3" xfId="49063"/>
    <cellStyle name="SAPBEXHLevel0X 4 2 3 2" xfId="49064"/>
    <cellStyle name="SAPBEXHLevel0X 4 2 3 2 2" xfId="49065"/>
    <cellStyle name="SAPBEXHLevel0X 4 2 3 2 2 2" xfId="49066"/>
    <cellStyle name="SAPBEXHLevel0X 4 2 3 2 3" xfId="49067"/>
    <cellStyle name="SAPBEXHLevel0X 4 2 3 3" xfId="49068"/>
    <cellStyle name="SAPBEXHLevel0X 4 2 3 3 2" xfId="49069"/>
    <cellStyle name="SAPBEXHLevel0X 4 2 3 3 2 2" xfId="49070"/>
    <cellStyle name="SAPBEXHLevel0X 4 2 3 3 3" xfId="49071"/>
    <cellStyle name="SAPBEXHLevel0X 4 2 3 4" xfId="49072"/>
    <cellStyle name="SAPBEXHLevel0X 4 2 3 4 2" xfId="49073"/>
    <cellStyle name="SAPBEXHLevel0X 4 2 3 4 2 2" xfId="49074"/>
    <cellStyle name="SAPBEXHLevel0X 4 2 3 4 3" xfId="49075"/>
    <cellStyle name="SAPBEXHLevel0X 4 2 3 5" xfId="49076"/>
    <cellStyle name="SAPBEXHLevel0X 4 2 3 5 2" xfId="49077"/>
    <cellStyle name="SAPBEXHLevel0X 4 2 3 5 2 2" xfId="49078"/>
    <cellStyle name="SAPBEXHLevel0X 4 2 3 5 3" xfId="49079"/>
    <cellStyle name="SAPBEXHLevel0X 4 2 3 6" xfId="49080"/>
    <cellStyle name="SAPBEXHLevel0X 4 2 3 6 2" xfId="49081"/>
    <cellStyle name="SAPBEXHLevel0X 4 2 3 7" xfId="49082"/>
    <cellStyle name="SAPBEXHLevel0X 4 2 4" xfId="49083"/>
    <cellStyle name="SAPBEXHLevel0X 4 2 4 2" xfId="49084"/>
    <cellStyle name="SAPBEXHLevel0X 4 2 4 2 2" xfId="49085"/>
    <cellStyle name="SAPBEXHLevel0X 4 2 4 3" xfId="49086"/>
    <cellStyle name="SAPBEXHLevel0X 4 2 5" xfId="49087"/>
    <cellStyle name="SAPBEXHLevel0X 4 2 5 2" xfId="49088"/>
    <cellStyle name="SAPBEXHLevel0X 4 2 5 2 2" xfId="49089"/>
    <cellStyle name="SAPBEXHLevel0X 4 2 5 3" xfId="49090"/>
    <cellStyle name="SAPBEXHLevel0X 4 2 6" xfId="49091"/>
    <cellStyle name="SAPBEXHLevel0X 4 2 6 2" xfId="49092"/>
    <cellStyle name="SAPBEXHLevel0X 4 2 7" xfId="49093"/>
    <cellStyle name="SAPBEXHLevel0X 4 3" xfId="49094"/>
    <cellStyle name="SAPBEXHLevel0X 4 3 2" xfId="49095"/>
    <cellStyle name="SAPBEXHLevel0X 4 3 2 2" xfId="49096"/>
    <cellStyle name="SAPBEXHLevel0X 4 3 2 2 2" xfId="49097"/>
    <cellStyle name="SAPBEXHLevel0X 4 3 2 2 2 2" xfId="49098"/>
    <cellStyle name="SAPBEXHLevel0X 4 3 2 2 2 2 2" xfId="49099"/>
    <cellStyle name="SAPBEXHLevel0X 4 3 2 2 2 3" xfId="49100"/>
    <cellStyle name="SAPBEXHLevel0X 4 3 2 2 3" xfId="49101"/>
    <cellStyle name="SAPBEXHLevel0X 4 3 2 2 3 2" xfId="49102"/>
    <cellStyle name="SAPBEXHLevel0X 4 3 2 2 3 2 2" xfId="49103"/>
    <cellStyle name="SAPBEXHLevel0X 4 3 2 2 3 3" xfId="49104"/>
    <cellStyle name="SAPBEXHLevel0X 4 3 2 2 4" xfId="49105"/>
    <cellStyle name="SAPBEXHLevel0X 4 3 2 2 4 2" xfId="49106"/>
    <cellStyle name="SAPBEXHLevel0X 4 3 2 2 4 2 2" xfId="49107"/>
    <cellStyle name="SAPBEXHLevel0X 4 3 2 2 4 3" xfId="49108"/>
    <cellStyle name="SAPBEXHLevel0X 4 3 2 2 5" xfId="49109"/>
    <cellStyle name="SAPBEXHLevel0X 4 3 2 2 5 2" xfId="49110"/>
    <cellStyle name="SAPBEXHLevel0X 4 3 2 2 5 2 2" xfId="49111"/>
    <cellStyle name="SAPBEXHLevel0X 4 3 2 2 5 3" xfId="49112"/>
    <cellStyle name="SAPBEXHLevel0X 4 3 2 2 6" xfId="49113"/>
    <cellStyle name="SAPBEXHLevel0X 4 3 2 2 6 2" xfId="49114"/>
    <cellStyle name="SAPBEXHLevel0X 4 3 2 2 6 2 2" xfId="49115"/>
    <cellStyle name="SAPBEXHLevel0X 4 3 2 2 6 3" xfId="49116"/>
    <cellStyle name="SAPBEXHLevel0X 4 3 2 2 7" xfId="49117"/>
    <cellStyle name="SAPBEXHLevel0X 4 3 2 2 7 2" xfId="49118"/>
    <cellStyle name="SAPBEXHLevel0X 4 3 2 2 8" xfId="49119"/>
    <cellStyle name="SAPBEXHLevel0X 4 3 2 3" xfId="49120"/>
    <cellStyle name="SAPBEXHLevel0X 4 3 2 3 2" xfId="49121"/>
    <cellStyle name="SAPBEXHLevel0X 4 3 2 3 2 2" xfId="49122"/>
    <cellStyle name="SAPBEXHLevel0X 4 3 2 3 3" xfId="49123"/>
    <cellStyle name="SAPBEXHLevel0X 4 3 2 4" xfId="49124"/>
    <cellStyle name="SAPBEXHLevel0X 4 3 2 4 2" xfId="49125"/>
    <cellStyle name="SAPBEXHLevel0X 4 3 2 4 2 2" xfId="49126"/>
    <cellStyle name="SAPBEXHLevel0X 4 3 2 4 3" xfId="49127"/>
    <cellStyle name="SAPBEXHLevel0X 4 3 2 5" xfId="49128"/>
    <cellStyle name="SAPBEXHLevel0X 4 3 2 5 2" xfId="49129"/>
    <cellStyle name="SAPBEXHLevel0X 4 3 2 5 2 2" xfId="49130"/>
    <cellStyle name="SAPBEXHLevel0X 4 3 2 5 3" xfId="49131"/>
    <cellStyle name="SAPBEXHLevel0X 4 3 2 6" xfId="49132"/>
    <cellStyle name="SAPBEXHLevel0X 4 3 2 6 2" xfId="49133"/>
    <cellStyle name="SAPBEXHLevel0X 4 3 2 6 2 2" xfId="49134"/>
    <cellStyle name="SAPBEXHLevel0X 4 3 2 6 3" xfId="49135"/>
    <cellStyle name="SAPBEXHLevel0X 4 3 2 7" xfId="49136"/>
    <cellStyle name="SAPBEXHLevel0X 4 3 2 7 2" xfId="49137"/>
    <cellStyle name="SAPBEXHLevel0X 4 3 2 7 2 2" xfId="49138"/>
    <cellStyle name="SAPBEXHLevel0X 4 3 2 7 3" xfId="49139"/>
    <cellStyle name="SAPBEXHLevel0X 4 3 2 8" xfId="49140"/>
    <cellStyle name="SAPBEXHLevel0X 4 3 2 8 2" xfId="49141"/>
    <cellStyle name="SAPBEXHLevel0X 4 3 2 9" xfId="49142"/>
    <cellStyle name="SAPBEXHLevel0X 4 3 3" xfId="49143"/>
    <cellStyle name="SAPBEXHLevel0X 4 3 3 2" xfId="49144"/>
    <cellStyle name="SAPBEXHLevel0X 4 3 3 2 2" xfId="49145"/>
    <cellStyle name="SAPBEXHLevel0X 4 3 3 2 2 2" xfId="49146"/>
    <cellStyle name="SAPBEXHLevel0X 4 3 3 2 3" xfId="49147"/>
    <cellStyle name="SAPBEXHLevel0X 4 3 3 3" xfId="49148"/>
    <cellStyle name="SAPBEXHLevel0X 4 3 3 3 2" xfId="49149"/>
    <cellStyle name="SAPBEXHLevel0X 4 3 3 3 2 2" xfId="49150"/>
    <cellStyle name="SAPBEXHLevel0X 4 3 3 3 3" xfId="49151"/>
    <cellStyle name="SAPBEXHLevel0X 4 3 3 4" xfId="49152"/>
    <cellStyle name="SAPBEXHLevel0X 4 3 3 4 2" xfId="49153"/>
    <cellStyle name="SAPBEXHLevel0X 4 3 3 4 2 2" xfId="49154"/>
    <cellStyle name="SAPBEXHLevel0X 4 3 3 4 3" xfId="49155"/>
    <cellStyle name="SAPBEXHLevel0X 4 3 3 5" xfId="49156"/>
    <cellStyle name="SAPBEXHLevel0X 4 3 3 5 2" xfId="49157"/>
    <cellStyle name="SAPBEXHLevel0X 4 3 3 5 2 2" xfId="49158"/>
    <cellStyle name="SAPBEXHLevel0X 4 3 3 5 3" xfId="49159"/>
    <cellStyle name="SAPBEXHLevel0X 4 3 3 6" xfId="49160"/>
    <cellStyle name="SAPBEXHLevel0X 4 3 3 6 2" xfId="49161"/>
    <cellStyle name="SAPBEXHLevel0X 4 3 3 7" xfId="49162"/>
    <cellStyle name="SAPBEXHLevel0X 4 3 4" xfId="49163"/>
    <cellStyle name="SAPBEXHLevel0X 4 3 4 2" xfId="49164"/>
    <cellStyle name="SAPBEXHLevel0X 4 3 4 2 2" xfId="49165"/>
    <cellStyle name="SAPBEXHLevel0X 4 3 4 3" xfId="49166"/>
    <cellStyle name="SAPBEXHLevel0X 4 3 5" xfId="49167"/>
    <cellStyle name="SAPBEXHLevel0X 4 3 5 2" xfId="49168"/>
    <cellStyle name="SAPBEXHLevel0X 4 3 5 2 2" xfId="49169"/>
    <cellStyle name="SAPBEXHLevel0X 4 3 5 3" xfId="49170"/>
    <cellStyle name="SAPBEXHLevel0X 4 3 6" xfId="49171"/>
    <cellStyle name="SAPBEXHLevel0X 4 3 6 2" xfId="49172"/>
    <cellStyle name="SAPBEXHLevel0X 4 3 7" xfId="49173"/>
    <cellStyle name="SAPBEXHLevel0X 4 4" xfId="49174"/>
    <cellStyle name="SAPBEXHLevel0X 4 4 2" xfId="49175"/>
    <cellStyle name="SAPBEXHLevel0X 4 4 2 2" xfId="49176"/>
    <cellStyle name="SAPBEXHLevel0X 4 4 2 2 2" xfId="49177"/>
    <cellStyle name="SAPBEXHLevel0X 4 4 2 2 2 2" xfId="49178"/>
    <cellStyle name="SAPBEXHLevel0X 4 4 2 2 3" xfId="49179"/>
    <cellStyle name="SAPBEXHLevel0X 4 4 2 3" xfId="49180"/>
    <cellStyle name="SAPBEXHLevel0X 4 4 2 3 2" xfId="49181"/>
    <cellStyle name="SAPBEXHLevel0X 4 4 2 3 2 2" xfId="49182"/>
    <cellStyle name="SAPBEXHLevel0X 4 4 2 3 3" xfId="49183"/>
    <cellStyle name="SAPBEXHLevel0X 4 4 2 4" xfId="49184"/>
    <cellStyle name="SAPBEXHLevel0X 4 4 2 4 2" xfId="49185"/>
    <cellStyle name="SAPBEXHLevel0X 4 4 2 4 2 2" xfId="49186"/>
    <cellStyle name="SAPBEXHLevel0X 4 4 2 4 3" xfId="49187"/>
    <cellStyle name="SAPBEXHLevel0X 4 4 2 5" xfId="49188"/>
    <cellStyle name="SAPBEXHLevel0X 4 4 2 5 2" xfId="49189"/>
    <cellStyle name="SAPBEXHLevel0X 4 4 2 5 2 2" xfId="49190"/>
    <cellStyle name="SAPBEXHLevel0X 4 4 2 5 3" xfId="49191"/>
    <cellStyle name="SAPBEXHLevel0X 4 4 2 6" xfId="49192"/>
    <cellStyle name="SAPBEXHLevel0X 4 4 2 6 2" xfId="49193"/>
    <cellStyle name="SAPBEXHLevel0X 4 4 2 6 2 2" xfId="49194"/>
    <cellStyle name="SAPBEXHLevel0X 4 4 2 6 3" xfId="49195"/>
    <cellStyle name="SAPBEXHLevel0X 4 4 2 7" xfId="49196"/>
    <cellStyle name="SAPBEXHLevel0X 4 4 2 7 2" xfId="49197"/>
    <cellStyle name="SAPBEXHLevel0X 4 4 2 8" xfId="49198"/>
    <cellStyle name="SAPBEXHLevel0X 4 4 3" xfId="49199"/>
    <cellStyle name="SAPBEXHLevel0X 4 4 3 2" xfId="49200"/>
    <cellStyle name="SAPBEXHLevel0X 4 4 3 2 2" xfId="49201"/>
    <cellStyle name="SAPBEXHLevel0X 4 4 3 3" xfId="49202"/>
    <cellStyle name="SAPBEXHLevel0X 4 4 4" xfId="49203"/>
    <cellStyle name="SAPBEXHLevel0X 4 4 4 2" xfId="49204"/>
    <cellStyle name="SAPBEXHLevel0X 4 4 4 2 2" xfId="49205"/>
    <cellStyle name="SAPBEXHLevel0X 4 4 4 3" xfId="49206"/>
    <cellStyle name="SAPBEXHLevel0X 4 4 5" xfId="49207"/>
    <cellStyle name="SAPBEXHLevel0X 4 4 5 2" xfId="49208"/>
    <cellStyle name="SAPBEXHLevel0X 4 4 5 2 2" xfId="49209"/>
    <cellStyle name="SAPBEXHLevel0X 4 4 5 3" xfId="49210"/>
    <cellStyle name="SAPBEXHLevel0X 4 4 6" xfId="49211"/>
    <cellStyle name="SAPBEXHLevel0X 4 4 6 2" xfId="49212"/>
    <cellStyle name="SAPBEXHLevel0X 4 4 6 2 2" xfId="49213"/>
    <cellStyle name="SAPBEXHLevel0X 4 4 6 3" xfId="49214"/>
    <cellStyle name="SAPBEXHLevel0X 4 4 7" xfId="49215"/>
    <cellStyle name="SAPBEXHLevel0X 4 4 7 2" xfId="49216"/>
    <cellStyle name="SAPBEXHLevel0X 4 4 7 2 2" xfId="49217"/>
    <cellStyle name="SAPBEXHLevel0X 4 4 7 3" xfId="49218"/>
    <cellStyle name="SAPBEXHLevel0X 4 4 8" xfId="49219"/>
    <cellStyle name="SAPBEXHLevel0X 4 4 8 2" xfId="49220"/>
    <cellStyle name="SAPBEXHLevel0X 4 4 9" xfId="49221"/>
    <cellStyle name="SAPBEXHLevel0X 4 5" xfId="49222"/>
    <cellStyle name="SAPBEXHLevel0X 4 5 2" xfId="49223"/>
    <cellStyle name="SAPBEXHLevel0X 4 5 2 2" xfId="49224"/>
    <cellStyle name="SAPBEXHLevel0X 4 5 2 2 2" xfId="49225"/>
    <cellStyle name="SAPBEXHLevel0X 4 5 2 3" xfId="49226"/>
    <cellStyle name="SAPBEXHLevel0X 4 5 3" xfId="49227"/>
    <cellStyle name="SAPBEXHLevel0X 4 5 3 2" xfId="49228"/>
    <cellStyle name="SAPBEXHLevel0X 4 5 3 2 2" xfId="49229"/>
    <cellStyle name="SAPBEXHLevel0X 4 5 3 3" xfId="49230"/>
    <cellStyle name="SAPBEXHLevel0X 4 5 4" xfId="49231"/>
    <cellStyle name="SAPBEXHLevel0X 4 5 4 2" xfId="49232"/>
    <cellStyle name="SAPBEXHLevel0X 4 5 4 2 2" xfId="49233"/>
    <cellStyle name="SAPBEXHLevel0X 4 5 4 3" xfId="49234"/>
    <cellStyle name="SAPBEXHLevel0X 4 5 5" xfId="49235"/>
    <cellStyle name="SAPBEXHLevel0X 4 5 5 2" xfId="49236"/>
    <cellStyle name="SAPBEXHLevel0X 4 5 5 2 2" xfId="49237"/>
    <cellStyle name="SAPBEXHLevel0X 4 5 5 3" xfId="49238"/>
    <cellStyle name="SAPBEXHLevel0X 4 5 6" xfId="49239"/>
    <cellStyle name="SAPBEXHLevel0X 4 5 6 2" xfId="49240"/>
    <cellStyle name="SAPBEXHLevel0X 4 5 7" xfId="49241"/>
    <cellStyle name="SAPBEXHLevel0X 4 6" xfId="49242"/>
    <cellStyle name="SAPBEXHLevel0X 4 6 2" xfId="49243"/>
    <cellStyle name="SAPBEXHLevel0X 4 6 2 2" xfId="49244"/>
    <cellStyle name="SAPBEXHLevel0X 4 6 3" xfId="49245"/>
    <cellStyle name="SAPBEXHLevel0X 4 7" xfId="49246"/>
    <cellStyle name="SAPBEXHLevel0X 4 7 2" xfId="49247"/>
    <cellStyle name="SAPBEXHLevel0X 4 7 2 2" xfId="49248"/>
    <cellStyle name="SAPBEXHLevel0X 4 7 3" xfId="49249"/>
    <cellStyle name="SAPBEXHLevel0X 4 8" xfId="49250"/>
    <cellStyle name="SAPBEXHLevel0X 4 8 2" xfId="49251"/>
    <cellStyle name="SAPBEXHLevel0X 4 9" xfId="49252"/>
    <cellStyle name="SAPBEXHLevel0X 5" xfId="49253"/>
    <cellStyle name="SAPBEXHLevel0X 5 2" xfId="49254"/>
    <cellStyle name="SAPBEXHLevel0X 5 2 2" xfId="49255"/>
    <cellStyle name="SAPBEXHLevel0X 5 2 2 2" xfId="49256"/>
    <cellStyle name="SAPBEXHLevel0X 5 2 2 2 2" xfId="49257"/>
    <cellStyle name="SAPBEXHLevel0X 5 2 2 2 2 2" xfId="49258"/>
    <cellStyle name="SAPBEXHLevel0X 5 2 2 2 3" xfId="49259"/>
    <cellStyle name="SAPBEXHLevel0X 5 2 2 3" xfId="49260"/>
    <cellStyle name="SAPBEXHLevel0X 5 2 2 3 2" xfId="49261"/>
    <cellStyle name="SAPBEXHLevel0X 5 2 2 3 2 2" xfId="49262"/>
    <cellStyle name="SAPBEXHLevel0X 5 2 2 3 3" xfId="49263"/>
    <cellStyle name="SAPBEXHLevel0X 5 2 2 4" xfId="49264"/>
    <cellStyle name="SAPBEXHLevel0X 5 2 2 4 2" xfId="49265"/>
    <cellStyle name="SAPBEXHLevel0X 5 2 2 4 2 2" xfId="49266"/>
    <cellStyle name="SAPBEXHLevel0X 5 2 2 4 3" xfId="49267"/>
    <cellStyle name="SAPBEXHLevel0X 5 2 2 5" xfId="49268"/>
    <cellStyle name="SAPBEXHLevel0X 5 2 2 5 2" xfId="49269"/>
    <cellStyle name="SAPBEXHLevel0X 5 2 2 5 2 2" xfId="49270"/>
    <cellStyle name="SAPBEXHLevel0X 5 2 2 5 3" xfId="49271"/>
    <cellStyle name="SAPBEXHLevel0X 5 2 2 6" xfId="49272"/>
    <cellStyle name="SAPBEXHLevel0X 5 2 2 6 2" xfId="49273"/>
    <cellStyle name="SAPBEXHLevel0X 5 2 2 6 2 2" xfId="49274"/>
    <cellStyle name="SAPBEXHLevel0X 5 2 2 6 3" xfId="49275"/>
    <cellStyle name="SAPBEXHLevel0X 5 2 2 7" xfId="49276"/>
    <cellStyle name="SAPBEXHLevel0X 5 2 2 7 2" xfId="49277"/>
    <cellStyle name="SAPBEXHLevel0X 5 2 2 8" xfId="49278"/>
    <cellStyle name="SAPBEXHLevel0X 5 2 3" xfId="49279"/>
    <cellStyle name="SAPBEXHLevel0X 5 2 3 2" xfId="49280"/>
    <cellStyle name="SAPBEXHLevel0X 5 2 3 2 2" xfId="49281"/>
    <cellStyle name="SAPBEXHLevel0X 5 2 3 3" xfId="49282"/>
    <cellStyle name="SAPBEXHLevel0X 5 2 4" xfId="49283"/>
    <cellStyle name="SAPBEXHLevel0X 5 2 4 2" xfId="49284"/>
    <cellStyle name="SAPBEXHLevel0X 5 2 4 2 2" xfId="49285"/>
    <cellStyle name="SAPBEXHLevel0X 5 2 4 3" xfId="49286"/>
    <cellStyle name="SAPBEXHLevel0X 5 2 5" xfId="49287"/>
    <cellStyle name="SAPBEXHLevel0X 5 2 5 2" xfId="49288"/>
    <cellStyle name="SAPBEXHLevel0X 5 2 5 2 2" xfId="49289"/>
    <cellStyle name="SAPBEXHLevel0X 5 2 5 3" xfId="49290"/>
    <cellStyle name="SAPBEXHLevel0X 5 2 6" xfId="49291"/>
    <cellStyle name="SAPBEXHLevel0X 5 2 6 2" xfId="49292"/>
    <cellStyle name="SAPBEXHLevel0X 5 2 6 2 2" xfId="49293"/>
    <cellStyle name="SAPBEXHLevel0X 5 2 6 3" xfId="49294"/>
    <cellStyle name="SAPBEXHLevel0X 5 2 7" xfId="49295"/>
    <cellStyle name="SAPBEXHLevel0X 5 2 7 2" xfId="49296"/>
    <cellStyle name="SAPBEXHLevel0X 5 2 7 2 2" xfId="49297"/>
    <cellStyle name="SAPBEXHLevel0X 5 2 7 3" xfId="49298"/>
    <cellStyle name="SAPBEXHLevel0X 5 2 8" xfId="49299"/>
    <cellStyle name="SAPBEXHLevel0X 5 2 8 2" xfId="49300"/>
    <cellStyle name="SAPBEXHLevel0X 5 2 9" xfId="49301"/>
    <cellStyle name="SAPBEXHLevel0X 5 3" xfId="49302"/>
    <cellStyle name="SAPBEXHLevel0X 5 3 2" xfId="49303"/>
    <cellStyle name="SAPBEXHLevel0X 5 3 2 2" xfId="49304"/>
    <cellStyle name="SAPBEXHLevel0X 5 3 2 2 2" xfId="49305"/>
    <cellStyle name="SAPBEXHLevel0X 5 3 2 3" xfId="49306"/>
    <cellStyle name="SAPBEXHLevel0X 5 3 3" xfId="49307"/>
    <cellStyle name="SAPBEXHLevel0X 5 3 3 2" xfId="49308"/>
    <cellStyle name="SAPBEXHLevel0X 5 3 3 2 2" xfId="49309"/>
    <cellStyle name="SAPBEXHLevel0X 5 3 3 3" xfId="49310"/>
    <cellStyle name="SAPBEXHLevel0X 5 3 4" xfId="49311"/>
    <cellStyle name="SAPBEXHLevel0X 5 3 4 2" xfId="49312"/>
    <cellStyle name="SAPBEXHLevel0X 5 3 4 2 2" xfId="49313"/>
    <cellStyle name="SAPBEXHLevel0X 5 3 4 3" xfId="49314"/>
    <cellStyle name="SAPBEXHLevel0X 5 3 5" xfId="49315"/>
    <cellStyle name="SAPBEXHLevel0X 5 3 5 2" xfId="49316"/>
    <cellStyle name="SAPBEXHLevel0X 5 3 5 2 2" xfId="49317"/>
    <cellStyle name="SAPBEXHLevel0X 5 3 5 3" xfId="49318"/>
    <cellStyle name="SAPBEXHLevel0X 5 3 6" xfId="49319"/>
    <cellStyle name="SAPBEXHLevel0X 5 3 6 2" xfId="49320"/>
    <cellStyle name="SAPBEXHLevel0X 5 3 7" xfId="49321"/>
    <cellStyle name="SAPBEXHLevel0X 5 4" xfId="49322"/>
    <cellStyle name="SAPBEXHLevel0X 5 4 2" xfId="49323"/>
    <cellStyle name="SAPBEXHLevel0X 5 4 2 2" xfId="49324"/>
    <cellStyle name="SAPBEXHLevel0X 5 4 3" xfId="49325"/>
    <cellStyle name="SAPBEXHLevel0X 5 5" xfId="49326"/>
    <cellStyle name="SAPBEXHLevel0X 5 5 2" xfId="49327"/>
    <cellStyle name="SAPBEXHLevel0X 5 5 2 2" xfId="49328"/>
    <cellStyle name="SAPBEXHLevel0X 5 5 3" xfId="49329"/>
    <cellStyle name="SAPBEXHLevel0X 5 6" xfId="49330"/>
    <cellStyle name="SAPBEXHLevel0X 5 6 2" xfId="49331"/>
    <cellStyle name="SAPBEXHLevel0X 5 7" xfId="49332"/>
    <cellStyle name="SAPBEXHLevel0X 6" xfId="49333"/>
    <cellStyle name="SAPBEXHLevel0X 6 2" xfId="49334"/>
    <cellStyle name="SAPBEXHLevel0X 6 2 2" xfId="49335"/>
    <cellStyle name="SAPBEXHLevel0X 6 2 2 2" xfId="49336"/>
    <cellStyle name="SAPBEXHLevel0X 6 2 2 2 2" xfId="49337"/>
    <cellStyle name="SAPBEXHLevel0X 6 2 2 3" xfId="49338"/>
    <cellStyle name="SAPBEXHLevel0X 6 2 3" xfId="49339"/>
    <cellStyle name="SAPBEXHLevel0X 6 2 3 2" xfId="49340"/>
    <cellStyle name="SAPBEXHLevel0X 6 2 3 2 2" xfId="49341"/>
    <cellStyle name="SAPBEXHLevel0X 6 2 3 3" xfId="49342"/>
    <cellStyle name="SAPBEXHLevel0X 6 2 4" xfId="49343"/>
    <cellStyle name="SAPBEXHLevel0X 6 2 4 2" xfId="49344"/>
    <cellStyle name="SAPBEXHLevel0X 6 2 4 2 2" xfId="49345"/>
    <cellStyle name="SAPBEXHLevel0X 6 2 4 3" xfId="49346"/>
    <cellStyle name="SAPBEXHLevel0X 6 2 5" xfId="49347"/>
    <cellStyle name="SAPBEXHLevel0X 6 2 5 2" xfId="49348"/>
    <cellStyle name="SAPBEXHLevel0X 6 2 5 2 2" xfId="49349"/>
    <cellStyle name="SAPBEXHLevel0X 6 2 5 3" xfId="49350"/>
    <cellStyle name="SAPBEXHLevel0X 6 2 6" xfId="49351"/>
    <cellStyle name="SAPBEXHLevel0X 6 2 6 2" xfId="49352"/>
    <cellStyle name="SAPBEXHLevel0X 6 2 6 2 2" xfId="49353"/>
    <cellStyle name="SAPBEXHLevel0X 6 2 6 3" xfId="49354"/>
    <cellStyle name="SAPBEXHLevel0X 6 2 7" xfId="49355"/>
    <cellStyle name="SAPBEXHLevel0X 6 2 7 2" xfId="49356"/>
    <cellStyle name="SAPBEXHLevel0X 6 2 8" xfId="49357"/>
    <cellStyle name="SAPBEXHLevel0X 6 3" xfId="49358"/>
    <cellStyle name="SAPBEXHLevel0X 6 3 2" xfId="49359"/>
    <cellStyle name="SAPBEXHLevel0X 6 3 2 2" xfId="49360"/>
    <cellStyle name="SAPBEXHLevel0X 6 3 3" xfId="49361"/>
    <cellStyle name="SAPBEXHLevel0X 6 4" xfId="49362"/>
    <cellStyle name="SAPBEXHLevel0X 6 4 2" xfId="49363"/>
    <cellStyle name="SAPBEXHLevel0X 6 4 2 2" xfId="49364"/>
    <cellStyle name="SAPBEXHLevel0X 6 4 3" xfId="49365"/>
    <cellStyle name="SAPBEXHLevel0X 6 5" xfId="49366"/>
    <cellStyle name="SAPBEXHLevel0X 6 5 2" xfId="49367"/>
    <cellStyle name="SAPBEXHLevel0X 6 5 2 2" xfId="49368"/>
    <cellStyle name="SAPBEXHLevel0X 6 5 3" xfId="49369"/>
    <cellStyle name="SAPBEXHLevel0X 6 6" xfId="49370"/>
    <cellStyle name="SAPBEXHLevel0X 6 6 2" xfId="49371"/>
    <cellStyle name="SAPBEXHLevel0X 6 6 2 2" xfId="49372"/>
    <cellStyle name="SAPBEXHLevel0X 6 6 3" xfId="49373"/>
    <cellStyle name="SAPBEXHLevel0X 6 7" xfId="49374"/>
    <cellStyle name="SAPBEXHLevel0X 6 7 2" xfId="49375"/>
    <cellStyle name="SAPBEXHLevel0X 6 7 2 2" xfId="49376"/>
    <cellStyle name="SAPBEXHLevel0X 6 7 3" xfId="49377"/>
    <cellStyle name="SAPBEXHLevel0X 6 8" xfId="49378"/>
    <cellStyle name="SAPBEXHLevel0X 6 8 2" xfId="49379"/>
    <cellStyle name="SAPBEXHLevel0X 6 9" xfId="49380"/>
    <cellStyle name="SAPBEXHLevel0X 7" xfId="49381"/>
    <cellStyle name="SAPBEXHLevel0X 7 2" xfId="49382"/>
    <cellStyle name="SAPBEXHLevel0X 7 2 2" xfId="49383"/>
    <cellStyle name="SAPBEXHLevel0X 7 2 2 2" xfId="49384"/>
    <cellStyle name="SAPBEXHLevel0X 7 2 3" xfId="49385"/>
    <cellStyle name="SAPBEXHLevel0X 7 3" xfId="49386"/>
    <cellStyle name="SAPBEXHLevel0X 7 3 2" xfId="49387"/>
    <cellStyle name="SAPBEXHLevel0X 7 3 2 2" xfId="49388"/>
    <cellStyle name="SAPBEXHLevel0X 7 3 3" xfId="49389"/>
    <cellStyle name="SAPBEXHLevel0X 7 4" xfId="49390"/>
    <cellStyle name="SAPBEXHLevel0X 7 4 2" xfId="49391"/>
    <cellStyle name="SAPBEXHLevel0X 7 4 2 2" xfId="49392"/>
    <cellStyle name="SAPBEXHLevel0X 7 4 3" xfId="49393"/>
    <cellStyle name="SAPBEXHLevel0X 7 5" xfId="49394"/>
    <cellStyle name="SAPBEXHLevel0X 7 5 2" xfId="49395"/>
    <cellStyle name="SAPBEXHLevel0X 7 5 2 2" xfId="49396"/>
    <cellStyle name="SAPBEXHLevel0X 7 5 3" xfId="49397"/>
    <cellStyle name="SAPBEXHLevel0X 7 6" xfId="49398"/>
    <cellStyle name="SAPBEXHLevel0X 7 6 2" xfId="49399"/>
    <cellStyle name="SAPBEXHLevel0X 7 7" xfId="49400"/>
    <cellStyle name="SAPBEXHLevel0X 8" xfId="49401"/>
    <cellStyle name="SAPBEXHLevel0X 8 2" xfId="49402"/>
    <cellStyle name="SAPBEXHLevel0X 8 2 2" xfId="49403"/>
    <cellStyle name="SAPBEXHLevel0X 8 3" xfId="49404"/>
    <cellStyle name="SAPBEXHLevel0X 9" xfId="49405"/>
    <cellStyle name="SAPBEXHLevel0X 9 2" xfId="49406"/>
    <cellStyle name="SAPBEXHLevel0X 9 2 2" xfId="49407"/>
    <cellStyle name="SAPBEXHLevel0X 9 3" xfId="49408"/>
    <cellStyle name="SAPBEXHLevel0X_10년_단기 (2)" xfId="49409"/>
    <cellStyle name="SAPBEXHLevel1" xfId="49410"/>
    <cellStyle name="SAPBEXHLevel1 10" xfId="49411"/>
    <cellStyle name="SAPBEXHLevel1 10 2" xfId="49412"/>
    <cellStyle name="SAPBEXHLevel1 11" xfId="49413"/>
    <cellStyle name="SAPBEXHLevel1 2" xfId="49414"/>
    <cellStyle name="SAPBEXHLevel1 2 2" xfId="49415"/>
    <cellStyle name="SAPBEXHLevel1 2 2 2" xfId="49416"/>
    <cellStyle name="SAPBEXHLevel1 2 2 2 2" xfId="49417"/>
    <cellStyle name="SAPBEXHLevel1 2 2 2 2 2" xfId="49418"/>
    <cellStyle name="SAPBEXHLevel1 2 2 2 2 2 2" xfId="49419"/>
    <cellStyle name="SAPBEXHLevel1 2 2 2 2 2 2 2" xfId="49420"/>
    <cellStyle name="SAPBEXHLevel1 2 2 2 2 2 3" xfId="49421"/>
    <cellStyle name="SAPBEXHLevel1 2 2 2 2 3" xfId="49422"/>
    <cellStyle name="SAPBEXHLevel1 2 2 2 2 3 2" xfId="49423"/>
    <cellStyle name="SAPBEXHLevel1 2 2 2 2 3 2 2" xfId="49424"/>
    <cellStyle name="SAPBEXHLevel1 2 2 2 2 3 3" xfId="49425"/>
    <cellStyle name="SAPBEXHLevel1 2 2 2 2 4" xfId="49426"/>
    <cellStyle name="SAPBEXHLevel1 2 2 2 2 4 2" xfId="49427"/>
    <cellStyle name="SAPBEXHLevel1 2 2 2 2 4 2 2" xfId="49428"/>
    <cellStyle name="SAPBEXHLevel1 2 2 2 2 4 3" xfId="49429"/>
    <cellStyle name="SAPBEXHLevel1 2 2 2 2 5" xfId="49430"/>
    <cellStyle name="SAPBEXHLevel1 2 2 2 2 5 2" xfId="49431"/>
    <cellStyle name="SAPBEXHLevel1 2 2 2 2 5 2 2" xfId="49432"/>
    <cellStyle name="SAPBEXHLevel1 2 2 2 2 5 3" xfId="49433"/>
    <cellStyle name="SAPBEXHLevel1 2 2 2 2 6" xfId="49434"/>
    <cellStyle name="SAPBEXHLevel1 2 2 2 2 6 2" xfId="49435"/>
    <cellStyle name="SAPBEXHLevel1 2 2 2 2 6 2 2" xfId="49436"/>
    <cellStyle name="SAPBEXHLevel1 2 2 2 2 6 3" xfId="49437"/>
    <cellStyle name="SAPBEXHLevel1 2 2 2 2 7" xfId="49438"/>
    <cellStyle name="SAPBEXHLevel1 2 2 2 2 7 2" xfId="49439"/>
    <cellStyle name="SAPBEXHLevel1 2 2 2 2 8" xfId="49440"/>
    <cellStyle name="SAPBEXHLevel1 2 2 2 3" xfId="49441"/>
    <cellStyle name="SAPBEXHLevel1 2 2 2 3 2" xfId="49442"/>
    <cellStyle name="SAPBEXHLevel1 2 2 2 3 2 2" xfId="49443"/>
    <cellStyle name="SAPBEXHLevel1 2 2 2 3 3" xfId="49444"/>
    <cellStyle name="SAPBEXHLevel1 2 2 2 4" xfId="49445"/>
    <cellStyle name="SAPBEXHLevel1 2 2 2 4 2" xfId="49446"/>
    <cellStyle name="SAPBEXHLevel1 2 2 2 4 2 2" xfId="49447"/>
    <cellStyle name="SAPBEXHLevel1 2 2 2 4 3" xfId="49448"/>
    <cellStyle name="SAPBEXHLevel1 2 2 2 5" xfId="49449"/>
    <cellStyle name="SAPBEXHLevel1 2 2 2 5 2" xfId="49450"/>
    <cellStyle name="SAPBEXHLevel1 2 2 2 5 2 2" xfId="49451"/>
    <cellStyle name="SAPBEXHLevel1 2 2 2 5 3" xfId="49452"/>
    <cellStyle name="SAPBEXHLevel1 2 2 2 6" xfId="49453"/>
    <cellStyle name="SAPBEXHLevel1 2 2 2 6 2" xfId="49454"/>
    <cellStyle name="SAPBEXHLevel1 2 2 2 6 2 2" xfId="49455"/>
    <cellStyle name="SAPBEXHLevel1 2 2 2 6 3" xfId="49456"/>
    <cellStyle name="SAPBEXHLevel1 2 2 2 7" xfId="49457"/>
    <cellStyle name="SAPBEXHLevel1 2 2 2 7 2" xfId="49458"/>
    <cellStyle name="SAPBEXHLevel1 2 2 2 7 2 2" xfId="49459"/>
    <cellStyle name="SAPBEXHLevel1 2 2 2 7 3" xfId="49460"/>
    <cellStyle name="SAPBEXHLevel1 2 2 2 8" xfId="49461"/>
    <cellStyle name="SAPBEXHLevel1 2 2 2 8 2" xfId="49462"/>
    <cellStyle name="SAPBEXHLevel1 2 2 2 9" xfId="49463"/>
    <cellStyle name="SAPBEXHLevel1 2 2 3" xfId="49464"/>
    <cellStyle name="SAPBEXHLevel1 2 2 3 2" xfId="49465"/>
    <cellStyle name="SAPBEXHLevel1 2 2 3 2 2" xfId="49466"/>
    <cellStyle name="SAPBEXHLevel1 2 2 3 2 2 2" xfId="49467"/>
    <cellStyle name="SAPBEXHLevel1 2 2 3 2 3" xfId="49468"/>
    <cellStyle name="SAPBEXHLevel1 2 2 3 3" xfId="49469"/>
    <cellStyle name="SAPBEXHLevel1 2 2 3 3 2" xfId="49470"/>
    <cellStyle name="SAPBEXHLevel1 2 2 3 3 2 2" xfId="49471"/>
    <cellStyle name="SAPBEXHLevel1 2 2 3 3 3" xfId="49472"/>
    <cellStyle name="SAPBEXHLevel1 2 2 3 4" xfId="49473"/>
    <cellStyle name="SAPBEXHLevel1 2 2 3 4 2" xfId="49474"/>
    <cellStyle name="SAPBEXHLevel1 2 2 3 4 2 2" xfId="49475"/>
    <cellStyle name="SAPBEXHLevel1 2 2 3 4 3" xfId="49476"/>
    <cellStyle name="SAPBEXHLevel1 2 2 3 5" xfId="49477"/>
    <cellStyle name="SAPBEXHLevel1 2 2 3 5 2" xfId="49478"/>
    <cellStyle name="SAPBEXHLevel1 2 2 3 5 2 2" xfId="49479"/>
    <cellStyle name="SAPBEXHLevel1 2 2 3 5 3" xfId="49480"/>
    <cellStyle name="SAPBEXHLevel1 2 2 3 6" xfId="49481"/>
    <cellStyle name="SAPBEXHLevel1 2 2 3 6 2" xfId="49482"/>
    <cellStyle name="SAPBEXHLevel1 2 2 3 7" xfId="49483"/>
    <cellStyle name="SAPBEXHLevel1 2 2 4" xfId="49484"/>
    <cellStyle name="SAPBEXHLevel1 2 2 4 2" xfId="49485"/>
    <cellStyle name="SAPBEXHLevel1 2 2 4 2 2" xfId="49486"/>
    <cellStyle name="SAPBEXHLevel1 2 2 4 3" xfId="49487"/>
    <cellStyle name="SAPBEXHLevel1 2 2 5" xfId="49488"/>
    <cellStyle name="SAPBEXHLevel1 2 2 5 2" xfId="49489"/>
    <cellStyle name="SAPBEXHLevel1 2 2 5 2 2" xfId="49490"/>
    <cellStyle name="SAPBEXHLevel1 2 2 5 3" xfId="49491"/>
    <cellStyle name="SAPBEXHLevel1 2 2 6" xfId="49492"/>
    <cellStyle name="SAPBEXHLevel1 2 2 6 2" xfId="49493"/>
    <cellStyle name="SAPBEXHLevel1 2 2 7" xfId="49494"/>
    <cellStyle name="SAPBEXHLevel1 2 3" xfId="49495"/>
    <cellStyle name="SAPBEXHLevel1 2 3 2" xfId="49496"/>
    <cellStyle name="SAPBEXHLevel1 2 3 2 2" xfId="49497"/>
    <cellStyle name="SAPBEXHLevel1 2 3 2 2 2" xfId="49498"/>
    <cellStyle name="SAPBEXHLevel1 2 3 2 2 2 2" xfId="49499"/>
    <cellStyle name="SAPBEXHLevel1 2 3 2 2 2 2 2" xfId="49500"/>
    <cellStyle name="SAPBEXHLevel1 2 3 2 2 2 3" xfId="49501"/>
    <cellStyle name="SAPBEXHLevel1 2 3 2 2 3" xfId="49502"/>
    <cellStyle name="SAPBEXHLevel1 2 3 2 2 3 2" xfId="49503"/>
    <cellStyle name="SAPBEXHLevel1 2 3 2 2 3 2 2" xfId="49504"/>
    <cellStyle name="SAPBEXHLevel1 2 3 2 2 3 3" xfId="49505"/>
    <cellStyle name="SAPBEXHLevel1 2 3 2 2 4" xfId="49506"/>
    <cellStyle name="SAPBEXHLevel1 2 3 2 2 4 2" xfId="49507"/>
    <cellStyle name="SAPBEXHLevel1 2 3 2 2 4 2 2" xfId="49508"/>
    <cellStyle name="SAPBEXHLevel1 2 3 2 2 4 3" xfId="49509"/>
    <cellStyle name="SAPBEXHLevel1 2 3 2 2 5" xfId="49510"/>
    <cellStyle name="SAPBEXHLevel1 2 3 2 2 5 2" xfId="49511"/>
    <cellStyle name="SAPBEXHLevel1 2 3 2 2 5 2 2" xfId="49512"/>
    <cellStyle name="SAPBEXHLevel1 2 3 2 2 5 3" xfId="49513"/>
    <cellStyle name="SAPBEXHLevel1 2 3 2 2 6" xfId="49514"/>
    <cellStyle name="SAPBEXHLevel1 2 3 2 2 6 2" xfId="49515"/>
    <cellStyle name="SAPBEXHLevel1 2 3 2 2 6 2 2" xfId="49516"/>
    <cellStyle name="SAPBEXHLevel1 2 3 2 2 6 3" xfId="49517"/>
    <cellStyle name="SAPBEXHLevel1 2 3 2 2 7" xfId="49518"/>
    <cellStyle name="SAPBEXHLevel1 2 3 2 2 7 2" xfId="49519"/>
    <cellStyle name="SAPBEXHLevel1 2 3 2 2 8" xfId="49520"/>
    <cellStyle name="SAPBEXHLevel1 2 3 2 3" xfId="49521"/>
    <cellStyle name="SAPBEXHLevel1 2 3 2 3 2" xfId="49522"/>
    <cellStyle name="SAPBEXHLevel1 2 3 2 3 2 2" xfId="49523"/>
    <cellStyle name="SAPBEXHLevel1 2 3 2 3 3" xfId="49524"/>
    <cellStyle name="SAPBEXHLevel1 2 3 2 4" xfId="49525"/>
    <cellStyle name="SAPBEXHLevel1 2 3 2 4 2" xfId="49526"/>
    <cellStyle name="SAPBEXHLevel1 2 3 2 4 2 2" xfId="49527"/>
    <cellStyle name="SAPBEXHLevel1 2 3 2 4 3" xfId="49528"/>
    <cellStyle name="SAPBEXHLevel1 2 3 2 5" xfId="49529"/>
    <cellStyle name="SAPBEXHLevel1 2 3 2 5 2" xfId="49530"/>
    <cellStyle name="SAPBEXHLevel1 2 3 2 5 2 2" xfId="49531"/>
    <cellStyle name="SAPBEXHLevel1 2 3 2 5 3" xfId="49532"/>
    <cellStyle name="SAPBEXHLevel1 2 3 2 6" xfId="49533"/>
    <cellStyle name="SAPBEXHLevel1 2 3 2 6 2" xfId="49534"/>
    <cellStyle name="SAPBEXHLevel1 2 3 2 6 2 2" xfId="49535"/>
    <cellStyle name="SAPBEXHLevel1 2 3 2 6 3" xfId="49536"/>
    <cellStyle name="SAPBEXHLevel1 2 3 2 7" xfId="49537"/>
    <cellStyle name="SAPBEXHLevel1 2 3 2 7 2" xfId="49538"/>
    <cellStyle name="SAPBEXHLevel1 2 3 2 7 2 2" xfId="49539"/>
    <cellStyle name="SAPBEXHLevel1 2 3 2 7 3" xfId="49540"/>
    <cellStyle name="SAPBEXHLevel1 2 3 2 8" xfId="49541"/>
    <cellStyle name="SAPBEXHLevel1 2 3 2 8 2" xfId="49542"/>
    <cellStyle name="SAPBEXHLevel1 2 3 2 9" xfId="49543"/>
    <cellStyle name="SAPBEXHLevel1 2 3 3" xfId="49544"/>
    <cellStyle name="SAPBEXHLevel1 2 3 3 2" xfId="49545"/>
    <cellStyle name="SAPBEXHLevel1 2 3 3 2 2" xfId="49546"/>
    <cellStyle name="SAPBEXHLevel1 2 3 3 2 2 2" xfId="49547"/>
    <cellStyle name="SAPBEXHLevel1 2 3 3 2 3" xfId="49548"/>
    <cellStyle name="SAPBEXHLevel1 2 3 3 3" xfId="49549"/>
    <cellStyle name="SAPBEXHLevel1 2 3 3 3 2" xfId="49550"/>
    <cellStyle name="SAPBEXHLevel1 2 3 3 3 2 2" xfId="49551"/>
    <cellStyle name="SAPBEXHLevel1 2 3 3 3 3" xfId="49552"/>
    <cellStyle name="SAPBEXHLevel1 2 3 3 4" xfId="49553"/>
    <cellStyle name="SAPBEXHLevel1 2 3 3 4 2" xfId="49554"/>
    <cellStyle name="SAPBEXHLevel1 2 3 3 4 2 2" xfId="49555"/>
    <cellStyle name="SAPBEXHLevel1 2 3 3 4 3" xfId="49556"/>
    <cellStyle name="SAPBEXHLevel1 2 3 3 5" xfId="49557"/>
    <cellStyle name="SAPBEXHLevel1 2 3 3 5 2" xfId="49558"/>
    <cellStyle name="SAPBEXHLevel1 2 3 3 5 2 2" xfId="49559"/>
    <cellStyle name="SAPBEXHLevel1 2 3 3 5 3" xfId="49560"/>
    <cellStyle name="SAPBEXHLevel1 2 3 3 6" xfId="49561"/>
    <cellStyle name="SAPBEXHLevel1 2 3 3 6 2" xfId="49562"/>
    <cellStyle name="SAPBEXHLevel1 2 3 3 7" xfId="49563"/>
    <cellStyle name="SAPBEXHLevel1 2 3 4" xfId="49564"/>
    <cellStyle name="SAPBEXHLevel1 2 3 4 2" xfId="49565"/>
    <cellStyle name="SAPBEXHLevel1 2 3 4 2 2" xfId="49566"/>
    <cellStyle name="SAPBEXHLevel1 2 3 4 3" xfId="49567"/>
    <cellStyle name="SAPBEXHLevel1 2 3 5" xfId="49568"/>
    <cellStyle name="SAPBEXHLevel1 2 3 5 2" xfId="49569"/>
    <cellStyle name="SAPBEXHLevel1 2 3 5 2 2" xfId="49570"/>
    <cellStyle name="SAPBEXHLevel1 2 3 5 3" xfId="49571"/>
    <cellStyle name="SAPBEXHLevel1 2 3 6" xfId="49572"/>
    <cellStyle name="SAPBEXHLevel1 2 3 6 2" xfId="49573"/>
    <cellStyle name="SAPBEXHLevel1 2 3 7" xfId="49574"/>
    <cellStyle name="SAPBEXHLevel1 2 4" xfId="49575"/>
    <cellStyle name="SAPBEXHLevel1 2 4 2" xfId="49576"/>
    <cellStyle name="SAPBEXHLevel1 2 4 2 2" xfId="49577"/>
    <cellStyle name="SAPBEXHLevel1 2 4 2 2 2" xfId="49578"/>
    <cellStyle name="SAPBEXHLevel1 2 4 2 2 2 2" xfId="49579"/>
    <cellStyle name="SAPBEXHLevel1 2 4 2 2 3" xfId="49580"/>
    <cellStyle name="SAPBEXHLevel1 2 4 2 3" xfId="49581"/>
    <cellStyle name="SAPBEXHLevel1 2 4 2 3 2" xfId="49582"/>
    <cellStyle name="SAPBEXHLevel1 2 4 2 3 2 2" xfId="49583"/>
    <cellStyle name="SAPBEXHLevel1 2 4 2 3 3" xfId="49584"/>
    <cellStyle name="SAPBEXHLevel1 2 4 2 4" xfId="49585"/>
    <cellStyle name="SAPBEXHLevel1 2 4 2 4 2" xfId="49586"/>
    <cellStyle name="SAPBEXHLevel1 2 4 2 4 2 2" xfId="49587"/>
    <cellStyle name="SAPBEXHLevel1 2 4 2 4 3" xfId="49588"/>
    <cellStyle name="SAPBEXHLevel1 2 4 2 5" xfId="49589"/>
    <cellStyle name="SAPBEXHLevel1 2 4 2 5 2" xfId="49590"/>
    <cellStyle name="SAPBEXHLevel1 2 4 2 5 2 2" xfId="49591"/>
    <cellStyle name="SAPBEXHLevel1 2 4 2 5 3" xfId="49592"/>
    <cellStyle name="SAPBEXHLevel1 2 4 2 6" xfId="49593"/>
    <cellStyle name="SAPBEXHLevel1 2 4 2 6 2" xfId="49594"/>
    <cellStyle name="SAPBEXHLevel1 2 4 2 6 2 2" xfId="49595"/>
    <cellStyle name="SAPBEXHLevel1 2 4 2 6 3" xfId="49596"/>
    <cellStyle name="SAPBEXHLevel1 2 4 2 7" xfId="49597"/>
    <cellStyle name="SAPBEXHLevel1 2 4 2 7 2" xfId="49598"/>
    <cellStyle name="SAPBEXHLevel1 2 4 2 8" xfId="49599"/>
    <cellStyle name="SAPBEXHLevel1 2 4 3" xfId="49600"/>
    <cellStyle name="SAPBEXHLevel1 2 4 3 2" xfId="49601"/>
    <cellStyle name="SAPBEXHLevel1 2 4 3 2 2" xfId="49602"/>
    <cellStyle name="SAPBEXHLevel1 2 4 3 3" xfId="49603"/>
    <cellStyle name="SAPBEXHLevel1 2 4 4" xfId="49604"/>
    <cellStyle name="SAPBEXHLevel1 2 4 4 2" xfId="49605"/>
    <cellStyle name="SAPBEXHLevel1 2 4 4 2 2" xfId="49606"/>
    <cellStyle name="SAPBEXHLevel1 2 4 4 3" xfId="49607"/>
    <cellStyle name="SAPBEXHLevel1 2 4 5" xfId="49608"/>
    <cellStyle name="SAPBEXHLevel1 2 4 5 2" xfId="49609"/>
    <cellStyle name="SAPBEXHLevel1 2 4 5 2 2" xfId="49610"/>
    <cellStyle name="SAPBEXHLevel1 2 4 5 3" xfId="49611"/>
    <cellStyle name="SAPBEXHLevel1 2 4 6" xfId="49612"/>
    <cellStyle name="SAPBEXHLevel1 2 4 6 2" xfId="49613"/>
    <cellStyle name="SAPBEXHLevel1 2 4 6 2 2" xfId="49614"/>
    <cellStyle name="SAPBEXHLevel1 2 4 6 3" xfId="49615"/>
    <cellStyle name="SAPBEXHLevel1 2 4 7" xfId="49616"/>
    <cellStyle name="SAPBEXHLevel1 2 4 7 2" xfId="49617"/>
    <cellStyle name="SAPBEXHLevel1 2 4 7 2 2" xfId="49618"/>
    <cellStyle name="SAPBEXHLevel1 2 4 7 3" xfId="49619"/>
    <cellStyle name="SAPBEXHLevel1 2 4 8" xfId="49620"/>
    <cellStyle name="SAPBEXHLevel1 2 4 8 2" xfId="49621"/>
    <cellStyle name="SAPBEXHLevel1 2 4 9" xfId="49622"/>
    <cellStyle name="SAPBEXHLevel1 2 5" xfId="49623"/>
    <cellStyle name="SAPBEXHLevel1 2 5 2" xfId="49624"/>
    <cellStyle name="SAPBEXHLevel1 2 5 2 2" xfId="49625"/>
    <cellStyle name="SAPBEXHLevel1 2 5 2 2 2" xfId="49626"/>
    <cellStyle name="SAPBEXHLevel1 2 5 2 3" xfId="49627"/>
    <cellStyle name="SAPBEXHLevel1 2 5 3" xfId="49628"/>
    <cellStyle name="SAPBEXHLevel1 2 5 3 2" xfId="49629"/>
    <cellStyle name="SAPBEXHLevel1 2 5 3 2 2" xfId="49630"/>
    <cellStyle name="SAPBEXHLevel1 2 5 3 3" xfId="49631"/>
    <cellStyle name="SAPBEXHLevel1 2 5 4" xfId="49632"/>
    <cellStyle name="SAPBEXHLevel1 2 5 4 2" xfId="49633"/>
    <cellStyle name="SAPBEXHLevel1 2 5 4 2 2" xfId="49634"/>
    <cellStyle name="SAPBEXHLevel1 2 5 4 3" xfId="49635"/>
    <cellStyle name="SAPBEXHLevel1 2 5 5" xfId="49636"/>
    <cellStyle name="SAPBEXHLevel1 2 5 5 2" xfId="49637"/>
    <cellStyle name="SAPBEXHLevel1 2 5 5 2 2" xfId="49638"/>
    <cellStyle name="SAPBEXHLevel1 2 5 5 3" xfId="49639"/>
    <cellStyle name="SAPBEXHLevel1 2 5 6" xfId="49640"/>
    <cellStyle name="SAPBEXHLevel1 2 5 6 2" xfId="49641"/>
    <cellStyle name="SAPBEXHLevel1 2 5 7" xfId="49642"/>
    <cellStyle name="SAPBEXHLevel1 2 6" xfId="49643"/>
    <cellStyle name="SAPBEXHLevel1 2 6 2" xfId="49644"/>
    <cellStyle name="SAPBEXHLevel1 2 6 2 2" xfId="49645"/>
    <cellStyle name="SAPBEXHLevel1 2 6 3" xfId="49646"/>
    <cellStyle name="SAPBEXHLevel1 2 7" xfId="49647"/>
    <cellStyle name="SAPBEXHLevel1 2 7 2" xfId="49648"/>
    <cellStyle name="SAPBEXHLevel1 2 7 2 2" xfId="49649"/>
    <cellStyle name="SAPBEXHLevel1 2 7 3" xfId="49650"/>
    <cellStyle name="SAPBEXHLevel1 2 8" xfId="49651"/>
    <cellStyle name="SAPBEXHLevel1 2 8 2" xfId="49652"/>
    <cellStyle name="SAPBEXHLevel1 2 9" xfId="49653"/>
    <cellStyle name="SAPBEXHLevel1 3" xfId="49654"/>
    <cellStyle name="SAPBEXHLevel1 3 2" xfId="49655"/>
    <cellStyle name="SAPBEXHLevel1 3 2 2" xfId="49656"/>
    <cellStyle name="SAPBEXHLevel1 3 2 2 2" xfId="49657"/>
    <cellStyle name="SAPBEXHLevel1 3 2 2 2 2" xfId="49658"/>
    <cellStyle name="SAPBEXHLevel1 3 2 2 2 2 2" xfId="49659"/>
    <cellStyle name="SAPBEXHLevel1 3 2 2 2 2 2 2" xfId="49660"/>
    <cellStyle name="SAPBEXHLevel1 3 2 2 2 2 3" xfId="49661"/>
    <cellStyle name="SAPBEXHLevel1 3 2 2 2 3" xfId="49662"/>
    <cellStyle name="SAPBEXHLevel1 3 2 2 2 3 2" xfId="49663"/>
    <cellStyle name="SAPBEXHLevel1 3 2 2 2 3 2 2" xfId="49664"/>
    <cellStyle name="SAPBEXHLevel1 3 2 2 2 3 3" xfId="49665"/>
    <cellStyle name="SAPBEXHLevel1 3 2 2 2 4" xfId="49666"/>
    <cellStyle name="SAPBEXHLevel1 3 2 2 2 4 2" xfId="49667"/>
    <cellStyle name="SAPBEXHLevel1 3 2 2 2 4 2 2" xfId="49668"/>
    <cellStyle name="SAPBEXHLevel1 3 2 2 2 4 3" xfId="49669"/>
    <cellStyle name="SAPBEXHLevel1 3 2 2 2 5" xfId="49670"/>
    <cellStyle name="SAPBEXHLevel1 3 2 2 2 5 2" xfId="49671"/>
    <cellStyle name="SAPBEXHLevel1 3 2 2 2 5 2 2" xfId="49672"/>
    <cellStyle name="SAPBEXHLevel1 3 2 2 2 5 3" xfId="49673"/>
    <cellStyle name="SAPBEXHLevel1 3 2 2 2 6" xfId="49674"/>
    <cellStyle name="SAPBEXHLevel1 3 2 2 2 6 2" xfId="49675"/>
    <cellStyle name="SAPBEXHLevel1 3 2 2 2 6 2 2" xfId="49676"/>
    <cellStyle name="SAPBEXHLevel1 3 2 2 2 6 3" xfId="49677"/>
    <cellStyle name="SAPBEXHLevel1 3 2 2 2 7" xfId="49678"/>
    <cellStyle name="SAPBEXHLevel1 3 2 2 2 7 2" xfId="49679"/>
    <cellStyle name="SAPBEXHLevel1 3 2 2 2 8" xfId="49680"/>
    <cellStyle name="SAPBEXHLevel1 3 2 2 3" xfId="49681"/>
    <cellStyle name="SAPBEXHLevel1 3 2 2 3 2" xfId="49682"/>
    <cellStyle name="SAPBEXHLevel1 3 2 2 3 2 2" xfId="49683"/>
    <cellStyle name="SAPBEXHLevel1 3 2 2 3 3" xfId="49684"/>
    <cellStyle name="SAPBEXHLevel1 3 2 2 4" xfId="49685"/>
    <cellStyle name="SAPBEXHLevel1 3 2 2 4 2" xfId="49686"/>
    <cellStyle name="SAPBEXHLevel1 3 2 2 4 2 2" xfId="49687"/>
    <cellStyle name="SAPBEXHLevel1 3 2 2 4 3" xfId="49688"/>
    <cellStyle name="SAPBEXHLevel1 3 2 2 5" xfId="49689"/>
    <cellStyle name="SAPBEXHLevel1 3 2 2 5 2" xfId="49690"/>
    <cellStyle name="SAPBEXHLevel1 3 2 2 5 2 2" xfId="49691"/>
    <cellStyle name="SAPBEXHLevel1 3 2 2 5 3" xfId="49692"/>
    <cellStyle name="SAPBEXHLevel1 3 2 2 6" xfId="49693"/>
    <cellStyle name="SAPBEXHLevel1 3 2 2 6 2" xfId="49694"/>
    <cellStyle name="SAPBEXHLevel1 3 2 2 6 2 2" xfId="49695"/>
    <cellStyle name="SAPBEXHLevel1 3 2 2 6 3" xfId="49696"/>
    <cellStyle name="SAPBEXHLevel1 3 2 2 7" xfId="49697"/>
    <cellStyle name="SAPBEXHLevel1 3 2 2 7 2" xfId="49698"/>
    <cellStyle name="SAPBEXHLevel1 3 2 2 7 2 2" xfId="49699"/>
    <cellStyle name="SAPBEXHLevel1 3 2 2 7 3" xfId="49700"/>
    <cellStyle name="SAPBEXHLevel1 3 2 2 8" xfId="49701"/>
    <cellStyle name="SAPBEXHLevel1 3 2 2 8 2" xfId="49702"/>
    <cellStyle name="SAPBEXHLevel1 3 2 2 9" xfId="49703"/>
    <cellStyle name="SAPBEXHLevel1 3 2 3" xfId="49704"/>
    <cellStyle name="SAPBEXHLevel1 3 2 3 2" xfId="49705"/>
    <cellStyle name="SAPBEXHLevel1 3 2 3 2 2" xfId="49706"/>
    <cellStyle name="SAPBEXHLevel1 3 2 3 2 2 2" xfId="49707"/>
    <cellStyle name="SAPBEXHLevel1 3 2 3 2 3" xfId="49708"/>
    <cellStyle name="SAPBEXHLevel1 3 2 3 3" xfId="49709"/>
    <cellStyle name="SAPBEXHLevel1 3 2 3 3 2" xfId="49710"/>
    <cellStyle name="SAPBEXHLevel1 3 2 3 3 2 2" xfId="49711"/>
    <cellStyle name="SAPBEXHLevel1 3 2 3 3 3" xfId="49712"/>
    <cellStyle name="SAPBEXHLevel1 3 2 3 4" xfId="49713"/>
    <cellStyle name="SAPBEXHLevel1 3 2 3 4 2" xfId="49714"/>
    <cellStyle name="SAPBEXHLevel1 3 2 3 4 2 2" xfId="49715"/>
    <cellStyle name="SAPBEXHLevel1 3 2 3 4 3" xfId="49716"/>
    <cellStyle name="SAPBEXHLevel1 3 2 3 5" xfId="49717"/>
    <cellStyle name="SAPBEXHLevel1 3 2 3 5 2" xfId="49718"/>
    <cellStyle name="SAPBEXHLevel1 3 2 3 5 2 2" xfId="49719"/>
    <cellStyle name="SAPBEXHLevel1 3 2 3 5 3" xfId="49720"/>
    <cellStyle name="SAPBEXHLevel1 3 2 3 6" xfId="49721"/>
    <cellStyle name="SAPBEXHLevel1 3 2 3 6 2" xfId="49722"/>
    <cellStyle name="SAPBEXHLevel1 3 2 3 7" xfId="49723"/>
    <cellStyle name="SAPBEXHLevel1 3 2 4" xfId="49724"/>
    <cellStyle name="SAPBEXHLevel1 3 2 4 2" xfId="49725"/>
    <cellStyle name="SAPBEXHLevel1 3 2 4 2 2" xfId="49726"/>
    <cellStyle name="SAPBEXHLevel1 3 2 4 3" xfId="49727"/>
    <cellStyle name="SAPBEXHLevel1 3 2 5" xfId="49728"/>
    <cellStyle name="SAPBEXHLevel1 3 2 5 2" xfId="49729"/>
    <cellStyle name="SAPBEXHLevel1 3 2 5 2 2" xfId="49730"/>
    <cellStyle name="SAPBEXHLevel1 3 2 5 3" xfId="49731"/>
    <cellStyle name="SAPBEXHLevel1 3 2 6" xfId="49732"/>
    <cellStyle name="SAPBEXHLevel1 3 2 6 2" xfId="49733"/>
    <cellStyle name="SAPBEXHLevel1 3 2 7" xfId="49734"/>
    <cellStyle name="SAPBEXHLevel1 3 3" xfId="49735"/>
    <cellStyle name="SAPBEXHLevel1 3 3 2" xfId="49736"/>
    <cellStyle name="SAPBEXHLevel1 3 3 2 2" xfId="49737"/>
    <cellStyle name="SAPBEXHLevel1 3 3 2 2 2" xfId="49738"/>
    <cellStyle name="SAPBEXHLevel1 3 3 2 2 2 2" xfId="49739"/>
    <cellStyle name="SAPBEXHLevel1 3 3 2 2 2 2 2" xfId="49740"/>
    <cellStyle name="SAPBEXHLevel1 3 3 2 2 2 3" xfId="49741"/>
    <cellStyle name="SAPBEXHLevel1 3 3 2 2 3" xfId="49742"/>
    <cellStyle name="SAPBEXHLevel1 3 3 2 2 3 2" xfId="49743"/>
    <cellStyle name="SAPBEXHLevel1 3 3 2 2 3 2 2" xfId="49744"/>
    <cellStyle name="SAPBEXHLevel1 3 3 2 2 3 3" xfId="49745"/>
    <cellStyle name="SAPBEXHLevel1 3 3 2 2 4" xfId="49746"/>
    <cellStyle name="SAPBEXHLevel1 3 3 2 2 4 2" xfId="49747"/>
    <cellStyle name="SAPBEXHLevel1 3 3 2 2 4 2 2" xfId="49748"/>
    <cellStyle name="SAPBEXHLevel1 3 3 2 2 4 3" xfId="49749"/>
    <cellStyle name="SAPBEXHLevel1 3 3 2 2 5" xfId="49750"/>
    <cellStyle name="SAPBEXHLevel1 3 3 2 2 5 2" xfId="49751"/>
    <cellStyle name="SAPBEXHLevel1 3 3 2 2 5 2 2" xfId="49752"/>
    <cellStyle name="SAPBEXHLevel1 3 3 2 2 5 3" xfId="49753"/>
    <cellStyle name="SAPBEXHLevel1 3 3 2 2 6" xfId="49754"/>
    <cellStyle name="SAPBEXHLevel1 3 3 2 2 6 2" xfId="49755"/>
    <cellStyle name="SAPBEXHLevel1 3 3 2 2 6 2 2" xfId="49756"/>
    <cellStyle name="SAPBEXHLevel1 3 3 2 2 6 3" xfId="49757"/>
    <cellStyle name="SAPBEXHLevel1 3 3 2 2 7" xfId="49758"/>
    <cellStyle name="SAPBEXHLevel1 3 3 2 2 7 2" xfId="49759"/>
    <cellStyle name="SAPBEXHLevel1 3 3 2 2 8" xfId="49760"/>
    <cellStyle name="SAPBEXHLevel1 3 3 2 3" xfId="49761"/>
    <cellStyle name="SAPBEXHLevel1 3 3 2 3 2" xfId="49762"/>
    <cellStyle name="SAPBEXHLevel1 3 3 2 3 2 2" xfId="49763"/>
    <cellStyle name="SAPBEXHLevel1 3 3 2 3 3" xfId="49764"/>
    <cellStyle name="SAPBEXHLevel1 3 3 2 4" xfId="49765"/>
    <cellStyle name="SAPBEXHLevel1 3 3 2 4 2" xfId="49766"/>
    <cellStyle name="SAPBEXHLevel1 3 3 2 4 2 2" xfId="49767"/>
    <cellStyle name="SAPBEXHLevel1 3 3 2 4 3" xfId="49768"/>
    <cellStyle name="SAPBEXHLevel1 3 3 2 5" xfId="49769"/>
    <cellStyle name="SAPBEXHLevel1 3 3 2 5 2" xfId="49770"/>
    <cellStyle name="SAPBEXHLevel1 3 3 2 5 2 2" xfId="49771"/>
    <cellStyle name="SAPBEXHLevel1 3 3 2 5 3" xfId="49772"/>
    <cellStyle name="SAPBEXHLevel1 3 3 2 6" xfId="49773"/>
    <cellStyle name="SAPBEXHLevel1 3 3 2 6 2" xfId="49774"/>
    <cellStyle name="SAPBEXHLevel1 3 3 2 6 2 2" xfId="49775"/>
    <cellStyle name="SAPBEXHLevel1 3 3 2 6 3" xfId="49776"/>
    <cellStyle name="SAPBEXHLevel1 3 3 2 7" xfId="49777"/>
    <cellStyle name="SAPBEXHLevel1 3 3 2 7 2" xfId="49778"/>
    <cellStyle name="SAPBEXHLevel1 3 3 2 7 2 2" xfId="49779"/>
    <cellStyle name="SAPBEXHLevel1 3 3 2 7 3" xfId="49780"/>
    <cellStyle name="SAPBEXHLevel1 3 3 2 8" xfId="49781"/>
    <cellStyle name="SAPBEXHLevel1 3 3 2 8 2" xfId="49782"/>
    <cellStyle name="SAPBEXHLevel1 3 3 2 9" xfId="49783"/>
    <cellStyle name="SAPBEXHLevel1 3 3 3" xfId="49784"/>
    <cellStyle name="SAPBEXHLevel1 3 3 3 2" xfId="49785"/>
    <cellStyle name="SAPBEXHLevel1 3 3 3 2 2" xfId="49786"/>
    <cellStyle name="SAPBEXHLevel1 3 3 3 2 2 2" xfId="49787"/>
    <cellStyle name="SAPBEXHLevel1 3 3 3 2 3" xfId="49788"/>
    <cellStyle name="SAPBEXHLevel1 3 3 3 3" xfId="49789"/>
    <cellStyle name="SAPBEXHLevel1 3 3 3 3 2" xfId="49790"/>
    <cellStyle name="SAPBEXHLevel1 3 3 3 3 2 2" xfId="49791"/>
    <cellStyle name="SAPBEXHLevel1 3 3 3 3 3" xfId="49792"/>
    <cellStyle name="SAPBEXHLevel1 3 3 3 4" xfId="49793"/>
    <cellStyle name="SAPBEXHLevel1 3 3 3 4 2" xfId="49794"/>
    <cellStyle name="SAPBEXHLevel1 3 3 3 4 2 2" xfId="49795"/>
    <cellStyle name="SAPBEXHLevel1 3 3 3 4 3" xfId="49796"/>
    <cellStyle name="SAPBEXHLevel1 3 3 3 5" xfId="49797"/>
    <cellStyle name="SAPBEXHLevel1 3 3 3 5 2" xfId="49798"/>
    <cellStyle name="SAPBEXHLevel1 3 3 3 5 2 2" xfId="49799"/>
    <cellStyle name="SAPBEXHLevel1 3 3 3 5 3" xfId="49800"/>
    <cellStyle name="SAPBEXHLevel1 3 3 3 6" xfId="49801"/>
    <cellStyle name="SAPBEXHLevel1 3 3 3 6 2" xfId="49802"/>
    <cellStyle name="SAPBEXHLevel1 3 3 3 7" xfId="49803"/>
    <cellStyle name="SAPBEXHLevel1 3 3 4" xfId="49804"/>
    <cellStyle name="SAPBEXHLevel1 3 3 4 2" xfId="49805"/>
    <cellStyle name="SAPBEXHLevel1 3 3 4 2 2" xfId="49806"/>
    <cellStyle name="SAPBEXHLevel1 3 3 4 3" xfId="49807"/>
    <cellStyle name="SAPBEXHLevel1 3 3 5" xfId="49808"/>
    <cellStyle name="SAPBEXHLevel1 3 3 5 2" xfId="49809"/>
    <cellStyle name="SAPBEXHLevel1 3 3 5 2 2" xfId="49810"/>
    <cellStyle name="SAPBEXHLevel1 3 3 5 3" xfId="49811"/>
    <cellStyle name="SAPBEXHLevel1 3 3 6" xfId="49812"/>
    <cellStyle name="SAPBEXHLevel1 3 3 6 2" xfId="49813"/>
    <cellStyle name="SAPBEXHLevel1 3 3 7" xfId="49814"/>
    <cellStyle name="SAPBEXHLevel1 3 4" xfId="49815"/>
    <cellStyle name="SAPBEXHLevel1 3 4 2" xfId="49816"/>
    <cellStyle name="SAPBEXHLevel1 3 4 2 2" xfId="49817"/>
    <cellStyle name="SAPBEXHLevel1 3 4 2 2 2" xfId="49818"/>
    <cellStyle name="SAPBEXHLevel1 3 4 2 2 2 2" xfId="49819"/>
    <cellStyle name="SAPBEXHLevel1 3 4 2 2 3" xfId="49820"/>
    <cellStyle name="SAPBEXHLevel1 3 4 2 3" xfId="49821"/>
    <cellStyle name="SAPBEXHLevel1 3 4 2 3 2" xfId="49822"/>
    <cellStyle name="SAPBEXHLevel1 3 4 2 3 2 2" xfId="49823"/>
    <cellStyle name="SAPBEXHLevel1 3 4 2 3 3" xfId="49824"/>
    <cellStyle name="SAPBEXHLevel1 3 4 2 4" xfId="49825"/>
    <cellStyle name="SAPBEXHLevel1 3 4 2 4 2" xfId="49826"/>
    <cellStyle name="SAPBEXHLevel1 3 4 2 4 2 2" xfId="49827"/>
    <cellStyle name="SAPBEXHLevel1 3 4 2 4 3" xfId="49828"/>
    <cellStyle name="SAPBEXHLevel1 3 4 2 5" xfId="49829"/>
    <cellStyle name="SAPBEXHLevel1 3 4 2 5 2" xfId="49830"/>
    <cellStyle name="SAPBEXHLevel1 3 4 2 5 2 2" xfId="49831"/>
    <cellStyle name="SAPBEXHLevel1 3 4 2 5 3" xfId="49832"/>
    <cellStyle name="SAPBEXHLevel1 3 4 2 6" xfId="49833"/>
    <cellStyle name="SAPBEXHLevel1 3 4 2 6 2" xfId="49834"/>
    <cellStyle name="SAPBEXHLevel1 3 4 2 6 2 2" xfId="49835"/>
    <cellStyle name="SAPBEXHLevel1 3 4 2 6 3" xfId="49836"/>
    <cellStyle name="SAPBEXHLevel1 3 4 2 7" xfId="49837"/>
    <cellStyle name="SAPBEXHLevel1 3 4 2 7 2" xfId="49838"/>
    <cellStyle name="SAPBEXHLevel1 3 4 2 8" xfId="49839"/>
    <cellStyle name="SAPBEXHLevel1 3 4 3" xfId="49840"/>
    <cellStyle name="SAPBEXHLevel1 3 4 3 2" xfId="49841"/>
    <cellStyle name="SAPBEXHLevel1 3 4 3 2 2" xfId="49842"/>
    <cellStyle name="SAPBEXHLevel1 3 4 3 3" xfId="49843"/>
    <cellStyle name="SAPBEXHLevel1 3 4 4" xfId="49844"/>
    <cellStyle name="SAPBEXHLevel1 3 4 4 2" xfId="49845"/>
    <cellStyle name="SAPBEXHLevel1 3 4 4 2 2" xfId="49846"/>
    <cellStyle name="SAPBEXHLevel1 3 4 4 3" xfId="49847"/>
    <cellStyle name="SAPBEXHLevel1 3 4 5" xfId="49848"/>
    <cellStyle name="SAPBEXHLevel1 3 4 5 2" xfId="49849"/>
    <cellStyle name="SAPBEXHLevel1 3 4 5 2 2" xfId="49850"/>
    <cellStyle name="SAPBEXHLevel1 3 4 5 3" xfId="49851"/>
    <cellStyle name="SAPBEXHLevel1 3 4 6" xfId="49852"/>
    <cellStyle name="SAPBEXHLevel1 3 4 6 2" xfId="49853"/>
    <cellStyle name="SAPBEXHLevel1 3 4 6 2 2" xfId="49854"/>
    <cellStyle name="SAPBEXHLevel1 3 4 6 3" xfId="49855"/>
    <cellStyle name="SAPBEXHLevel1 3 4 7" xfId="49856"/>
    <cellStyle name="SAPBEXHLevel1 3 4 7 2" xfId="49857"/>
    <cellStyle name="SAPBEXHLevel1 3 4 7 2 2" xfId="49858"/>
    <cellStyle name="SAPBEXHLevel1 3 4 7 3" xfId="49859"/>
    <cellStyle name="SAPBEXHLevel1 3 4 8" xfId="49860"/>
    <cellStyle name="SAPBEXHLevel1 3 4 8 2" xfId="49861"/>
    <cellStyle name="SAPBEXHLevel1 3 4 9" xfId="49862"/>
    <cellStyle name="SAPBEXHLevel1 3 5" xfId="49863"/>
    <cellStyle name="SAPBEXHLevel1 3 5 2" xfId="49864"/>
    <cellStyle name="SAPBEXHLevel1 3 5 2 2" xfId="49865"/>
    <cellStyle name="SAPBEXHLevel1 3 5 2 2 2" xfId="49866"/>
    <cellStyle name="SAPBEXHLevel1 3 5 2 3" xfId="49867"/>
    <cellStyle name="SAPBEXHLevel1 3 5 3" xfId="49868"/>
    <cellStyle name="SAPBEXHLevel1 3 5 3 2" xfId="49869"/>
    <cellStyle name="SAPBEXHLevel1 3 5 3 2 2" xfId="49870"/>
    <cellStyle name="SAPBEXHLevel1 3 5 3 3" xfId="49871"/>
    <cellStyle name="SAPBEXHLevel1 3 5 4" xfId="49872"/>
    <cellStyle name="SAPBEXHLevel1 3 5 4 2" xfId="49873"/>
    <cellStyle name="SAPBEXHLevel1 3 5 4 2 2" xfId="49874"/>
    <cellStyle name="SAPBEXHLevel1 3 5 4 3" xfId="49875"/>
    <cellStyle name="SAPBEXHLevel1 3 5 5" xfId="49876"/>
    <cellStyle name="SAPBEXHLevel1 3 5 5 2" xfId="49877"/>
    <cellStyle name="SAPBEXHLevel1 3 5 5 2 2" xfId="49878"/>
    <cellStyle name="SAPBEXHLevel1 3 5 5 3" xfId="49879"/>
    <cellStyle name="SAPBEXHLevel1 3 5 6" xfId="49880"/>
    <cellStyle name="SAPBEXHLevel1 3 5 6 2" xfId="49881"/>
    <cellStyle name="SAPBEXHLevel1 3 5 7" xfId="49882"/>
    <cellStyle name="SAPBEXHLevel1 3 6" xfId="49883"/>
    <cellStyle name="SAPBEXHLevel1 3 6 2" xfId="49884"/>
    <cellStyle name="SAPBEXHLevel1 3 6 2 2" xfId="49885"/>
    <cellStyle name="SAPBEXHLevel1 3 6 3" xfId="49886"/>
    <cellStyle name="SAPBEXHLevel1 3 7" xfId="49887"/>
    <cellStyle name="SAPBEXHLevel1 3 7 2" xfId="49888"/>
    <cellStyle name="SAPBEXHLevel1 3 7 2 2" xfId="49889"/>
    <cellStyle name="SAPBEXHLevel1 3 7 3" xfId="49890"/>
    <cellStyle name="SAPBEXHLevel1 3 8" xfId="49891"/>
    <cellStyle name="SAPBEXHLevel1 3 8 2" xfId="49892"/>
    <cellStyle name="SAPBEXHLevel1 3 9" xfId="49893"/>
    <cellStyle name="SAPBEXHLevel1 4" xfId="49894"/>
    <cellStyle name="SAPBEXHLevel1 4 2" xfId="49895"/>
    <cellStyle name="SAPBEXHLevel1 4 2 2" xfId="49896"/>
    <cellStyle name="SAPBEXHLevel1 4 2 2 2" xfId="49897"/>
    <cellStyle name="SAPBEXHLevel1 4 2 2 2 2" xfId="49898"/>
    <cellStyle name="SAPBEXHLevel1 4 2 2 2 2 2" xfId="49899"/>
    <cellStyle name="SAPBEXHLevel1 4 2 2 2 2 2 2" xfId="49900"/>
    <cellStyle name="SAPBEXHLevel1 4 2 2 2 2 3" xfId="49901"/>
    <cellStyle name="SAPBEXHLevel1 4 2 2 2 3" xfId="49902"/>
    <cellStyle name="SAPBEXHLevel1 4 2 2 2 3 2" xfId="49903"/>
    <cellStyle name="SAPBEXHLevel1 4 2 2 2 3 2 2" xfId="49904"/>
    <cellStyle name="SAPBEXHLevel1 4 2 2 2 3 3" xfId="49905"/>
    <cellStyle name="SAPBEXHLevel1 4 2 2 2 4" xfId="49906"/>
    <cellStyle name="SAPBEXHLevel1 4 2 2 2 4 2" xfId="49907"/>
    <cellStyle name="SAPBEXHLevel1 4 2 2 2 4 2 2" xfId="49908"/>
    <cellStyle name="SAPBEXHLevel1 4 2 2 2 4 3" xfId="49909"/>
    <cellStyle name="SAPBEXHLevel1 4 2 2 2 5" xfId="49910"/>
    <cellStyle name="SAPBEXHLevel1 4 2 2 2 5 2" xfId="49911"/>
    <cellStyle name="SAPBEXHLevel1 4 2 2 2 5 2 2" xfId="49912"/>
    <cellStyle name="SAPBEXHLevel1 4 2 2 2 5 3" xfId="49913"/>
    <cellStyle name="SAPBEXHLevel1 4 2 2 2 6" xfId="49914"/>
    <cellStyle name="SAPBEXHLevel1 4 2 2 2 6 2" xfId="49915"/>
    <cellStyle name="SAPBEXHLevel1 4 2 2 2 6 2 2" xfId="49916"/>
    <cellStyle name="SAPBEXHLevel1 4 2 2 2 6 3" xfId="49917"/>
    <cellStyle name="SAPBEXHLevel1 4 2 2 2 7" xfId="49918"/>
    <cellStyle name="SAPBEXHLevel1 4 2 2 2 7 2" xfId="49919"/>
    <cellStyle name="SAPBEXHLevel1 4 2 2 2 8" xfId="49920"/>
    <cellStyle name="SAPBEXHLevel1 4 2 2 3" xfId="49921"/>
    <cellStyle name="SAPBEXHLevel1 4 2 2 3 2" xfId="49922"/>
    <cellStyle name="SAPBEXHLevel1 4 2 2 3 2 2" xfId="49923"/>
    <cellStyle name="SAPBEXHLevel1 4 2 2 3 3" xfId="49924"/>
    <cellStyle name="SAPBEXHLevel1 4 2 2 4" xfId="49925"/>
    <cellStyle name="SAPBEXHLevel1 4 2 2 4 2" xfId="49926"/>
    <cellStyle name="SAPBEXHLevel1 4 2 2 4 2 2" xfId="49927"/>
    <cellStyle name="SAPBEXHLevel1 4 2 2 4 3" xfId="49928"/>
    <cellStyle name="SAPBEXHLevel1 4 2 2 5" xfId="49929"/>
    <cellStyle name="SAPBEXHLevel1 4 2 2 5 2" xfId="49930"/>
    <cellStyle name="SAPBEXHLevel1 4 2 2 5 2 2" xfId="49931"/>
    <cellStyle name="SAPBEXHLevel1 4 2 2 5 3" xfId="49932"/>
    <cellStyle name="SAPBEXHLevel1 4 2 2 6" xfId="49933"/>
    <cellStyle name="SAPBEXHLevel1 4 2 2 6 2" xfId="49934"/>
    <cellStyle name="SAPBEXHLevel1 4 2 2 6 2 2" xfId="49935"/>
    <cellStyle name="SAPBEXHLevel1 4 2 2 6 3" xfId="49936"/>
    <cellStyle name="SAPBEXHLevel1 4 2 2 7" xfId="49937"/>
    <cellStyle name="SAPBEXHLevel1 4 2 2 7 2" xfId="49938"/>
    <cellStyle name="SAPBEXHLevel1 4 2 2 7 2 2" xfId="49939"/>
    <cellStyle name="SAPBEXHLevel1 4 2 2 7 3" xfId="49940"/>
    <cellStyle name="SAPBEXHLevel1 4 2 2 8" xfId="49941"/>
    <cellStyle name="SAPBEXHLevel1 4 2 2 8 2" xfId="49942"/>
    <cellStyle name="SAPBEXHLevel1 4 2 2 9" xfId="49943"/>
    <cellStyle name="SAPBEXHLevel1 4 2 3" xfId="49944"/>
    <cellStyle name="SAPBEXHLevel1 4 2 3 2" xfId="49945"/>
    <cellStyle name="SAPBEXHLevel1 4 2 3 2 2" xfId="49946"/>
    <cellStyle name="SAPBEXHLevel1 4 2 3 2 2 2" xfId="49947"/>
    <cellStyle name="SAPBEXHLevel1 4 2 3 2 3" xfId="49948"/>
    <cellStyle name="SAPBEXHLevel1 4 2 3 3" xfId="49949"/>
    <cellStyle name="SAPBEXHLevel1 4 2 3 3 2" xfId="49950"/>
    <cellStyle name="SAPBEXHLevel1 4 2 3 3 2 2" xfId="49951"/>
    <cellStyle name="SAPBEXHLevel1 4 2 3 3 3" xfId="49952"/>
    <cellStyle name="SAPBEXHLevel1 4 2 3 4" xfId="49953"/>
    <cellStyle name="SAPBEXHLevel1 4 2 3 4 2" xfId="49954"/>
    <cellStyle name="SAPBEXHLevel1 4 2 3 4 2 2" xfId="49955"/>
    <cellStyle name="SAPBEXHLevel1 4 2 3 4 3" xfId="49956"/>
    <cellStyle name="SAPBEXHLevel1 4 2 3 5" xfId="49957"/>
    <cellStyle name="SAPBEXHLevel1 4 2 3 5 2" xfId="49958"/>
    <cellStyle name="SAPBEXHLevel1 4 2 3 5 2 2" xfId="49959"/>
    <cellStyle name="SAPBEXHLevel1 4 2 3 5 3" xfId="49960"/>
    <cellStyle name="SAPBEXHLevel1 4 2 3 6" xfId="49961"/>
    <cellStyle name="SAPBEXHLevel1 4 2 3 6 2" xfId="49962"/>
    <cellStyle name="SAPBEXHLevel1 4 2 3 7" xfId="49963"/>
    <cellStyle name="SAPBEXHLevel1 4 2 4" xfId="49964"/>
    <cellStyle name="SAPBEXHLevel1 4 2 4 2" xfId="49965"/>
    <cellStyle name="SAPBEXHLevel1 4 2 4 2 2" xfId="49966"/>
    <cellStyle name="SAPBEXHLevel1 4 2 4 3" xfId="49967"/>
    <cellStyle name="SAPBEXHLevel1 4 2 5" xfId="49968"/>
    <cellStyle name="SAPBEXHLevel1 4 2 5 2" xfId="49969"/>
    <cellStyle name="SAPBEXHLevel1 4 2 5 2 2" xfId="49970"/>
    <cellStyle name="SAPBEXHLevel1 4 2 5 3" xfId="49971"/>
    <cellStyle name="SAPBEXHLevel1 4 2 6" xfId="49972"/>
    <cellStyle name="SAPBEXHLevel1 4 2 6 2" xfId="49973"/>
    <cellStyle name="SAPBEXHLevel1 4 2 7" xfId="49974"/>
    <cellStyle name="SAPBEXHLevel1 4 3" xfId="49975"/>
    <cellStyle name="SAPBEXHLevel1 4 3 2" xfId="49976"/>
    <cellStyle name="SAPBEXHLevel1 4 3 2 2" xfId="49977"/>
    <cellStyle name="SAPBEXHLevel1 4 3 2 2 2" xfId="49978"/>
    <cellStyle name="SAPBEXHLevel1 4 3 2 2 2 2" xfId="49979"/>
    <cellStyle name="SAPBEXHLevel1 4 3 2 2 2 2 2" xfId="49980"/>
    <cellStyle name="SAPBEXHLevel1 4 3 2 2 2 3" xfId="49981"/>
    <cellStyle name="SAPBEXHLevel1 4 3 2 2 3" xfId="49982"/>
    <cellStyle name="SAPBEXHLevel1 4 3 2 2 3 2" xfId="49983"/>
    <cellStyle name="SAPBEXHLevel1 4 3 2 2 3 2 2" xfId="49984"/>
    <cellStyle name="SAPBEXHLevel1 4 3 2 2 3 3" xfId="49985"/>
    <cellStyle name="SAPBEXHLevel1 4 3 2 2 4" xfId="49986"/>
    <cellStyle name="SAPBEXHLevel1 4 3 2 2 4 2" xfId="49987"/>
    <cellStyle name="SAPBEXHLevel1 4 3 2 2 4 2 2" xfId="49988"/>
    <cellStyle name="SAPBEXHLevel1 4 3 2 2 4 3" xfId="49989"/>
    <cellStyle name="SAPBEXHLevel1 4 3 2 2 5" xfId="49990"/>
    <cellStyle name="SAPBEXHLevel1 4 3 2 2 5 2" xfId="49991"/>
    <cellStyle name="SAPBEXHLevel1 4 3 2 2 5 2 2" xfId="49992"/>
    <cellStyle name="SAPBEXHLevel1 4 3 2 2 5 3" xfId="49993"/>
    <cellStyle name="SAPBEXHLevel1 4 3 2 2 6" xfId="49994"/>
    <cellStyle name="SAPBEXHLevel1 4 3 2 2 6 2" xfId="49995"/>
    <cellStyle name="SAPBEXHLevel1 4 3 2 2 6 2 2" xfId="49996"/>
    <cellStyle name="SAPBEXHLevel1 4 3 2 2 6 3" xfId="49997"/>
    <cellStyle name="SAPBEXHLevel1 4 3 2 2 7" xfId="49998"/>
    <cellStyle name="SAPBEXHLevel1 4 3 2 2 7 2" xfId="49999"/>
    <cellStyle name="SAPBEXHLevel1 4 3 2 2 8" xfId="50000"/>
    <cellStyle name="SAPBEXHLevel1 4 3 2 3" xfId="50001"/>
    <cellStyle name="SAPBEXHLevel1 4 3 2 3 2" xfId="50002"/>
    <cellStyle name="SAPBEXHLevel1 4 3 2 3 2 2" xfId="50003"/>
    <cellStyle name="SAPBEXHLevel1 4 3 2 3 3" xfId="50004"/>
    <cellStyle name="SAPBEXHLevel1 4 3 2 4" xfId="50005"/>
    <cellStyle name="SAPBEXHLevel1 4 3 2 4 2" xfId="50006"/>
    <cellStyle name="SAPBEXHLevel1 4 3 2 4 2 2" xfId="50007"/>
    <cellStyle name="SAPBEXHLevel1 4 3 2 4 3" xfId="50008"/>
    <cellStyle name="SAPBEXHLevel1 4 3 2 5" xfId="50009"/>
    <cellStyle name="SAPBEXHLevel1 4 3 2 5 2" xfId="50010"/>
    <cellStyle name="SAPBEXHLevel1 4 3 2 5 2 2" xfId="50011"/>
    <cellStyle name="SAPBEXHLevel1 4 3 2 5 3" xfId="50012"/>
    <cellStyle name="SAPBEXHLevel1 4 3 2 6" xfId="50013"/>
    <cellStyle name="SAPBEXHLevel1 4 3 2 6 2" xfId="50014"/>
    <cellStyle name="SAPBEXHLevel1 4 3 2 6 2 2" xfId="50015"/>
    <cellStyle name="SAPBEXHLevel1 4 3 2 6 3" xfId="50016"/>
    <cellStyle name="SAPBEXHLevel1 4 3 2 7" xfId="50017"/>
    <cellStyle name="SAPBEXHLevel1 4 3 2 7 2" xfId="50018"/>
    <cellStyle name="SAPBEXHLevel1 4 3 2 7 2 2" xfId="50019"/>
    <cellStyle name="SAPBEXHLevel1 4 3 2 7 3" xfId="50020"/>
    <cellStyle name="SAPBEXHLevel1 4 3 2 8" xfId="50021"/>
    <cellStyle name="SAPBEXHLevel1 4 3 2 8 2" xfId="50022"/>
    <cellStyle name="SAPBEXHLevel1 4 3 2 9" xfId="50023"/>
    <cellStyle name="SAPBEXHLevel1 4 3 3" xfId="50024"/>
    <cellStyle name="SAPBEXHLevel1 4 3 3 2" xfId="50025"/>
    <cellStyle name="SAPBEXHLevel1 4 3 3 2 2" xfId="50026"/>
    <cellStyle name="SAPBEXHLevel1 4 3 3 2 2 2" xfId="50027"/>
    <cellStyle name="SAPBEXHLevel1 4 3 3 2 3" xfId="50028"/>
    <cellStyle name="SAPBEXHLevel1 4 3 3 3" xfId="50029"/>
    <cellStyle name="SAPBEXHLevel1 4 3 3 3 2" xfId="50030"/>
    <cellStyle name="SAPBEXHLevel1 4 3 3 3 2 2" xfId="50031"/>
    <cellStyle name="SAPBEXHLevel1 4 3 3 3 3" xfId="50032"/>
    <cellStyle name="SAPBEXHLevel1 4 3 3 4" xfId="50033"/>
    <cellStyle name="SAPBEXHLevel1 4 3 3 4 2" xfId="50034"/>
    <cellStyle name="SAPBEXHLevel1 4 3 3 4 2 2" xfId="50035"/>
    <cellStyle name="SAPBEXHLevel1 4 3 3 4 3" xfId="50036"/>
    <cellStyle name="SAPBEXHLevel1 4 3 3 5" xfId="50037"/>
    <cellStyle name="SAPBEXHLevel1 4 3 3 5 2" xfId="50038"/>
    <cellStyle name="SAPBEXHLevel1 4 3 3 5 2 2" xfId="50039"/>
    <cellStyle name="SAPBEXHLevel1 4 3 3 5 3" xfId="50040"/>
    <cellStyle name="SAPBEXHLevel1 4 3 3 6" xfId="50041"/>
    <cellStyle name="SAPBEXHLevel1 4 3 3 6 2" xfId="50042"/>
    <cellStyle name="SAPBEXHLevel1 4 3 3 7" xfId="50043"/>
    <cellStyle name="SAPBEXHLevel1 4 3 4" xfId="50044"/>
    <cellStyle name="SAPBEXHLevel1 4 3 4 2" xfId="50045"/>
    <cellStyle name="SAPBEXHLevel1 4 3 4 2 2" xfId="50046"/>
    <cellStyle name="SAPBEXHLevel1 4 3 4 3" xfId="50047"/>
    <cellStyle name="SAPBEXHLevel1 4 3 5" xfId="50048"/>
    <cellStyle name="SAPBEXHLevel1 4 3 5 2" xfId="50049"/>
    <cellStyle name="SAPBEXHLevel1 4 3 5 2 2" xfId="50050"/>
    <cellStyle name="SAPBEXHLevel1 4 3 5 3" xfId="50051"/>
    <cellStyle name="SAPBEXHLevel1 4 3 6" xfId="50052"/>
    <cellStyle name="SAPBEXHLevel1 4 3 6 2" xfId="50053"/>
    <cellStyle name="SAPBEXHLevel1 4 3 7" xfId="50054"/>
    <cellStyle name="SAPBEXHLevel1 4 4" xfId="50055"/>
    <cellStyle name="SAPBEXHLevel1 4 4 2" xfId="50056"/>
    <cellStyle name="SAPBEXHLevel1 4 4 2 2" xfId="50057"/>
    <cellStyle name="SAPBEXHLevel1 4 4 2 2 2" xfId="50058"/>
    <cellStyle name="SAPBEXHLevel1 4 4 2 2 2 2" xfId="50059"/>
    <cellStyle name="SAPBEXHLevel1 4 4 2 2 3" xfId="50060"/>
    <cellStyle name="SAPBEXHLevel1 4 4 2 3" xfId="50061"/>
    <cellStyle name="SAPBEXHLevel1 4 4 2 3 2" xfId="50062"/>
    <cellStyle name="SAPBEXHLevel1 4 4 2 3 2 2" xfId="50063"/>
    <cellStyle name="SAPBEXHLevel1 4 4 2 3 3" xfId="50064"/>
    <cellStyle name="SAPBEXHLevel1 4 4 2 4" xfId="50065"/>
    <cellStyle name="SAPBEXHLevel1 4 4 2 4 2" xfId="50066"/>
    <cellStyle name="SAPBEXHLevel1 4 4 2 4 2 2" xfId="50067"/>
    <cellStyle name="SAPBEXHLevel1 4 4 2 4 3" xfId="50068"/>
    <cellStyle name="SAPBEXHLevel1 4 4 2 5" xfId="50069"/>
    <cellStyle name="SAPBEXHLevel1 4 4 2 5 2" xfId="50070"/>
    <cellStyle name="SAPBEXHLevel1 4 4 2 5 2 2" xfId="50071"/>
    <cellStyle name="SAPBEXHLevel1 4 4 2 5 3" xfId="50072"/>
    <cellStyle name="SAPBEXHLevel1 4 4 2 6" xfId="50073"/>
    <cellStyle name="SAPBEXHLevel1 4 4 2 6 2" xfId="50074"/>
    <cellStyle name="SAPBEXHLevel1 4 4 2 6 2 2" xfId="50075"/>
    <cellStyle name="SAPBEXHLevel1 4 4 2 6 3" xfId="50076"/>
    <cellStyle name="SAPBEXHLevel1 4 4 2 7" xfId="50077"/>
    <cellStyle name="SAPBEXHLevel1 4 4 2 7 2" xfId="50078"/>
    <cellStyle name="SAPBEXHLevel1 4 4 2 8" xfId="50079"/>
    <cellStyle name="SAPBEXHLevel1 4 4 3" xfId="50080"/>
    <cellStyle name="SAPBEXHLevel1 4 4 3 2" xfId="50081"/>
    <cellStyle name="SAPBEXHLevel1 4 4 3 2 2" xfId="50082"/>
    <cellStyle name="SAPBEXHLevel1 4 4 3 3" xfId="50083"/>
    <cellStyle name="SAPBEXHLevel1 4 4 4" xfId="50084"/>
    <cellStyle name="SAPBEXHLevel1 4 4 4 2" xfId="50085"/>
    <cellStyle name="SAPBEXHLevel1 4 4 4 2 2" xfId="50086"/>
    <cellStyle name="SAPBEXHLevel1 4 4 4 3" xfId="50087"/>
    <cellStyle name="SAPBEXHLevel1 4 4 5" xfId="50088"/>
    <cellStyle name="SAPBEXHLevel1 4 4 5 2" xfId="50089"/>
    <cellStyle name="SAPBEXHLevel1 4 4 5 2 2" xfId="50090"/>
    <cellStyle name="SAPBEXHLevel1 4 4 5 3" xfId="50091"/>
    <cellStyle name="SAPBEXHLevel1 4 4 6" xfId="50092"/>
    <cellStyle name="SAPBEXHLevel1 4 4 6 2" xfId="50093"/>
    <cellStyle name="SAPBEXHLevel1 4 4 6 2 2" xfId="50094"/>
    <cellStyle name="SAPBEXHLevel1 4 4 6 3" xfId="50095"/>
    <cellStyle name="SAPBEXHLevel1 4 4 7" xfId="50096"/>
    <cellStyle name="SAPBEXHLevel1 4 4 7 2" xfId="50097"/>
    <cellStyle name="SAPBEXHLevel1 4 4 7 2 2" xfId="50098"/>
    <cellStyle name="SAPBEXHLevel1 4 4 7 3" xfId="50099"/>
    <cellStyle name="SAPBEXHLevel1 4 4 8" xfId="50100"/>
    <cellStyle name="SAPBEXHLevel1 4 4 8 2" xfId="50101"/>
    <cellStyle name="SAPBEXHLevel1 4 4 9" xfId="50102"/>
    <cellStyle name="SAPBEXHLevel1 4 5" xfId="50103"/>
    <cellStyle name="SAPBEXHLevel1 4 5 2" xfId="50104"/>
    <cellStyle name="SAPBEXHLevel1 4 5 2 2" xfId="50105"/>
    <cellStyle name="SAPBEXHLevel1 4 5 2 2 2" xfId="50106"/>
    <cellStyle name="SAPBEXHLevel1 4 5 2 3" xfId="50107"/>
    <cellStyle name="SAPBEXHLevel1 4 5 3" xfId="50108"/>
    <cellStyle name="SAPBEXHLevel1 4 5 3 2" xfId="50109"/>
    <cellStyle name="SAPBEXHLevel1 4 5 3 2 2" xfId="50110"/>
    <cellStyle name="SAPBEXHLevel1 4 5 3 3" xfId="50111"/>
    <cellStyle name="SAPBEXHLevel1 4 5 4" xfId="50112"/>
    <cellStyle name="SAPBEXHLevel1 4 5 4 2" xfId="50113"/>
    <cellStyle name="SAPBEXHLevel1 4 5 4 2 2" xfId="50114"/>
    <cellStyle name="SAPBEXHLevel1 4 5 4 3" xfId="50115"/>
    <cellStyle name="SAPBEXHLevel1 4 5 5" xfId="50116"/>
    <cellStyle name="SAPBEXHLevel1 4 5 5 2" xfId="50117"/>
    <cellStyle name="SAPBEXHLevel1 4 5 5 2 2" xfId="50118"/>
    <cellStyle name="SAPBEXHLevel1 4 5 5 3" xfId="50119"/>
    <cellStyle name="SAPBEXHLevel1 4 5 6" xfId="50120"/>
    <cellStyle name="SAPBEXHLevel1 4 5 6 2" xfId="50121"/>
    <cellStyle name="SAPBEXHLevel1 4 5 7" xfId="50122"/>
    <cellStyle name="SAPBEXHLevel1 4 6" xfId="50123"/>
    <cellStyle name="SAPBEXHLevel1 4 6 2" xfId="50124"/>
    <cellStyle name="SAPBEXHLevel1 4 6 2 2" xfId="50125"/>
    <cellStyle name="SAPBEXHLevel1 4 6 3" xfId="50126"/>
    <cellStyle name="SAPBEXHLevel1 4 7" xfId="50127"/>
    <cellStyle name="SAPBEXHLevel1 4 7 2" xfId="50128"/>
    <cellStyle name="SAPBEXHLevel1 4 7 2 2" xfId="50129"/>
    <cellStyle name="SAPBEXHLevel1 4 7 3" xfId="50130"/>
    <cellStyle name="SAPBEXHLevel1 4 8" xfId="50131"/>
    <cellStyle name="SAPBEXHLevel1 4 8 2" xfId="50132"/>
    <cellStyle name="SAPBEXHLevel1 4 9" xfId="50133"/>
    <cellStyle name="SAPBEXHLevel1 5" xfId="50134"/>
    <cellStyle name="SAPBEXHLevel1 5 2" xfId="50135"/>
    <cellStyle name="SAPBEXHLevel1 5 2 2" xfId="50136"/>
    <cellStyle name="SAPBEXHLevel1 5 2 2 2" xfId="50137"/>
    <cellStyle name="SAPBEXHLevel1 5 2 2 2 2" xfId="50138"/>
    <cellStyle name="SAPBEXHLevel1 5 2 2 2 2 2" xfId="50139"/>
    <cellStyle name="SAPBEXHLevel1 5 2 2 2 3" xfId="50140"/>
    <cellStyle name="SAPBEXHLevel1 5 2 2 3" xfId="50141"/>
    <cellStyle name="SAPBEXHLevel1 5 2 2 3 2" xfId="50142"/>
    <cellStyle name="SAPBEXHLevel1 5 2 2 3 2 2" xfId="50143"/>
    <cellStyle name="SAPBEXHLevel1 5 2 2 3 3" xfId="50144"/>
    <cellStyle name="SAPBEXHLevel1 5 2 2 4" xfId="50145"/>
    <cellStyle name="SAPBEXHLevel1 5 2 2 4 2" xfId="50146"/>
    <cellStyle name="SAPBEXHLevel1 5 2 2 4 2 2" xfId="50147"/>
    <cellStyle name="SAPBEXHLevel1 5 2 2 4 3" xfId="50148"/>
    <cellStyle name="SAPBEXHLevel1 5 2 2 5" xfId="50149"/>
    <cellStyle name="SAPBEXHLevel1 5 2 2 5 2" xfId="50150"/>
    <cellStyle name="SAPBEXHLevel1 5 2 2 5 2 2" xfId="50151"/>
    <cellStyle name="SAPBEXHLevel1 5 2 2 5 3" xfId="50152"/>
    <cellStyle name="SAPBEXHLevel1 5 2 2 6" xfId="50153"/>
    <cellStyle name="SAPBEXHLevel1 5 2 2 6 2" xfId="50154"/>
    <cellStyle name="SAPBEXHLevel1 5 2 2 6 2 2" xfId="50155"/>
    <cellStyle name="SAPBEXHLevel1 5 2 2 6 3" xfId="50156"/>
    <cellStyle name="SAPBEXHLevel1 5 2 2 7" xfId="50157"/>
    <cellStyle name="SAPBEXHLevel1 5 2 2 7 2" xfId="50158"/>
    <cellStyle name="SAPBEXHLevel1 5 2 2 8" xfId="50159"/>
    <cellStyle name="SAPBEXHLevel1 5 2 3" xfId="50160"/>
    <cellStyle name="SAPBEXHLevel1 5 2 3 2" xfId="50161"/>
    <cellStyle name="SAPBEXHLevel1 5 2 3 2 2" xfId="50162"/>
    <cellStyle name="SAPBEXHLevel1 5 2 3 3" xfId="50163"/>
    <cellStyle name="SAPBEXHLevel1 5 2 4" xfId="50164"/>
    <cellStyle name="SAPBEXHLevel1 5 2 4 2" xfId="50165"/>
    <cellStyle name="SAPBEXHLevel1 5 2 4 2 2" xfId="50166"/>
    <cellStyle name="SAPBEXHLevel1 5 2 4 3" xfId="50167"/>
    <cellStyle name="SAPBEXHLevel1 5 2 5" xfId="50168"/>
    <cellStyle name="SAPBEXHLevel1 5 2 5 2" xfId="50169"/>
    <cellStyle name="SAPBEXHLevel1 5 2 5 2 2" xfId="50170"/>
    <cellStyle name="SAPBEXHLevel1 5 2 5 3" xfId="50171"/>
    <cellStyle name="SAPBEXHLevel1 5 2 6" xfId="50172"/>
    <cellStyle name="SAPBEXHLevel1 5 2 6 2" xfId="50173"/>
    <cellStyle name="SAPBEXHLevel1 5 2 6 2 2" xfId="50174"/>
    <cellStyle name="SAPBEXHLevel1 5 2 6 3" xfId="50175"/>
    <cellStyle name="SAPBEXHLevel1 5 2 7" xfId="50176"/>
    <cellStyle name="SAPBEXHLevel1 5 2 7 2" xfId="50177"/>
    <cellStyle name="SAPBEXHLevel1 5 2 7 2 2" xfId="50178"/>
    <cellStyle name="SAPBEXHLevel1 5 2 7 3" xfId="50179"/>
    <cellStyle name="SAPBEXHLevel1 5 2 8" xfId="50180"/>
    <cellStyle name="SAPBEXHLevel1 5 2 8 2" xfId="50181"/>
    <cellStyle name="SAPBEXHLevel1 5 2 9" xfId="50182"/>
    <cellStyle name="SAPBEXHLevel1 5 3" xfId="50183"/>
    <cellStyle name="SAPBEXHLevel1 5 3 2" xfId="50184"/>
    <cellStyle name="SAPBEXHLevel1 5 3 2 2" xfId="50185"/>
    <cellStyle name="SAPBEXHLevel1 5 3 2 2 2" xfId="50186"/>
    <cellStyle name="SAPBEXHLevel1 5 3 2 3" xfId="50187"/>
    <cellStyle name="SAPBEXHLevel1 5 3 3" xfId="50188"/>
    <cellStyle name="SAPBEXHLevel1 5 3 3 2" xfId="50189"/>
    <cellStyle name="SAPBEXHLevel1 5 3 3 2 2" xfId="50190"/>
    <cellStyle name="SAPBEXHLevel1 5 3 3 3" xfId="50191"/>
    <cellStyle name="SAPBEXHLevel1 5 3 4" xfId="50192"/>
    <cellStyle name="SAPBEXHLevel1 5 3 4 2" xfId="50193"/>
    <cellStyle name="SAPBEXHLevel1 5 3 4 2 2" xfId="50194"/>
    <cellStyle name="SAPBEXHLevel1 5 3 4 3" xfId="50195"/>
    <cellStyle name="SAPBEXHLevel1 5 3 5" xfId="50196"/>
    <cellStyle name="SAPBEXHLevel1 5 3 5 2" xfId="50197"/>
    <cellStyle name="SAPBEXHLevel1 5 3 5 2 2" xfId="50198"/>
    <cellStyle name="SAPBEXHLevel1 5 3 5 3" xfId="50199"/>
    <cellStyle name="SAPBEXHLevel1 5 3 6" xfId="50200"/>
    <cellStyle name="SAPBEXHLevel1 5 3 6 2" xfId="50201"/>
    <cellStyle name="SAPBEXHLevel1 5 3 7" xfId="50202"/>
    <cellStyle name="SAPBEXHLevel1 5 4" xfId="50203"/>
    <cellStyle name="SAPBEXHLevel1 5 4 2" xfId="50204"/>
    <cellStyle name="SAPBEXHLevel1 5 4 2 2" xfId="50205"/>
    <cellStyle name="SAPBEXHLevel1 5 4 3" xfId="50206"/>
    <cellStyle name="SAPBEXHLevel1 5 5" xfId="50207"/>
    <cellStyle name="SAPBEXHLevel1 5 5 2" xfId="50208"/>
    <cellStyle name="SAPBEXHLevel1 5 5 2 2" xfId="50209"/>
    <cellStyle name="SAPBEXHLevel1 5 5 3" xfId="50210"/>
    <cellStyle name="SAPBEXHLevel1 5 6" xfId="50211"/>
    <cellStyle name="SAPBEXHLevel1 5 6 2" xfId="50212"/>
    <cellStyle name="SAPBEXHLevel1 5 7" xfId="50213"/>
    <cellStyle name="SAPBEXHLevel1 6" xfId="50214"/>
    <cellStyle name="SAPBEXHLevel1 6 2" xfId="50215"/>
    <cellStyle name="SAPBEXHLevel1 6 2 2" xfId="50216"/>
    <cellStyle name="SAPBEXHLevel1 6 2 2 2" xfId="50217"/>
    <cellStyle name="SAPBEXHLevel1 6 2 2 2 2" xfId="50218"/>
    <cellStyle name="SAPBEXHLevel1 6 2 2 3" xfId="50219"/>
    <cellStyle name="SAPBEXHLevel1 6 2 3" xfId="50220"/>
    <cellStyle name="SAPBEXHLevel1 6 2 3 2" xfId="50221"/>
    <cellStyle name="SAPBEXHLevel1 6 2 3 2 2" xfId="50222"/>
    <cellStyle name="SAPBEXHLevel1 6 2 3 3" xfId="50223"/>
    <cellStyle name="SAPBEXHLevel1 6 2 4" xfId="50224"/>
    <cellStyle name="SAPBEXHLevel1 6 2 4 2" xfId="50225"/>
    <cellStyle name="SAPBEXHLevel1 6 2 4 2 2" xfId="50226"/>
    <cellStyle name="SAPBEXHLevel1 6 2 4 3" xfId="50227"/>
    <cellStyle name="SAPBEXHLevel1 6 2 5" xfId="50228"/>
    <cellStyle name="SAPBEXHLevel1 6 2 5 2" xfId="50229"/>
    <cellStyle name="SAPBEXHLevel1 6 2 5 2 2" xfId="50230"/>
    <cellStyle name="SAPBEXHLevel1 6 2 5 3" xfId="50231"/>
    <cellStyle name="SAPBEXHLevel1 6 2 6" xfId="50232"/>
    <cellStyle name="SAPBEXHLevel1 6 2 6 2" xfId="50233"/>
    <cellStyle name="SAPBEXHLevel1 6 2 6 2 2" xfId="50234"/>
    <cellStyle name="SAPBEXHLevel1 6 2 6 3" xfId="50235"/>
    <cellStyle name="SAPBEXHLevel1 6 2 7" xfId="50236"/>
    <cellStyle name="SAPBEXHLevel1 6 2 7 2" xfId="50237"/>
    <cellStyle name="SAPBEXHLevel1 6 2 8" xfId="50238"/>
    <cellStyle name="SAPBEXHLevel1 6 3" xfId="50239"/>
    <cellStyle name="SAPBEXHLevel1 6 3 2" xfId="50240"/>
    <cellStyle name="SAPBEXHLevel1 6 3 2 2" xfId="50241"/>
    <cellStyle name="SAPBEXHLevel1 6 3 3" xfId="50242"/>
    <cellStyle name="SAPBEXHLevel1 6 4" xfId="50243"/>
    <cellStyle name="SAPBEXHLevel1 6 4 2" xfId="50244"/>
    <cellStyle name="SAPBEXHLevel1 6 4 2 2" xfId="50245"/>
    <cellStyle name="SAPBEXHLevel1 6 4 3" xfId="50246"/>
    <cellStyle name="SAPBEXHLevel1 6 5" xfId="50247"/>
    <cellStyle name="SAPBEXHLevel1 6 5 2" xfId="50248"/>
    <cellStyle name="SAPBEXHLevel1 6 5 2 2" xfId="50249"/>
    <cellStyle name="SAPBEXHLevel1 6 5 3" xfId="50250"/>
    <cellStyle name="SAPBEXHLevel1 6 6" xfId="50251"/>
    <cellStyle name="SAPBEXHLevel1 6 6 2" xfId="50252"/>
    <cellStyle name="SAPBEXHLevel1 6 6 2 2" xfId="50253"/>
    <cellStyle name="SAPBEXHLevel1 6 6 3" xfId="50254"/>
    <cellStyle name="SAPBEXHLevel1 6 7" xfId="50255"/>
    <cellStyle name="SAPBEXHLevel1 6 7 2" xfId="50256"/>
    <cellStyle name="SAPBEXHLevel1 6 7 2 2" xfId="50257"/>
    <cellStyle name="SAPBEXHLevel1 6 7 3" xfId="50258"/>
    <cellStyle name="SAPBEXHLevel1 6 8" xfId="50259"/>
    <cellStyle name="SAPBEXHLevel1 6 8 2" xfId="50260"/>
    <cellStyle name="SAPBEXHLevel1 6 9" xfId="50261"/>
    <cellStyle name="SAPBEXHLevel1 7" xfId="50262"/>
    <cellStyle name="SAPBEXHLevel1 7 2" xfId="50263"/>
    <cellStyle name="SAPBEXHLevel1 7 2 2" xfId="50264"/>
    <cellStyle name="SAPBEXHLevel1 7 2 2 2" xfId="50265"/>
    <cellStyle name="SAPBEXHLevel1 7 2 3" xfId="50266"/>
    <cellStyle name="SAPBEXHLevel1 7 3" xfId="50267"/>
    <cellStyle name="SAPBEXHLevel1 7 3 2" xfId="50268"/>
    <cellStyle name="SAPBEXHLevel1 7 3 2 2" xfId="50269"/>
    <cellStyle name="SAPBEXHLevel1 7 3 3" xfId="50270"/>
    <cellStyle name="SAPBEXHLevel1 7 4" xfId="50271"/>
    <cellStyle name="SAPBEXHLevel1 7 4 2" xfId="50272"/>
    <cellStyle name="SAPBEXHLevel1 7 4 2 2" xfId="50273"/>
    <cellStyle name="SAPBEXHLevel1 7 4 3" xfId="50274"/>
    <cellStyle name="SAPBEXHLevel1 7 5" xfId="50275"/>
    <cellStyle name="SAPBEXHLevel1 7 5 2" xfId="50276"/>
    <cellStyle name="SAPBEXHLevel1 7 5 2 2" xfId="50277"/>
    <cellStyle name="SAPBEXHLevel1 7 5 3" xfId="50278"/>
    <cellStyle name="SAPBEXHLevel1 7 6" xfId="50279"/>
    <cellStyle name="SAPBEXHLevel1 7 6 2" xfId="50280"/>
    <cellStyle name="SAPBEXHLevel1 7 7" xfId="50281"/>
    <cellStyle name="SAPBEXHLevel1 8" xfId="50282"/>
    <cellStyle name="SAPBEXHLevel1 8 2" xfId="50283"/>
    <cellStyle name="SAPBEXHLevel1 8 2 2" xfId="50284"/>
    <cellStyle name="SAPBEXHLevel1 8 3" xfId="50285"/>
    <cellStyle name="SAPBEXHLevel1 9" xfId="50286"/>
    <cellStyle name="SAPBEXHLevel1 9 2" xfId="50287"/>
    <cellStyle name="SAPBEXHLevel1 9 2 2" xfId="50288"/>
    <cellStyle name="SAPBEXHLevel1 9 3" xfId="50289"/>
    <cellStyle name="SAPBEXHLevel1_10년_단기 (2)" xfId="50290"/>
    <cellStyle name="SAPBEXHLevel1X" xfId="50291"/>
    <cellStyle name="SAPBEXHLevel1X 10" xfId="50292"/>
    <cellStyle name="SAPBEXHLevel1X 10 2" xfId="50293"/>
    <cellStyle name="SAPBEXHLevel1X 11" xfId="50294"/>
    <cellStyle name="SAPBEXHLevel1X 2" xfId="50295"/>
    <cellStyle name="SAPBEXHLevel1X 2 2" xfId="50296"/>
    <cellStyle name="SAPBEXHLevel1X 2 2 2" xfId="50297"/>
    <cellStyle name="SAPBEXHLevel1X 2 2 2 2" xfId="50298"/>
    <cellStyle name="SAPBEXHLevel1X 2 2 2 2 2" xfId="50299"/>
    <cellStyle name="SAPBEXHLevel1X 2 2 2 2 2 2" xfId="50300"/>
    <cellStyle name="SAPBEXHLevel1X 2 2 2 2 2 2 2" xfId="50301"/>
    <cellStyle name="SAPBEXHLevel1X 2 2 2 2 2 3" xfId="50302"/>
    <cellStyle name="SAPBEXHLevel1X 2 2 2 2 3" xfId="50303"/>
    <cellStyle name="SAPBEXHLevel1X 2 2 2 2 3 2" xfId="50304"/>
    <cellStyle name="SAPBEXHLevel1X 2 2 2 2 3 2 2" xfId="50305"/>
    <cellStyle name="SAPBEXHLevel1X 2 2 2 2 3 3" xfId="50306"/>
    <cellStyle name="SAPBEXHLevel1X 2 2 2 2 4" xfId="50307"/>
    <cellStyle name="SAPBEXHLevel1X 2 2 2 2 4 2" xfId="50308"/>
    <cellStyle name="SAPBEXHLevel1X 2 2 2 2 4 2 2" xfId="50309"/>
    <cellStyle name="SAPBEXHLevel1X 2 2 2 2 4 3" xfId="50310"/>
    <cellStyle name="SAPBEXHLevel1X 2 2 2 2 5" xfId="50311"/>
    <cellStyle name="SAPBEXHLevel1X 2 2 2 2 5 2" xfId="50312"/>
    <cellStyle name="SAPBEXHLevel1X 2 2 2 2 5 2 2" xfId="50313"/>
    <cellStyle name="SAPBEXHLevel1X 2 2 2 2 5 3" xfId="50314"/>
    <cellStyle name="SAPBEXHLevel1X 2 2 2 2 6" xfId="50315"/>
    <cellStyle name="SAPBEXHLevel1X 2 2 2 2 6 2" xfId="50316"/>
    <cellStyle name="SAPBEXHLevel1X 2 2 2 2 6 2 2" xfId="50317"/>
    <cellStyle name="SAPBEXHLevel1X 2 2 2 2 6 3" xfId="50318"/>
    <cellStyle name="SAPBEXHLevel1X 2 2 2 2 7" xfId="50319"/>
    <cellStyle name="SAPBEXHLevel1X 2 2 2 2 7 2" xfId="50320"/>
    <cellStyle name="SAPBEXHLevel1X 2 2 2 2 8" xfId="50321"/>
    <cellStyle name="SAPBEXHLevel1X 2 2 2 3" xfId="50322"/>
    <cellStyle name="SAPBEXHLevel1X 2 2 2 3 2" xfId="50323"/>
    <cellStyle name="SAPBEXHLevel1X 2 2 2 3 2 2" xfId="50324"/>
    <cellStyle name="SAPBEXHLevel1X 2 2 2 3 3" xfId="50325"/>
    <cellStyle name="SAPBEXHLevel1X 2 2 2 4" xfId="50326"/>
    <cellStyle name="SAPBEXHLevel1X 2 2 2 4 2" xfId="50327"/>
    <cellStyle name="SAPBEXHLevel1X 2 2 2 4 2 2" xfId="50328"/>
    <cellStyle name="SAPBEXHLevel1X 2 2 2 4 3" xfId="50329"/>
    <cellStyle name="SAPBEXHLevel1X 2 2 2 5" xfId="50330"/>
    <cellStyle name="SAPBEXHLevel1X 2 2 2 5 2" xfId="50331"/>
    <cellStyle name="SAPBEXHLevel1X 2 2 2 5 2 2" xfId="50332"/>
    <cellStyle name="SAPBEXHLevel1X 2 2 2 5 3" xfId="50333"/>
    <cellStyle name="SAPBEXHLevel1X 2 2 2 6" xfId="50334"/>
    <cellStyle name="SAPBEXHLevel1X 2 2 2 6 2" xfId="50335"/>
    <cellStyle name="SAPBEXHLevel1X 2 2 2 6 2 2" xfId="50336"/>
    <cellStyle name="SAPBEXHLevel1X 2 2 2 6 3" xfId="50337"/>
    <cellStyle name="SAPBEXHLevel1X 2 2 2 7" xfId="50338"/>
    <cellStyle name="SAPBEXHLevel1X 2 2 2 7 2" xfId="50339"/>
    <cellStyle name="SAPBEXHLevel1X 2 2 2 7 2 2" xfId="50340"/>
    <cellStyle name="SAPBEXHLevel1X 2 2 2 7 3" xfId="50341"/>
    <cellStyle name="SAPBEXHLevel1X 2 2 2 8" xfId="50342"/>
    <cellStyle name="SAPBEXHLevel1X 2 2 2 8 2" xfId="50343"/>
    <cellStyle name="SAPBEXHLevel1X 2 2 2 9" xfId="50344"/>
    <cellStyle name="SAPBEXHLevel1X 2 2 3" xfId="50345"/>
    <cellStyle name="SAPBEXHLevel1X 2 2 3 2" xfId="50346"/>
    <cellStyle name="SAPBEXHLevel1X 2 2 3 2 2" xfId="50347"/>
    <cellStyle name="SAPBEXHLevel1X 2 2 3 2 2 2" xfId="50348"/>
    <cellStyle name="SAPBEXHLevel1X 2 2 3 2 3" xfId="50349"/>
    <cellStyle name="SAPBEXHLevel1X 2 2 3 3" xfId="50350"/>
    <cellStyle name="SAPBEXHLevel1X 2 2 3 3 2" xfId="50351"/>
    <cellStyle name="SAPBEXHLevel1X 2 2 3 3 2 2" xfId="50352"/>
    <cellStyle name="SAPBEXHLevel1X 2 2 3 3 3" xfId="50353"/>
    <cellStyle name="SAPBEXHLevel1X 2 2 3 4" xfId="50354"/>
    <cellStyle name="SAPBEXHLevel1X 2 2 3 4 2" xfId="50355"/>
    <cellStyle name="SAPBEXHLevel1X 2 2 3 4 2 2" xfId="50356"/>
    <cellStyle name="SAPBEXHLevel1X 2 2 3 4 3" xfId="50357"/>
    <cellStyle name="SAPBEXHLevel1X 2 2 3 5" xfId="50358"/>
    <cellStyle name="SAPBEXHLevel1X 2 2 3 5 2" xfId="50359"/>
    <cellStyle name="SAPBEXHLevel1X 2 2 3 5 2 2" xfId="50360"/>
    <cellStyle name="SAPBEXHLevel1X 2 2 3 5 3" xfId="50361"/>
    <cellStyle name="SAPBEXHLevel1X 2 2 3 6" xfId="50362"/>
    <cellStyle name="SAPBEXHLevel1X 2 2 3 6 2" xfId="50363"/>
    <cellStyle name="SAPBEXHLevel1X 2 2 3 7" xfId="50364"/>
    <cellStyle name="SAPBEXHLevel1X 2 2 4" xfId="50365"/>
    <cellStyle name="SAPBEXHLevel1X 2 2 4 2" xfId="50366"/>
    <cellStyle name="SAPBEXHLevel1X 2 2 4 2 2" xfId="50367"/>
    <cellStyle name="SAPBEXHLevel1X 2 2 4 3" xfId="50368"/>
    <cellStyle name="SAPBEXHLevel1X 2 2 5" xfId="50369"/>
    <cellStyle name="SAPBEXHLevel1X 2 2 5 2" xfId="50370"/>
    <cellStyle name="SAPBEXHLevel1X 2 2 5 2 2" xfId="50371"/>
    <cellStyle name="SAPBEXHLevel1X 2 2 5 3" xfId="50372"/>
    <cellStyle name="SAPBEXHLevel1X 2 2 6" xfId="50373"/>
    <cellStyle name="SAPBEXHLevel1X 2 2 6 2" xfId="50374"/>
    <cellStyle name="SAPBEXHLevel1X 2 2 7" xfId="50375"/>
    <cellStyle name="SAPBEXHLevel1X 2 3" xfId="50376"/>
    <cellStyle name="SAPBEXHLevel1X 2 3 2" xfId="50377"/>
    <cellStyle name="SAPBEXHLevel1X 2 3 2 2" xfId="50378"/>
    <cellStyle name="SAPBEXHLevel1X 2 3 2 2 2" xfId="50379"/>
    <cellStyle name="SAPBEXHLevel1X 2 3 2 2 2 2" xfId="50380"/>
    <cellStyle name="SAPBEXHLevel1X 2 3 2 2 2 2 2" xfId="50381"/>
    <cellStyle name="SAPBEXHLevel1X 2 3 2 2 2 3" xfId="50382"/>
    <cellStyle name="SAPBEXHLevel1X 2 3 2 2 3" xfId="50383"/>
    <cellStyle name="SAPBEXHLevel1X 2 3 2 2 3 2" xfId="50384"/>
    <cellStyle name="SAPBEXHLevel1X 2 3 2 2 3 2 2" xfId="50385"/>
    <cellStyle name="SAPBEXHLevel1X 2 3 2 2 3 3" xfId="50386"/>
    <cellStyle name="SAPBEXHLevel1X 2 3 2 2 4" xfId="50387"/>
    <cellStyle name="SAPBEXHLevel1X 2 3 2 2 4 2" xfId="50388"/>
    <cellStyle name="SAPBEXHLevel1X 2 3 2 2 4 2 2" xfId="50389"/>
    <cellStyle name="SAPBEXHLevel1X 2 3 2 2 4 3" xfId="50390"/>
    <cellStyle name="SAPBEXHLevel1X 2 3 2 2 5" xfId="50391"/>
    <cellStyle name="SAPBEXHLevel1X 2 3 2 2 5 2" xfId="50392"/>
    <cellStyle name="SAPBEXHLevel1X 2 3 2 2 5 2 2" xfId="50393"/>
    <cellStyle name="SAPBEXHLevel1X 2 3 2 2 5 3" xfId="50394"/>
    <cellStyle name="SAPBEXHLevel1X 2 3 2 2 6" xfId="50395"/>
    <cellStyle name="SAPBEXHLevel1X 2 3 2 2 6 2" xfId="50396"/>
    <cellStyle name="SAPBEXHLevel1X 2 3 2 2 6 2 2" xfId="50397"/>
    <cellStyle name="SAPBEXHLevel1X 2 3 2 2 6 3" xfId="50398"/>
    <cellStyle name="SAPBEXHLevel1X 2 3 2 2 7" xfId="50399"/>
    <cellStyle name="SAPBEXHLevel1X 2 3 2 2 7 2" xfId="50400"/>
    <cellStyle name="SAPBEXHLevel1X 2 3 2 2 8" xfId="50401"/>
    <cellStyle name="SAPBEXHLevel1X 2 3 2 3" xfId="50402"/>
    <cellStyle name="SAPBEXHLevel1X 2 3 2 3 2" xfId="50403"/>
    <cellStyle name="SAPBEXHLevel1X 2 3 2 3 2 2" xfId="50404"/>
    <cellStyle name="SAPBEXHLevel1X 2 3 2 3 3" xfId="50405"/>
    <cellStyle name="SAPBEXHLevel1X 2 3 2 4" xfId="50406"/>
    <cellStyle name="SAPBEXHLevel1X 2 3 2 4 2" xfId="50407"/>
    <cellStyle name="SAPBEXHLevel1X 2 3 2 4 2 2" xfId="50408"/>
    <cellStyle name="SAPBEXHLevel1X 2 3 2 4 3" xfId="50409"/>
    <cellStyle name="SAPBEXHLevel1X 2 3 2 5" xfId="50410"/>
    <cellStyle name="SAPBEXHLevel1X 2 3 2 5 2" xfId="50411"/>
    <cellStyle name="SAPBEXHLevel1X 2 3 2 5 2 2" xfId="50412"/>
    <cellStyle name="SAPBEXHLevel1X 2 3 2 5 3" xfId="50413"/>
    <cellStyle name="SAPBEXHLevel1X 2 3 2 6" xfId="50414"/>
    <cellStyle name="SAPBEXHLevel1X 2 3 2 6 2" xfId="50415"/>
    <cellStyle name="SAPBEXHLevel1X 2 3 2 6 2 2" xfId="50416"/>
    <cellStyle name="SAPBEXHLevel1X 2 3 2 6 3" xfId="50417"/>
    <cellStyle name="SAPBEXHLevel1X 2 3 2 7" xfId="50418"/>
    <cellStyle name="SAPBEXHLevel1X 2 3 2 7 2" xfId="50419"/>
    <cellStyle name="SAPBEXHLevel1X 2 3 2 7 2 2" xfId="50420"/>
    <cellStyle name="SAPBEXHLevel1X 2 3 2 7 3" xfId="50421"/>
    <cellStyle name="SAPBEXHLevel1X 2 3 2 8" xfId="50422"/>
    <cellStyle name="SAPBEXHLevel1X 2 3 2 8 2" xfId="50423"/>
    <cellStyle name="SAPBEXHLevel1X 2 3 2 9" xfId="50424"/>
    <cellStyle name="SAPBEXHLevel1X 2 3 3" xfId="50425"/>
    <cellStyle name="SAPBEXHLevel1X 2 3 3 2" xfId="50426"/>
    <cellStyle name="SAPBEXHLevel1X 2 3 3 2 2" xfId="50427"/>
    <cellStyle name="SAPBEXHLevel1X 2 3 3 2 2 2" xfId="50428"/>
    <cellStyle name="SAPBEXHLevel1X 2 3 3 2 3" xfId="50429"/>
    <cellStyle name="SAPBEXHLevel1X 2 3 3 3" xfId="50430"/>
    <cellStyle name="SAPBEXHLevel1X 2 3 3 3 2" xfId="50431"/>
    <cellStyle name="SAPBEXHLevel1X 2 3 3 3 2 2" xfId="50432"/>
    <cellStyle name="SAPBEXHLevel1X 2 3 3 3 3" xfId="50433"/>
    <cellStyle name="SAPBEXHLevel1X 2 3 3 4" xfId="50434"/>
    <cellStyle name="SAPBEXHLevel1X 2 3 3 4 2" xfId="50435"/>
    <cellStyle name="SAPBEXHLevel1X 2 3 3 4 2 2" xfId="50436"/>
    <cellStyle name="SAPBEXHLevel1X 2 3 3 4 3" xfId="50437"/>
    <cellStyle name="SAPBEXHLevel1X 2 3 3 5" xfId="50438"/>
    <cellStyle name="SAPBEXHLevel1X 2 3 3 5 2" xfId="50439"/>
    <cellStyle name="SAPBEXHLevel1X 2 3 3 5 2 2" xfId="50440"/>
    <cellStyle name="SAPBEXHLevel1X 2 3 3 5 3" xfId="50441"/>
    <cellStyle name="SAPBEXHLevel1X 2 3 3 6" xfId="50442"/>
    <cellStyle name="SAPBEXHLevel1X 2 3 3 6 2" xfId="50443"/>
    <cellStyle name="SAPBEXHLevel1X 2 3 3 7" xfId="50444"/>
    <cellStyle name="SAPBEXHLevel1X 2 3 4" xfId="50445"/>
    <cellStyle name="SAPBEXHLevel1X 2 3 4 2" xfId="50446"/>
    <cellStyle name="SAPBEXHLevel1X 2 3 4 2 2" xfId="50447"/>
    <cellStyle name="SAPBEXHLevel1X 2 3 4 3" xfId="50448"/>
    <cellStyle name="SAPBEXHLevel1X 2 3 5" xfId="50449"/>
    <cellStyle name="SAPBEXHLevel1X 2 3 5 2" xfId="50450"/>
    <cellStyle name="SAPBEXHLevel1X 2 3 5 2 2" xfId="50451"/>
    <cellStyle name="SAPBEXHLevel1X 2 3 5 3" xfId="50452"/>
    <cellStyle name="SAPBEXHLevel1X 2 3 6" xfId="50453"/>
    <cellStyle name="SAPBEXHLevel1X 2 3 6 2" xfId="50454"/>
    <cellStyle name="SAPBEXHLevel1X 2 3 7" xfId="50455"/>
    <cellStyle name="SAPBEXHLevel1X 2 4" xfId="50456"/>
    <cellStyle name="SAPBEXHLevel1X 2 4 2" xfId="50457"/>
    <cellStyle name="SAPBEXHLevel1X 2 4 2 2" xfId="50458"/>
    <cellStyle name="SAPBEXHLevel1X 2 4 2 2 2" xfId="50459"/>
    <cellStyle name="SAPBEXHLevel1X 2 4 2 2 2 2" xfId="50460"/>
    <cellStyle name="SAPBEXHLevel1X 2 4 2 2 3" xfId="50461"/>
    <cellStyle name="SAPBEXHLevel1X 2 4 2 3" xfId="50462"/>
    <cellStyle name="SAPBEXHLevel1X 2 4 2 3 2" xfId="50463"/>
    <cellStyle name="SAPBEXHLevel1X 2 4 2 3 2 2" xfId="50464"/>
    <cellStyle name="SAPBEXHLevel1X 2 4 2 3 3" xfId="50465"/>
    <cellStyle name="SAPBEXHLevel1X 2 4 2 4" xfId="50466"/>
    <cellStyle name="SAPBEXHLevel1X 2 4 2 4 2" xfId="50467"/>
    <cellStyle name="SAPBEXHLevel1X 2 4 2 4 2 2" xfId="50468"/>
    <cellStyle name="SAPBEXHLevel1X 2 4 2 4 3" xfId="50469"/>
    <cellStyle name="SAPBEXHLevel1X 2 4 2 5" xfId="50470"/>
    <cellStyle name="SAPBEXHLevel1X 2 4 2 5 2" xfId="50471"/>
    <cellStyle name="SAPBEXHLevel1X 2 4 2 5 2 2" xfId="50472"/>
    <cellStyle name="SAPBEXHLevel1X 2 4 2 5 3" xfId="50473"/>
    <cellStyle name="SAPBEXHLevel1X 2 4 2 6" xfId="50474"/>
    <cellStyle name="SAPBEXHLevel1X 2 4 2 6 2" xfId="50475"/>
    <cellStyle name="SAPBEXHLevel1X 2 4 2 6 2 2" xfId="50476"/>
    <cellStyle name="SAPBEXHLevel1X 2 4 2 6 3" xfId="50477"/>
    <cellStyle name="SAPBEXHLevel1X 2 4 2 7" xfId="50478"/>
    <cellStyle name="SAPBEXHLevel1X 2 4 2 7 2" xfId="50479"/>
    <cellStyle name="SAPBEXHLevel1X 2 4 2 8" xfId="50480"/>
    <cellStyle name="SAPBEXHLevel1X 2 4 3" xfId="50481"/>
    <cellStyle name="SAPBEXHLevel1X 2 4 3 2" xfId="50482"/>
    <cellStyle name="SAPBEXHLevel1X 2 4 3 2 2" xfId="50483"/>
    <cellStyle name="SAPBEXHLevel1X 2 4 3 3" xfId="50484"/>
    <cellStyle name="SAPBEXHLevel1X 2 4 4" xfId="50485"/>
    <cellStyle name="SAPBEXHLevel1X 2 4 4 2" xfId="50486"/>
    <cellStyle name="SAPBEXHLevel1X 2 4 4 2 2" xfId="50487"/>
    <cellStyle name="SAPBEXHLevel1X 2 4 4 3" xfId="50488"/>
    <cellStyle name="SAPBEXHLevel1X 2 4 5" xfId="50489"/>
    <cellStyle name="SAPBEXHLevel1X 2 4 5 2" xfId="50490"/>
    <cellStyle name="SAPBEXHLevel1X 2 4 5 2 2" xfId="50491"/>
    <cellStyle name="SAPBEXHLevel1X 2 4 5 3" xfId="50492"/>
    <cellStyle name="SAPBEXHLevel1X 2 4 6" xfId="50493"/>
    <cellStyle name="SAPBEXHLevel1X 2 4 6 2" xfId="50494"/>
    <cellStyle name="SAPBEXHLevel1X 2 4 6 2 2" xfId="50495"/>
    <cellStyle name="SAPBEXHLevel1X 2 4 6 3" xfId="50496"/>
    <cellStyle name="SAPBEXHLevel1X 2 4 7" xfId="50497"/>
    <cellStyle name="SAPBEXHLevel1X 2 4 7 2" xfId="50498"/>
    <cellStyle name="SAPBEXHLevel1X 2 4 7 2 2" xfId="50499"/>
    <cellStyle name="SAPBEXHLevel1X 2 4 7 3" xfId="50500"/>
    <cellStyle name="SAPBEXHLevel1X 2 4 8" xfId="50501"/>
    <cellStyle name="SAPBEXHLevel1X 2 4 8 2" xfId="50502"/>
    <cellStyle name="SAPBEXHLevel1X 2 4 9" xfId="50503"/>
    <cellStyle name="SAPBEXHLevel1X 2 5" xfId="50504"/>
    <cellStyle name="SAPBEXHLevel1X 2 5 2" xfId="50505"/>
    <cellStyle name="SAPBEXHLevel1X 2 5 2 2" xfId="50506"/>
    <cellStyle name="SAPBEXHLevel1X 2 5 2 2 2" xfId="50507"/>
    <cellStyle name="SAPBEXHLevel1X 2 5 2 3" xfId="50508"/>
    <cellStyle name="SAPBEXHLevel1X 2 5 3" xfId="50509"/>
    <cellStyle name="SAPBEXHLevel1X 2 5 3 2" xfId="50510"/>
    <cellStyle name="SAPBEXHLevel1X 2 5 3 2 2" xfId="50511"/>
    <cellStyle name="SAPBEXHLevel1X 2 5 3 3" xfId="50512"/>
    <cellStyle name="SAPBEXHLevel1X 2 5 4" xfId="50513"/>
    <cellStyle name="SAPBEXHLevel1X 2 5 4 2" xfId="50514"/>
    <cellStyle name="SAPBEXHLevel1X 2 5 4 2 2" xfId="50515"/>
    <cellStyle name="SAPBEXHLevel1X 2 5 4 3" xfId="50516"/>
    <cellStyle name="SAPBEXHLevel1X 2 5 5" xfId="50517"/>
    <cellStyle name="SAPBEXHLevel1X 2 5 5 2" xfId="50518"/>
    <cellStyle name="SAPBEXHLevel1X 2 5 5 2 2" xfId="50519"/>
    <cellStyle name="SAPBEXHLevel1X 2 5 5 3" xfId="50520"/>
    <cellStyle name="SAPBEXHLevel1X 2 5 6" xfId="50521"/>
    <cellStyle name="SAPBEXHLevel1X 2 5 6 2" xfId="50522"/>
    <cellStyle name="SAPBEXHLevel1X 2 5 7" xfId="50523"/>
    <cellStyle name="SAPBEXHLevel1X 2 6" xfId="50524"/>
    <cellStyle name="SAPBEXHLevel1X 2 6 2" xfId="50525"/>
    <cellStyle name="SAPBEXHLevel1X 2 6 2 2" xfId="50526"/>
    <cellStyle name="SAPBEXHLevel1X 2 6 3" xfId="50527"/>
    <cellStyle name="SAPBEXHLevel1X 2 7" xfId="50528"/>
    <cellStyle name="SAPBEXHLevel1X 2 7 2" xfId="50529"/>
    <cellStyle name="SAPBEXHLevel1X 2 7 2 2" xfId="50530"/>
    <cellStyle name="SAPBEXHLevel1X 2 7 3" xfId="50531"/>
    <cellStyle name="SAPBEXHLevel1X 2 8" xfId="50532"/>
    <cellStyle name="SAPBEXHLevel1X 2 8 2" xfId="50533"/>
    <cellStyle name="SAPBEXHLevel1X 2 9" xfId="50534"/>
    <cellStyle name="SAPBEXHLevel1X 3" xfId="50535"/>
    <cellStyle name="SAPBEXHLevel1X 3 2" xfId="50536"/>
    <cellStyle name="SAPBEXHLevel1X 3 2 2" xfId="50537"/>
    <cellStyle name="SAPBEXHLevel1X 3 2 2 2" xfId="50538"/>
    <cellStyle name="SAPBEXHLevel1X 3 2 2 2 2" xfId="50539"/>
    <cellStyle name="SAPBEXHLevel1X 3 2 2 2 2 2" xfId="50540"/>
    <cellStyle name="SAPBEXHLevel1X 3 2 2 2 2 2 2" xfId="50541"/>
    <cellStyle name="SAPBEXHLevel1X 3 2 2 2 2 3" xfId="50542"/>
    <cellStyle name="SAPBEXHLevel1X 3 2 2 2 3" xfId="50543"/>
    <cellStyle name="SAPBEXHLevel1X 3 2 2 2 3 2" xfId="50544"/>
    <cellStyle name="SAPBEXHLevel1X 3 2 2 2 3 2 2" xfId="50545"/>
    <cellStyle name="SAPBEXHLevel1X 3 2 2 2 3 3" xfId="50546"/>
    <cellStyle name="SAPBEXHLevel1X 3 2 2 2 4" xfId="50547"/>
    <cellStyle name="SAPBEXHLevel1X 3 2 2 2 4 2" xfId="50548"/>
    <cellStyle name="SAPBEXHLevel1X 3 2 2 2 4 2 2" xfId="50549"/>
    <cellStyle name="SAPBEXHLevel1X 3 2 2 2 4 3" xfId="50550"/>
    <cellStyle name="SAPBEXHLevel1X 3 2 2 2 5" xfId="50551"/>
    <cellStyle name="SAPBEXHLevel1X 3 2 2 2 5 2" xfId="50552"/>
    <cellStyle name="SAPBEXHLevel1X 3 2 2 2 5 2 2" xfId="50553"/>
    <cellStyle name="SAPBEXHLevel1X 3 2 2 2 5 3" xfId="50554"/>
    <cellStyle name="SAPBEXHLevel1X 3 2 2 2 6" xfId="50555"/>
    <cellStyle name="SAPBEXHLevel1X 3 2 2 2 6 2" xfId="50556"/>
    <cellStyle name="SAPBEXHLevel1X 3 2 2 2 6 2 2" xfId="50557"/>
    <cellStyle name="SAPBEXHLevel1X 3 2 2 2 6 3" xfId="50558"/>
    <cellStyle name="SAPBEXHLevel1X 3 2 2 2 7" xfId="50559"/>
    <cellStyle name="SAPBEXHLevel1X 3 2 2 2 7 2" xfId="50560"/>
    <cellStyle name="SAPBEXHLevel1X 3 2 2 2 8" xfId="50561"/>
    <cellStyle name="SAPBEXHLevel1X 3 2 2 3" xfId="50562"/>
    <cellStyle name="SAPBEXHLevel1X 3 2 2 3 2" xfId="50563"/>
    <cellStyle name="SAPBEXHLevel1X 3 2 2 3 2 2" xfId="50564"/>
    <cellStyle name="SAPBEXHLevel1X 3 2 2 3 3" xfId="50565"/>
    <cellStyle name="SAPBEXHLevel1X 3 2 2 4" xfId="50566"/>
    <cellStyle name="SAPBEXHLevel1X 3 2 2 4 2" xfId="50567"/>
    <cellStyle name="SAPBEXHLevel1X 3 2 2 4 2 2" xfId="50568"/>
    <cellStyle name="SAPBEXHLevel1X 3 2 2 4 3" xfId="50569"/>
    <cellStyle name="SAPBEXHLevel1X 3 2 2 5" xfId="50570"/>
    <cellStyle name="SAPBEXHLevel1X 3 2 2 5 2" xfId="50571"/>
    <cellStyle name="SAPBEXHLevel1X 3 2 2 5 2 2" xfId="50572"/>
    <cellStyle name="SAPBEXHLevel1X 3 2 2 5 3" xfId="50573"/>
    <cellStyle name="SAPBEXHLevel1X 3 2 2 6" xfId="50574"/>
    <cellStyle name="SAPBEXHLevel1X 3 2 2 6 2" xfId="50575"/>
    <cellStyle name="SAPBEXHLevel1X 3 2 2 6 2 2" xfId="50576"/>
    <cellStyle name="SAPBEXHLevel1X 3 2 2 6 3" xfId="50577"/>
    <cellStyle name="SAPBEXHLevel1X 3 2 2 7" xfId="50578"/>
    <cellStyle name="SAPBEXHLevel1X 3 2 2 7 2" xfId="50579"/>
    <cellStyle name="SAPBEXHLevel1X 3 2 2 7 2 2" xfId="50580"/>
    <cellStyle name="SAPBEXHLevel1X 3 2 2 7 3" xfId="50581"/>
    <cellStyle name="SAPBEXHLevel1X 3 2 2 8" xfId="50582"/>
    <cellStyle name="SAPBEXHLevel1X 3 2 2 8 2" xfId="50583"/>
    <cellStyle name="SAPBEXHLevel1X 3 2 2 9" xfId="50584"/>
    <cellStyle name="SAPBEXHLevel1X 3 2 3" xfId="50585"/>
    <cellStyle name="SAPBEXHLevel1X 3 2 3 2" xfId="50586"/>
    <cellStyle name="SAPBEXHLevel1X 3 2 3 2 2" xfId="50587"/>
    <cellStyle name="SAPBEXHLevel1X 3 2 3 2 2 2" xfId="50588"/>
    <cellStyle name="SAPBEXHLevel1X 3 2 3 2 3" xfId="50589"/>
    <cellStyle name="SAPBEXHLevel1X 3 2 3 3" xfId="50590"/>
    <cellStyle name="SAPBEXHLevel1X 3 2 3 3 2" xfId="50591"/>
    <cellStyle name="SAPBEXHLevel1X 3 2 3 3 2 2" xfId="50592"/>
    <cellStyle name="SAPBEXHLevel1X 3 2 3 3 3" xfId="50593"/>
    <cellStyle name="SAPBEXHLevel1X 3 2 3 4" xfId="50594"/>
    <cellStyle name="SAPBEXHLevel1X 3 2 3 4 2" xfId="50595"/>
    <cellStyle name="SAPBEXHLevel1X 3 2 3 4 2 2" xfId="50596"/>
    <cellStyle name="SAPBEXHLevel1X 3 2 3 4 3" xfId="50597"/>
    <cellStyle name="SAPBEXHLevel1X 3 2 3 5" xfId="50598"/>
    <cellStyle name="SAPBEXHLevel1X 3 2 3 5 2" xfId="50599"/>
    <cellStyle name="SAPBEXHLevel1X 3 2 3 5 2 2" xfId="50600"/>
    <cellStyle name="SAPBEXHLevel1X 3 2 3 5 3" xfId="50601"/>
    <cellStyle name="SAPBEXHLevel1X 3 2 3 6" xfId="50602"/>
    <cellStyle name="SAPBEXHLevel1X 3 2 3 6 2" xfId="50603"/>
    <cellStyle name="SAPBEXHLevel1X 3 2 3 7" xfId="50604"/>
    <cellStyle name="SAPBEXHLevel1X 3 2 4" xfId="50605"/>
    <cellStyle name="SAPBEXHLevel1X 3 2 4 2" xfId="50606"/>
    <cellStyle name="SAPBEXHLevel1X 3 2 4 2 2" xfId="50607"/>
    <cellStyle name="SAPBEXHLevel1X 3 2 4 3" xfId="50608"/>
    <cellStyle name="SAPBEXHLevel1X 3 2 5" xfId="50609"/>
    <cellStyle name="SAPBEXHLevel1X 3 2 5 2" xfId="50610"/>
    <cellStyle name="SAPBEXHLevel1X 3 2 5 2 2" xfId="50611"/>
    <cellStyle name="SAPBEXHLevel1X 3 2 5 3" xfId="50612"/>
    <cellStyle name="SAPBEXHLevel1X 3 2 6" xfId="50613"/>
    <cellStyle name="SAPBEXHLevel1X 3 2 6 2" xfId="50614"/>
    <cellStyle name="SAPBEXHLevel1X 3 2 7" xfId="50615"/>
    <cellStyle name="SAPBEXHLevel1X 3 3" xfId="50616"/>
    <cellStyle name="SAPBEXHLevel1X 3 3 2" xfId="50617"/>
    <cellStyle name="SAPBEXHLevel1X 3 3 2 2" xfId="50618"/>
    <cellStyle name="SAPBEXHLevel1X 3 3 2 2 2" xfId="50619"/>
    <cellStyle name="SAPBEXHLevel1X 3 3 2 2 2 2" xfId="50620"/>
    <cellStyle name="SAPBEXHLevel1X 3 3 2 2 2 2 2" xfId="50621"/>
    <cellStyle name="SAPBEXHLevel1X 3 3 2 2 2 3" xfId="50622"/>
    <cellStyle name="SAPBEXHLevel1X 3 3 2 2 3" xfId="50623"/>
    <cellStyle name="SAPBEXHLevel1X 3 3 2 2 3 2" xfId="50624"/>
    <cellStyle name="SAPBEXHLevel1X 3 3 2 2 3 2 2" xfId="50625"/>
    <cellStyle name="SAPBEXHLevel1X 3 3 2 2 3 3" xfId="50626"/>
    <cellStyle name="SAPBEXHLevel1X 3 3 2 2 4" xfId="50627"/>
    <cellStyle name="SAPBEXHLevel1X 3 3 2 2 4 2" xfId="50628"/>
    <cellStyle name="SAPBEXHLevel1X 3 3 2 2 4 2 2" xfId="50629"/>
    <cellStyle name="SAPBEXHLevel1X 3 3 2 2 4 3" xfId="50630"/>
    <cellStyle name="SAPBEXHLevel1X 3 3 2 2 5" xfId="50631"/>
    <cellStyle name="SAPBEXHLevel1X 3 3 2 2 5 2" xfId="50632"/>
    <cellStyle name="SAPBEXHLevel1X 3 3 2 2 5 2 2" xfId="50633"/>
    <cellStyle name="SAPBEXHLevel1X 3 3 2 2 5 3" xfId="50634"/>
    <cellStyle name="SAPBEXHLevel1X 3 3 2 2 6" xfId="50635"/>
    <cellStyle name="SAPBEXHLevel1X 3 3 2 2 6 2" xfId="50636"/>
    <cellStyle name="SAPBEXHLevel1X 3 3 2 2 6 2 2" xfId="50637"/>
    <cellStyle name="SAPBEXHLevel1X 3 3 2 2 6 3" xfId="50638"/>
    <cellStyle name="SAPBEXHLevel1X 3 3 2 2 7" xfId="50639"/>
    <cellStyle name="SAPBEXHLevel1X 3 3 2 2 7 2" xfId="50640"/>
    <cellStyle name="SAPBEXHLevel1X 3 3 2 2 8" xfId="50641"/>
    <cellStyle name="SAPBEXHLevel1X 3 3 2 3" xfId="50642"/>
    <cellStyle name="SAPBEXHLevel1X 3 3 2 3 2" xfId="50643"/>
    <cellStyle name="SAPBEXHLevel1X 3 3 2 3 2 2" xfId="50644"/>
    <cellStyle name="SAPBEXHLevel1X 3 3 2 3 3" xfId="50645"/>
    <cellStyle name="SAPBEXHLevel1X 3 3 2 4" xfId="50646"/>
    <cellStyle name="SAPBEXHLevel1X 3 3 2 4 2" xfId="50647"/>
    <cellStyle name="SAPBEXHLevel1X 3 3 2 4 2 2" xfId="50648"/>
    <cellStyle name="SAPBEXHLevel1X 3 3 2 4 3" xfId="50649"/>
    <cellStyle name="SAPBEXHLevel1X 3 3 2 5" xfId="50650"/>
    <cellStyle name="SAPBEXHLevel1X 3 3 2 5 2" xfId="50651"/>
    <cellStyle name="SAPBEXHLevel1X 3 3 2 5 2 2" xfId="50652"/>
    <cellStyle name="SAPBEXHLevel1X 3 3 2 5 3" xfId="50653"/>
    <cellStyle name="SAPBEXHLevel1X 3 3 2 6" xfId="50654"/>
    <cellStyle name="SAPBEXHLevel1X 3 3 2 6 2" xfId="50655"/>
    <cellStyle name="SAPBEXHLevel1X 3 3 2 6 2 2" xfId="50656"/>
    <cellStyle name="SAPBEXHLevel1X 3 3 2 6 3" xfId="50657"/>
    <cellStyle name="SAPBEXHLevel1X 3 3 2 7" xfId="50658"/>
    <cellStyle name="SAPBEXHLevel1X 3 3 2 7 2" xfId="50659"/>
    <cellStyle name="SAPBEXHLevel1X 3 3 2 7 2 2" xfId="50660"/>
    <cellStyle name="SAPBEXHLevel1X 3 3 2 7 3" xfId="50661"/>
    <cellStyle name="SAPBEXHLevel1X 3 3 2 8" xfId="50662"/>
    <cellStyle name="SAPBEXHLevel1X 3 3 2 8 2" xfId="50663"/>
    <cellStyle name="SAPBEXHLevel1X 3 3 2 9" xfId="50664"/>
    <cellStyle name="SAPBEXHLevel1X 3 3 3" xfId="50665"/>
    <cellStyle name="SAPBEXHLevel1X 3 3 3 2" xfId="50666"/>
    <cellStyle name="SAPBEXHLevel1X 3 3 3 2 2" xfId="50667"/>
    <cellStyle name="SAPBEXHLevel1X 3 3 3 2 2 2" xfId="50668"/>
    <cellStyle name="SAPBEXHLevel1X 3 3 3 2 3" xfId="50669"/>
    <cellStyle name="SAPBEXHLevel1X 3 3 3 3" xfId="50670"/>
    <cellStyle name="SAPBEXHLevel1X 3 3 3 3 2" xfId="50671"/>
    <cellStyle name="SAPBEXHLevel1X 3 3 3 3 2 2" xfId="50672"/>
    <cellStyle name="SAPBEXHLevel1X 3 3 3 3 3" xfId="50673"/>
    <cellStyle name="SAPBEXHLevel1X 3 3 3 4" xfId="50674"/>
    <cellStyle name="SAPBEXHLevel1X 3 3 3 4 2" xfId="50675"/>
    <cellStyle name="SAPBEXHLevel1X 3 3 3 4 2 2" xfId="50676"/>
    <cellStyle name="SAPBEXHLevel1X 3 3 3 4 3" xfId="50677"/>
    <cellStyle name="SAPBEXHLevel1X 3 3 3 5" xfId="50678"/>
    <cellStyle name="SAPBEXHLevel1X 3 3 3 5 2" xfId="50679"/>
    <cellStyle name="SAPBEXHLevel1X 3 3 3 5 2 2" xfId="50680"/>
    <cellStyle name="SAPBEXHLevel1X 3 3 3 5 3" xfId="50681"/>
    <cellStyle name="SAPBEXHLevel1X 3 3 3 6" xfId="50682"/>
    <cellStyle name="SAPBEXHLevel1X 3 3 3 6 2" xfId="50683"/>
    <cellStyle name="SAPBEXHLevel1X 3 3 3 7" xfId="50684"/>
    <cellStyle name="SAPBEXHLevel1X 3 3 4" xfId="50685"/>
    <cellStyle name="SAPBEXHLevel1X 3 3 4 2" xfId="50686"/>
    <cellStyle name="SAPBEXHLevel1X 3 3 4 2 2" xfId="50687"/>
    <cellStyle name="SAPBEXHLevel1X 3 3 4 3" xfId="50688"/>
    <cellStyle name="SAPBEXHLevel1X 3 3 5" xfId="50689"/>
    <cellStyle name="SAPBEXHLevel1X 3 3 5 2" xfId="50690"/>
    <cellStyle name="SAPBEXHLevel1X 3 3 5 2 2" xfId="50691"/>
    <cellStyle name="SAPBEXHLevel1X 3 3 5 3" xfId="50692"/>
    <cellStyle name="SAPBEXHLevel1X 3 3 6" xfId="50693"/>
    <cellStyle name="SAPBEXHLevel1X 3 3 6 2" xfId="50694"/>
    <cellStyle name="SAPBEXHLevel1X 3 3 7" xfId="50695"/>
    <cellStyle name="SAPBEXHLevel1X 3 4" xfId="50696"/>
    <cellStyle name="SAPBEXHLevel1X 3 4 2" xfId="50697"/>
    <cellStyle name="SAPBEXHLevel1X 3 4 2 2" xfId="50698"/>
    <cellStyle name="SAPBEXHLevel1X 3 4 2 2 2" xfId="50699"/>
    <cellStyle name="SAPBEXHLevel1X 3 4 2 2 2 2" xfId="50700"/>
    <cellStyle name="SAPBEXHLevel1X 3 4 2 2 3" xfId="50701"/>
    <cellStyle name="SAPBEXHLevel1X 3 4 2 3" xfId="50702"/>
    <cellStyle name="SAPBEXHLevel1X 3 4 2 3 2" xfId="50703"/>
    <cellStyle name="SAPBEXHLevel1X 3 4 2 3 2 2" xfId="50704"/>
    <cellStyle name="SAPBEXHLevel1X 3 4 2 3 3" xfId="50705"/>
    <cellStyle name="SAPBEXHLevel1X 3 4 2 4" xfId="50706"/>
    <cellStyle name="SAPBEXHLevel1X 3 4 2 4 2" xfId="50707"/>
    <cellStyle name="SAPBEXHLevel1X 3 4 2 4 2 2" xfId="50708"/>
    <cellStyle name="SAPBEXHLevel1X 3 4 2 4 3" xfId="50709"/>
    <cellStyle name="SAPBEXHLevel1X 3 4 2 5" xfId="50710"/>
    <cellStyle name="SAPBEXHLevel1X 3 4 2 5 2" xfId="50711"/>
    <cellStyle name="SAPBEXHLevel1X 3 4 2 5 2 2" xfId="50712"/>
    <cellStyle name="SAPBEXHLevel1X 3 4 2 5 3" xfId="50713"/>
    <cellStyle name="SAPBEXHLevel1X 3 4 2 6" xfId="50714"/>
    <cellStyle name="SAPBEXHLevel1X 3 4 2 6 2" xfId="50715"/>
    <cellStyle name="SAPBEXHLevel1X 3 4 2 6 2 2" xfId="50716"/>
    <cellStyle name="SAPBEXHLevel1X 3 4 2 6 3" xfId="50717"/>
    <cellStyle name="SAPBEXHLevel1X 3 4 2 7" xfId="50718"/>
    <cellStyle name="SAPBEXHLevel1X 3 4 2 7 2" xfId="50719"/>
    <cellStyle name="SAPBEXHLevel1X 3 4 2 8" xfId="50720"/>
    <cellStyle name="SAPBEXHLevel1X 3 4 3" xfId="50721"/>
    <cellStyle name="SAPBEXHLevel1X 3 4 3 2" xfId="50722"/>
    <cellStyle name="SAPBEXHLevel1X 3 4 3 2 2" xfId="50723"/>
    <cellStyle name="SAPBEXHLevel1X 3 4 3 3" xfId="50724"/>
    <cellStyle name="SAPBEXHLevel1X 3 4 4" xfId="50725"/>
    <cellStyle name="SAPBEXHLevel1X 3 4 4 2" xfId="50726"/>
    <cellStyle name="SAPBEXHLevel1X 3 4 4 2 2" xfId="50727"/>
    <cellStyle name="SAPBEXHLevel1X 3 4 4 3" xfId="50728"/>
    <cellStyle name="SAPBEXHLevel1X 3 4 5" xfId="50729"/>
    <cellStyle name="SAPBEXHLevel1X 3 4 5 2" xfId="50730"/>
    <cellStyle name="SAPBEXHLevel1X 3 4 5 2 2" xfId="50731"/>
    <cellStyle name="SAPBEXHLevel1X 3 4 5 3" xfId="50732"/>
    <cellStyle name="SAPBEXHLevel1X 3 4 6" xfId="50733"/>
    <cellStyle name="SAPBEXHLevel1X 3 4 6 2" xfId="50734"/>
    <cellStyle name="SAPBEXHLevel1X 3 4 6 2 2" xfId="50735"/>
    <cellStyle name="SAPBEXHLevel1X 3 4 6 3" xfId="50736"/>
    <cellStyle name="SAPBEXHLevel1X 3 4 7" xfId="50737"/>
    <cellStyle name="SAPBEXHLevel1X 3 4 7 2" xfId="50738"/>
    <cellStyle name="SAPBEXHLevel1X 3 4 7 2 2" xfId="50739"/>
    <cellStyle name="SAPBEXHLevel1X 3 4 7 3" xfId="50740"/>
    <cellStyle name="SAPBEXHLevel1X 3 4 8" xfId="50741"/>
    <cellStyle name="SAPBEXHLevel1X 3 4 8 2" xfId="50742"/>
    <cellStyle name="SAPBEXHLevel1X 3 4 9" xfId="50743"/>
    <cellStyle name="SAPBEXHLevel1X 3 5" xfId="50744"/>
    <cellStyle name="SAPBEXHLevel1X 3 5 2" xfId="50745"/>
    <cellStyle name="SAPBEXHLevel1X 3 5 2 2" xfId="50746"/>
    <cellStyle name="SAPBEXHLevel1X 3 5 2 2 2" xfId="50747"/>
    <cellStyle name="SAPBEXHLevel1X 3 5 2 3" xfId="50748"/>
    <cellStyle name="SAPBEXHLevel1X 3 5 3" xfId="50749"/>
    <cellStyle name="SAPBEXHLevel1X 3 5 3 2" xfId="50750"/>
    <cellStyle name="SAPBEXHLevel1X 3 5 3 2 2" xfId="50751"/>
    <cellStyle name="SAPBEXHLevel1X 3 5 3 3" xfId="50752"/>
    <cellStyle name="SAPBEXHLevel1X 3 5 4" xfId="50753"/>
    <cellStyle name="SAPBEXHLevel1X 3 5 4 2" xfId="50754"/>
    <cellStyle name="SAPBEXHLevel1X 3 5 4 2 2" xfId="50755"/>
    <cellStyle name="SAPBEXHLevel1X 3 5 4 3" xfId="50756"/>
    <cellStyle name="SAPBEXHLevel1X 3 5 5" xfId="50757"/>
    <cellStyle name="SAPBEXHLevel1X 3 5 5 2" xfId="50758"/>
    <cellStyle name="SAPBEXHLevel1X 3 5 5 2 2" xfId="50759"/>
    <cellStyle name="SAPBEXHLevel1X 3 5 5 3" xfId="50760"/>
    <cellStyle name="SAPBEXHLevel1X 3 5 6" xfId="50761"/>
    <cellStyle name="SAPBEXHLevel1X 3 5 6 2" xfId="50762"/>
    <cellStyle name="SAPBEXHLevel1X 3 5 7" xfId="50763"/>
    <cellStyle name="SAPBEXHLevel1X 3 6" xfId="50764"/>
    <cellStyle name="SAPBEXHLevel1X 3 6 2" xfId="50765"/>
    <cellStyle name="SAPBEXHLevel1X 3 6 2 2" xfId="50766"/>
    <cellStyle name="SAPBEXHLevel1X 3 6 3" xfId="50767"/>
    <cellStyle name="SAPBEXHLevel1X 3 7" xfId="50768"/>
    <cellStyle name="SAPBEXHLevel1X 3 7 2" xfId="50769"/>
    <cellStyle name="SAPBEXHLevel1X 3 7 2 2" xfId="50770"/>
    <cellStyle name="SAPBEXHLevel1X 3 7 3" xfId="50771"/>
    <cellStyle name="SAPBEXHLevel1X 3 8" xfId="50772"/>
    <cellStyle name="SAPBEXHLevel1X 3 8 2" xfId="50773"/>
    <cellStyle name="SAPBEXHLevel1X 3 9" xfId="50774"/>
    <cellStyle name="SAPBEXHLevel1X 4" xfId="50775"/>
    <cellStyle name="SAPBEXHLevel1X 4 2" xfId="50776"/>
    <cellStyle name="SAPBEXHLevel1X 4 2 2" xfId="50777"/>
    <cellStyle name="SAPBEXHLevel1X 4 2 2 2" xfId="50778"/>
    <cellStyle name="SAPBEXHLevel1X 4 2 2 2 2" xfId="50779"/>
    <cellStyle name="SAPBEXHLevel1X 4 2 2 2 2 2" xfId="50780"/>
    <cellStyle name="SAPBEXHLevel1X 4 2 2 2 2 2 2" xfId="50781"/>
    <cellStyle name="SAPBEXHLevel1X 4 2 2 2 2 3" xfId="50782"/>
    <cellStyle name="SAPBEXHLevel1X 4 2 2 2 3" xfId="50783"/>
    <cellStyle name="SAPBEXHLevel1X 4 2 2 2 3 2" xfId="50784"/>
    <cellStyle name="SAPBEXHLevel1X 4 2 2 2 3 2 2" xfId="50785"/>
    <cellStyle name="SAPBEXHLevel1X 4 2 2 2 3 3" xfId="50786"/>
    <cellStyle name="SAPBEXHLevel1X 4 2 2 2 4" xfId="50787"/>
    <cellStyle name="SAPBEXHLevel1X 4 2 2 2 4 2" xfId="50788"/>
    <cellStyle name="SAPBEXHLevel1X 4 2 2 2 4 2 2" xfId="50789"/>
    <cellStyle name="SAPBEXHLevel1X 4 2 2 2 4 3" xfId="50790"/>
    <cellStyle name="SAPBEXHLevel1X 4 2 2 2 5" xfId="50791"/>
    <cellStyle name="SAPBEXHLevel1X 4 2 2 2 5 2" xfId="50792"/>
    <cellStyle name="SAPBEXHLevel1X 4 2 2 2 5 2 2" xfId="50793"/>
    <cellStyle name="SAPBEXHLevel1X 4 2 2 2 5 3" xfId="50794"/>
    <cellStyle name="SAPBEXHLevel1X 4 2 2 2 6" xfId="50795"/>
    <cellStyle name="SAPBEXHLevel1X 4 2 2 2 6 2" xfId="50796"/>
    <cellStyle name="SAPBEXHLevel1X 4 2 2 2 6 2 2" xfId="50797"/>
    <cellStyle name="SAPBEXHLevel1X 4 2 2 2 6 3" xfId="50798"/>
    <cellStyle name="SAPBEXHLevel1X 4 2 2 2 7" xfId="50799"/>
    <cellStyle name="SAPBEXHLevel1X 4 2 2 2 7 2" xfId="50800"/>
    <cellStyle name="SAPBEXHLevel1X 4 2 2 2 8" xfId="50801"/>
    <cellStyle name="SAPBEXHLevel1X 4 2 2 3" xfId="50802"/>
    <cellStyle name="SAPBEXHLevel1X 4 2 2 3 2" xfId="50803"/>
    <cellStyle name="SAPBEXHLevel1X 4 2 2 3 2 2" xfId="50804"/>
    <cellStyle name="SAPBEXHLevel1X 4 2 2 3 3" xfId="50805"/>
    <cellStyle name="SAPBEXHLevel1X 4 2 2 4" xfId="50806"/>
    <cellStyle name="SAPBEXHLevel1X 4 2 2 4 2" xfId="50807"/>
    <cellStyle name="SAPBEXHLevel1X 4 2 2 4 2 2" xfId="50808"/>
    <cellStyle name="SAPBEXHLevel1X 4 2 2 4 3" xfId="50809"/>
    <cellStyle name="SAPBEXHLevel1X 4 2 2 5" xfId="50810"/>
    <cellStyle name="SAPBEXHLevel1X 4 2 2 5 2" xfId="50811"/>
    <cellStyle name="SAPBEXHLevel1X 4 2 2 5 2 2" xfId="50812"/>
    <cellStyle name="SAPBEXHLevel1X 4 2 2 5 3" xfId="50813"/>
    <cellStyle name="SAPBEXHLevel1X 4 2 2 6" xfId="50814"/>
    <cellStyle name="SAPBEXHLevel1X 4 2 2 6 2" xfId="50815"/>
    <cellStyle name="SAPBEXHLevel1X 4 2 2 6 2 2" xfId="50816"/>
    <cellStyle name="SAPBEXHLevel1X 4 2 2 6 3" xfId="50817"/>
    <cellStyle name="SAPBEXHLevel1X 4 2 2 7" xfId="50818"/>
    <cellStyle name="SAPBEXHLevel1X 4 2 2 7 2" xfId="50819"/>
    <cellStyle name="SAPBEXHLevel1X 4 2 2 7 2 2" xfId="50820"/>
    <cellStyle name="SAPBEXHLevel1X 4 2 2 7 3" xfId="50821"/>
    <cellStyle name="SAPBEXHLevel1X 4 2 2 8" xfId="50822"/>
    <cellStyle name="SAPBEXHLevel1X 4 2 2 8 2" xfId="50823"/>
    <cellStyle name="SAPBEXHLevel1X 4 2 2 9" xfId="50824"/>
    <cellStyle name="SAPBEXHLevel1X 4 2 3" xfId="50825"/>
    <cellStyle name="SAPBEXHLevel1X 4 2 3 2" xfId="50826"/>
    <cellStyle name="SAPBEXHLevel1X 4 2 3 2 2" xfId="50827"/>
    <cellStyle name="SAPBEXHLevel1X 4 2 3 2 2 2" xfId="50828"/>
    <cellStyle name="SAPBEXHLevel1X 4 2 3 2 3" xfId="50829"/>
    <cellStyle name="SAPBEXHLevel1X 4 2 3 3" xfId="50830"/>
    <cellStyle name="SAPBEXHLevel1X 4 2 3 3 2" xfId="50831"/>
    <cellStyle name="SAPBEXHLevel1X 4 2 3 3 2 2" xfId="50832"/>
    <cellStyle name="SAPBEXHLevel1X 4 2 3 3 3" xfId="50833"/>
    <cellStyle name="SAPBEXHLevel1X 4 2 3 4" xfId="50834"/>
    <cellStyle name="SAPBEXHLevel1X 4 2 3 4 2" xfId="50835"/>
    <cellStyle name="SAPBEXHLevel1X 4 2 3 4 2 2" xfId="50836"/>
    <cellStyle name="SAPBEXHLevel1X 4 2 3 4 3" xfId="50837"/>
    <cellStyle name="SAPBEXHLevel1X 4 2 3 5" xfId="50838"/>
    <cellStyle name="SAPBEXHLevel1X 4 2 3 5 2" xfId="50839"/>
    <cellStyle name="SAPBEXHLevel1X 4 2 3 5 2 2" xfId="50840"/>
    <cellStyle name="SAPBEXHLevel1X 4 2 3 5 3" xfId="50841"/>
    <cellStyle name="SAPBEXHLevel1X 4 2 3 6" xfId="50842"/>
    <cellStyle name="SAPBEXHLevel1X 4 2 3 6 2" xfId="50843"/>
    <cellStyle name="SAPBEXHLevel1X 4 2 3 7" xfId="50844"/>
    <cellStyle name="SAPBEXHLevel1X 4 2 4" xfId="50845"/>
    <cellStyle name="SAPBEXHLevel1X 4 2 4 2" xfId="50846"/>
    <cellStyle name="SAPBEXHLevel1X 4 2 4 2 2" xfId="50847"/>
    <cellStyle name="SAPBEXHLevel1X 4 2 4 3" xfId="50848"/>
    <cellStyle name="SAPBEXHLevel1X 4 2 5" xfId="50849"/>
    <cellStyle name="SAPBEXHLevel1X 4 2 5 2" xfId="50850"/>
    <cellStyle name="SAPBEXHLevel1X 4 2 5 2 2" xfId="50851"/>
    <cellStyle name="SAPBEXHLevel1X 4 2 5 3" xfId="50852"/>
    <cellStyle name="SAPBEXHLevel1X 4 2 6" xfId="50853"/>
    <cellStyle name="SAPBEXHLevel1X 4 2 6 2" xfId="50854"/>
    <cellStyle name="SAPBEXHLevel1X 4 2 7" xfId="50855"/>
    <cellStyle name="SAPBEXHLevel1X 4 3" xfId="50856"/>
    <cellStyle name="SAPBEXHLevel1X 4 3 2" xfId="50857"/>
    <cellStyle name="SAPBEXHLevel1X 4 3 2 2" xfId="50858"/>
    <cellStyle name="SAPBEXHLevel1X 4 3 2 2 2" xfId="50859"/>
    <cellStyle name="SAPBEXHLevel1X 4 3 2 2 2 2" xfId="50860"/>
    <cellStyle name="SAPBEXHLevel1X 4 3 2 2 2 2 2" xfId="50861"/>
    <cellStyle name="SAPBEXHLevel1X 4 3 2 2 2 3" xfId="50862"/>
    <cellStyle name="SAPBEXHLevel1X 4 3 2 2 3" xfId="50863"/>
    <cellStyle name="SAPBEXHLevel1X 4 3 2 2 3 2" xfId="50864"/>
    <cellStyle name="SAPBEXHLevel1X 4 3 2 2 3 2 2" xfId="50865"/>
    <cellStyle name="SAPBEXHLevel1X 4 3 2 2 3 3" xfId="50866"/>
    <cellStyle name="SAPBEXHLevel1X 4 3 2 2 4" xfId="50867"/>
    <cellStyle name="SAPBEXHLevel1X 4 3 2 2 4 2" xfId="50868"/>
    <cellStyle name="SAPBEXHLevel1X 4 3 2 2 4 2 2" xfId="50869"/>
    <cellStyle name="SAPBEXHLevel1X 4 3 2 2 4 3" xfId="50870"/>
    <cellStyle name="SAPBEXHLevel1X 4 3 2 2 5" xfId="50871"/>
    <cellStyle name="SAPBEXHLevel1X 4 3 2 2 5 2" xfId="50872"/>
    <cellStyle name="SAPBEXHLevel1X 4 3 2 2 5 2 2" xfId="50873"/>
    <cellStyle name="SAPBEXHLevel1X 4 3 2 2 5 3" xfId="50874"/>
    <cellStyle name="SAPBEXHLevel1X 4 3 2 2 6" xfId="50875"/>
    <cellStyle name="SAPBEXHLevel1X 4 3 2 2 6 2" xfId="50876"/>
    <cellStyle name="SAPBEXHLevel1X 4 3 2 2 6 2 2" xfId="50877"/>
    <cellStyle name="SAPBEXHLevel1X 4 3 2 2 6 3" xfId="50878"/>
    <cellStyle name="SAPBEXHLevel1X 4 3 2 2 7" xfId="50879"/>
    <cellStyle name="SAPBEXHLevel1X 4 3 2 2 7 2" xfId="50880"/>
    <cellStyle name="SAPBEXHLevel1X 4 3 2 2 8" xfId="50881"/>
    <cellStyle name="SAPBEXHLevel1X 4 3 2 3" xfId="50882"/>
    <cellStyle name="SAPBEXHLevel1X 4 3 2 3 2" xfId="50883"/>
    <cellStyle name="SAPBEXHLevel1X 4 3 2 3 2 2" xfId="50884"/>
    <cellStyle name="SAPBEXHLevel1X 4 3 2 3 3" xfId="50885"/>
    <cellStyle name="SAPBEXHLevel1X 4 3 2 4" xfId="50886"/>
    <cellStyle name="SAPBEXHLevel1X 4 3 2 4 2" xfId="50887"/>
    <cellStyle name="SAPBEXHLevel1X 4 3 2 4 2 2" xfId="50888"/>
    <cellStyle name="SAPBEXHLevel1X 4 3 2 4 3" xfId="50889"/>
    <cellStyle name="SAPBEXHLevel1X 4 3 2 5" xfId="50890"/>
    <cellStyle name="SAPBEXHLevel1X 4 3 2 5 2" xfId="50891"/>
    <cellStyle name="SAPBEXHLevel1X 4 3 2 5 2 2" xfId="50892"/>
    <cellStyle name="SAPBEXHLevel1X 4 3 2 5 3" xfId="50893"/>
    <cellStyle name="SAPBEXHLevel1X 4 3 2 6" xfId="50894"/>
    <cellStyle name="SAPBEXHLevel1X 4 3 2 6 2" xfId="50895"/>
    <cellStyle name="SAPBEXHLevel1X 4 3 2 6 2 2" xfId="50896"/>
    <cellStyle name="SAPBEXHLevel1X 4 3 2 6 3" xfId="50897"/>
    <cellStyle name="SAPBEXHLevel1X 4 3 2 7" xfId="50898"/>
    <cellStyle name="SAPBEXHLevel1X 4 3 2 7 2" xfId="50899"/>
    <cellStyle name="SAPBEXHLevel1X 4 3 2 7 2 2" xfId="50900"/>
    <cellStyle name="SAPBEXHLevel1X 4 3 2 7 3" xfId="50901"/>
    <cellStyle name="SAPBEXHLevel1X 4 3 2 8" xfId="50902"/>
    <cellStyle name="SAPBEXHLevel1X 4 3 2 8 2" xfId="50903"/>
    <cellStyle name="SAPBEXHLevel1X 4 3 2 9" xfId="50904"/>
    <cellStyle name="SAPBEXHLevel1X 4 3 3" xfId="50905"/>
    <cellStyle name="SAPBEXHLevel1X 4 3 3 2" xfId="50906"/>
    <cellStyle name="SAPBEXHLevel1X 4 3 3 2 2" xfId="50907"/>
    <cellStyle name="SAPBEXHLevel1X 4 3 3 2 2 2" xfId="50908"/>
    <cellStyle name="SAPBEXHLevel1X 4 3 3 2 3" xfId="50909"/>
    <cellStyle name="SAPBEXHLevel1X 4 3 3 3" xfId="50910"/>
    <cellStyle name="SAPBEXHLevel1X 4 3 3 3 2" xfId="50911"/>
    <cellStyle name="SAPBEXHLevel1X 4 3 3 3 2 2" xfId="50912"/>
    <cellStyle name="SAPBEXHLevel1X 4 3 3 3 3" xfId="50913"/>
    <cellStyle name="SAPBEXHLevel1X 4 3 3 4" xfId="50914"/>
    <cellStyle name="SAPBEXHLevel1X 4 3 3 4 2" xfId="50915"/>
    <cellStyle name="SAPBEXHLevel1X 4 3 3 4 2 2" xfId="50916"/>
    <cellStyle name="SAPBEXHLevel1X 4 3 3 4 3" xfId="50917"/>
    <cellStyle name="SAPBEXHLevel1X 4 3 3 5" xfId="50918"/>
    <cellStyle name="SAPBEXHLevel1X 4 3 3 5 2" xfId="50919"/>
    <cellStyle name="SAPBEXHLevel1X 4 3 3 5 2 2" xfId="50920"/>
    <cellStyle name="SAPBEXHLevel1X 4 3 3 5 3" xfId="50921"/>
    <cellStyle name="SAPBEXHLevel1X 4 3 3 6" xfId="50922"/>
    <cellStyle name="SAPBEXHLevel1X 4 3 3 6 2" xfId="50923"/>
    <cellStyle name="SAPBEXHLevel1X 4 3 3 7" xfId="50924"/>
    <cellStyle name="SAPBEXHLevel1X 4 3 4" xfId="50925"/>
    <cellStyle name="SAPBEXHLevel1X 4 3 4 2" xfId="50926"/>
    <cellStyle name="SAPBEXHLevel1X 4 3 4 2 2" xfId="50927"/>
    <cellStyle name="SAPBEXHLevel1X 4 3 4 3" xfId="50928"/>
    <cellStyle name="SAPBEXHLevel1X 4 3 5" xfId="50929"/>
    <cellStyle name="SAPBEXHLevel1X 4 3 5 2" xfId="50930"/>
    <cellStyle name="SAPBEXHLevel1X 4 3 5 2 2" xfId="50931"/>
    <cellStyle name="SAPBEXHLevel1X 4 3 5 3" xfId="50932"/>
    <cellStyle name="SAPBEXHLevel1X 4 3 6" xfId="50933"/>
    <cellStyle name="SAPBEXHLevel1X 4 3 6 2" xfId="50934"/>
    <cellStyle name="SAPBEXHLevel1X 4 3 7" xfId="50935"/>
    <cellStyle name="SAPBEXHLevel1X 4 4" xfId="50936"/>
    <cellStyle name="SAPBEXHLevel1X 4 4 2" xfId="50937"/>
    <cellStyle name="SAPBEXHLevel1X 4 4 2 2" xfId="50938"/>
    <cellStyle name="SAPBEXHLevel1X 4 4 2 2 2" xfId="50939"/>
    <cellStyle name="SAPBEXHLevel1X 4 4 2 2 2 2" xfId="50940"/>
    <cellStyle name="SAPBEXHLevel1X 4 4 2 2 3" xfId="50941"/>
    <cellStyle name="SAPBEXHLevel1X 4 4 2 3" xfId="50942"/>
    <cellStyle name="SAPBEXHLevel1X 4 4 2 3 2" xfId="50943"/>
    <cellStyle name="SAPBEXHLevel1X 4 4 2 3 2 2" xfId="50944"/>
    <cellStyle name="SAPBEXHLevel1X 4 4 2 3 3" xfId="50945"/>
    <cellStyle name="SAPBEXHLevel1X 4 4 2 4" xfId="50946"/>
    <cellStyle name="SAPBEXHLevel1X 4 4 2 4 2" xfId="50947"/>
    <cellStyle name="SAPBEXHLevel1X 4 4 2 4 2 2" xfId="50948"/>
    <cellStyle name="SAPBEXHLevel1X 4 4 2 4 3" xfId="50949"/>
    <cellStyle name="SAPBEXHLevel1X 4 4 2 5" xfId="50950"/>
    <cellStyle name="SAPBEXHLevel1X 4 4 2 5 2" xfId="50951"/>
    <cellStyle name="SAPBEXHLevel1X 4 4 2 5 2 2" xfId="50952"/>
    <cellStyle name="SAPBEXHLevel1X 4 4 2 5 3" xfId="50953"/>
    <cellStyle name="SAPBEXHLevel1X 4 4 2 6" xfId="50954"/>
    <cellStyle name="SAPBEXHLevel1X 4 4 2 6 2" xfId="50955"/>
    <cellStyle name="SAPBEXHLevel1X 4 4 2 6 2 2" xfId="50956"/>
    <cellStyle name="SAPBEXHLevel1X 4 4 2 6 3" xfId="50957"/>
    <cellStyle name="SAPBEXHLevel1X 4 4 2 7" xfId="50958"/>
    <cellStyle name="SAPBEXHLevel1X 4 4 2 7 2" xfId="50959"/>
    <cellStyle name="SAPBEXHLevel1X 4 4 2 8" xfId="50960"/>
    <cellStyle name="SAPBEXHLevel1X 4 4 3" xfId="50961"/>
    <cellStyle name="SAPBEXHLevel1X 4 4 3 2" xfId="50962"/>
    <cellStyle name="SAPBEXHLevel1X 4 4 3 2 2" xfId="50963"/>
    <cellStyle name="SAPBEXHLevel1X 4 4 3 3" xfId="50964"/>
    <cellStyle name="SAPBEXHLevel1X 4 4 4" xfId="50965"/>
    <cellStyle name="SAPBEXHLevel1X 4 4 4 2" xfId="50966"/>
    <cellStyle name="SAPBEXHLevel1X 4 4 4 2 2" xfId="50967"/>
    <cellStyle name="SAPBEXHLevel1X 4 4 4 3" xfId="50968"/>
    <cellStyle name="SAPBEXHLevel1X 4 4 5" xfId="50969"/>
    <cellStyle name="SAPBEXHLevel1X 4 4 5 2" xfId="50970"/>
    <cellStyle name="SAPBEXHLevel1X 4 4 5 2 2" xfId="50971"/>
    <cellStyle name="SAPBEXHLevel1X 4 4 5 3" xfId="50972"/>
    <cellStyle name="SAPBEXHLevel1X 4 4 6" xfId="50973"/>
    <cellStyle name="SAPBEXHLevel1X 4 4 6 2" xfId="50974"/>
    <cellStyle name="SAPBEXHLevel1X 4 4 6 2 2" xfId="50975"/>
    <cellStyle name="SAPBEXHLevel1X 4 4 6 3" xfId="50976"/>
    <cellStyle name="SAPBEXHLevel1X 4 4 7" xfId="50977"/>
    <cellStyle name="SAPBEXHLevel1X 4 4 7 2" xfId="50978"/>
    <cellStyle name="SAPBEXHLevel1X 4 4 7 2 2" xfId="50979"/>
    <cellStyle name="SAPBEXHLevel1X 4 4 7 3" xfId="50980"/>
    <cellStyle name="SAPBEXHLevel1X 4 4 8" xfId="50981"/>
    <cellStyle name="SAPBEXHLevel1X 4 4 8 2" xfId="50982"/>
    <cellStyle name="SAPBEXHLevel1X 4 4 9" xfId="50983"/>
    <cellStyle name="SAPBEXHLevel1X 4 5" xfId="50984"/>
    <cellStyle name="SAPBEXHLevel1X 4 5 2" xfId="50985"/>
    <cellStyle name="SAPBEXHLevel1X 4 5 2 2" xfId="50986"/>
    <cellStyle name="SAPBEXHLevel1X 4 5 2 2 2" xfId="50987"/>
    <cellStyle name="SAPBEXHLevel1X 4 5 2 3" xfId="50988"/>
    <cellStyle name="SAPBEXHLevel1X 4 5 3" xfId="50989"/>
    <cellStyle name="SAPBEXHLevel1X 4 5 3 2" xfId="50990"/>
    <cellStyle name="SAPBEXHLevel1X 4 5 3 2 2" xfId="50991"/>
    <cellStyle name="SAPBEXHLevel1X 4 5 3 3" xfId="50992"/>
    <cellStyle name="SAPBEXHLevel1X 4 5 4" xfId="50993"/>
    <cellStyle name="SAPBEXHLevel1X 4 5 4 2" xfId="50994"/>
    <cellStyle name="SAPBEXHLevel1X 4 5 4 2 2" xfId="50995"/>
    <cellStyle name="SAPBEXHLevel1X 4 5 4 3" xfId="50996"/>
    <cellStyle name="SAPBEXHLevel1X 4 5 5" xfId="50997"/>
    <cellStyle name="SAPBEXHLevel1X 4 5 5 2" xfId="50998"/>
    <cellStyle name="SAPBEXHLevel1X 4 5 5 2 2" xfId="50999"/>
    <cellStyle name="SAPBEXHLevel1X 4 5 5 3" xfId="51000"/>
    <cellStyle name="SAPBEXHLevel1X 4 5 6" xfId="51001"/>
    <cellStyle name="SAPBEXHLevel1X 4 5 6 2" xfId="51002"/>
    <cellStyle name="SAPBEXHLevel1X 4 5 7" xfId="51003"/>
    <cellStyle name="SAPBEXHLevel1X 4 6" xfId="51004"/>
    <cellStyle name="SAPBEXHLevel1X 4 6 2" xfId="51005"/>
    <cellStyle name="SAPBEXHLevel1X 4 6 2 2" xfId="51006"/>
    <cellStyle name="SAPBEXHLevel1X 4 6 3" xfId="51007"/>
    <cellStyle name="SAPBEXHLevel1X 4 7" xfId="51008"/>
    <cellStyle name="SAPBEXHLevel1X 4 7 2" xfId="51009"/>
    <cellStyle name="SAPBEXHLevel1X 4 7 2 2" xfId="51010"/>
    <cellStyle name="SAPBEXHLevel1X 4 7 3" xfId="51011"/>
    <cellStyle name="SAPBEXHLevel1X 4 8" xfId="51012"/>
    <cellStyle name="SAPBEXHLevel1X 4 8 2" xfId="51013"/>
    <cellStyle name="SAPBEXHLevel1X 4 9" xfId="51014"/>
    <cellStyle name="SAPBEXHLevel1X 5" xfId="51015"/>
    <cellStyle name="SAPBEXHLevel1X 5 2" xfId="51016"/>
    <cellStyle name="SAPBEXHLevel1X 5 2 2" xfId="51017"/>
    <cellStyle name="SAPBEXHLevel1X 5 2 2 2" xfId="51018"/>
    <cellStyle name="SAPBEXHLevel1X 5 2 2 2 2" xfId="51019"/>
    <cellStyle name="SAPBEXHLevel1X 5 2 2 2 2 2" xfId="51020"/>
    <cellStyle name="SAPBEXHLevel1X 5 2 2 2 3" xfId="51021"/>
    <cellStyle name="SAPBEXHLevel1X 5 2 2 3" xfId="51022"/>
    <cellStyle name="SAPBEXHLevel1X 5 2 2 3 2" xfId="51023"/>
    <cellStyle name="SAPBEXHLevel1X 5 2 2 3 2 2" xfId="51024"/>
    <cellStyle name="SAPBEXHLevel1X 5 2 2 3 3" xfId="51025"/>
    <cellStyle name="SAPBEXHLevel1X 5 2 2 4" xfId="51026"/>
    <cellStyle name="SAPBEXHLevel1X 5 2 2 4 2" xfId="51027"/>
    <cellStyle name="SAPBEXHLevel1X 5 2 2 4 2 2" xfId="51028"/>
    <cellStyle name="SAPBEXHLevel1X 5 2 2 4 3" xfId="51029"/>
    <cellStyle name="SAPBEXHLevel1X 5 2 2 5" xfId="51030"/>
    <cellStyle name="SAPBEXHLevel1X 5 2 2 5 2" xfId="51031"/>
    <cellStyle name="SAPBEXHLevel1X 5 2 2 5 2 2" xfId="51032"/>
    <cellStyle name="SAPBEXHLevel1X 5 2 2 5 3" xfId="51033"/>
    <cellStyle name="SAPBEXHLevel1X 5 2 2 6" xfId="51034"/>
    <cellStyle name="SAPBEXHLevel1X 5 2 2 6 2" xfId="51035"/>
    <cellStyle name="SAPBEXHLevel1X 5 2 2 6 2 2" xfId="51036"/>
    <cellStyle name="SAPBEXHLevel1X 5 2 2 6 3" xfId="51037"/>
    <cellStyle name="SAPBEXHLevel1X 5 2 2 7" xfId="51038"/>
    <cellStyle name="SAPBEXHLevel1X 5 2 2 7 2" xfId="51039"/>
    <cellStyle name="SAPBEXHLevel1X 5 2 2 8" xfId="51040"/>
    <cellStyle name="SAPBEXHLevel1X 5 2 3" xfId="51041"/>
    <cellStyle name="SAPBEXHLevel1X 5 2 3 2" xfId="51042"/>
    <cellStyle name="SAPBEXHLevel1X 5 2 3 2 2" xfId="51043"/>
    <cellStyle name="SAPBEXHLevel1X 5 2 3 3" xfId="51044"/>
    <cellStyle name="SAPBEXHLevel1X 5 2 4" xfId="51045"/>
    <cellStyle name="SAPBEXHLevel1X 5 2 4 2" xfId="51046"/>
    <cellStyle name="SAPBEXHLevel1X 5 2 4 2 2" xfId="51047"/>
    <cellStyle name="SAPBEXHLevel1X 5 2 4 3" xfId="51048"/>
    <cellStyle name="SAPBEXHLevel1X 5 2 5" xfId="51049"/>
    <cellStyle name="SAPBEXHLevel1X 5 2 5 2" xfId="51050"/>
    <cellStyle name="SAPBEXHLevel1X 5 2 5 2 2" xfId="51051"/>
    <cellStyle name="SAPBEXHLevel1X 5 2 5 3" xfId="51052"/>
    <cellStyle name="SAPBEXHLevel1X 5 2 6" xfId="51053"/>
    <cellStyle name="SAPBEXHLevel1X 5 2 6 2" xfId="51054"/>
    <cellStyle name="SAPBEXHLevel1X 5 2 6 2 2" xfId="51055"/>
    <cellStyle name="SAPBEXHLevel1X 5 2 6 3" xfId="51056"/>
    <cellStyle name="SAPBEXHLevel1X 5 2 7" xfId="51057"/>
    <cellStyle name="SAPBEXHLevel1X 5 2 7 2" xfId="51058"/>
    <cellStyle name="SAPBEXHLevel1X 5 2 7 2 2" xfId="51059"/>
    <cellStyle name="SAPBEXHLevel1X 5 2 7 3" xfId="51060"/>
    <cellStyle name="SAPBEXHLevel1X 5 2 8" xfId="51061"/>
    <cellStyle name="SAPBEXHLevel1X 5 2 8 2" xfId="51062"/>
    <cellStyle name="SAPBEXHLevel1X 5 2 9" xfId="51063"/>
    <cellStyle name="SAPBEXHLevel1X 5 3" xfId="51064"/>
    <cellStyle name="SAPBEXHLevel1X 5 3 2" xfId="51065"/>
    <cellStyle name="SAPBEXHLevel1X 5 3 2 2" xfId="51066"/>
    <cellStyle name="SAPBEXHLevel1X 5 3 2 2 2" xfId="51067"/>
    <cellStyle name="SAPBEXHLevel1X 5 3 2 3" xfId="51068"/>
    <cellStyle name="SAPBEXHLevel1X 5 3 3" xfId="51069"/>
    <cellStyle name="SAPBEXHLevel1X 5 3 3 2" xfId="51070"/>
    <cellStyle name="SAPBEXHLevel1X 5 3 3 2 2" xfId="51071"/>
    <cellStyle name="SAPBEXHLevel1X 5 3 3 3" xfId="51072"/>
    <cellStyle name="SAPBEXHLevel1X 5 3 4" xfId="51073"/>
    <cellStyle name="SAPBEXHLevel1X 5 3 4 2" xfId="51074"/>
    <cellStyle name="SAPBEXHLevel1X 5 3 4 2 2" xfId="51075"/>
    <cellStyle name="SAPBEXHLevel1X 5 3 4 3" xfId="51076"/>
    <cellStyle name="SAPBEXHLevel1X 5 3 5" xfId="51077"/>
    <cellStyle name="SAPBEXHLevel1X 5 3 5 2" xfId="51078"/>
    <cellStyle name="SAPBEXHLevel1X 5 3 5 2 2" xfId="51079"/>
    <cellStyle name="SAPBEXHLevel1X 5 3 5 3" xfId="51080"/>
    <cellStyle name="SAPBEXHLevel1X 5 3 6" xfId="51081"/>
    <cellStyle name="SAPBEXHLevel1X 5 3 6 2" xfId="51082"/>
    <cellStyle name="SAPBEXHLevel1X 5 3 7" xfId="51083"/>
    <cellStyle name="SAPBEXHLevel1X 5 4" xfId="51084"/>
    <cellStyle name="SAPBEXHLevel1X 5 4 2" xfId="51085"/>
    <cellStyle name="SAPBEXHLevel1X 5 4 2 2" xfId="51086"/>
    <cellStyle name="SAPBEXHLevel1X 5 4 3" xfId="51087"/>
    <cellStyle name="SAPBEXHLevel1X 5 5" xfId="51088"/>
    <cellStyle name="SAPBEXHLevel1X 5 5 2" xfId="51089"/>
    <cellStyle name="SAPBEXHLevel1X 5 5 2 2" xfId="51090"/>
    <cellStyle name="SAPBEXHLevel1X 5 5 3" xfId="51091"/>
    <cellStyle name="SAPBEXHLevel1X 5 6" xfId="51092"/>
    <cellStyle name="SAPBEXHLevel1X 5 6 2" xfId="51093"/>
    <cellStyle name="SAPBEXHLevel1X 5 7" xfId="51094"/>
    <cellStyle name="SAPBEXHLevel1X 6" xfId="51095"/>
    <cellStyle name="SAPBEXHLevel1X 6 2" xfId="51096"/>
    <cellStyle name="SAPBEXHLevel1X 6 2 2" xfId="51097"/>
    <cellStyle name="SAPBEXHLevel1X 6 2 2 2" xfId="51098"/>
    <cellStyle name="SAPBEXHLevel1X 6 2 2 2 2" xfId="51099"/>
    <cellStyle name="SAPBEXHLevel1X 6 2 2 3" xfId="51100"/>
    <cellStyle name="SAPBEXHLevel1X 6 2 3" xfId="51101"/>
    <cellStyle name="SAPBEXHLevel1X 6 2 3 2" xfId="51102"/>
    <cellStyle name="SAPBEXHLevel1X 6 2 3 2 2" xfId="51103"/>
    <cellStyle name="SAPBEXHLevel1X 6 2 3 3" xfId="51104"/>
    <cellStyle name="SAPBEXHLevel1X 6 2 4" xfId="51105"/>
    <cellStyle name="SAPBEXHLevel1X 6 2 4 2" xfId="51106"/>
    <cellStyle name="SAPBEXHLevel1X 6 2 4 2 2" xfId="51107"/>
    <cellStyle name="SAPBEXHLevel1X 6 2 4 3" xfId="51108"/>
    <cellStyle name="SAPBEXHLevel1X 6 2 5" xfId="51109"/>
    <cellStyle name="SAPBEXHLevel1X 6 2 5 2" xfId="51110"/>
    <cellStyle name="SAPBEXHLevel1X 6 2 5 2 2" xfId="51111"/>
    <cellStyle name="SAPBEXHLevel1X 6 2 5 3" xfId="51112"/>
    <cellStyle name="SAPBEXHLevel1X 6 2 6" xfId="51113"/>
    <cellStyle name="SAPBEXHLevel1X 6 2 6 2" xfId="51114"/>
    <cellStyle name="SAPBEXHLevel1X 6 2 6 2 2" xfId="51115"/>
    <cellStyle name="SAPBEXHLevel1X 6 2 6 3" xfId="51116"/>
    <cellStyle name="SAPBEXHLevel1X 6 2 7" xfId="51117"/>
    <cellStyle name="SAPBEXHLevel1X 6 2 7 2" xfId="51118"/>
    <cellStyle name="SAPBEXHLevel1X 6 2 8" xfId="51119"/>
    <cellStyle name="SAPBEXHLevel1X 6 3" xfId="51120"/>
    <cellStyle name="SAPBEXHLevel1X 6 3 2" xfId="51121"/>
    <cellStyle name="SAPBEXHLevel1X 6 3 2 2" xfId="51122"/>
    <cellStyle name="SAPBEXHLevel1X 6 3 3" xfId="51123"/>
    <cellStyle name="SAPBEXHLevel1X 6 4" xfId="51124"/>
    <cellStyle name="SAPBEXHLevel1X 6 4 2" xfId="51125"/>
    <cellStyle name="SAPBEXHLevel1X 6 4 2 2" xfId="51126"/>
    <cellStyle name="SAPBEXHLevel1X 6 4 3" xfId="51127"/>
    <cellStyle name="SAPBEXHLevel1X 6 5" xfId="51128"/>
    <cellStyle name="SAPBEXHLevel1X 6 5 2" xfId="51129"/>
    <cellStyle name="SAPBEXHLevel1X 6 5 2 2" xfId="51130"/>
    <cellStyle name="SAPBEXHLevel1X 6 5 3" xfId="51131"/>
    <cellStyle name="SAPBEXHLevel1X 6 6" xfId="51132"/>
    <cellStyle name="SAPBEXHLevel1X 6 6 2" xfId="51133"/>
    <cellStyle name="SAPBEXHLevel1X 6 6 2 2" xfId="51134"/>
    <cellStyle name="SAPBEXHLevel1X 6 6 3" xfId="51135"/>
    <cellStyle name="SAPBEXHLevel1X 6 7" xfId="51136"/>
    <cellStyle name="SAPBEXHLevel1X 6 7 2" xfId="51137"/>
    <cellStyle name="SAPBEXHLevel1X 6 7 2 2" xfId="51138"/>
    <cellStyle name="SAPBEXHLevel1X 6 7 3" xfId="51139"/>
    <cellStyle name="SAPBEXHLevel1X 6 8" xfId="51140"/>
    <cellStyle name="SAPBEXHLevel1X 6 8 2" xfId="51141"/>
    <cellStyle name="SAPBEXHLevel1X 6 9" xfId="51142"/>
    <cellStyle name="SAPBEXHLevel1X 7" xfId="51143"/>
    <cellStyle name="SAPBEXHLevel1X 7 2" xfId="51144"/>
    <cellStyle name="SAPBEXHLevel1X 7 2 2" xfId="51145"/>
    <cellStyle name="SAPBEXHLevel1X 7 2 2 2" xfId="51146"/>
    <cellStyle name="SAPBEXHLevel1X 7 2 3" xfId="51147"/>
    <cellStyle name="SAPBEXHLevel1X 7 3" xfId="51148"/>
    <cellStyle name="SAPBEXHLevel1X 7 3 2" xfId="51149"/>
    <cellStyle name="SAPBEXHLevel1X 7 3 2 2" xfId="51150"/>
    <cellStyle name="SAPBEXHLevel1X 7 3 3" xfId="51151"/>
    <cellStyle name="SAPBEXHLevel1X 7 4" xfId="51152"/>
    <cellStyle name="SAPBEXHLevel1X 7 4 2" xfId="51153"/>
    <cellStyle name="SAPBEXHLevel1X 7 4 2 2" xfId="51154"/>
    <cellStyle name="SAPBEXHLevel1X 7 4 3" xfId="51155"/>
    <cellStyle name="SAPBEXHLevel1X 7 5" xfId="51156"/>
    <cellStyle name="SAPBEXHLevel1X 7 5 2" xfId="51157"/>
    <cellStyle name="SAPBEXHLevel1X 7 5 2 2" xfId="51158"/>
    <cellStyle name="SAPBEXHLevel1X 7 5 3" xfId="51159"/>
    <cellStyle name="SAPBEXHLevel1X 7 6" xfId="51160"/>
    <cellStyle name="SAPBEXHLevel1X 7 6 2" xfId="51161"/>
    <cellStyle name="SAPBEXHLevel1X 7 7" xfId="51162"/>
    <cellStyle name="SAPBEXHLevel1X 8" xfId="51163"/>
    <cellStyle name="SAPBEXHLevel1X 8 2" xfId="51164"/>
    <cellStyle name="SAPBEXHLevel1X 8 2 2" xfId="51165"/>
    <cellStyle name="SAPBEXHLevel1X 8 3" xfId="51166"/>
    <cellStyle name="SAPBEXHLevel1X 9" xfId="51167"/>
    <cellStyle name="SAPBEXHLevel1X 9 2" xfId="51168"/>
    <cellStyle name="SAPBEXHLevel1X 9 2 2" xfId="51169"/>
    <cellStyle name="SAPBEXHLevel1X 9 3" xfId="51170"/>
    <cellStyle name="SAPBEXHLevel1X_10년_단기 (2)" xfId="51171"/>
    <cellStyle name="SAPBEXHLevel2" xfId="51172"/>
    <cellStyle name="SAPBEXHLevel2 10" xfId="51173"/>
    <cellStyle name="SAPBEXHLevel2 10 2" xfId="51174"/>
    <cellStyle name="SAPBEXHLevel2 11" xfId="51175"/>
    <cellStyle name="SAPBEXHLevel2 2" xfId="51176"/>
    <cellStyle name="SAPBEXHLevel2 2 2" xfId="51177"/>
    <cellStyle name="SAPBEXHLevel2 2 2 2" xfId="51178"/>
    <cellStyle name="SAPBEXHLevel2 2 2 2 2" xfId="51179"/>
    <cellStyle name="SAPBEXHLevel2 2 2 2 2 2" xfId="51180"/>
    <cellStyle name="SAPBEXHLevel2 2 2 2 2 2 2" xfId="51181"/>
    <cellStyle name="SAPBEXHLevel2 2 2 2 2 2 2 2" xfId="51182"/>
    <cellStyle name="SAPBEXHLevel2 2 2 2 2 2 3" xfId="51183"/>
    <cellStyle name="SAPBEXHLevel2 2 2 2 2 3" xfId="51184"/>
    <cellStyle name="SAPBEXHLevel2 2 2 2 2 3 2" xfId="51185"/>
    <cellStyle name="SAPBEXHLevel2 2 2 2 2 3 2 2" xfId="51186"/>
    <cellStyle name="SAPBEXHLevel2 2 2 2 2 3 3" xfId="51187"/>
    <cellStyle name="SAPBEXHLevel2 2 2 2 2 4" xfId="51188"/>
    <cellStyle name="SAPBEXHLevel2 2 2 2 2 4 2" xfId="51189"/>
    <cellStyle name="SAPBEXHLevel2 2 2 2 2 4 2 2" xfId="51190"/>
    <cellStyle name="SAPBEXHLevel2 2 2 2 2 4 3" xfId="51191"/>
    <cellStyle name="SAPBEXHLevel2 2 2 2 2 5" xfId="51192"/>
    <cellStyle name="SAPBEXHLevel2 2 2 2 2 5 2" xfId="51193"/>
    <cellStyle name="SAPBEXHLevel2 2 2 2 2 5 2 2" xfId="51194"/>
    <cellStyle name="SAPBEXHLevel2 2 2 2 2 5 3" xfId="51195"/>
    <cellStyle name="SAPBEXHLevel2 2 2 2 2 6" xfId="51196"/>
    <cellStyle name="SAPBEXHLevel2 2 2 2 2 6 2" xfId="51197"/>
    <cellStyle name="SAPBEXHLevel2 2 2 2 2 6 2 2" xfId="51198"/>
    <cellStyle name="SAPBEXHLevel2 2 2 2 2 6 3" xfId="51199"/>
    <cellStyle name="SAPBEXHLevel2 2 2 2 2 7" xfId="51200"/>
    <cellStyle name="SAPBEXHLevel2 2 2 2 2 7 2" xfId="51201"/>
    <cellStyle name="SAPBEXHLevel2 2 2 2 2 8" xfId="51202"/>
    <cellStyle name="SAPBEXHLevel2 2 2 2 3" xfId="51203"/>
    <cellStyle name="SAPBEXHLevel2 2 2 2 3 2" xfId="51204"/>
    <cellStyle name="SAPBEXHLevel2 2 2 2 3 2 2" xfId="51205"/>
    <cellStyle name="SAPBEXHLevel2 2 2 2 3 3" xfId="51206"/>
    <cellStyle name="SAPBEXHLevel2 2 2 2 4" xfId="51207"/>
    <cellStyle name="SAPBEXHLevel2 2 2 2 4 2" xfId="51208"/>
    <cellStyle name="SAPBEXHLevel2 2 2 2 4 2 2" xfId="51209"/>
    <cellStyle name="SAPBEXHLevel2 2 2 2 4 3" xfId="51210"/>
    <cellStyle name="SAPBEXHLevel2 2 2 2 5" xfId="51211"/>
    <cellStyle name="SAPBEXHLevel2 2 2 2 5 2" xfId="51212"/>
    <cellStyle name="SAPBEXHLevel2 2 2 2 5 2 2" xfId="51213"/>
    <cellStyle name="SAPBEXHLevel2 2 2 2 5 3" xfId="51214"/>
    <cellStyle name="SAPBEXHLevel2 2 2 2 6" xfId="51215"/>
    <cellStyle name="SAPBEXHLevel2 2 2 2 6 2" xfId="51216"/>
    <cellStyle name="SAPBEXHLevel2 2 2 2 6 2 2" xfId="51217"/>
    <cellStyle name="SAPBEXHLevel2 2 2 2 6 3" xfId="51218"/>
    <cellStyle name="SAPBEXHLevel2 2 2 2 7" xfId="51219"/>
    <cellStyle name="SAPBEXHLevel2 2 2 2 7 2" xfId="51220"/>
    <cellStyle name="SAPBEXHLevel2 2 2 2 7 2 2" xfId="51221"/>
    <cellStyle name="SAPBEXHLevel2 2 2 2 7 3" xfId="51222"/>
    <cellStyle name="SAPBEXHLevel2 2 2 2 8" xfId="51223"/>
    <cellStyle name="SAPBEXHLevel2 2 2 2 8 2" xfId="51224"/>
    <cellStyle name="SAPBEXHLevel2 2 2 2 9" xfId="51225"/>
    <cellStyle name="SAPBEXHLevel2 2 2 3" xfId="51226"/>
    <cellStyle name="SAPBEXHLevel2 2 2 3 2" xfId="51227"/>
    <cellStyle name="SAPBEXHLevel2 2 2 3 2 2" xfId="51228"/>
    <cellStyle name="SAPBEXHLevel2 2 2 3 2 2 2" xfId="51229"/>
    <cellStyle name="SAPBEXHLevel2 2 2 3 2 3" xfId="51230"/>
    <cellStyle name="SAPBEXHLevel2 2 2 3 3" xfId="51231"/>
    <cellStyle name="SAPBEXHLevel2 2 2 3 3 2" xfId="51232"/>
    <cellStyle name="SAPBEXHLevel2 2 2 3 3 2 2" xfId="51233"/>
    <cellStyle name="SAPBEXHLevel2 2 2 3 3 3" xfId="51234"/>
    <cellStyle name="SAPBEXHLevel2 2 2 3 4" xfId="51235"/>
    <cellStyle name="SAPBEXHLevel2 2 2 3 4 2" xfId="51236"/>
    <cellStyle name="SAPBEXHLevel2 2 2 3 4 2 2" xfId="51237"/>
    <cellStyle name="SAPBEXHLevel2 2 2 3 4 3" xfId="51238"/>
    <cellStyle name="SAPBEXHLevel2 2 2 3 5" xfId="51239"/>
    <cellStyle name="SAPBEXHLevel2 2 2 3 5 2" xfId="51240"/>
    <cellStyle name="SAPBEXHLevel2 2 2 3 5 2 2" xfId="51241"/>
    <cellStyle name="SAPBEXHLevel2 2 2 3 5 3" xfId="51242"/>
    <cellStyle name="SAPBEXHLevel2 2 2 3 6" xfId="51243"/>
    <cellStyle name="SAPBEXHLevel2 2 2 3 6 2" xfId="51244"/>
    <cellStyle name="SAPBEXHLevel2 2 2 3 7" xfId="51245"/>
    <cellStyle name="SAPBEXHLevel2 2 2 4" xfId="51246"/>
    <cellStyle name="SAPBEXHLevel2 2 2 4 2" xfId="51247"/>
    <cellStyle name="SAPBEXHLevel2 2 2 4 2 2" xfId="51248"/>
    <cellStyle name="SAPBEXHLevel2 2 2 4 3" xfId="51249"/>
    <cellStyle name="SAPBEXHLevel2 2 2 5" xfId="51250"/>
    <cellStyle name="SAPBEXHLevel2 2 2 5 2" xfId="51251"/>
    <cellStyle name="SAPBEXHLevel2 2 2 5 2 2" xfId="51252"/>
    <cellStyle name="SAPBEXHLevel2 2 2 5 3" xfId="51253"/>
    <cellStyle name="SAPBEXHLevel2 2 2 6" xfId="51254"/>
    <cellStyle name="SAPBEXHLevel2 2 2 6 2" xfId="51255"/>
    <cellStyle name="SAPBEXHLevel2 2 2 7" xfId="51256"/>
    <cellStyle name="SAPBEXHLevel2 2 3" xfId="51257"/>
    <cellStyle name="SAPBEXHLevel2 2 3 2" xfId="51258"/>
    <cellStyle name="SAPBEXHLevel2 2 3 2 2" xfId="51259"/>
    <cellStyle name="SAPBEXHLevel2 2 3 2 2 2" xfId="51260"/>
    <cellStyle name="SAPBEXHLevel2 2 3 2 2 2 2" xfId="51261"/>
    <cellStyle name="SAPBEXHLevel2 2 3 2 2 2 2 2" xfId="51262"/>
    <cellStyle name="SAPBEXHLevel2 2 3 2 2 2 3" xfId="51263"/>
    <cellStyle name="SAPBEXHLevel2 2 3 2 2 3" xfId="51264"/>
    <cellStyle name="SAPBEXHLevel2 2 3 2 2 3 2" xfId="51265"/>
    <cellStyle name="SAPBEXHLevel2 2 3 2 2 3 2 2" xfId="51266"/>
    <cellStyle name="SAPBEXHLevel2 2 3 2 2 3 3" xfId="51267"/>
    <cellStyle name="SAPBEXHLevel2 2 3 2 2 4" xfId="51268"/>
    <cellStyle name="SAPBEXHLevel2 2 3 2 2 4 2" xfId="51269"/>
    <cellStyle name="SAPBEXHLevel2 2 3 2 2 4 2 2" xfId="51270"/>
    <cellStyle name="SAPBEXHLevel2 2 3 2 2 4 3" xfId="51271"/>
    <cellStyle name="SAPBEXHLevel2 2 3 2 2 5" xfId="51272"/>
    <cellStyle name="SAPBEXHLevel2 2 3 2 2 5 2" xfId="51273"/>
    <cellStyle name="SAPBEXHLevel2 2 3 2 2 5 2 2" xfId="51274"/>
    <cellStyle name="SAPBEXHLevel2 2 3 2 2 5 3" xfId="51275"/>
    <cellStyle name="SAPBEXHLevel2 2 3 2 2 6" xfId="51276"/>
    <cellStyle name="SAPBEXHLevel2 2 3 2 2 6 2" xfId="51277"/>
    <cellStyle name="SAPBEXHLevel2 2 3 2 2 6 2 2" xfId="51278"/>
    <cellStyle name="SAPBEXHLevel2 2 3 2 2 6 3" xfId="51279"/>
    <cellStyle name="SAPBEXHLevel2 2 3 2 2 7" xfId="51280"/>
    <cellStyle name="SAPBEXHLevel2 2 3 2 2 7 2" xfId="51281"/>
    <cellStyle name="SAPBEXHLevel2 2 3 2 2 8" xfId="51282"/>
    <cellStyle name="SAPBEXHLevel2 2 3 2 3" xfId="51283"/>
    <cellStyle name="SAPBEXHLevel2 2 3 2 3 2" xfId="51284"/>
    <cellStyle name="SAPBEXHLevel2 2 3 2 3 2 2" xfId="51285"/>
    <cellStyle name="SAPBEXHLevel2 2 3 2 3 3" xfId="51286"/>
    <cellStyle name="SAPBEXHLevel2 2 3 2 4" xfId="51287"/>
    <cellStyle name="SAPBEXHLevel2 2 3 2 4 2" xfId="51288"/>
    <cellStyle name="SAPBEXHLevel2 2 3 2 4 2 2" xfId="51289"/>
    <cellStyle name="SAPBEXHLevel2 2 3 2 4 3" xfId="51290"/>
    <cellStyle name="SAPBEXHLevel2 2 3 2 5" xfId="51291"/>
    <cellStyle name="SAPBEXHLevel2 2 3 2 5 2" xfId="51292"/>
    <cellStyle name="SAPBEXHLevel2 2 3 2 5 2 2" xfId="51293"/>
    <cellStyle name="SAPBEXHLevel2 2 3 2 5 3" xfId="51294"/>
    <cellStyle name="SAPBEXHLevel2 2 3 2 6" xfId="51295"/>
    <cellStyle name="SAPBEXHLevel2 2 3 2 6 2" xfId="51296"/>
    <cellStyle name="SAPBEXHLevel2 2 3 2 6 2 2" xfId="51297"/>
    <cellStyle name="SAPBEXHLevel2 2 3 2 6 3" xfId="51298"/>
    <cellStyle name="SAPBEXHLevel2 2 3 2 7" xfId="51299"/>
    <cellStyle name="SAPBEXHLevel2 2 3 2 7 2" xfId="51300"/>
    <cellStyle name="SAPBEXHLevel2 2 3 2 7 2 2" xfId="51301"/>
    <cellStyle name="SAPBEXHLevel2 2 3 2 7 3" xfId="51302"/>
    <cellStyle name="SAPBEXHLevel2 2 3 2 8" xfId="51303"/>
    <cellStyle name="SAPBEXHLevel2 2 3 2 8 2" xfId="51304"/>
    <cellStyle name="SAPBEXHLevel2 2 3 2 9" xfId="51305"/>
    <cellStyle name="SAPBEXHLevel2 2 3 3" xfId="51306"/>
    <cellStyle name="SAPBEXHLevel2 2 3 3 2" xfId="51307"/>
    <cellStyle name="SAPBEXHLevel2 2 3 3 2 2" xfId="51308"/>
    <cellStyle name="SAPBEXHLevel2 2 3 3 2 2 2" xfId="51309"/>
    <cellStyle name="SAPBEXHLevel2 2 3 3 2 3" xfId="51310"/>
    <cellStyle name="SAPBEXHLevel2 2 3 3 3" xfId="51311"/>
    <cellStyle name="SAPBEXHLevel2 2 3 3 3 2" xfId="51312"/>
    <cellStyle name="SAPBEXHLevel2 2 3 3 3 2 2" xfId="51313"/>
    <cellStyle name="SAPBEXHLevel2 2 3 3 3 3" xfId="51314"/>
    <cellStyle name="SAPBEXHLevel2 2 3 3 4" xfId="51315"/>
    <cellStyle name="SAPBEXHLevel2 2 3 3 4 2" xfId="51316"/>
    <cellStyle name="SAPBEXHLevel2 2 3 3 4 2 2" xfId="51317"/>
    <cellStyle name="SAPBEXHLevel2 2 3 3 4 3" xfId="51318"/>
    <cellStyle name="SAPBEXHLevel2 2 3 3 5" xfId="51319"/>
    <cellStyle name="SAPBEXHLevel2 2 3 3 5 2" xfId="51320"/>
    <cellStyle name="SAPBEXHLevel2 2 3 3 5 2 2" xfId="51321"/>
    <cellStyle name="SAPBEXHLevel2 2 3 3 5 3" xfId="51322"/>
    <cellStyle name="SAPBEXHLevel2 2 3 3 6" xfId="51323"/>
    <cellStyle name="SAPBEXHLevel2 2 3 3 6 2" xfId="51324"/>
    <cellStyle name="SAPBEXHLevel2 2 3 3 7" xfId="51325"/>
    <cellStyle name="SAPBEXHLevel2 2 3 4" xfId="51326"/>
    <cellStyle name="SAPBEXHLevel2 2 3 4 2" xfId="51327"/>
    <cellStyle name="SAPBEXHLevel2 2 3 4 2 2" xfId="51328"/>
    <cellStyle name="SAPBEXHLevel2 2 3 4 3" xfId="51329"/>
    <cellStyle name="SAPBEXHLevel2 2 3 5" xfId="51330"/>
    <cellStyle name="SAPBEXHLevel2 2 3 5 2" xfId="51331"/>
    <cellStyle name="SAPBEXHLevel2 2 3 5 2 2" xfId="51332"/>
    <cellStyle name="SAPBEXHLevel2 2 3 5 3" xfId="51333"/>
    <cellStyle name="SAPBEXHLevel2 2 3 6" xfId="51334"/>
    <cellStyle name="SAPBEXHLevel2 2 3 6 2" xfId="51335"/>
    <cellStyle name="SAPBEXHLevel2 2 3 7" xfId="51336"/>
    <cellStyle name="SAPBEXHLevel2 2 4" xfId="51337"/>
    <cellStyle name="SAPBEXHLevel2 2 4 2" xfId="51338"/>
    <cellStyle name="SAPBEXHLevel2 2 4 2 2" xfId="51339"/>
    <cellStyle name="SAPBEXHLevel2 2 4 2 2 2" xfId="51340"/>
    <cellStyle name="SAPBEXHLevel2 2 4 2 2 2 2" xfId="51341"/>
    <cellStyle name="SAPBEXHLevel2 2 4 2 2 3" xfId="51342"/>
    <cellStyle name="SAPBEXHLevel2 2 4 2 3" xfId="51343"/>
    <cellStyle name="SAPBEXHLevel2 2 4 2 3 2" xfId="51344"/>
    <cellStyle name="SAPBEXHLevel2 2 4 2 3 2 2" xfId="51345"/>
    <cellStyle name="SAPBEXHLevel2 2 4 2 3 3" xfId="51346"/>
    <cellStyle name="SAPBEXHLevel2 2 4 2 4" xfId="51347"/>
    <cellStyle name="SAPBEXHLevel2 2 4 2 4 2" xfId="51348"/>
    <cellStyle name="SAPBEXHLevel2 2 4 2 4 2 2" xfId="51349"/>
    <cellStyle name="SAPBEXHLevel2 2 4 2 4 3" xfId="51350"/>
    <cellStyle name="SAPBEXHLevel2 2 4 2 5" xfId="51351"/>
    <cellStyle name="SAPBEXHLevel2 2 4 2 5 2" xfId="51352"/>
    <cellStyle name="SAPBEXHLevel2 2 4 2 5 2 2" xfId="51353"/>
    <cellStyle name="SAPBEXHLevel2 2 4 2 5 3" xfId="51354"/>
    <cellStyle name="SAPBEXHLevel2 2 4 2 6" xfId="51355"/>
    <cellStyle name="SAPBEXHLevel2 2 4 2 6 2" xfId="51356"/>
    <cellStyle name="SAPBEXHLevel2 2 4 2 6 2 2" xfId="51357"/>
    <cellStyle name="SAPBEXHLevel2 2 4 2 6 3" xfId="51358"/>
    <cellStyle name="SAPBEXHLevel2 2 4 2 7" xfId="51359"/>
    <cellStyle name="SAPBEXHLevel2 2 4 2 7 2" xfId="51360"/>
    <cellStyle name="SAPBEXHLevel2 2 4 2 8" xfId="51361"/>
    <cellStyle name="SAPBEXHLevel2 2 4 3" xfId="51362"/>
    <cellStyle name="SAPBEXHLevel2 2 4 3 2" xfId="51363"/>
    <cellStyle name="SAPBEXHLevel2 2 4 3 2 2" xfId="51364"/>
    <cellStyle name="SAPBEXHLevel2 2 4 3 3" xfId="51365"/>
    <cellStyle name="SAPBEXHLevel2 2 4 4" xfId="51366"/>
    <cellStyle name="SAPBEXHLevel2 2 4 4 2" xfId="51367"/>
    <cellStyle name="SAPBEXHLevel2 2 4 4 2 2" xfId="51368"/>
    <cellStyle name="SAPBEXHLevel2 2 4 4 3" xfId="51369"/>
    <cellStyle name="SAPBEXHLevel2 2 4 5" xfId="51370"/>
    <cellStyle name="SAPBEXHLevel2 2 4 5 2" xfId="51371"/>
    <cellStyle name="SAPBEXHLevel2 2 4 5 2 2" xfId="51372"/>
    <cellStyle name="SAPBEXHLevel2 2 4 5 3" xfId="51373"/>
    <cellStyle name="SAPBEXHLevel2 2 4 6" xfId="51374"/>
    <cellStyle name="SAPBEXHLevel2 2 4 6 2" xfId="51375"/>
    <cellStyle name="SAPBEXHLevel2 2 4 6 2 2" xfId="51376"/>
    <cellStyle name="SAPBEXHLevel2 2 4 6 3" xfId="51377"/>
    <cellStyle name="SAPBEXHLevel2 2 4 7" xfId="51378"/>
    <cellStyle name="SAPBEXHLevel2 2 4 7 2" xfId="51379"/>
    <cellStyle name="SAPBEXHLevel2 2 4 7 2 2" xfId="51380"/>
    <cellStyle name="SAPBEXHLevel2 2 4 7 3" xfId="51381"/>
    <cellStyle name="SAPBEXHLevel2 2 4 8" xfId="51382"/>
    <cellStyle name="SAPBEXHLevel2 2 4 8 2" xfId="51383"/>
    <cellStyle name="SAPBEXHLevel2 2 4 9" xfId="51384"/>
    <cellStyle name="SAPBEXHLevel2 2 5" xfId="51385"/>
    <cellStyle name="SAPBEXHLevel2 2 5 2" xfId="51386"/>
    <cellStyle name="SAPBEXHLevel2 2 5 2 2" xfId="51387"/>
    <cellStyle name="SAPBEXHLevel2 2 5 2 2 2" xfId="51388"/>
    <cellStyle name="SAPBEXHLevel2 2 5 2 3" xfId="51389"/>
    <cellStyle name="SAPBEXHLevel2 2 5 3" xfId="51390"/>
    <cellStyle name="SAPBEXHLevel2 2 5 3 2" xfId="51391"/>
    <cellStyle name="SAPBEXHLevel2 2 5 3 2 2" xfId="51392"/>
    <cellStyle name="SAPBEXHLevel2 2 5 3 3" xfId="51393"/>
    <cellStyle name="SAPBEXHLevel2 2 5 4" xfId="51394"/>
    <cellStyle name="SAPBEXHLevel2 2 5 4 2" xfId="51395"/>
    <cellStyle name="SAPBEXHLevel2 2 5 4 2 2" xfId="51396"/>
    <cellStyle name="SAPBEXHLevel2 2 5 4 3" xfId="51397"/>
    <cellStyle name="SAPBEXHLevel2 2 5 5" xfId="51398"/>
    <cellStyle name="SAPBEXHLevel2 2 5 5 2" xfId="51399"/>
    <cellStyle name="SAPBEXHLevel2 2 5 5 2 2" xfId="51400"/>
    <cellStyle name="SAPBEXHLevel2 2 5 5 3" xfId="51401"/>
    <cellStyle name="SAPBEXHLevel2 2 5 6" xfId="51402"/>
    <cellStyle name="SAPBEXHLevel2 2 5 6 2" xfId="51403"/>
    <cellStyle name="SAPBEXHLevel2 2 5 7" xfId="51404"/>
    <cellStyle name="SAPBEXHLevel2 2 6" xfId="51405"/>
    <cellStyle name="SAPBEXHLevel2 2 6 2" xfId="51406"/>
    <cellStyle name="SAPBEXHLevel2 2 6 2 2" xfId="51407"/>
    <cellStyle name="SAPBEXHLevel2 2 6 3" xfId="51408"/>
    <cellStyle name="SAPBEXHLevel2 2 7" xfId="51409"/>
    <cellStyle name="SAPBEXHLevel2 2 7 2" xfId="51410"/>
    <cellStyle name="SAPBEXHLevel2 2 7 2 2" xfId="51411"/>
    <cellStyle name="SAPBEXHLevel2 2 7 3" xfId="51412"/>
    <cellStyle name="SAPBEXHLevel2 2 8" xfId="51413"/>
    <cellStyle name="SAPBEXHLevel2 2 8 2" xfId="51414"/>
    <cellStyle name="SAPBEXHLevel2 2 9" xfId="51415"/>
    <cellStyle name="SAPBEXHLevel2 3" xfId="51416"/>
    <cellStyle name="SAPBEXHLevel2 3 2" xfId="51417"/>
    <cellStyle name="SAPBEXHLevel2 3 2 2" xfId="51418"/>
    <cellStyle name="SAPBEXHLevel2 3 2 2 2" xfId="51419"/>
    <cellStyle name="SAPBEXHLevel2 3 2 2 2 2" xfId="51420"/>
    <cellStyle name="SAPBEXHLevel2 3 2 2 2 2 2" xfId="51421"/>
    <cellStyle name="SAPBEXHLevel2 3 2 2 2 2 2 2" xfId="51422"/>
    <cellStyle name="SAPBEXHLevel2 3 2 2 2 2 3" xfId="51423"/>
    <cellStyle name="SAPBEXHLevel2 3 2 2 2 3" xfId="51424"/>
    <cellStyle name="SAPBEXHLevel2 3 2 2 2 3 2" xfId="51425"/>
    <cellStyle name="SAPBEXHLevel2 3 2 2 2 3 2 2" xfId="51426"/>
    <cellStyle name="SAPBEXHLevel2 3 2 2 2 3 3" xfId="51427"/>
    <cellStyle name="SAPBEXHLevel2 3 2 2 2 4" xfId="51428"/>
    <cellStyle name="SAPBEXHLevel2 3 2 2 2 4 2" xfId="51429"/>
    <cellStyle name="SAPBEXHLevel2 3 2 2 2 4 2 2" xfId="51430"/>
    <cellStyle name="SAPBEXHLevel2 3 2 2 2 4 3" xfId="51431"/>
    <cellStyle name="SAPBEXHLevel2 3 2 2 2 5" xfId="51432"/>
    <cellStyle name="SAPBEXHLevel2 3 2 2 2 5 2" xfId="51433"/>
    <cellStyle name="SAPBEXHLevel2 3 2 2 2 5 2 2" xfId="51434"/>
    <cellStyle name="SAPBEXHLevel2 3 2 2 2 5 3" xfId="51435"/>
    <cellStyle name="SAPBEXHLevel2 3 2 2 2 6" xfId="51436"/>
    <cellStyle name="SAPBEXHLevel2 3 2 2 2 6 2" xfId="51437"/>
    <cellStyle name="SAPBEXHLevel2 3 2 2 2 6 2 2" xfId="51438"/>
    <cellStyle name="SAPBEXHLevel2 3 2 2 2 6 3" xfId="51439"/>
    <cellStyle name="SAPBEXHLevel2 3 2 2 2 7" xfId="51440"/>
    <cellStyle name="SAPBEXHLevel2 3 2 2 2 7 2" xfId="51441"/>
    <cellStyle name="SAPBEXHLevel2 3 2 2 2 8" xfId="51442"/>
    <cellStyle name="SAPBEXHLevel2 3 2 2 3" xfId="51443"/>
    <cellStyle name="SAPBEXHLevel2 3 2 2 3 2" xfId="51444"/>
    <cellStyle name="SAPBEXHLevel2 3 2 2 3 2 2" xfId="51445"/>
    <cellStyle name="SAPBEXHLevel2 3 2 2 3 3" xfId="51446"/>
    <cellStyle name="SAPBEXHLevel2 3 2 2 4" xfId="51447"/>
    <cellStyle name="SAPBEXHLevel2 3 2 2 4 2" xfId="51448"/>
    <cellStyle name="SAPBEXHLevel2 3 2 2 4 2 2" xfId="51449"/>
    <cellStyle name="SAPBEXHLevel2 3 2 2 4 3" xfId="51450"/>
    <cellStyle name="SAPBEXHLevel2 3 2 2 5" xfId="51451"/>
    <cellStyle name="SAPBEXHLevel2 3 2 2 5 2" xfId="51452"/>
    <cellStyle name="SAPBEXHLevel2 3 2 2 5 2 2" xfId="51453"/>
    <cellStyle name="SAPBEXHLevel2 3 2 2 5 3" xfId="51454"/>
    <cellStyle name="SAPBEXHLevel2 3 2 2 6" xfId="51455"/>
    <cellStyle name="SAPBEXHLevel2 3 2 2 6 2" xfId="51456"/>
    <cellStyle name="SAPBEXHLevel2 3 2 2 6 2 2" xfId="51457"/>
    <cellStyle name="SAPBEXHLevel2 3 2 2 6 3" xfId="51458"/>
    <cellStyle name="SAPBEXHLevel2 3 2 2 7" xfId="51459"/>
    <cellStyle name="SAPBEXHLevel2 3 2 2 7 2" xfId="51460"/>
    <cellStyle name="SAPBEXHLevel2 3 2 2 7 2 2" xfId="51461"/>
    <cellStyle name="SAPBEXHLevel2 3 2 2 7 3" xfId="51462"/>
    <cellStyle name="SAPBEXHLevel2 3 2 2 8" xfId="51463"/>
    <cellStyle name="SAPBEXHLevel2 3 2 2 8 2" xfId="51464"/>
    <cellStyle name="SAPBEXHLevel2 3 2 2 9" xfId="51465"/>
    <cellStyle name="SAPBEXHLevel2 3 2 3" xfId="51466"/>
    <cellStyle name="SAPBEXHLevel2 3 2 3 2" xfId="51467"/>
    <cellStyle name="SAPBEXHLevel2 3 2 3 2 2" xfId="51468"/>
    <cellStyle name="SAPBEXHLevel2 3 2 3 2 2 2" xfId="51469"/>
    <cellStyle name="SAPBEXHLevel2 3 2 3 2 3" xfId="51470"/>
    <cellStyle name="SAPBEXHLevel2 3 2 3 3" xfId="51471"/>
    <cellStyle name="SAPBEXHLevel2 3 2 3 3 2" xfId="51472"/>
    <cellStyle name="SAPBEXHLevel2 3 2 3 3 2 2" xfId="51473"/>
    <cellStyle name="SAPBEXHLevel2 3 2 3 3 3" xfId="51474"/>
    <cellStyle name="SAPBEXHLevel2 3 2 3 4" xfId="51475"/>
    <cellStyle name="SAPBEXHLevel2 3 2 3 4 2" xfId="51476"/>
    <cellStyle name="SAPBEXHLevel2 3 2 3 4 2 2" xfId="51477"/>
    <cellStyle name="SAPBEXHLevel2 3 2 3 4 3" xfId="51478"/>
    <cellStyle name="SAPBEXHLevel2 3 2 3 5" xfId="51479"/>
    <cellStyle name="SAPBEXHLevel2 3 2 3 5 2" xfId="51480"/>
    <cellStyle name="SAPBEXHLevel2 3 2 3 5 2 2" xfId="51481"/>
    <cellStyle name="SAPBEXHLevel2 3 2 3 5 3" xfId="51482"/>
    <cellStyle name="SAPBEXHLevel2 3 2 3 6" xfId="51483"/>
    <cellStyle name="SAPBEXHLevel2 3 2 3 6 2" xfId="51484"/>
    <cellStyle name="SAPBEXHLevel2 3 2 3 7" xfId="51485"/>
    <cellStyle name="SAPBEXHLevel2 3 2 4" xfId="51486"/>
    <cellStyle name="SAPBEXHLevel2 3 2 4 2" xfId="51487"/>
    <cellStyle name="SAPBEXHLevel2 3 2 4 2 2" xfId="51488"/>
    <cellStyle name="SAPBEXHLevel2 3 2 4 3" xfId="51489"/>
    <cellStyle name="SAPBEXHLevel2 3 2 5" xfId="51490"/>
    <cellStyle name="SAPBEXHLevel2 3 2 5 2" xfId="51491"/>
    <cellStyle name="SAPBEXHLevel2 3 2 5 2 2" xfId="51492"/>
    <cellStyle name="SAPBEXHLevel2 3 2 5 3" xfId="51493"/>
    <cellStyle name="SAPBEXHLevel2 3 2 6" xfId="51494"/>
    <cellStyle name="SAPBEXHLevel2 3 2 6 2" xfId="51495"/>
    <cellStyle name="SAPBEXHLevel2 3 2 7" xfId="51496"/>
    <cellStyle name="SAPBEXHLevel2 3 3" xfId="51497"/>
    <cellStyle name="SAPBEXHLevel2 3 3 2" xfId="51498"/>
    <cellStyle name="SAPBEXHLevel2 3 3 2 2" xfId="51499"/>
    <cellStyle name="SAPBEXHLevel2 3 3 2 2 2" xfId="51500"/>
    <cellStyle name="SAPBEXHLevel2 3 3 2 2 2 2" xfId="51501"/>
    <cellStyle name="SAPBEXHLevel2 3 3 2 2 2 2 2" xfId="51502"/>
    <cellStyle name="SAPBEXHLevel2 3 3 2 2 2 3" xfId="51503"/>
    <cellStyle name="SAPBEXHLevel2 3 3 2 2 3" xfId="51504"/>
    <cellStyle name="SAPBEXHLevel2 3 3 2 2 3 2" xfId="51505"/>
    <cellStyle name="SAPBEXHLevel2 3 3 2 2 3 2 2" xfId="51506"/>
    <cellStyle name="SAPBEXHLevel2 3 3 2 2 3 3" xfId="51507"/>
    <cellStyle name="SAPBEXHLevel2 3 3 2 2 4" xfId="51508"/>
    <cellStyle name="SAPBEXHLevel2 3 3 2 2 4 2" xfId="51509"/>
    <cellStyle name="SAPBEXHLevel2 3 3 2 2 4 2 2" xfId="51510"/>
    <cellStyle name="SAPBEXHLevel2 3 3 2 2 4 3" xfId="51511"/>
    <cellStyle name="SAPBEXHLevel2 3 3 2 2 5" xfId="51512"/>
    <cellStyle name="SAPBEXHLevel2 3 3 2 2 5 2" xfId="51513"/>
    <cellStyle name="SAPBEXHLevel2 3 3 2 2 5 2 2" xfId="51514"/>
    <cellStyle name="SAPBEXHLevel2 3 3 2 2 5 3" xfId="51515"/>
    <cellStyle name="SAPBEXHLevel2 3 3 2 2 6" xfId="51516"/>
    <cellStyle name="SAPBEXHLevel2 3 3 2 2 6 2" xfId="51517"/>
    <cellStyle name="SAPBEXHLevel2 3 3 2 2 6 2 2" xfId="51518"/>
    <cellStyle name="SAPBEXHLevel2 3 3 2 2 6 3" xfId="51519"/>
    <cellStyle name="SAPBEXHLevel2 3 3 2 2 7" xfId="51520"/>
    <cellStyle name="SAPBEXHLevel2 3 3 2 2 7 2" xfId="51521"/>
    <cellStyle name="SAPBEXHLevel2 3 3 2 2 8" xfId="51522"/>
    <cellStyle name="SAPBEXHLevel2 3 3 2 3" xfId="51523"/>
    <cellStyle name="SAPBEXHLevel2 3 3 2 3 2" xfId="51524"/>
    <cellStyle name="SAPBEXHLevel2 3 3 2 3 2 2" xfId="51525"/>
    <cellStyle name="SAPBEXHLevel2 3 3 2 3 3" xfId="51526"/>
    <cellStyle name="SAPBEXHLevel2 3 3 2 4" xfId="51527"/>
    <cellStyle name="SAPBEXHLevel2 3 3 2 4 2" xfId="51528"/>
    <cellStyle name="SAPBEXHLevel2 3 3 2 4 2 2" xfId="51529"/>
    <cellStyle name="SAPBEXHLevel2 3 3 2 4 3" xfId="51530"/>
    <cellStyle name="SAPBEXHLevel2 3 3 2 5" xfId="51531"/>
    <cellStyle name="SAPBEXHLevel2 3 3 2 5 2" xfId="51532"/>
    <cellStyle name="SAPBEXHLevel2 3 3 2 5 2 2" xfId="51533"/>
    <cellStyle name="SAPBEXHLevel2 3 3 2 5 3" xfId="51534"/>
    <cellStyle name="SAPBEXHLevel2 3 3 2 6" xfId="51535"/>
    <cellStyle name="SAPBEXHLevel2 3 3 2 6 2" xfId="51536"/>
    <cellStyle name="SAPBEXHLevel2 3 3 2 6 2 2" xfId="51537"/>
    <cellStyle name="SAPBEXHLevel2 3 3 2 6 3" xfId="51538"/>
    <cellStyle name="SAPBEXHLevel2 3 3 2 7" xfId="51539"/>
    <cellStyle name="SAPBEXHLevel2 3 3 2 7 2" xfId="51540"/>
    <cellStyle name="SAPBEXHLevel2 3 3 2 7 2 2" xfId="51541"/>
    <cellStyle name="SAPBEXHLevel2 3 3 2 7 3" xfId="51542"/>
    <cellStyle name="SAPBEXHLevel2 3 3 2 8" xfId="51543"/>
    <cellStyle name="SAPBEXHLevel2 3 3 2 8 2" xfId="51544"/>
    <cellStyle name="SAPBEXHLevel2 3 3 2 9" xfId="51545"/>
    <cellStyle name="SAPBEXHLevel2 3 3 3" xfId="51546"/>
    <cellStyle name="SAPBEXHLevel2 3 3 3 2" xfId="51547"/>
    <cellStyle name="SAPBEXHLevel2 3 3 3 2 2" xfId="51548"/>
    <cellStyle name="SAPBEXHLevel2 3 3 3 2 2 2" xfId="51549"/>
    <cellStyle name="SAPBEXHLevel2 3 3 3 2 3" xfId="51550"/>
    <cellStyle name="SAPBEXHLevel2 3 3 3 3" xfId="51551"/>
    <cellStyle name="SAPBEXHLevel2 3 3 3 3 2" xfId="51552"/>
    <cellStyle name="SAPBEXHLevel2 3 3 3 3 2 2" xfId="51553"/>
    <cellStyle name="SAPBEXHLevel2 3 3 3 3 3" xfId="51554"/>
    <cellStyle name="SAPBEXHLevel2 3 3 3 4" xfId="51555"/>
    <cellStyle name="SAPBEXHLevel2 3 3 3 4 2" xfId="51556"/>
    <cellStyle name="SAPBEXHLevel2 3 3 3 4 2 2" xfId="51557"/>
    <cellStyle name="SAPBEXHLevel2 3 3 3 4 3" xfId="51558"/>
    <cellStyle name="SAPBEXHLevel2 3 3 3 5" xfId="51559"/>
    <cellStyle name="SAPBEXHLevel2 3 3 3 5 2" xfId="51560"/>
    <cellStyle name="SAPBEXHLevel2 3 3 3 5 2 2" xfId="51561"/>
    <cellStyle name="SAPBEXHLevel2 3 3 3 5 3" xfId="51562"/>
    <cellStyle name="SAPBEXHLevel2 3 3 3 6" xfId="51563"/>
    <cellStyle name="SAPBEXHLevel2 3 3 3 6 2" xfId="51564"/>
    <cellStyle name="SAPBEXHLevel2 3 3 3 7" xfId="51565"/>
    <cellStyle name="SAPBEXHLevel2 3 3 4" xfId="51566"/>
    <cellStyle name="SAPBEXHLevel2 3 3 4 2" xfId="51567"/>
    <cellStyle name="SAPBEXHLevel2 3 3 4 2 2" xfId="51568"/>
    <cellStyle name="SAPBEXHLevel2 3 3 4 3" xfId="51569"/>
    <cellStyle name="SAPBEXHLevel2 3 3 5" xfId="51570"/>
    <cellStyle name="SAPBEXHLevel2 3 3 5 2" xfId="51571"/>
    <cellStyle name="SAPBEXHLevel2 3 3 5 2 2" xfId="51572"/>
    <cellStyle name="SAPBEXHLevel2 3 3 5 3" xfId="51573"/>
    <cellStyle name="SAPBEXHLevel2 3 3 6" xfId="51574"/>
    <cellStyle name="SAPBEXHLevel2 3 3 6 2" xfId="51575"/>
    <cellStyle name="SAPBEXHLevel2 3 3 7" xfId="51576"/>
    <cellStyle name="SAPBEXHLevel2 3 4" xfId="51577"/>
    <cellStyle name="SAPBEXHLevel2 3 4 2" xfId="51578"/>
    <cellStyle name="SAPBEXHLevel2 3 4 2 2" xfId="51579"/>
    <cellStyle name="SAPBEXHLevel2 3 4 2 2 2" xfId="51580"/>
    <cellStyle name="SAPBEXHLevel2 3 4 2 2 2 2" xfId="51581"/>
    <cellStyle name="SAPBEXHLevel2 3 4 2 2 3" xfId="51582"/>
    <cellStyle name="SAPBEXHLevel2 3 4 2 3" xfId="51583"/>
    <cellStyle name="SAPBEXHLevel2 3 4 2 3 2" xfId="51584"/>
    <cellStyle name="SAPBEXHLevel2 3 4 2 3 2 2" xfId="51585"/>
    <cellStyle name="SAPBEXHLevel2 3 4 2 3 3" xfId="51586"/>
    <cellStyle name="SAPBEXHLevel2 3 4 2 4" xfId="51587"/>
    <cellStyle name="SAPBEXHLevel2 3 4 2 4 2" xfId="51588"/>
    <cellStyle name="SAPBEXHLevel2 3 4 2 4 2 2" xfId="51589"/>
    <cellStyle name="SAPBEXHLevel2 3 4 2 4 3" xfId="51590"/>
    <cellStyle name="SAPBEXHLevel2 3 4 2 5" xfId="51591"/>
    <cellStyle name="SAPBEXHLevel2 3 4 2 5 2" xfId="51592"/>
    <cellStyle name="SAPBEXHLevel2 3 4 2 5 2 2" xfId="51593"/>
    <cellStyle name="SAPBEXHLevel2 3 4 2 5 3" xfId="51594"/>
    <cellStyle name="SAPBEXHLevel2 3 4 2 6" xfId="51595"/>
    <cellStyle name="SAPBEXHLevel2 3 4 2 6 2" xfId="51596"/>
    <cellStyle name="SAPBEXHLevel2 3 4 2 6 2 2" xfId="51597"/>
    <cellStyle name="SAPBEXHLevel2 3 4 2 6 3" xfId="51598"/>
    <cellStyle name="SAPBEXHLevel2 3 4 2 7" xfId="51599"/>
    <cellStyle name="SAPBEXHLevel2 3 4 2 7 2" xfId="51600"/>
    <cellStyle name="SAPBEXHLevel2 3 4 2 8" xfId="51601"/>
    <cellStyle name="SAPBEXHLevel2 3 4 3" xfId="51602"/>
    <cellStyle name="SAPBEXHLevel2 3 4 3 2" xfId="51603"/>
    <cellStyle name="SAPBEXHLevel2 3 4 3 2 2" xfId="51604"/>
    <cellStyle name="SAPBEXHLevel2 3 4 3 3" xfId="51605"/>
    <cellStyle name="SAPBEXHLevel2 3 4 4" xfId="51606"/>
    <cellStyle name="SAPBEXHLevel2 3 4 4 2" xfId="51607"/>
    <cellStyle name="SAPBEXHLevel2 3 4 4 2 2" xfId="51608"/>
    <cellStyle name="SAPBEXHLevel2 3 4 4 3" xfId="51609"/>
    <cellStyle name="SAPBEXHLevel2 3 4 5" xfId="51610"/>
    <cellStyle name="SAPBEXHLevel2 3 4 5 2" xfId="51611"/>
    <cellStyle name="SAPBEXHLevel2 3 4 5 2 2" xfId="51612"/>
    <cellStyle name="SAPBEXHLevel2 3 4 5 3" xfId="51613"/>
    <cellStyle name="SAPBEXHLevel2 3 4 6" xfId="51614"/>
    <cellStyle name="SAPBEXHLevel2 3 4 6 2" xfId="51615"/>
    <cellStyle name="SAPBEXHLevel2 3 4 6 2 2" xfId="51616"/>
    <cellStyle name="SAPBEXHLevel2 3 4 6 3" xfId="51617"/>
    <cellStyle name="SAPBEXHLevel2 3 4 7" xfId="51618"/>
    <cellStyle name="SAPBEXHLevel2 3 4 7 2" xfId="51619"/>
    <cellStyle name="SAPBEXHLevel2 3 4 7 2 2" xfId="51620"/>
    <cellStyle name="SAPBEXHLevel2 3 4 7 3" xfId="51621"/>
    <cellStyle name="SAPBEXHLevel2 3 4 8" xfId="51622"/>
    <cellStyle name="SAPBEXHLevel2 3 4 8 2" xfId="51623"/>
    <cellStyle name="SAPBEXHLevel2 3 4 9" xfId="51624"/>
    <cellStyle name="SAPBEXHLevel2 3 5" xfId="51625"/>
    <cellStyle name="SAPBEXHLevel2 3 5 2" xfId="51626"/>
    <cellStyle name="SAPBEXHLevel2 3 5 2 2" xfId="51627"/>
    <cellStyle name="SAPBEXHLevel2 3 5 2 2 2" xfId="51628"/>
    <cellStyle name="SAPBEXHLevel2 3 5 2 3" xfId="51629"/>
    <cellStyle name="SAPBEXHLevel2 3 5 3" xfId="51630"/>
    <cellStyle name="SAPBEXHLevel2 3 5 3 2" xfId="51631"/>
    <cellStyle name="SAPBEXHLevel2 3 5 3 2 2" xfId="51632"/>
    <cellStyle name="SAPBEXHLevel2 3 5 3 3" xfId="51633"/>
    <cellStyle name="SAPBEXHLevel2 3 5 4" xfId="51634"/>
    <cellStyle name="SAPBEXHLevel2 3 5 4 2" xfId="51635"/>
    <cellStyle name="SAPBEXHLevel2 3 5 4 2 2" xfId="51636"/>
    <cellStyle name="SAPBEXHLevel2 3 5 4 3" xfId="51637"/>
    <cellStyle name="SAPBEXHLevel2 3 5 5" xfId="51638"/>
    <cellStyle name="SAPBEXHLevel2 3 5 5 2" xfId="51639"/>
    <cellStyle name="SAPBEXHLevel2 3 5 5 2 2" xfId="51640"/>
    <cellStyle name="SAPBEXHLevel2 3 5 5 3" xfId="51641"/>
    <cellStyle name="SAPBEXHLevel2 3 5 6" xfId="51642"/>
    <cellStyle name="SAPBEXHLevel2 3 5 6 2" xfId="51643"/>
    <cellStyle name="SAPBEXHLevel2 3 5 7" xfId="51644"/>
    <cellStyle name="SAPBEXHLevel2 3 6" xfId="51645"/>
    <cellStyle name="SAPBEXHLevel2 3 6 2" xfId="51646"/>
    <cellStyle name="SAPBEXHLevel2 3 6 2 2" xfId="51647"/>
    <cellStyle name="SAPBEXHLevel2 3 6 3" xfId="51648"/>
    <cellStyle name="SAPBEXHLevel2 3 7" xfId="51649"/>
    <cellStyle name="SAPBEXHLevel2 3 7 2" xfId="51650"/>
    <cellStyle name="SAPBEXHLevel2 3 7 2 2" xfId="51651"/>
    <cellStyle name="SAPBEXHLevel2 3 7 3" xfId="51652"/>
    <cellStyle name="SAPBEXHLevel2 3 8" xfId="51653"/>
    <cellStyle name="SAPBEXHLevel2 3 8 2" xfId="51654"/>
    <cellStyle name="SAPBEXHLevel2 3 9" xfId="51655"/>
    <cellStyle name="SAPBEXHLevel2 4" xfId="51656"/>
    <cellStyle name="SAPBEXHLevel2 4 2" xfId="51657"/>
    <cellStyle name="SAPBEXHLevel2 4 2 2" xfId="51658"/>
    <cellStyle name="SAPBEXHLevel2 4 2 2 2" xfId="51659"/>
    <cellStyle name="SAPBEXHLevel2 4 2 2 2 2" xfId="51660"/>
    <cellStyle name="SAPBEXHLevel2 4 2 2 2 2 2" xfId="51661"/>
    <cellStyle name="SAPBEXHLevel2 4 2 2 2 2 2 2" xfId="51662"/>
    <cellStyle name="SAPBEXHLevel2 4 2 2 2 2 3" xfId="51663"/>
    <cellStyle name="SAPBEXHLevel2 4 2 2 2 3" xfId="51664"/>
    <cellStyle name="SAPBEXHLevel2 4 2 2 2 3 2" xfId="51665"/>
    <cellStyle name="SAPBEXHLevel2 4 2 2 2 3 2 2" xfId="51666"/>
    <cellStyle name="SAPBEXHLevel2 4 2 2 2 3 3" xfId="51667"/>
    <cellStyle name="SAPBEXHLevel2 4 2 2 2 4" xfId="51668"/>
    <cellStyle name="SAPBEXHLevel2 4 2 2 2 4 2" xfId="51669"/>
    <cellStyle name="SAPBEXHLevel2 4 2 2 2 4 2 2" xfId="51670"/>
    <cellStyle name="SAPBEXHLevel2 4 2 2 2 4 3" xfId="51671"/>
    <cellStyle name="SAPBEXHLevel2 4 2 2 2 5" xfId="51672"/>
    <cellStyle name="SAPBEXHLevel2 4 2 2 2 5 2" xfId="51673"/>
    <cellStyle name="SAPBEXHLevel2 4 2 2 2 5 2 2" xfId="51674"/>
    <cellStyle name="SAPBEXHLevel2 4 2 2 2 5 3" xfId="51675"/>
    <cellStyle name="SAPBEXHLevel2 4 2 2 2 6" xfId="51676"/>
    <cellStyle name="SAPBEXHLevel2 4 2 2 2 6 2" xfId="51677"/>
    <cellStyle name="SAPBEXHLevel2 4 2 2 2 6 2 2" xfId="51678"/>
    <cellStyle name="SAPBEXHLevel2 4 2 2 2 6 3" xfId="51679"/>
    <cellStyle name="SAPBEXHLevel2 4 2 2 2 7" xfId="51680"/>
    <cellStyle name="SAPBEXHLevel2 4 2 2 2 7 2" xfId="51681"/>
    <cellStyle name="SAPBEXHLevel2 4 2 2 2 8" xfId="51682"/>
    <cellStyle name="SAPBEXHLevel2 4 2 2 3" xfId="51683"/>
    <cellStyle name="SAPBEXHLevel2 4 2 2 3 2" xfId="51684"/>
    <cellStyle name="SAPBEXHLevel2 4 2 2 3 2 2" xfId="51685"/>
    <cellStyle name="SAPBEXHLevel2 4 2 2 3 3" xfId="51686"/>
    <cellStyle name="SAPBEXHLevel2 4 2 2 4" xfId="51687"/>
    <cellStyle name="SAPBEXHLevel2 4 2 2 4 2" xfId="51688"/>
    <cellStyle name="SAPBEXHLevel2 4 2 2 4 2 2" xfId="51689"/>
    <cellStyle name="SAPBEXHLevel2 4 2 2 4 3" xfId="51690"/>
    <cellStyle name="SAPBEXHLevel2 4 2 2 5" xfId="51691"/>
    <cellStyle name="SAPBEXHLevel2 4 2 2 5 2" xfId="51692"/>
    <cellStyle name="SAPBEXHLevel2 4 2 2 5 2 2" xfId="51693"/>
    <cellStyle name="SAPBEXHLevel2 4 2 2 5 3" xfId="51694"/>
    <cellStyle name="SAPBEXHLevel2 4 2 2 6" xfId="51695"/>
    <cellStyle name="SAPBEXHLevel2 4 2 2 6 2" xfId="51696"/>
    <cellStyle name="SAPBEXHLevel2 4 2 2 6 2 2" xfId="51697"/>
    <cellStyle name="SAPBEXHLevel2 4 2 2 6 3" xfId="51698"/>
    <cellStyle name="SAPBEXHLevel2 4 2 2 7" xfId="51699"/>
    <cellStyle name="SAPBEXHLevel2 4 2 2 7 2" xfId="51700"/>
    <cellStyle name="SAPBEXHLevel2 4 2 2 7 2 2" xfId="51701"/>
    <cellStyle name="SAPBEXHLevel2 4 2 2 7 3" xfId="51702"/>
    <cellStyle name="SAPBEXHLevel2 4 2 2 8" xfId="51703"/>
    <cellStyle name="SAPBEXHLevel2 4 2 2 8 2" xfId="51704"/>
    <cellStyle name="SAPBEXHLevel2 4 2 2 9" xfId="51705"/>
    <cellStyle name="SAPBEXHLevel2 4 2 3" xfId="51706"/>
    <cellStyle name="SAPBEXHLevel2 4 2 3 2" xfId="51707"/>
    <cellStyle name="SAPBEXHLevel2 4 2 3 2 2" xfId="51708"/>
    <cellStyle name="SAPBEXHLevel2 4 2 3 2 2 2" xfId="51709"/>
    <cellStyle name="SAPBEXHLevel2 4 2 3 2 3" xfId="51710"/>
    <cellStyle name="SAPBEXHLevel2 4 2 3 3" xfId="51711"/>
    <cellStyle name="SAPBEXHLevel2 4 2 3 3 2" xfId="51712"/>
    <cellStyle name="SAPBEXHLevel2 4 2 3 3 2 2" xfId="51713"/>
    <cellStyle name="SAPBEXHLevel2 4 2 3 3 3" xfId="51714"/>
    <cellStyle name="SAPBEXHLevel2 4 2 3 4" xfId="51715"/>
    <cellStyle name="SAPBEXHLevel2 4 2 3 4 2" xfId="51716"/>
    <cellStyle name="SAPBEXHLevel2 4 2 3 4 2 2" xfId="51717"/>
    <cellStyle name="SAPBEXHLevel2 4 2 3 4 3" xfId="51718"/>
    <cellStyle name="SAPBEXHLevel2 4 2 3 5" xfId="51719"/>
    <cellStyle name="SAPBEXHLevel2 4 2 3 5 2" xfId="51720"/>
    <cellStyle name="SAPBEXHLevel2 4 2 3 5 2 2" xfId="51721"/>
    <cellStyle name="SAPBEXHLevel2 4 2 3 5 3" xfId="51722"/>
    <cellStyle name="SAPBEXHLevel2 4 2 3 6" xfId="51723"/>
    <cellStyle name="SAPBEXHLevel2 4 2 3 6 2" xfId="51724"/>
    <cellStyle name="SAPBEXHLevel2 4 2 3 7" xfId="51725"/>
    <cellStyle name="SAPBEXHLevel2 4 2 4" xfId="51726"/>
    <cellStyle name="SAPBEXHLevel2 4 2 4 2" xfId="51727"/>
    <cellStyle name="SAPBEXHLevel2 4 2 4 2 2" xfId="51728"/>
    <cellStyle name="SAPBEXHLevel2 4 2 4 3" xfId="51729"/>
    <cellStyle name="SAPBEXHLevel2 4 2 5" xfId="51730"/>
    <cellStyle name="SAPBEXHLevel2 4 2 5 2" xfId="51731"/>
    <cellStyle name="SAPBEXHLevel2 4 2 5 2 2" xfId="51732"/>
    <cellStyle name="SAPBEXHLevel2 4 2 5 3" xfId="51733"/>
    <cellStyle name="SAPBEXHLevel2 4 2 6" xfId="51734"/>
    <cellStyle name="SAPBEXHLevel2 4 2 6 2" xfId="51735"/>
    <cellStyle name="SAPBEXHLevel2 4 2 7" xfId="51736"/>
    <cellStyle name="SAPBEXHLevel2 4 3" xfId="51737"/>
    <cellStyle name="SAPBEXHLevel2 4 3 2" xfId="51738"/>
    <cellStyle name="SAPBEXHLevel2 4 3 2 2" xfId="51739"/>
    <cellStyle name="SAPBEXHLevel2 4 3 2 2 2" xfId="51740"/>
    <cellStyle name="SAPBEXHLevel2 4 3 2 2 2 2" xfId="51741"/>
    <cellStyle name="SAPBEXHLevel2 4 3 2 2 2 2 2" xfId="51742"/>
    <cellStyle name="SAPBEXHLevel2 4 3 2 2 2 3" xfId="51743"/>
    <cellStyle name="SAPBEXHLevel2 4 3 2 2 3" xfId="51744"/>
    <cellStyle name="SAPBEXHLevel2 4 3 2 2 3 2" xfId="51745"/>
    <cellStyle name="SAPBEXHLevel2 4 3 2 2 3 2 2" xfId="51746"/>
    <cellStyle name="SAPBEXHLevel2 4 3 2 2 3 3" xfId="51747"/>
    <cellStyle name="SAPBEXHLevel2 4 3 2 2 4" xfId="51748"/>
    <cellStyle name="SAPBEXHLevel2 4 3 2 2 4 2" xfId="51749"/>
    <cellStyle name="SAPBEXHLevel2 4 3 2 2 4 2 2" xfId="51750"/>
    <cellStyle name="SAPBEXHLevel2 4 3 2 2 4 3" xfId="51751"/>
    <cellStyle name="SAPBEXHLevel2 4 3 2 2 5" xfId="51752"/>
    <cellStyle name="SAPBEXHLevel2 4 3 2 2 5 2" xfId="51753"/>
    <cellStyle name="SAPBEXHLevel2 4 3 2 2 5 2 2" xfId="51754"/>
    <cellStyle name="SAPBEXHLevel2 4 3 2 2 5 3" xfId="51755"/>
    <cellStyle name="SAPBEXHLevel2 4 3 2 2 6" xfId="51756"/>
    <cellStyle name="SAPBEXHLevel2 4 3 2 2 6 2" xfId="51757"/>
    <cellStyle name="SAPBEXHLevel2 4 3 2 2 6 2 2" xfId="51758"/>
    <cellStyle name="SAPBEXHLevel2 4 3 2 2 6 3" xfId="51759"/>
    <cellStyle name="SAPBEXHLevel2 4 3 2 2 7" xfId="51760"/>
    <cellStyle name="SAPBEXHLevel2 4 3 2 2 7 2" xfId="51761"/>
    <cellStyle name="SAPBEXHLevel2 4 3 2 2 8" xfId="51762"/>
    <cellStyle name="SAPBEXHLevel2 4 3 2 3" xfId="51763"/>
    <cellStyle name="SAPBEXHLevel2 4 3 2 3 2" xfId="51764"/>
    <cellStyle name="SAPBEXHLevel2 4 3 2 3 2 2" xfId="51765"/>
    <cellStyle name="SAPBEXHLevel2 4 3 2 3 3" xfId="51766"/>
    <cellStyle name="SAPBEXHLevel2 4 3 2 4" xfId="51767"/>
    <cellStyle name="SAPBEXHLevel2 4 3 2 4 2" xfId="51768"/>
    <cellStyle name="SAPBEXHLevel2 4 3 2 4 2 2" xfId="51769"/>
    <cellStyle name="SAPBEXHLevel2 4 3 2 4 3" xfId="51770"/>
    <cellStyle name="SAPBEXHLevel2 4 3 2 5" xfId="51771"/>
    <cellStyle name="SAPBEXHLevel2 4 3 2 5 2" xfId="51772"/>
    <cellStyle name="SAPBEXHLevel2 4 3 2 5 2 2" xfId="51773"/>
    <cellStyle name="SAPBEXHLevel2 4 3 2 5 3" xfId="51774"/>
    <cellStyle name="SAPBEXHLevel2 4 3 2 6" xfId="51775"/>
    <cellStyle name="SAPBEXHLevel2 4 3 2 6 2" xfId="51776"/>
    <cellStyle name="SAPBEXHLevel2 4 3 2 6 2 2" xfId="51777"/>
    <cellStyle name="SAPBEXHLevel2 4 3 2 6 3" xfId="51778"/>
    <cellStyle name="SAPBEXHLevel2 4 3 2 7" xfId="51779"/>
    <cellStyle name="SAPBEXHLevel2 4 3 2 7 2" xfId="51780"/>
    <cellStyle name="SAPBEXHLevel2 4 3 2 7 2 2" xfId="51781"/>
    <cellStyle name="SAPBEXHLevel2 4 3 2 7 3" xfId="51782"/>
    <cellStyle name="SAPBEXHLevel2 4 3 2 8" xfId="51783"/>
    <cellStyle name="SAPBEXHLevel2 4 3 2 8 2" xfId="51784"/>
    <cellStyle name="SAPBEXHLevel2 4 3 2 9" xfId="51785"/>
    <cellStyle name="SAPBEXHLevel2 4 3 3" xfId="51786"/>
    <cellStyle name="SAPBEXHLevel2 4 3 3 2" xfId="51787"/>
    <cellStyle name="SAPBEXHLevel2 4 3 3 2 2" xfId="51788"/>
    <cellStyle name="SAPBEXHLevel2 4 3 3 2 2 2" xfId="51789"/>
    <cellStyle name="SAPBEXHLevel2 4 3 3 2 3" xfId="51790"/>
    <cellStyle name="SAPBEXHLevel2 4 3 3 3" xfId="51791"/>
    <cellStyle name="SAPBEXHLevel2 4 3 3 3 2" xfId="51792"/>
    <cellStyle name="SAPBEXHLevel2 4 3 3 3 2 2" xfId="51793"/>
    <cellStyle name="SAPBEXHLevel2 4 3 3 3 3" xfId="51794"/>
    <cellStyle name="SAPBEXHLevel2 4 3 3 4" xfId="51795"/>
    <cellStyle name="SAPBEXHLevel2 4 3 3 4 2" xfId="51796"/>
    <cellStyle name="SAPBEXHLevel2 4 3 3 4 2 2" xfId="51797"/>
    <cellStyle name="SAPBEXHLevel2 4 3 3 4 3" xfId="51798"/>
    <cellStyle name="SAPBEXHLevel2 4 3 3 5" xfId="51799"/>
    <cellStyle name="SAPBEXHLevel2 4 3 3 5 2" xfId="51800"/>
    <cellStyle name="SAPBEXHLevel2 4 3 3 5 2 2" xfId="51801"/>
    <cellStyle name="SAPBEXHLevel2 4 3 3 5 3" xfId="51802"/>
    <cellStyle name="SAPBEXHLevel2 4 3 3 6" xfId="51803"/>
    <cellStyle name="SAPBEXHLevel2 4 3 3 6 2" xfId="51804"/>
    <cellStyle name="SAPBEXHLevel2 4 3 3 7" xfId="51805"/>
    <cellStyle name="SAPBEXHLevel2 4 3 4" xfId="51806"/>
    <cellStyle name="SAPBEXHLevel2 4 3 4 2" xfId="51807"/>
    <cellStyle name="SAPBEXHLevel2 4 3 4 2 2" xfId="51808"/>
    <cellStyle name="SAPBEXHLevel2 4 3 4 3" xfId="51809"/>
    <cellStyle name="SAPBEXHLevel2 4 3 5" xfId="51810"/>
    <cellStyle name="SAPBEXHLevel2 4 3 5 2" xfId="51811"/>
    <cellStyle name="SAPBEXHLevel2 4 3 5 2 2" xfId="51812"/>
    <cellStyle name="SAPBEXHLevel2 4 3 5 3" xfId="51813"/>
    <cellStyle name="SAPBEXHLevel2 4 3 6" xfId="51814"/>
    <cellStyle name="SAPBEXHLevel2 4 3 6 2" xfId="51815"/>
    <cellStyle name="SAPBEXHLevel2 4 3 7" xfId="51816"/>
    <cellStyle name="SAPBEXHLevel2 4 4" xfId="51817"/>
    <cellStyle name="SAPBEXHLevel2 4 4 2" xfId="51818"/>
    <cellStyle name="SAPBEXHLevel2 4 4 2 2" xfId="51819"/>
    <cellStyle name="SAPBEXHLevel2 4 4 2 2 2" xfId="51820"/>
    <cellStyle name="SAPBEXHLevel2 4 4 2 2 2 2" xfId="51821"/>
    <cellStyle name="SAPBEXHLevel2 4 4 2 2 3" xfId="51822"/>
    <cellStyle name="SAPBEXHLevel2 4 4 2 3" xfId="51823"/>
    <cellStyle name="SAPBEXHLevel2 4 4 2 3 2" xfId="51824"/>
    <cellStyle name="SAPBEXHLevel2 4 4 2 3 2 2" xfId="51825"/>
    <cellStyle name="SAPBEXHLevel2 4 4 2 3 3" xfId="51826"/>
    <cellStyle name="SAPBEXHLevel2 4 4 2 4" xfId="51827"/>
    <cellStyle name="SAPBEXHLevel2 4 4 2 4 2" xfId="51828"/>
    <cellStyle name="SAPBEXHLevel2 4 4 2 4 2 2" xfId="51829"/>
    <cellStyle name="SAPBEXHLevel2 4 4 2 4 3" xfId="51830"/>
    <cellStyle name="SAPBEXHLevel2 4 4 2 5" xfId="51831"/>
    <cellStyle name="SAPBEXHLevel2 4 4 2 5 2" xfId="51832"/>
    <cellStyle name="SAPBEXHLevel2 4 4 2 5 2 2" xfId="51833"/>
    <cellStyle name="SAPBEXHLevel2 4 4 2 5 3" xfId="51834"/>
    <cellStyle name="SAPBEXHLevel2 4 4 2 6" xfId="51835"/>
    <cellStyle name="SAPBEXHLevel2 4 4 2 6 2" xfId="51836"/>
    <cellStyle name="SAPBEXHLevel2 4 4 2 6 2 2" xfId="51837"/>
    <cellStyle name="SAPBEXHLevel2 4 4 2 6 3" xfId="51838"/>
    <cellStyle name="SAPBEXHLevel2 4 4 2 7" xfId="51839"/>
    <cellStyle name="SAPBEXHLevel2 4 4 2 7 2" xfId="51840"/>
    <cellStyle name="SAPBEXHLevel2 4 4 2 8" xfId="51841"/>
    <cellStyle name="SAPBEXHLevel2 4 4 3" xfId="51842"/>
    <cellStyle name="SAPBEXHLevel2 4 4 3 2" xfId="51843"/>
    <cellStyle name="SAPBEXHLevel2 4 4 3 2 2" xfId="51844"/>
    <cellStyle name="SAPBEXHLevel2 4 4 3 3" xfId="51845"/>
    <cellStyle name="SAPBEXHLevel2 4 4 4" xfId="51846"/>
    <cellStyle name="SAPBEXHLevel2 4 4 4 2" xfId="51847"/>
    <cellStyle name="SAPBEXHLevel2 4 4 4 2 2" xfId="51848"/>
    <cellStyle name="SAPBEXHLevel2 4 4 4 3" xfId="51849"/>
    <cellStyle name="SAPBEXHLevel2 4 4 5" xfId="51850"/>
    <cellStyle name="SAPBEXHLevel2 4 4 5 2" xfId="51851"/>
    <cellStyle name="SAPBEXHLevel2 4 4 5 2 2" xfId="51852"/>
    <cellStyle name="SAPBEXHLevel2 4 4 5 3" xfId="51853"/>
    <cellStyle name="SAPBEXHLevel2 4 4 6" xfId="51854"/>
    <cellStyle name="SAPBEXHLevel2 4 4 6 2" xfId="51855"/>
    <cellStyle name="SAPBEXHLevel2 4 4 6 2 2" xfId="51856"/>
    <cellStyle name="SAPBEXHLevel2 4 4 6 3" xfId="51857"/>
    <cellStyle name="SAPBEXHLevel2 4 4 7" xfId="51858"/>
    <cellStyle name="SAPBEXHLevel2 4 4 7 2" xfId="51859"/>
    <cellStyle name="SAPBEXHLevel2 4 4 7 2 2" xfId="51860"/>
    <cellStyle name="SAPBEXHLevel2 4 4 7 3" xfId="51861"/>
    <cellStyle name="SAPBEXHLevel2 4 4 8" xfId="51862"/>
    <cellStyle name="SAPBEXHLevel2 4 4 8 2" xfId="51863"/>
    <cellStyle name="SAPBEXHLevel2 4 4 9" xfId="51864"/>
    <cellStyle name="SAPBEXHLevel2 4 5" xfId="51865"/>
    <cellStyle name="SAPBEXHLevel2 4 5 2" xfId="51866"/>
    <cellStyle name="SAPBEXHLevel2 4 5 2 2" xfId="51867"/>
    <cellStyle name="SAPBEXHLevel2 4 5 2 2 2" xfId="51868"/>
    <cellStyle name="SAPBEXHLevel2 4 5 2 3" xfId="51869"/>
    <cellStyle name="SAPBEXHLevel2 4 5 3" xfId="51870"/>
    <cellStyle name="SAPBEXHLevel2 4 5 3 2" xfId="51871"/>
    <cellStyle name="SAPBEXHLevel2 4 5 3 2 2" xfId="51872"/>
    <cellStyle name="SAPBEXHLevel2 4 5 3 3" xfId="51873"/>
    <cellStyle name="SAPBEXHLevel2 4 5 4" xfId="51874"/>
    <cellStyle name="SAPBEXHLevel2 4 5 4 2" xfId="51875"/>
    <cellStyle name="SAPBEXHLevel2 4 5 4 2 2" xfId="51876"/>
    <cellStyle name="SAPBEXHLevel2 4 5 4 3" xfId="51877"/>
    <cellStyle name="SAPBEXHLevel2 4 5 5" xfId="51878"/>
    <cellStyle name="SAPBEXHLevel2 4 5 5 2" xfId="51879"/>
    <cellStyle name="SAPBEXHLevel2 4 5 5 2 2" xfId="51880"/>
    <cellStyle name="SAPBEXHLevel2 4 5 5 3" xfId="51881"/>
    <cellStyle name="SAPBEXHLevel2 4 5 6" xfId="51882"/>
    <cellStyle name="SAPBEXHLevel2 4 5 6 2" xfId="51883"/>
    <cellStyle name="SAPBEXHLevel2 4 5 7" xfId="51884"/>
    <cellStyle name="SAPBEXHLevel2 4 6" xfId="51885"/>
    <cellStyle name="SAPBEXHLevel2 4 6 2" xfId="51886"/>
    <cellStyle name="SAPBEXHLevel2 4 6 2 2" xfId="51887"/>
    <cellStyle name="SAPBEXHLevel2 4 6 3" xfId="51888"/>
    <cellStyle name="SAPBEXHLevel2 4 7" xfId="51889"/>
    <cellStyle name="SAPBEXHLevel2 4 7 2" xfId="51890"/>
    <cellStyle name="SAPBEXHLevel2 4 7 2 2" xfId="51891"/>
    <cellStyle name="SAPBEXHLevel2 4 7 3" xfId="51892"/>
    <cellStyle name="SAPBEXHLevel2 4 8" xfId="51893"/>
    <cellStyle name="SAPBEXHLevel2 4 8 2" xfId="51894"/>
    <cellStyle name="SAPBEXHLevel2 4 9" xfId="51895"/>
    <cellStyle name="SAPBEXHLevel2 5" xfId="51896"/>
    <cellStyle name="SAPBEXHLevel2 5 2" xfId="51897"/>
    <cellStyle name="SAPBEXHLevel2 5 2 2" xfId="51898"/>
    <cellStyle name="SAPBEXHLevel2 5 2 2 2" xfId="51899"/>
    <cellStyle name="SAPBEXHLevel2 5 2 2 2 2" xfId="51900"/>
    <cellStyle name="SAPBEXHLevel2 5 2 2 2 2 2" xfId="51901"/>
    <cellStyle name="SAPBEXHLevel2 5 2 2 2 3" xfId="51902"/>
    <cellStyle name="SAPBEXHLevel2 5 2 2 3" xfId="51903"/>
    <cellStyle name="SAPBEXHLevel2 5 2 2 3 2" xfId="51904"/>
    <cellStyle name="SAPBEXHLevel2 5 2 2 3 2 2" xfId="51905"/>
    <cellStyle name="SAPBEXHLevel2 5 2 2 3 3" xfId="51906"/>
    <cellStyle name="SAPBEXHLevel2 5 2 2 4" xfId="51907"/>
    <cellStyle name="SAPBEXHLevel2 5 2 2 4 2" xfId="51908"/>
    <cellStyle name="SAPBEXHLevel2 5 2 2 4 2 2" xfId="51909"/>
    <cellStyle name="SAPBEXHLevel2 5 2 2 4 3" xfId="51910"/>
    <cellStyle name="SAPBEXHLevel2 5 2 2 5" xfId="51911"/>
    <cellStyle name="SAPBEXHLevel2 5 2 2 5 2" xfId="51912"/>
    <cellStyle name="SAPBEXHLevel2 5 2 2 5 2 2" xfId="51913"/>
    <cellStyle name="SAPBEXHLevel2 5 2 2 5 3" xfId="51914"/>
    <cellStyle name="SAPBEXHLevel2 5 2 2 6" xfId="51915"/>
    <cellStyle name="SAPBEXHLevel2 5 2 2 6 2" xfId="51916"/>
    <cellStyle name="SAPBEXHLevel2 5 2 2 6 2 2" xfId="51917"/>
    <cellStyle name="SAPBEXHLevel2 5 2 2 6 3" xfId="51918"/>
    <cellStyle name="SAPBEXHLevel2 5 2 2 7" xfId="51919"/>
    <cellStyle name="SAPBEXHLevel2 5 2 2 7 2" xfId="51920"/>
    <cellStyle name="SAPBEXHLevel2 5 2 2 8" xfId="51921"/>
    <cellStyle name="SAPBEXHLevel2 5 2 3" xfId="51922"/>
    <cellStyle name="SAPBEXHLevel2 5 2 3 2" xfId="51923"/>
    <cellStyle name="SAPBEXHLevel2 5 2 3 2 2" xfId="51924"/>
    <cellStyle name="SAPBEXHLevel2 5 2 3 3" xfId="51925"/>
    <cellStyle name="SAPBEXHLevel2 5 2 4" xfId="51926"/>
    <cellStyle name="SAPBEXHLevel2 5 2 4 2" xfId="51927"/>
    <cellStyle name="SAPBEXHLevel2 5 2 4 2 2" xfId="51928"/>
    <cellStyle name="SAPBEXHLevel2 5 2 4 3" xfId="51929"/>
    <cellStyle name="SAPBEXHLevel2 5 2 5" xfId="51930"/>
    <cellStyle name="SAPBEXHLevel2 5 2 5 2" xfId="51931"/>
    <cellStyle name="SAPBEXHLevel2 5 2 5 2 2" xfId="51932"/>
    <cellStyle name="SAPBEXHLevel2 5 2 5 3" xfId="51933"/>
    <cellStyle name="SAPBEXHLevel2 5 2 6" xfId="51934"/>
    <cellStyle name="SAPBEXHLevel2 5 2 6 2" xfId="51935"/>
    <cellStyle name="SAPBEXHLevel2 5 2 6 2 2" xfId="51936"/>
    <cellStyle name="SAPBEXHLevel2 5 2 6 3" xfId="51937"/>
    <cellStyle name="SAPBEXHLevel2 5 2 7" xfId="51938"/>
    <cellStyle name="SAPBEXHLevel2 5 2 7 2" xfId="51939"/>
    <cellStyle name="SAPBEXHLevel2 5 2 7 2 2" xfId="51940"/>
    <cellStyle name="SAPBEXHLevel2 5 2 7 3" xfId="51941"/>
    <cellStyle name="SAPBEXHLevel2 5 2 8" xfId="51942"/>
    <cellStyle name="SAPBEXHLevel2 5 2 8 2" xfId="51943"/>
    <cellStyle name="SAPBEXHLevel2 5 2 9" xfId="51944"/>
    <cellStyle name="SAPBEXHLevel2 5 3" xfId="51945"/>
    <cellStyle name="SAPBEXHLevel2 5 3 2" xfId="51946"/>
    <cellStyle name="SAPBEXHLevel2 5 3 2 2" xfId="51947"/>
    <cellStyle name="SAPBEXHLevel2 5 3 2 2 2" xfId="51948"/>
    <cellStyle name="SAPBEXHLevel2 5 3 2 3" xfId="51949"/>
    <cellStyle name="SAPBEXHLevel2 5 3 3" xfId="51950"/>
    <cellStyle name="SAPBEXHLevel2 5 3 3 2" xfId="51951"/>
    <cellStyle name="SAPBEXHLevel2 5 3 3 2 2" xfId="51952"/>
    <cellStyle name="SAPBEXHLevel2 5 3 3 3" xfId="51953"/>
    <cellStyle name="SAPBEXHLevel2 5 3 4" xfId="51954"/>
    <cellStyle name="SAPBEXHLevel2 5 3 4 2" xfId="51955"/>
    <cellStyle name="SAPBEXHLevel2 5 3 4 2 2" xfId="51956"/>
    <cellStyle name="SAPBEXHLevel2 5 3 4 3" xfId="51957"/>
    <cellStyle name="SAPBEXHLevel2 5 3 5" xfId="51958"/>
    <cellStyle name="SAPBEXHLevel2 5 3 5 2" xfId="51959"/>
    <cellStyle name="SAPBEXHLevel2 5 3 5 2 2" xfId="51960"/>
    <cellStyle name="SAPBEXHLevel2 5 3 5 3" xfId="51961"/>
    <cellStyle name="SAPBEXHLevel2 5 3 6" xfId="51962"/>
    <cellStyle name="SAPBEXHLevel2 5 3 6 2" xfId="51963"/>
    <cellStyle name="SAPBEXHLevel2 5 3 7" xfId="51964"/>
    <cellStyle name="SAPBEXHLevel2 5 4" xfId="51965"/>
    <cellStyle name="SAPBEXHLevel2 5 4 2" xfId="51966"/>
    <cellStyle name="SAPBEXHLevel2 5 4 2 2" xfId="51967"/>
    <cellStyle name="SAPBEXHLevel2 5 4 3" xfId="51968"/>
    <cellStyle name="SAPBEXHLevel2 5 5" xfId="51969"/>
    <cellStyle name="SAPBEXHLevel2 5 5 2" xfId="51970"/>
    <cellStyle name="SAPBEXHLevel2 5 5 2 2" xfId="51971"/>
    <cellStyle name="SAPBEXHLevel2 5 5 3" xfId="51972"/>
    <cellStyle name="SAPBEXHLevel2 5 6" xfId="51973"/>
    <cellStyle name="SAPBEXHLevel2 5 6 2" xfId="51974"/>
    <cellStyle name="SAPBEXHLevel2 5 7" xfId="51975"/>
    <cellStyle name="SAPBEXHLevel2 6" xfId="51976"/>
    <cellStyle name="SAPBEXHLevel2 6 2" xfId="51977"/>
    <cellStyle name="SAPBEXHLevel2 6 2 2" xfId="51978"/>
    <cellStyle name="SAPBEXHLevel2 6 2 2 2" xfId="51979"/>
    <cellStyle name="SAPBEXHLevel2 6 2 2 2 2" xfId="51980"/>
    <cellStyle name="SAPBEXHLevel2 6 2 2 3" xfId="51981"/>
    <cellStyle name="SAPBEXHLevel2 6 2 3" xfId="51982"/>
    <cellStyle name="SAPBEXHLevel2 6 2 3 2" xfId="51983"/>
    <cellStyle name="SAPBEXHLevel2 6 2 3 2 2" xfId="51984"/>
    <cellStyle name="SAPBEXHLevel2 6 2 3 3" xfId="51985"/>
    <cellStyle name="SAPBEXHLevel2 6 2 4" xfId="51986"/>
    <cellStyle name="SAPBEXHLevel2 6 2 4 2" xfId="51987"/>
    <cellStyle name="SAPBEXHLevel2 6 2 4 2 2" xfId="51988"/>
    <cellStyle name="SAPBEXHLevel2 6 2 4 3" xfId="51989"/>
    <cellStyle name="SAPBEXHLevel2 6 2 5" xfId="51990"/>
    <cellStyle name="SAPBEXHLevel2 6 2 5 2" xfId="51991"/>
    <cellStyle name="SAPBEXHLevel2 6 2 5 2 2" xfId="51992"/>
    <cellStyle name="SAPBEXHLevel2 6 2 5 3" xfId="51993"/>
    <cellStyle name="SAPBEXHLevel2 6 2 6" xfId="51994"/>
    <cellStyle name="SAPBEXHLevel2 6 2 6 2" xfId="51995"/>
    <cellStyle name="SAPBEXHLevel2 6 2 6 2 2" xfId="51996"/>
    <cellStyle name="SAPBEXHLevel2 6 2 6 3" xfId="51997"/>
    <cellStyle name="SAPBEXHLevel2 6 2 7" xfId="51998"/>
    <cellStyle name="SAPBEXHLevel2 6 2 7 2" xfId="51999"/>
    <cellStyle name="SAPBEXHLevel2 6 2 8" xfId="52000"/>
    <cellStyle name="SAPBEXHLevel2 6 3" xfId="52001"/>
    <cellStyle name="SAPBEXHLevel2 6 3 2" xfId="52002"/>
    <cellStyle name="SAPBEXHLevel2 6 3 2 2" xfId="52003"/>
    <cellStyle name="SAPBEXHLevel2 6 3 3" xfId="52004"/>
    <cellStyle name="SAPBEXHLevel2 6 4" xfId="52005"/>
    <cellStyle name="SAPBEXHLevel2 6 4 2" xfId="52006"/>
    <cellStyle name="SAPBEXHLevel2 6 4 2 2" xfId="52007"/>
    <cellStyle name="SAPBEXHLevel2 6 4 3" xfId="52008"/>
    <cellStyle name="SAPBEXHLevel2 6 5" xfId="52009"/>
    <cellStyle name="SAPBEXHLevel2 6 5 2" xfId="52010"/>
    <cellStyle name="SAPBEXHLevel2 6 5 2 2" xfId="52011"/>
    <cellStyle name="SAPBEXHLevel2 6 5 3" xfId="52012"/>
    <cellStyle name="SAPBEXHLevel2 6 6" xfId="52013"/>
    <cellStyle name="SAPBEXHLevel2 6 6 2" xfId="52014"/>
    <cellStyle name="SAPBEXHLevel2 6 6 2 2" xfId="52015"/>
    <cellStyle name="SAPBEXHLevel2 6 6 3" xfId="52016"/>
    <cellStyle name="SAPBEXHLevel2 6 7" xfId="52017"/>
    <cellStyle name="SAPBEXHLevel2 6 7 2" xfId="52018"/>
    <cellStyle name="SAPBEXHLevel2 6 7 2 2" xfId="52019"/>
    <cellStyle name="SAPBEXHLevel2 6 7 3" xfId="52020"/>
    <cellStyle name="SAPBEXHLevel2 6 8" xfId="52021"/>
    <cellStyle name="SAPBEXHLevel2 6 8 2" xfId="52022"/>
    <cellStyle name="SAPBEXHLevel2 6 9" xfId="52023"/>
    <cellStyle name="SAPBEXHLevel2 7" xfId="52024"/>
    <cellStyle name="SAPBEXHLevel2 7 2" xfId="52025"/>
    <cellStyle name="SAPBEXHLevel2 7 2 2" xfId="52026"/>
    <cellStyle name="SAPBEXHLevel2 7 2 2 2" xfId="52027"/>
    <cellStyle name="SAPBEXHLevel2 7 2 3" xfId="52028"/>
    <cellStyle name="SAPBEXHLevel2 7 3" xfId="52029"/>
    <cellStyle name="SAPBEXHLevel2 7 3 2" xfId="52030"/>
    <cellStyle name="SAPBEXHLevel2 7 3 2 2" xfId="52031"/>
    <cellStyle name="SAPBEXHLevel2 7 3 3" xfId="52032"/>
    <cellStyle name="SAPBEXHLevel2 7 4" xfId="52033"/>
    <cellStyle name="SAPBEXHLevel2 7 4 2" xfId="52034"/>
    <cellStyle name="SAPBEXHLevel2 7 4 2 2" xfId="52035"/>
    <cellStyle name="SAPBEXHLevel2 7 4 3" xfId="52036"/>
    <cellStyle name="SAPBEXHLevel2 7 5" xfId="52037"/>
    <cellStyle name="SAPBEXHLevel2 7 5 2" xfId="52038"/>
    <cellStyle name="SAPBEXHLevel2 7 5 2 2" xfId="52039"/>
    <cellStyle name="SAPBEXHLevel2 7 5 3" xfId="52040"/>
    <cellStyle name="SAPBEXHLevel2 7 6" xfId="52041"/>
    <cellStyle name="SAPBEXHLevel2 7 6 2" xfId="52042"/>
    <cellStyle name="SAPBEXHLevel2 7 7" xfId="52043"/>
    <cellStyle name="SAPBEXHLevel2 8" xfId="52044"/>
    <cellStyle name="SAPBEXHLevel2 8 2" xfId="52045"/>
    <cellStyle name="SAPBEXHLevel2 8 2 2" xfId="52046"/>
    <cellStyle name="SAPBEXHLevel2 8 3" xfId="52047"/>
    <cellStyle name="SAPBEXHLevel2 9" xfId="52048"/>
    <cellStyle name="SAPBEXHLevel2 9 2" xfId="52049"/>
    <cellStyle name="SAPBEXHLevel2 9 2 2" xfId="52050"/>
    <cellStyle name="SAPBEXHLevel2 9 3" xfId="52051"/>
    <cellStyle name="SAPBEXHLevel2_10년_단기 (2)" xfId="52052"/>
    <cellStyle name="SAPBEXHLevel2X" xfId="52053"/>
    <cellStyle name="SAPBEXHLevel2X 10" xfId="52054"/>
    <cellStyle name="SAPBEXHLevel2X 10 2" xfId="52055"/>
    <cellStyle name="SAPBEXHLevel2X 11" xfId="52056"/>
    <cellStyle name="SAPBEXHLevel2X 2" xfId="52057"/>
    <cellStyle name="SAPBEXHLevel2X 2 2" xfId="52058"/>
    <cellStyle name="SAPBEXHLevel2X 2 2 2" xfId="52059"/>
    <cellStyle name="SAPBEXHLevel2X 2 2 2 2" xfId="52060"/>
    <cellStyle name="SAPBEXHLevel2X 2 2 2 2 2" xfId="52061"/>
    <cellStyle name="SAPBEXHLevel2X 2 2 2 2 2 2" xfId="52062"/>
    <cellStyle name="SAPBEXHLevel2X 2 2 2 2 2 2 2" xfId="52063"/>
    <cellStyle name="SAPBEXHLevel2X 2 2 2 2 2 3" xfId="52064"/>
    <cellStyle name="SAPBEXHLevel2X 2 2 2 2 3" xfId="52065"/>
    <cellStyle name="SAPBEXHLevel2X 2 2 2 2 3 2" xfId="52066"/>
    <cellStyle name="SAPBEXHLevel2X 2 2 2 2 3 2 2" xfId="52067"/>
    <cellStyle name="SAPBEXHLevel2X 2 2 2 2 3 3" xfId="52068"/>
    <cellStyle name="SAPBEXHLevel2X 2 2 2 2 4" xfId="52069"/>
    <cellStyle name="SAPBEXHLevel2X 2 2 2 2 4 2" xfId="52070"/>
    <cellStyle name="SAPBEXHLevel2X 2 2 2 2 4 2 2" xfId="52071"/>
    <cellStyle name="SAPBEXHLevel2X 2 2 2 2 4 3" xfId="52072"/>
    <cellStyle name="SAPBEXHLevel2X 2 2 2 2 5" xfId="52073"/>
    <cellStyle name="SAPBEXHLevel2X 2 2 2 2 5 2" xfId="52074"/>
    <cellStyle name="SAPBEXHLevel2X 2 2 2 2 5 2 2" xfId="52075"/>
    <cellStyle name="SAPBEXHLevel2X 2 2 2 2 5 3" xfId="52076"/>
    <cellStyle name="SAPBEXHLevel2X 2 2 2 2 6" xfId="52077"/>
    <cellStyle name="SAPBEXHLevel2X 2 2 2 2 6 2" xfId="52078"/>
    <cellStyle name="SAPBEXHLevel2X 2 2 2 2 6 2 2" xfId="52079"/>
    <cellStyle name="SAPBEXHLevel2X 2 2 2 2 6 3" xfId="52080"/>
    <cellStyle name="SAPBEXHLevel2X 2 2 2 2 7" xfId="52081"/>
    <cellStyle name="SAPBEXHLevel2X 2 2 2 2 7 2" xfId="52082"/>
    <cellStyle name="SAPBEXHLevel2X 2 2 2 2 8" xfId="52083"/>
    <cellStyle name="SAPBEXHLevel2X 2 2 2 3" xfId="52084"/>
    <cellStyle name="SAPBEXHLevel2X 2 2 2 3 2" xfId="52085"/>
    <cellStyle name="SAPBEXHLevel2X 2 2 2 3 2 2" xfId="52086"/>
    <cellStyle name="SAPBEXHLevel2X 2 2 2 3 3" xfId="52087"/>
    <cellStyle name="SAPBEXHLevel2X 2 2 2 4" xfId="52088"/>
    <cellStyle name="SAPBEXHLevel2X 2 2 2 4 2" xfId="52089"/>
    <cellStyle name="SAPBEXHLevel2X 2 2 2 4 2 2" xfId="52090"/>
    <cellStyle name="SAPBEXHLevel2X 2 2 2 4 3" xfId="52091"/>
    <cellStyle name="SAPBEXHLevel2X 2 2 2 5" xfId="52092"/>
    <cellStyle name="SAPBEXHLevel2X 2 2 2 5 2" xfId="52093"/>
    <cellStyle name="SAPBEXHLevel2X 2 2 2 5 2 2" xfId="52094"/>
    <cellStyle name="SAPBEXHLevel2X 2 2 2 5 3" xfId="52095"/>
    <cellStyle name="SAPBEXHLevel2X 2 2 2 6" xfId="52096"/>
    <cellStyle name="SAPBEXHLevel2X 2 2 2 6 2" xfId="52097"/>
    <cellStyle name="SAPBEXHLevel2X 2 2 2 6 2 2" xfId="52098"/>
    <cellStyle name="SAPBEXHLevel2X 2 2 2 6 3" xfId="52099"/>
    <cellStyle name="SAPBEXHLevel2X 2 2 2 7" xfId="52100"/>
    <cellStyle name="SAPBEXHLevel2X 2 2 2 7 2" xfId="52101"/>
    <cellStyle name="SAPBEXHLevel2X 2 2 2 7 2 2" xfId="52102"/>
    <cellStyle name="SAPBEXHLevel2X 2 2 2 7 3" xfId="52103"/>
    <cellStyle name="SAPBEXHLevel2X 2 2 2 8" xfId="52104"/>
    <cellStyle name="SAPBEXHLevel2X 2 2 2 8 2" xfId="52105"/>
    <cellStyle name="SAPBEXHLevel2X 2 2 2 9" xfId="52106"/>
    <cellStyle name="SAPBEXHLevel2X 2 2 3" xfId="52107"/>
    <cellStyle name="SAPBEXHLevel2X 2 2 3 2" xfId="52108"/>
    <cellStyle name="SAPBEXHLevel2X 2 2 3 2 2" xfId="52109"/>
    <cellStyle name="SAPBEXHLevel2X 2 2 3 2 2 2" xfId="52110"/>
    <cellStyle name="SAPBEXHLevel2X 2 2 3 2 3" xfId="52111"/>
    <cellStyle name="SAPBEXHLevel2X 2 2 3 3" xfId="52112"/>
    <cellStyle name="SAPBEXHLevel2X 2 2 3 3 2" xfId="52113"/>
    <cellStyle name="SAPBEXHLevel2X 2 2 3 3 2 2" xfId="52114"/>
    <cellStyle name="SAPBEXHLevel2X 2 2 3 3 3" xfId="52115"/>
    <cellStyle name="SAPBEXHLevel2X 2 2 3 4" xfId="52116"/>
    <cellStyle name="SAPBEXHLevel2X 2 2 3 4 2" xfId="52117"/>
    <cellStyle name="SAPBEXHLevel2X 2 2 3 4 2 2" xfId="52118"/>
    <cellStyle name="SAPBEXHLevel2X 2 2 3 4 3" xfId="52119"/>
    <cellStyle name="SAPBEXHLevel2X 2 2 3 5" xfId="52120"/>
    <cellStyle name="SAPBEXHLevel2X 2 2 3 5 2" xfId="52121"/>
    <cellStyle name="SAPBEXHLevel2X 2 2 3 5 2 2" xfId="52122"/>
    <cellStyle name="SAPBEXHLevel2X 2 2 3 5 3" xfId="52123"/>
    <cellStyle name="SAPBEXHLevel2X 2 2 3 6" xfId="52124"/>
    <cellStyle name="SAPBEXHLevel2X 2 2 3 6 2" xfId="52125"/>
    <cellStyle name="SAPBEXHLevel2X 2 2 3 7" xfId="52126"/>
    <cellStyle name="SAPBEXHLevel2X 2 2 4" xfId="52127"/>
    <cellStyle name="SAPBEXHLevel2X 2 2 4 2" xfId="52128"/>
    <cellStyle name="SAPBEXHLevel2X 2 2 4 2 2" xfId="52129"/>
    <cellStyle name="SAPBEXHLevel2X 2 2 4 3" xfId="52130"/>
    <cellStyle name="SAPBEXHLevel2X 2 2 5" xfId="52131"/>
    <cellStyle name="SAPBEXHLevel2X 2 2 5 2" xfId="52132"/>
    <cellStyle name="SAPBEXHLevel2X 2 2 5 2 2" xfId="52133"/>
    <cellStyle name="SAPBEXHLevel2X 2 2 5 3" xfId="52134"/>
    <cellStyle name="SAPBEXHLevel2X 2 2 6" xfId="52135"/>
    <cellStyle name="SAPBEXHLevel2X 2 2 6 2" xfId="52136"/>
    <cellStyle name="SAPBEXHLevel2X 2 2 7" xfId="52137"/>
    <cellStyle name="SAPBEXHLevel2X 2 3" xfId="52138"/>
    <cellStyle name="SAPBEXHLevel2X 2 3 2" xfId="52139"/>
    <cellStyle name="SAPBEXHLevel2X 2 3 2 2" xfId="52140"/>
    <cellStyle name="SAPBEXHLevel2X 2 3 2 2 2" xfId="52141"/>
    <cellStyle name="SAPBEXHLevel2X 2 3 2 2 2 2" xfId="52142"/>
    <cellStyle name="SAPBEXHLevel2X 2 3 2 2 2 2 2" xfId="52143"/>
    <cellStyle name="SAPBEXHLevel2X 2 3 2 2 2 3" xfId="52144"/>
    <cellStyle name="SAPBEXHLevel2X 2 3 2 2 3" xfId="52145"/>
    <cellStyle name="SAPBEXHLevel2X 2 3 2 2 3 2" xfId="52146"/>
    <cellStyle name="SAPBEXHLevel2X 2 3 2 2 3 2 2" xfId="52147"/>
    <cellStyle name="SAPBEXHLevel2X 2 3 2 2 3 3" xfId="52148"/>
    <cellStyle name="SAPBEXHLevel2X 2 3 2 2 4" xfId="52149"/>
    <cellStyle name="SAPBEXHLevel2X 2 3 2 2 4 2" xfId="52150"/>
    <cellStyle name="SAPBEXHLevel2X 2 3 2 2 4 2 2" xfId="52151"/>
    <cellStyle name="SAPBEXHLevel2X 2 3 2 2 4 3" xfId="52152"/>
    <cellStyle name="SAPBEXHLevel2X 2 3 2 2 5" xfId="52153"/>
    <cellStyle name="SAPBEXHLevel2X 2 3 2 2 5 2" xfId="52154"/>
    <cellStyle name="SAPBEXHLevel2X 2 3 2 2 5 2 2" xfId="52155"/>
    <cellStyle name="SAPBEXHLevel2X 2 3 2 2 5 3" xfId="52156"/>
    <cellStyle name="SAPBEXHLevel2X 2 3 2 2 6" xfId="52157"/>
    <cellStyle name="SAPBEXHLevel2X 2 3 2 2 6 2" xfId="52158"/>
    <cellStyle name="SAPBEXHLevel2X 2 3 2 2 6 2 2" xfId="52159"/>
    <cellStyle name="SAPBEXHLevel2X 2 3 2 2 6 3" xfId="52160"/>
    <cellStyle name="SAPBEXHLevel2X 2 3 2 2 7" xfId="52161"/>
    <cellStyle name="SAPBEXHLevel2X 2 3 2 2 7 2" xfId="52162"/>
    <cellStyle name="SAPBEXHLevel2X 2 3 2 2 8" xfId="52163"/>
    <cellStyle name="SAPBEXHLevel2X 2 3 2 3" xfId="52164"/>
    <cellStyle name="SAPBEXHLevel2X 2 3 2 3 2" xfId="52165"/>
    <cellStyle name="SAPBEXHLevel2X 2 3 2 3 2 2" xfId="52166"/>
    <cellStyle name="SAPBEXHLevel2X 2 3 2 3 3" xfId="52167"/>
    <cellStyle name="SAPBEXHLevel2X 2 3 2 4" xfId="52168"/>
    <cellStyle name="SAPBEXHLevel2X 2 3 2 4 2" xfId="52169"/>
    <cellStyle name="SAPBEXHLevel2X 2 3 2 4 2 2" xfId="52170"/>
    <cellStyle name="SAPBEXHLevel2X 2 3 2 4 3" xfId="52171"/>
    <cellStyle name="SAPBEXHLevel2X 2 3 2 5" xfId="52172"/>
    <cellStyle name="SAPBEXHLevel2X 2 3 2 5 2" xfId="52173"/>
    <cellStyle name="SAPBEXHLevel2X 2 3 2 5 2 2" xfId="52174"/>
    <cellStyle name="SAPBEXHLevel2X 2 3 2 5 3" xfId="52175"/>
    <cellStyle name="SAPBEXHLevel2X 2 3 2 6" xfId="52176"/>
    <cellStyle name="SAPBEXHLevel2X 2 3 2 6 2" xfId="52177"/>
    <cellStyle name="SAPBEXHLevel2X 2 3 2 6 2 2" xfId="52178"/>
    <cellStyle name="SAPBEXHLevel2X 2 3 2 6 3" xfId="52179"/>
    <cellStyle name="SAPBEXHLevel2X 2 3 2 7" xfId="52180"/>
    <cellStyle name="SAPBEXHLevel2X 2 3 2 7 2" xfId="52181"/>
    <cellStyle name="SAPBEXHLevel2X 2 3 2 7 2 2" xfId="52182"/>
    <cellStyle name="SAPBEXHLevel2X 2 3 2 7 3" xfId="52183"/>
    <cellStyle name="SAPBEXHLevel2X 2 3 2 8" xfId="52184"/>
    <cellStyle name="SAPBEXHLevel2X 2 3 2 8 2" xfId="52185"/>
    <cellStyle name="SAPBEXHLevel2X 2 3 2 9" xfId="52186"/>
    <cellStyle name="SAPBEXHLevel2X 2 3 3" xfId="52187"/>
    <cellStyle name="SAPBEXHLevel2X 2 3 3 2" xfId="52188"/>
    <cellStyle name="SAPBEXHLevel2X 2 3 3 2 2" xfId="52189"/>
    <cellStyle name="SAPBEXHLevel2X 2 3 3 2 2 2" xfId="52190"/>
    <cellStyle name="SAPBEXHLevel2X 2 3 3 2 3" xfId="52191"/>
    <cellStyle name="SAPBEXHLevel2X 2 3 3 3" xfId="52192"/>
    <cellStyle name="SAPBEXHLevel2X 2 3 3 3 2" xfId="52193"/>
    <cellStyle name="SAPBEXHLevel2X 2 3 3 3 2 2" xfId="52194"/>
    <cellStyle name="SAPBEXHLevel2X 2 3 3 3 3" xfId="52195"/>
    <cellStyle name="SAPBEXHLevel2X 2 3 3 4" xfId="52196"/>
    <cellStyle name="SAPBEXHLevel2X 2 3 3 4 2" xfId="52197"/>
    <cellStyle name="SAPBEXHLevel2X 2 3 3 4 2 2" xfId="52198"/>
    <cellStyle name="SAPBEXHLevel2X 2 3 3 4 3" xfId="52199"/>
    <cellStyle name="SAPBEXHLevel2X 2 3 3 5" xfId="52200"/>
    <cellStyle name="SAPBEXHLevel2X 2 3 3 5 2" xfId="52201"/>
    <cellStyle name="SAPBEXHLevel2X 2 3 3 5 2 2" xfId="52202"/>
    <cellStyle name="SAPBEXHLevel2X 2 3 3 5 3" xfId="52203"/>
    <cellStyle name="SAPBEXHLevel2X 2 3 3 6" xfId="52204"/>
    <cellStyle name="SAPBEXHLevel2X 2 3 3 6 2" xfId="52205"/>
    <cellStyle name="SAPBEXHLevel2X 2 3 3 7" xfId="52206"/>
    <cellStyle name="SAPBEXHLevel2X 2 3 4" xfId="52207"/>
    <cellStyle name="SAPBEXHLevel2X 2 3 4 2" xfId="52208"/>
    <cellStyle name="SAPBEXHLevel2X 2 3 4 2 2" xfId="52209"/>
    <cellStyle name="SAPBEXHLevel2X 2 3 4 3" xfId="52210"/>
    <cellStyle name="SAPBEXHLevel2X 2 3 5" xfId="52211"/>
    <cellStyle name="SAPBEXHLevel2X 2 3 5 2" xfId="52212"/>
    <cellStyle name="SAPBEXHLevel2X 2 3 5 2 2" xfId="52213"/>
    <cellStyle name="SAPBEXHLevel2X 2 3 5 3" xfId="52214"/>
    <cellStyle name="SAPBEXHLevel2X 2 3 6" xfId="52215"/>
    <cellStyle name="SAPBEXHLevel2X 2 3 6 2" xfId="52216"/>
    <cellStyle name="SAPBEXHLevel2X 2 3 7" xfId="52217"/>
    <cellStyle name="SAPBEXHLevel2X 2 4" xfId="52218"/>
    <cellStyle name="SAPBEXHLevel2X 2 4 2" xfId="52219"/>
    <cellStyle name="SAPBEXHLevel2X 2 4 2 2" xfId="52220"/>
    <cellStyle name="SAPBEXHLevel2X 2 4 2 2 2" xfId="52221"/>
    <cellStyle name="SAPBEXHLevel2X 2 4 2 2 2 2" xfId="52222"/>
    <cellStyle name="SAPBEXHLevel2X 2 4 2 2 3" xfId="52223"/>
    <cellStyle name="SAPBEXHLevel2X 2 4 2 3" xfId="52224"/>
    <cellStyle name="SAPBEXHLevel2X 2 4 2 3 2" xfId="52225"/>
    <cellStyle name="SAPBEXHLevel2X 2 4 2 3 2 2" xfId="52226"/>
    <cellStyle name="SAPBEXHLevel2X 2 4 2 3 3" xfId="52227"/>
    <cellStyle name="SAPBEXHLevel2X 2 4 2 4" xfId="52228"/>
    <cellStyle name="SAPBEXHLevel2X 2 4 2 4 2" xfId="52229"/>
    <cellStyle name="SAPBEXHLevel2X 2 4 2 4 2 2" xfId="52230"/>
    <cellStyle name="SAPBEXHLevel2X 2 4 2 4 3" xfId="52231"/>
    <cellStyle name="SAPBEXHLevel2X 2 4 2 5" xfId="52232"/>
    <cellStyle name="SAPBEXHLevel2X 2 4 2 5 2" xfId="52233"/>
    <cellStyle name="SAPBEXHLevel2X 2 4 2 5 2 2" xfId="52234"/>
    <cellStyle name="SAPBEXHLevel2X 2 4 2 5 3" xfId="52235"/>
    <cellStyle name="SAPBEXHLevel2X 2 4 2 6" xfId="52236"/>
    <cellStyle name="SAPBEXHLevel2X 2 4 2 6 2" xfId="52237"/>
    <cellStyle name="SAPBEXHLevel2X 2 4 2 6 2 2" xfId="52238"/>
    <cellStyle name="SAPBEXHLevel2X 2 4 2 6 3" xfId="52239"/>
    <cellStyle name="SAPBEXHLevel2X 2 4 2 7" xfId="52240"/>
    <cellStyle name="SAPBEXHLevel2X 2 4 2 7 2" xfId="52241"/>
    <cellStyle name="SAPBEXHLevel2X 2 4 2 8" xfId="52242"/>
    <cellStyle name="SAPBEXHLevel2X 2 4 3" xfId="52243"/>
    <cellStyle name="SAPBEXHLevel2X 2 4 3 2" xfId="52244"/>
    <cellStyle name="SAPBEXHLevel2X 2 4 3 2 2" xfId="52245"/>
    <cellStyle name="SAPBEXHLevel2X 2 4 3 3" xfId="52246"/>
    <cellStyle name="SAPBEXHLevel2X 2 4 4" xfId="52247"/>
    <cellStyle name="SAPBEXHLevel2X 2 4 4 2" xfId="52248"/>
    <cellStyle name="SAPBEXHLevel2X 2 4 4 2 2" xfId="52249"/>
    <cellStyle name="SAPBEXHLevel2X 2 4 4 3" xfId="52250"/>
    <cellStyle name="SAPBEXHLevel2X 2 4 5" xfId="52251"/>
    <cellStyle name="SAPBEXHLevel2X 2 4 5 2" xfId="52252"/>
    <cellStyle name="SAPBEXHLevel2X 2 4 5 2 2" xfId="52253"/>
    <cellStyle name="SAPBEXHLevel2X 2 4 5 3" xfId="52254"/>
    <cellStyle name="SAPBEXHLevel2X 2 4 6" xfId="52255"/>
    <cellStyle name="SAPBEXHLevel2X 2 4 6 2" xfId="52256"/>
    <cellStyle name="SAPBEXHLevel2X 2 4 6 2 2" xfId="52257"/>
    <cellStyle name="SAPBEXHLevel2X 2 4 6 3" xfId="52258"/>
    <cellStyle name="SAPBEXHLevel2X 2 4 7" xfId="52259"/>
    <cellStyle name="SAPBEXHLevel2X 2 4 7 2" xfId="52260"/>
    <cellStyle name="SAPBEXHLevel2X 2 4 7 2 2" xfId="52261"/>
    <cellStyle name="SAPBEXHLevel2X 2 4 7 3" xfId="52262"/>
    <cellStyle name="SAPBEXHLevel2X 2 4 8" xfId="52263"/>
    <cellStyle name="SAPBEXHLevel2X 2 4 8 2" xfId="52264"/>
    <cellStyle name="SAPBEXHLevel2X 2 4 9" xfId="52265"/>
    <cellStyle name="SAPBEXHLevel2X 2 5" xfId="52266"/>
    <cellStyle name="SAPBEXHLevel2X 2 5 2" xfId="52267"/>
    <cellStyle name="SAPBEXHLevel2X 2 5 2 2" xfId="52268"/>
    <cellStyle name="SAPBEXHLevel2X 2 5 2 2 2" xfId="52269"/>
    <cellStyle name="SAPBEXHLevel2X 2 5 2 3" xfId="52270"/>
    <cellStyle name="SAPBEXHLevel2X 2 5 3" xfId="52271"/>
    <cellStyle name="SAPBEXHLevel2X 2 5 3 2" xfId="52272"/>
    <cellStyle name="SAPBEXHLevel2X 2 5 3 2 2" xfId="52273"/>
    <cellStyle name="SAPBEXHLevel2X 2 5 3 3" xfId="52274"/>
    <cellStyle name="SAPBEXHLevel2X 2 5 4" xfId="52275"/>
    <cellStyle name="SAPBEXHLevel2X 2 5 4 2" xfId="52276"/>
    <cellStyle name="SAPBEXHLevel2X 2 5 4 2 2" xfId="52277"/>
    <cellStyle name="SAPBEXHLevel2X 2 5 4 3" xfId="52278"/>
    <cellStyle name="SAPBEXHLevel2X 2 5 5" xfId="52279"/>
    <cellStyle name="SAPBEXHLevel2X 2 5 5 2" xfId="52280"/>
    <cellStyle name="SAPBEXHLevel2X 2 5 5 2 2" xfId="52281"/>
    <cellStyle name="SAPBEXHLevel2X 2 5 5 3" xfId="52282"/>
    <cellStyle name="SAPBEXHLevel2X 2 5 6" xfId="52283"/>
    <cellStyle name="SAPBEXHLevel2X 2 5 6 2" xfId="52284"/>
    <cellStyle name="SAPBEXHLevel2X 2 5 7" xfId="52285"/>
    <cellStyle name="SAPBEXHLevel2X 2 6" xfId="52286"/>
    <cellStyle name="SAPBEXHLevel2X 2 6 2" xfId="52287"/>
    <cellStyle name="SAPBEXHLevel2X 2 6 2 2" xfId="52288"/>
    <cellStyle name="SAPBEXHLevel2X 2 6 3" xfId="52289"/>
    <cellStyle name="SAPBEXHLevel2X 2 7" xfId="52290"/>
    <cellStyle name="SAPBEXHLevel2X 2 7 2" xfId="52291"/>
    <cellStyle name="SAPBEXHLevel2X 2 7 2 2" xfId="52292"/>
    <cellStyle name="SAPBEXHLevel2X 2 7 3" xfId="52293"/>
    <cellStyle name="SAPBEXHLevel2X 2 8" xfId="52294"/>
    <cellStyle name="SAPBEXHLevel2X 2 8 2" xfId="52295"/>
    <cellStyle name="SAPBEXHLevel2X 2 9" xfId="52296"/>
    <cellStyle name="SAPBEXHLevel2X 3" xfId="52297"/>
    <cellStyle name="SAPBEXHLevel2X 3 2" xfId="52298"/>
    <cellStyle name="SAPBEXHLevel2X 3 2 2" xfId="52299"/>
    <cellStyle name="SAPBEXHLevel2X 3 2 2 2" xfId="52300"/>
    <cellStyle name="SAPBEXHLevel2X 3 2 2 2 2" xfId="52301"/>
    <cellStyle name="SAPBEXHLevel2X 3 2 2 2 2 2" xfId="52302"/>
    <cellStyle name="SAPBEXHLevel2X 3 2 2 2 2 2 2" xfId="52303"/>
    <cellStyle name="SAPBEXHLevel2X 3 2 2 2 2 3" xfId="52304"/>
    <cellStyle name="SAPBEXHLevel2X 3 2 2 2 3" xfId="52305"/>
    <cellStyle name="SAPBEXHLevel2X 3 2 2 2 3 2" xfId="52306"/>
    <cellStyle name="SAPBEXHLevel2X 3 2 2 2 3 2 2" xfId="52307"/>
    <cellStyle name="SAPBEXHLevel2X 3 2 2 2 3 3" xfId="52308"/>
    <cellStyle name="SAPBEXHLevel2X 3 2 2 2 4" xfId="52309"/>
    <cellStyle name="SAPBEXHLevel2X 3 2 2 2 4 2" xfId="52310"/>
    <cellStyle name="SAPBEXHLevel2X 3 2 2 2 4 2 2" xfId="52311"/>
    <cellStyle name="SAPBEXHLevel2X 3 2 2 2 4 3" xfId="52312"/>
    <cellStyle name="SAPBEXHLevel2X 3 2 2 2 5" xfId="52313"/>
    <cellStyle name="SAPBEXHLevel2X 3 2 2 2 5 2" xfId="52314"/>
    <cellStyle name="SAPBEXHLevel2X 3 2 2 2 5 2 2" xfId="52315"/>
    <cellStyle name="SAPBEXHLevel2X 3 2 2 2 5 3" xfId="52316"/>
    <cellStyle name="SAPBEXHLevel2X 3 2 2 2 6" xfId="52317"/>
    <cellStyle name="SAPBEXHLevel2X 3 2 2 2 6 2" xfId="52318"/>
    <cellStyle name="SAPBEXHLevel2X 3 2 2 2 6 2 2" xfId="52319"/>
    <cellStyle name="SAPBEXHLevel2X 3 2 2 2 6 3" xfId="52320"/>
    <cellStyle name="SAPBEXHLevel2X 3 2 2 2 7" xfId="52321"/>
    <cellStyle name="SAPBEXHLevel2X 3 2 2 2 7 2" xfId="52322"/>
    <cellStyle name="SAPBEXHLevel2X 3 2 2 2 8" xfId="52323"/>
    <cellStyle name="SAPBEXHLevel2X 3 2 2 3" xfId="52324"/>
    <cellStyle name="SAPBEXHLevel2X 3 2 2 3 2" xfId="52325"/>
    <cellStyle name="SAPBEXHLevel2X 3 2 2 3 2 2" xfId="52326"/>
    <cellStyle name="SAPBEXHLevel2X 3 2 2 3 3" xfId="52327"/>
    <cellStyle name="SAPBEXHLevel2X 3 2 2 4" xfId="52328"/>
    <cellStyle name="SAPBEXHLevel2X 3 2 2 4 2" xfId="52329"/>
    <cellStyle name="SAPBEXHLevel2X 3 2 2 4 2 2" xfId="52330"/>
    <cellStyle name="SAPBEXHLevel2X 3 2 2 4 3" xfId="52331"/>
    <cellStyle name="SAPBEXHLevel2X 3 2 2 5" xfId="52332"/>
    <cellStyle name="SAPBEXHLevel2X 3 2 2 5 2" xfId="52333"/>
    <cellStyle name="SAPBEXHLevel2X 3 2 2 5 2 2" xfId="52334"/>
    <cellStyle name="SAPBEXHLevel2X 3 2 2 5 3" xfId="52335"/>
    <cellStyle name="SAPBEXHLevel2X 3 2 2 6" xfId="52336"/>
    <cellStyle name="SAPBEXHLevel2X 3 2 2 6 2" xfId="52337"/>
    <cellStyle name="SAPBEXHLevel2X 3 2 2 6 2 2" xfId="52338"/>
    <cellStyle name="SAPBEXHLevel2X 3 2 2 6 3" xfId="52339"/>
    <cellStyle name="SAPBEXHLevel2X 3 2 2 7" xfId="52340"/>
    <cellStyle name="SAPBEXHLevel2X 3 2 2 7 2" xfId="52341"/>
    <cellStyle name="SAPBEXHLevel2X 3 2 2 7 2 2" xfId="52342"/>
    <cellStyle name="SAPBEXHLevel2X 3 2 2 7 3" xfId="52343"/>
    <cellStyle name="SAPBEXHLevel2X 3 2 2 8" xfId="52344"/>
    <cellStyle name="SAPBEXHLevel2X 3 2 2 8 2" xfId="52345"/>
    <cellStyle name="SAPBEXHLevel2X 3 2 2 9" xfId="52346"/>
    <cellStyle name="SAPBEXHLevel2X 3 2 3" xfId="52347"/>
    <cellStyle name="SAPBEXHLevel2X 3 2 3 2" xfId="52348"/>
    <cellStyle name="SAPBEXHLevel2X 3 2 3 2 2" xfId="52349"/>
    <cellStyle name="SAPBEXHLevel2X 3 2 3 2 2 2" xfId="52350"/>
    <cellStyle name="SAPBEXHLevel2X 3 2 3 2 3" xfId="52351"/>
    <cellStyle name="SAPBEXHLevel2X 3 2 3 3" xfId="52352"/>
    <cellStyle name="SAPBEXHLevel2X 3 2 3 3 2" xfId="52353"/>
    <cellStyle name="SAPBEXHLevel2X 3 2 3 3 2 2" xfId="52354"/>
    <cellStyle name="SAPBEXHLevel2X 3 2 3 3 3" xfId="52355"/>
    <cellStyle name="SAPBEXHLevel2X 3 2 3 4" xfId="52356"/>
    <cellStyle name="SAPBEXHLevel2X 3 2 3 4 2" xfId="52357"/>
    <cellStyle name="SAPBEXHLevel2X 3 2 3 4 2 2" xfId="52358"/>
    <cellStyle name="SAPBEXHLevel2X 3 2 3 4 3" xfId="52359"/>
    <cellStyle name="SAPBEXHLevel2X 3 2 3 5" xfId="52360"/>
    <cellStyle name="SAPBEXHLevel2X 3 2 3 5 2" xfId="52361"/>
    <cellStyle name="SAPBEXHLevel2X 3 2 3 5 2 2" xfId="52362"/>
    <cellStyle name="SAPBEXHLevel2X 3 2 3 5 3" xfId="52363"/>
    <cellStyle name="SAPBEXHLevel2X 3 2 3 6" xfId="52364"/>
    <cellStyle name="SAPBEXHLevel2X 3 2 3 6 2" xfId="52365"/>
    <cellStyle name="SAPBEXHLevel2X 3 2 3 7" xfId="52366"/>
    <cellStyle name="SAPBEXHLevel2X 3 2 4" xfId="52367"/>
    <cellStyle name="SAPBEXHLevel2X 3 2 4 2" xfId="52368"/>
    <cellStyle name="SAPBEXHLevel2X 3 2 4 2 2" xfId="52369"/>
    <cellStyle name="SAPBEXHLevel2X 3 2 4 3" xfId="52370"/>
    <cellStyle name="SAPBEXHLevel2X 3 2 5" xfId="52371"/>
    <cellStyle name="SAPBEXHLevel2X 3 2 5 2" xfId="52372"/>
    <cellStyle name="SAPBEXHLevel2X 3 2 5 2 2" xfId="52373"/>
    <cellStyle name="SAPBEXHLevel2X 3 2 5 3" xfId="52374"/>
    <cellStyle name="SAPBEXHLevel2X 3 2 6" xfId="52375"/>
    <cellStyle name="SAPBEXHLevel2X 3 2 6 2" xfId="52376"/>
    <cellStyle name="SAPBEXHLevel2X 3 2 7" xfId="52377"/>
    <cellStyle name="SAPBEXHLevel2X 3 3" xfId="52378"/>
    <cellStyle name="SAPBEXHLevel2X 3 3 2" xfId="52379"/>
    <cellStyle name="SAPBEXHLevel2X 3 3 2 2" xfId="52380"/>
    <cellStyle name="SAPBEXHLevel2X 3 3 2 2 2" xfId="52381"/>
    <cellStyle name="SAPBEXHLevel2X 3 3 2 2 2 2" xfId="52382"/>
    <cellStyle name="SAPBEXHLevel2X 3 3 2 2 2 2 2" xfId="52383"/>
    <cellStyle name="SAPBEXHLevel2X 3 3 2 2 2 3" xfId="52384"/>
    <cellStyle name="SAPBEXHLevel2X 3 3 2 2 3" xfId="52385"/>
    <cellStyle name="SAPBEXHLevel2X 3 3 2 2 3 2" xfId="52386"/>
    <cellStyle name="SAPBEXHLevel2X 3 3 2 2 3 2 2" xfId="52387"/>
    <cellStyle name="SAPBEXHLevel2X 3 3 2 2 3 3" xfId="52388"/>
    <cellStyle name="SAPBEXHLevel2X 3 3 2 2 4" xfId="52389"/>
    <cellStyle name="SAPBEXHLevel2X 3 3 2 2 4 2" xfId="52390"/>
    <cellStyle name="SAPBEXHLevel2X 3 3 2 2 4 2 2" xfId="52391"/>
    <cellStyle name="SAPBEXHLevel2X 3 3 2 2 4 3" xfId="52392"/>
    <cellStyle name="SAPBEXHLevel2X 3 3 2 2 5" xfId="52393"/>
    <cellStyle name="SAPBEXHLevel2X 3 3 2 2 5 2" xfId="52394"/>
    <cellStyle name="SAPBEXHLevel2X 3 3 2 2 5 2 2" xfId="52395"/>
    <cellStyle name="SAPBEXHLevel2X 3 3 2 2 5 3" xfId="52396"/>
    <cellStyle name="SAPBEXHLevel2X 3 3 2 2 6" xfId="52397"/>
    <cellStyle name="SAPBEXHLevel2X 3 3 2 2 6 2" xfId="52398"/>
    <cellStyle name="SAPBEXHLevel2X 3 3 2 2 6 2 2" xfId="52399"/>
    <cellStyle name="SAPBEXHLevel2X 3 3 2 2 6 3" xfId="52400"/>
    <cellStyle name="SAPBEXHLevel2X 3 3 2 2 7" xfId="52401"/>
    <cellStyle name="SAPBEXHLevel2X 3 3 2 2 7 2" xfId="52402"/>
    <cellStyle name="SAPBEXHLevel2X 3 3 2 2 8" xfId="52403"/>
    <cellStyle name="SAPBEXHLevel2X 3 3 2 3" xfId="52404"/>
    <cellStyle name="SAPBEXHLevel2X 3 3 2 3 2" xfId="52405"/>
    <cellStyle name="SAPBEXHLevel2X 3 3 2 3 2 2" xfId="52406"/>
    <cellStyle name="SAPBEXHLevel2X 3 3 2 3 3" xfId="52407"/>
    <cellStyle name="SAPBEXHLevel2X 3 3 2 4" xfId="52408"/>
    <cellStyle name="SAPBEXHLevel2X 3 3 2 4 2" xfId="52409"/>
    <cellStyle name="SAPBEXHLevel2X 3 3 2 4 2 2" xfId="52410"/>
    <cellStyle name="SAPBEXHLevel2X 3 3 2 4 3" xfId="52411"/>
    <cellStyle name="SAPBEXHLevel2X 3 3 2 5" xfId="52412"/>
    <cellStyle name="SAPBEXHLevel2X 3 3 2 5 2" xfId="52413"/>
    <cellStyle name="SAPBEXHLevel2X 3 3 2 5 2 2" xfId="52414"/>
    <cellStyle name="SAPBEXHLevel2X 3 3 2 5 3" xfId="52415"/>
    <cellStyle name="SAPBEXHLevel2X 3 3 2 6" xfId="52416"/>
    <cellStyle name="SAPBEXHLevel2X 3 3 2 6 2" xfId="52417"/>
    <cellStyle name="SAPBEXHLevel2X 3 3 2 6 2 2" xfId="52418"/>
    <cellStyle name="SAPBEXHLevel2X 3 3 2 6 3" xfId="52419"/>
    <cellStyle name="SAPBEXHLevel2X 3 3 2 7" xfId="52420"/>
    <cellStyle name="SAPBEXHLevel2X 3 3 2 7 2" xfId="52421"/>
    <cellStyle name="SAPBEXHLevel2X 3 3 2 7 2 2" xfId="52422"/>
    <cellStyle name="SAPBEXHLevel2X 3 3 2 7 3" xfId="52423"/>
    <cellStyle name="SAPBEXHLevel2X 3 3 2 8" xfId="52424"/>
    <cellStyle name="SAPBEXHLevel2X 3 3 2 8 2" xfId="52425"/>
    <cellStyle name="SAPBEXHLevel2X 3 3 2 9" xfId="52426"/>
    <cellStyle name="SAPBEXHLevel2X 3 3 3" xfId="52427"/>
    <cellStyle name="SAPBEXHLevel2X 3 3 3 2" xfId="52428"/>
    <cellStyle name="SAPBEXHLevel2X 3 3 3 2 2" xfId="52429"/>
    <cellStyle name="SAPBEXHLevel2X 3 3 3 2 2 2" xfId="52430"/>
    <cellStyle name="SAPBEXHLevel2X 3 3 3 2 3" xfId="52431"/>
    <cellStyle name="SAPBEXHLevel2X 3 3 3 3" xfId="52432"/>
    <cellStyle name="SAPBEXHLevel2X 3 3 3 3 2" xfId="52433"/>
    <cellStyle name="SAPBEXHLevel2X 3 3 3 3 2 2" xfId="52434"/>
    <cellStyle name="SAPBEXHLevel2X 3 3 3 3 3" xfId="52435"/>
    <cellStyle name="SAPBEXHLevel2X 3 3 3 4" xfId="52436"/>
    <cellStyle name="SAPBEXHLevel2X 3 3 3 4 2" xfId="52437"/>
    <cellStyle name="SAPBEXHLevel2X 3 3 3 4 2 2" xfId="52438"/>
    <cellStyle name="SAPBEXHLevel2X 3 3 3 4 3" xfId="52439"/>
    <cellStyle name="SAPBEXHLevel2X 3 3 3 5" xfId="52440"/>
    <cellStyle name="SAPBEXHLevel2X 3 3 3 5 2" xfId="52441"/>
    <cellStyle name="SAPBEXHLevel2X 3 3 3 5 2 2" xfId="52442"/>
    <cellStyle name="SAPBEXHLevel2X 3 3 3 5 3" xfId="52443"/>
    <cellStyle name="SAPBEXHLevel2X 3 3 3 6" xfId="52444"/>
    <cellStyle name="SAPBEXHLevel2X 3 3 3 6 2" xfId="52445"/>
    <cellStyle name="SAPBEXHLevel2X 3 3 3 7" xfId="52446"/>
    <cellStyle name="SAPBEXHLevel2X 3 3 4" xfId="52447"/>
    <cellStyle name="SAPBEXHLevel2X 3 3 4 2" xfId="52448"/>
    <cellStyle name="SAPBEXHLevel2X 3 3 4 2 2" xfId="52449"/>
    <cellStyle name="SAPBEXHLevel2X 3 3 4 3" xfId="52450"/>
    <cellStyle name="SAPBEXHLevel2X 3 3 5" xfId="52451"/>
    <cellStyle name="SAPBEXHLevel2X 3 3 5 2" xfId="52452"/>
    <cellStyle name="SAPBEXHLevel2X 3 3 5 2 2" xfId="52453"/>
    <cellStyle name="SAPBEXHLevel2X 3 3 5 3" xfId="52454"/>
    <cellStyle name="SAPBEXHLevel2X 3 3 6" xfId="52455"/>
    <cellStyle name="SAPBEXHLevel2X 3 3 6 2" xfId="52456"/>
    <cellStyle name="SAPBEXHLevel2X 3 3 7" xfId="52457"/>
    <cellStyle name="SAPBEXHLevel2X 3 4" xfId="52458"/>
    <cellStyle name="SAPBEXHLevel2X 3 4 2" xfId="52459"/>
    <cellStyle name="SAPBEXHLevel2X 3 4 2 2" xfId="52460"/>
    <cellStyle name="SAPBEXHLevel2X 3 4 2 2 2" xfId="52461"/>
    <cellStyle name="SAPBEXHLevel2X 3 4 2 2 2 2" xfId="52462"/>
    <cellStyle name="SAPBEXHLevel2X 3 4 2 2 3" xfId="52463"/>
    <cellStyle name="SAPBEXHLevel2X 3 4 2 3" xfId="52464"/>
    <cellStyle name="SAPBEXHLevel2X 3 4 2 3 2" xfId="52465"/>
    <cellStyle name="SAPBEXHLevel2X 3 4 2 3 2 2" xfId="52466"/>
    <cellStyle name="SAPBEXHLevel2X 3 4 2 3 3" xfId="52467"/>
    <cellStyle name="SAPBEXHLevel2X 3 4 2 4" xfId="52468"/>
    <cellStyle name="SAPBEXHLevel2X 3 4 2 4 2" xfId="52469"/>
    <cellStyle name="SAPBEXHLevel2X 3 4 2 4 2 2" xfId="52470"/>
    <cellStyle name="SAPBEXHLevel2X 3 4 2 4 3" xfId="52471"/>
    <cellStyle name="SAPBEXHLevel2X 3 4 2 5" xfId="52472"/>
    <cellStyle name="SAPBEXHLevel2X 3 4 2 5 2" xfId="52473"/>
    <cellStyle name="SAPBEXHLevel2X 3 4 2 5 2 2" xfId="52474"/>
    <cellStyle name="SAPBEXHLevel2X 3 4 2 5 3" xfId="52475"/>
    <cellStyle name="SAPBEXHLevel2X 3 4 2 6" xfId="52476"/>
    <cellStyle name="SAPBEXHLevel2X 3 4 2 6 2" xfId="52477"/>
    <cellStyle name="SAPBEXHLevel2X 3 4 2 6 2 2" xfId="52478"/>
    <cellStyle name="SAPBEXHLevel2X 3 4 2 6 3" xfId="52479"/>
    <cellStyle name="SAPBEXHLevel2X 3 4 2 7" xfId="52480"/>
    <cellStyle name="SAPBEXHLevel2X 3 4 2 7 2" xfId="52481"/>
    <cellStyle name="SAPBEXHLevel2X 3 4 2 8" xfId="52482"/>
    <cellStyle name="SAPBEXHLevel2X 3 4 3" xfId="52483"/>
    <cellStyle name="SAPBEXHLevel2X 3 4 3 2" xfId="52484"/>
    <cellStyle name="SAPBEXHLevel2X 3 4 3 2 2" xfId="52485"/>
    <cellStyle name="SAPBEXHLevel2X 3 4 3 3" xfId="52486"/>
    <cellStyle name="SAPBEXHLevel2X 3 4 4" xfId="52487"/>
    <cellStyle name="SAPBEXHLevel2X 3 4 4 2" xfId="52488"/>
    <cellStyle name="SAPBEXHLevel2X 3 4 4 2 2" xfId="52489"/>
    <cellStyle name="SAPBEXHLevel2X 3 4 4 3" xfId="52490"/>
    <cellStyle name="SAPBEXHLevel2X 3 4 5" xfId="52491"/>
    <cellStyle name="SAPBEXHLevel2X 3 4 5 2" xfId="52492"/>
    <cellStyle name="SAPBEXHLevel2X 3 4 5 2 2" xfId="52493"/>
    <cellStyle name="SAPBEXHLevel2X 3 4 5 3" xfId="52494"/>
    <cellStyle name="SAPBEXHLevel2X 3 4 6" xfId="52495"/>
    <cellStyle name="SAPBEXHLevel2X 3 4 6 2" xfId="52496"/>
    <cellStyle name="SAPBEXHLevel2X 3 4 6 2 2" xfId="52497"/>
    <cellStyle name="SAPBEXHLevel2X 3 4 6 3" xfId="52498"/>
    <cellStyle name="SAPBEXHLevel2X 3 4 7" xfId="52499"/>
    <cellStyle name="SAPBEXHLevel2X 3 4 7 2" xfId="52500"/>
    <cellStyle name="SAPBEXHLevel2X 3 4 7 2 2" xfId="52501"/>
    <cellStyle name="SAPBEXHLevel2X 3 4 7 3" xfId="52502"/>
    <cellStyle name="SAPBEXHLevel2X 3 4 8" xfId="52503"/>
    <cellStyle name="SAPBEXHLevel2X 3 4 8 2" xfId="52504"/>
    <cellStyle name="SAPBEXHLevel2X 3 4 9" xfId="52505"/>
    <cellStyle name="SAPBEXHLevel2X 3 5" xfId="52506"/>
    <cellStyle name="SAPBEXHLevel2X 3 5 2" xfId="52507"/>
    <cellStyle name="SAPBEXHLevel2X 3 5 2 2" xfId="52508"/>
    <cellStyle name="SAPBEXHLevel2X 3 5 2 2 2" xfId="52509"/>
    <cellStyle name="SAPBEXHLevel2X 3 5 2 3" xfId="52510"/>
    <cellStyle name="SAPBEXHLevel2X 3 5 3" xfId="52511"/>
    <cellStyle name="SAPBEXHLevel2X 3 5 3 2" xfId="52512"/>
    <cellStyle name="SAPBEXHLevel2X 3 5 3 2 2" xfId="52513"/>
    <cellStyle name="SAPBEXHLevel2X 3 5 3 3" xfId="52514"/>
    <cellStyle name="SAPBEXHLevel2X 3 5 4" xfId="52515"/>
    <cellStyle name="SAPBEXHLevel2X 3 5 4 2" xfId="52516"/>
    <cellStyle name="SAPBEXHLevel2X 3 5 4 2 2" xfId="52517"/>
    <cellStyle name="SAPBEXHLevel2X 3 5 4 3" xfId="52518"/>
    <cellStyle name="SAPBEXHLevel2X 3 5 5" xfId="52519"/>
    <cellStyle name="SAPBEXHLevel2X 3 5 5 2" xfId="52520"/>
    <cellStyle name="SAPBEXHLevel2X 3 5 5 2 2" xfId="52521"/>
    <cellStyle name="SAPBEXHLevel2X 3 5 5 3" xfId="52522"/>
    <cellStyle name="SAPBEXHLevel2X 3 5 6" xfId="52523"/>
    <cellStyle name="SAPBEXHLevel2X 3 5 6 2" xfId="52524"/>
    <cellStyle name="SAPBEXHLevel2X 3 5 7" xfId="52525"/>
    <cellStyle name="SAPBEXHLevel2X 3 6" xfId="52526"/>
    <cellStyle name="SAPBEXHLevel2X 3 6 2" xfId="52527"/>
    <cellStyle name="SAPBEXHLevel2X 3 6 2 2" xfId="52528"/>
    <cellStyle name="SAPBEXHLevel2X 3 6 3" xfId="52529"/>
    <cellStyle name="SAPBEXHLevel2X 3 7" xfId="52530"/>
    <cellStyle name="SAPBEXHLevel2X 3 7 2" xfId="52531"/>
    <cellStyle name="SAPBEXHLevel2X 3 7 2 2" xfId="52532"/>
    <cellStyle name="SAPBEXHLevel2X 3 7 3" xfId="52533"/>
    <cellStyle name="SAPBEXHLevel2X 3 8" xfId="52534"/>
    <cellStyle name="SAPBEXHLevel2X 3 8 2" xfId="52535"/>
    <cellStyle name="SAPBEXHLevel2X 3 9" xfId="52536"/>
    <cellStyle name="SAPBEXHLevel2X 4" xfId="52537"/>
    <cellStyle name="SAPBEXHLevel2X 4 2" xfId="52538"/>
    <cellStyle name="SAPBEXHLevel2X 4 2 2" xfId="52539"/>
    <cellStyle name="SAPBEXHLevel2X 4 2 2 2" xfId="52540"/>
    <cellStyle name="SAPBEXHLevel2X 4 2 2 2 2" xfId="52541"/>
    <cellStyle name="SAPBEXHLevel2X 4 2 2 2 2 2" xfId="52542"/>
    <cellStyle name="SAPBEXHLevel2X 4 2 2 2 2 2 2" xfId="52543"/>
    <cellStyle name="SAPBEXHLevel2X 4 2 2 2 2 3" xfId="52544"/>
    <cellStyle name="SAPBEXHLevel2X 4 2 2 2 3" xfId="52545"/>
    <cellStyle name="SAPBEXHLevel2X 4 2 2 2 3 2" xfId="52546"/>
    <cellStyle name="SAPBEXHLevel2X 4 2 2 2 3 2 2" xfId="52547"/>
    <cellStyle name="SAPBEXHLevel2X 4 2 2 2 3 3" xfId="52548"/>
    <cellStyle name="SAPBEXHLevel2X 4 2 2 2 4" xfId="52549"/>
    <cellStyle name="SAPBEXHLevel2X 4 2 2 2 4 2" xfId="52550"/>
    <cellStyle name="SAPBEXHLevel2X 4 2 2 2 4 2 2" xfId="52551"/>
    <cellStyle name="SAPBEXHLevel2X 4 2 2 2 4 3" xfId="52552"/>
    <cellStyle name="SAPBEXHLevel2X 4 2 2 2 5" xfId="52553"/>
    <cellStyle name="SAPBEXHLevel2X 4 2 2 2 5 2" xfId="52554"/>
    <cellStyle name="SAPBEXHLevel2X 4 2 2 2 5 2 2" xfId="52555"/>
    <cellStyle name="SAPBEXHLevel2X 4 2 2 2 5 3" xfId="52556"/>
    <cellStyle name="SAPBEXHLevel2X 4 2 2 2 6" xfId="52557"/>
    <cellStyle name="SAPBEXHLevel2X 4 2 2 2 6 2" xfId="52558"/>
    <cellStyle name="SAPBEXHLevel2X 4 2 2 2 6 2 2" xfId="52559"/>
    <cellStyle name="SAPBEXHLevel2X 4 2 2 2 6 3" xfId="52560"/>
    <cellStyle name="SAPBEXHLevel2X 4 2 2 2 7" xfId="52561"/>
    <cellStyle name="SAPBEXHLevel2X 4 2 2 2 7 2" xfId="52562"/>
    <cellStyle name="SAPBEXHLevel2X 4 2 2 2 8" xfId="52563"/>
    <cellStyle name="SAPBEXHLevel2X 4 2 2 3" xfId="52564"/>
    <cellStyle name="SAPBEXHLevel2X 4 2 2 3 2" xfId="52565"/>
    <cellStyle name="SAPBEXHLevel2X 4 2 2 3 2 2" xfId="52566"/>
    <cellStyle name="SAPBEXHLevel2X 4 2 2 3 3" xfId="52567"/>
    <cellStyle name="SAPBEXHLevel2X 4 2 2 4" xfId="52568"/>
    <cellStyle name="SAPBEXHLevel2X 4 2 2 4 2" xfId="52569"/>
    <cellStyle name="SAPBEXHLevel2X 4 2 2 4 2 2" xfId="52570"/>
    <cellStyle name="SAPBEXHLevel2X 4 2 2 4 3" xfId="52571"/>
    <cellStyle name="SAPBEXHLevel2X 4 2 2 5" xfId="52572"/>
    <cellStyle name="SAPBEXHLevel2X 4 2 2 5 2" xfId="52573"/>
    <cellStyle name="SAPBEXHLevel2X 4 2 2 5 2 2" xfId="52574"/>
    <cellStyle name="SAPBEXHLevel2X 4 2 2 5 3" xfId="52575"/>
    <cellStyle name="SAPBEXHLevel2X 4 2 2 6" xfId="52576"/>
    <cellStyle name="SAPBEXHLevel2X 4 2 2 6 2" xfId="52577"/>
    <cellStyle name="SAPBEXHLevel2X 4 2 2 6 2 2" xfId="52578"/>
    <cellStyle name="SAPBEXHLevel2X 4 2 2 6 3" xfId="52579"/>
    <cellStyle name="SAPBEXHLevel2X 4 2 2 7" xfId="52580"/>
    <cellStyle name="SAPBEXHLevel2X 4 2 2 7 2" xfId="52581"/>
    <cellStyle name="SAPBEXHLevel2X 4 2 2 7 2 2" xfId="52582"/>
    <cellStyle name="SAPBEXHLevel2X 4 2 2 7 3" xfId="52583"/>
    <cellStyle name="SAPBEXHLevel2X 4 2 2 8" xfId="52584"/>
    <cellStyle name="SAPBEXHLevel2X 4 2 2 8 2" xfId="52585"/>
    <cellStyle name="SAPBEXHLevel2X 4 2 2 9" xfId="52586"/>
    <cellStyle name="SAPBEXHLevel2X 4 2 3" xfId="52587"/>
    <cellStyle name="SAPBEXHLevel2X 4 2 3 2" xfId="52588"/>
    <cellStyle name="SAPBEXHLevel2X 4 2 3 2 2" xfId="52589"/>
    <cellStyle name="SAPBEXHLevel2X 4 2 3 2 2 2" xfId="52590"/>
    <cellStyle name="SAPBEXHLevel2X 4 2 3 2 3" xfId="52591"/>
    <cellStyle name="SAPBEXHLevel2X 4 2 3 3" xfId="52592"/>
    <cellStyle name="SAPBEXHLevel2X 4 2 3 3 2" xfId="52593"/>
    <cellStyle name="SAPBEXHLevel2X 4 2 3 3 2 2" xfId="52594"/>
    <cellStyle name="SAPBEXHLevel2X 4 2 3 3 3" xfId="52595"/>
    <cellStyle name="SAPBEXHLevel2X 4 2 3 4" xfId="52596"/>
    <cellStyle name="SAPBEXHLevel2X 4 2 3 4 2" xfId="52597"/>
    <cellStyle name="SAPBEXHLevel2X 4 2 3 4 2 2" xfId="52598"/>
    <cellStyle name="SAPBEXHLevel2X 4 2 3 4 3" xfId="52599"/>
    <cellStyle name="SAPBEXHLevel2X 4 2 3 5" xfId="52600"/>
    <cellStyle name="SAPBEXHLevel2X 4 2 3 5 2" xfId="52601"/>
    <cellStyle name="SAPBEXHLevel2X 4 2 3 5 2 2" xfId="52602"/>
    <cellStyle name="SAPBEXHLevel2X 4 2 3 5 3" xfId="52603"/>
    <cellStyle name="SAPBEXHLevel2X 4 2 3 6" xfId="52604"/>
    <cellStyle name="SAPBEXHLevel2X 4 2 3 6 2" xfId="52605"/>
    <cellStyle name="SAPBEXHLevel2X 4 2 3 7" xfId="52606"/>
    <cellStyle name="SAPBEXHLevel2X 4 2 4" xfId="52607"/>
    <cellStyle name="SAPBEXHLevel2X 4 2 4 2" xfId="52608"/>
    <cellStyle name="SAPBEXHLevel2X 4 2 4 2 2" xfId="52609"/>
    <cellStyle name="SAPBEXHLevel2X 4 2 4 3" xfId="52610"/>
    <cellStyle name="SAPBEXHLevel2X 4 2 5" xfId="52611"/>
    <cellStyle name="SAPBEXHLevel2X 4 2 5 2" xfId="52612"/>
    <cellStyle name="SAPBEXHLevel2X 4 2 5 2 2" xfId="52613"/>
    <cellStyle name="SAPBEXHLevel2X 4 2 5 3" xfId="52614"/>
    <cellStyle name="SAPBEXHLevel2X 4 2 6" xfId="52615"/>
    <cellStyle name="SAPBEXHLevel2X 4 2 6 2" xfId="52616"/>
    <cellStyle name="SAPBEXHLevel2X 4 2 7" xfId="52617"/>
    <cellStyle name="SAPBEXHLevel2X 4 3" xfId="52618"/>
    <cellStyle name="SAPBEXHLevel2X 4 3 2" xfId="52619"/>
    <cellStyle name="SAPBEXHLevel2X 4 3 2 2" xfId="52620"/>
    <cellStyle name="SAPBEXHLevel2X 4 3 2 2 2" xfId="52621"/>
    <cellStyle name="SAPBEXHLevel2X 4 3 2 2 2 2" xfId="52622"/>
    <cellStyle name="SAPBEXHLevel2X 4 3 2 2 2 2 2" xfId="52623"/>
    <cellStyle name="SAPBEXHLevel2X 4 3 2 2 2 3" xfId="52624"/>
    <cellStyle name="SAPBEXHLevel2X 4 3 2 2 3" xfId="52625"/>
    <cellStyle name="SAPBEXHLevel2X 4 3 2 2 3 2" xfId="52626"/>
    <cellStyle name="SAPBEXHLevel2X 4 3 2 2 3 2 2" xfId="52627"/>
    <cellStyle name="SAPBEXHLevel2X 4 3 2 2 3 3" xfId="52628"/>
    <cellStyle name="SAPBEXHLevel2X 4 3 2 2 4" xfId="52629"/>
    <cellStyle name="SAPBEXHLevel2X 4 3 2 2 4 2" xfId="52630"/>
    <cellStyle name="SAPBEXHLevel2X 4 3 2 2 4 2 2" xfId="52631"/>
    <cellStyle name="SAPBEXHLevel2X 4 3 2 2 4 3" xfId="52632"/>
    <cellStyle name="SAPBEXHLevel2X 4 3 2 2 5" xfId="52633"/>
    <cellStyle name="SAPBEXHLevel2X 4 3 2 2 5 2" xfId="52634"/>
    <cellStyle name="SAPBEXHLevel2X 4 3 2 2 5 2 2" xfId="52635"/>
    <cellStyle name="SAPBEXHLevel2X 4 3 2 2 5 3" xfId="52636"/>
    <cellStyle name="SAPBEXHLevel2X 4 3 2 2 6" xfId="52637"/>
    <cellStyle name="SAPBEXHLevel2X 4 3 2 2 6 2" xfId="52638"/>
    <cellStyle name="SAPBEXHLevel2X 4 3 2 2 6 2 2" xfId="52639"/>
    <cellStyle name="SAPBEXHLevel2X 4 3 2 2 6 3" xfId="52640"/>
    <cellStyle name="SAPBEXHLevel2X 4 3 2 2 7" xfId="52641"/>
    <cellStyle name="SAPBEXHLevel2X 4 3 2 2 7 2" xfId="52642"/>
    <cellStyle name="SAPBEXHLevel2X 4 3 2 2 8" xfId="52643"/>
    <cellStyle name="SAPBEXHLevel2X 4 3 2 3" xfId="52644"/>
    <cellStyle name="SAPBEXHLevel2X 4 3 2 3 2" xfId="52645"/>
    <cellStyle name="SAPBEXHLevel2X 4 3 2 3 2 2" xfId="52646"/>
    <cellStyle name="SAPBEXHLevel2X 4 3 2 3 3" xfId="52647"/>
    <cellStyle name="SAPBEXHLevel2X 4 3 2 4" xfId="52648"/>
    <cellStyle name="SAPBEXHLevel2X 4 3 2 4 2" xfId="52649"/>
    <cellStyle name="SAPBEXHLevel2X 4 3 2 4 2 2" xfId="52650"/>
    <cellStyle name="SAPBEXHLevel2X 4 3 2 4 3" xfId="52651"/>
    <cellStyle name="SAPBEXHLevel2X 4 3 2 5" xfId="52652"/>
    <cellStyle name="SAPBEXHLevel2X 4 3 2 5 2" xfId="52653"/>
    <cellStyle name="SAPBEXHLevel2X 4 3 2 5 2 2" xfId="52654"/>
    <cellStyle name="SAPBEXHLevel2X 4 3 2 5 3" xfId="52655"/>
    <cellStyle name="SAPBEXHLevel2X 4 3 2 6" xfId="52656"/>
    <cellStyle name="SAPBEXHLevel2X 4 3 2 6 2" xfId="52657"/>
    <cellStyle name="SAPBEXHLevel2X 4 3 2 6 2 2" xfId="52658"/>
    <cellStyle name="SAPBEXHLevel2X 4 3 2 6 3" xfId="52659"/>
    <cellStyle name="SAPBEXHLevel2X 4 3 2 7" xfId="52660"/>
    <cellStyle name="SAPBEXHLevel2X 4 3 2 7 2" xfId="52661"/>
    <cellStyle name="SAPBEXHLevel2X 4 3 2 7 2 2" xfId="52662"/>
    <cellStyle name="SAPBEXHLevel2X 4 3 2 7 3" xfId="52663"/>
    <cellStyle name="SAPBEXHLevel2X 4 3 2 8" xfId="52664"/>
    <cellStyle name="SAPBEXHLevel2X 4 3 2 8 2" xfId="52665"/>
    <cellStyle name="SAPBEXHLevel2X 4 3 2 9" xfId="52666"/>
    <cellStyle name="SAPBEXHLevel2X 4 3 3" xfId="52667"/>
    <cellStyle name="SAPBEXHLevel2X 4 3 3 2" xfId="52668"/>
    <cellStyle name="SAPBEXHLevel2X 4 3 3 2 2" xfId="52669"/>
    <cellStyle name="SAPBEXHLevel2X 4 3 3 2 2 2" xfId="52670"/>
    <cellStyle name="SAPBEXHLevel2X 4 3 3 2 3" xfId="52671"/>
    <cellStyle name="SAPBEXHLevel2X 4 3 3 3" xfId="52672"/>
    <cellStyle name="SAPBEXHLevel2X 4 3 3 3 2" xfId="52673"/>
    <cellStyle name="SAPBEXHLevel2X 4 3 3 3 2 2" xfId="52674"/>
    <cellStyle name="SAPBEXHLevel2X 4 3 3 3 3" xfId="52675"/>
    <cellStyle name="SAPBEXHLevel2X 4 3 3 4" xfId="52676"/>
    <cellStyle name="SAPBEXHLevel2X 4 3 3 4 2" xfId="52677"/>
    <cellStyle name="SAPBEXHLevel2X 4 3 3 4 2 2" xfId="52678"/>
    <cellStyle name="SAPBEXHLevel2X 4 3 3 4 3" xfId="52679"/>
    <cellStyle name="SAPBEXHLevel2X 4 3 3 5" xfId="52680"/>
    <cellStyle name="SAPBEXHLevel2X 4 3 3 5 2" xfId="52681"/>
    <cellStyle name="SAPBEXHLevel2X 4 3 3 5 2 2" xfId="52682"/>
    <cellStyle name="SAPBEXHLevel2X 4 3 3 5 3" xfId="52683"/>
    <cellStyle name="SAPBEXHLevel2X 4 3 3 6" xfId="52684"/>
    <cellStyle name="SAPBEXHLevel2X 4 3 3 6 2" xfId="52685"/>
    <cellStyle name="SAPBEXHLevel2X 4 3 3 7" xfId="52686"/>
    <cellStyle name="SAPBEXHLevel2X 4 3 4" xfId="52687"/>
    <cellStyle name="SAPBEXHLevel2X 4 3 4 2" xfId="52688"/>
    <cellStyle name="SAPBEXHLevel2X 4 3 4 2 2" xfId="52689"/>
    <cellStyle name="SAPBEXHLevel2X 4 3 4 3" xfId="52690"/>
    <cellStyle name="SAPBEXHLevel2X 4 3 5" xfId="52691"/>
    <cellStyle name="SAPBEXHLevel2X 4 3 5 2" xfId="52692"/>
    <cellStyle name="SAPBEXHLevel2X 4 3 5 2 2" xfId="52693"/>
    <cellStyle name="SAPBEXHLevel2X 4 3 5 3" xfId="52694"/>
    <cellStyle name="SAPBEXHLevel2X 4 3 6" xfId="52695"/>
    <cellStyle name="SAPBEXHLevel2X 4 3 6 2" xfId="52696"/>
    <cellStyle name="SAPBEXHLevel2X 4 3 7" xfId="52697"/>
    <cellStyle name="SAPBEXHLevel2X 4 4" xfId="52698"/>
    <cellStyle name="SAPBEXHLevel2X 4 4 2" xfId="52699"/>
    <cellStyle name="SAPBEXHLevel2X 4 4 2 2" xfId="52700"/>
    <cellStyle name="SAPBEXHLevel2X 4 4 2 2 2" xfId="52701"/>
    <cellStyle name="SAPBEXHLevel2X 4 4 2 2 2 2" xfId="52702"/>
    <cellStyle name="SAPBEXHLevel2X 4 4 2 2 3" xfId="52703"/>
    <cellStyle name="SAPBEXHLevel2X 4 4 2 3" xfId="52704"/>
    <cellStyle name="SAPBEXHLevel2X 4 4 2 3 2" xfId="52705"/>
    <cellStyle name="SAPBEXHLevel2X 4 4 2 3 2 2" xfId="52706"/>
    <cellStyle name="SAPBEXHLevel2X 4 4 2 3 3" xfId="52707"/>
    <cellStyle name="SAPBEXHLevel2X 4 4 2 4" xfId="52708"/>
    <cellStyle name="SAPBEXHLevel2X 4 4 2 4 2" xfId="52709"/>
    <cellStyle name="SAPBEXHLevel2X 4 4 2 4 2 2" xfId="52710"/>
    <cellStyle name="SAPBEXHLevel2X 4 4 2 4 3" xfId="52711"/>
    <cellStyle name="SAPBEXHLevel2X 4 4 2 5" xfId="52712"/>
    <cellStyle name="SAPBEXHLevel2X 4 4 2 5 2" xfId="52713"/>
    <cellStyle name="SAPBEXHLevel2X 4 4 2 5 2 2" xfId="52714"/>
    <cellStyle name="SAPBEXHLevel2X 4 4 2 5 3" xfId="52715"/>
    <cellStyle name="SAPBEXHLevel2X 4 4 2 6" xfId="52716"/>
    <cellStyle name="SAPBEXHLevel2X 4 4 2 6 2" xfId="52717"/>
    <cellStyle name="SAPBEXHLevel2X 4 4 2 6 2 2" xfId="52718"/>
    <cellStyle name="SAPBEXHLevel2X 4 4 2 6 3" xfId="52719"/>
    <cellStyle name="SAPBEXHLevel2X 4 4 2 7" xfId="52720"/>
    <cellStyle name="SAPBEXHLevel2X 4 4 2 7 2" xfId="52721"/>
    <cellStyle name="SAPBEXHLevel2X 4 4 2 8" xfId="52722"/>
    <cellStyle name="SAPBEXHLevel2X 4 4 3" xfId="52723"/>
    <cellStyle name="SAPBEXHLevel2X 4 4 3 2" xfId="52724"/>
    <cellStyle name="SAPBEXHLevel2X 4 4 3 2 2" xfId="52725"/>
    <cellStyle name="SAPBEXHLevel2X 4 4 3 3" xfId="52726"/>
    <cellStyle name="SAPBEXHLevel2X 4 4 4" xfId="52727"/>
    <cellStyle name="SAPBEXHLevel2X 4 4 4 2" xfId="52728"/>
    <cellStyle name="SAPBEXHLevel2X 4 4 4 2 2" xfId="52729"/>
    <cellStyle name="SAPBEXHLevel2X 4 4 4 3" xfId="52730"/>
    <cellStyle name="SAPBEXHLevel2X 4 4 5" xfId="52731"/>
    <cellStyle name="SAPBEXHLevel2X 4 4 5 2" xfId="52732"/>
    <cellStyle name="SAPBEXHLevel2X 4 4 5 2 2" xfId="52733"/>
    <cellStyle name="SAPBEXHLevel2X 4 4 5 3" xfId="52734"/>
    <cellStyle name="SAPBEXHLevel2X 4 4 6" xfId="52735"/>
    <cellStyle name="SAPBEXHLevel2X 4 4 6 2" xfId="52736"/>
    <cellStyle name="SAPBEXHLevel2X 4 4 6 2 2" xfId="52737"/>
    <cellStyle name="SAPBEXHLevel2X 4 4 6 3" xfId="52738"/>
    <cellStyle name="SAPBEXHLevel2X 4 4 7" xfId="52739"/>
    <cellStyle name="SAPBEXHLevel2X 4 4 7 2" xfId="52740"/>
    <cellStyle name="SAPBEXHLevel2X 4 4 7 2 2" xfId="52741"/>
    <cellStyle name="SAPBEXHLevel2X 4 4 7 3" xfId="52742"/>
    <cellStyle name="SAPBEXHLevel2X 4 4 8" xfId="52743"/>
    <cellStyle name="SAPBEXHLevel2X 4 4 8 2" xfId="52744"/>
    <cellStyle name="SAPBEXHLevel2X 4 4 9" xfId="52745"/>
    <cellStyle name="SAPBEXHLevel2X 4 5" xfId="52746"/>
    <cellStyle name="SAPBEXHLevel2X 4 5 2" xfId="52747"/>
    <cellStyle name="SAPBEXHLevel2X 4 5 2 2" xfId="52748"/>
    <cellStyle name="SAPBEXHLevel2X 4 5 2 2 2" xfId="52749"/>
    <cellStyle name="SAPBEXHLevel2X 4 5 2 3" xfId="52750"/>
    <cellStyle name="SAPBEXHLevel2X 4 5 3" xfId="52751"/>
    <cellStyle name="SAPBEXHLevel2X 4 5 3 2" xfId="52752"/>
    <cellStyle name="SAPBEXHLevel2X 4 5 3 2 2" xfId="52753"/>
    <cellStyle name="SAPBEXHLevel2X 4 5 3 3" xfId="52754"/>
    <cellStyle name="SAPBEXHLevel2X 4 5 4" xfId="52755"/>
    <cellStyle name="SAPBEXHLevel2X 4 5 4 2" xfId="52756"/>
    <cellStyle name="SAPBEXHLevel2X 4 5 4 2 2" xfId="52757"/>
    <cellStyle name="SAPBEXHLevel2X 4 5 4 3" xfId="52758"/>
    <cellStyle name="SAPBEXHLevel2X 4 5 5" xfId="52759"/>
    <cellStyle name="SAPBEXHLevel2X 4 5 5 2" xfId="52760"/>
    <cellStyle name="SAPBEXHLevel2X 4 5 5 2 2" xfId="52761"/>
    <cellStyle name="SAPBEXHLevel2X 4 5 5 3" xfId="52762"/>
    <cellStyle name="SAPBEXHLevel2X 4 5 6" xfId="52763"/>
    <cellStyle name="SAPBEXHLevel2X 4 5 6 2" xfId="52764"/>
    <cellStyle name="SAPBEXHLevel2X 4 5 7" xfId="52765"/>
    <cellStyle name="SAPBEXHLevel2X 4 6" xfId="52766"/>
    <cellStyle name="SAPBEXHLevel2X 4 6 2" xfId="52767"/>
    <cellStyle name="SAPBEXHLevel2X 4 6 2 2" xfId="52768"/>
    <cellStyle name="SAPBEXHLevel2X 4 6 3" xfId="52769"/>
    <cellStyle name="SAPBEXHLevel2X 4 7" xfId="52770"/>
    <cellStyle name="SAPBEXHLevel2X 4 7 2" xfId="52771"/>
    <cellStyle name="SAPBEXHLevel2X 4 7 2 2" xfId="52772"/>
    <cellStyle name="SAPBEXHLevel2X 4 7 3" xfId="52773"/>
    <cellStyle name="SAPBEXHLevel2X 4 8" xfId="52774"/>
    <cellStyle name="SAPBEXHLevel2X 4 8 2" xfId="52775"/>
    <cellStyle name="SAPBEXHLevel2X 4 9" xfId="52776"/>
    <cellStyle name="SAPBEXHLevel2X 5" xfId="52777"/>
    <cellStyle name="SAPBEXHLevel2X 5 2" xfId="52778"/>
    <cellStyle name="SAPBEXHLevel2X 5 2 2" xfId="52779"/>
    <cellStyle name="SAPBEXHLevel2X 5 2 2 2" xfId="52780"/>
    <cellStyle name="SAPBEXHLevel2X 5 2 2 2 2" xfId="52781"/>
    <cellStyle name="SAPBEXHLevel2X 5 2 2 2 2 2" xfId="52782"/>
    <cellStyle name="SAPBEXHLevel2X 5 2 2 2 3" xfId="52783"/>
    <cellStyle name="SAPBEXHLevel2X 5 2 2 3" xfId="52784"/>
    <cellStyle name="SAPBEXHLevel2X 5 2 2 3 2" xfId="52785"/>
    <cellStyle name="SAPBEXHLevel2X 5 2 2 3 2 2" xfId="52786"/>
    <cellStyle name="SAPBEXHLevel2X 5 2 2 3 3" xfId="52787"/>
    <cellStyle name="SAPBEXHLevel2X 5 2 2 4" xfId="52788"/>
    <cellStyle name="SAPBEXHLevel2X 5 2 2 4 2" xfId="52789"/>
    <cellStyle name="SAPBEXHLevel2X 5 2 2 4 2 2" xfId="52790"/>
    <cellStyle name="SAPBEXHLevel2X 5 2 2 4 3" xfId="52791"/>
    <cellStyle name="SAPBEXHLevel2X 5 2 2 5" xfId="52792"/>
    <cellStyle name="SAPBEXHLevel2X 5 2 2 5 2" xfId="52793"/>
    <cellStyle name="SAPBEXHLevel2X 5 2 2 5 2 2" xfId="52794"/>
    <cellStyle name="SAPBEXHLevel2X 5 2 2 5 3" xfId="52795"/>
    <cellStyle name="SAPBEXHLevel2X 5 2 2 6" xfId="52796"/>
    <cellStyle name="SAPBEXHLevel2X 5 2 2 6 2" xfId="52797"/>
    <cellStyle name="SAPBEXHLevel2X 5 2 2 6 2 2" xfId="52798"/>
    <cellStyle name="SAPBEXHLevel2X 5 2 2 6 3" xfId="52799"/>
    <cellStyle name="SAPBEXHLevel2X 5 2 2 7" xfId="52800"/>
    <cellStyle name="SAPBEXHLevel2X 5 2 2 7 2" xfId="52801"/>
    <cellStyle name="SAPBEXHLevel2X 5 2 2 8" xfId="52802"/>
    <cellStyle name="SAPBEXHLevel2X 5 2 3" xfId="52803"/>
    <cellStyle name="SAPBEXHLevel2X 5 2 3 2" xfId="52804"/>
    <cellStyle name="SAPBEXHLevel2X 5 2 3 2 2" xfId="52805"/>
    <cellStyle name="SAPBEXHLevel2X 5 2 3 3" xfId="52806"/>
    <cellStyle name="SAPBEXHLevel2X 5 2 4" xfId="52807"/>
    <cellStyle name="SAPBEXHLevel2X 5 2 4 2" xfId="52808"/>
    <cellStyle name="SAPBEXHLevel2X 5 2 4 2 2" xfId="52809"/>
    <cellStyle name="SAPBEXHLevel2X 5 2 4 3" xfId="52810"/>
    <cellStyle name="SAPBEXHLevel2X 5 2 5" xfId="52811"/>
    <cellStyle name="SAPBEXHLevel2X 5 2 5 2" xfId="52812"/>
    <cellStyle name="SAPBEXHLevel2X 5 2 5 2 2" xfId="52813"/>
    <cellStyle name="SAPBEXHLevel2X 5 2 5 3" xfId="52814"/>
    <cellStyle name="SAPBEXHLevel2X 5 2 6" xfId="52815"/>
    <cellStyle name="SAPBEXHLevel2X 5 2 6 2" xfId="52816"/>
    <cellStyle name="SAPBEXHLevel2X 5 2 6 2 2" xfId="52817"/>
    <cellStyle name="SAPBEXHLevel2X 5 2 6 3" xfId="52818"/>
    <cellStyle name="SAPBEXHLevel2X 5 2 7" xfId="52819"/>
    <cellStyle name="SAPBEXHLevel2X 5 2 7 2" xfId="52820"/>
    <cellStyle name="SAPBEXHLevel2X 5 2 7 2 2" xfId="52821"/>
    <cellStyle name="SAPBEXHLevel2X 5 2 7 3" xfId="52822"/>
    <cellStyle name="SAPBEXHLevel2X 5 2 8" xfId="52823"/>
    <cellStyle name="SAPBEXHLevel2X 5 2 8 2" xfId="52824"/>
    <cellStyle name="SAPBEXHLevel2X 5 2 9" xfId="52825"/>
    <cellStyle name="SAPBEXHLevel2X 5 3" xfId="52826"/>
    <cellStyle name="SAPBEXHLevel2X 5 3 2" xfId="52827"/>
    <cellStyle name="SAPBEXHLevel2X 5 3 2 2" xfId="52828"/>
    <cellStyle name="SAPBEXHLevel2X 5 3 2 2 2" xfId="52829"/>
    <cellStyle name="SAPBEXHLevel2X 5 3 2 3" xfId="52830"/>
    <cellStyle name="SAPBEXHLevel2X 5 3 3" xfId="52831"/>
    <cellStyle name="SAPBEXHLevel2X 5 3 3 2" xfId="52832"/>
    <cellStyle name="SAPBEXHLevel2X 5 3 3 2 2" xfId="52833"/>
    <cellStyle name="SAPBEXHLevel2X 5 3 3 3" xfId="52834"/>
    <cellStyle name="SAPBEXHLevel2X 5 3 4" xfId="52835"/>
    <cellStyle name="SAPBEXHLevel2X 5 3 4 2" xfId="52836"/>
    <cellStyle name="SAPBEXHLevel2X 5 3 4 2 2" xfId="52837"/>
    <cellStyle name="SAPBEXHLevel2X 5 3 4 3" xfId="52838"/>
    <cellStyle name="SAPBEXHLevel2X 5 3 5" xfId="52839"/>
    <cellStyle name="SAPBEXHLevel2X 5 3 5 2" xfId="52840"/>
    <cellStyle name="SAPBEXHLevel2X 5 3 5 2 2" xfId="52841"/>
    <cellStyle name="SAPBEXHLevel2X 5 3 5 3" xfId="52842"/>
    <cellStyle name="SAPBEXHLevel2X 5 3 6" xfId="52843"/>
    <cellStyle name="SAPBEXHLevel2X 5 3 6 2" xfId="52844"/>
    <cellStyle name="SAPBEXHLevel2X 5 3 7" xfId="52845"/>
    <cellStyle name="SAPBEXHLevel2X 5 4" xfId="52846"/>
    <cellStyle name="SAPBEXHLevel2X 5 4 2" xfId="52847"/>
    <cellStyle name="SAPBEXHLevel2X 5 4 2 2" xfId="52848"/>
    <cellStyle name="SAPBEXHLevel2X 5 4 3" xfId="52849"/>
    <cellStyle name="SAPBEXHLevel2X 5 5" xfId="52850"/>
    <cellStyle name="SAPBEXHLevel2X 5 5 2" xfId="52851"/>
    <cellStyle name="SAPBEXHLevel2X 5 5 2 2" xfId="52852"/>
    <cellStyle name="SAPBEXHLevel2X 5 5 3" xfId="52853"/>
    <cellStyle name="SAPBEXHLevel2X 5 6" xfId="52854"/>
    <cellStyle name="SAPBEXHLevel2X 5 6 2" xfId="52855"/>
    <cellStyle name="SAPBEXHLevel2X 5 7" xfId="52856"/>
    <cellStyle name="SAPBEXHLevel2X 6" xfId="52857"/>
    <cellStyle name="SAPBEXHLevel2X 6 2" xfId="52858"/>
    <cellStyle name="SAPBEXHLevel2X 6 2 2" xfId="52859"/>
    <cellStyle name="SAPBEXHLevel2X 6 2 2 2" xfId="52860"/>
    <cellStyle name="SAPBEXHLevel2X 6 2 2 2 2" xfId="52861"/>
    <cellStyle name="SAPBEXHLevel2X 6 2 2 3" xfId="52862"/>
    <cellStyle name="SAPBEXHLevel2X 6 2 3" xfId="52863"/>
    <cellStyle name="SAPBEXHLevel2X 6 2 3 2" xfId="52864"/>
    <cellStyle name="SAPBEXHLevel2X 6 2 3 2 2" xfId="52865"/>
    <cellStyle name="SAPBEXHLevel2X 6 2 3 3" xfId="52866"/>
    <cellStyle name="SAPBEXHLevel2X 6 2 4" xfId="52867"/>
    <cellStyle name="SAPBEXHLevel2X 6 2 4 2" xfId="52868"/>
    <cellStyle name="SAPBEXHLevel2X 6 2 4 2 2" xfId="52869"/>
    <cellStyle name="SAPBEXHLevel2X 6 2 4 3" xfId="52870"/>
    <cellStyle name="SAPBEXHLevel2X 6 2 5" xfId="52871"/>
    <cellStyle name="SAPBEXHLevel2X 6 2 5 2" xfId="52872"/>
    <cellStyle name="SAPBEXHLevel2X 6 2 5 2 2" xfId="52873"/>
    <cellStyle name="SAPBEXHLevel2X 6 2 5 3" xfId="52874"/>
    <cellStyle name="SAPBEXHLevel2X 6 2 6" xfId="52875"/>
    <cellStyle name="SAPBEXHLevel2X 6 2 6 2" xfId="52876"/>
    <cellStyle name="SAPBEXHLevel2X 6 2 6 2 2" xfId="52877"/>
    <cellStyle name="SAPBEXHLevel2X 6 2 6 3" xfId="52878"/>
    <cellStyle name="SAPBEXHLevel2X 6 2 7" xfId="52879"/>
    <cellStyle name="SAPBEXHLevel2X 6 2 7 2" xfId="52880"/>
    <cellStyle name="SAPBEXHLevel2X 6 2 8" xfId="52881"/>
    <cellStyle name="SAPBEXHLevel2X 6 3" xfId="52882"/>
    <cellStyle name="SAPBEXHLevel2X 6 3 2" xfId="52883"/>
    <cellStyle name="SAPBEXHLevel2X 6 3 2 2" xfId="52884"/>
    <cellStyle name="SAPBEXHLevel2X 6 3 3" xfId="52885"/>
    <cellStyle name="SAPBEXHLevel2X 6 4" xfId="52886"/>
    <cellStyle name="SAPBEXHLevel2X 6 4 2" xfId="52887"/>
    <cellStyle name="SAPBEXHLevel2X 6 4 2 2" xfId="52888"/>
    <cellStyle name="SAPBEXHLevel2X 6 4 3" xfId="52889"/>
    <cellStyle name="SAPBEXHLevel2X 6 5" xfId="52890"/>
    <cellStyle name="SAPBEXHLevel2X 6 5 2" xfId="52891"/>
    <cellStyle name="SAPBEXHLevel2X 6 5 2 2" xfId="52892"/>
    <cellStyle name="SAPBEXHLevel2X 6 5 3" xfId="52893"/>
    <cellStyle name="SAPBEXHLevel2X 6 6" xfId="52894"/>
    <cellStyle name="SAPBEXHLevel2X 6 6 2" xfId="52895"/>
    <cellStyle name="SAPBEXHLevel2X 6 6 2 2" xfId="52896"/>
    <cellStyle name="SAPBEXHLevel2X 6 6 3" xfId="52897"/>
    <cellStyle name="SAPBEXHLevel2X 6 7" xfId="52898"/>
    <cellStyle name="SAPBEXHLevel2X 6 7 2" xfId="52899"/>
    <cellStyle name="SAPBEXHLevel2X 6 7 2 2" xfId="52900"/>
    <cellStyle name="SAPBEXHLevel2X 6 7 3" xfId="52901"/>
    <cellStyle name="SAPBEXHLevel2X 6 8" xfId="52902"/>
    <cellStyle name="SAPBEXHLevel2X 6 8 2" xfId="52903"/>
    <cellStyle name="SAPBEXHLevel2X 6 9" xfId="52904"/>
    <cellStyle name="SAPBEXHLevel2X 7" xfId="52905"/>
    <cellStyle name="SAPBEXHLevel2X 7 2" xfId="52906"/>
    <cellStyle name="SAPBEXHLevel2X 7 2 2" xfId="52907"/>
    <cellStyle name="SAPBEXHLevel2X 7 2 2 2" xfId="52908"/>
    <cellStyle name="SAPBEXHLevel2X 7 2 3" xfId="52909"/>
    <cellStyle name="SAPBEXHLevel2X 7 3" xfId="52910"/>
    <cellStyle name="SAPBEXHLevel2X 7 3 2" xfId="52911"/>
    <cellStyle name="SAPBEXHLevel2X 7 3 2 2" xfId="52912"/>
    <cellStyle name="SAPBEXHLevel2X 7 3 3" xfId="52913"/>
    <cellStyle name="SAPBEXHLevel2X 7 4" xfId="52914"/>
    <cellStyle name="SAPBEXHLevel2X 7 4 2" xfId="52915"/>
    <cellStyle name="SAPBEXHLevel2X 7 4 2 2" xfId="52916"/>
    <cellStyle name="SAPBEXHLevel2X 7 4 3" xfId="52917"/>
    <cellStyle name="SAPBEXHLevel2X 7 5" xfId="52918"/>
    <cellStyle name="SAPBEXHLevel2X 7 5 2" xfId="52919"/>
    <cellStyle name="SAPBEXHLevel2X 7 5 2 2" xfId="52920"/>
    <cellStyle name="SAPBEXHLevel2X 7 5 3" xfId="52921"/>
    <cellStyle name="SAPBEXHLevel2X 7 6" xfId="52922"/>
    <cellStyle name="SAPBEXHLevel2X 7 6 2" xfId="52923"/>
    <cellStyle name="SAPBEXHLevel2X 7 7" xfId="52924"/>
    <cellStyle name="SAPBEXHLevel2X 8" xfId="52925"/>
    <cellStyle name="SAPBEXHLevel2X 8 2" xfId="52926"/>
    <cellStyle name="SAPBEXHLevel2X 8 2 2" xfId="52927"/>
    <cellStyle name="SAPBEXHLevel2X 8 3" xfId="52928"/>
    <cellStyle name="SAPBEXHLevel2X 9" xfId="52929"/>
    <cellStyle name="SAPBEXHLevel2X 9 2" xfId="52930"/>
    <cellStyle name="SAPBEXHLevel2X 9 2 2" xfId="52931"/>
    <cellStyle name="SAPBEXHLevel2X 9 3" xfId="52932"/>
    <cellStyle name="SAPBEXHLevel2X_10년_단기 (2)" xfId="52933"/>
    <cellStyle name="SAPBEXHLevel3" xfId="52934"/>
    <cellStyle name="SAPBEXHLevel3 10" xfId="52935"/>
    <cellStyle name="SAPBEXHLevel3 10 2" xfId="52936"/>
    <cellStyle name="SAPBEXHLevel3 11" xfId="52937"/>
    <cellStyle name="SAPBEXHLevel3 2" xfId="52938"/>
    <cellStyle name="SAPBEXHLevel3 2 2" xfId="52939"/>
    <cellStyle name="SAPBEXHLevel3 2 2 2" xfId="52940"/>
    <cellStyle name="SAPBEXHLevel3 2 2 2 2" xfId="52941"/>
    <cellStyle name="SAPBEXHLevel3 2 2 2 2 2" xfId="52942"/>
    <cellStyle name="SAPBEXHLevel3 2 2 2 2 2 2" xfId="52943"/>
    <cellStyle name="SAPBEXHLevel3 2 2 2 2 2 2 2" xfId="52944"/>
    <cellStyle name="SAPBEXHLevel3 2 2 2 2 2 3" xfId="52945"/>
    <cellStyle name="SAPBEXHLevel3 2 2 2 2 3" xfId="52946"/>
    <cellStyle name="SAPBEXHLevel3 2 2 2 2 3 2" xfId="52947"/>
    <cellStyle name="SAPBEXHLevel3 2 2 2 2 3 2 2" xfId="52948"/>
    <cellStyle name="SAPBEXHLevel3 2 2 2 2 3 3" xfId="52949"/>
    <cellStyle name="SAPBEXHLevel3 2 2 2 2 4" xfId="52950"/>
    <cellStyle name="SAPBEXHLevel3 2 2 2 2 4 2" xfId="52951"/>
    <cellStyle name="SAPBEXHLevel3 2 2 2 2 4 2 2" xfId="52952"/>
    <cellStyle name="SAPBEXHLevel3 2 2 2 2 4 3" xfId="52953"/>
    <cellStyle name="SAPBEXHLevel3 2 2 2 2 5" xfId="52954"/>
    <cellStyle name="SAPBEXHLevel3 2 2 2 2 5 2" xfId="52955"/>
    <cellStyle name="SAPBEXHLevel3 2 2 2 2 5 2 2" xfId="52956"/>
    <cellStyle name="SAPBEXHLevel3 2 2 2 2 5 3" xfId="52957"/>
    <cellStyle name="SAPBEXHLevel3 2 2 2 2 6" xfId="52958"/>
    <cellStyle name="SAPBEXHLevel3 2 2 2 2 6 2" xfId="52959"/>
    <cellStyle name="SAPBEXHLevel3 2 2 2 2 6 2 2" xfId="52960"/>
    <cellStyle name="SAPBEXHLevel3 2 2 2 2 6 3" xfId="52961"/>
    <cellStyle name="SAPBEXHLevel3 2 2 2 2 7" xfId="52962"/>
    <cellStyle name="SAPBEXHLevel3 2 2 2 2 7 2" xfId="52963"/>
    <cellStyle name="SAPBEXHLevel3 2 2 2 2 8" xfId="52964"/>
    <cellStyle name="SAPBEXHLevel3 2 2 2 3" xfId="52965"/>
    <cellStyle name="SAPBEXHLevel3 2 2 2 3 2" xfId="52966"/>
    <cellStyle name="SAPBEXHLevel3 2 2 2 3 2 2" xfId="52967"/>
    <cellStyle name="SAPBEXHLevel3 2 2 2 3 3" xfId="52968"/>
    <cellStyle name="SAPBEXHLevel3 2 2 2 4" xfId="52969"/>
    <cellStyle name="SAPBEXHLevel3 2 2 2 4 2" xfId="52970"/>
    <cellStyle name="SAPBEXHLevel3 2 2 2 4 2 2" xfId="52971"/>
    <cellStyle name="SAPBEXHLevel3 2 2 2 4 3" xfId="52972"/>
    <cellStyle name="SAPBEXHLevel3 2 2 2 5" xfId="52973"/>
    <cellStyle name="SAPBEXHLevel3 2 2 2 5 2" xfId="52974"/>
    <cellStyle name="SAPBEXHLevel3 2 2 2 5 2 2" xfId="52975"/>
    <cellStyle name="SAPBEXHLevel3 2 2 2 5 3" xfId="52976"/>
    <cellStyle name="SAPBEXHLevel3 2 2 2 6" xfId="52977"/>
    <cellStyle name="SAPBEXHLevel3 2 2 2 6 2" xfId="52978"/>
    <cellStyle name="SAPBEXHLevel3 2 2 2 6 2 2" xfId="52979"/>
    <cellStyle name="SAPBEXHLevel3 2 2 2 6 3" xfId="52980"/>
    <cellStyle name="SAPBEXHLevel3 2 2 2 7" xfId="52981"/>
    <cellStyle name="SAPBEXHLevel3 2 2 2 7 2" xfId="52982"/>
    <cellStyle name="SAPBEXHLevel3 2 2 2 7 2 2" xfId="52983"/>
    <cellStyle name="SAPBEXHLevel3 2 2 2 7 3" xfId="52984"/>
    <cellStyle name="SAPBEXHLevel3 2 2 2 8" xfId="52985"/>
    <cellStyle name="SAPBEXHLevel3 2 2 2 8 2" xfId="52986"/>
    <cellStyle name="SAPBEXHLevel3 2 2 2 9" xfId="52987"/>
    <cellStyle name="SAPBEXHLevel3 2 2 3" xfId="52988"/>
    <cellStyle name="SAPBEXHLevel3 2 2 3 2" xfId="52989"/>
    <cellStyle name="SAPBEXHLevel3 2 2 3 2 2" xfId="52990"/>
    <cellStyle name="SAPBEXHLevel3 2 2 3 2 2 2" xfId="52991"/>
    <cellStyle name="SAPBEXHLevel3 2 2 3 2 3" xfId="52992"/>
    <cellStyle name="SAPBEXHLevel3 2 2 3 3" xfId="52993"/>
    <cellStyle name="SAPBEXHLevel3 2 2 3 3 2" xfId="52994"/>
    <cellStyle name="SAPBEXHLevel3 2 2 3 3 2 2" xfId="52995"/>
    <cellStyle name="SAPBEXHLevel3 2 2 3 3 3" xfId="52996"/>
    <cellStyle name="SAPBEXHLevel3 2 2 3 4" xfId="52997"/>
    <cellStyle name="SAPBEXHLevel3 2 2 3 4 2" xfId="52998"/>
    <cellStyle name="SAPBEXHLevel3 2 2 3 4 2 2" xfId="52999"/>
    <cellStyle name="SAPBEXHLevel3 2 2 3 4 3" xfId="53000"/>
    <cellStyle name="SAPBEXHLevel3 2 2 3 5" xfId="53001"/>
    <cellStyle name="SAPBEXHLevel3 2 2 3 5 2" xfId="53002"/>
    <cellStyle name="SAPBEXHLevel3 2 2 3 5 2 2" xfId="53003"/>
    <cellStyle name="SAPBEXHLevel3 2 2 3 5 3" xfId="53004"/>
    <cellStyle name="SAPBEXHLevel3 2 2 3 6" xfId="53005"/>
    <cellStyle name="SAPBEXHLevel3 2 2 3 6 2" xfId="53006"/>
    <cellStyle name="SAPBEXHLevel3 2 2 3 7" xfId="53007"/>
    <cellStyle name="SAPBEXHLevel3 2 2 4" xfId="53008"/>
    <cellStyle name="SAPBEXHLevel3 2 2 4 2" xfId="53009"/>
    <cellStyle name="SAPBEXHLevel3 2 2 4 2 2" xfId="53010"/>
    <cellStyle name="SAPBEXHLevel3 2 2 4 3" xfId="53011"/>
    <cellStyle name="SAPBEXHLevel3 2 2 5" xfId="53012"/>
    <cellStyle name="SAPBEXHLevel3 2 2 5 2" xfId="53013"/>
    <cellStyle name="SAPBEXHLevel3 2 2 5 2 2" xfId="53014"/>
    <cellStyle name="SAPBEXHLevel3 2 2 5 3" xfId="53015"/>
    <cellStyle name="SAPBEXHLevel3 2 2 6" xfId="53016"/>
    <cellStyle name="SAPBEXHLevel3 2 2 6 2" xfId="53017"/>
    <cellStyle name="SAPBEXHLevel3 2 2 7" xfId="53018"/>
    <cellStyle name="SAPBEXHLevel3 2 3" xfId="53019"/>
    <cellStyle name="SAPBEXHLevel3 2 3 2" xfId="53020"/>
    <cellStyle name="SAPBEXHLevel3 2 3 2 2" xfId="53021"/>
    <cellStyle name="SAPBEXHLevel3 2 3 2 2 2" xfId="53022"/>
    <cellStyle name="SAPBEXHLevel3 2 3 2 2 2 2" xfId="53023"/>
    <cellStyle name="SAPBEXHLevel3 2 3 2 2 2 2 2" xfId="53024"/>
    <cellStyle name="SAPBEXHLevel3 2 3 2 2 2 3" xfId="53025"/>
    <cellStyle name="SAPBEXHLevel3 2 3 2 2 3" xfId="53026"/>
    <cellStyle name="SAPBEXHLevel3 2 3 2 2 3 2" xfId="53027"/>
    <cellStyle name="SAPBEXHLevel3 2 3 2 2 3 2 2" xfId="53028"/>
    <cellStyle name="SAPBEXHLevel3 2 3 2 2 3 3" xfId="53029"/>
    <cellStyle name="SAPBEXHLevel3 2 3 2 2 4" xfId="53030"/>
    <cellStyle name="SAPBEXHLevel3 2 3 2 2 4 2" xfId="53031"/>
    <cellStyle name="SAPBEXHLevel3 2 3 2 2 4 2 2" xfId="53032"/>
    <cellStyle name="SAPBEXHLevel3 2 3 2 2 4 3" xfId="53033"/>
    <cellStyle name="SAPBEXHLevel3 2 3 2 2 5" xfId="53034"/>
    <cellStyle name="SAPBEXHLevel3 2 3 2 2 5 2" xfId="53035"/>
    <cellStyle name="SAPBEXHLevel3 2 3 2 2 5 2 2" xfId="53036"/>
    <cellStyle name="SAPBEXHLevel3 2 3 2 2 5 3" xfId="53037"/>
    <cellStyle name="SAPBEXHLevel3 2 3 2 2 6" xfId="53038"/>
    <cellStyle name="SAPBEXHLevel3 2 3 2 2 6 2" xfId="53039"/>
    <cellStyle name="SAPBEXHLevel3 2 3 2 2 6 2 2" xfId="53040"/>
    <cellStyle name="SAPBEXHLevel3 2 3 2 2 6 3" xfId="53041"/>
    <cellStyle name="SAPBEXHLevel3 2 3 2 2 7" xfId="53042"/>
    <cellStyle name="SAPBEXHLevel3 2 3 2 2 7 2" xfId="53043"/>
    <cellStyle name="SAPBEXHLevel3 2 3 2 2 8" xfId="53044"/>
    <cellStyle name="SAPBEXHLevel3 2 3 2 3" xfId="53045"/>
    <cellStyle name="SAPBEXHLevel3 2 3 2 3 2" xfId="53046"/>
    <cellStyle name="SAPBEXHLevel3 2 3 2 3 2 2" xfId="53047"/>
    <cellStyle name="SAPBEXHLevel3 2 3 2 3 3" xfId="53048"/>
    <cellStyle name="SAPBEXHLevel3 2 3 2 4" xfId="53049"/>
    <cellStyle name="SAPBEXHLevel3 2 3 2 4 2" xfId="53050"/>
    <cellStyle name="SAPBEXHLevel3 2 3 2 4 2 2" xfId="53051"/>
    <cellStyle name="SAPBEXHLevel3 2 3 2 4 3" xfId="53052"/>
    <cellStyle name="SAPBEXHLevel3 2 3 2 5" xfId="53053"/>
    <cellStyle name="SAPBEXHLevel3 2 3 2 5 2" xfId="53054"/>
    <cellStyle name="SAPBEXHLevel3 2 3 2 5 2 2" xfId="53055"/>
    <cellStyle name="SAPBEXHLevel3 2 3 2 5 3" xfId="53056"/>
    <cellStyle name="SAPBEXHLevel3 2 3 2 6" xfId="53057"/>
    <cellStyle name="SAPBEXHLevel3 2 3 2 6 2" xfId="53058"/>
    <cellStyle name="SAPBEXHLevel3 2 3 2 6 2 2" xfId="53059"/>
    <cellStyle name="SAPBEXHLevel3 2 3 2 6 3" xfId="53060"/>
    <cellStyle name="SAPBEXHLevel3 2 3 2 7" xfId="53061"/>
    <cellStyle name="SAPBEXHLevel3 2 3 2 7 2" xfId="53062"/>
    <cellStyle name="SAPBEXHLevel3 2 3 2 7 2 2" xfId="53063"/>
    <cellStyle name="SAPBEXHLevel3 2 3 2 7 3" xfId="53064"/>
    <cellStyle name="SAPBEXHLevel3 2 3 2 8" xfId="53065"/>
    <cellStyle name="SAPBEXHLevel3 2 3 2 8 2" xfId="53066"/>
    <cellStyle name="SAPBEXHLevel3 2 3 2 9" xfId="53067"/>
    <cellStyle name="SAPBEXHLevel3 2 3 3" xfId="53068"/>
    <cellStyle name="SAPBEXHLevel3 2 3 3 2" xfId="53069"/>
    <cellStyle name="SAPBEXHLevel3 2 3 3 2 2" xfId="53070"/>
    <cellStyle name="SAPBEXHLevel3 2 3 3 2 2 2" xfId="53071"/>
    <cellStyle name="SAPBEXHLevel3 2 3 3 2 3" xfId="53072"/>
    <cellStyle name="SAPBEXHLevel3 2 3 3 3" xfId="53073"/>
    <cellStyle name="SAPBEXHLevel3 2 3 3 3 2" xfId="53074"/>
    <cellStyle name="SAPBEXHLevel3 2 3 3 3 2 2" xfId="53075"/>
    <cellStyle name="SAPBEXHLevel3 2 3 3 3 3" xfId="53076"/>
    <cellStyle name="SAPBEXHLevel3 2 3 3 4" xfId="53077"/>
    <cellStyle name="SAPBEXHLevel3 2 3 3 4 2" xfId="53078"/>
    <cellStyle name="SAPBEXHLevel3 2 3 3 4 2 2" xfId="53079"/>
    <cellStyle name="SAPBEXHLevel3 2 3 3 4 3" xfId="53080"/>
    <cellStyle name="SAPBEXHLevel3 2 3 3 5" xfId="53081"/>
    <cellStyle name="SAPBEXHLevel3 2 3 3 5 2" xfId="53082"/>
    <cellStyle name="SAPBEXHLevel3 2 3 3 5 2 2" xfId="53083"/>
    <cellStyle name="SAPBEXHLevel3 2 3 3 5 3" xfId="53084"/>
    <cellStyle name="SAPBEXHLevel3 2 3 3 6" xfId="53085"/>
    <cellStyle name="SAPBEXHLevel3 2 3 3 6 2" xfId="53086"/>
    <cellStyle name="SAPBEXHLevel3 2 3 3 7" xfId="53087"/>
    <cellStyle name="SAPBEXHLevel3 2 3 4" xfId="53088"/>
    <cellStyle name="SAPBEXHLevel3 2 3 4 2" xfId="53089"/>
    <cellStyle name="SAPBEXHLevel3 2 3 4 2 2" xfId="53090"/>
    <cellStyle name="SAPBEXHLevel3 2 3 4 3" xfId="53091"/>
    <cellStyle name="SAPBEXHLevel3 2 3 5" xfId="53092"/>
    <cellStyle name="SAPBEXHLevel3 2 3 5 2" xfId="53093"/>
    <cellStyle name="SAPBEXHLevel3 2 3 5 2 2" xfId="53094"/>
    <cellStyle name="SAPBEXHLevel3 2 3 5 3" xfId="53095"/>
    <cellStyle name="SAPBEXHLevel3 2 3 6" xfId="53096"/>
    <cellStyle name="SAPBEXHLevel3 2 3 6 2" xfId="53097"/>
    <cellStyle name="SAPBEXHLevel3 2 3 7" xfId="53098"/>
    <cellStyle name="SAPBEXHLevel3 2 4" xfId="53099"/>
    <cellStyle name="SAPBEXHLevel3 2 4 2" xfId="53100"/>
    <cellStyle name="SAPBEXHLevel3 2 4 2 2" xfId="53101"/>
    <cellStyle name="SAPBEXHLevel3 2 4 2 2 2" xfId="53102"/>
    <cellStyle name="SAPBEXHLevel3 2 4 2 2 2 2" xfId="53103"/>
    <cellStyle name="SAPBEXHLevel3 2 4 2 2 3" xfId="53104"/>
    <cellStyle name="SAPBEXHLevel3 2 4 2 3" xfId="53105"/>
    <cellStyle name="SAPBEXHLevel3 2 4 2 3 2" xfId="53106"/>
    <cellStyle name="SAPBEXHLevel3 2 4 2 3 2 2" xfId="53107"/>
    <cellStyle name="SAPBEXHLevel3 2 4 2 3 3" xfId="53108"/>
    <cellStyle name="SAPBEXHLevel3 2 4 2 4" xfId="53109"/>
    <cellStyle name="SAPBEXHLevel3 2 4 2 4 2" xfId="53110"/>
    <cellStyle name="SAPBEXHLevel3 2 4 2 4 2 2" xfId="53111"/>
    <cellStyle name="SAPBEXHLevel3 2 4 2 4 3" xfId="53112"/>
    <cellStyle name="SAPBEXHLevel3 2 4 2 5" xfId="53113"/>
    <cellStyle name="SAPBEXHLevel3 2 4 2 5 2" xfId="53114"/>
    <cellStyle name="SAPBEXHLevel3 2 4 2 5 2 2" xfId="53115"/>
    <cellStyle name="SAPBEXHLevel3 2 4 2 5 3" xfId="53116"/>
    <cellStyle name="SAPBEXHLevel3 2 4 2 6" xfId="53117"/>
    <cellStyle name="SAPBEXHLevel3 2 4 2 6 2" xfId="53118"/>
    <cellStyle name="SAPBEXHLevel3 2 4 2 6 2 2" xfId="53119"/>
    <cellStyle name="SAPBEXHLevel3 2 4 2 6 3" xfId="53120"/>
    <cellStyle name="SAPBEXHLevel3 2 4 2 7" xfId="53121"/>
    <cellStyle name="SAPBEXHLevel3 2 4 2 7 2" xfId="53122"/>
    <cellStyle name="SAPBEXHLevel3 2 4 2 8" xfId="53123"/>
    <cellStyle name="SAPBEXHLevel3 2 4 3" xfId="53124"/>
    <cellStyle name="SAPBEXHLevel3 2 4 3 2" xfId="53125"/>
    <cellStyle name="SAPBEXHLevel3 2 4 3 2 2" xfId="53126"/>
    <cellStyle name="SAPBEXHLevel3 2 4 3 3" xfId="53127"/>
    <cellStyle name="SAPBEXHLevel3 2 4 4" xfId="53128"/>
    <cellStyle name="SAPBEXHLevel3 2 4 4 2" xfId="53129"/>
    <cellStyle name="SAPBEXHLevel3 2 4 4 2 2" xfId="53130"/>
    <cellStyle name="SAPBEXHLevel3 2 4 4 3" xfId="53131"/>
    <cellStyle name="SAPBEXHLevel3 2 4 5" xfId="53132"/>
    <cellStyle name="SAPBEXHLevel3 2 4 5 2" xfId="53133"/>
    <cellStyle name="SAPBEXHLevel3 2 4 5 2 2" xfId="53134"/>
    <cellStyle name="SAPBEXHLevel3 2 4 5 3" xfId="53135"/>
    <cellStyle name="SAPBEXHLevel3 2 4 6" xfId="53136"/>
    <cellStyle name="SAPBEXHLevel3 2 4 6 2" xfId="53137"/>
    <cellStyle name="SAPBEXHLevel3 2 4 6 2 2" xfId="53138"/>
    <cellStyle name="SAPBEXHLevel3 2 4 6 3" xfId="53139"/>
    <cellStyle name="SAPBEXHLevel3 2 4 7" xfId="53140"/>
    <cellStyle name="SAPBEXHLevel3 2 4 7 2" xfId="53141"/>
    <cellStyle name="SAPBEXHLevel3 2 4 7 2 2" xfId="53142"/>
    <cellStyle name="SAPBEXHLevel3 2 4 7 3" xfId="53143"/>
    <cellStyle name="SAPBEXHLevel3 2 4 8" xfId="53144"/>
    <cellStyle name="SAPBEXHLevel3 2 4 8 2" xfId="53145"/>
    <cellStyle name="SAPBEXHLevel3 2 4 9" xfId="53146"/>
    <cellStyle name="SAPBEXHLevel3 2 5" xfId="53147"/>
    <cellStyle name="SAPBEXHLevel3 2 5 2" xfId="53148"/>
    <cellStyle name="SAPBEXHLevel3 2 5 2 2" xfId="53149"/>
    <cellStyle name="SAPBEXHLevel3 2 5 2 2 2" xfId="53150"/>
    <cellStyle name="SAPBEXHLevel3 2 5 2 3" xfId="53151"/>
    <cellStyle name="SAPBEXHLevel3 2 5 3" xfId="53152"/>
    <cellStyle name="SAPBEXHLevel3 2 5 3 2" xfId="53153"/>
    <cellStyle name="SAPBEXHLevel3 2 5 3 2 2" xfId="53154"/>
    <cellStyle name="SAPBEXHLevel3 2 5 3 3" xfId="53155"/>
    <cellStyle name="SAPBEXHLevel3 2 5 4" xfId="53156"/>
    <cellStyle name="SAPBEXHLevel3 2 5 4 2" xfId="53157"/>
    <cellStyle name="SAPBEXHLevel3 2 5 4 2 2" xfId="53158"/>
    <cellStyle name="SAPBEXHLevel3 2 5 4 3" xfId="53159"/>
    <cellStyle name="SAPBEXHLevel3 2 5 5" xfId="53160"/>
    <cellStyle name="SAPBEXHLevel3 2 5 5 2" xfId="53161"/>
    <cellStyle name="SAPBEXHLevel3 2 5 5 2 2" xfId="53162"/>
    <cellStyle name="SAPBEXHLevel3 2 5 5 3" xfId="53163"/>
    <cellStyle name="SAPBEXHLevel3 2 5 6" xfId="53164"/>
    <cellStyle name="SAPBEXHLevel3 2 5 6 2" xfId="53165"/>
    <cellStyle name="SAPBEXHLevel3 2 5 7" xfId="53166"/>
    <cellStyle name="SAPBEXHLevel3 2 6" xfId="53167"/>
    <cellStyle name="SAPBEXHLevel3 2 6 2" xfId="53168"/>
    <cellStyle name="SAPBEXHLevel3 2 6 2 2" xfId="53169"/>
    <cellStyle name="SAPBEXHLevel3 2 6 3" xfId="53170"/>
    <cellStyle name="SAPBEXHLevel3 2 7" xfId="53171"/>
    <cellStyle name="SAPBEXHLevel3 2 7 2" xfId="53172"/>
    <cellStyle name="SAPBEXHLevel3 2 7 2 2" xfId="53173"/>
    <cellStyle name="SAPBEXHLevel3 2 7 3" xfId="53174"/>
    <cellStyle name="SAPBEXHLevel3 2 8" xfId="53175"/>
    <cellStyle name="SAPBEXHLevel3 2 8 2" xfId="53176"/>
    <cellStyle name="SAPBEXHLevel3 2 9" xfId="53177"/>
    <cellStyle name="SAPBEXHLevel3 3" xfId="53178"/>
    <cellStyle name="SAPBEXHLevel3 3 2" xfId="53179"/>
    <cellStyle name="SAPBEXHLevel3 3 2 2" xfId="53180"/>
    <cellStyle name="SAPBEXHLevel3 3 2 2 2" xfId="53181"/>
    <cellStyle name="SAPBEXHLevel3 3 2 2 2 2" xfId="53182"/>
    <cellStyle name="SAPBEXHLevel3 3 2 2 2 2 2" xfId="53183"/>
    <cellStyle name="SAPBEXHLevel3 3 2 2 2 2 2 2" xfId="53184"/>
    <cellStyle name="SAPBEXHLevel3 3 2 2 2 2 3" xfId="53185"/>
    <cellStyle name="SAPBEXHLevel3 3 2 2 2 3" xfId="53186"/>
    <cellStyle name="SAPBEXHLevel3 3 2 2 2 3 2" xfId="53187"/>
    <cellStyle name="SAPBEXHLevel3 3 2 2 2 3 2 2" xfId="53188"/>
    <cellStyle name="SAPBEXHLevel3 3 2 2 2 3 3" xfId="53189"/>
    <cellStyle name="SAPBEXHLevel3 3 2 2 2 4" xfId="53190"/>
    <cellStyle name="SAPBEXHLevel3 3 2 2 2 4 2" xfId="53191"/>
    <cellStyle name="SAPBEXHLevel3 3 2 2 2 4 2 2" xfId="53192"/>
    <cellStyle name="SAPBEXHLevel3 3 2 2 2 4 3" xfId="53193"/>
    <cellStyle name="SAPBEXHLevel3 3 2 2 2 5" xfId="53194"/>
    <cellStyle name="SAPBEXHLevel3 3 2 2 2 5 2" xfId="53195"/>
    <cellStyle name="SAPBEXHLevel3 3 2 2 2 5 2 2" xfId="53196"/>
    <cellStyle name="SAPBEXHLevel3 3 2 2 2 5 3" xfId="53197"/>
    <cellStyle name="SAPBEXHLevel3 3 2 2 2 6" xfId="53198"/>
    <cellStyle name="SAPBEXHLevel3 3 2 2 2 6 2" xfId="53199"/>
    <cellStyle name="SAPBEXHLevel3 3 2 2 2 6 2 2" xfId="53200"/>
    <cellStyle name="SAPBEXHLevel3 3 2 2 2 6 3" xfId="53201"/>
    <cellStyle name="SAPBEXHLevel3 3 2 2 2 7" xfId="53202"/>
    <cellStyle name="SAPBEXHLevel3 3 2 2 2 7 2" xfId="53203"/>
    <cellStyle name="SAPBEXHLevel3 3 2 2 2 8" xfId="53204"/>
    <cellStyle name="SAPBEXHLevel3 3 2 2 3" xfId="53205"/>
    <cellStyle name="SAPBEXHLevel3 3 2 2 3 2" xfId="53206"/>
    <cellStyle name="SAPBEXHLevel3 3 2 2 3 2 2" xfId="53207"/>
    <cellStyle name="SAPBEXHLevel3 3 2 2 3 3" xfId="53208"/>
    <cellStyle name="SAPBEXHLevel3 3 2 2 4" xfId="53209"/>
    <cellStyle name="SAPBEXHLevel3 3 2 2 4 2" xfId="53210"/>
    <cellStyle name="SAPBEXHLevel3 3 2 2 4 2 2" xfId="53211"/>
    <cellStyle name="SAPBEXHLevel3 3 2 2 4 3" xfId="53212"/>
    <cellStyle name="SAPBEXHLevel3 3 2 2 5" xfId="53213"/>
    <cellStyle name="SAPBEXHLevel3 3 2 2 5 2" xfId="53214"/>
    <cellStyle name="SAPBEXHLevel3 3 2 2 5 2 2" xfId="53215"/>
    <cellStyle name="SAPBEXHLevel3 3 2 2 5 3" xfId="53216"/>
    <cellStyle name="SAPBEXHLevel3 3 2 2 6" xfId="53217"/>
    <cellStyle name="SAPBEXHLevel3 3 2 2 6 2" xfId="53218"/>
    <cellStyle name="SAPBEXHLevel3 3 2 2 6 2 2" xfId="53219"/>
    <cellStyle name="SAPBEXHLevel3 3 2 2 6 3" xfId="53220"/>
    <cellStyle name="SAPBEXHLevel3 3 2 2 7" xfId="53221"/>
    <cellStyle name="SAPBEXHLevel3 3 2 2 7 2" xfId="53222"/>
    <cellStyle name="SAPBEXHLevel3 3 2 2 7 2 2" xfId="53223"/>
    <cellStyle name="SAPBEXHLevel3 3 2 2 7 3" xfId="53224"/>
    <cellStyle name="SAPBEXHLevel3 3 2 2 8" xfId="53225"/>
    <cellStyle name="SAPBEXHLevel3 3 2 2 8 2" xfId="53226"/>
    <cellStyle name="SAPBEXHLevel3 3 2 2 9" xfId="53227"/>
    <cellStyle name="SAPBEXHLevel3 3 2 3" xfId="53228"/>
    <cellStyle name="SAPBEXHLevel3 3 2 3 2" xfId="53229"/>
    <cellStyle name="SAPBEXHLevel3 3 2 3 2 2" xfId="53230"/>
    <cellStyle name="SAPBEXHLevel3 3 2 3 2 2 2" xfId="53231"/>
    <cellStyle name="SAPBEXHLevel3 3 2 3 2 3" xfId="53232"/>
    <cellStyle name="SAPBEXHLevel3 3 2 3 3" xfId="53233"/>
    <cellStyle name="SAPBEXHLevel3 3 2 3 3 2" xfId="53234"/>
    <cellStyle name="SAPBEXHLevel3 3 2 3 3 2 2" xfId="53235"/>
    <cellStyle name="SAPBEXHLevel3 3 2 3 3 3" xfId="53236"/>
    <cellStyle name="SAPBEXHLevel3 3 2 3 4" xfId="53237"/>
    <cellStyle name="SAPBEXHLevel3 3 2 3 4 2" xfId="53238"/>
    <cellStyle name="SAPBEXHLevel3 3 2 3 4 2 2" xfId="53239"/>
    <cellStyle name="SAPBEXHLevel3 3 2 3 4 3" xfId="53240"/>
    <cellStyle name="SAPBEXHLevel3 3 2 3 5" xfId="53241"/>
    <cellStyle name="SAPBEXHLevel3 3 2 3 5 2" xfId="53242"/>
    <cellStyle name="SAPBEXHLevel3 3 2 3 5 2 2" xfId="53243"/>
    <cellStyle name="SAPBEXHLevel3 3 2 3 5 3" xfId="53244"/>
    <cellStyle name="SAPBEXHLevel3 3 2 3 6" xfId="53245"/>
    <cellStyle name="SAPBEXHLevel3 3 2 3 6 2" xfId="53246"/>
    <cellStyle name="SAPBEXHLevel3 3 2 3 7" xfId="53247"/>
    <cellStyle name="SAPBEXHLevel3 3 2 4" xfId="53248"/>
    <cellStyle name="SAPBEXHLevel3 3 2 4 2" xfId="53249"/>
    <cellStyle name="SAPBEXHLevel3 3 2 4 2 2" xfId="53250"/>
    <cellStyle name="SAPBEXHLevel3 3 2 4 3" xfId="53251"/>
    <cellStyle name="SAPBEXHLevel3 3 2 5" xfId="53252"/>
    <cellStyle name="SAPBEXHLevel3 3 2 5 2" xfId="53253"/>
    <cellStyle name="SAPBEXHLevel3 3 2 5 2 2" xfId="53254"/>
    <cellStyle name="SAPBEXHLevel3 3 2 5 3" xfId="53255"/>
    <cellStyle name="SAPBEXHLevel3 3 2 6" xfId="53256"/>
    <cellStyle name="SAPBEXHLevel3 3 2 6 2" xfId="53257"/>
    <cellStyle name="SAPBEXHLevel3 3 2 7" xfId="53258"/>
    <cellStyle name="SAPBEXHLevel3 3 3" xfId="53259"/>
    <cellStyle name="SAPBEXHLevel3 3 3 2" xfId="53260"/>
    <cellStyle name="SAPBEXHLevel3 3 3 2 2" xfId="53261"/>
    <cellStyle name="SAPBEXHLevel3 3 3 2 2 2" xfId="53262"/>
    <cellStyle name="SAPBEXHLevel3 3 3 2 2 2 2" xfId="53263"/>
    <cellStyle name="SAPBEXHLevel3 3 3 2 2 2 2 2" xfId="53264"/>
    <cellStyle name="SAPBEXHLevel3 3 3 2 2 2 3" xfId="53265"/>
    <cellStyle name="SAPBEXHLevel3 3 3 2 2 3" xfId="53266"/>
    <cellStyle name="SAPBEXHLevel3 3 3 2 2 3 2" xfId="53267"/>
    <cellStyle name="SAPBEXHLevel3 3 3 2 2 3 2 2" xfId="53268"/>
    <cellStyle name="SAPBEXHLevel3 3 3 2 2 3 3" xfId="53269"/>
    <cellStyle name="SAPBEXHLevel3 3 3 2 2 4" xfId="53270"/>
    <cellStyle name="SAPBEXHLevel3 3 3 2 2 4 2" xfId="53271"/>
    <cellStyle name="SAPBEXHLevel3 3 3 2 2 4 2 2" xfId="53272"/>
    <cellStyle name="SAPBEXHLevel3 3 3 2 2 4 3" xfId="53273"/>
    <cellStyle name="SAPBEXHLevel3 3 3 2 2 5" xfId="53274"/>
    <cellStyle name="SAPBEXHLevel3 3 3 2 2 5 2" xfId="53275"/>
    <cellStyle name="SAPBEXHLevel3 3 3 2 2 5 2 2" xfId="53276"/>
    <cellStyle name="SAPBEXHLevel3 3 3 2 2 5 3" xfId="53277"/>
    <cellStyle name="SAPBEXHLevel3 3 3 2 2 6" xfId="53278"/>
    <cellStyle name="SAPBEXHLevel3 3 3 2 2 6 2" xfId="53279"/>
    <cellStyle name="SAPBEXHLevel3 3 3 2 2 6 2 2" xfId="53280"/>
    <cellStyle name="SAPBEXHLevel3 3 3 2 2 6 3" xfId="53281"/>
    <cellStyle name="SAPBEXHLevel3 3 3 2 2 7" xfId="53282"/>
    <cellStyle name="SAPBEXHLevel3 3 3 2 2 7 2" xfId="53283"/>
    <cellStyle name="SAPBEXHLevel3 3 3 2 2 8" xfId="53284"/>
    <cellStyle name="SAPBEXHLevel3 3 3 2 3" xfId="53285"/>
    <cellStyle name="SAPBEXHLevel3 3 3 2 3 2" xfId="53286"/>
    <cellStyle name="SAPBEXHLevel3 3 3 2 3 2 2" xfId="53287"/>
    <cellStyle name="SAPBEXHLevel3 3 3 2 3 3" xfId="53288"/>
    <cellStyle name="SAPBEXHLevel3 3 3 2 4" xfId="53289"/>
    <cellStyle name="SAPBEXHLevel3 3 3 2 4 2" xfId="53290"/>
    <cellStyle name="SAPBEXHLevel3 3 3 2 4 2 2" xfId="53291"/>
    <cellStyle name="SAPBEXHLevel3 3 3 2 4 3" xfId="53292"/>
    <cellStyle name="SAPBEXHLevel3 3 3 2 5" xfId="53293"/>
    <cellStyle name="SAPBEXHLevel3 3 3 2 5 2" xfId="53294"/>
    <cellStyle name="SAPBEXHLevel3 3 3 2 5 2 2" xfId="53295"/>
    <cellStyle name="SAPBEXHLevel3 3 3 2 5 3" xfId="53296"/>
    <cellStyle name="SAPBEXHLevel3 3 3 2 6" xfId="53297"/>
    <cellStyle name="SAPBEXHLevel3 3 3 2 6 2" xfId="53298"/>
    <cellStyle name="SAPBEXHLevel3 3 3 2 6 2 2" xfId="53299"/>
    <cellStyle name="SAPBEXHLevel3 3 3 2 6 3" xfId="53300"/>
    <cellStyle name="SAPBEXHLevel3 3 3 2 7" xfId="53301"/>
    <cellStyle name="SAPBEXHLevel3 3 3 2 7 2" xfId="53302"/>
    <cellStyle name="SAPBEXHLevel3 3 3 2 7 2 2" xfId="53303"/>
    <cellStyle name="SAPBEXHLevel3 3 3 2 7 3" xfId="53304"/>
    <cellStyle name="SAPBEXHLevel3 3 3 2 8" xfId="53305"/>
    <cellStyle name="SAPBEXHLevel3 3 3 2 8 2" xfId="53306"/>
    <cellStyle name="SAPBEXHLevel3 3 3 2 9" xfId="53307"/>
    <cellStyle name="SAPBEXHLevel3 3 3 3" xfId="53308"/>
    <cellStyle name="SAPBEXHLevel3 3 3 3 2" xfId="53309"/>
    <cellStyle name="SAPBEXHLevel3 3 3 3 2 2" xfId="53310"/>
    <cellStyle name="SAPBEXHLevel3 3 3 3 2 2 2" xfId="53311"/>
    <cellStyle name="SAPBEXHLevel3 3 3 3 2 3" xfId="53312"/>
    <cellStyle name="SAPBEXHLevel3 3 3 3 3" xfId="53313"/>
    <cellStyle name="SAPBEXHLevel3 3 3 3 3 2" xfId="53314"/>
    <cellStyle name="SAPBEXHLevel3 3 3 3 3 2 2" xfId="53315"/>
    <cellStyle name="SAPBEXHLevel3 3 3 3 3 3" xfId="53316"/>
    <cellStyle name="SAPBEXHLevel3 3 3 3 4" xfId="53317"/>
    <cellStyle name="SAPBEXHLevel3 3 3 3 4 2" xfId="53318"/>
    <cellStyle name="SAPBEXHLevel3 3 3 3 4 2 2" xfId="53319"/>
    <cellStyle name="SAPBEXHLevel3 3 3 3 4 3" xfId="53320"/>
    <cellStyle name="SAPBEXHLevel3 3 3 3 5" xfId="53321"/>
    <cellStyle name="SAPBEXHLevel3 3 3 3 5 2" xfId="53322"/>
    <cellStyle name="SAPBEXHLevel3 3 3 3 5 2 2" xfId="53323"/>
    <cellStyle name="SAPBEXHLevel3 3 3 3 5 3" xfId="53324"/>
    <cellStyle name="SAPBEXHLevel3 3 3 3 6" xfId="53325"/>
    <cellStyle name="SAPBEXHLevel3 3 3 3 6 2" xfId="53326"/>
    <cellStyle name="SAPBEXHLevel3 3 3 3 7" xfId="53327"/>
    <cellStyle name="SAPBEXHLevel3 3 3 4" xfId="53328"/>
    <cellStyle name="SAPBEXHLevel3 3 3 4 2" xfId="53329"/>
    <cellStyle name="SAPBEXHLevel3 3 3 4 2 2" xfId="53330"/>
    <cellStyle name="SAPBEXHLevel3 3 3 4 3" xfId="53331"/>
    <cellStyle name="SAPBEXHLevel3 3 3 5" xfId="53332"/>
    <cellStyle name="SAPBEXHLevel3 3 3 5 2" xfId="53333"/>
    <cellStyle name="SAPBEXHLevel3 3 3 5 2 2" xfId="53334"/>
    <cellStyle name="SAPBEXHLevel3 3 3 5 3" xfId="53335"/>
    <cellStyle name="SAPBEXHLevel3 3 3 6" xfId="53336"/>
    <cellStyle name="SAPBEXHLevel3 3 3 6 2" xfId="53337"/>
    <cellStyle name="SAPBEXHLevel3 3 3 7" xfId="53338"/>
    <cellStyle name="SAPBEXHLevel3 3 4" xfId="53339"/>
    <cellStyle name="SAPBEXHLevel3 3 4 2" xfId="53340"/>
    <cellStyle name="SAPBEXHLevel3 3 4 2 2" xfId="53341"/>
    <cellStyle name="SAPBEXHLevel3 3 4 2 2 2" xfId="53342"/>
    <cellStyle name="SAPBEXHLevel3 3 4 2 2 2 2" xfId="53343"/>
    <cellStyle name="SAPBEXHLevel3 3 4 2 2 3" xfId="53344"/>
    <cellStyle name="SAPBEXHLevel3 3 4 2 3" xfId="53345"/>
    <cellStyle name="SAPBEXHLevel3 3 4 2 3 2" xfId="53346"/>
    <cellStyle name="SAPBEXHLevel3 3 4 2 3 2 2" xfId="53347"/>
    <cellStyle name="SAPBEXHLevel3 3 4 2 3 3" xfId="53348"/>
    <cellStyle name="SAPBEXHLevel3 3 4 2 4" xfId="53349"/>
    <cellStyle name="SAPBEXHLevel3 3 4 2 4 2" xfId="53350"/>
    <cellStyle name="SAPBEXHLevel3 3 4 2 4 2 2" xfId="53351"/>
    <cellStyle name="SAPBEXHLevel3 3 4 2 4 3" xfId="53352"/>
    <cellStyle name="SAPBEXHLevel3 3 4 2 5" xfId="53353"/>
    <cellStyle name="SAPBEXHLevel3 3 4 2 5 2" xfId="53354"/>
    <cellStyle name="SAPBEXHLevel3 3 4 2 5 2 2" xfId="53355"/>
    <cellStyle name="SAPBEXHLevel3 3 4 2 5 3" xfId="53356"/>
    <cellStyle name="SAPBEXHLevel3 3 4 2 6" xfId="53357"/>
    <cellStyle name="SAPBEXHLevel3 3 4 2 6 2" xfId="53358"/>
    <cellStyle name="SAPBEXHLevel3 3 4 2 6 2 2" xfId="53359"/>
    <cellStyle name="SAPBEXHLevel3 3 4 2 6 3" xfId="53360"/>
    <cellStyle name="SAPBEXHLevel3 3 4 2 7" xfId="53361"/>
    <cellStyle name="SAPBEXHLevel3 3 4 2 7 2" xfId="53362"/>
    <cellStyle name="SAPBEXHLevel3 3 4 2 8" xfId="53363"/>
    <cellStyle name="SAPBEXHLevel3 3 4 3" xfId="53364"/>
    <cellStyle name="SAPBEXHLevel3 3 4 3 2" xfId="53365"/>
    <cellStyle name="SAPBEXHLevel3 3 4 3 2 2" xfId="53366"/>
    <cellStyle name="SAPBEXHLevel3 3 4 3 3" xfId="53367"/>
    <cellStyle name="SAPBEXHLevel3 3 4 4" xfId="53368"/>
    <cellStyle name="SAPBEXHLevel3 3 4 4 2" xfId="53369"/>
    <cellStyle name="SAPBEXHLevel3 3 4 4 2 2" xfId="53370"/>
    <cellStyle name="SAPBEXHLevel3 3 4 4 3" xfId="53371"/>
    <cellStyle name="SAPBEXHLevel3 3 4 5" xfId="53372"/>
    <cellStyle name="SAPBEXHLevel3 3 4 5 2" xfId="53373"/>
    <cellStyle name="SAPBEXHLevel3 3 4 5 2 2" xfId="53374"/>
    <cellStyle name="SAPBEXHLevel3 3 4 5 3" xfId="53375"/>
    <cellStyle name="SAPBEXHLevel3 3 4 6" xfId="53376"/>
    <cellStyle name="SAPBEXHLevel3 3 4 6 2" xfId="53377"/>
    <cellStyle name="SAPBEXHLevel3 3 4 6 2 2" xfId="53378"/>
    <cellStyle name="SAPBEXHLevel3 3 4 6 3" xfId="53379"/>
    <cellStyle name="SAPBEXHLevel3 3 4 7" xfId="53380"/>
    <cellStyle name="SAPBEXHLevel3 3 4 7 2" xfId="53381"/>
    <cellStyle name="SAPBEXHLevel3 3 4 7 2 2" xfId="53382"/>
    <cellStyle name="SAPBEXHLevel3 3 4 7 3" xfId="53383"/>
    <cellStyle name="SAPBEXHLevel3 3 4 8" xfId="53384"/>
    <cellStyle name="SAPBEXHLevel3 3 4 8 2" xfId="53385"/>
    <cellStyle name="SAPBEXHLevel3 3 4 9" xfId="53386"/>
    <cellStyle name="SAPBEXHLevel3 3 5" xfId="53387"/>
    <cellStyle name="SAPBEXHLevel3 3 5 2" xfId="53388"/>
    <cellStyle name="SAPBEXHLevel3 3 5 2 2" xfId="53389"/>
    <cellStyle name="SAPBEXHLevel3 3 5 2 2 2" xfId="53390"/>
    <cellStyle name="SAPBEXHLevel3 3 5 2 3" xfId="53391"/>
    <cellStyle name="SAPBEXHLevel3 3 5 3" xfId="53392"/>
    <cellStyle name="SAPBEXHLevel3 3 5 3 2" xfId="53393"/>
    <cellStyle name="SAPBEXHLevel3 3 5 3 2 2" xfId="53394"/>
    <cellStyle name="SAPBEXHLevel3 3 5 3 3" xfId="53395"/>
    <cellStyle name="SAPBEXHLevel3 3 5 4" xfId="53396"/>
    <cellStyle name="SAPBEXHLevel3 3 5 4 2" xfId="53397"/>
    <cellStyle name="SAPBEXHLevel3 3 5 4 2 2" xfId="53398"/>
    <cellStyle name="SAPBEXHLevel3 3 5 4 3" xfId="53399"/>
    <cellStyle name="SAPBEXHLevel3 3 5 5" xfId="53400"/>
    <cellStyle name="SAPBEXHLevel3 3 5 5 2" xfId="53401"/>
    <cellStyle name="SAPBEXHLevel3 3 5 5 2 2" xfId="53402"/>
    <cellStyle name="SAPBEXHLevel3 3 5 5 3" xfId="53403"/>
    <cellStyle name="SAPBEXHLevel3 3 5 6" xfId="53404"/>
    <cellStyle name="SAPBEXHLevel3 3 5 6 2" xfId="53405"/>
    <cellStyle name="SAPBEXHLevel3 3 5 7" xfId="53406"/>
    <cellStyle name="SAPBEXHLevel3 3 6" xfId="53407"/>
    <cellStyle name="SAPBEXHLevel3 3 6 2" xfId="53408"/>
    <cellStyle name="SAPBEXHLevel3 3 6 2 2" xfId="53409"/>
    <cellStyle name="SAPBEXHLevel3 3 6 3" xfId="53410"/>
    <cellStyle name="SAPBEXHLevel3 3 7" xfId="53411"/>
    <cellStyle name="SAPBEXHLevel3 3 7 2" xfId="53412"/>
    <cellStyle name="SAPBEXHLevel3 3 7 2 2" xfId="53413"/>
    <cellStyle name="SAPBEXHLevel3 3 7 3" xfId="53414"/>
    <cellStyle name="SAPBEXHLevel3 3 8" xfId="53415"/>
    <cellStyle name="SAPBEXHLevel3 3 8 2" xfId="53416"/>
    <cellStyle name="SAPBEXHLevel3 3 9" xfId="53417"/>
    <cellStyle name="SAPBEXHLevel3 4" xfId="53418"/>
    <cellStyle name="SAPBEXHLevel3 4 2" xfId="53419"/>
    <cellStyle name="SAPBEXHLevel3 4 2 2" xfId="53420"/>
    <cellStyle name="SAPBEXHLevel3 4 2 2 2" xfId="53421"/>
    <cellStyle name="SAPBEXHLevel3 4 2 2 2 2" xfId="53422"/>
    <cellStyle name="SAPBEXHLevel3 4 2 2 2 2 2" xfId="53423"/>
    <cellStyle name="SAPBEXHLevel3 4 2 2 2 2 2 2" xfId="53424"/>
    <cellStyle name="SAPBEXHLevel3 4 2 2 2 2 3" xfId="53425"/>
    <cellStyle name="SAPBEXHLevel3 4 2 2 2 3" xfId="53426"/>
    <cellStyle name="SAPBEXHLevel3 4 2 2 2 3 2" xfId="53427"/>
    <cellStyle name="SAPBEXHLevel3 4 2 2 2 3 2 2" xfId="53428"/>
    <cellStyle name="SAPBEXHLevel3 4 2 2 2 3 3" xfId="53429"/>
    <cellStyle name="SAPBEXHLevel3 4 2 2 2 4" xfId="53430"/>
    <cellStyle name="SAPBEXHLevel3 4 2 2 2 4 2" xfId="53431"/>
    <cellStyle name="SAPBEXHLevel3 4 2 2 2 4 2 2" xfId="53432"/>
    <cellStyle name="SAPBEXHLevel3 4 2 2 2 4 3" xfId="53433"/>
    <cellStyle name="SAPBEXHLevel3 4 2 2 2 5" xfId="53434"/>
    <cellStyle name="SAPBEXHLevel3 4 2 2 2 5 2" xfId="53435"/>
    <cellStyle name="SAPBEXHLevel3 4 2 2 2 5 2 2" xfId="53436"/>
    <cellStyle name="SAPBEXHLevel3 4 2 2 2 5 3" xfId="53437"/>
    <cellStyle name="SAPBEXHLevel3 4 2 2 2 6" xfId="53438"/>
    <cellStyle name="SAPBEXHLevel3 4 2 2 2 6 2" xfId="53439"/>
    <cellStyle name="SAPBEXHLevel3 4 2 2 2 6 2 2" xfId="53440"/>
    <cellStyle name="SAPBEXHLevel3 4 2 2 2 6 3" xfId="53441"/>
    <cellStyle name="SAPBEXHLevel3 4 2 2 2 7" xfId="53442"/>
    <cellStyle name="SAPBEXHLevel3 4 2 2 2 7 2" xfId="53443"/>
    <cellStyle name="SAPBEXHLevel3 4 2 2 2 8" xfId="53444"/>
    <cellStyle name="SAPBEXHLevel3 4 2 2 3" xfId="53445"/>
    <cellStyle name="SAPBEXHLevel3 4 2 2 3 2" xfId="53446"/>
    <cellStyle name="SAPBEXHLevel3 4 2 2 3 2 2" xfId="53447"/>
    <cellStyle name="SAPBEXHLevel3 4 2 2 3 3" xfId="53448"/>
    <cellStyle name="SAPBEXHLevel3 4 2 2 4" xfId="53449"/>
    <cellStyle name="SAPBEXHLevel3 4 2 2 4 2" xfId="53450"/>
    <cellStyle name="SAPBEXHLevel3 4 2 2 4 2 2" xfId="53451"/>
    <cellStyle name="SAPBEXHLevel3 4 2 2 4 3" xfId="53452"/>
    <cellStyle name="SAPBEXHLevel3 4 2 2 5" xfId="53453"/>
    <cellStyle name="SAPBEXHLevel3 4 2 2 5 2" xfId="53454"/>
    <cellStyle name="SAPBEXHLevel3 4 2 2 5 2 2" xfId="53455"/>
    <cellStyle name="SAPBEXHLevel3 4 2 2 5 3" xfId="53456"/>
    <cellStyle name="SAPBEXHLevel3 4 2 2 6" xfId="53457"/>
    <cellStyle name="SAPBEXHLevel3 4 2 2 6 2" xfId="53458"/>
    <cellStyle name="SAPBEXHLevel3 4 2 2 6 2 2" xfId="53459"/>
    <cellStyle name="SAPBEXHLevel3 4 2 2 6 3" xfId="53460"/>
    <cellStyle name="SAPBEXHLevel3 4 2 2 7" xfId="53461"/>
    <cellStyle name="SAPBEXHLevel3 4 2 2 7 2" xfId="53462"/>
    <cellStyle name="SAPBEXHLevel3 4 2 2 7 2 2" xfId="53463"/>
    <cellStyle name="SAPBEXHLevel3 4 2 2 7 3" xfId="53464"/>
    <cellStyle name="SAPBEXHLevel3 4 2 2 8" xfId="53465"/>
    <cellStyle name="SAPBEXHLevel3 4 2 2 8 2" xfId="53466"/>
    <cellStyle name="SAPBEXHLevel3 4 2 2 9" xfId="53467"/>
    <cellStyle name="SAPBEXHLevel3 4 2 3" xfId="53468"/>
    <cellStyle name="SAPBEXHLevel3 4 2 3 2" xfId="53469"/>
    <cellStyle name="SAPBEXHLevel3 4 2 3 2 2" xfId="53470"/>
    <cellStyle name="SAPBEXHLevel3 4 2 3 2 2 2" xfId="53471"/>
    <cellStyle name="SAPBEXHLevel3 4 2 3 2 3" xfId="53472"/>
    <cellStyle name="SAPBEXHLevel3 4 2 3 3" xfId="53473"/>
    <cellStyle name="SAPBEXHLevel3 4 2 3 3 2" xfId="53474"/>
    <cellStyle name="SAPBEXHLevel3 4 2 3 3 2 2" xfId="53475"/>
    <cellStyle name="SAPBEXHLevel3 4 2 3 3 3" xfId="53476"/>
    <cellStyle name="SAPBEXHLevel3 4 2 3 4" xfId="53477"/>
    <cellStyle name="SAPBEXHLevel3 4 2 3 4 2" xfId="53478"/>
    <cellStyle name="SAPBEXHLevel3 4 2 3 4 2 2" xfId="53479"/>
    <cellStyle name="SAPBEXHLevel3 4 2 3 4 3" xfId="53480"/>
    <cellStyle name="SAPBEXHLevel3 4 2 3 5" xfId="53481"/>
    <cellStyle name="SAPBEXHLevel3 4 2 3 5 2" xfId="53482"/>
    <cellStyle name="SAPBEXHLevel3 4 2 3 5 2 2" xfId="53483"/>
    <cellStyle name="SAPBEXHLevel3 4 2 3 5 3" xfId="53484"/>
    <cellStyle name="SAPBEXHLevel3 4 2 3 6" xfId="53485"/>
    <cellStyle name="SAPBEXHLevel3 4 2 3 6 2" xfId="53486"/>
    <cellStyle name="SAPBEXHLevel3 4 2 3 7" xfId="53487"/>
    <cellStyle name="SAPBEXHLevel3 4 2 4" xfId="53488"/>
    <cellStyle name="SAPBEXHLevel3 4 2 4 2" xfId="53489"/>
    <cellStyle name="SAPBEXHLevel3 4 2 4 2 2" xfId="53490"/>
    <cellStyle name="SAPBEXHLevel3 4 2 4 3" xfId="53491"/>
    <cellStyle name="SAPBEXHLevel3 4 2 5" xfId="53492"/>
    <cellStyle name="SAPBEXHLevel3 4 2 5 2" xfId="53493"/>
    <cellStyle name="SAPBEXHLevel3 4 2 5 2 2" xfId="53494"/>
    <cellStyle name="SAPBEXHLevel3 4 2 5 3" xfId="53495"/>
    <cellStyle name="SAPBEXHLevel3 4 2 6" xfId="53496"/>
    <cellStyle name="SAPBEXHLevel3 4 2 6 2" xfId="53497"/>
    <cellStyle name="SAPBEXHLevel3 4 2 7" xfId="53498"/>
    <cellStyle name="SAPBEXHLevel3 4 3" xfId="53499"/>
    <cellStyle name="SAPBEXHLevel3 4 3 2" xfId="53500"/>
    <cellStyle name="SAPBEXHLevel3 4 3 2 2" xfId="53501"/>
    <cellStyle name="SAPBEXHLevel3 4 3 2 2 2" xfId="53502"/>
    <cellStyle name="SAPBEXHLevel3 4 3 2 2 2 2" xfId="53503"/>
    <cellStyle name="SAPBEXHLevel3 4 3 2 2 2 2 2" xfId="53504"/>
    <cellStyle name="SAPBEXHLevel3 4 3 2 2 2 3" xfId="53505"/>
    <cellStyle name="SAPBEXHLevel3 4 3 2 2 3" xfId="53506"/>
    <cellStyle name="SAPBEXHLevel3 4 3 2 2 3 2" xfId="53507"/>
    <cellStyle name="SAPBEXHLevel3 4 3 2 2 3 2 2" xfId="53508"/>
    <cellStyle name="SAPBEXHLevel3 4 3 2 2 3 3" xfId="53509"/>
    <cellStyle name="SAPBEXHLevel3 4 3 2 2 4" xfId="53510"/>
    <cellStyle name="SAPBEXHLevel3 4 3 2 2 4 2" xfId="53511"/>
    <cellStyle name="SAPBEXHLevel3 4 3 2 2 4 2 2" xfId="53512"/>
    <cellStyle name="SAPBEXHLevel3 4 3 2 2 4 3" xfId="53513"/>
    <cellStyle name="SAPBEXHLevel3 4 3 2 2 5" xfId="53514"/>
    <cellStyle name="SAPBEXHLevel3 4 3 2 2 5 2" xfId="53515"/>
    <cellStyle name="SAPBEXHLevel3 4 3 2 2 5 2 2" xfId="53516"/>
    <cellStyle name="SAPBEXHLevel3 4 3 2 2 5 3" xfId="53517"/>
    <cellStyle name="SAPBEXHLevel3 4 3 2 2 6" xfId="53518"/>
    <cellStyle name="SAPBEXHLevel3 4 3 2 2 6 2" xfId="53519"/>
    <cellStyle name="SAPBEXHLevel3 4 3 2 2 6 2 2" xfId="53520"/>
    <cellStyle name="SAPBEXHLevel3 4 3 2 2 6 3" xfId="53521"/>
    <cellStyle name="SAPBEXHLevel3 4 3 2 2 7" xfId="53522"/>
    <cellStyle name="SAPBEXHLevel3 4 3 2 2 7 2" xfId="53523"/>
    <cellStyle name="SAPBEXHLevel3 4 3 2 2 8" xfId="53524"/>
    <cellStyle name="SAPBEXHLevel3 4 3 2 3" xfId="53525"/>
    <cellStyle name="SAPBEXHLevel3 4 3 2 3 2" xfId="53526"/>
    <cellStyle name="SAPBEXHLevel3 4 3 2 3 2 2" xfId="53527"/>
    <cellStyle name="SAPBEXHLevel3 4 3 2 3 3" xfId="53528"/>
    <cellStyle name="SAPBEXHLevel3 4 3 2 4" xfId="53529"/>
    <cellStyle name="SAPBEXHLevel3 4 3 2 4 2" xfId="53530"/>
    <cellStyle name="SAPBEXHLevel3 4 3 2 4 2 2" xfId="53531"/>
    <cellStyle name="SAPBEXHLevel3 4 3 2 4 3" xfId="53532"/>
    <cellStyle name="SAPBEXHLevel3 4 3 2 5" xfId="53533"/>
    <cellStyle name="SAPBEXHLevel3 4 3 2 5 2" xfId="53534"/>
    <cellStyle name="SAPBEXHLevel3 4 3 2 5 2 2" xfId="53535"/>
    <cellStyle name="SAPBEXHLevel3 4 3 2 5 3" xfId="53536"/>
    <cellStyle name="SAPBEXHLevel3 4 3 2 6" xfId="53537"/>
    <cellStyle name="SAPBEXHLevel3 4 3 2 6 2" xfId="53538"/>
    <cellStyle name="SAPBEXHLevel3 4 3 2 6 2 2" xfId="53539"/>
    <cellStyle name="SAPBEXHLevel3 4 3 2 6 3" xfId="53540"/>
    <cellStyle name="SAPBEXHLevel3 4 3 2 7" xfId="53541"/>
    <cellStyle name="SAPBEXHLevel3 4 3 2 7 2" xfId="53542"/>
    <cellStyle name="SAPBEXHLevel3 4 3 2 7 2 2" xfId="53543"/>
    <cellStyle name="SAPBEXHLevel3 4 3 2 7 3" xfId="53544"/>
    <cellStyle name="SAPBEXHLevel3 4 3 2 8" xfId="53545"/>
    <cellStyle name="SAPBEXHLevel3 4 3 2 8 2" xfId="53546"/>
    <cellStyle name="SAPBEXHLevel3 4 3 2 9" xfId="53547"/>
    <cellStyle name="SAPBEXHLevel3 4 3 3" xfId="53548"/>
    <cellStyle name="SAPBEXHLevel3 4 3 3 2" xfId="53549"/>
    <cellStyle name="SAPBEXHLevel3 4 3 3 2 2" xfId="53550"/>
    <cellStyle name="SAPBEXHLevel3 4 3 3 2 2 2" xfId="53551"/>
    <cellStyle name="SAPBEXHLevel3 4 3 3 2 3" xfId="53552"/>
    <cellStyle name="SAPBEXHLevel3 4 3 3 3" xfId="53553"/>
    <cellStyle name="SAPBEXHLevel3 4 3 3 3 2" xfId="53554"/>
    <cellStyle name="SAPBEXHLevel3 4 3 3 3 2 2" xfId="53555"/>
    <cellStyle name="SAPBEXHLevel3 4 3 3 3 3" xfId="53556"/>
    <cellStyle name="SAPBEXHLevel3 4 3 3 4" xfId="53557"/>
    <cellStyle name="SAPBEXHLevel3 4 3 3 4 2" xfId="53558"/>
    <cellStyle name="SAPBEXHLevel3 4 3 3 4 2 2" xfId="53559"/>
    <cellStyle name="SAPBEXHLevel3 4 3 3 4 3" xfId="53560"/>
    <cellStyle name="SAPBEXHLevel3 4 3 3 5" xfId="53561"/>
    <cellStyle name="SAPBEXHLevel3 4 3 3 5 2" xfId="53562"/>
    <cellStyle name="SAPBEXHLevel3 4 3 3 5 2 2" xfId="53563"/>
    <cellStyle name="SAPBEXHLevel3 4 3 3 5 3" xfId="53564"/>
    <cellStyle name="SAPBEXHLevel3 4 3 3 6" xfId="53565"/>
    <cellStyle name="SAPBEXHLevel3 4 3 3 6 2" xfId="53566"/>
    <cellStyle name="SAPBEXHLevel3 4 3 3 7" xfId="53567"/>
    <cellStyle name="SAPBEXHLevel3 4 3 4" xfId="53568"/>
    <cellStyle name="SAPBEXHLevel3 4 3 4 2" xfId="53569"/>
    <cellStyle name="SAPBEXHLevel3 4 3 4 2 2" xfId="53570"/>
    <cellStyle name="SAPBEXHLevel3 4 3 4 3" xfId="53571"/>
    <cellStyle name="SAPBEXHLevel3 4 3 5" xfId="53572"/>
    <cellStyle name="SAPBEXHLevel3 4 3 5 2" xfId="53573"/>
    <cellStyle name="SAPBEXHLevel3 4 3 5 2 2" xfId="53574"/>
    <cellStyle name="SAPBEXHLevel3 4 3 5 3" xfId="53575"/>
    <cellStyle name="SAPBEXHLevel3 4 3 6" xfId="53576"/>
    <cellStyle name="SAPBEXHLevel3 4 3 6 2" xfId="53577"/>
    <cellStyle name="SAPBEXHLevel3 4 3 7" xfId="53578"/>
    <cellStyle name="SAPBEXHLevel3 4 4" xfId="53579"/>
    <cellStyle name="SAPBEXHLevel3 4 4 2" xfId="53580"/>
    <cellStyle name="SAPBEXHLevel3 4 4 2 2" xfId="53581"/>
    <cellStyle name="SAPBEXHLevel3 4 4 2 2 2" xfId="53582"/>
    <cellStyle name="SAPBEXHLevel3 4 4 2 2 2 2" xfId="53583"/>
    <cellStyle name="SAPBEXHLevel3 4 4 2 2 3" xfId="53584"/>
    <cellStyle name="SAPBEXHLevel3 4 4 2 3" xfId="53585"/>
    <cellStyle name="SAPBEXHLevel3 4 4 2 3 2" xfId="53586"/>
    <cellStyle name="SAPBEXHLevel3 4 4 2 3 2 2" xfId="53587"/>
    <cellStyle name="SAPBEXHLevel3 4 4 2 3 3" xfId="53588"/>
    <cellStyle name="SAPBEXHLevel3 4 4 2 4" xfId="53589"/>
    <cellStyle name="SAPBEXHLevel3 4 4 2 4 2" xfId="53590"/>
    <cellStyle name="SAPBEXHLevel3 4 4 2 4 2 2" xfId="53591"/>
    <cellStyle name="SAPBEXHLevel3 4 4 2 4 3" xfId="53592"/>
    <cellStyle name="SAPBEXHLevel3 4 4 2 5" xfId="53593"/>
    <cellStyle name="SAPBEXHLevel3 4 4 2 5 2" xfId="53594"/>
    <cellStyle name="SAPBEXHLevel3 4 4 2 5 2 2" xfId="53595"/>
    <cellStyle name="SAPBEXHLevel3 4 4 2 5 3" xfId="53596"/>
    <cellStyle name="SAPBEXHLevel3 4 4 2 6" xfId="53597"/>
    <cellStyle name="SAPBEXHLevel3 4 4 2 6 2" xfId="53598"/>
    <cellStyle name="SAPBEXHLevel3 4 4 2 6 2 2" xfId="53599"/>
    <cellStyle name="SAPBEXHLevel3 4 4 2 6 3" xfId="53600"/>
    <cellStyle name="SAPBEXHLevel3 4 4 2 7" xfId="53601"/>
    <cellStyle name="SAPBEXHLevel3 4 4 2 7 2" xfId="53602"/>
    <cellStyle name="SAPBEXHLevel3 4 4 2 8" xfId="53603"/>
    <cellStyle name="SAPBEXHLevel3 4 4 3" xfId="53604"/>
    <cellStyle name="SAPBEXHLevel3 4 4 3 2" xfId="53605"/>
    <cellStyle name="SAPBEXHLevel3 4 4 3 2 2" xfId="53606"/>
    <cellStyle name="SAPBEXHLevel3 4 4 3 3" xfId="53607"/>
    <cellStyle name="SAPBEXHLevel3 4 4 4" xfId="53608"/>
    <cellStyle name="SAPBEXHLevel3 4 4 4 2" xfId="53609"/>
    <cellStyle name="SAPBEXHLevel3 4 4 4 2 2" xfId="53610"/>
    <cellStyle name="SAPBEXHLevel3 4 4 4 3" xfId="53611"/>
    <cellStyle name="SAPBEXHLevel3 4 4 5" xfId="53612"/>
    <cellStyle name="SAPBEXHLevel3 4 4 5 2" xfId="53613"/>
    <cellStyle name="SAPBEXHLevel3 4 4 5 2 2" xfId="53614"/>
    <cellStyle name="SAPBEXHLevel3 4 4 5 3" xfId="53615"/>
    <cellStyle name="SAPBEXHLevel3 4 4 6" xfId="53616"/>
    <cellStyle name="SAPBEXHLevel3 4 4 6 2" xfId="53617"/>
    <cellStyle name="SAPBEXHLevel3 4 4 6 2 2" xfId="53618"/>
    <cellStyle name="SAPBEXHLevel3 4 4 6 3" xfId="53619"/>
    <cellStyle name="SAPBEXHLevel3 4 4 7" xfId="53620"/>
    <cellStyle name="SAPBEXHLevel3 4 4 7 2" xfId="53621"/>
    <cellStyle name="SAPBEXHLevel3 4 4 7 2 2" xfId="53622"/>
    <cellStyle name="SAPBEXHLevel3 4 4 7 3" xfId="53623"/>
    <cellStyle name="SAPBEXHLevel3 4 4 8" xfId="53624"/>
    <cellStyle name="SAPBEXHLevel3 4 4 8 2" xfId="53625"/>
    <cellStyle name="SAPBEXHLevel3 4 4 9" xfId="53626"/>
    <cellStyle name="SAPBEXHLevel3 4 5" xfId="53627"/>
    <cellStyle name="SAPBEXHLevel3 4 5 2" xfId="53628"/>
    <cellStyle name="SAPBEXHLevel3 4 5 2 2" xfId="53629"/>
    <cellStyle name="SAPBEXHLevel3 4 5 2 2 2" xfId="53630"/>
    <cellStyle name="SAPBEXHLevel3 4 5 2 3" xfId="53631"/>
    <cellStyle name="SAPBEXHLevel3 4 5 3" xfId="53632"/>
    <cellStyle name="SAPBEXHLevel3 4 5 3 2" xfId="53633"/>
    <cellStyle name="SAPBEXHLevel3 4 5 3 2 2" xfId="53634"/>
    <cellStyle name="SAPBEXHLevel3 4 5 3 3" xfId="53635"/>
    <cellStyle name="SAPBEXHLevel3 4 5 4" xfId="53636"/>
    <cellStyle name="SAPBEXHLevel3 4 5 4 2" xfId="53637"/>
    <cellStyle name="SAPBEXHLevel3 4 5 4 2 2" xfId="53638"/>
    <cellStyle name="SAPBEXHLevel3 4 5 4 3" xfId="53639"/>
    <cellStyle name="SAPBEXHLevel3 4 5 5" xfId="53640"/>
    <cellStyle name="SAPBEXHLevel3 4 5 5 2" xfId="53641"/>
    <cellStyle name="SAPBEXHLevel3 4 5 5 2 2" xfId="53642"/>
    <cellStyle name="SAPBEXHLevel3 4 5 5 3" xfId="53643"/>
    <cellStyle name="SAPBEXHLevel3 4 5 6" xfId="53644"/>
    <cellStyle name="SAPBEXHLevel3 4 5 6 2" xfId="53645"/>
    <cellStyle name="SAPBEXHLevel3 4 5 7" xfId="53646"/>
    <cellStyle name="SAPBEXHLevel3 4 6" xfId="53647"/>
    <cellStyle name="SAPBEXHLevel3 4 6 2" xfId="53648"/>
    <cellStyle name="SAPBEXHLevel3 4 6 2 2" xfId="53649"/>
    <cellStyle name="SAPBEXHLevel3 4 6 3" xfId="53650"/>
    <cellStyle name="SAPBEXHLevel3 4 7" xfId="53651"/>
    <cellStyle name="SAPBEXHLevel3 4 7 2" xfId="53652"/>
    <cellStyle name="SAPBEXHLevel3 4 7 2 2" xfId="53653"/>
    <cellStyle name="SAPBEXHLevel3 4 7 3" xfId="53654"/>
    <cellStyle name="SAPBEXHLevel3 4 8" xfId="53655"/>
    <cellStyle name="SAPBEXHLevel3 4 8 2" xfId="53656"/>
    <cellStyle name="SAPBEXHLevel3 4 9" xfId="53657"/>
    <cellStyle name="SAPBEXHLevel3 5" xfId="53658"/>
    <cellStyle name="SAPBEXHLevel3 5 2" xfId="53659"/>
    <cellStyle name="SAPBEXHLevel3 5 2 2" xfId="53660"/>
    <cellStyle name="SAPBEXHLevel3 5 2 2 2" xfId="53661"/>
    <cellStyle name="SAPBEXHLevel3 5 2 2 2 2" xfId="53662"/>
    <cellStyle name="SAPBEXHLevel3 5 2 2 2 2 2" xfId="53663"/>
    <cellStyle name="SAPBEXHLevel3 5 2 2 2 3" xfId="53664"/>
    <cellStyle name="SAPBEXHLevel3 5 2 2 3" xfId="53665"/>
    <cellStyle name="SAPBEXHLevel3 5 2 2 3 2" xfId="53666"/>
    <cellStyle name="SAPBEXHLevel3 5 2 2 3 2 2" xfId="53667"/>
    <cellStyle name="SAPBEXHLevel3 5 2 2 3 3" xfId="53668"/>
    <cellStyle name="SAPBEXHLevel3 5 2 2 4" xfId="53669"/>
    <cellStyle name="SAPBEXHLevel3 5 2 2 4 2" xfId="53670"/>
    <cellStyle name="SAPBEXHLevel3 5 2 2 4 2 2" xfId="53671"/>
    <cellStyle name="SAPBEXHLevel3 5 2 2 4 3" xfId="53672"/>
    <cellStyle name="SAPBEXHLevel3 5 2 2 5" xfId="53673"/>
    <cellStyle name="SAPBEXHLevel3 5 2 2 5 2" xfId="53674"/>
    <cellStyle name="SAPBEXHLevel3 5 2 2 5 2 2" xfId="53675"/>
    <cellStyle name="SAPBEXHLevel3 5 2 2 5 3" xfId="53676"/>
    <cellStyle name="SAPBEXHLevel3 5 2 2 6" xfId="53677"/>
    <cellStyle name="SAPBEXHLevel3 5 2 2 6 2" xfId="53678"/>
    <cellStyle name="SAPBEXHLevel3 5 2 2 6 2 2" xfId="53679"/>
    <cellStyle name="SAPBEXHLevel3 5 2 2 6 3" xfId="53680"/>
    <cellStyle name="SAPBEXHLevel3 5 2 2 7" xfId="53681"/>
    <cellStyle name="SAPBEXHLevel3 5 2 2 7 2" xfId="53682"/>
    <cellStyle name="SAPBEXHLevel3 5 2 2 8" xfId="53683"/>
    <cellStyle name="SAPBEXHLevel3 5 2 3" xfId="53684"/>
    <cellStyle name="SAPBEXHLevel3 5 2 3 2" xfId="53685"/>
    <cellStyle name="SAPBEXHLevel3 5 2 3 2 2" xfId="53686"/>
    <cellStyle name="SAPBEXHLevel3 5 2 3 3" xfId="53687"/>
    <cellStyle name="SAPBEXHLevel3 5 2 4" xfId="53688"/>
    <cellStyle name="SAPBEXHLevel3 5 2 4 2" xfId="53689"/>
    <cellStyle name="SAPBEXHLevel3 5 2 4 2 2" xfId="53690"/>
    <cellStyle name="SAPBEXHLevel3 5 2 4 3" xfId="53691"/>
    <cellStyle name="SAPBEXHLevel3 5 2 5" xfId="53692"/>
    <cellStyle name="SAPBEXHLevel3 5 2 5 2" xfId="53693"/>
    <cellStyle name="SAPBEXHLevel3 5 2 5 2 2" xfId="53694"/>
    <cellStyle name="SAPBEXHLevel3 5 2 5 3" xfId="53695"/>
    <cellStyle name="SAPBEXHLevel3 5 2 6" xfId="53696"/>
    <cellStyle name="SAPBEXHLevel3 5 2 6 2" xfId="53697"/>
    <cellStyle name="SAPBEXHLevel3 5 2 6 2 2" xfId="53698"/>
    <cellStyle name="SAPBEXHLevel3 5 2 6 3" xfId="53699"/>
    <cellStyle name="SAPBEXHLevel3 5 2 7" xfId="53700"/>
    <cellStyle name="SAPBEXHLevel3 5 2 7 2" xfId="53701"/>
    <cellStyle name="SAPBEXHLevel3 5 2 7 2 2" xfId="53702"/>
    <cellStyle name="SAPBEXHLevel3 5 2 7 3" xfId="53703"/>
    <cellStyle name="SAPBEXHLevel3 5 2 8" xfId="53704"/>
    <cellStyle name="SAPBEXHLevel3 5 2 8 2" xfId="53705"/>
    <cellStyle name="SAPBEXHLevel3 5 2 9" xfId="53706"/>
    <cellStyle name="SAPBEXHLevel3 5 3" xfId="53707"/>
    <cellStyle name="SAPBEXHLevel3 5 3 2" xfId="53708"/>
    <cellStyle name="SAPBEXHLevel3 5 3 2 2" xfId="53709"/>
    <cellStyle name="SAPBEXHLevel3 5 3 2 2 2" xfId="53710"/>
    <cellStyle name="SAPBEXHLevel3 5 3 2 3" xfId="53711"/>
    <cellStyle name="SAPBEXHLevel3 5 3 3" xfId="53712"/>
    <cellStyle name="SAPBEXHLevel3 5 3 3 2" xfId="53713"/>
    <cellStyle name="SAPBEXHLevel3 5 3 3 2 2" xfId="53714"/>
    <cellStyle name="SAPBEXHLevel3 5 3 3 3" xfId="53715"/>
    <cellStyle name="SAPBEXHLevel3 5 3 4" xfId="53716"/>
    <cellStyle name="SAPBEXHLevel3 5 3 4 2" xfId="53717"/>
    <cellStyle name="SAPBEXHLevel3 5 3 4 2 2" xfId="53718"/>
    <cellStyle name="SAPBEXHLevel3 5 3 4 3" xfId="53719"/>
    <cellStyle name="SAPBEXHLevel3 5 3 5" xfId="53720"/>
    <cellStyle name="SAPBEXHLevel3 5 3 5 2" xfId="53721"/>
    <cellStyle name="SAPBEXHLevel3 5 3 5 2 2" xfId="53722"/>
    <cellStyle name="SAPBEXHLevel3 5 3 5 3" xfId="53723"/>
    <cellStyle name="SAPBEXHLevel3 5 3 6" xfId="53724"/>
    <cellStyle name="SAPBEXHLevel3 5 3 6 2" xfId="53725"/>
    <cellStyle name="SAPBEXHLevel3 5 3 7" xfId="53726"/>
    <cellStyle name="SAPBEXHLevel3 5 4" xfId="53727"/>
    <cellStyle name="SAPBEXHLevel3 5 4 2" xfId="53728"/>
    <cellStyle name="SAPBEXHLevel3 5 4 2 2" xfId="53729"/>
    <cellStyle name="SAPBEXHLevel3 5 4 3" xfId="53730"/>
    <cellStyle name="SAPBEXHLevel3 5 5" xfId="53731"/>
    <cellStyle name="SAPBEXHLevel3 5 5 2" xfId="53732"/>
    <cellStyle name="SAPBEXHLevel3 5 5 2 2" xfId="53733"/>
    <cellStyle name="SAPBEXHLevel3 5 5 3" xfId="53734"/>
    <cellStyle name="SAPBEXHLevel3 5 6" xfId="53735"/>
    <cellStyle name="SAPBEXHLevel3 5 6 2" xfId="53736"/>
    <cellStyle name="SAPBEXHLevel3 5 7" xfId="53737"/>
    <cellStyle name="SAPBEXHLevel3 6" xfId="53738"/>
    <cellStyle name="SAPBEXHLevel3 6 2" xfId="53739"/>
    <cellStyle name="SAPBEXHLevel3 6 2 2" xfId="53740"/>
    <cellStyle name="SAPBEXHLevel3 6 2 2 2" xfId="53741"/>
    <cellStyle name="SAPBEXHLevel3 6 2 2 2 2" xfId="53742"/>
    <cellStyle name="SAPBEXHLevel3 6 2 2 3" xfId="53743"/>
    <cellStyle name="SAPBEXHLevel3 6 2 3" xfId="53744"/>
    <cellStyle name="SAPBEXHLevel3 6 2 3 2" xfId="53745"/>
    <cellStyle name="SAPBEXHLevel3 6 2 3 2 2" xfId="53746"/>
    <cellStyle name="SAPBEXHLevel3 6 2 3 3" xfId="53747"/>
    <cellStyle name="SAPBEXHLevel3 6 2 4" xfId="53748"/>
    <cellStyle name="SAPBEXHLevel3 6 2 4 2" xfId="53749"/>
    <cellStyle name="SAPBEXHLevel3 6 2 4 2 2" xfId="53750"/>
    <cellStyle name="SAPBEXHLevel3 6 2 4 3" xfId="53751"/>
    <cellStyle name="SAPBEXHLevel3 6 2 5" xfId="53752"/>
    <cellStyle name="SAPBEXHLevel3 6 2 5 2" xfId="53753"/>
    <cellStyle name="SAPBEXHLevel3 6 2 5 2 2" xfId="53754"/>
    <cellStyle name="SAPBEXHLevel3 6 2 5 3" xfId="53755"/>
    <cellStyle name="SAPBEXHLevel3 6 2 6" xfId="53756"/>
    <cellStyle name="SAPBEXHLevel3 6 2 6 2" xfId="53757"/>
    <cellStyle name="SAPBEXHLevel3 6 2 6 2 2" xfId="53758"/>
    <cellStyle name="SAPBEXHLevel3 6 2 6 3" xfId="53759"/>
    <cellStyle name="SAPBEXHLevel3 6 2 7" xfId="53760"/>
    <cellStyle name="SAPBEXHLevel3 6 2 7 2" xfId="53761"/>
    <cellStyle name="SAPBEXHLevel3 6 2 8" xfId="53762"/>
    <cellStyle name="SAPBEXHLevel3 6 3" xfId="53763"/>
    <cellStyle name="SAPBEXHLevel3 6 3 2" xfId="53764"/>
    <cellStyle name="SAPBEXHLevel3 6 3 2 2" xfId="53765"/>
    <cellStyle name="SAPBEXHLevel3 6 3 3" xfId="53766"/>
    <cellStyle name="SAPBEXHLevel3 6 4" xfId="53767"/>
    <cellStyle name="SAPBEXHLevel3 6 4 2" xfId="53768"/>
    <cellStyle name="SAPBEXHLevel3 6 4 2 2" xfId="53769"/>
    <cellStyle name="SAPBEXHLevel3 6 4 3" xfId="53770"/>
    <cellStyle name="SAPBEXHLevel3 6 5" xfId="53771"/>
    <cellStyle name="SAPBEXHLevel3 6 5 2" xfId="53772"/>
    <cellStyle name="SAPBEXHLevel3 6 5 2 2" xfId="53773"/>
    <cellStyle name="SAPBEXHLevel3 6 5 3" xfId="53774"/>
    <cellStyle name="SAPBEXHLevel3 6 6" xfId="53775"/>
    <cellStyle name="SAPBEXHLevel3 6 6 2" xfId="53776"/>
    <cellStyle name="SAPBEXHLevel3 6 6 2 2" xfId="53777"/>
    <cellStyle name="SAPBEXHLevel3 6 6 3" xfId="53778"/>
    <cellStyle name="SAPBEXHLevel3 6 7" xfId="53779"/>
    <cellStyle name="SAPBEXHLevel3 6 7 2" xfId="53780"/>
    <cellStyle name="SAPBEXHLevel3 6 7 2 2" xfId="53781"/>
    <cellStyle name="SAPBEXHLevel3 6 7 3" xfId="53782"/>
    <cellStyle name="SAPBEXHLevel3 6 8" xfId="53783"/>
    <cellStyle name="SAPBEXHLevel3 6 8 2" xfId="53784"/>
    <cellStyle name="SAPBEXHLevel3 6 9" xfId="53785"/>
    <cellStyle name="SAPBEXHLevel3 7" xfId="53786"/>
    <cellStyle name="SAPBEXHLevel3 7 2" xfId="53787"/>
    <cellStyle name="SAPBEXHLevel3 7 2 2" xfId="53788"/>
    <cellStyle name="SAPBEXHLevel3 7 2 2 2" xfId="53789"/>
    <cellStyle name="SAPBEXHLevel3 7 2 3" xfId="53790"/>
    <cellStyle name="SAPBEXHLevel3 7 3" xfId="53791"/>
    <cellStyle name="SAPBEXHLevel3 7 3 2" xfId="53792"/>
    <cellStyle name="SAPBEXHLevel3 7 3 2 2" xfId="53793"/>
    <cellStyle name="SAPBEXHLevel3 7 3 3" xfId="53794"/>
    <cellStyle name="SAPBEXHLevel3 7 4" xfId="53795"/>
    <cellStyle name="SAPBEXHLevel3 7 4 2" xfId="53796"/>
    <cellStyle name="SAPBEXHLevel3 7 4 2 2" xfId="53797"/>
    <cellStyle name="SAPBEXHLevel3 7 4 3" xfId="53798"/>
    <cellStyle name="SAPBEXHLevel3 7 5" xfId="53799"/>
    <cellStyle name="SAPBEXHLevel3 7 5 2" xfId="53800"/>
    <cellStyle name="SAPBEXHLevel3 7 5 2 2" xfId="53801"/>
    <cellStyle name="SAPBEXHLevel3 7 5 3" xfId="53802"/>
    <cellStyle name="SAPBEXHLevel3 7 6" xfId="53803"/>
    <cellStyle name="SAPBEXHLevel3 7 6 2" xfId="53804"/>
    <cellStyle name="SAPBEXHLevel3 7 7" xfId="53805"/>
    <cellStyle name="SAPBEXHLevel3 8" xfId="53806"/>
    <cellStyle name="SAPBEXHLevel3 8 2" xfId="53807"/>
    <cellStyle name="SAPBEXHLevel3 8 2 2" xfId="53808"/>
    <cellStyle name="SAPBEXHLevel3 8 3" xfId="53809"/>
    <cellStyle name="SAPBEXHLevel3 9" xfId="53810"/>
    <cellStyle name="SAPBEXHLevel3 9 2" xfId="53811"/>
    <cellStyle name="SAPBEXHLevel3 9 2 2" xfId="53812"/>
    <cellStyle name="SAPBEXHLevel3 9 3" xfId="53813"/>
    <cellStyle name="SAPBEXHLevel3_10년_단기 (2)" xfId="53814"/>
    <cellStyle name="SAPBEXHLevel3X" xfId="53815"/>
    <cellStyle name="SAPBEXHLevel3X 10" xfId="53816"/>
    <cellStyle name="SAPBEXHLevel3X 10 2" xfId="53817"/>
    <cellStyle name="SAPBEXHLevel3X 11" xfId="53818"/>
    <cellStyle name="SAPBEXHLevel3X 2" xfId="53819"/>
    <cellStyle name="SAPBEXHLevel3X 2 2" xfId="53820"/>
    <cellStyle name="SAPBEXHLevel3X 2 2 2" xfId="53821"/>
    <cellStyle name="SAPBEXHLevel3X 2 2 2 2" xfId="53822"/>
    <cellStyle name="SAPBEXHLevel3X 2 2 2 2 2" xfId="53823"/>
    <cellStyle name="SAPBEXHLevel3X 2 2 2 2 2 2" xfId="53824"/>
    <cellStyle name="SAPBEXHLevel3X 2 2 2 2 2 2 2" xfId="53825"/>
    <cellStyle name="SAPBEXHLevel3X 2 2 2 2 2 3" xfId="53826"/>
    <cellStyle name="SAPBEXHLevel3X 2 2 2 2 3" xfId="53827"/>
    <cellStyle name="SAPBEXHLevel3X 2 2 2 2 3 2" xfId="53828"/>
    <cellStyle name="SAPBEXHLevel3X 2 2 2 2 3 2 2" xfId="53829"/>
    <cellStyle name="SAPBEXHLevel3X 2 2 2 2 3 3" xfId="53830"/>
    <cellStyle name="SAPBEXHLevel3X 2 2 2 2 4" xfId="53831"/>
    <cellStyle name="SAPBEXHLevel3X 2 2 2 2 4 2" xfId="53832"/>
    <cellStyle name="SAPBEXHLevel3X 2 2 2 2 4 2 2" xfId="53833"/>
    <cellStyle name="SAPBEXHLevel3X 2 2 2 2 4 3" xfId="53834"/>
    <cellStyle name="SAPBEXHLevel3X 2 2 2 2 5" xfId="53835"/>
    <cellStyle name="SAPBEXHLevel3X 2 2 2 2 5 2" xfId="53836"/>
    <cellStyle name="SAPBEXHLevel3X 2 2 2 2 5 2 2" xfId="53837"/>
    <cellStyle name="SAPBEXHLevel3X 2 2 2 2 5 3" xfId="53838"/>
    <cellStyle name="SAPBEXHLevel3X 2 2 2 2 6" xfId="53839"/>
    <cellStyle name="SAPBEXHLevel3X 2 2 2 2 6 2" xfId="53840"/>
    <cellStyle name="SAPBEXHLevel3X 2 2 2 2 6 2 2" xfId="53841"/>
    <cellStyle name="SAPBEXHLevel3X 2 2 2 2 6 3" xfId="53842"/>
    <cellStyle name="SAPBEXHLevel3X 2 2 2 2 7" xfId="53843"/>
    <cellStyle name="SAPBEXHLevel3X 2 2 2 2 7 2" xfId="53844"/>
    <cellStyle name="SAPBEXHLevel3X 2 2 2 2 8" xfId="53845"/>
    <cellStyle name="SAPBEXHLevel3X 2 2 2 3" xfId="53846"/>
    <cellStyle name="SAPBEXHLevel3X 2 2 2 3 2" xfId="53847"/>
    <cellStyle name="SAPBEXHLevel3X 2 2 2 3 2 2" xfId="53848"/>
    <cellStyle name="SAPBEXHLevel3X 2 2 2 3 3" xfId="53849"/>
    <cellStyle name="SAPBEXHLevel3X 2 2 2 4" xfId="53850"/>
    <cellStyle name="SAPBEXHLevel3X 2 2 2 4 2" xfId="53851"/>
    <cellStyle name="SAPBEXHLevel3X 2 2 2 4 2 2" xfId="53852"/>
    <cellStyle name="SAPBEXHLevel3X 2 2 2 4 3" xfId="53853"/>
    <cellStyle name="SAPBEXHLevel3X 2 2 2 5" xfId="53854"/>
    <cellStyle name="SAPBEXHLevel3X 2 2 2 5 2" xfId="53855"/>
    <cellStyle name="SAPBEXHLevel3X 2 2 2 5 2 2" xfId="53856"/>
    <cellStyle name="SAPBEXHLevel3X 2 2 2 5 3" xfId="53857"/>
    <cellStyle name="SAPBEXHLevel3X 2 2 2 6" xfId="53858"/>
    <cellStyle name="SAPBEXHLevel3X 2 2 2 6 2" xfId="53859"/>
    <cellStyle name="SAPBEXHLevel3X 2 2 2 6 2 2" xfId="53860"/>
    <cellStyle name="SAPBEXHLevel3X 2 2 2 6 3" xfId="53861"/>
    <cellStyle name="SAPBEXHLevel3X 2 2 2 7" xfId="53862"/>
    <cellStyle name="SAPBEXHLevel3X 2 2 2 7 2" xfId="53863"/>
    <cellStyle name="SAPBEXHLevel3X 2 2 2 7 2 2" xfId="53864"/>
    <cellStyle name="SAPBEXHLevel3X 2 2 2 7 3" xfId="53865"/>
    <cellStyle name="SAPBEXHLevel3X 2 2 2 8" xfId="53866"/>
    <cellStyle name="SAPBEXHLevel3X 2 2 2 8 2" xfId="53867"/>
    <cellStyle name="SAPBEXHLevel3X 2 2 2 9" xfId="53868"/>
    <cellStyle name="SAPBEXHLevel3X 2 2 3" xfId="53869"/>
    <cellStyle name="SAPBEXHLevel3X 2 2 3 2" xfId="53870"/>
    <cellStyle name="SAPBEXHLevel3X 2 2 3 2 2" xfId="53871"/>
    <cellStyle name="SAPBEXHLevel3X 2 2 3 2 2 2" xfId="53872"/>
    <cellStyle name="SAPBEXHLevel3X 2 2 3 2 3" xfId="53873"/>
    <cellStyle name="SAPBEXHLevel3X 2 2 3 3" xfId="53874"/>
    <cellStyle name="SAPBEXHLevel3X 2 2 3 3 2" xfId="53875"/>
    <cellStyle name="SAPBEXHLevel3X 2 2 3 3 2 2" xfId="53876"/>
    <cellStyle name="SAPBEXHLevel3X 2 2 3 3 3" xfId="53877"/>
    <cellStyle name="SAPBEXHLevel3X 2 2 3 4" xfId="53878"/>
    <cellStyle name="SAPBEXHLevel3X 2 2 3 4 2" xfId="53879"/>
    <cellStyle name="SAPBEXHLevel3X 2 2 3 4 2 2" xfId="53880"/>
    <cellStyle name="SAPBEXHLevel3X 2 2 3 4 3" xfId="53881"/>
    <cellStyle name="SAPBEXHLevel3X 2 2 3 5" xfId="53882"/>
    <cellStyle name="SAPBEXHLevel3X 2 2 3 5 2" xfId="53883"/>
    <cellStyle name="SAPBEXHLevel3X 2 2 3 5 2 2" xfId="53884"/>
    <cellStyle name="SAPBEXHLevel3X 2 2 3 5 3" xfId="53885"/>
    <cellStyle name="SAPBEXHLevel3X 2 2 3 6" xfId="53886"/>
    <cellStyle name="SAPBEXHLevel3X 2 2 3 6 2" xfId="53887"/>
    <cellStyle name="SAPBEXHLevel3X 2 2 3 7" xfId="53888"/>
    <cellStyle name="SAPBEXHLevel3X 2 2 4" xfId="53889"/>
    <cellStyle name="SAPBEXHLevel3X 2 2 4 2" xfId="53890"/>
    <cellStyle name="SAPBEXHLevel3X 2 2 4 2 2" xfId="53891"/>
    <cellStyle name="SAPBEXHLevel3X 2 2 4 3" xfId="53892"/>
    <cellStyle name="SAPBEXHLevel3X 2 2 5" xfId="53893"/>
    <cellStyle name="SAPBEXHLevel3X 2 2 5 2" xfId="53894"/>
    <cellStyle name="SAPBEXHLevel3X 2 2 5 2 2" xfId="53895"/>
    <cellStyle name="SAPBEXHLevel3X 2 2 5 3" xfId="53896"/>
    <cellStyle name="SAPBEXHLevel3X 2 2 6" xfId="53897"/>
    <cellStyle name="SAPBEXHLevel3X 2 2 6 2" xfId="53898"/>
    <cellStyle name="SAPBEXHLevel3X 2 2 7" xfId="53899"/>
    <cellStyle name="SAPBEXHLevel3X 2 3" xfId="53900"/>
    <cellStyle name="SAPBEXHLevel3X 2 3 2" xfId="53901"/>
    <cellStyle name="SAPBEXHLevel3X 2 3 2 2" xfId="53902"/>
    <cellStyle name="SAPBEXHLevel3X 2 3 2 2 2" xfId="53903"/>
    <cellStyle name="SAPBEXHLevel3X 2 3 2 2 2 2" xfId="53904"/>
    <cellStyle name="SAPBEXHLevel3X 2 3 2 2 2 2 2" xfId="53905"/>
    <cellStyle name="SAPBEXHLevel3X 2 3 2 2 2 3" xfId="53906"/>
    <cellStyle name="SAPBEXHLevel3X 2 3 2 2 3" xfId="53907"/>
    <cellStyle name="SAPBEXHLevel3X 2 3 2 2 3 2" xfId="53908"/>
    <cellStyle name="SAPBEXHLevel3X 2 3 2 2 3 2 2" xfId="53909"/>
    <cellStyle name="SAPBEXHLevel3X 2 3 2 2 3 3" xfId="53910"/>
    <cellStyle name="SAPBEXHLevel3X 2 3 2 2 4" xfId="53911"/>
    <cellStyle name="SAPBEXHLevel3X 2 3 2 2 4 2" xfId="53912"/>
    <cellStyle name="SAPBEXHLevel3X 2 3 2 2 4 2 2" xfId="53913"/>
    <cellStyle name="SAPBEXHLevel3X 2 3 2 2 4 3" xfId="53914"/>
    <cellStyle name="SAPBEXHLevel3X 2 3 2 2 5" xfId="53915"/>
    <cellStyle name="SAPBEXHLevel3X 2 3 2 2 5 2" xfId="53916"/>
    <cellStyle name="SAPBEXHLevel3X 2 3 2 2 5 2 2" xfId="53917"/>
    <cellStyle name="SAPBEXHLevel3X 2 3 2 2 5 3" xfId="53918"/>
    <cellStyle name="SAPBEXHLevel3X 2 3 2 2 6" xfId="53919"/>
    <cellStyle name="SAPBEXHLevel3X 2 3 2 2 6 2" xfId="53920"/>
    <cellStyle name="SAPBEXHLevel3X 2 3 2 2 6 2 2" xfId="53921"/>
    <cellStyle name="SAPBEXHLevel3X 2 3 2 2 6 3" xfId="53922"/>
    <cellStyle name="SAPBEXHLevel3X 2 3 2 2 7" xfId="53923"/>
    <cellStyle name="SAPBEXHLevel3X 2 3 2 2 7 2" xfId="53924"/>
    <cellStyle name="SAPBEXHLevel3X 2 3 2 2 8" xfId="53925"/>
    <cellStyle name="SAPBEXHLevel3X 2 3 2 3" xfId="53926"/>
    <cellStyle name="SAPBEXHLevel3X 2 3 2 3 2" xfId="53927"/>
    <cellStyle name="SAPBEXHLevel3X 2 3 2 3 2 2" xfId="53928"/>
    <cellStyle name="SAPBEXHLevel3X 2 3 2 3 3" xfId="53929"/>
    <cellStyle name="SAPBEXHLevel3X 2 3 2 4" xfId="53930"/>
    <cellStyle name="SAPBEXHLevel3X 2 3 2 4 2" xfId="53931"/>
    <cellStyle name="SAPBEXHLevel3X 2 3 2 4 2 2" xfId="53932"/>
    <cellStyle name="SAPBEXHLevel3X 2 3 2 4 3" xfId="53933"/>
    <cellStyle name="SAPBEXHLevel3X 2 3 2 5" xfId="53934"/>
    <cellStyle name="SAPBEXHLevel3X 2 3 2 5 2" xfId="53935"/>
    <cellStyle name="SAPBEXHLevel3X 2 3 2 5 2 2" xfId="53936"/>
    <cellStyle name="SAPBEXHLevel3X 2 3 2 5 3" xfId="53937"/>
    <cellStyle name="SAPBEXHLevel3X 2 3 2 6" xfId="53938"/>
    <cellStyle name="SAPBEXHLevel3X 2 3 2 6 2" xfId="53939"/>
    <cellStyle name="SAPBEXHLevel3X 2 3 2 6 2 2" xfId="53940"/>
    <cellStyle name="SAPBEXHLevel3X 2 3 2 6 3" xfId="53941"/>
    <cellStyle name="SAPBEXHLevel3X 2 3 2 7" xfId="53942"/>
    <cellStyle name="SAPBEXHLevel3X 2 3 2 7 2" xfId="53943"/>
    <cellStyle name="SAPBEXHLevel3X 2 3 2 7 2 2" xfId="53944"/>
    <cellStyle name="SAPBEXHLevel3X 2 3 2 7 3" xfId="53945"/>
    <cellStyle name="SAPBEXHLevel3X 2 3 2 8" xfId="53946"/>
    <cellStyle name="SAPBEXHLevel3X 2 3 2 8 2" xfId="53947"/>
    <cellStyle name="SAPBEXHLevel3X 2 3 2 9" xfId="53948"/>
    <cellStyle name="SAPBEXHLevel3X 2 3 3" xfId="53949"/>
    <cellStyle name="SAPBEXHLevel3X 2 3 3 2" xfId="53950"/>
    <cellStyle name="SAPBEXHLevel3X 2 3 3 2 2" xfId="53951"/>
    <cellStyle name="SAPBEXHLevel3X 2 3 3 2 2 2" xfId="53952"/>
    <cellStyle name="SAPBEXHLevel3X 2 3 3 2 3" xfId="53953"/>
    <cellStyle name="SAPBEXHLevel3X 2 3 3 3" xfId="53954"/>
    <cellStyle name="SAPBEXHLevel3X 2 3 3 3 2" xfId="53955"/>
    <cellStyle name="SAPBEXHLevel3X 2 3 3 3 2 2" xfId="53956"/>
    <cellStyle name="SAPBEXHLevel3X 2 3 3 3 3" xfId="53957"/>
    <cellStyle name="SAPBEXHLevel3X 2 3 3 4" xfId="53958"/>
    <cellStyle name="SAPBEXHLevel3X 2 3 3 4 2" xfId="53959"/>
    <cellStyle name="SAPBEXHLevel3X 2 3 3 4 2 2" xfId="53960"/>
    <cellStyle name="SAPBEXHLevel3X 2 3 3 4 3" xfId="53961"/>
    <cellStyle name="SAPBEXHLevel3X 2 3 3 5" xfId="53962"/>
    <cellStyle name="SAPBEXHLevel3X 2 3 3 5 2" xfId="53963"/>
    <cellStyle name="SAPBEXHLevel3X 2 3 3 5 2 2" xfId="53964"/>
    <cellStyle name="SAPBEXHLevel3X 2 3 3 5 3" xfId="53965"/>
    <cellStyle name="SAPBEXHLevel3X 2 3 3 6" xfId="53966"/>
    <cellStyle name="SAPBEXHLevel3X 2 3 3 6 2" xfId="53967"/>
    <cellStyle name="SAPBEXHLevel3X 2 3 3 7" xfId="53968"/>
    <cellStyle name="SAPBEXHLevel3X 2 3 4" xfId="53969"/>
    <cellStyle name="SAPBEXHLevel3X 2 3 4 2" xfId="53970"/>
    <cellStyle name="SAPBEXHLevel3X 2 3 4 2 2" xfId="53971"/>
    <cellStyle name="SAPBEXHLevel3X 2 3 4 3" xfId="53972"/>
    <cellStyle name="SAPBEXHLevel3X 2 3 5" xfId="53973"/>
    <cellStyle name="SAPBEXHLevel3X 2 3 5 2" xfId="53974"/>
    <cellStyle name="SAPBEXHLevel3X 2 3 5 2 2" xfId="53975"/>
    <cellStyle name="SAPBEXHLevel3X 2 3 5 3" xfId="53976"/>
    <cellStyle name="SAPBEXHLevel3X 2 3 6" xfId="53977"/>
    <cellStyle name="SAPBEXHLevel3X 2 3 6 2" xfId="53978"/>
    <cellStyle name="SAPBEXHLevel3X 2 3 7" xfId="53979"/>
    <cellStyle name="SAPBEXHLevel3X 2 4" xfId="53980"/>
    <cellStyle name="SAPBEXHLevel3X 2 4 2" xfId="53981"/>
    <cellStyle name="SAPBEXHLevel3X 2 4 2 2" xfId="53982"/>
    <cellStyle name="SAPBEXHLevel3X 2 4 2 2 2" xfId="53983"/>
    <cellStyle name="SAPBEXHLevel3X 2 4 2 2 2 2" xfId="53984"/>
    <cellStyle name="SAPBEXHLevel3X 2 4 2 2 3" xfId="53985"/>
    <cellStyle name="SAPBEXHLevel3X 2 4 2 3" xfId="53986"/>
    <cellStyle name="SAPBEXHLevel3X 2 4 2 3 2" xfId="53987"/>
    <cellStyle name="SAPBEXHLevel3X 2 4 2 3 2 2" xfId="53988"/>
    <cellStyle name="SAPBEXHLevel3X 2 4 2 3 3" xfId="53989"/>
    <cellStyle name="SAPBEXHLevel3X 2 4 2 4" xfId="53990"/>
    <cellStyle name="SAPBEXHLevel3X 2 4 2 4 2" xfId="53991"/>
    <cellStyle name="SAPBEXHLevel3X 2 4 2 4 2 2" xfId="53992"/>
    <cellStyle name="SAPBEXHLevel3X 2 4 2 4 3" xfId="53993"/>
    <cellStyle name="SAPBEXHLevel3X 2 4 2 5" xfId="53994"/>
    <cellStyle name="SAPBEXHLevel3X 2 4 2 5 2" xfId="53995"/>
    <cellStyle name="SAPBEXHLevel3X 2 4 2 5 2 2" xfId="53996"/>
    <cellStyle name="SAPBEXHLevel3X 2 4 2 5 3" xfId="53997"/>
    <cellStyle name="SAPBEXHLevel3X 2 4 2 6" xfId="53998"/>
    <cellStyle name="SAPBEXHLevel3X 2 4 2 6 2" xfId="53999"/>
    <cellStyle name="SAPBEXHLevel3X 2 4 2 6 2 2" xfId="54000"/>
    <cellStyle name="SAPBEXHLevel3X 2 4 2 6 3" xfId="54001"/>
    <cellStyle name="SAPBEXHLevel3X 2 4 2 7" xfId="54002"/>
    <cellStyle name="SAPBEXHLevel3X 2 4 2 7 2" xfId="54003"/>
    <cellStyle name="SAPBEXHLevel3X 2 4 2 8" xfId="54004"/>
    <cellStyle name="SAPBEXHLevel3X 2 4 3" xfId="54005"/>
    <cellStyle name="SAPBEXHLevel3X 2 4 3 2" xfId="54006"/>
    <cellStyle name="SAPBEXHLevel3X 2 4 3 2 2" xfId="54007"/>
    <cellStyle name="SAPBEXHLevel3X 2 4 3 3" xfId="54008"/>
    <cellStyle name="SAPBEXHLevel3X 2 4 4" xfId="54009"/>
    <cellStyle name="SAPBEXHLevel3X 2 4 4 2" xfId="54010"/>
    <cellStyle name="SAPBEXHLevel3X 2 4 4 2 2" xfId="54011"/>
    <cellStyle name="SAPBEXHLevel3X 2 4 4 3" xfId="54012"/>
    <cellStyle name="SAPBEXHLevel3X 2 4 5" xfId="54013"/>
    <cellStyle name="SAPBEXHLevel3X 2 4 5 2" xfId="54014"/>
    <cellStyle name="SAPBEXHLevel3X 2 4 5 2 2" xfId="54015"/>
    <cellStyle name="SAPBEXHLevel3X 2 4 5 3" xfId="54016"/>
    <cellStyle name="SAPBEXHLevel3X 2 4 6" xfId="54017"/>
    <cellStyle name="SAPBEXHLevel3X 2 4 6 2" xfId="54018"/>
    <cellStyle name="SAPBEXHLevel3X 2 4 6 2 2" xfId="54019"/>
    <cellStyle name="SAPBEXHLevel3X 2 4 6 3" xfId="54020"/>
    <cellStyle name="SAPBEXHLevel3X 2 4 7" xfId="54021"/>
    <cellStyle name="SAPBEXHLevel3X 2 4 7 2" xfId="54022"/>
    <cellStyle name="SAPBEXHLevel3X 2 4 7 2 2" xfId="54023"/>
    <cellStyle name="SAPBEXHLevel3X 2 4 7 3" xfId="54024"/>
    <cellStyle name="SAPBEXHLevel3X 2 4 8" xfId="54025"/>
    <cellStyle name="SAPBEXHLevel3X 2 4 8 2" xfId="54026"/>
    <cellStyle name="SAPBEXHLevel3X 2 4 9" xfId="54027"/>
    <cellStyle name="SAPBEXHLevel3X 2 5" xfId="54028"/>
    <cellStyle name="SAPBEXHLevel3X 2 5 2" xfId="54029"/>
    <cellStyle name="SAPBEXHLevel3X 2 5 2 2" xfId="54030"/>
    <cellStyle name="SAPBEXHLevel3X 2 5 2 2 2" xfId="54031"/>
    <cellStyle name="SAPBEXHLevel3X 2 5 2 3" xfId="54032"/>
    <cellStyle name="SAPBEXHLevel3X 2 5 3" xfId="54033"/>
    <cellStyle name="SAPBEXHLevel3X 2 5 3 2" xfId="54034"/>
    <cellStyle name="SAPBEXHLevel3X 2 5 3 2 2" xfId="54035"/>
    <cellStyle name="SAPBEXHLevel3X 2 5 3 3" xfId="54036"/>
    <cellStyle name="SAPBEXHLevel3X 2 5 4" xfId="54037"/>
    <cellStyle name="SAPBEXHLevel3X 2 5 4 2" xfId="54038"/>
    <cellStyle name="SAPBEXHLevel3X 2 5 4 2 2" xfId="54039"/>
    <cellStyle name="SAPBEXHLevel3X 2 5 4 3" xfId="54040"/>
    <cellStyle name="SAPBEXHLevel3X 2 5 5" xfId="54041"/>
    <cellStyle name="SAPBEXHLevel3X 2 5 5 2" xfId="54042"/>
    <cellStyle name="SAPBEXHLevel3X 2 5 5 2 2" xfId="54043"/>
    <cellStyle name="SAPBEXHLevel3X 2 5 5 3" xfId="54044"/>
    <cellStyle name="SAPBEXHLevel3X 2 5 6" xfId="54045"/>
    <cellStyle name="SAPBEXHLevel3X 2 5 6 2" xfId="54046"/>
    <cellStyle name="SAPBEXHLevel3X 2 5 7" xfId="54047"/>
    <cellStyle name="SAPBEXHLevel3X 2 6" xfId="54048"/>
    <cellStyle name="SAPBEXHLevel3X 2 6 2" xfId="54049"/>
    <cellStyle name="SAPBEXHLevel3X 2 6 2 2" xfId="54050"/>
    <cellStyle name="SAPBEXHLevel3X 2 6 3" xfId="54051"/>
    <cellStyle name="SAPBEXHLevel3X 2 7" xfId="54052"/>
    <cellStyle name="SAPBEXHLevel3X 2 7 2" xfId="54053"/>
    <cellStyle name="SAPBEXHLevel3X 2 7 2 2" xfId="54054"/>
    <cellStyle name="SAPBEXHLevel3X 2 7 3" xfId="54055"/>
    <cellStyle name="SAPBEXHLevel3X 2 8" xfId="54056"/>
    <cellStyle name="SAPBEXHLevel3X 2 8 2" xfId="54057"/>
    <cellStyle name="SAPBEXHLevel3X 2 9" xfId="54058"/>
    <cellStyle name="SAPBEXHLevel3X 3" xfId="54059"/>
    <cellStyle name="SAPBEXHLevel3X 3 2" xfId="54060"/>
    <cellStyle name="SAPBEXHLevel3X 3 2 2" xfId="54061"/>
    <cellStyle name="SAPBEXHLevel3X 3 2 2 2" xfId="54062"/>
    <cellStyle name="SAPBEXHLevel3X 3 2 2 2 2" xfId="54063"/>
    <cellStyle name="SAPBEXHLevel3X 3 2 2 2 2 2" xfId="54064"/>
    <cellStyle name="SAPBEXHLevel3X 3 2 2 2 2 2 2" xfId="54065"/>
    <cellStyle name="SAPBEXHLevel3X 3 2 2 2 2 3" xfId="54066"/>
    <cellStyle name="SAPBEXHLevel3X 3 2 2 2 3" xfId="54067"/>
    <cellStyle name="SAPBEXHLevel3X 3 2 2 2 3 2" xfId="54068"/>
    <cellStyle name="SAPBEXHLevel3X 3 2 2 2 3 2 2" xfId="54069"/>
    <cellStyle name="SAPBEXHLevel3X 3 2 2 2 3 3" xfId="54070"/>
    <cellStyle name="SAPBEXHLevel3X 3 2 2 2 4" xfId="54071"/>
    <cellStyle name="SAPBEXHLevel3X 3 2 2 2 4 2" xfId="54072"/>
    <cellStyle name="SAPBEXHLevel3X 3 2 2 2 4 2 2" xfId="54073"/>
    <cellStyle name="SAPBEXHLevel3X 3 2 2 2 4 3" xfId="54074"/>
    <cellStyle name="SAPBEXHLevel3X 3 2 2 2 5" xfId="54075"/>
    <cellStyle name="SAPBEXHLevel3X 3 2 2 2 5 2" xfId="54076"/>
    <cellStyle name="SAPBEXHLevel3X 3 2 2 2 5 2 2" xfId="54077"/>
    <cellStyle name="SAPBEXHLevel3X 3 2 2 2 5 3" xfId="54078"/>
    <cellStyle name="SAPBEXHLevel3X 3 2 2 2 6" xfId="54079"/>
    <cellStyle name="SAPBEXHLevel3X 3 2 2 2 6 2" xfId="54080"/>
    <cellStyle name="SAPBEXHLevel3X 3 2 2 2 6 2 2" xfId="54081"/>
    <cellStyle name="SAPBEXHLevel3X 3 2 2 2 6 3" xfId="54082"/>
    <cellStyle name="SAPBEXHLevel3X 3 2 2 2 7" xfId="54083"/>
    <cellStyle name="SAPBEXHLevel3X 3 2 2 2 7 2" xfId="54084"/>
    <cellStyle name="SAPBEXHLevel3X 3 2 2 2 8" xfId="54085"/>
    <cellStyle name="SAPBEXHLevel3X 3 2 2 3" xfId="54086"/>
    <cellStyle name="SAPBEXHLevel3X 3 2 2 3 2" xfId="54087"/>
    <cellStyle name="SAPBEXHLevel3X 3 2 2 3 2 2" xfId="54088"/>
    <cellStyle name="SAPBEXHLevel3X 3 2 2 3 3" xfId="54089"/>
    <cellStyle name="SAPBEXHLevel3X 3 2 2 4" xfId="54090"/>
    <cellStyle name="SAPBEXHLevel3X 3 2 2 4 2" xfId="54091"/>
    <cellStyle name="SAPBEXHLevel3X 3 2 2 4 2 2" xfId="54092"/>
    <cellStyle name="SAPBEXHLevel3X 3 2 2 4 3" xfId="54093"/>
    <cellStyle name="SAPBEXHLevel3X 3 2 2 5" xfId="54094"/>
    <cellStyle name="SAPBEXHLevel3X 3 2 2 5 2" xfId="54095"/>
    <cellStyle name="SAPBEXHLevel3X 3 2 2 5 2 2" xfId="54096"/>
    <cellStyle name="SAPBEXHLevel3X 3 2 2 5 3" xfId="54097"/>
    <cellStyle name="SAPBEXHLevel3X 3 2 2 6" xfId="54098"/>
    <cellStyle name="SAPBEXHLevel3X 3 2 2 6 2" xfId="54099"/>
    <cellStyle name="SAPBEXHLevel3X 3 2 2 6 2 2" xfId="54100"/>
    <cellStyle name="SAPBEXHLevel3X 3 2 2 6 3" xfId="54101"/>
    <cellStyle name="SAPBEXHLevel3X 3 2 2 7" xfId="54102"/>
    <cellStyle name="SAPBEXHLevel3X 3 2 2 7 2" xfId="54103"/>
    <cellStyle name="SAPBEXHLevel3X 3 2 2 7 2 2" xfId="54104"/>
    <cellStyle name="SAPBEXHLevel3X 3 2 2 7 3" xfId="54105"/>
    <cellStyle name="SAPBEXHLevel3X 3 2 2 8" xfId="54106"/>
    <cellStyle name="SAPBEXHLevel3X 3 2 2 8 2" xfId="54107"/>
    <cellStyle name="SAPBEXHLevel3X 3 2 2 9" xfId="54108"/>
    <cellStyle name="SAPBEXHLevel3X 3 2 3" xfId="54109"/>
    <cellStyle name="SAPBEXHLevel3X 3 2 3 2" xfId="54110"/>
    <cellStyle name="SAPBEXHLevel3X 3 2 3 2 2" xfId="54111"/>
    <cellStyle name="SAPBEXHLevel3X 3 2 3 2 2 2" xfId="54112"/>
    <cellStyle name="SAPBEXHLevel3X 3 2 3 2 3" xfId="54113"/>
    <cellStyle name="SAPBEXHLevel3X 3 2 3 3" xfId="54114"/>
    <cellStyle name="SAPBEXHLevel3X 3 2 3 3 2" xfId="54115"/>
    <cellStyle name="SAPBEXHLevel3X 3 2 3 3 2 2" xfId="54116"/>
    <cellStyle name="SAPBEXHLevel3X 3 2 3 3 3" xfId="54117"/>
    <cellStyle name="SAPBEXHLevel3X 3 2 3 4" xfId="54118"/>
    <cellStyle name="SAPBEXHLevel3X 3 2 3 4 2" xfId="54119"/>
    <cellStyle name="SAPBEXHLevel3X 3 2 3 4 2 2" xfId="54120"/>
    <cellStyle name="SAPBEXHLevel3X 3 2 3 4 3" xfId="54121"/>
    <cellStyle name="SAPBEXHLevel3X 3 2 3 5" xfId="54122"/>
    <cellStyle name="SAPBEXHLevel3X 3 2 3 5 2" xfId="54123"/>
    <cellStyle name="SAPBEXHLevel3X 3 2 3 5 2 2" xfId="54124"/>
    <cellStyle name="SAPBEXHLevel3X 3 2 3 5 3" xfId="54125"/>
    <cellStyle name="SAPBEXHLevel3X 3 2 3 6" xfId="54126"/>
    <cellStyle name="SAPBEXHLevel3X 3 2 3 6 2" xfId="54127"/>
    <cellStyle name="SAPBEXHLevel3X 3 2 3 7" xfId="54128"/>
    <cellStyle name="SAPBEXHLevel3X 3 2 4" xfId="54129"/>
    <cellStyle name="SAPBEXHLevel3X 3 2 4 2" xfId="54130"/>
    <cellStyle name="SAPBEXHLevel3X 3 2 4 2 2" xfId="54131"/>
    <cellStyle name="SAPBEXHLevel3X 3 2 4 3" xfId="54132"/>
    <cellStyle name="SAPBEXHLevel3X 3 2 5" xfId="54133"/>
    <cellStyle name="SAPBEXHLevel3X 3 2 5 2" xfId="54134"/>
    <cellStyle name="SAPBEXHLevel3X 3 2 5 2 2" xfId="54135"/>
    <cellStyle name="SAPBEXHLevel3X 3 2 5 3" xfId="54136"/>
    <cellStyle name="SAPBEXHLevel3X 3 2 6" xfId="54137"/>
    <cellStyle name="SAPBEXHLevel3X 3 2 6 2" xfId="54138"/>
    <cellStyle name="SAPBEXHLevel3X 3 2 7" xfId="54139"/>
    <cellStyle name="SAPBEXHLevel3X 3 3" xfId="54140"/>
    <cellStyle name="SAPBEXHLevel3X 3 3 2" xfId="54141"/>
    <cellStyle name="SAPBEXHLevel3X 3 3 2 2" xfId="54142"/>
    <cellStyle name="SAPBEXHLevel3X 3 3 2 2 2" xfId="54143"/>
    <cellStyle name="SAPBEXHLevel3X 3 3 2 2 2 2" xfId="54144"/>
    <cellStyle name="SAPBEXHLevel3X 3 3 2 2 2 2 2" xfId="54145"/>
    <cellStyle name="SAPBEXHLevel3X 3 3 2 2 2 3" xfId="54146"/>
    <cellStyle name="SAPBEXHLevel3X 3 3 2 2 3" xfId="54147"/>
    <cellStyle name="SAPBEXHLevel3X 3 3 2 2 3 2" xfId="54148"/>
    <cellStyle name="SAPBEXHLevel3X 3 3 2 2 3 2 2" xfId="54149"/>
    <cellStyle name="SAPBEXHLevel3X 3 3 2 2 3 3" xfId="54150"/>
    <cellStyle name="SAPBEXHLevel3X 3 3 2 2 4" xfId="54151"/>
    <cellStyle name="SAPBEXHLevel3X 3 3 2 2 4 2" xfId="54152"/>
    <cellStyle name="SAPBEXHLevel3X 3 3 2 2 4 2 2" xfId="54153"/>
    <cellStyle name="SAPBEXHLevel3X 3 3 2 2 4 3" xfId="54154"/>
    <cellStyle name="SAPBEXHLevel3X 3 3 2 2 5" xfId="54155"/>
    <cellStyle name="SAPBEXHLevel3X 3 3 2 2 5 2" xfId="54156"/>
    <cellStyle name="SAPBEXHLevel3X 3 3 2 2 5 2 2" xfId="54157"/>
    <cellStyle name="SAPBEXHLevel3X 3 3 2 2 5 3" xfId="54158"/>
    <cellStyle name="SAPBEXHLevel3X 3 3 2 2 6" xfId="54159"/>
    <cellStyle name="SAPBEXHLevel3X 3 3 2 2 6 2" xfId="54160"/>
    <cellStyle name="SAPBEXHLevel3X 3 3 2 2 6 2 2" xfId="54161"/>
    <cellStyle name="SAPBEXHLevel3X 3 3 2 2 6 3" xfId="54162"/>
    <cellStyle name="SAPBEXHLevel3X 3 3 2 2 7" xfId="54163"/>
    <cellStyle name="SAPBEXHLevel3X 3 3 2 2 7 2" xfId="54164"/>
    <cellStyle name="SAPBEXHLevel3X 3 3 2 2 8" xfId="54165"/>
    <cellStyle name="SAPBEXHLevel3X 3 3 2 3" xfId="54166"/>
    <cellStyle name="SAPBEXHLevel3X 3 3 2 3 2" xfId="54167"/>
    <cellStyle name="SAPBEXHLevel3X 3 3 2 3 2 2" xfId="54168"/>
    <cellStyle name="SAPBEXHLevel3X 3 3 2 3 3" xfId="54169"/>
    <cellStyle name="SAPBEXHLevel3X 3 3 2 4" xfId="54170"/>
    <cellStyle name="SAPBEXHLevel3X 3 3 2 4 2" xfId="54171"/>
    <cellStyle name="SAPBEXHLevel3X 3 3 2 4 2 2" xfId="54172"/>
    <cellStyle name="SAPBEXHLevel3X 3 3 2 4 3" xfId="54173"/>
    <cellStyle name="SAPBEXHLevel3X 3 3 2 5" xfId="54174"/>
    <cellStyle name="SAPBEXHLevel3X 3 3 2 5 2" xfId="54175"/>
    <cellStyle name="SAPBEXHLevel3X 3 3 2 5 2 2" xfId="54176"/>
    <cellStyle name="SAPBEXHLevel3X 3 3 2 5 3" xfId="54177"/>
    <cellStyle name="SAPBEXHLevel3X 3 3 2 6" xfId="54178"/>
    <cellStyle name="SAPBEXHLevel3X 3 3 2 6 2" xfId="54179"/>
    <cellStyle name="SAPBEXHLevel3X 3 3 2 6 2 2" xfId="54180"/>
    <cellStyle name="SAPBEXHLevel3X 3 3 2 6 3" xfId="54181"/>
    <cellStyle name="SAPBEXHLevel3X 3 3 2 7" xfId="54182"/>
    <cellStyle name="SAPBEXHLevel3X 3 3 2 7 2" xfId="54183"/>
    <cellStyle name="SAPBEXHLevel3X 3 3 2 7 2 2" xfId="54184"/>
    <cellStyle name="SAPBEXHLevel3X 3 3 2 7 3" xfId="54185"/>
    <cellStyle name="SAPBEXHLevel3X 3 3 2 8" xfId="54186"/>
    <cellStyle name="SAPBEXHLevel3X 3 3 2 8 2" xfId="54187"/>
    <cellStyle name="SAPBEXHLevel3X 3 3 2 9" xfId="54188"/>
    <cellStyle name="SAPBEXHLevel3X 3 3 3" xfId="54189"/>
    <cellStyle name="SAPBEXHLevel3X 3 3 3 2" xfId="54190"/>
    <cellStyle name="SAPBEXHLevel3X 3 3 3 2 2" xfId="54191"/>
    <cellStyle name="SAPBEXHLevel3X 3 3 3 2 2 2" xfId="54192"/>
    <cellStyle name="SAPBEXHLevel3X 3 3 3 2 3" xfId="54193"/>
    <cellStyle name="SAPBEXHLevel3X 3 3 3 3" xfId="54194"/>
    <cellStyle name="SAPBEXHLevel3X 3 3 3 3 2" xfId="54195"/>
    <cellStyle name="SAPBEXHLevel3X 3 3 3 3 2 2" xfId="54196"/>
    <cellStyle name="SAPBEXHLevel3X 3 3 3 3 3" xfId="54197"/>
    <cellStyle name="SAPBEXHLevel3X 3 3 3 4" xfId="54198"/>
    <cellStyle name="SAPBEXHLevel3X 3 3 3 4 2" xfId="54199"/>
    <cellStyle name="SAPBEXHLevel3X 3 3 3 4 2 2" xfId="54200"/>
    <cellStyle name="SAPBEXHLevel3X 3 3 3 4 3" xfId="54201"/>
    <cellStyle name="SAPBEXHLevel3X 3 3 3 5" xfId="54202"/>
    <cellStyle name="SAPBEXHLevel3X 3 3 3 5 2" xfId="54203"/>
    <cellStyle name="SAPBEXHLevel3X 3 3 3 5 2 2" xfId="54204"/>
    <cellStyle name="SAPBEXHLevel3X 3 3 3 5 3" xfId="54205"/>
    <cellStyle name="SAPBEXHLevel3X 3 3 3 6" xfId="54206"/>
    <cellStyle name="SAPBEXHLevel3X 3 3 3 6 2" xfId="54207"/>
    <cellStyle name="SAPBEXHLevel3X 3 3 3 7" xfId="54208"/>
    <cellStyle name="SAPBEXHLevel3X 3 3 4" xfId="54209"/>
    <cellStyle name="SAPBEXHLevel3X 3 3 4 2" xfId="54210"/>
    <cellStyle name="SAPBEXHLevel3X 3 3 4 2 2" xfId="54211"/>
    <cellStyle name="SAPBEXHLevel3X 3 3 4 3" xfId="54212"/>
    <cellStyle name="SAPBEXHLevel3X 3 3 5" xfId="54213"/>
    <cellStyle name="SAPBEXHLevel3X 3 3 5 2" xfId="54214"/>
    <cellStyle name="SAPBEXHLevel3X 3 3 5 2 2" xfId="54215"/>
    <cellStyle name="SAPBEXHLevel3X 3 3 5 3" xfId="54216"/>
    <cellStyle name="SAPBEXHLevel3X 3 3 6" xfId="54217"/>
    <cellStyle name="SAPBEXHLevel3X 3 3 6 2" xfId="54218"/>
    <cellStyle name="SAPBEXHLevel3X 3 3 7" xfId="54219"/>
    <cellStyle name="SAPBEXHLevel3X 3 4" xfId="54220"/>
    <cellStyle name="SAPBEXHLevel3X 3 4 2" xfId="54221"/>
    <cellStyle name="SAPBEXHLevel3X 3 4 2 2" xfId="54222"/>
    <cellStyle name="SAPBEXHLevel3X 3 4 2 2 2" xfId="54223"/>
    <cellStyle name="SAPBEXHLevel3X 3 4 2 2 2 2" xfId="54224"/>
    <cellStyle name="SAPBEXHLevel3X 3 4 2 2 3" xfId="54225"/>
    <cellStyle name="SAPBEXHLevel3X 3 4 2 3" xfId="54226"/>
    <cellStyle name="SAPBEXHLevel3X 3 4 2 3 2" xfId="54227"/>
    <cellStyle name="SAPBEXHLevel3X 3 4 2 3 2 2" xfId="54228"/>
    <cellStyle name="SAPBEXHLevel3X 3 4 2 3 3" xfId="54229"/>
    <cellStyle name="SAPBEXHLevel3X 3 4 2 4" xfId="54230"/>
    <cellStyle name="SAPBEXHLevel3X 3 4 2 4 2" xfId="54231"/>
    <cellStyle name="SAPBEXHLevel3X 3 4 2 4 2 2" xfId="54232"/>
    <cellStyle name="SAPBEXHLevel3X 3 4 2 4 3" xfId="54233"/>
    <cellStyle name="SAPBEXHLevel3X 3 4 2 5" xfId="54234"/>
    <cellStyle name="SAPBEXHLevel3X 3 4 2 5 2" xfId="54235"/>
    <cellStyle name="SAPBEXHLevel3X 3 4 2 5 2 2" xfId="54236"/>
    <cellStyle name="SAPBEXHLevel3X 3 4 2 5 3" xfId="54237"/>
    <cellStyle name="SAPBEXHLevel3X 3 4 2 6" xfId="54238"/>
    <cellStyle name="SAPBEXHLevel3X 3 4 2 6 2" xfId="54239"/>
    <cellStyle name="SAPBEXHLevel3X 3 4 2 6 2 2" xfId="54240"/>
    <cellStyle name="SAPBEXHLevel3X 3 4 2 6 3" xfId="54241"/>
    <cellStyle name="SAPBEXHLevel3X 3 4 2 7" xfId="54242"/>
    <cellStyle name="SAPBEXHLevel3X 3 4 2 7 2" xfId="54243"/>
    <cellStyle name="SAPBEXHLevel3X 3 4 2 8" xfId="54244"/>
    <cellStyle name="SAPBEXHLevel3X 3 4 3" xfId="54245"/>
    <cellStyle name="SAPBEXHLevel3X 3 4 3 2" xfId="54246"/>
    <cellStyle name="SAPBEXHLevel3X 3 4 3 2 2" xfId="54247"/>
    <cellStyle name="SAPBEXHLevel3X 3 4 3 3" xfId="54248"/>
    <cellStyle name="SAPBEXHLevel3X 3 4 4" xfId="54249"/>
    <cellStyle name="SAPBEXHLevel3X 3 4 4 2" xfId="54250"/>
    <cellStyle name="SAPBEXHLevel3X 3 4 4 2 2" xfId="54251"/>
    <cellStyle name="SAPBEXHLevel3X 3 4 4 3" xfId="54252"/>
    <cellStyle name="SAPBEXHLevel3X 3 4 5" xfId="54253"/>
    <cellStyle name="SAPBEXHLevel3X 3 4 5 2" xfId="54254"/>
    <cellStyle name="SAPBEXHLevel3X 3 4 5 2 2" xfId="54255"/>
    <cellStyle name="SAPBEXHLevel3X 3 4 5 3" xfId="54256"/>
    <cellStyle name="SAPBEXHLevel3X 3 4 6" xfId="54257"/>
    <cellStyle name="SAPBEXHLevel3X 3 4 6 2" xfId="54258"/>
    <cellStyle name="SAPBEXHLevel3X 3 4 6 2 2" xfId="54259"/>
    <cellStyle name="SAPBEXHLevel3X 3 4 6 3" xfId="54260"/>
    <cellStyle name="SAPBEXHLevel3X 3 4 7" xfId="54261"/>
    <cellStyle name="SAPBEXHLevel3X 3 4 7 2" xfId="54262"/>
    <cellStyle name="SAPBEXHLevel3X 3 4 7 2 2" xfId="54263"/>
    <cellStyle name="SAPBEXHLevel3X 3 4 7 3" xfId="54264"/>
    <cellStyle name="SAPBEXHLevel3X 3 4 8" xfId="54265"/>
    <cellStyle name="SAPBEXHLevel3X 3 4 8 2" xfId="54266"/>
    <cellStyle name="SAPBEXHLevel3X 3 4 9" xfId="54267"/>
    <cellStyle name="SAPBEXHLevel3X 3 5" xfId="54268"/>
    <cellStyle name="SAPBEXHLevel3X 3 5 2" xfId="54269"/>
    <cellStyle name="SAPBEXHLevel3X 3 5 2 2" xfId="54270"/>
    <cellStyle name="SAPBEXHLevel3X 3 5 2 2 2" xfId="54271"/>
    <cellStyle name="SAPBEXHLevel3X 3 5 2 3" xfId="54272"/>
    <cellStyle name="SAPBEXHLevel3X 3 5 3" xfId="54273"/>
    <cellStyle name="SAPBEXHLevel3X 3 5 3 2" xfId="54274"/>
    <cellStyle name="SAPBEXHLevel3X 3 5 3 2 2" xfId="54275"/>
    <cellStyle name="SAPBEXHLevel3X 3 5 3 3" xfId="54276"/>
    <cellStyle name="SAPBEXHLevel3X 3 5 4" xfId="54277"/>
    <cellStyle name="SAPBEXHLevel3X 3 5 4 2" xfId="54278"/>
    <cellStyle name="SAPBEXHLevel3X 3 5 4 2 2" xfId="54279"/>
    <cellStyle name="SAPBEXHLevel3X 3 5 4 3" xfId="54280"/>
    <cellStyle name="SAPBEXHLevel3X 3 5 5" xfId="54281"/>
    <cellStyle name="SAPBEXHLevel3X 3 5 5 2" xfId="54282"/>
    <cellStyle name="SAPBEXHLevel3X 3 5 5 2 2" xfId="54283"/>
    <cellStyle name="SAPBEXHLevel3X 3 5 5 3" xfId="54284"/>
    <cellStyle name="SAPBEXHLevel3X 3 5 6" xfId="54285"/>
    <cellStyle name="SAPBEXHLevel3X 3 5 6 2" xfId="54286"/>
    <cellStyle name="SAPBEXHLevel3X 3 5 7" xfId="54287"/>
    <cellStyle name="SAPBEXHLevel3X 3 6" xfId="54288"/>
    <cellStyle name="SAPBEXHLevel3X 3 6 2" xfId="54289"/>
    <cellStyle name="SAPBEXHLevel3X 3 6 2 2" xfId="54290"/>
    <cellStyle name="SAPBEXHLevel3X 3 6 3" xfId="54291"/>
    <cellStyle name="SAPBEXHLevel3X 3 7" xfId="54292"/>
    <cellStyle name="SAPBEXHLevel3X 3 7 2" xfId="54293"/>
    <cellStyle name="SAPBEXHLevel3X 3 7 2 2" xfId="54294"/>
    <cellStyle name="SAPBEXHLevel3X 3 7 3" xfId="54295"/>
    <cellStyle name="SAPBEXHLevel3X 3 8" xfId="54296"/>
    <cellStyle name="SAPBEXHLevel3X 3 8 2" xfId="54297"/>
    <cellStyle name="SAPBEXHLevel3X 3 9" xfId="54298"/>
    <cellStyle name="SAPBEXHLevel3X 4" xfId="54299"/>
    <cellStyle name="SAPBEXHLevel3X 4 2" xfId="54300"/>
    <cellStyle name="SAPBEXHLevel3X 4 2 2" xfId="54301"/>
    <cellStyle name="SAPBEXHLevel3X 4 2 2 2" xfId="54302"/>
    <cellStyle name="SAPBEXHLevel3X 4 2 2 2 2" xfId="54303"/>
    <cellStyle name="SAPBEXHLevel3X 4 2 2 2 2 2" xfId="54304"/>
    <cellStyle name="SAPBEXHLevel3X 4 2 2 2 2 2 2" xfId="54305"/>
    <cellStyle name="SAPBEXHLevel3X 4 2 2 2 2 3" xfId="54306"/>
    <cellStyle name="SAPBEXHLevel3X 4 2 2 2 3" xfId="54307"/>
    <cellStyle name="SAPBEXHLevel3X 4 2 2 2 3 2" xfId="54308"/>
    <cellStyle name="SAPBEXHLevel3X 4 2 2 2 3 2 2" xfId="54309"/>
    <cellStyle name="SAPBEXHLevel3X 4 2 2 2 3 3" xfId="54310"/>
    <cellStyle name="SAPBEXHLevel3X 4 2 2 2 4" xfId="54311"/>
    <cellStyle name="SAPBEXHLevel3X 4 2 2 2 4 2" xfId="54312"/>
    <cellStyle name="SAPBEXHLevel3X 4 2 2 2 4 2 2" xfId="54313"/>
    <cellStyle name="SAPBEXHLevel3X 4 2 2 2 4 3" xfId="54314"/>
    <cellStyle name="SAPBEXHLevel3X 4 2 2 2 5" xfId="54315"/>
    <cellStyle name="SAPBEXHLevel3X 4 2 2 2 5 2" xfId="54316"/>
    <cellStyle name="SAPBEXHLevel3X 4 2 2 2 5 2 2" xfId="54317"/>
    <cellStyle name="SAPBEXHLevel3X 4 2 2 2 5 3" xfId="54318"/>
    <cellStyle name="SAPBEXHLevel3X 4 2 2 2 6" xfId="54319"/>
    <cellStyle name="SAPBEXHLevel3X 4 2 2 2 6 2" xfId="54320"/>
    <cellStyle name="SAPBEXHLevel3X 4 2 2 2 6 2 2" xfId="54321"/>
    <cellStyle name="SAPBEXHLevel3X 4 2 2 2 6 3" xfId="54322"/>
    <cellStyle name="SAPBEXHLevel3X 4 2 2 2 7" xfId="54323"/>
    <cellStyle name="SAPBEXHLevel3X 4 2 2 2 7 2" xfId="54324"/>
    <cellStyle name="SAPBEXHLevel3X 4 2 2 2 8" xfId="54325"/>
    <cellStyle name="SAPBEXHLevel3X 4 2 2 3" xfId="54326"/>
    <cellStyle name="SAPBEXHLevel3X 4 2 2 3 2" xfId="54327"/>
    <cellStyle name="SAPBEXHLevel3X 4 2 2 3 2 2" xfId="54328"/>
    <cellStyle name="SAPBEXHLevel3X 4 2 2 3 3" xfId="54329"/>
    <cellStyle name="SAPBEXHLevel3X 4 2 2 4" xfId="54330"/>
    <cellStyle name="SAPBEXHLevel3X 4 2 2 4 2" xfId="54331"/>
    <cellStyle name="SAPBEXHLevel3X 4 2 2 4 2 2" xfId="54332"/>
    <cellStyle name="SAPBEXHLevel3X 4 2 2 4 3" xfId="54333"/>
    <cellStyle name="SAPBEXHLevel3X 4 2 2 5" xfId="54334"/>
    <cellStyle name="SAPBEXHLevel3X 4 2 2 5 2" xfId="54335"/>
    <cellStyle name="SAPBEXHLevel3X 4 2 2 5 2 2" xfId="54336"/>
    <cellStyle name="SAPBEXHLevel3X 4 2 2 5 3" xfId="54337"/>
    <cellStyle name="SAPBEXHLevel3X 4 2 2 6" xfId="54338"/>
    <cellStyle name="SAPBEXHLevel3X 4 2 2 6 2" xfId="54339"/>
    <cellStyle name="SAPBEXHLevel3X 4 2 2 6 2 2" xfId="54340"/>
    <cellStyle name="SAPBEXHLevel3X 4 2 2 6 3" xfId="54341"/>
    <cellStyle name="SAPBEXHLevel3X 4 2 2 7" xfId="54342"/>
    <cellStyle name="SAPBEXHLevel3X 4 2 2 7 2" xfId="54343"/>
    <cellStyle name="SAPBEXHLevel3X 4 2 2 7 2 2" xfId="54344"/>
    <cellStyle name="SAPBEXHLevel3X 4 2 2 7 3" xfId="54345"/>
    <cellStyle name="SAPBEXHLevel3X 4 2 2 8" xfId="54346"/>
    <cellStyle name="SAPBEXHLevel3X 4 2 2 8 2" xfId="54347"/>
    <cellStyle name="SAPBEXHLevel3X 4 2 2 9" xfId="54348"/>
    <cellStyle name="SAPBEXHLevel3X 4 2 3" xfId="54349"/>
    <cellStyle name="SAPBEXHLevel3X 4 2 3 2" xfId="54350"/>
    <cellStyle name="SAPBEXHLevel3X 4 2 3 2 2" xfId="54351"/>
    <cellStyle name="SAPBEXHLevel3X 4 2 3 2 2 2" xfId="54352"/>
    <cellStyle name="SAPBEXHLevel3X 4 2 3 2 3" xfId="54353"/>
    <cellStyle name="SAPBEXHLevel3X 4 2 3 3" xfId="54354"/>
    <cellStyle name="SAPBEXHLevel3X 4 2 3 3 2" xfId="54355"/>
    <cellStyle name="SAPBEXHLevel3X 4 2 3 3 2 2" xfId="54356"/>
    <cellStyle name="SAPBEXHLevel3X 4 2 3 3 3" xfId="54357"/>
    <cellStyle name="SAPBEXHLevel3X 4 2 3 4" xfId="54358"/>
    <cellStyle name="SAPBEXHLevel3X 4 2 3 4 2" xfId="54359"/>
    <cellStyle name="SAPBEXHLevel3X 4 2 3 4 2 2" xfId="54360"/>
    <cellStyle name="SAPBEXHLevel3X 4 2 3 4 3" xfId="54361"/>
    <cellStyle name="SAPBEXHLevel3X 4 2 3 5" xfId="54362"/>
    <cellStyle name="SAPBEXHLevel3X 4 2 3 5 2" xfId="54363"/>
    <cellStyle name="SAPBEXHLevel3X 4 2 3 5 2 2" xfId="54364"/>
    <cellStyle name="SAPBEXHLevel3X 4 2 3 5 3" xfId="54365"/>
    <cellStyle name="SAPBEXHLevel3X 4 2 3 6" xfId="54366"/>
    <cellStyle name="SAPBEXHLevel3X 4 2 3 6 2" xfId="54367"/>
    <cellStyle name="SAPBEXHLevel3X 4 2 3 7" xfId="54368"/>
    <cellStyle name="SAPBEXHLevel3X 4 2 4" xfId="54369"/>
    <cellStyle name="SAPBEXHLevel3X 4 2 4 2" xfId="54370"/>
    <cellStyle name="SAPBEXHLevel3X 4 2 4 2 2" xfId="54371"/>
    <cellStyle name="SAPBEXHLevel3X 4 2 4 3" xfId="54372"/>
    <cellStyle name="SAPBEXHLevel3X 4 2 5" xfId="54373"/>
    <cellStyle name="SAPBEXHLevel3X 4 2 5 2" xfId="54374"/>
    <cellStyle name="SAPBEXHLevel3X 4 2 5 2 2" xfId="54375"/>
    <cellStyle name="SAPBEXHLevel3X 4 2 5 3" xfId="54376"/>
    <cellStyle name="SAPBEXHLevel3X 4 2 6" xfId="54377"/>
    <cellStyle name="SAPBEXHLevel3X 4 2 6 2" xfId="54378"/>
    <cellStyle name="SAPBEXHLevel3X 4 2 7" xfId="54379"/>
    <cellStyle name="SAPBEXHLevel3X 4 3" xfId="54380"/>
    <cellStyle name="SAPBEXHLevel3X 4 3 2" xfId="54381"/>
    <cellStyle name="SAPBEXHLevel3X 4 3 2 2" xfId="54382"/>
    <cellStyle name="SAPBEXHLevel3X 4 3 2 2 2" xfId="54383"/>
    <cellStyle name="SAPBEXHLevel3X 4 3 2 2 2 2" xfId="54384"/>
    <cellStyle name="SAPBEXHLevel3X 4 3 2 2 2 2 2" xfId="54385"/>
    <cellStyle name="SAPBEXHLevel3X 4 3 2 2 2 3" xfId="54386"/>
    <cellStyle name="SAPBEXHLevel3X 4 3 2 2 3" xfId="54387"/>
    <cellStyle name="SAPBEXHLevel3X 4 3 2 2 3 2" xfId="54388"/>
    <cellStyle name="SAPBEXHLevel3X 4 3 2 2 3 2 2" xfId="54389"/>
    <cellStyle name="SAPBEXHLevel3X 4 3 2 2 3 3" xfId="54390"/>
    <cellStyle name="SAPBEXHLevel3X 4 3 2 2 4" xfId="54391"/>
    <cellStyle name="SAPBEXHLevel3X 4 3 2 2 4 2" xfId="54392"/>
    <cellStyle name="SAPBEXHLevel3X 4 3 2 2 4 2 2" xfId="54393"/>
    <cellStyle name="SAPBEXHLevel3X 4 3 2 2 4 3" xfId="54394"/>
    <cellStyle name="SAPBEXHLevel3X 4 3 2 2 5" xfId="54395"/>
    <cellStyle name="SAPBEXHLevel3X 4 3 2 2 5 2" xfId="54396"/>
    <cellStyle name="SAPBEXHLevel3X 4 3 2 2 5 2 2" xfId="54397"/>
    <cellStyle name="SAPBEXHLevel3X 4 3 2 2 5 3" xfId="54398"/>
    <cellStyle name="SAPBEXHLevel3X 4 3 2 2 6" xfId="54399"/>
    <cellStyle name="SAPBEXHLevel3X 4 3 2 2 6 2" xfId="54400"/>
    <cellStyle name="SAPBEXHLevel3X 4 3 2 2 6 2 2" xfId="54401"/>
    <cellStyle name="SAPBEXHLevel3X 4 3 2 2 6 3" xfId="54402"/>
    <cellStyle name="SAPBEXHLevel3X 4 3 2 2 7" xfId="54403"/>
    <cellStyle name="SAPBEXHLevel3X 4 3 2 2 7 2" xfId="54404"/>
    <cellStyle name="SAPBEXHLevel3X 4 3 2 2 8" xfId="54405"/>
    <cellStyle name="SAPBEXHLevel3X 4 3 2 3" xfId="54406"/>
    <cellStyle name="SAPBEXHLevel3X 4 3 2 3 2" xfId="54407"/>
    <cellStyle name="SAPBEXHLevel3X 4 3 2 3 2 2" xfId="54408"/>
    <cellStyle name="SAPBEXHLevel3X 4 3 2 3 3" xfId="54409"/>
    <cellStyle name="SAPBEXHLevel3X 4 3 2 4" xfId="54410"/>
    <cellStyle name="SAPBEXHLevel3X 4 3 2 4 2" xfId="54411"/>
    <cellStyle name="SAPBEXHLevel3X 4 3 2 4 2 2" xfId="54412"/>
    <cellStyle name="SAPBEXHLevel3X 4 3 2 4 3" xfId="54413"/>
    <cellStyle name="SAPBEXHLevel3X 4 3 2 5" xfId="54414"/>
    <cellStyle name="SAPBEXHLevel3X 4 3 2 5 2" xfId="54415"/>
    <cellStyle name="SAPBEXHLevel3X 4 3 2 5 2 2" xfId="54416"/>
    <cellStyle name="SAPBEXHLevel3X 4 3 2 5 3" xfId="54417"/>
    <cellStyle name="SAPBEXHLevel3X 4 3 2 6" xfId="54418"/>
    <cellStyle name="SAPBEXHLevel3X 4 3 2 6 2" xfId="54419"/>
    <cellStyle name="SAPBEXHLevel3X 4 3 2 6 2 2" xfId="54420"/>
    <cellStyle name="SAPBEXHLevel3X 4 3 2 6 3" xfId="54421"/>
    <cellStyle name="SAPBEXHLevel3X 4 3 2 7" xfId="54422"/>
    <cellStyle name="SAPBEXHLevel3X 4 3 2 7 2" xfId="54423"/>
    <cellStyle name="SAPBEXHLevel3X 4 3 2 7 2 2" xfId="54424"/>
    <cellStyle name="SAPBEXHLevel3X 4 3 2 7 3" xfId="54425"/>
    <cellStyle name="SAPBEXHLevel3X 4 3 2 8" xfId="54426"/>
    <cellStyle name="SAPBEXHLevel3X 4 3 2 8 2" xfId="54427"/>
    <cellStyle name="SAPBEXHLevel3X 4 3 2 9" xfId="54428"/>
    <cellStyle name="SAPBEXHLevel3X 4 3 3" xfId="54429"/>
    <cellStyle name="SAPBEXHLevel3X 4 3 3 2" xfId="54430"/>
    <cellStyle name="SAPBEXHLevel3X 4 3 3 2 2" xfId="54431"/>
    <cellStyle name="SAPBEXHLevel3X 4 3 3 2 2 2" xfId="54432"/>
    <cellStyle name="SAPBEXHLevel3X 4 3 3 2 3" xfId="54433"/>
    <cellStyle name="SAPBEXHLevel3X 4 3 3 3" xfId="54434"/>
    <cellStyle name="SAPBEXHLevel3X 4 3 3 3 2" xfId="54435"/>
    <cellStyle name="SAPBEXHLevel3X 4 3 3 3 2 2" xfId="54436"/>
    <cellStyle name="SAPBEXHLevel3X 4 3 3 3 3" xfId="54437"/>
    <cellStyle name="SAPBEXHLevel3X 4 3 3 4" xfId="54438"/>
    <cellStyle name="SAPBEXHLevel3X 4 3 3 4 2" xfId="54439"/>
    <cellStyle name="SAPBEXHLevel3X 4 3 3 4 2 2" xfId="54440"/>
    <cellStyle name="SAPBEXHLevel3X 4 3 3 4 3" xfId="54441"/>
    <cellStyle name="SAPBEXHLevel3X 4 3 3 5" xfId="54442"/>
    <cellStyle name="SAPBEXHLevel3X 4 3 3 5 2" xfId="54443"/>
    <cellStyle name="SAPBEXHLevel3X 4 3 3 5 2 2" xfId="54444"/>
    <cellStyle name="SAPBEXHLevel3X 4 3 3 5 3" xfId="54445"/>
    <cellStyle name="SAPBEXHLevel3X 4 3 3 6" xfId="54446"/>
    <cellStyle name="SAPBEXHLevel3X 4 3 3 6 2" xfId="54447"/>
    <cellStyle name="SAPBEXHLevel3X 4 3 3 7" xfId="54448"/>
    <cellStyle name="SAPBEXHLevel3X 4 3 4" xfId="54449"/>
    <cellStyle name="SAPBEXHLevel3X 4 3 4 2" xfId="54450"/>
    <cellStyle name="SAPBEXHLevel3X 4 3 4 2 2" xfId="54451"/>
    <cellStyle name="SAPBEXHLevel3X 4 3 4 3" xfId="54452"/>
    <cellStyle name="SAPBEXHLevel3X 4 3 5" xfId="54453"/>
    <cellStyle name="SAPBEXHLevel3X 4 3 5 2" xfId="54454"/>
    <cellStyle name="SAPBEXHLevel3X 4 3 5 2 2" xfId="54455"/>
    <cellStyle name="SAPBEXHLevel3X 4 3 5 3" xfId="54456"/>
    <cellStyle name="SAPBEXHLevel3X 4 3 6" xfId="54457"/>
    <cellStyle name="SAPBEXHLevel3X 4 3 6 2" xfId="54458"/>
    <cellStyle name="SAPBEXHLevel3X 4 3 7" xfId="54459"/>
    <cellStyle name="SAPBEXHLevel3X 4 4" xfId="54460"/>
    <cellStyle name="SAPBEXHLevel3X 4 4 2" xfId="54461"/>
    <cellStyle name="SAPBEXHLevel3X 4 4 2 2" xfId="54462"/>
    <cellStyle name="SAPBEXHLevel3X 4 4 2 2 2" xfId="54463"/>
    <cellStyle name="SAPBEXHLevel3X 4 4 2 2 2 2" xfId="54464"/>
    <cellStyle name="SAPBEXHLevel3X 4 4 2 2 3" xfId="54465"/>
    <cellStyle name="SAPBEXHLevel3X 4 4 2 3" xfId="54466"/>
    <cellStyle name="SAPBEXHLevel3X 4 4 2 3 2" xfId="54467"/>
    <cellStyle name="SAPBEXHLevel3X 4 4 2 3 2 2" xfId="54468"/>
    <cellStyle name="SAPBEXHLevel3X 4 4 2 3 3" xfId="54469"/>
    <cellStyle name="SAPBEXHLevel3X 4 4 2 4" xfId="54470"/>
    <cellStyle name="SAPBEXHLevel3X 4 4 2 4 2" xfId="54471"/>
    <cellStyle name="SAPBEXHLevel3X 4 4 2 4 2 2" xfId="54472"/>
    <cellStyle name="SAPBEXHLevel3X 4 4 2 4 3" xfId="54473"/>
    <cellStyle name="SAPBEXHLevel3X 4 4 2 5" xfId="54474"/>
    <cellStyle name="SAPBEXHLevel3X 4 4 2 5 2" xfId="54475"/>
    <cellStyle name="SAPBEXHLevel3X 4 4 2 5 2 2" xfId="54476"/>
    <cellStyle name="SAPBEXHLevel3X 4 4 2 5 3" xfId="54477"/>
    <cellStyle name="SAPBEXHLevel3X 4 4 2 6" xfId="54478"/>
    <cellStyle name="SAPBEXHLevel3X 4 4 2 6 2" xfId="54479"/>
    <cellStyle name="SAPBEXHLevel3X 4 4 2 6 2 2" xfId="54480"/>
    <cellStyle name="SAPBEXHLevel3X 4 4 2 6 3" xfId="54481"/>
    <cellStyle name="SAPBEXHLevel3X 4 4 2 7" xfId="54482"/>
    <cellStyle name="SAPBEXHLevel3X 4 4 2 7 2" xfId="54483"/>
    <cellStyle name="SAPBEXHLevel3X 4 4 2 8" xfId="54484"/>
    <cellStyle name="SAPBEXHLevel3X 4 4 3" xfId="54485"/>
    <cellStyle name="SAPBEXHLevel3X 4 4 3 2" xfId="54486"/>
    <cellStyle name="SAPBEXHLevel3X 4 4 3 2 2" xfId="54487"/>
    <cellStyle name="SAPBEXHLevel3X 4 4 3 3" xfId="54488"/>
    <cellStyle name="SAPBEXHLevel3X 4 4 4" xfId="54489"/>
    <cellStyle name="SAPBEXHLevel3X 4 4 4 2" xfId="54490"/>
    <cellStyle name="SAPBEXHLevel3X 4 4 4 2 2" xfId="54491"/>
    <cellStyle name="SAPBEXHLevel3X 4 4 4 3" xfId="54492"/>
    <cellStyle name="SAPBEXHLevel3X 4 4 5" xfId="54493"/>
    <cellStyle name="SAPBEXHLevel3X 4 4 5 2" xfId="54494"/>
    <cellStyle name="SAPBEXHLevel3X 4 4 5 2 2" xfId="54495"/>
    <cellStyle name="SAPBEXHLevel3X 4 4 5 3" xfId="54496"/>
    <cellStyle name="SAPBEXHLevel3X 4 4 6" xfId="54497"/>
    <cellStyle name="SAPBEXHLevel3X 4 4 6 2" xfId="54498"/>
    <cellStyle name="SAPBEXHLevel3X 4 4 6 2 2" xfId="54499"/>
    <cellStyle name="SAPBEXHLevel3X 4 4 6 3" xfId="54500"/>
    <cellStyle name="SAPBEXHLevel3X 4 4 7" xfId="54501"/>
    <cellStyle name="SAPBEXHLevel3X 4 4 7 2" xfId="54502"/>
    <cellStyle name="SAPBEXHLevel3X 4 4 7 2 2" xfId="54503"/>
    <cellStyle name="SAPBEXHLevel3X 4 4 7 3" xfId="54504"/>
    <cellStyle name="SAPBEXHLevel3X 4 4 8" xfId="54505"/>
    <cellStyle name="SAPBEXHLevel3X 4 4 8 2" xfId="54506"/>
    <cellStyle name="SAPBEXHLevel3X 4 4 9" xfId="54507"/>
    <cellStyle name="SAPBEXHLevel3X 4 5" xfId="54508"/>
    <cellStyle name="SAPBEXHLevel3X 4 5 2" xfId="54509"/>
    <cellStyle name="SAPBEXHLevel3X 4 5 2 2" xfId="54510"/>
    <cellStyle name="SAPBEXHLevel3X 4 5 2 2 2" xfId="54511"/>
    <cellStyle name="SAPBEXHLevel3X 4 5 2 3" xfId="54512"/>
    <cellStyle name="SAPBEXHLevel3X 4 5 3" xfId="54513"/>
    <cellStyle name="SAPBEXHLevel3X 4 5 3 2" xfId="54514"/>
    <cellStyle name="SAPBEXHLevel3X 4 5 3 2 2" xfId="54515"/>
    <cellStyle name="SAPBEXHLevel3X 4 5 3 3" xfId="54516"/>
    <cellStyle name="SAPBEXHLevel3X 4 5 4" xfId="54517"/>
    <cellStyle name="SAPBEXHLevel3X 4 5 4 2" xfId="54518"/>
    <cellStyle name="SAPBEXHLevel3X 4 5 4 2 2" xfId="54519"/>
    <cellStyle name="SAPBEXHLevel3X 4 5 4 3" xfId="54520"/>
    <cellStyle name="SAPBEXHLevel3X 4 5 5" xfId="54521"/>
    <cellStyle name="SAPBEXHLevel3X 4 5 5 2" xfId="54522"/>
    <cellStyle name="SAPBEXHLevel3X 4 5 5 2 2" xfId="54523"/>
    <cellStyle name="SAPBEXHLevel3X 4 5 5 3" xfId="54524"/>
    <cellStyle name="SAPBEXHLevel3X 4 5 6" xfId="54525"/>
    <cellStyle name="SAPBEXHLevel3X 4 5 6 2" xfId="54526"/>
    <cellStyle name="SAPBEXHLevel3X 4 5 7" xfId="54527"/>
    <cellStyle name="SAPBEXHLevel3X 4 6" xfId="54528"/>
    <cellStyle name="SAPBEXHLevel3X 4 6 2" xfId="54529"/>
    <cellStyle name="SAPBEXHLevel3X 4 6 2 2" xfId="54530"/>
    <cellStyle name="SAPBEXHLevel3X 4 6 3" xfId="54531"/>
    <cellStyle name="SAPBEXHLevel3X 4 7" xfId="54532"/>
    <cellStyle name="SAPBEXHLevel3X 4 7 2" xfId="54533"/>
    <cellStyle name="SAPBEXHLevel3X 4 7 2 2" xfId="54534"/>
    <cellStyle name="SAPBEXHLevel3X 4 7 3" xfId="54535"/>
    <cellStyle name="SAPBEXHLevel3X 4 8" xfId="54536"/>
    <cellStyle name="SAPBEXHLevel3X 4 8 2" xfId="54537"/>
    <cellStyle name="SAPBEXHLevel3X 4 9" xfId="54538"/>
    <cellStyle name="SAPBEXHLevel3X 5" xfId="54539"/>
    <cellStyle name="SAPBEXHLevel3X 5 2" xfId="54540"/>
    <cellStyle name="SAPBEXHLevel3X 5 2 2" xfId="54541"/>
    <cellStyle name="SAPBEXHLevel3X 5 2 2 2" xfId="54542"/>
    <cellStyle name="SAPBEXHLevel3X 5 2 2 2 2" xfId="54543"/>
    <cellStyle name="SAPBEXHLevel3X 5 2 2 2 2 2" xfId="54544"/>
    <cellStyle name="SAPBEXHLevel3X 5 2 2 2 3" xfId="54545"/>
    <cellStyle name="SAPBEXHLevel3X 5 2 2 3" xfId="54546"/>
    <cellStyle name="SAPBEXHLevel3X 5 2 2 3 2" xfId="54547"/>
    <cellStyle name="SAPBEXHLevel3X 5 2 2 3 2 2" xfId="54548"/>
    <cellStyle name="SAPBEXHLevel3X 5 2 2 3 3" xfId="54549"/>
    <cellStyle name="SAPBEXHLevel3X 5 2 2 4" xfId="54550"/>
    <cellStyle name="SAPBEXHLevel3X 5 2 2 4 2" xfId="54551"/>
    <cellStyle name="SAPBEXHLevel3X 5 2 2 4 2 2" xfId="54552"/>
    <cellStyle name="SAPBEXHLevel3X 5 2 2 4 3" xfId="54553"/>
    <cellStyle name="SAPBEXHLevel3X 5 2 2 5" xfId="54554"/>
    <cellStyle name="SAPBEXHLevel3X 5 2 2 5 2" xfId="54555"/>
    <cellStyle name="SAPBEXHLevel3X 5 2 2 5 2 2" xfId="54556"/>
    <cellStyle name="SAPBEXHLevel3X 5 2 2 5 3" xfId="54557"/>
    <cellStyle name="SAPBEXHLevel3X 5 2 2 6" xfId="54558"/>
    <cellStyle name="SAPBEXHLevel3X 5 2 2 6 2" xfId="54559"/>
    <cellStyle name="SAPBEXHLevel3X 5 2 2 6 2 2" xfId="54560"/>
    <cellStyle name="SAPBEXHLevel3X 5 2 2 6 3" xfId="54561"/>
    <cellStyle name="SAPBEXHLevel3X 5 2 2 7" xfId="54562"/>
    <cellStyle name="SAPBEXHLevel3X 5 2 2 7 2" xfId="54563"/>
    <cellStyle name="SAPBEXHLevel3X 5 2 2 8" xfId="54564"/>
    <cellStyle name="SAPBEXHLevel3X 5 2 3" xfId="54565"/>
    <cellStyle name="SAPBEXHLevel3X 5 2 3 2" xfId="54566"/>
    <cellStyle name="SAPBEXHLevel3X 5 2 3 2 2" xfId="54567"/>
    <cellStyle name="SAPBEXHLevel3X 5 2 3 3" xfId="54568"/>
    <cellStyle name="SAPBEXHLevel3X 5 2 4" xfId="54569"/>
    <cellStyle name="SAPBEXHLevel3X 5 2 4 2" xfId="54570"/>
    <cellStyle name="SAPBEXHLevel3X 5 2 4 2 2" xfId="54571"/>
    <cellStyle name="SAPBEXHLevel3X 5 2 4 3" xfId="54572"/>
    <cellStyle name="SAPBEXHLevel3X 5 2 5" xfId="54573"/>
    <cellStyle name="SAPBEXHLevel3X 5 2 5 2" xfId="54574"/>
    <cellStyle name="SAPBEXHLevel3X 5 2 5 2 2" xfId="54575"/>
    <cellStyle name="SAPBEXHLevel3X 5 2 5 3" xfId="54576"/>
    <cellStyle name="SAPBEXHLevel3X 5 2 6" xfId="54577"/>
    <cellStyle name="SAPBEXHLevel3X 5 2 6 2" xfId="54578"/>
    <cellStyle name="SAPBEXHLevel3X 5 2 6 2 2" xfId="54579"/>
    <cellStyle name="SAPBEXHLevel3X 5 2 6 3" xfId="54580"/>
    <cellStyle name="SAPBEXHLevel3X 5 2 7" xfId="54581"/>
    <cellStyle name="SAPBEXHLevel3X 5 2 7 2" xfId="54582"/>
    <cellStyle name="SAPBEXHLevel3X 5 2 7 2 2" xfId="54583"/>
    <cellStyle name="SAPBEXHLevel3X 5 2 7 3" xfId="54584"/>
    <cellStyle name="SAPBEXHLevel3X 5 2 8" xfId="54585"/>
    <cellStyle name="SAPBEXHLevel3X 5 2 8 2" xfId="54586"/>
    <cellStyle name="SAPBEXHLevel3X 5 2 9" xfId="54587"/>
    <cellStyle name="SAPBEXHLevel3X 5 3" xfId="54588"/>
    <cellStyle name="SAPBEXHLevel3X 5 3 2" xfId="54589"/>
    <cellStyle name="SAPBEXHLevel3X 5 3 2 2" xfId="54590"/>
    <cellStyle name="SAPBEXHLevel3X 5 3 2 2 2" xfId="54591"/>
    <cellStyle name="SAPBEXHLevel3X 5 3 2 3" xfId="54592"/>
    <cellStyle name="SAPBEXHLevel3X 5 3 3" xfId="54593"/>
    <cellStyle name="SAPBEXHLevel3X 5 3 3 2" xfId="54594"/>
    <cellStyle name="SAPBEXHLevel3X 5 3 3 2 2" xfId="54595"/>
    <cellStyle name="SAPBEXHLevel3X 5 3 3 3" xfId="54596"/>
    <cellStyle name="SAPBEXHLevel3X 5 3 4" xfId="54597"/>
    <cellStyle name="SAPBEXHLevel3X 5 3 4 2" xfId="54598"/>
    <cellStyle name="SAPBEXHLevel3X 5 3 4 2 2" xfId="54599"/>
    <cellStyle name="SAPBEXHLevel3X 5 3 4 3" xfId="54600"/>
    <cellStyle name="SAPBEXHLevel3X 5 3 5" xfId="54601"/>
    <cellStyle name="SAPBEXHLevel3X 5 3 5 2" xfId="54602"/>
    <cellStyle name="SAPBEXHLevel3X 5 3 5 2 2" xfId="54603"/>
    <cellStyle name="SAPBEXHLevel3X 5 3 5 3" xfId="54604"/>
    <cellStyle name="SAPBEXHLevel3X 5 3 6" xfId="54605"/>
    <cellStyle name="SAPBEXHLevel3X 5 3 6 2" xfId="54606"/>
    <cellStyle name="SAPBEXHLevel3X 5 3 7" xfId="54607"/>
    <cellStyle name="SAPBEXHLevel3X 5 4" xfId="54608"/>
    <cellStyle name="SAPBEXHLevel3X 5 4 2" xfId="54609"/>
    <cellStyle name="SAPBEXHLevel3X 5 4 2 2" xfId="54610"/>
    <cellStyle name="SAPBEXHLevel3X 5 4 3" xfId="54611"/>
    <cellStyle name="SAPBEXHLevel3X 5 5" xfId="54612"/>
    <cellStyle name="SAPBEXHLevel3X 5 5 2" xfId="54613"/>
    <cellStyle name="SAPBEXHLevel3X 5 5 2 2" xfId="54614"/>
    <cellStyle name="SAPBEXHLevel3X 5 5 3" xfId="54615"/>
    <cellStyle name="SAPBEXHLevel3X 5 6" xfId="54616"/>
    <cellStyle name="SAPBEXHLevel3X 5 6 2" xfId="54617"/>
    <cellStyle name="SAPBEXHLevel3X 5 7" xfId="54618"/>
    <cellStyle name="SAPBEXHLevel3X 6" xfId="54619"/>
    <cellStyle name="SAPBEXHLevel3X 6 2" xfId="54620"/>
    <cellStyle name="SAPBEXHLevel3X 6 2 2" xfId="54621"/>
    <cellStyle name="SAPBEXHLevel3X 6 2 2 2" xfId="54622"/>
    <cellStyle name="SAPBEXHLevel3X 6 2 2 2 2" xfId="54623"/>
    <cellStyle name="SAPBEXHLevel3X 6 2 2 3" xfId="54624"/>
    <cellStyle name="SAPBEXHLevel3X 6 2 3" xfId="54625"/>
    <cellStyle name="SAPBEXHLevel3X 6 2 3 2" xfId="54626"/>
    <cellStyle name="SAPBEXHLevel3X 6 2 3 2 2" xfId="54627"/>
    <cellStyle name="SAPBEXHLevel3X 6 2 3 3" xfId="54628"/>
    <cellStyle name="SAPBEXHLevel3X 6 2 4" xfId="54629"/>
    <cellStyle name="SAPBEXHLevel3X 6 2 4 2" xfId="54630"/>
    <cellStyle name="SAPBEXHLevel3X 6 2 4 2 2" xfId="54631"/>
    <cellStyle name="SAPBEXHLevel3X 6 2 4 3" xfId="54632"/>
    <cellStyle name="SAPBEXHLevel3X 6 2 5" xfId="54633"/>
    <cellStyle name="SAPBEXHLevel3X 6 2 5 2" xfId="54634"/>
    <cellStyle name="SAPBEXHLevel3X 6 2 5 2 2" xfId="54635"/>
    <cellStyle name="SAPBEXHLevel3X 6 2 5 3" xfId="54636"/>
    <cellStyle name="SAPBEXHLevel3X 6 2 6" xfId="54637"/>
    <cellStyle name="SAPBEXHLevel3X 6 2 6 2" xfId="54638"/>
    <cellStyle name="SAPBEXHLevel3X 6 2 6 2 2" xfId="54639"/>
    <cellStyle name="SAPBEXHLevel3X 6 2 6 3" xfId="54640"/>
    <cellStyle name="SAPBEXHLevel3X 6 2 7" xfId="54641"/>
    <cellStyle name="SAPBEXHLevel3X 6 2 7 2" xfId="54642"/>
    <cellStyle name="SAPBEXHLevel3X 6 2 8" xfId="54643"/>
    <cellStyle name="SAPBEXHLevel3X 6 3" xfId="54644"/>
    <cellStyle name="SAPBEXHLevel3X 6 3 2" xfId="54645"/>
    <cellStyle name="SAPBEXHLevel3X 6 3 2 2" xfId="54646"/>
    <cellStyle name="SAPBEXHLevel3X 6 3 3" xfId="54647"/>
    <cellStyle name="SAPBEXHLevel3X 6 4" xfId="54648"/>
    <cellStyle name="SAPBEXHLevel3X 6 4 2" xfId="54649"/>
    <cellStyle name="SAPBEXHLevel3X 6 4 2 2" xfId="54650"/>
    <cellStyle name="SAPBEXHLevel3X 6 4 3" xfId="54651"/>
    <cellStyle name="SAPBEXHLevel3X 6 5" xfId="54652"/>
    <cellStyle name="SAPBEXHLevel3X 6 5 2" xfId="54653"/>
    <cellStyle name="SAPBEXHLevel3X 6 5 2 2" xfId="54654"/>
    <cellStyle name="SAPBEXHLevel3X 6 5 3" xfId="54655"/>
    <cellStyle name="SAPBEXHLevel3X 6 6" xfId="54656"/>
    <cellStyle name="SAPBEXHLevel3X 6 6 2" xfId="54657"/>
    <cellStyle name="SAPBEXHLevel3X 6 6 2 2" xfId="54658"/>
    <cellStyle name="SAPBEXHLevel3X 6 6 3" xfId="54659"/>
    <cellStyle name="SAPBEXHLevel3X 6 7" xfId="54660"/>
    <cellStyle name="SAPBEXHLevel3X 6 7 2" xfId="54661"/>
    <cellStyle name="SAPBEXHLevel3X 6 7 2 2" xfId="54662"/>
    <cellStyle name="SAPBEXHLevel3X 6 7 3" xfId="54663"/>
    <cellStyle name="SAPBEXHLevel3X 6 8" xfId="54664"/>
    <cellStyle name="SAPBEXHLevel3X 6 8 2" xfId="54665"/>
    <cellStyle name="SAPBEXHLevel3X 6 9" xfId="54666"/>
    <cellStyle name="SAPBEXHLevel3X 7" xfId="54667"/>
    <cellStyle name="SAPBEXHLevel3X 7 2" xfId="54668"/>
    <cellStyle name="SAPBEXHLevel3X 7 2 2" xfId="54669"/>
    <cellStyle name="SAPBEXHLevel3X 7 2 2 2" xfId="54670"/>
    <cellStyle name="SAPBEXHLevel3X 7 2 3" xfId="54671"/>
    <cellStyle name="SAPBEXHLevel3X 7 3" xfId="54672"/>
    <cellStyle name="SAPBEXHLevel3X 7 3 2" xfId="54673"/>
    <cellStyle name="SAPBEXHLevel3X 7 3 2 2" xfId="54674"/>
    <cellStyle name="SAPBEXHLevel3X 7 3 3" xfId="54675"/>
    <cellStyle name="SAPBEXHLevel3X 7 4" xfId="54676"/>
    <cellStyle name="SAPBEXHLevel3X 7 4 2" xfId="54677"/>
    <cellStyle name="SAPBEXHLevel3X 7 4 2 2" xfId="54678"/>
    <cellStyle name="SAPBEXHLevel3X 7 4 3" xfId="54679"/>
    <cellStyle name="SAPBEXHLevel3X 7 5" xfId="54680"/>
    <cellStyle name="SAPBEXHLevel3X 7 5 2" xfId="54681"/>
    <cellStyle name="SAPBEXHLevel3X 7 5 2 2" xfId="54682"/>
    <cellStyle name="SAPBEXHLevel3X 7 5 3" xfId="54683"/>
    <cellStyle name="SAPBEXHLevel3X 7 6" xfId="54684"/>
    <cellStyle name="SAPBEXHLevel3X 7 6 2" xfId="54685"/>
    <cellStyle name="SAPBEXHLevel3X 7 7" xfId="54686"/>
    <cellStyle name="SAPBEXHLevel3X 8" xfId="54687"/>
    <cellStyle name="SAPBEXHLevel3X 8 2" xfId="54688"/>
    <cellStyle name="SAPBEXHLevel3X 8 2 2" xfId="54689"/>
    <cellStyle name="SAPBEXHLevel3X 8 3" xfId="54690"/>
    <cellStyle name="SAPBEXHLevel3X 9" xfId="54691"/>
    <cellStyle name="SAPBEXHLevel3X 9 2" xfId="54692"/>
    <cellStyle name="SAPBEXHLevel3X 9 2 2" xfId="54693"/>
    <cellStyle name="SAPBEXHLevel3X 9 3" xfId="54694"/>
    <cellStyle name="SAPBEXHLevel3X_10년_단기 (2)" xfId="54695"/>
    <cellStyle name="SAPBEXinputData" xfId="54696"/>
    <cellStyle name="SAPBEXinputData 2" xfId="54697"/>
    <cellStyle name="SAPBEXItemHeader" xfId="54698"/>
    <cellStyle name="SAPBEXItemHeader 2" xfId="54699"/>
    <cellStyle name="SAPBEXItemHeader 2 2" xfId="54700"/>
    <cellStyle name="SAPBEXItemHeader 2 2 2" xfId="54701"/>
    <cellStyle name="SAPBEXItemHeader 2 2 2 2" xfId="54702"/>
    <cellStyle name="SAPBEXItemHeader 2 2 2 2 2" xfId="54703"/>
    <cellStyle name="SAPBEXItemHeader 2 2 2 3" xfId="54704"/>
    <cellStyle name="SAPBEXItemHeader 2 2 3" xfId="54705"/>
    <cellStyle name="SAPBEXItemHeader 2 2 3 2" xfId="54706"/>
    <cellStyle name="SAPBEXItemHeader 2 2 3 2 2" xfId="54707"/>
    <cellStyle name="SAPBEXItemHeader 2 2 3 3" xfId="54708"/>
    <cellStyle name="SAPBEXItemHeader 2 2 4" xfId="54709"/>
    <cellStyle name="SAPBEXItemHeader 2 2 4 2" xfId="54710"/>
    <cellStyle name="SAPBEXItemHeader 2 2 4 2 2" xfId="54711"/>
    <cellStyle name="SAPBEXItemHeader 2 2 4 3" xfId="54712"/>
    <cellStyle name="SAPBEXItemHeader 2 2 5" xfId="54713"/>
    <cellStyle name="SAPBEXItemHeader 2 2 5 2" xfId="54714"/>
    <cellStyle name="SAPBEXItemHeader 2 2 5 2 2" xfId="54715"/>
    <cellStyle name="SAPBEXItemHeader 2 2 5 3" xfId="54716"/>
    <cellStyle name="SAPBEXItemHeader 2 2 6" xfId="54717"/>
    <cellStyle name="SAPBEXItemHeader 2 2 6 2" xfId="54718"/>
    <cellStyle name="SAPBEXItemHeader 2 2 6 2 2" xfId="54719"/>
    <cellStyle name="SAPBEXItemHeader 2 2 6 3" xfId="54720"/>
    <cellStyle name="SAPBEXItemHeader 2 2 7" xfId="54721"/>
    <cellStyle name="SAPBEXItemHeader 2 2 7 2" xfId="54722"/>
    <cellStyle name="SAPBEXItemHeader 2 2 8" xfId="54723"/>
    <cellStyle name="SAPBEXItemHeader 2 3" xfId="54724"/>
    <cellStyle name="SAPBEXItemHeader 2 3 2" xfId="54725"/>
    <cellStyle name="SAPBEXItemHeader 2 3 2 2" xfId="54726"/>
    <cellStyle name="SAPBEXItemHeader 2 3 3" xfId="54727"/>
    <cellStyle name="SAPBEXItemHeader 2 4" xfId="54728"/>
    <cellStyle name="SAPBEXItemHeader 2 4 2" xfId="54729"/>
    <cellStyle name="SAPBEXItemHeader 2 4 2 2" xfId="54730"/>
    <cellStyle name="SAPBEXItemHeader 2 4 3" xfId="54731"/>
    <cellStyle name="SAPBEXItemHeader 2 5" xfId="54732"/>
    <cellStyle name="SAPBEXItemHeader 2 5 2" xfId="54733"/>
    <cellStyle name="SAPBEXItemHeader 2 5 2 2" xfId="54734"/>
    <cellStyle name="SAPBEXItemHeader 2 5 3" xfId="54735"/>
    <cellStyle name="SAPBEXItemHeader 2 6" xfId="54736"/>
    <cellStyle name="SAPBEXItemHeader 2 6 2" xfId="54737"/>
    <cellStyle name="SAPBEXItemHeader 2 6 2 2" xfId="54738"/>
    <cellStyle name="SAPBEXItemHeader 2 6 3" xfId="54739"/>
    <cellStyle name="SAPBEXItemHeader 2 7" xfId="54740"/>
    <cellStyle name="SAPBEXItemHeader 2 7 2" xfId="54741"/>
    <cellStyle name="SAPBEXItemHeader 2 7 2 2" xfId="54742"/>
    <cellStyle name="SAPBEXItemHeader 2 7 3" xfId="54743"/>
    <cellStyle name="SAPBEXItemHeader 2 8" xfId="54744"/>
    <cellStyle name="SAPBEXItemHeader 2 8 2" xfId="54745"/>
    <cellStyle name="SAPBEXItemHeader 2 9" xfId="54746"/>
    <cellStyle name="SAPBEXItemHeader 3" xfId="54747"/>
    <cellStyle name="SAPBEXItemHeader 3 2" xfId="54748"/>
    <cellStyle name="SAPBEXItemHeader 3 2 2" xfId="54749"/>
    <cellStyle name="SAPBEXItemHeader 3 2 2 2" xfId="54750"/>
    <cellStyle name="SAPBEXItemHeader 3 2 3" xfId="54751"/>
    <cellStyle name="SAPBEXItemHeader 3 3" xfId="54752"/>
    <cellStyle name="SAPBEXItemHeader 3 3 2" xfId="54753"/>
    <cellStyle name="SAPBEXItemHeader 3 3 2 2" xfId="54754"/>
    <cellStyle name="SAPBEXItemHeader 3 3 3" xfId="54755"/>
    <cellStyle name="SAPBEXItemHeader 3 4" xfId="54756"/>
    <cellStyle name="SAPBEXItemHeader 3 4 2" xfId="54757"/>
    <cellStyle name="SAPBEXItemHeader 3 4 2 2" xfId="54758"/>
    <cellStyle name="SAPBEXItemHeader 3 4 3" xfId="54759"/>
    <cellStyle name="SAPBEXItemHeader 3 5" xfId="54760"/>
    <cellStyle name="SAPBEXItemHeader 3 5 2" xfId="54761"/>
    <cellStyle name="SAPBEXItemHeader 3 5 2 2" xfId="54762"/>
    <cellStyle name="SAPBEXItemHeader 3 5 3" xfId="54763"/>
    <cellStyle name="SAPBEXItemHeader 3 6" xfId="54764"/>
    <cellStyle name="SAPBEXItemHeader 3 6 2" xfId="54765"/>
    <cellStyle name="SAPBEXItemHeader 3 6 2 2" xfId="54766"/>
    <cellStyle name="SAPBEXItemHeader 3 6 3" xfId="54767"/>
    <cellStyle name="SAPBEXItemHeader 3 7" xfId="54768"/>
    <cellStyle name="SAPBEXItemHeader 3 7 2" xfId="54769"/>
    <cellStyle name="SAPBEXItemHeader 3 8" xfId="54770"/>
    <cellStyle name="SAPBEXItemHeader 4" xfId="54771"/>
    <cellStyle name="SAPBEXItemHeader 4 2" xfId="54772"/>
    <cellStyle name="SAPBEXItemHeader 4 2 2" xfId="54773"/>
    <cellStyle name="SAPBEXItemHeader 4 3" xfId="54774"/>
    <cellStyle name="SAPBEXItemHeader 5" xfId="54775"/>
    <cellStyle name="SAPBEXItemHeader 5 2" xfId="54776"/>
    <cellStyle name="SAPBEXItemHeader 5 2 2" xfId="54777"/>
    <cellStyle name="SAPBEXItemHeader 5 3" xfId="54778"/>
    <cellStyle name="SAPBEXItemHeader 6" xfId="54779"/>
    <cellStyle name="SAPBEXItemHeader 6 2" xfId="54780"/>
    <cellStyle name="SAPBEXItemHeader 6 2 2" xfId="54781"/>
    <cellStyle name="SAPBEXItemHeader 6 3" xfId="54782"/>
    <cellStyle name="SAPBEXItemHeader 7" xfId="54783"/>
    <cellStyle name="SAPBEXItemHeader 7 2" xfId="54784"/>
    <cellStyle name="SAPBEXItemHeader 8" xfId="54785"/>
    <cellStyle name="SAPBEXresData" xfId="54786"/>
    <cellStyle name="SAPBEXresData 10" xfId="54787"/>
    <cellStyle name="SAPBEXresData 10 2" xfId="54788"/>
    <cellStyle name="SAPBEXresData 11" xfId="54789"/>
    <cellStyle name="SAPBEXresData 2" xfId="54790"/>
    <cellStyle name="SAPBEXresData 2 2" xfId="54791"/>
    <cellStyle name="SAPBEXresData 2 2 2" xfId="54792"/>
    <cellStyle name="SAPBEXresData 2 2 2 2" xfId="54793"/>
    <cellStyle name="SAPBEXresData 2 2 2 2 2" xfId="54794"/>
    <cellStyle name="SAPBEXresData 2 2 2 2 2 2" xfId="54795"/>
    <cellStyle name="SAPBEXresData 2 2 2 2 2 2 2" xfId="54796"/>
    <cellStyle name="SAPBEXresData 2 2 2 2 2 3" xfId="54797"/>
    <cellStyle name="SAPBEXresData 2 2 2 2 3" xfId="54798"/>
    <cellStyle name="SAPBEXresData 2 2 2 2 3 2" xfId="54799"/>
    <cellStyle name="SAPBEXresData 2 2 2 2 3 2 2" xfId="54800"/>
    <cellStyle name="SAPBEXresData 2 2 2 2 3 3" xfId="54801"/>
    <cellStyle name="SAPBEXresData 2 2 2 2 4" xfId="54802"/>
    <cellStyle name="SAPBEXresData 2 2 2 2 4 2" xfId="54803"/>
    <cellStyle name="SAPBEXresData 2 2 2 2 4 2 2" xfId="54804"/>
    <cellStyle name="SAPBEXresData 2 2 2 2 4 3" xfId="54805"/>
    <cellStyle name="SAPBEXresData 2 2 2 2 5" xfId="54806"/>
    <cellStyle name="SAPBEXresData 2 2 2 2 5 2" xfId="54807"/>
    <cellStyle name="SAPBEXresData 2 2 2 2 5 2 2" xfId="54808"/>
    <cellStyle name="SAPBEXresData 2 2 2 2 5 3" xfId="54809"/>
    <cellStyle name="SAPBEXresData 2 2 2 2 6" xfId="54810"/>
    <cellStyle name="SAPBEXresData 2 2 2 2 6 2" xfId="54811"/>
    <cellStyle name="SAPBEXresData 2 2 2 2 6 2 2" xfId="54812"/>
    <cellStyle name="SAPBEXresData 2 2 2 2 6 3" xfId="54813"/>
    <cellStyle name="SAPBEXresData 2 2 2 2 7" xfId="54814"/>
    <cellStyle name="SAPBEXresData 2 2 2 2 7 2" xfId="54815"/>
    <cellStyle name="SAPBEXresData 2 2 2 2 8" xfId="54816"/>
    <cellStyle name="SAPBEXresData 2 2 2 3" xfId="54817"/>
    <cellStyle name="SAPBEXresData 2 2 2 3 2" xfId="54818"/>
    <cellStyle name="SAPBEXresData 2 2 2 3 2 2" xfId="54819"/>
    <cellStyle name="SAPBEXresData 2 2 2 3 3" xfId="54820"/>
    <cellStyle name="SAPBEXresData 2 2 2 4" xfId="54821"/>
    <cellStyle name="SAPBEXresData 2 2 2 4 2" xfId="54822"/>
    <cellStyle name="SAPBEXresData 2 2 2 4 2 2" xfId="54823"/>
    <cellStyle name="SAPBEXresData 2 2 2 4 3" xfId="54824"/>
    <cellStyle name="SAPBEXresData 2 2 2 5" xfId="54825"/>
    <cellStyle name="SAPBEXresData 2 2 2 5 2" xfId="54826"/>
    <cellStyle name="SAPBEXresData 2 2 2 5 2 2" xfId="54827"/>
    <cellStyle name="SAPBEXresData 2 2 2 5 3" xfId="54828"/>
    <cellStyle name="SAPBEXresData 2 2 2 6" xfId="54829"/>
    <cellStyle name="SAPBEXresData 2 2 2 6 2" xfId="54830"/>
    <cellStyle name="SAPBEXresData 2 2 2 6 2 2" xfId="54831"/>
    <cellStyle name="SAPBEXresData 2 2 2 6 3" xfId="54832"/>
    <cellStyle name="SAPBEXresData 2 2 2 7" xfId="54833"/>
    <cellStyle name="SAPBEXresData 2 2 2 7 2" xfId="54834"/>
    <cellStyle name="SAPBEXresData 2 2 2 7 2 2" xfId="54835"/>
    <cellStyle name="SAPBEXresData 2 2 2 7 3" xfId="54836"/>
    <cellStyle name="SAPBEXresData 2 2 2 8" xfId="54837"/>
    <cellStyle name="SAPBEXresData 2 2 2 8 2" xfId="54838"/>
    <cellStyle name="SAPBEXresData 2 2 2 9" xfId="54839"/>
    <cellStyle name="SAPBEXresData 2 2 3" xfId="54840"/>
    <cellStyle name="SAPBEXresData 2 2 3 2" xfId="54841"/>
    <cellStyle name="SAPBEXresData 2 2 3 2 2" xfId="54842"/>
    <cellStyle name="SAPBEXresData 2 2 3 2 2 2" xfId="54843"/>
    <cellStyle name="SAPBEXresData 2 2 3 2 3" xfId="54844"/>
    <cellStyle name="SAPBEXresData 2 2 3 3" xfId="54845"/>
    <cellStyle name="SAPBEXresData 2 2 3 3 2" xfId="54846"/>
    <cellStyle name="SAPBEXresData 2 2 3 3 2 2" xfId="54847"/>
    <cellStyle name="SAPBEXresData 2 2 3 3 3" xfId="54848"/>
    <cellStyle name="SAPBEXresData 2 2 3 4" xfId="54849"/>
    <cellStyle name="SAPBEXresData 2 2 3 4 2" xfId="54850"/>
    <cellStyle name="SAPBEXresData 2 2 3 4 2 2" xfId="54851"/>
    <cellStyle name="SAPBEXresData 2 2 3 4 3" xfId="54852"/>
    <cellStyle name="SAPBEXresData 2 2 3 5" xfId="54853"/>
    <cellStyle name="SAPBEXresData 2 2 3 5 2" xfId="54854"/>
    <cellStyle name="SAPBEXresData 2 2 3 5 2 2" xfId="54855"/>
    <cellStyle name="SAPBEXresData 2 2 3 5 3" xfId="54856"/>
    <cellStyle name="SAPBEXresData 2 2 3 6" xfId="54857"/>
    <cellStyle name="SAPBEXresData 2 2 3 6 2" xfId="54858"/>
    <cellStyle name="SAPBEXresData 2 2 3 7" xfId="54859"/>
    <cellStyle name="SAPBEXresData 2 2 4" xfId="54860"/>
    <cellStyle name="SAPBEXresData 2 2 4 2" xfId="54861"/>
    <cellStyle name="SAPBEXresData 2 2 4 2 2" xfId="54862"/>
    <cellStyle name="SAPBEXresData 2 2 4 3" xfId="54863"/>
    <cellStyle name="SAPBEXresData 2 2 5" xfId="54864"/>
    <cellStyle name="SAPBEXresData 2 2 5 2" xfId="54865"/>
    <cellStyle name="SAPBEXresData 2 2 5 2 2" xfId="54866"/>
    <cellStyle name="SAPBEXresData 2 2 5 3" xfId="54867"/>
    <cellStyle name="SAPBEXresData 2 2 6" xfId="54868"/>
    <cellStyle name="SAPBEXresData 2 2 6 2" xfId="54869"/>
    <cellStyle name="SAPBEXresData 2 2 7" xfId="54870"/>
    <cellStyle name="SAPBEXresData 2 3" xfId="54871"/>
    <cellStyle name="SAPBEXresData 2 3 2" xfId="54872"/>
    <cellStyle name="SAPBEXresData 2 3 2 2" xfId="54873"/>
    <cellStyle name="SAPBEXresData 2 3 2 2 2" xfId="54874"/>
    <cellStyle name="SAPBEXresData 2 3 2 2 2 2" xfId="54875"/>
    <cellStyle name="SAPBEXresData 2 3 2 2 2 2 2" xfId="54876"/>
    <cellStyle name="SAPBEXresData 2 3 2 2 2 3" xfId="54877"/>
    <cellStyle name="SAPBEXresData 2 3 2 2 3" xfId="54878"/>
    <cellStyle name="SAPBEXresData 2 3 2 2 3 2" xfId="54879"/>
    <cellStyle name="SAPBEXresData 2 3 2 2 3 2 2" xfId="54880"/>
    <cellStyle name="SAPBEXresData 2 3 2 2 3 3" xfId="54881"/>
    <cellStyle name="SAPBEXresData 2 3 2 2 4" xfId="54882"/>
    <cellStyle name="SAPBEXresData 2 3 2 2 4 2" xfId="54883"/>
    <cellStyle name="SAPBEXresData 2 3 2 2 4 2 2" xfId="54884"/>
    <cellStyle name="SAPBEXresData 2 3 2 2 4 3" xfId="54885"/>
    <cellStyle name="SAPBEXresData 2 3 2 2 5" xfId="54886"/>
    <cellStyle name="SAPBEXresData 2 3 2 2 5 2" xfId="54887"/>
    <cellStyle name="SAPBEXresData 2 3 2 2 5 2 2" xfId="54888"/>
    <cellStyle name="SAPBEXresData 2 3 2 2 5 3" xfId="54889"/>
    <cellStyle name="SAPBEXresData 2 3 2 2 6" xfId="54890"/>
    <cellStyle name="SAPBEXresData 2 3 2 2 6 2" xfId="54891"/>
    <cellStyle name="SAPBEXresData 2 3 2 2 6 2 2" xfId="54892"/>
    <cellStyle name="SAPBEXresData 2 3 2 2 6 3" xfId="54893"/>
    <cellStyle name="SAPBEXresData 2 3 2 2 7" xfId="54894"/>
    <cellStyle name="SAPBEXresData 2 3 2 2 7 2" xfId="54895"/>
    <cellStyle name="SAPBEXresData 2 3 2 2 8" xfId="54896"/>
    <cellStyle name="SAPBEXresData 2 3 2 3" xfId="54897"/>
    <cellStyle name="SAPBEXresData 2 3 2 3 2" xfId="54898"/>
    <cellStyle name="SAPBEXresData 2 3 2 3 2 2" xfId="54899"/>
    <cellStyle name="SAPBEXresData 2 3 2 3 3" xfId="54900"/>
    <cellStyle name="SAPBEXresData 2 3 2 4" xfId="54901"/>
    <cellStyle name="SAPBEXresData 2 3 2 4 2" xfId="54902"/>
    <cellStyle name="SAPBEXresData 2 3 2 4 2 2" xfId="54903"/>
    <cellStyle name="SAPBEXresData 2 3 2 4 3" xfId="54904"/>
    <cellStyle name="SAPBEXresData 2 3 2 5" xfId="54905"/>
    <cellStyle name="SAPBEXresData 2 3 2 5 2" xfId="54906"/>
    <cellStyle name="SAPBEXresData 2 3 2 5 2 2" xfId="54907"/>
    <cellStyle name="SAPBEXresData 2 3 2 5 3" xfId="54908"/>
    <cellStyle name="SAPBEXresData 2 3 2 6" xfId="54909"/>
    <cellStyle name="SAPBEXresData 2 3 2 6 2" xfId="54910"/>
    <cellStyle name="SAPBEXresData 2 3 2 6 2 2" xfId="54911"/>
    <cellStyle name="SAPBEXresData 2 3 2 6 3" xfId="54912"/>
    <cellStyle name="SAPBEXresData 2 3 2 7" xfId="54913"/>
    <cellStyle name="SAPBEXresData 2 3 2 7 2" xfId="54914"/>
    <cellStyle name="SAPBEXresData 2 3 2 7 2 2" xfId="54915"/>
    <cellStyle name="SAPBEXresData 2 3 2 7 3" xfId="54916"/>
    <cellStyle name="SAPBEXresData 2 3 2 8" xfId="54917"/>
    <cellStyle name="SAPBEXresData 2 3 2 8 2" xfId="54918"/>
    <cellStyle name="SAPBEXresData 2 3 2 9" xfId="54919"/>
    <cellStyle name="SAPBEXresData 2 3 3" xfId="54920"/>
    <cellStyle name="SAPBEXresData 2 3 3 2" xfId="54921"/>
    <cellStyle name="SAPBEXresData 2 3 3 2 2" xfId="54922"/>
    <cellStyle name="SAPBEXresData 2 3 3 2 2 2" xfId="54923"/>
    <cellStyle name="SAPBEXresData 2 3 3 2 3" xfId="54924"/>
    <cellStyle name="SAPBEXresData 2 3 3 3" xfId="54925"/>
    <cellStyle name="SAPBEXresData 2 3 3 3 2" xfId="54926"/>
    <cellStyle name="SAPBEXresData 2 3 3 3 2 2" xfId="54927"/>
    <cellStyle name="SAPBEXresData 2 3 3 3 3" xfId="54928"/>
    <cellStyle name="SAPBEXresData 2 3 3 4" xfId="54929"/>
    <cellStyle name="SAPBEXresData 2 3 3 4 2" xfId="54930"/>
    <cellStyle name="SAPBEXresData 2 3 3 4 2 2" xfId="54931"/>
    <cellStyle name="SAPBEXresData 2 3 3 4 3" xfId="54932"/>
    <cellStyle name="SAPBEXresData 2 3 3 5" xfId="54933"/>
    <cellStyle name="SAPBEXresData 2 3 3 5 2" xfId="54934"/>
    <cellStyle name="SAPBEXresData 2 3 3 5 2 2" xfId="54935"/>
    <cellStyle name="SAPBEXresData 2 3 3 5 3" xfId="54936"/>
    <cellStyle name="SAPBEXresData 2 3 3 6" xfId="54937"/>
    <cellStyle name="SAPBEXresData 2 3 3 6 2" xfId="54938"/>
    <cellStyle name="SAPBEXresData 2 3 3 7" xfId="54939"/>
    <cellStyle name="SAPBEXresData 2 3 4" xfId="54940"/>
    <cellStyle name="SAPBEXresData 2 3 4 2" xfId="54941"/>
    <cellStyle name="SAPBEXresData 2 3 4 2 2" xfId="54942"/>
    <cellStyle name="SAPBEXresData 2 3 4 3" xfId="54943"/>
    <cellStyle name="SAPBEXresData 2 3 5" xfId="54944"/>
    <cellStyle name="SAPBEXresData 2 3 5 2" xfId="54945"/>
    <cellStyle name="SAPBEXresData 2 3 5 2 2" xfId="54946"/>
    <cellStyle name="SAPBEXresData 2 3 5 3" xfId="54947"/>
    <cellStyle name="SAPBEXresData 2 3 6" xfId="54948"/>
    <cellStyle name="SAPBEXresData 2 3 6 2" xfId="54949"/>
    <cellStyle name="SAPBEXresData 2 3 7" xfId="54950"/>
    <cellStyle name="SAPBEXresData 2 4" xfId="54951"/>
    <cellStyle name="SAPBEXresData 2 4 2" xfId="54952"/>
    <cellStyle name="SAPBEXresData 2 4 2 2" xfId="54953"/>
    <cellStyle name="SAPBEXresData 2 4 2 2 2" xfId="54954"/>
    <cellStyle name="SAPBEXresData 2 4 2 2 2 2" xfId="54955"/>
    <cellStyle name="SAPBEXresData 2 4 2 2 3" xfId="54956"/>
    <cellStyle name="SAPBEXresData 2 4 2 3" xfId="54957"/>
    <cellStyle name="SAPBEXresData 2 4 2 3 2" xfId="54958"/>
    <cellStyle name="SAPBEXresData 2 4 2 3 2 2" xfId="54959"/>
    <cellStyle name="SAPBEXresData 2 4 2 3 3" xfId="54960"/>
    <cellStyle name="SAPBEXresData 2 4 2 4" xfId="54961"/>
    <cellStyle name="SAPBEXresData 2 4 2 4 2" xfId="54962"/>
    <cellStyle name="SAPBEXresData 2 4 2 4 2 2" xfId="54963"/>
    <cellStyle name="SAPBEXresData 2 4 2 4 3" xfId="54964"/>
    <cellStyle name="SAPBEXresData 2 4 2 5" xfId="54965"/>
    <cellStyle name="SAPBEXresData 2 4 2 5 2" xfId="54966"/>
    <cellStyle name="SAPBEXresData 2 4 2 5 2 2" xfId="54967"/>
    <cellStyle name="SAPBEXresData 2 4 2 5 3" xfId="54968"/>
    <cellStyle name="SAPBEXresData 2 4 2 6" xfId="54969"/>
    <cellStyle name="SAPBEXresData 2 4 2 6 2" xfId="54970"/>
    <cellStyle name="SAPBEXresData 2 4 2 6 2 2" xfId="54971"/>
    <cellStyle name="SAPBEXresData 2 4 2 6 3" xfId="54972"/>
    <cellStyle name="SAPBEXresData 2 4 2 7" xfId="54973"/>
    <cellStyle name="SAPBEXresData 2 4 2 7 2" xfId="54974"/>
    <cellStyle name="SAPBEXresData 2 4 2 8" xfId="54975"/>
    <cellStyle name="SAPBEXresData 2 4 3" xfId="54976"/>
    <cellStyle name="SAPBEXresData 2 4 3 2" xfId="54977"/>
    <cellStyle name="SAPBEXresData 2 4 3 2 2" xfId="54978"/>
    <cellStyle name="SAPBEXresData 2 4 3 3" xfId="54979"/>
    <cellStyle name="SAPBEXresData 2 4 4" xfId="54980"/>
    <cellStyle name="SAPBEXresData 2 4 4 2" xfId="54981"/>
    <cellStyle name="SAPBEXresData 2 4 4 2 2" xfId="54982"/>
    <cellStyle name="SAPBEXresData 2 4 4 3" xfId="54983"/>
    <cellStyle name="SAPBEXresData 2 4 5" xfId="54984"/>
    <cellStyle name="SAPBEXresData 2 4 5 2" xfId="54985"/>
    <cellStyle name="SAPBEXresData 2 4 5 2 2" xfId="54986"/>
    <cellStyle name="SAPBEXresData 2 4 5 3" xfId="54987"/>
    <cellStyle name="SAPBEXresData 2 4 6" xfId="54988"/>
    <cellStyle name="SAPBEXresData 2 4 6 2" xfId="54989"/>
    <cellStyle name="SAPBEXresData 2 4 6 2 2" xfId="54990"/>
    <cellStyle name="SAPBEXresData 2 4 6 3" xfId="54991"/>
    <cellStyle name="SAPBEXresData 2 4 7" xfId="54992"/>
    <cellStyle name="SAPBEXresData 2 4 7 2" xfId="54993"/>
    <cellStyle name="SAPBEXresData 2 4 7 2 2" xfId="54994"/>
    <cellStyle name="SAPBEXresData 2 4 7 3" xfId="54995"/>
    <cellStyle name="SAPBEXresData 2 4 8" xfId="54996"/>
    <cellStyle name="SAPBEXresData 2 4 8 2" xfId="54997"/>
    <cellStyle name="SAPBEXresData 2 4 9" xfId="54998"/>
    <cellStyle name="SAPBEXresData 2 5" xfId="54999"/>
    <cellStyle name="SAPBEXresData 2 5 2" xfId="55000"/>
    <cellStyle name="SAPBEXresData 2 5 2 2" xfId="55001"/>
    <cellStyle name="SAPBEXresData 2 5 2 2 2" xfId="55002"/>
    <cellStyle name="SAPBEXresData 2 5 2 3" xfId="55003"/>
    <cellStyle name="SAPBEXresData 2 5 3" xfId="55004"/>
    <cellStyle name="SAPBEXresData 2 5 3 2" xfId="55005"/>
    <cellStyle name="SAPBEXresData 2 5 3 2 2" xfId="55006"/>
    <cellStyle name="SAPBEXresData 2 5 3 3" xfId="55007"/>
    <cellStyle name="SAPBEXresData 2 5 4" xfId="55008"/>
    <cellStyle name="SAPBEXresData 2 5 4 2" xfId="55009"/>
    <cellStyle name="SAPBEXresData 2 5 4 2 2" xfId="55010"/>
    <cellStyle name="SAPBEXresData 2 5 4 3" xfId="55011"/>
    <cellStyle name="SAPBEXresData 2 5 5" xfId="55012"/>
    <cellStyle name="SAPBEXresData 2 5 5 2" xfId="55013"/>
    <cellStyle name="SAPBEXresData 2 5 5 2 2" xfId="55014"/>
    <cellStyle name="SAPBEXresData 2 5 5 3" xfId="55015"/>
    <cellStyle name="SAPBEXresData 2 5 6" xfId="55016"/>
    <cellStyle name="SAPBEXresData 2 5 6 2" xfId="55017"/>
    <cellStyle name="SAPBEXresData 2 5 7" xfId="55018"/>
    <cellStyle name="SAPBEXresData 2 6" xfId="55019"/>
    <cellStyle name="SAPBEXresData 2 6 2" xfId="55020"/>
    <cellStyle name="SAPBEXresData 2 6 2 2" xfId="55021"/>
    <cellStyle name="SAPBEXresData 2 6 3" xfId="55022"/>
    <cellStyle name="SAPBEXresData 2 7" xfId="55023"/>
    <cellStyle name="SAPBEXresData 2 7 2" xfId="55024"/>
    <cellStyle name="SAPBEXresData 2 7 2 2" xfId="55025"/>
    <cellStyle name="SAPBEXresData 2 7 3" xfId="55026"/>
    <cellStyle name="SAPBEXresData 2 8" xfId="55027"/>
    <cellStyle name="SAPBEXresData 2 8 2" xfId="55028"/>
    <cellStyle name="SAPBEXresData 2 9" xfId="55029"/>
    <cellStyle name="SAPBEXresData 3" xfId="55030"/>
    <cellStyle name="SAPBEXresData 3 2" xfId="55031"/>
    <cellStyle name="SAPBEXresData 3 2 2" xfId="55032"/>
    <cellStyle name="SAPBEXresData 3 2 2 2" xfId="55033"/>
    <cellStyle name="SAPBEXresData 3 2 2 2 2" xfId="55034"/>
    <cellStyle name="SAPBEXresData 3 2 2 2 2 2" xfId="55035"/>
    <cellStyle name="SAPBEXresData 3 2 2 2 2 2 2" xfId="55036"/>
    <cellStyle name="SAPBEXresData 3 2 2 2 2 3" xfId="55037"/>
    <cellStyle name="SAPBEXresData 3 2 2 2 3" xfId="55038"/>
    <cellStyle name="SAPBEXresData 3 2 2 2 3 2" xfId="55039"/>
    <cellStyle name="SAPBEXresData 3 2 2 2 3 2 2" xfId="55040"/>
    <cellStyle name="SAPBEXresData 3 2 2 2 3 3" xfId="55041"/>
    <cellStyle name="SAPBEXresData 3 2 2 2 4" xfId="55042"/>
    <cellStyle name="SAPBEXresData 3 2 2 2 4 2" xfId="55043"/>
    <cellStyle name="SAPBEXresData 3 2 2 2 4 2 2" xfId="55044"/>
    <cellStyle name="SAPBEXresData 3 2 2 2 4 3" xfId="55045"/>
    <cellStyle name="SAPBEXresData 3 2 2 2 5" xfId="55046"/>
    <cellStyle name="SAPBEXresData 3 2 2 2 5 2" xfId="55047"/>
    <cellStyle name="SAPBEXresData 3 2 2 2 5 2 2" xfId="55048"/>
    <cellStyle name="SAPBEXresData 3 2 2 2 5 3" xfId="55049"/>
    <cellStyle name="SAPBEXresData 3 2 2 2 6" xfId="55050"/>
    <cellStyle name="SAPBEXresData 3 2 2 2 6 2" xfId="55051"/>
    <cellStyle name="SAPBEXresData 3 2 2 2 6 2 2" xfId="55052"/>
    <cellStyle name="SAPBEXresData 3 2 2 2 6 3" xfId="55053"/>
    <cellStyle name="SAPBEXresData 3 2 2 2 7" xfId="55054"/>
    <cellStyle name="SAPBEXresData 3 2 2 2 7 2" xfId="55055"/>
    <cellStyle name="SAPBEXresData 3 2 2 2 8" xfId="55056"/>
    <cellStyle name="SAPBEXresData 3 2 2 3" xfId="55057"/>
    <cellStyle name="SAPBEXresData 3 2 2 3 2" xfId="55058"/>
    <cellStyle name="SAPBEXresData 3 2 2 3 2 2" xfId="55059"/>
    <cellStyle name="SAPBEXresData 3 2 2 3 3" xfId="55060"/>
    <cellStyle name="SAPBEXresData 3 2 2 4" xfId="55061"/>
    <cellStyle name="SAPBEXresData 3 2 2 4 2" xfId="55062"/>
    <cellStyle name="SAPBEXresData 3 2 2 4 2 2" xfId="55063"/>
    <cellStyle name="SAPBEXresData 3 2 2 4 3" xfId="55064"/>
    <cellStyle name="SAPBEXresData 3 2 2 5" xfId="55065"/>
    <cellStyle name="SAPBEXresData 3 2 2 5 2" xfId="55066"/>
    <cellStyle name="SAPBEXresData 3 2 2 5 2 2" xfId="55067"/>
    <cellStyle name="SAPBEXresData 3 2 2 5 3" xfId="55068"/>
    <cellStyle name="SAPBEXresData 3 2 2 6" xfId="55069"/>
    <cellStyle name="SAPBEXresData 3 2 2 6 2" xfId="55070"/>
    <cellStyle name="SAPBEXresData 3 2 2 6 2 2" xfId="55071"/>
    <cellStyle name="SAPBEXresData 3 2 2 6 3" xfId="55072"/>
    <cellStyle name="SAPBEXresData 3 2 2 7" xfId="55073"/>
    <cellStyle name="SAPBEXresData 3 2 2 7 2" xfId="55074"/>
    <cellStyle name="SAPBEXresData 3 2 2 7 2 2" xfId="55075"/>
    <cellStyle name="SAPBEXresData 3 2 2 7 3" xfId="55076"/>
    <cellStyle name="SAPBEXresData 3 2 2 8" xfId="55077"/>
    <cellStyle name="SAPBEXresData 3 2 2 8 2" xfId="55078"/>
    <cellStyle name="SAPBEXresData 3 2 2 9" xfId="55079"/>
    <cellStyle name="SAPBEXresData 3 2 3" xfId="55080"/>
    <cellStyle name="SAPBEXresData 3 2 3 2" xfId="55081"/>
    <cellStyle name="SAPBEXresData 3 2 3 2 2" xfId="55082"/>
    <cellStyle name="SAPBEXresData 3 2 3 2 2 2" xfId="55083"/>
    <cellStyle name="SAPBEXresData 3 2 3 2 3" xfId="55084"/>
    <cellStyle name="SAPBEXresData 3 2 3 3" xfId="55085"/>
    <cellStyle name="SAPBEXresData 3 2 3 3 2" xfId="55086"/>
    <cellStyle name="SAPBEXresData 3 2 3 3 2 2" xfId="55087"/>
    <cellStyle name="SAPBEXresData 3 2 3 3 3" xfId="55088"/>
    <cellStyle name="SAPBEXresData 3 2 3 4" xfId="55089"/>
    <cellStyle name="SAPBEXresData 3 2 3 4 2" xfId="55090"/>
    <cellStyle name="SAPBEXresData 3 2 3 4 2 2" xfId="55091"/>
    <cellStyle name="SAPBEXresData 3 2 3 4 3" xfId="55092"/>
    <cellStyle name="SAPBEXresData 3 2 3 5" xfId="55093"/>
    <cellStyle name="SAPBEXresData 3 2 3 5 2" xfId="55094"/>
    <cellStyle name="SAPBEXresData 3 2 3 5 2 2" xfId="55095"/>
    <cellStyle name="SAPBEXresData 3 2 3 5 3" xfId="55096"/>
    <cellStyle name="SAPBEXresData 3 2 3 6" xfId="55097"/>
    <cellStyle name="SAPBEXresData 3 2 3 6 2" xfId="55098"/>
    <cellStyle name="SAPBEXresData 3 2 3 7" xfId="55099"/>
    <cellStyle name="SAPBEXresData 3 2 4" xfId="55100"/>
    <cellStyle name="SAPBEXresData 3 2 4 2" xfId="55101"/>
    <cellStyle name="SAPBEXresData 3 2 4 2 2" xfId="55102"/>
    <cellStyle name="SAPBEXresData 3 2 4 3" xfId="55103"/>
    <cellStyle name="SAPBEXresData 3 2 5" xfId="55104"/>
    <cellStyle name="SAPBEXresData 3 2 5 2" xfId="55105"/>
    <cellStyle name="SAPBEXresData 3 2 5 2 2" xfId="55106"/>
    <cellStyle name="SAPBEXresData 3 2 5 3" xfId="55107"/>
    <cellStyle name="SAPBEXresData 3 2 6" xfId="55108"/>
    <cellStyle name="SAPBEXresData 3 2 6 2" xfId="55109"/>
    <cellStyle name="SAPBEXresData 3 2 7" xfId="55110"/>
    <cellStyle name="SAPBEXresData 3 3" xfId="55111"/>
    <cellStyle name="SAPBEXresData 3 3 2" xfId="55112"/>
    <cellStyle name="SAPBEXresData 3 3 2 2" xfId="55113"/>
    <cellStyle name="SAPBEXresData 3 3 2 2 2" xfId="55114"/>
    <cellStyle name="SAPBEXresData 3 3 2 2 2 2" xfId="55115"/>
    <cellStyle name="SAPBEXresData 3 3 2 2 2 2 2" xfId="55116"/>
    <cellStyle name="SAPBEXresData 3 3 2 2 2 3" xfId="55117"/>
    <cellStyle name="SAPBEXresData 3 3 2 2 3" xfId="55118"/>
    <cellStyle name="SAPBEXresData 3 3 2 2 3 2" xfId="55119"/>
    <cellStyle name="SAPBEXresData 3 3 2 2 3 2 2" xfId="55120"/>
    <cellStyle name="SAPBEXresData 3 3 2 2 3 3" xfId="55121"/>
    <cellStyle name="SAPBEXresData 3 3 2 2 4" xfId="55122"/>
    <cellStyle name="SAPBEXresData 3 3 2 2 4 2" xfId="55123"/>
    <cellStyle name="SAPBEXresData 3 3 2 2 4 2 2" xfId="55124"/>
    <cellStyle name="SAPBEXresData 3 3 2 2 4 3" xfId="55125"/>
    <cellStyle name="SAPBEXresData 3 3 2 2 5" xfId="55126"/>
    <cellStyle name="SAPBEXresData 3 3 2 2 5 2" xfId="55127"/>
    <cellStyle name="SAPBEXresData 3 3 2 2 5 2 2" xfId="55128"/>
    <cellStyle name="SAPBEXresData 3 3 2 2 5 3" xfId="55129"/>
    <cellStyle name="SAPBEXresData 3 3 2 2 6" xfId="55130"/>
    <cellStyle name="SAPBEXresData 3 3 2 2 6 2" xfId="55131"/>
    <cellStyle name="SAPBEXresData 3 3 2 2 6 2 2" xfId="55132"/>
    <cellStyle name="SAPBEXresData 3 3 2 2 6 3" xfId="55133"/>
    <cellStyle name="SAPBEXresData 3 3 2 2 7" xfId="55134"/>
    <cellStyle name="SAPBEXresData 3 3 2 2 7 2" xfId="55135"/>
    <cellStyle name="SAPBEXresData 3 3 2 2 8" xfId="55136"/>
    <cellStyle name="SAPBEXresData 3 3 2 3" xfId="55137"/>
    <cellStyle name="SAPBEXresData 3 3 2 3 2" xfId="55138"/>
    <cellStyle name="SAPBEXresData 3 3 2 3 2 2" xfId="55139"/>
    <cellStyle name="SAPBEXresData 3 3 2 3 3" xfId="55140"/>
    <cellStyle name="SAPBEXresData 3 3 2 4" xfId="55141"/>
    <cellStyle name="SAPBEXresData 3 3 2 4 2" xfId="55142"/>
    <cellStyle name="SAPBEXresData 3 3 2 4 2 2" xfId="55143"/>
    <cellStyle name="SAPBEXresData 3 3 2 4 3" xfId="55144"/>
    <cellStyle name="SAPBEXresData 3 3 2 5" xfId="55145"/>
    <cellStyle name="SAPBEXresData 3 3 2 5 2" xfId="55146"/>
    <cellStyle name="SAPBEXresData 3 3 2 5 2 2" xfId="55147"/>
    <cellStyle name="SAPBEXresData 3 3 2 5 3" xfId="55148"/>
    <cellStyle name="SAPBEXresData 3 3 2 6" xfId="55149"/>
    <cellStyle name="SAPBEXresData 3 3 2 6 2" xfId="55150"/>
    <cellStyle name="SAPBEXresData 3 3 2 6 2 2" xfId="55151"/>
    <cellStyle name="SAPBEXresData 3 3 2 6 3" xfId="55152"/>
    <cellStyle name="SAPBEXresData 3 3 2 7" xfId="55153"/>
    <cellStyle name="SAPBEXresData 3 3 2 7 2" xfId="55154"/>
    <cellStyle name="SAPBEXresData 3 3 2 7 2 2" xfId="55155"/>
    <cellStyle name="SAPBEXresData 3 3 2 7 3" xfId="55156"/>
    <cellStyle name="SAPBEXresData 3 3 2 8" xfId="55157"/>
    <cellStyle name="SAPBEXresData 3 3 2 8 2" xfId="55158"/>
    <cellStyle name="SAPBEXresData 3 3 2 9" xfId="55159"/>
    <cellStyle name="SAPBEXresData 3 3 3" xfId="55160"/>
    <cellStyle name="SAPBEXresData 3 3 3 2" xfId="55161"/>
    <cellStyle name="SAPBEXresData 3 3 3 2 2" xfId="55162"/>
    <cellStyle name="SAPBEXresData 3 3 3 2 2 2" xfId="55163"/>
    <cellStyle name="SAPBEXresData 3 3 3 2 3" xfId="55164"/>
    <cellStyle name="SAPBEXresData 3 3 3 3" xfId="55165"/>
    <cellStyle name="SAPBEXresData 3 3 3 3 2" xfId="55166"/>
    <cellStyle name="SAPBEXresData 3 3 3 3 2 2" xfId="55167"/>
    <cellStyle name="SAPBEXresData 3 3 3 3 3" xfId="55168"/>
    <cellStyle name="SAPBEXresData 3 3 3 4" xfId="55169"/>
    <cellStyle name="SAPBEXresData 3 3 3 4 2" xfId="55170"/>
    <cellStyle name="SAPBEXresData 3 3 3 4 2 2" xfId="55171"/>
    <cellStyle name="SAPBEXresData 3 3 3 4 3" xfId="55172"/>
    <cellStyle name="SAPBEXresData 3 3 3 5" xfId="55173"/>
    <cellStyle name="SAPBEXresData 3 3 3 5 2" xfId="55174"/>
    <cellStyle name="SAPBEXresData 3 3 3 5 2 2" xfId="55175"/>
    <cellStyle name="SAPBEXresData 3 3 3 5 3" xfId="55176"/>
    <cellStyle name="SAPBEXresData 3 3 3 6" xfId="55177"/>
    <cellStyle name="SAPBEXresData 3 3 3 6 2" xfId="55178"/>
    <cellStyle name="SAPBEXresData 3 3 3 7" xfId="55179"/>
    <cellStyle name="SAPBEXresData 3 3 4" xfId="55180"/>
    <cellStyle name="SAPBEXresData 3 3 4 2" xfId="55181"/>
    <cellStyle name="SAPBEXresData 3 3 4 2 2" xfId="55182"/>
    <cellStyle name="SAPBEXresData 3 3 4 3" xfId="55183"/>
    <cellStyle name="SAPBEXresData 3 3 5" xfId="55184"/>
    <cellStyle name="SAPBEXresData 3 3 5 2" xfId="55185"/>
    <cellStyle name="SAPBEXresData 3 3 5 2 2" xfId="55186"/>
    <cellStyle name="SAPBEXresData 3 3 5 3" xfId="55187"/>
    <cellStyle name="SAPBEXresData 3 3 6" xfId="55188"/>
    <cellStyle name="SAPBEXresData 3 3 6 2" xfId="55189"/>
    <cellStyle name="SAPBEXresData 3 3 7" xfId="55190"/>
    <cellStyle name="SAPBEXresData 3 4" xfId="55191"/>
    <cellStyle name="SAPBEXresData 3 4 2" xfId="55192"/>
    <cellStyle name="SAPBEXresData 3 4 2 2" xfId="55193"/>
    <cellStyle name="SAPBEXresData 3 4 2 2 2" xfId="55194"/>
    <cellStyle name="SAPBEXresData 3 4 2 2 2 2" xfId="55195"/>
    <cellStyle name="SAPBEXresData 3 4 2 2 3" xfId="55196"/>
    <cellStyle name="SAPBEXresData 3 4 2 3" xfId="55197"/>
    <cellStyle name="SAPBEXresData 3 4 2 3 2" xfId="55198"/>
    <cellStyle name="SAPBEXresData 3 4 2 3 2 2" xfId="55199"/>
    <cellStyle name="SAPBEXresData 3 4 2 3 3" xfId="55200"/>
    <cellStyle name="SAPBEXresData 3 4 2 4" xfId="55201"/>
    <cellStyle name="SAPBEXresData 3 4 2 4 2" xfId="55202"/>
    <cellStyle name="SAPBEXresData 3 4 2 4 2 2" xfId="55203"/>
    <cellStyle name="SAPBEXresData 3 4 2 4 3" xfId="55204"/>
    <cellStyle name="SAPBEXresData 3 4 2 5" xfId="55205"/>
    <cellStyle name="SAPBEXresData 3 4 2 5 2" xfId="55206"/>
    <cellStyle name="SAPBEXresData 3 4 2 5 2 2" xfId="55207"/>
    <cellStyle name="SAPBEXresData 3 4 2 5 3" xfId="55208"/>
    <cellStyle name="SAPBEXresData 3 4 2 6" xfId="55209"/>
    <cellStyle name="SAPBEXresData 3 4 2 6 2" xfId="55210"/>
    <cellStyle name="SAPBEXresData 3 4 2 6 2 2" xfId="55211"/>
    <cellStyle name="SAPBEXresData 3 4 2 6 3" xfId="55212"/>
    <cellStyle name="SAPBEXresData 3 4 2 7" xfId="55213"/>
    <cellStyle name="SAPBEXresData 3 4 2 7 2" xfId="55214"/>
    <cellStyle name="SAPBEXresData 3 4 2 8" xfId="55215"/>
    <cellStyle name="SAPBEXresData 3 4 3" xfId="55216"/>
    <cellStyle name="SAPBEXresData 3 4 3 2" xfId="55217"/>
    <cellStyle name="SAPBEXresData 3 4 3 2 2" xfId="55218"/>
    <cellStyle name="SAPBEXresData 3 4 3 3" xfId="55219"/>
    <cellStyle name="SAPBEXresData 3 4 4" xfId="55220"/>
    <cellStyle name="SAPBEXresData 3 4 4 2" xfId="55221"/>
    <cellStyle name="SAPBEXresData 3 4 4 2 2" xfId="55222"/>
    <cellStyle name="SAPBEXresData 3 4 4 3" xfId="55223"/>
    <cellStyle name="SAPBEXresData 3 4 5" xfId="55224"/>
    <cellStyle name="SAPBEXresData 3 4 5 2" xfId="55225"/>
    <cellStyle name="SAPBEXresData 3 4 5 2 2" xfId="55226"/>
    <cellStyle name="SAPBEXresData 3 4 5 3" xfId="55227"/>
    <cellStyle name="SAPBEXresData 3 4 6" xfId="55228"/>
    <cellStyle name="SAPBEXresData 3 4 6 2" xfId="55229"/>
    <cellStyle name="SAPBEXresData 3 4 6 2 2" xfId="55230"/>
    <cellStyle name="SAPBEXresData 3 4 6 3" xfId="55231"/>
    <cellStyle name="SAPBEXresData 3 4 7" xfId="55232"/>
    <cellStyle name="SAPBEXresData 3 4 7 2" xfId="55233"/>
    <cellStyle name="SAPBEXresData 3 4 7 2 2" xfId="55234"/>
    <cellStyle name="SAPBEXresData 3 4 7 3" xfId="55235"/>
    <cellStyle name="SAPBEXresData 3 4 8" xfId="55236"/>
    <cellStyle name="SAPBEXresData 3 4 8 2" xfId="55237"/>
    <cellStyle name="SAPBEXresData 3 4 9" xfId="55238"/>
    <cellStyle name="SAPBEXresData 3 5" xfId="55239"/>
    <cellStyle name="SAPBEXresData 3 5 2" xfId="55240"/>
    <cellStyle name="SAPBEXresData 3 5 2 2" xfId="55241"/>
    <cellStyle name="SAPBEXresData 3 5 2 2 2" xfId="55242"/>
    <cellStyle name="SAPBEXresData 3 5 2 3" xfId="55243"/>
    <cellStyle name="SAPBEXresData 3 5 3" xfId="55244"/>
    <cellStyle name="SAPBEXresData 3 5 3 2" xfId="55245"/>
    <cellStyle name="SAPBEXresData 3 5 3 2 2" xfId="55246"/>
    <cellStyle name="SAPBEXresData 3 5 3 3" xfId="55247"/>
    <cellStyle name="SAPBEXresData 3 5 4" xfId="55248"/>
    <cellStyle name="SAPBEXresData 3 5 4 2" xfId="55249"/>
    <cellStyle name="SAPBEXresData 3 5 4 2 2" xfId="55250"/>
    <cellStyle name="SAPBEXresData 3 5 4 3" xfId="55251"/>
    <cellStyle name="SAPBEXresData 3 5 5" xfId="55252"/>
    <cellStyle name="SAPBEXresData 3 5 5 2" xfId="55253"/>
    <cellStyle name="SAPBEXresData 3 5 5 2 2" xfId="55254"/>
    <cellStyle name="SAPBEXresData 3 5 5 3" xfId="55255"/>
    <cellStyle name="SAPBEXresData 3 5 6" xfId="55256"/>
    <cellStyle name="SAPBEXresData 3 5 6 2" xfId="55257"/>
    <cellStyle name="SAPBEXresData 3 5 7" xfId="55258"/>
    <cellStyle name="SAPBEXresData 3 6" xfId="55259"/>
    <cellStyle name="SAPBEXresData 3 6 2" xfId="55260"/>
    <cellStyle name="SAPBEXresData 3 6 2 2" xfId="55261"/>
    <cellStyle name="SAPBEXresData 3 6 3" xfId="55262"/>
    <cellStyle name="SAPBEXresData 3 7" xfId="55263"/>
    <cellStyle name="SAPBEXresData 3 7 2" xfId="55264"/>
    <cellStyle name="SAPBEXresData 3 7 2 2" xfId="55265"/>
    <cellStyle name="SAPBEXresData 3 7 3" xfId="55266"/>
    <cellStyle name="SAPBEXresData 3 8" xfId="55267"/>
    <cellStyle name="SAPBEXresData 3 8 2" xfId="55268"/>
    <cellStyle name="SAPBEXresData 3 9" xfId="55269"/>
    <cellStyle name="SAPBEXresData 4" xfId="55270"/>
    <cellStyle name="SAPBEXresData 4 2" xfId="55271"/>
    <cellStyle name="SAPBEXresData 4 2 2" xfId="55272"/>
    <cellStyle name="SAPBEXresData 4 2 2 2" xfId="55273"/>
    <cellStyle name="SAPBEXresData 4 2 2 2 2" xfId="55274"/>
    <cellStyle name="SAPBEXresData 4 2 2 2 2 2" xfId="55275"/>
    <cellStyle name="SAPBEXresData 4 2 2 2 2 2 2" xfId="55276"/>
    <cellStyle name="SAPBEXresData 4 2 2 2 2 3" xfId="55277"/>
    <cellStyle name="SAPBEXresData 4 2 2 2 3" xfId="55278"/>
    <cellStyle name="SAPBEXresData 4 2 2 2 3 2" xfId="55279"/>
    <cellStyle name="SAPBEXresData 4 2 2 2 3 2 2" xfId="55280"/>
    <cellStyle name="SAPBEXresData 4 2 2 2 3 3" xfId="55281"/>
    <cellStyle name="SAPBEXresData 4 2 2 2 4" xfId="55282"/>
    <cellStyle name="SAPBEXresData 4 2 2 2 4 2" xfId="55283"/>
    <cellStyle name="SAPBEXresData 4 2 2 2 4 2 2" xfId="55284"/>
    <cellStyle name="SAPBEXresData 4 2 2 2 4 3" xfId="55285"/>
    <cellStyle name="SAPBEXresData 4 2 2 2 5" xfId="55286"/>
    <cellStyle name="SAPBEXresData 4 2 2 2 5 2" xfId="55287"/>
    <cellStyle name="SAPBEXresData 4 2 2 2 5 2 2" xfId="55288"/>
    <cellStyle name="SAPBEXresData 4 2 2 2 5 3" xfId="55289"/>
    <cellStyle name="SAPBEXresData 4 2 2 2 6" xfId="55290"/>
    <cellStyle name="SAPBEXresData 4 2 2 2 6 2" xfId="55291"/>
    <cellStyle name="SAPBEXresData 4 2 2 2 6 2 2" xfId="55292"/>
    <cellStyle name="SAPBEXresData 4 2 2 2 6 3" xfId="55293"/>
    <cellStyle name="SAPBEXresData 4 2 2 2 7" xfId="55294"/>
    <cellStyle name="SAPBEXresData 4 2 2 2 7 2" xfId="55295"/>
    <cellStyle name="SAPBEXresData 4 2 2 2 8" xfId="55296"/>
    <cellStyle name="SAPBEXresData 4 2 2 3" xfId="55297"/>
    <cellStyle name="SAPBEXresData 4 2 2 3 2" xfId="55298"/>
    <cellStyle name="SAPBEXresData 4 2 2 3 2 2" xfId="55299"/>
    <cellStyle name="SAPBEXresData 4 2 2 3 3" xfId="55300"/>
    <cellStyle name="SAPBEXresData 4 2 2 4" xfId="55301"/>
    <cellStyle name="SAPBEXresData 4 2 2 4 2" xfId="55302"/>
    <cellStyle name="SAPBEXresData 4 2 2 4 2 2" xfId="55303"/>
    <cellStyle name="SAPBEXresData 4 2 2 4 3" xfId="55304"/>
    <cellStyle name="SAPBEXresData 4 2 2 5" xfId="55305"/>
    <cellStyle name="SAPBEXresData 4 2 2 5 2" xfId="55306"/>
    <cellStyle name="SAPBEXresData 4 2 2 5 2 2" xfId="55307"/>
    <cellStyle name="SAPBEXresData 4 2 2 5 3" xfId="55308"/>
    <cellStyle name="SAPBEXresData 4 2 2 6" xfId="55309"/>
    <cellStyle name="SAPBEXresData 4 2 2 6 2" xfId="55310"/>
    <cellStyle name="SAPBEXresData 4 2 2 6 2 2" xfId="55311"/>
    <cellStyle name="SAPBEXresData 4 2 2 6 3" xfId="55312"/>
    <cellStyle name="SAPBEXresData 4 2 2 7" xfId="55313"/>
    <cellStyle name="SAPBEXresData 4 2 2 7 2" xfId="55314"/>
    <cellStyle name="SAPBEXresData 4 2 2 7 2 2" xfId="55315"/>
    <cellStyle name="SAPBEXresData 4 2 2 7 3" xfId="55316"/>
    <cellStyle name="SAPBEXresData 4 2 2 8" xfId="55317"/>
    <cellStyle name="SAPBEXresData 4 2 2 8 2" xfId="55318"/>
    <cellStyle name="SAPBEXresData 4 2 2 9" xfId="55319"/>
    <cellStyle name="SAPBEXresData 4 2 3" xfId="55320"/>
    <cellStyle name="SAPBEXresData 4 2 3 2" xfId="55321"/>
    <cellStyle name="SAPBEXresData 4 2 3 2 2" xfId="55322"/>
    <cellStyle name="SAPBEXresData 4 2 3 2 2 2" xfId="55323"/>
    <cellStyle name="SAPBEXresData 4 2 3 2 3" xfId="55324"/>
    <cellStyle name="SAPBEXresData 4 2 3 3" xfId="55325"/>
    <cellStyle name="SAPBEXresData 4 2 3 3 2" xfId="55326"/>
    <cellStyle name="SAPBEXresData 4 2 3 3 2 2" xfId="55327"/>
    <cellStyle name="SAPBEXresData 4 2 3 3 3" xfId="55328"/>
    <cellStyle name="SAPBEXresData 4 2 3 4" xfId="55329"/>
    <cellStyle name="SAPBEXresData 4 2 3 4 2" xfId="55330"/>
    <cellStyle name="SAPBEXresData 4 2 3 4 2 2" xfId="55331"/>
    <cellStyle name="SAPBEXresData 4 2 3 4 3" xfId="55332"/>
    <cellStyle name="SAPBEXresData 4 2 3 5" xfId="55333"/>
    <cellStyle name="SAPBEXresData 4 2 3 5 2" xfId="55334"/>
    <cellStyle name="SAPBEXresData 4 2 3 5 2 2" xfId="55335"/>
    <cellStyle name="SAPBEXresData 4 2 3 5 3" xfId="55336"/>
    <cellStyle name="SAPBEXresData 4 2 3 6" xfId="55337"/>
    <cellStyle name="SAPBEXresData 4 2 3 6 2" xfId="55338"/>
    <cellStyle name="SAPBEXresData 4 2 3 7" xfId="55339"/>
    <cellStyle name="SAPBEXresData 4 2 4" xfId="55340"/>
    <cellStyle name="SAPBEXresData 4 2 4 2" xfId="55341"/>
    <cellStyle name="SAPBEXresData 4 2 4 2 2" xfId="55342"/>
    <cellStyle name="SAPBEXresData 4 2 4 3" xfId="55343"/>
    <cellStyle name="SAPBEXresData 4 2 5" xfId="55344"/>
    <cellStyle name="SAPBEXresData 4 2 5 2" xfId="55345"/>
    <cellStyle name="SAPBEXresData 4 2 5 2 2" xfId="55346"/>
    <cellStyle name="SAPBEXresData 4 2 5 3" xfId="55347"/>
    <cellStyle name="SAPBEXresData 4 2 6" xfId="55348"/>
    <cellStyle name="SAPBEXresData 4 2 6 2" xfId="55349"/>
    <cellStyle name="SAPBEXresData 4 2 7" xfId="55350"/>
    <cellStyle name="SAPBEXresData 4 3" xfId="55351"/>
    <cellStyle name="SAPBEXresData 4 3 2" xfId="55352"/>
    <cellStyle name="SAPBEXresData 4 3 2 2" xfId="55353"/>
    <cellStyle name="SAPBEXresData 4 3 2 2 2" xfId="55354"/>
    <cellStyle name="SAPBEXresData 4 3 2 2 2 2" xfId="55355"/>
    <cellStyle name="SAPBEXresData 4 3 2 2 2 2 2" xfId="55356"/>
    <cellStyle name="SAPBEXresData 4 3 2 2 2 3" xfId="55357"/>
    <cellStyle name="SAPBEXresData 4 3 2 2 3" xfId="55358"/>
    <cellStyle name="SAPBEXresData 4 3 2 2 3 2" xfId="55359"/>
    <cellStyle name="SAPBEXresData 4 3 2 2 3 2 2" xfId="55360"/>
    <cellStyle name="SAPBEXresData 4 3 2 2 3 3" xfId="55361"/>
    <cellStyle name="SAPBEXresData 4 3 2 2 4" xfId="55362"/>
    <cellStyle name="SAPBEXresData 4 3 2 2 4 2" xfId="55363"/>
    <cellStyle name="SAPBEXresData 4 3 2 2 4 2 2" xfId="55364"/>
    <cellStyle name="SAPBEXresData 4 3 2 2 4 3" xfId="55365"/>
    <cellStyle name="SAPBEXresData 4 3 2 2 5" xfId="55366"/>
    <cellStyle name="SAPBEXresData 4 3 2 2 5 2" xfId="55367"/>
    <cellStyle name="SAPBEXresData 4 3 2 2 5 2 2" xfId="55368"/>
    <cellStyle name="SAPBEXresData 4 3 2 2 5 3" xfId="55369"/>
    <cellStyle name="SAPBEXresData 4 3 2 2 6" xfId="55370"/>
    <cellStyle name="SAPBEXresData 4 3 2 2 6 2" xfId="55371"/>
    <cellStyle name="SAPBEXresData 4 3 2 2 6 2 2" xfId="55372"/>
    <cellStyle name="SAPBEXresData 4 3 2 2 6 3" xfId="55373"/>
    <cellStyle name="SAPBEXresData 4 3 2 2 7" xfId="55374"/>
    <cellStyle name="SAPBEXresData 4 3 2 2 7 2" xfId="55375"/>
    <cellStyle name="SAPBEXresData 4 3 2 2 8" xfId="55376"/>
    <cellStyle name="SAPBEXresData 4 3 2 3" xfId="55377"/>
    <cellStyle name="SAPBEXresData 4 3 2 3 2" xfId="55378"/>
    <cellStyle name="SAPBEXresData 4 3 2 3 2 2" xfId="55379"/>
    <cellStyle name="SAPBEXresData 4 3 2 3 3" xfId="55380"/>
    <cellStyle name="SAPBEXresData 4 3 2 4" xfId="55381"/>
    <cellStyle name="SAPBEXresData 4 3 2 4 2" xfId="55382"/>
    <cellStyle name="SAPBEXresData 4 3 2 4 2 2" xfId="55383"/>
    <cellStyle name="SAPBEXresData 4 3 2 4 3" xfId="55384"/>
    <cellStyle name="SAPBEXresData 4 3 2 5" xfId="55385"/>
    <cellStyle name="SAPBEXresData 4 3 2 5 2" xfId="55386"/>
    <cellStyle name="SAPBEXresData 4 3 2 5 2 2" xfId="55387"/>
    <cellStyle name="SAPBEXresData 4 3 2 5 3" xfId="55388"/>
    <cellStyle name="SAPBEXresData 4 3 2 6" xfId="55389"/>
    <cellStyle name="SAPBEXresData 4 3 2 6 2" xfId="55390"/>
    <cellStyle name="SAPBEXresData 4 3 2 6 2 2" xfId="55391"/>
    <cellStyle name="SAPBEXresData 4 3 2 6 3" xfId="55392"/>
    <cellStyle name="SAPBEXresData 4 3 2 7" xfId="55393"/>
    <cellStyle name="SAPBEXresData 4 3 2 7 2" xfId="55394"/>
    <cellStyle name="SAPBEXresData 4 3 2 7 2 2" xfId="55395"/>
    <cellStyle name="SAPBEXresData 4 3 2 7 3" xfId="55396"/>
    <cellStyle name="SAPBEXresData 4 3 2 8" xfId="55397"/>
    <cellStyle name="SAPBEXresData 4 3 2 8 2" xfId="55398"/>
    <cellStyle name="SAPBEXresData 4 3 2 9" xfId="55399"/>
    <cellStyle name="SAPBEXresData 4 3 3" xfId="55400"/>
    <cellStyle name="SAPBEXresData 4 3 3 2" xfId="55401"/>
    <cellStyle name="SAPBEXresData 4 3 3 2 2" xfId="55402"/>
    <cellStyle name="SAPBEXresData 4 3 3 2 2 2" xfId="55403"/>
    <cellStyle name="SAPBEXresData 4 3 3 2 3" xfId="55404"/>
    <cellStyle name="SAPBEXresData 4 3 3 3" xfId="55405"/>
    <cellStyle name="SAPBEXresData 4 3 3 3 2" xfId="55406"/>
    <cellStyle name="SAPBEXresData 4 3 3 3 2 2" xfId="55407"/>
    <cellStyle name="SAPBEXresData 4 3 3 3 3" xfId="55408"/>
    <cellStyle name="SAPBEXresData 4 3 3 4" xfId="55409"/>
    <cellStyle name="SAPBEXresData 4 3 3 4 2" xfId="55410"/>
    <cellStyle name="SAPBEXresData 4 3 3 4 2 2" xfId="55411"/>
    <cellStyle name="SAPBEXresData 4 3 3 4 3" xfId="55412"/>
    <cellStyle name="SAPBEXresData 4 3 3 5" xfId="55413"/>
    <cellStyle name="SAPBEXresData 4 3 3 5 2" xfId="55414"/>
    <cellStyle name="SAPBEXresData 4 3 3 5 2 2" xfId="55415"/>
    <cellStyle name="SAPBEXresData 4 3 3 5 3" xfId="55416"/>
    <cellStyle name="SAPBEXresData 4 3 3 6" xfId="55417"/>
    <cellStyle name="SAPBEXresData 4 3 3 6 2" xfId="55418"/>
    <cellStyle name="SAPBEXresData 4 3 3 7" xfId="55419"/>
    <cellStyle name="SAPBEXresData 4 3 4" xfId="55420"/>
    <cellStyle name="SAPBEXresData 4 3 4 2" xfId="55421"/>
    <cellStyle name="SAPBEXresData 4 3 4 2 2" xfId="55422"/>
    <cellStyle name="SAPBEXresData 4 3 4 3" xfId="55423"/>
    <cellStyle name="SAPBEXresData 4 3 5" xfId="55424"/>
    <cellStyle name="SAPBEXresData 4 3 5 2" xfId="55425"/>
    <cellStyle name="SAPBEXresData 4 3 5 2 2" xfId="55426"/>
    <cellStyle name="SAPBEXresData 4 3 5 3" xfId="55427"/>
    <cellStyle name="SAPBEXresData 4 3 6" xfId="55428"/>
    <cellStyle name="SAPBEXresData 4 3 6 2" xfId="55429"/>
    <cellStyle name="SAPBEXresData 4 3 7" xfId="55430"/>
    <cellStyle name="SAPBEXresData 4 4" xfId="55431"/>
    <cellStyle name="SAPBEXresData 4 4 2" xfId="55432"/>
    <cellStyle name="SAPBEXresData 4 4 2 2" xfId="55433"/>
    <cellStyle name="SAPBEXresData 4 4 2 2 2" xfId="55434"/>
    <cellStyle name="SAPBEXresData 4 4 2 2 2 2" xfId="55435"/>
    <cellStyle name="SAPBEXresData 4 4 2 2 3" xfId="55436"/>
    <cellStyle name="SAPBEXresData 4 4 2 3" xfId="55437"/>
    <cellStyle name="SAPBEXresData 4 4 2 3 2" xfId="55438"/>
    <cellStyle name="SAPBEXresData 4 4 2 3 2 2" xfId="55439"/>
    <cellStyle name="SAPBEXresData 4 4 2 3 3" xfId="55440"/>
    <cellStyle name="SAPBEXresData 4 4 2 4" xfId="55441"/>
    <cellStyle name="SAPBEXresData 4 4 2 4 2" xfId="55442"/>
    <cellStyle name="SAPBEXresData 4 4 2 4 2 2" xfId="55443"/>
    <cellStyle name="SAPBEXresData 4 4 2 4 3" xfId="55444"/>
    <cellStyle name="SAPBEXresData 4 4 2 5" xfId="55445"/>
    <cellStyle name="SAPBEXresData 4 4 2 5 2" xfId="55446"/>
    <cellStyle name="SAPBEXresData 4 4 2 5 2 2" xfId="55447"/>
    <cellStyle name="SAPBEXresData 4 4 2 5 3" xfId="55448"/>
    <cellStyle name="SAPBEXresData 4 4 2 6" xfId="55449"/>
    <cellStyle name="SAPBEXresData 4 4 2 6 2" xfId="55450"/>
    <cellStyle name="SAPBEXresData 4 4 2 6 2 2" xfId="55451"/>
    <cellStyle name="SAPBEXresData 4 4 2 6 3" xfId="55452"/>
    <cellStyle name="SAPBEXresData 4 4 2 7" xfId="55453"/>
    <cellStyle name="SAPBEXresData 4 4 2 7 2" xfId="55454"/>
    <cellStyle name="SAPBEXresData 4 4 2 8" xfId="55455"/>
    <cellStyle name="SAPBEXresData 4 4 3" xfId="55456"/>
    <cellStyle name="SAPBEXresData 4 4 3 2" xfId="55457"/>
    <cellStyle name="SAPBEXresData 4 4 3 2 2" xfId="55458"/>
    <cellStyle name="SAPBEXresData 4 4 3 3" xfId="55459"/>
    <cellStyle name="SAPBEXresData 4 4 4" xfId="55460"/>
    <cellStyle name="SAPBEXresData 4 4 4 2" xfId="55461"/>
    <cellStyle name="SAPBEXresData 4 4 4 2 2" xfId="55462"/>
    <cellStyle name="SAPBEXresData 4 4 4 3" xfId="55463"/>
    <cellStyle name="SAPBEXresData 4 4 5" xfId="55464"/>
    <cellStyle name="SAPBEXresData 4 4 5 2" xfId="55465"/>
    <cellStyle name="SAPBEXresData 4 4 5 2 2" xfId="55466"/>
    <cellStyle name="SAPBEXresData 4 4 5 3" xfId="55467"/>
    <cellStyle name="SAPBEXresData 4 4 6" xfId="55468"/>
    <cellStyle name="SAPBEXresData 4 4 6 2" xfId="55469"/>
    <cellStyle name="SAPBEXresData 4 4 6 2 2" xfId="55470"/>
    <cellStyle name="SAPBEXresData 4 4 6 3" xfId="55471"/>
    <cellStyle name="SAPBEXresData 4 4 7" xfId="55472"/>
    <cellStyle name="SAPBEXresData 4 4 7 2" xfId="55473"/>
    <cellStyle name="SAPBEXresData 4 4 7 2 2" xfId="55474"/>
    <cellStyle name="SAPBEXresData 4 4 7 3" xfId="55475"/>
    <cellStyle name="SAPBEXresData 4 4 8" xfId="55476"/>
    <cellStyle name="SAPBEXresData 4 4 8 2" xfId="55477"/>
    <cellStyle name="SAPBEXresData 4 4 9" xfId="55478"/>
    <cellStyle name="SAPBEXresData 4 5" xfId="55479"/>
    <cellStyle name="SAPBEXresData 4 5 2" xfId="55480"/>
    <cellStyle name="SAPBEXresData 4 5 2 2" xfId="55481"/>
    <cellStyle name="SAPBEXresData 4 5 2 2 2" xfId="55482"/>
    <cellStyle name="SAPBEXresData 4 5 2 3" xfId="55483"/>
    <cellStyle name="SAPBEXresData 4 5 3" xfId="55484"/>
    <cellStyle name="SAPBEXresData 4 5 3 2" xfId="55485"/>
    <cellStyle name="SAPBEXresData 4 5 3 2 2" xfId="55486"/>
    <cellStyle name="SAPBEXresData 4 5 3 3" xfId="55487"/>
    <cellStyle name="SAPBEXresData 4 5 4" xfId="55488"/>
    <cellStyle name="SAPBEXresData 4 5 4 2" xfId="55489"/>
    <cellStyle name="SAPBEXresData 4 5 4 2 2" xfId="55490"/>
    <cellStyle name="SAPBEXresData 4 5 4 3" xfId="55491"/>
    <cellStyle name="SAPBEXresData 4 5 5" xfId="55492"/>
    <cellStyle name="SAPBEXresData 4 5 5 2" xfId="55493"/>
    <cellStyle name="SAPBEXresData 4 5 5 2 2" xfId="55494"/>
    <cellStyle name="SAPBEXresData 4 5 5 3" xfId="55495"/>
    <cellStyle name="SAPBEXresData 4 5 6" xfId="55496"/>
    <cellStyle name="SAPBEXresData 4 5 6 2" xfId="55497"/>
    <cellStyle name="SAPBEXresData 4 5 7" xfId="55498"/>
    <cellStyle name="SAPBEXresData 4 6" xfId="55499"/>
    <cellStyle name="SAPBEXresData 4 6 2" xfId="55500"/>
    <cellStyle name="SAPBEXresData 4 6 2 2" xfId="55501"/>
    <cellStyle name="SAPBEXresData 4 6 3" xfId="55502"/>
    <cellStyle name="SAPBEXresData 4 7" xfId="55503"/>
    <cellStyle name="SAPBEXresData 4 7 2" xfId="55504"/>
    <cellStyle name="SAPBEXresData 4 7 2 2" xfId="55505"/>
    <cellStyle name="SAPBEXresData 4 7 3" xfId="55506"/>
    <cellStyle name="SAPBEXresData 4 8" xfId="55507"/>
    <cellStyle name="SAPBEXresData 4 8 2" xfId="55508"/>
    <cellStyle name="SAPBEXresData 4 9" xfId="55509"/>
    <cellStyle name="SAPBEXresData 5" xfId="55510"/>
    <cellStyle name="SAPBEXresData 5 2" xfId="55511"/>
    <cellStyle name="SAPBEXresData 5 2 2" xfId="55512"/>
    <cellStyle name="SAPBEXresData 5 2 2 2" xfId="55513"/>
    <cellStyle name="SAPBEXresData 5 2 2 2 2" xfId="55514"/>
    <cellStyle name="SAPBEXresData 5 2 2 2 2 2" xfId="55515"/>
    <cellStyle name="SAPBEXresData 5 2 2 2 3" xfId="55516"/>
    <cellStyle name="SAPBEXresData 5 2 2 3" xfId="55517"/>
    <cellStyle name="SAPBEXresData 5 2 2 3 2" xfId="55518"/>
    <cellStyle name="SAPBEXresData 5 2 2 3 2 2" xfId="55519"/>
    <cellStyle name="SAPBEXresData 5 2 2 3 3" xfId="55520"/>
    <cellStyle name="SAPBEXresData 5 2 2 4" xfId="55521"/>
    <cellStyle name="SAPBEXresData 5 2 2 4 2" xfId="55522"/>
    <cellStyle name="SAPBEXresData 5 2 2 4 2 2" xfId="55523"/>
    <cellStyle name="SAPBEXresData 5 2 2 4 3" xfId="55524"/>
    <cellStyle name="SAPBEXresData 5 2 2 5" xfId="55525"/>
    <cellStyle name="SAPBEXresData 5 2 2 5 2" xfId="55526"/>
    <cellStyle name="SAPBEXresData 5 2 2 5 2 2" xfId="55527"/>
    <cellStyle name="SAPBEXresData 5 2 2 5 3" xfId="55528"/>
    <cellStyle name="SAPBEXresData 5 2 2 6" xfId="55529"/>
    <cellStyle name="SAPBEXresData 5 2 2 6 2" xfId="55530"/>
    <cellStyle name="SAPBEXresData 5 2 2 6 2 2" xfId="55531"/>
    <cellStyle name="SAPBEXresData 5 2 2 6 3" xfId="55532"/>
    <cellStyle name="SAPBEXresData 5 2 2 7" xfId="55533"/>
    <cellStyle name="SAPBEXresData 5 2 2 7 2" xfId="55534"/>
    <cellStyle name="SAPBEXresData 5 2 2 8" xfId="55535"/>
    <cellStyle name="SAPBEXresData 5 2 3" xfId="55536"/>
    <cellStyle name="SAPBEXresData 5 2 3 2" xfId="55537"/>
    <cellStyle name="SAPBEXresData 5 2 3 2 2" xfId="55538"/>
    <cellStyle name="SAPBEXresData 5 2 3 3" xfId="55539"/>
    <cellStyle name="SAPBEXresData 5 2 4" xfId="55540"/>
    <cellStyle name="SAPBEXresData 5 2 4 2" xfId="55541"/>
    <cellStyle name="SAPBEXresData 5 2 4 2 2" xfId="55542"/>
    <cellStyle name="SAPBEXresData 5 2 4 3" xfId="55543"/>
    <cellStyle name="SAPBEXresData 5 2 5" xfId="55544"/>
    <cellStyle name="SAPBEXresData 5 2 5 2" xfId="55545"/>
    <cellStyle name="SAPBEXresData 5 2 5 2 2" xfId="55546"/>
    <cellStyle name="SAPBEXresData 5 2 5 3" xfId="55547"/>
    <cellStyle name="SAPBEXresData 5 2 6" xfId="55548"/>
    <cellStyle name="SAPBEXresData 5 2 6 2" xfId="55549"/>
    <cellStyle name="SAPBEXresData 5 2 6 2 2" xfId="55550"/>
    <cellStyle name="SAPBEXresData 5 2 6 3" xfId="55551"/>
    <cellStyle name="SAPBEXresData 5 2 7" xfId="55552"/>
    <cellStyle name="SAPBEXresData 5 2 7 2" xfId="55553"/>
    <cellStyle name="SAPBEXresData 5 2 7 2 2" xfId="55554"/>
    <cellStyle name="SAPBEXresData 5 2 7 3" xfId="55555"/>
    <cellStyle name="SAPBEXresData 5 2 8" xfId="55556"/>
    <cellStyle name="SAPBEXresData 5 2 8 2" xfId="55557"/>
    <cellStyle name="SAPBEXresData 5 2 9" xfId="55558"/>
    <cellStyle name="SAPBEXresData 5 3" xfId="55559"/>
    <cellStyle name="SAPBEXresData 5 3 2" xfId="55560"/>
    <cellStyle name="SAPBEXresData 5 3 2 2" xfId="55561"/>
    <cellStyle name="SAPBEXresData 5 3 2 2 2" xfId="55562"/>
    <cellStyle name="SAPBEXresData 5 3 2 3" xfId="55563"/>
    <cellStyle name="SAPBEXresData 5 3 3" xfId="55564"/>
    <cellStyle name="SAPBEXresData 5 3 3 2" xfId="55565"/>
    <cellStyle name="SAPBEXresData 5 3 3 2 2" xfId="55566"/>
    <cellStyle name="SAPBEXresData 5 3 3 3" xfId="55567"/>
    <cellStyle name="SAPBEXresData 5 3 4" xfId="55568"/>
    <cellStyle name="SAPBEXresData 5 3 4 2" xfId="55569"/>
    <cellStyle name="SAPBEXresData 5 3 4 2 2" xfId="55570"/>
    <cellStyle name="SAPBEXresData 5 3 4 3" xfId="55571"/>
    <cellStyle name="SAPBEXresData 5 3 5" xfId="55572"/>
    <cellStyle name="SAPBEXresData 5 3 5 2" xfId="55573"/>
    <cellStyle name="SAPBEXresData 5 3 5 2 2" xfId="55574"/>
    <cellStyle name="SAPBEXresData 5 3 5 3" xfId="55575"/>
    <cellStyle name="SAPBEXresData 5 3 6" xfId="55576"/>
    <cellStyle name="SAPBEXresData 5 3 6 2" xfId="55577"/>
    <cellStyle name="SAPBEXresData 5 3 7" xfId="55578"/>
    <cellStyle name="SAPBEXresData 5 4" xfId="55579"/>
    <cellStyle name="SAPBEXresData 5 4 2" xfId="55580"/>
    <cellStyle name="SAPBEXresData 5 4 2 2" xfId="55581"/>
    <cellStyle name="SAPBEXresData 5 4 3" xfId="55582"/>
    <cellStyle name="SAPBEXresData 5 5" xfId="55583"/>
    <cellStyle name="SAPBEXresData 5 5 2" xfId="55584"/>
    <cellStyle name="SAPBEXresData 5 5 2 2" xfId="55585"/>
    <cellStyle name="SAPBEXresData 5 5 3" xfId="55586"/>
    <cellStyle name="SAPBEXresData 5 6" xfId="55587"/>
    <cellStyle name="SAPBEXresData 5 6 2" xfId="55588"/>
    <cellStyle name="SAPBEXresData 5 7" xfId="55589"/>
    <cellStyle name="SAPBEXresData 6" xfId="55590"/>
    <cellStyle name="SAPBEXresData 6 2" xfId="55591"/>
    <cellStyle name="SAPBEXresData 6 2 2" xfId="55592"/>
    <cellStyle name="SAPBEXresData 6 2 2 2" xfId="55593"/>
    <cellStyle name="SAPBEXresData 6 2 2 2 2" xfId="55594"/>
    <cellStyle name="SAPBEXresData 6 2 2 3" xfId="55595"/>
    <cellStyle name="SAPBEXresData 6 2 3" xfId="55596"/>
    <cellStyle name="SAPBEXresData 6 2 3 2" xfId="55597"/>
    <cellStyle name="SAPBEXresData 6 2 3 2 2" xfId="55598"/>
    <cellStyle name="SAPBEXresData 6 2 3 3" xfId="55599"/>
    <cellStyle name="SAPBEXresData 6 2 4" xfId="55600"/>
    <cellStyle name="SAPBEXresData 6 2 4 2" xfId="55601"/>
    <cellStyle name="SAPBEXresData 6 2 4 2 2" xfId="55602"/>
    <cellStyle name="SAPBEXresData 6 2 4 3" xfId="55603"/>
    <cellStyle name="SAPBEXresData 6 2 5" xfId="55604"/>
    <cellStyle name="SAPBEXresData 6 2 5 2" xfId="55605"/>
    <cellStyle name="SAPBEXresData 6 2 5 2 2" xfId="55606"/>
    <cellStyle name="SAPBEXresData 6 2 5 3" xfId="55607"/>
    <cellStyle name="SAPBEXresData 6 2 6" xfId="55608"/>
    <cellStyle name="SAPBEXresData 6 2 6 2" xfId="55609"/>
    <cellStyle name="SAPBEXresData 6 2 6 2 2" xfId="55610"/>
    <cellStyle name="SAPBEXresData 6 2 6 3" xfId="55611"/>
    <cellStyle name="SAPBEXresData 6 2 7" xfId="55612"/>
    <cellStyle name="SAPBEXresData 6 2 7 2" xfId="55613"/>
    <cellStyle name="SAPBEXresData 6 2 8" xfId="55614"/>
    <cellStyle name="SAPBEXresData 6 3" xfId="55615"/>
    <cellStyle name="SAPBEXresData 6 3 2" xfId="55616"/>
    <cellStyle name="SAPBEXresData 6 3 2 2" xfId="55617"/>
    <cellStyle name="SAPBEXresData 6 3 3" xfId="55618"/>
    <cellStyle name="SAPBEXresData 6 4" xfId="55619"/>
    <cellStyle name="SAPBEXresData 6 4 2" xfId="55620"/>
    <cellStyle name="SAPBEXresData 6 4 2 2" xfId="55621"/>
    <cellStyle name="SAPBEXresData 6 4 3" xfId="55622"/>
    <cellStyle name="SAPBEXresData 6 5" xfId="55623"/>
    <cellStyle name="SAPBEXresData 6 5 2" xfId="55624"/>
    <cellStyle name="SAPBEXresData 6 5 2 2" xfId="55625"/>
    <cellStyle name="SAPBEXresData 6 5 3" xfId="55626"/>
    <cellStyle name="SAPBEXresData 6 6" xfId="55627"/>
    <cellStyle name="SAPBEXresData 6 6 2" xfId="55628"/>
    <cellStyle name="SAPBEXresData 6 6 2 2" xfId="55629"/>
    <cellStyle name="SAPBEXresData 6 6 3" xfId="55630"/>
    <cellStyle name="SAPBEXresData 6 7" xfId="55631"/>
    <cellStyle name="SAPBEXresData 6 7 2" xfId="55632"/>
    <cellStyle name="SAPBEXresData 6 7 2 2" xfId="55633"/>
    <cellStyle name="SAPBEXresData 6 7 3" xfId="55634"/>
    <cellStyle name="SAPBEXresData 6 8" xfId="55635"/>
    <cellStyle name="SAPBEXresData 6 8 2" xfId="55636"/>
    <cellStyle name="SAPBEXresData 6 9" xfId="55637"/>
    <cellStyle name="SAPBEXresData 7" xfId="55638"/>
    <cellStyle name="SAPBEXresData 7 2" xfId="55639"/>
    <cellStyle name="SAPBEXresData 7 2 2" xfId="55640"/>
    <cellStyle name="SAPBEXresData 7 2 2 2" xfId="55641"/>
    <cellStyle name="SAPBEXresData 7 2 3" xfId="55642"/>
    <cellStyle name="SAPBEXresData 7 3" xfId="55643"/>
    <cellStyle name="SAPBEXresData 7 3 2" xfId="55644"/>
    <cellStyle name="SAPBEXresData 7 3 2 2" xfId="55645"/>
    <cellStyle name="SAPBEXresData 7 3 3" xfId="55646"/>
    <cellStyle name="SAPBEXresData 7 4" xfId="55647"/>
    <cellStyle name="SAPBEXresData 7 4 2" xfId="55648"/>
    <cellStyle name="SAPBEXresData 7 4 2 2" xfId="55649"/>
    <cellStyle name="SAPBEXresData 7 4 3" xfId="55650"/>
    <cellStyle name="SAPBEXresData 7 5" xfId="55651"/>
    <cellStyle name="SAPBEXresData 7 5 2" xfId="55652"/>
    <cellStyle name="SAPBEXresData 7 5 2 2" xfId="55653"/>
    <cellStyle name="SAPBEXresData 7 5 3" xfId="55654"/>
    <cellStyle name="SAPBEXresData 7 6" xfId="55655"/>
    <cellStyle name="SAPBEXresData 7 6 2" xfId="55656"/>
    <cellStyle name="SAPBEXresData 7 7" xfId="55657"/>
    <cellStyle name="SAPBEXresData 8" xfId="55658"/>
    <cellStyle name="SAPBEXresData 8 2" xfId="55659"/>
    <cellStyle name="SAPBEXresData 8 2 2" xfId="55660"/>
    <cellStyle name="SAPBEXresData 8 3" xfId="55661"/>
    <cellStyle name="SAPBEXresData 9" xfId="55662"/>
    <cellStyle name="SAPBEXresData 9 2" xfId="55663"/>
    <cellStyle name="SAPBEXresData 9 2 2" xfId="55664"/>
    <cellStyle name="SAPBEXresData 9 3" xfId="55665"/>
    <cellStyle name="SAPBEXresData_10년_단기 (2)" xfId="55666"/>
    <cellStyle name="SAPBEXresDataEmph" xfId="55667"/>
    <cellStyle name="SAPBEXresDataEmph 10" xfId="55668"/>
    <cellStyle name="SAPBEXresDataEmph 10 2" xfId="55669"/>
    <cellStyle name="SAPBEXresDataEmph 11" xfId="55670"/>
    <cellStyle name="SAPBEXresDataEmph 2" xfId="55671"/>
    <cellStyle name="SAPBEXresDataEmph 2 2" xfId="55672"/>
    <cellStyle name="SAPBEXresDataEmph 2 2 2" xfId="55673"/>
    <cellStyle name="SAPBEXresDataEmph 2 2 2 2" xfId="55674"/>
    <cellStyle name="SAPBEXresDataEmph 2 2 2 2 2" xfId="55675"/>
    <cellStyle name="SAPBEXresDataEmph 2 2 2 2 2 2" xfId="55676"/>
    <cellStyle name="SAPBEXresDataEmph 2 2 2 2 2 2 2" xfId="55677"/>
    <cellStyle name="SAPBEXresDataEmph 2 2 2 2 2 3" xfId="55678"/>
    <cellStyle name="SAPBEXresDataEmph 2 2 2 2 3" xfId="55679"/>
    <cellStyle name="SAPBEXresDataEmph 2 2 2 2 3 2" xfId="55680"/>
    <cellStyle name="SAPBEXresDataEmph 2 2 2 2 3 2 2" xfId="55681"/>
    <cellStyle name="SAPBEXresDataEmph 2 2 2 2 3 3" xfId="55682"/>
    <cellStyle name="SAPBEXresDataEmph 2 2 2 2 4" xfId="55683"/>
    <cellStyle name="SAPBEXresDataEmph 2 2 2 2 4 2" xfId="55684"/>
    <cellStyle name="SAPBEXresDataEmph 2 2 2 2 4 2 2" xfId="55685"/>
    <cellStyle name="SAPBEXresDataEmph 2 2 2 2 4 3" xfId="55686"/>
    <cellStyle name="SAPBEXresDataEmph 2 2 2 2 5" xfId="55687"/>
    <cellStyle name="SAPBEXresDataEmph 2 2 2 2 5 2" xfId="55688"/>
    <cellStyle name="SAPBEXresDataEmph 2 2 2 2 5 2 2" xfId="55689"/>
    <cellStyle name="SAPBEXresDataEmph 2 2 2 2 5 3" xfId="55690"/>
    <cellStyle name="SAPBEXresDataEmph 2 2 2 2 6" xfId="55691"/>
    <cellStyle name="SAPBEXresDataEmph 2 2 2 2 6 2" xfId="55692"/>
    <cellStyle name="SAPBEXresDataEmph 2 2 2 2 6 2 2" xfId="55693"/>
    <cellStyle name="SAPBEXresDataEmph 2 2 2 2 6 3" xfId="55694"/>
    <cellStyle name="SAPBEXresDataEmph 2 2 2 2 7" xfId="55695"/>
    <cellStyle name="SAPBEXresDataEmph 2 2 2 2 7 2" xfId="55696"/>
    <cellStyle name="SAPBEXresDataEmph 2 2 2 2 8" xfId="55697"/>
    <cellStyle name="SAPBEXresDataEmph 2 2 2 3" xfId="55698"/>
    <cellStyle name="SAPBEXresDataEmph 2 2 2 3 2" xfId="55699"/>
    <cellStyle name="SAPBEXresDataEmph 2 2 2 3 2 2" xfId="55700"/>
    <cellStyle name="SAPBEXresDataEmph 2 2 2 3 3" xfId="55701"/>
    <cellStyle name="SAPBEXresDataEmph 2 2 2 4" xfId="55702"/>
    <cellStyle name="SAPBEXresDataEmph 2 2 2 4 2" xfId="55703"/>
    <cellStyle name="SAPBEXresDataEmph 2 2 2 4 2 2" xfId="55704"/>
    <cellStyle name="SAPBEXresDataEmph 2 2 2 4 3" xfId="55705"/>
    <cellStyle name="SAPBEXresDataEmph 2 2 2 5" xfId="55706"/>
    <cellStyle name="SAPBEXresDataEmph 2 2 2 5 2" xfId="55707"/>
    <cellStyle name="SAPBEXresDataEmph 2 2 2 5 2 2" xfId="55708"/>
    <cellStyle name="SAPBEXresDataEmph 2 2 2 5 3" xfId="55709"/>
    <cellStyle name="SAPBEXresDataEmph 2 2 2 6" xfId="55710"/>
    <cellStyle name="SAPBEXresDataEmph 2 2 2 6 2" xfId="55711"/>
    <cellStyle name="SAPBEXresDataEmph 2 2 2 6 2 2" xfId="55712"/>
    <cellStyle name="SAPBEXresDataEmph 2 2 2 6 3" xfId="55713"/>
    <cellStyle name="SAPBEXresDataEmph 2 2 2 7" xfId="55714"/>
    <cellStyle name="SAPBEXresDataEmph 2 2 2 7 2" xfId="55715"/>
    <cellStyle name="SAPBEXresDataEmph 2 2 2 7 2 2" xfId="55716"/>
    <cellStyle name="SAPBEXresDataEmph 2 2 2 7 3" xfId="55717"/>
    <cellStyle name="SAPBEXresDataEmph 2 2 2 8" xfId="55718"/>
    <cellStyle name="SAPBEXresDataEmph 2 2 2 8 2" xfId="55719"/>
    <cellStyle name="SAPBEXresDataEmph 2 2 2 9" xfId="55720"/>
    <cellStyle name="SAPBEXresDataEmph 2 2 3" xfId="55721"/>
    <cellStyle name="SAPBEXresDataEmph 2 2 3 2" xfId="55722"/>
    <cellStyle name="SAPBEXresDataEmph 2 2 3 2 2" xfId="55723"/>
    <cellStyle name="SAPBEXresDataEmph 2 2 3 2 2 2" xfId="55724"/>
    <cellStyle name="SAPBEXresDataEmph 2 2 3 2 3" xfId="55725"/>
    <cellStyle name="SAPBEXresDataEmph 2 2 3 3" xfId="55726"/>
    <cellStyle name="SAPBEXresDataEmph 2 2 3 3 2" xfId="55727"/>
    <cellStyle name="SAPBEXresDataEmph 2 2 3 3 2 2" xfId="55728"/>
    <cellStyle name="SAPBEXresDataEmph 2 2 3 3 3" xfId="55729"/>
    <cellStyle name="SAPBEXresDataEmph 2 2 3 4" xfId="55730"/>
    <cellStyle name="SAPBEXresDataEmph 2 2 3 4 2" xfId="55731"/>
    <cellStyle name="SAPBEXresDataEmph 2 2 3 4 2 2" xfId="55732"/>
    <cellStyle name="SAPBEXresDataEmph 2 2 3 4 3" xfId="55733"/>
    <cellStyle name="SAPBEXresDataEmph 2 2 3 5" xfId="55734"/>
    <cellStyle name="SAPBEXresDataEmph 2 2 3 5 2" xfId="55735"/>
    <cellStyle name="SAPBEXresDataEmph 2 2 3 5 2 2" xfId="55736"/>
    <cellStyle name="SAPBEXresDataEmph 2 2 3 5 3" xfId="55737"/>
    <cellStyle name="SAPBEXresDataEmph 2 2 3 6" xfId="55738"/>
    <cellStyle name="SAPBEXresDataEmph 2 2 3 6 2" xfId="55739"/>
    <cellStyle name="SAPBEXresDataEmph 2 2 3 7" xfId="55740"/>
    <cellStyle name="SAPBEXresDataEmph 2 2 4" xfId="55741"/>
    <cellStyle name="SAPBEXresDataEmph 2 2 4 2" xfId="55742"/>
    <cellStyle name="SAPBEXresDataEmph 2 2 4 2 2" xfId="55743"/>
    <cellStyle name="SAPBEXresDataEmph 2 2 4 3" xfId="55744"/>
    <cellStyle name="SAPBEXresDataEmph 2 2 5" xfId="55745"/>
    <cellStyle name="SAPBEXresDataEmph 2 2 5 2" xfId="55746"/>
    <cellStyle name="SAPBEXresDataEmph 2 2 5 2 2" xfId="55747"/>
    <cellStyle name="SAPBEXresDataEmph 2 2 5 3" xfId="55748"/>
    <cellStyle name="SAPBEXresDataEmph 2 2 6" xfId="55749"/>
    <cellStyle name="SAPBEXresDataEmph 2 2 6 2" xfId="55750"/>
    <cellStyle name="SAPBEXresDataEmph 2 2 7" xfId="55751"/>
    <cellStyle name="SAPBEXresDataEmph 2 3" xfId="55752"/>
    <cellStyle name="SAPBEXresDataEmph 2 3 2" xfId="55753"/>
    <cellStyle name="SAPBEXresDataEmph 2 3 2 2" xfId="55754"/>
    <cellStyle name="SAPBEXresDataEmph 2 3 2 2 2" xfId="55755"/>
    <cellStyle name="SAPBEXresDataEmph 2 3 2 2 2 2" xfId="55756"/>
    <cellStyle name="SAPBEXresDataEmph 2 3 2 2 2 2 2" xfId="55757"/>
    <cellStyle name="SAPBEXresDataEmph 2 3 2 2 2 3" xfId="55758"/>
    <cellStyle name="SAPBEXresDataEmph 2 3 2 2 3" xfId="55759"/>
    <cellStyle name="SAPBEXresDataEmph 2 3 2 2 3 2" xfId="55760"/>
    <cellStyle name="SAPBEXresDataEmph 2 3 2 2 3 2 2" xfId="55761"/>
    <cellStyle name="SAPBEXresDataEmph 2 3 2 2 3 3" xfId="55762"/>
    <cellStyle name="SAPBEXresDataEmph 2 3 2 2 4" xfId="55763"/>
    <cellStyle name="SAPBEXresDataEmph 2 3 2 2 4 2" xfId="55764"/>
    <cellStyle name="SAPBEXresDataEmph 2 3 2 2 4 2 2" xfId="55765"/>
    <cellStyle name="SAPBEXresDataEmph 2 3 2 2 4 3" xfId="55766"/>
    <cellStyle name="SAPBEXresDataEmph 2 3 2 2 5" xfId="55767"/>
    <cellStyle name="SAPBEXresDataEmph 2 3 2 2 5 2" xfId="55768"/>
    <cellStyle name="SAPBEXresDataEmph 2 3 2 2 5 2 2" xfId="55769"/>
    <cellStyle name="SAPBEXresDataEmph 2 3 2 2 5 3" xfId="55770"/>
    <cellStyle name="SAPBEXresDataEmph 2 3 2 2 6" xfId="55771"/>
    <cellStyle name="SAPBEXresDataEmph 2 3 2 2 6 2" xfId="55772"/>
    <cellStyle name="SAPBEXresDataEmph 2 3 2 2 6 2 2" xfId="55773"/>
    <cellStyle name="SAPBEXresDataEmph 2 3 2 2 6 3" xfId="55774"/>
    <cellStyle name="SAPBEXresDataEmph 2 3 2 2 7" xfId="55775"/>
    <cellStyle name="SAPBEXresDataEmph 2 3 2 2 7 2" xfId="55776"/>
    <cellStyle name="SAPBEXresDataEmph 2 3 2 2 8" xfId="55777"/>
    <cellStyle name="SAPBEXresDataEmph 2 3 2 3" xfId="55778"/>
    <cellStyle name="SAPBEXresDataEmph 2 3 2 3 2" xfId="55779"/>
    <cellStyle name="SAPBEXresDataEmph 2 3 2 3 2 2" xfId="55780"/>
    <cellStyle name="SAPBEXresDataEmph 2 3 2 3 3" xfId="55781"/>
    <cellStyle name="SAPBEXresDataEmph 2 3 2 4" xfId="55782"/>
    <cellStyle name="SAPBEXresDataEmph 2 3 2 4 2" xfId="55783"/>
    <cellStyle name="SAPBEXresDataEmph 2 3 2 4 2 2" xfId="55784"/>
    <cellStyle name="SAPBEXresDataEmph 2 3 2 4 3" xfId="55785"/>
    <cellStyle name="SAPBEXresDataEmph 2 3 2 5" xfId="55786"/>
    <cellStyle name="SAPBEXresDataEmph 2 3 2 5 2" xfId="55787"/>
    <cellStyle name="SAPBEXresDataEmph 2 3 2 5 2 2" xfId="55788"/>
    <cellStyle name="SAPBEXresDataEmph 2 3 2 5 3" xfId="55789"/>
    <cellStyle name="SAPBEXresDataEmph 2 3 2 6" xfId="55790"/>
    <cellStyle name="SAPBEXresDataEmph 2 3 2 6 2" xfId="55791"/>
    <cellStyle name="SAPBEXresDataEmph 2 3 2 6 2 2" xfId="55792"/>
    <cellStyle name="SAPBEXresDataEmph 2 3 2 6 3" xfId="55793"/>
    <cellStyle name="SAPBEXresDataEmph 2 3 2 7" xfId="55794"/>
    <cellStyle name="SAPBEXresDataEmph 2 3 2 7 2" xfId="55795"/>
    <cellStyle name="SAPBEXresDataEmph 2 3 2 7 2 2" xfId="55796"/>
    <cellStyle name="SAPBEXresDataEmph 2 3 2 7 3" xfId="55797"/>
    <cellStyle name="SAPBEXresDataEmph 2 3 2 8" xfId="55798"/>
    <cellStyle name="SAPBEXresDataEmph 2 3 2 8 2" xfId="55799"/>
    <cellStyle name="SAPBEXresDataEmph 2 3 2 9" xfId="55800"/>
    <cellStyle name="SAPBEXresDataEmph 2 3 3" xfId="55801"/>
    <cellStyle name="SAPBEXresDataEmph 2 3 3 2" xfId="55802"/>
    <cellStyle name="SAPBEXresDataEmph 2 3 3 2 2" xfId="55803"/>
    <cellStyle name="SAPBEXresDataEmph 2 3 3 2 2 2" xfId="55804"/>
    <cellStyle name="SAPBEXresDataEmph 2 3 3 2 3" xfId="55805"/>
    <cellStyle name="SAPBEXresDataEmph 2 3 3 3" xfId="55806"/>
    <cellStyle name="SAPBEXresDataEmph 2 3 3 3 2" xfId="55807"/>
    <cellStyle name="SAPBEXresDataEmph 2 3 3 3 2 2" xfId="55808"/>
    <cellStyle name="SAPBEXresDataEmph 2 3 3 3 3" xfId="55809"/>
    <cellStyle name="SAPBEXresDataEmph 2 3 3 4" xfId="55810"/>
    <cellStyle name="SAPBEXresDataEmph 2 3 3 4 2" xfId="55811"/>
    <cellStyle name="SAPBEXresDataEmph 2 3 3 4 2 2" xfId="55812"/>
    <cellStyle name="SAPBEXresDataEmph 2 3 3 4 3" xfId="55813"/>
    <cellStyle name="SAPBEXresDataEmph 2 3 3 5" xfId="55814"/>
    <cellStyle name="SAPBEXresDataEmph 2 3 3 5 2" xfId="55815"/>
    <cellStyle name="SAPBEXresDataEmph 2 3 3 5 2 2" xfId="55816"/>
    <cellStyle name="SAPBEXresDataEmph 2 3 3 5 3" xfId="55817"/>
    <cellStyle name="SAPBEXresDataEmph 2 3 3 6" xfId="55818"/>
    <cellStyle name="SAPBEXresDataEmph 2 3 3 6 2" xfId="55819"/>
    <cellStyle name="SAPBEXresDataEmph 2 3 3 7" xfId="55820"/>
    <cellStyle name="SAPBEXresDataEmph 2 3 4" xfId="55821"/>
    <cellStyle name="SAPBEXresDataEmph 2 3 4 2" xfId="55822"/>
    <cellStyle name="SAPBEXresDataEmph 2 3 4 2 2" xfId="55823"/>
    <cellStyle name="SAPBEXresDataEmph 2 3 4 3" xfId="55824"/>
    <cellStyle name="SAPBEXresDataEmph 2 3 5" xfId="55825"/>
    <cellStyle name="SAPBEXresDataEmph 2 3 5 2" xfId="55826"/>
    <cellStyle name="SAPBEXresDataEmph 2 3 5 2 2" xfId="55827"/>
    <cellStyle name="SAPBEXresDataEmph 2 3 5 3" xfId="55828"/>
    <cellStyle name="SAPBEXresDataEmph 2 3 6" xfId="55829"/>
    <cellStyle name="SAPBEXresDataEmph 2 3 6 2" xfId="55830"/>
    <cellStyle name="SAPBEXresDataEmph 2 3 7" xfId="55831"/>
    <cellStyle name="SAPBEXresDataEmph 2 4" xfId="55832"/>
    <cellStyle name="SAPBEXresDataEmph 2 4 2" xfId="55833"/>
    <cellStyle name="SAPBEXresDataEmph 2 4 2 2" xfId="55834"/>
    <cellStyle name="SAPBEXresDataEmph 2 4 2 2 2" xfId="55835"/>
    <cellStyle name="SAPBEXresDataEmph 2 4 2 2 2 2" xfId="55836"/>
    <cellStyle name="SAPBEXresDataEmph 2 4 2 2 3" xfId="55837"/>
    <cellStyle name="SAPBEXresDataEmph 2 4 2 3" xfId="55838"/>
    <cellStyle name="SAPBEXresDataEmph 2 4 2 3 2" xfId="55839"/>
    <cellStyle name="SAPBEXresDataEmph 2 4 2 3 2 2" xfId="55840"/>
    <cellStyle name="SAPBEXresDataEmph 2 4 2 3 3" xfId="55841"/>
    <cellStyle name="SAPBEXresDataEmph 2 4 2 4" xfId="55842"/>
    <cellStyle name="SAPBEXresDataEmph 2 4 2 4 2" xfId="55843"/>
    <cellStyle name="SAPBEXresDataEmph 2 4 2 4 2 2" xfId="55844"/>
    <cellStyle name="SAPBEXresDataEmph 2 4 2 4 3" xfId="55845"/>
    <cellStyle name="SAPBEXresDataEmph 2 4 2 5" xfId="55846"/>
    <cellStyle name="SAPBEXresDataEmph 2 4 2 5 2" xfId="55847"/>
    <cellStyle name="SAPBEXresDataEmph 2 4 2 5 2 2" xfId="55848"/>
    <cellStyle name="SAPBEXresDataEmph 2 4 2 5 3" xfId="55849"/>
    <cellStyle name="SAPBEXresDataEmph 2 4 2 6" xfId="55850"/>
    <cellStyle name="SAPBEXresDataEmph 2 4 2 6 2" xfId="55851"/>
    <cellStyle name="SAPBEXresDataEmph 2 4 2 6 2 2" xfId="55852"/>
    <cellStyle name="SAPBEXresDataEmph 2 4 2 6 3" xfId="55853"/>
    <cellStyle name="SAPBEXresDataEmph 2 4 2 7" xfId="55854"/>
    <cellStyle name="SAPBEXresDataEmph 2 4 2 7 2" xfId="55855"/>
    <cellStyle name="SAPBEXresDataEmph 2 4 2 8" xfId="55856"/>
    <cellStyle name="SAPBEXresDataEmph 2 4 3" xfId="55857"/>
    <cellStyle name="SAPBEXresDataEmph 2 4 3 2" xfId="55858"/>
    <cellStyle name="SAPBEXresDataEmph 2 4 3 2 2" xfId="55859"/>
    <cellStyle name="SAPBEXresDataEmph 2 4 3 3" xfId="55860"/>
    <cellStyle name="SAPBEXresDataEmph 2 4 4" xfId="55861"/>
    <cellStyle name="SAPBEXresDataEmph 2 4 4 2" xfId="55862"/>
    <cellStyle name="SAPBEXresDataEmph 2 4 4 2 2" xfId="55863"/>
    <cellStyle name="SAPBEXresDataEmph 2 4 4 3" xfId="55864"/>
    <cellStyle name="SAPBEXresDataEmph 2 4 5" xfId="55865"/>
    <cellStyle name="SAPBEXresDataEmph 2 4 5 2" xfId="55866"/>
    <cellStyle name="SAPBEXresDataEmph 2 4 5 2 2" xfId="55867"/>
    <cellStyle name="SAPBEXresDataEmph 2 4 5 3" xfId="55868"/>
    <cellStyle name="SAPBEXresDataEmph 2 4 6" xfId="55869"/>
    <cellStyle name="SAPBEXresDataEmph 2 4 6 2" xfId="55870"/>
    <cellStyle name="SAPBEXresDataEmph 2 4 6 2 2" xfId="55871"/>
    <cellStyle name="SAPBEXresDataEmph 2 4 6 3" xfId="55872"/>
    <cellStyle name="SAPBEXresDataEmph 2 4 7" xfId="55873"/>
    <cellStyle name="SAPBEXresDataEmph 2 4 7 2" xfId="55874"/>
    <cellStyle name="SAPBEXresDataEmph 2 4 7 2 2" xfId="55875"/>
    <cellStyle name="SAPBEXresDataEmph 2 4 7 3" xfId="55876"/>
    <cellStyle name="SAPBEXresDataEmph 2 4 8" xfId="55877"/>
    <cellStyle name="SAPBEXresDataEmph 2 4 8 2" xfId="55878"/>
    <cellStyle name="SAPBEXresDataEmph 2 4 9" xfId="55879"/>
    <cellStyle name="SAPBEXresDataEmph 2 5" xfId="55880"/>
    <cellStyle name="SAPBEXresDataEmph 2 5 2" xfId="55881"/>
    <cellStyle name="SAPBEXresDataEmph 2 5 2 2" xfId="55882"/>
    <cellStyle name="SAPBEXresDataEmph 2 5 2 2 2" xfId="55883"/>
    <cellStyle name="SAPBEXresDataEmph 2 5 2 3" xfId="55884"/>
    <cellStyle name="SAPBEXresDataEmph 2 5 3" xfId="55885"/>
    <cellStyle name="SAPBEXresDataEmph 2 5 3 2" xfId="55886"/>
    <cellStyle name="SAPBEXresDataEmph 2 5 3 2 2" xfId="55887"/>
    <cellStyle name="SAPBEXresDataEmph 2 5 3 3" xfId="55888"/>
    <cellStyle name="SAPBEXresDataEmph 2 5 4" xfId="55889"/>
    <cellStyle name="SAPBEXresDataEmph 2 5 4 2" xfId="55890"/>
    <cellStyle name="SAPBEXresDataEmph 2 5 4 2 2" xfId="55891"/>
    <cellStyle name="SAPBEXresDataEmph 2 5 4 3" xfId="55892"/>
    <cellStyle name="SAPBEXresDataEmph 2 5 5" xfId="55893"/>
    <cellStyle name="SAPBEXresDataEmph 2 5 5 2" xfId="55894"/>
    <cellStyle name="SAPBEXresDataEmph 2 5 5 2 2" xfId="55895"/>
    <cellStyle name="SAPBEXresDataEmph 2 5 5 3" xfId="55896"/>
    <cellStyle name="SAPBEXresDataEmph 2 5 6" xfId="55897"/>
    <cellStyle name="SAPBEXresDataEmph 2 5 6 2" xfId="55898"/>
    <cellStyle name="SAPBEXresDataEmph 2 5 7" xfId="55899"/>
    <cellStyle name="SAPBEXresDataEmph 2 6" xfId="55900"/>
    <cellStyle name="SAPBEXresDataEmph 2 6 2" xfId="55901"/>
    <cellStyle name="SAPBEXresDataEmph 2 6 2 2" xfId="55902"/>
    <cellStyle name="SAPBEXresDataEmph 2 6 3" xfId="55903"/>
    <cellStyle name="SAPBEXresDataEmph 2 7" xfId="55904"/>
    <cellStyle name="SAPBEXresDataEmph 2 7 2" xfId="55905"/>
    <cellStyle name="SAPBEXresDataEmph 2 7 2 2" xfId="55906"/>
    <cellStyle name="SAPBEXresDataEmph 2 7 3" xfId="55907"/>
    <cellStyle name="SAPBEXresDataEmph 2 8" xfId="55908"/>
    <cellStyle name="SAPBEXresDataEmph 2 8 2" xfId="55909"/>
    <cellStyle name="SAPBEXresDataEmph 2 9" xfId="55910"/>
    <cellStyle name="SAPBEXresDataEmph 3" xfId="55911"/>
    <cellStyle name="SAPBEXresDataEmph 3 2" xfId="55912"/>
    <cellStyle name="SAPBEXresDataEmph 3 2 2" xfId="55913"/>
    <cellStyle name="SAPBEXresDataEmph 3 2 2 2" xfId="55914"/>
    <cellStyle name="SAPBEXresDataEmph 3 2 2 2 2" xfId="55915"/>
    <cellStyle name="SAPBEXresDataEmph 3 2 2 2 2 2" xfId="55916"/>
    <cellStyle name="SAPBEXresDataEmph 3 2 2 2 2 2 2" xfId="55917"/>
    <cellStyle name="SAPBEXresDataEmph 3 2 2 2 2 3" xfId="55918"/>
    <cellStyle name="SAPBEXresDataEmph 3 2 2 2 3" xfId="55919"/>
    <cellStyle name="SAPBEXresDataEmph 3 2 2 2 3 2" xfId="55920"/>
    <cellStyle name="SAPBEXresDataEmph 3 2 2 2 3 2 2" xfId="55921"/>
    <cellStyle name="SAPBEXresDataEmph 3 2 2 2 3 3" xfId="55922"/>
    <cellStyle name="SAPBEXresDataEmph 3 2 2 2 4" xfId="55923"/>
    <cellStyle name="SAPBEXresDataEmph 3 2 2 2 4 2" xfId="55924"/>
    <cellStyle name="SAPBEXresDataEmph 3 2 2 2 4 2 2" xfId="55925"/>
    <cellStyle name="SAPBEXresDataEmph 3 2 2 2 4 3" xfId="55926"/>
    <cellStyle name="SAPBEXresDataEmph 3 2 2 2 5" xfId="55927"/>
    <cellStyle name="SAPBEXresDataEmph 3 2 2 2 5 2" xfId="55928"/>
    <cellStyle name="SAPBEXresDataEmph 3 2 2 2 5 2 2" xfId="55929"/>
    <cellStyle name="SAPBEXresDataEmph 3 2 2 2 5 3" xfId="55930"/>
    <cellStyle name="SAPBEXresDataEmph 3 2 2 2 6" xfId="55931"/>
    <cellStyle name="SAPBEXresDataEmph 3 2 2 2 6 2" xfId="55932"/>
    <cellStyle name="SAPBEXresDataEmph 3 2 2 2 6 2 2" xfId="55933"/>
    <cellStyle name="SAPBEXresDataEmph 3 2 2 2 6 3" xfId="55934"/>
    <cellStyle name="SAPBEXresDataEmph 3 2 2 2 7" xfId="55935"/>
    <cellStyle name="SAPBEXresDataEmph 3 2 2 2 7 2" xfId="55936"/>
    <cellStyle name="SAPBEXresDataEmph 3 2 2 2 8" xfId="55937"/>
    <cellStyle name="SAPBEXresDataEmph 3 2 2 3" xfId="55938"/>
    <cellStyle name="SAPBEXresDataEmph 3 2 2 3 2" xfId="55939"/>
    <cellStyle name="SAPBEXresDataEmph 3 2 2 3 2 2" xfId="55940"/>
    <cellStyle name="SAPBEXresDataEmph 3 2 2 3 3" xfId="55941"/>
    <cellStyle name="SAPBEXresDataEmph 3 2 2 4" xfId="55942"/>
    <cellStyle name="SAPBEXresDataEmph 3 2 2 4 2" xfId="55943"/>
    <cellStyle name="SAPBEXresDataEmph 3 2 2 4 2 2" xfId="55944"/>
    <cellStyle name="SAPBEXresDataEmph 3 2 2 4 3" xfId="55945"/>
    <cellStyle name="SAPBEXresDataEmph 3 2 2 5" xfId="55946"/>
    <cellStyle name="SAPBEXresDataEmph 3 2 2 5 2" xfId="55947"/>
    <cellStyle name="SAPBEXresDataEmph 3 2 2 5 2 2" xfId="55948"/>
    <cellStyle name="SAPBEXresDataEmph 3 2 2 5 3" xfId="55949"/>
    <cellStyle name="SAPBEXresDataEmph 3 2 2 6" xfId="55950"/>
    <cellStyle name="SAPBEXresDataEmph 3 2 2 6 2" xfId="55951"/>
    <cellStyle name="SAPBEXresDataEmph 3 2 2 6 2 2" xfId="55952"/>
    <cellStyle name="SAPBEXresDataEmph 3 2 2 6 3" xfId="55953"/>
    <cellStyle name="SAPBEXresDataEmph 3 2 2 7" xfId="55954"/>
    <cellStyle name="SAPBEXresDataEmph 3 2 2 7 2" xfId="55955"/>
    <cellStyle name="SAPBEXresDataEmph 3 2 2 7 2 2" xfId="55956"/>
    <cellStyle name="SAPBEXresDataEmph 3 2 2 7 3" xfId="55957"/>
    <cellStyle name="SAPBEXresDataEmph 3 2 2 8" xfId="55958"/>
    <cellStyle name="SAPBEXresDataEmph 3 2 2 8 2" xfId="55959"/>
    <cellStyle name="SAPBEXresDataEmph 3 2 2 9" xfId="55960"/>
    <cellStyle name="SAPBEXresDataEmph 3 2 3" xfId="55961"/>
    <cellStyle name="SAPBEXresDataEmph 3 2 3 2" xfId="55962"/>
    <cellStyle name="SAPBEXresDataEmph 3 2 3 2 2" xfId="55963"/>
    <cellStyle name="SAPBEXresDataEmph 3 2 3 2 2 2" xfId="55964"/>
    <cellStyle name="SAPBEXresDataEmph 3 2 3 2 3" xfId="55965"/>
    <cellStyle name="SAPBEXresDataEmph 3 2 3 3" xfId="55966"/>
    <cellStyle name="SAPBEXresDataEmph 3 2 3 3 2" xfId="55967"/>
    <cellStyle name="SAPBEXresDataEmph 3 2 3 3 2 2" xfId="55968"/>
    <cellStyle name="SAPBEXresDataEmph 3 2 3 3 3" xfId="55969"/>
    <cellStyle name="SAPBEXresDataEmph 3 2 3 4" xfId="55970"/>
    <cellStyle name="SAPBEXresDataEmph 3 2 3 4 2" xfId="55971"/>
    <cellStyle name="SAPBEXresDataEmph 3 2 3 4 2 2" xfId="55972"/>
    <cellStyle name="SAPBEXresDataEmph 3 2 3 4 3" xfId="55973"/>
    <cellStyle name="SAPBEXresDataEmph 3 2 3 5" xfId="55974"/>
    <cellStyle name="SAPBEXresDataEmph 3 2 3 5 2" xfId="55975"/>
    <cellStyle name="SAPBEXresDataEmph 3 2 3 5 2 2" xfId="55976"/>
    <cellStyle name="SAPBEXresDataEmph 3 2 3 5 3" xfId="55977"/>
    <cellStyle name="SAPBEXresDataEmph 3 2 3 6" xfId="55978"/>
    <cellStyle name="SAPBEXresDataEmph 3 2 3 6 2" xfId="55979"/>
    <cellStyle name="SAPBEXresDataEmph 3 2 3 7" xfId="55980"/>
    <cellStyle name="SAPBEXresDataEmph 3 2 4" xfId="55981"/>
    <cellStyle name="SAPBEXresDataEmph 3 2 4 2" xfId="55982"/>
    <cellStyle name="SAPBEXresDataEmph 3 2 4 2 2" xfId="55983"/>
    <cellStyle name="SAPBEXresDataEmph 3 2 4 3" xfId="55984"/>
    <cellStyle name="SAPBEXresDataEmph 3 2 5" xfId="55985"/>
    <cellStyle name="SAPBEXresDataEmph 3 2 5 2" xfId="55986"/>
    <cellStyle name="SAPBEXresDataEmph 3 2 5 2 2" xfId="55987"/>
    <cellStyle name="SAPBEXresDataEmph 3 2 5 3" xfId="55988"/>
    <cellStyle name="SAPBEXresDataEmph 3 2 6" xfId="55989"/>
    <cellStyle name="SAPBEXresDataEmph 3 2 6 2" xfId="55990"/>
    <cellStyle name="SAPBEXresDataEmph 3 2 7" xfId="55991"/>
    <cellStyle name="SAPBEXresDataEmph 3 3" xfId="55992"/>
    <cellStyle name="SAPBEXresDataEmph 3 3 2" xfId="55993"/>
    <cellStyle name="SAPBEXresDataEmph 3 3 2 2" xfId="55994"/>
    <cellStyle name="SAPBEXresDataEmph 3 3 2 2 2" xfId="55995"/>
    <cellStyle name="SAPBEXresDataEmph 3 3 2 2 2 2" xfId="55996"/>
    <cellStyle name="SAPBEXresDataEmph 3 3 2 2 2 2 2" xfId="55997"/>
    <cellStyle name="SAPBEXresDataEmph 3 3 2 2 2 3" xfId="55998"/>
    <cellStyle name="SAPBEXresDataEmph 3 3 2 2 3" xfId="55999"/>
    <cellStyle name="SAPBEXresDataEmph 3 3 2 2 3 2" xfId="56000"/>
    <cellStyle name="SAPBEXresDataEmph 3 3 2 2 3 2 2" xfId="56001"/>
    <cellStyle name="SAPBEXresDataEmph 3 3 2 2 3 3" xfId="56002"/>
    <cellStyle name="SAPBEXresDataEmph 3 3 2 2 4" xfId="56003"/>
    <cellStyle name="SAPBEXresDataEmph 3 3 2 2 4 2" xfId="56004"/>
    <cellStyle name="SAPBEXresDataEmph 3 3 2 2 4 2 2" xfId="56005"/>
    <cellStyle name="SAPBEXresDataEmph 3 3 2 2 4 3" xfId="56006"/>
    <cellStyle name="SAPBEXresDataEmph 3 3 2 2 5" xfId="56007"/>
    <cellStyle name="SAPBEXresDataEmph 3 3 2 2 5 2" xfId="56008"/>
    <cellStyle name="SAPBEXresDataEmph 3 3 2 2 5 2 2" xfId="56009"/>
    <cellStyle name="SAPBEXresDataEmph 3 3 2 2 5 3" xfId="56010"/>
    <cellStyle name="SAPBEXresDataEmph 3 3 2 2 6" xfId="56011"/>
    <cellStyle name="SAPBEXresDataEmph 3 3 2 2 6 2" xfId="56012"/>
    <cellStyle name="SAPBEXresDataEmph 3 3 2 2 6 2 2" xfId="56013"/>
    <cellStyle name="SAPBEXresDataEmph 3 3 2 2 6 3" xfId="56014"/>
    <cellStyle name="SAPBEXresDataEmph 3 3 2 2 7" xfId="56015"/>
    <cellStyle name="SAPBEXresDataEmph 3 3 2 2 7 2" xfId="56016"/>
    <cellStyle name="SAPBEXresDataEmph 3 3 2 2 8" xfId="56017"/>
    <cellStyle name="SAPBEXresDataEmph 3 3 2 3" xfId="56018"/>
    <cellStyle name="SAPBEXresDataEmph 3 3 2 3 2" xfId="56019"/>
    <cellStyle name="SAPBEXresDataEmph 3 3 2 3 2 2" xfId="56020"/>
    <cellStyle name="SAPBEXresDataEmph 3 3 2 3 3" xfId="56021"/>
    <cellStyle name="SAPBEXresDataEmph 3 3 2 4" xfId="56022"/>
    <cellStyle name="SAPBEXresDataEmph 3 3 2 4 2" xfId="56023"/>
    <cellStyle name="SAPBEXresDataEmph 3 3 2 4 2 2" xfId="56024"/>
    <cellStyle name="SAPBEXresDataEmph 3 3 2 4 3" xfId="56025"/>
    <cellStyle name="SAPBEXresDataEmph 3 3 2 5" xfId="56026"/>
    <cellStyle name="SAPBEXresDataEmph 3 3 2 5 2" xfId="56027"/>
    <cellStyle name="SAPBEXresDataEmph 3 3 2 5 2 2" xfId="56028"/>
    <cellStyle name="SAPBEXresDataEmph 3 3 2 5 3" xfId="56029"/>
    <cellStyle name="SAPBEXresDataEmph 3 3 2 6" xfId="56030"/>
    <cellStyle name="SAPBEXresDataEmph 3 3 2 6 2" xfId="56031"/>
    <cellStyle name="SAPBEXresDataEmph 3 3 2 6 2 2" xfId="56032"/>
    <cellStyle name="SAPBEXresDataEmph 3 3 2 6 3" xfId="56033"/>
    <cellStyle name="SAPBEXresDataEmph 3 3 2 7" xfId="56034"/>
    <cellStyle name="SAPBEXresDataEmph 3 3 2 7 2" xfId="56035"/>
    <cellStyle name="SAPBEXresDataEmph 3 3 2 7 2 2" xfId="56036"/>
    <cellStyle name="SAPBEXresDataEmph 3 3 2 7 3" xfId="56037"/>
    <cellStyle name="SAPBEXresDataEmph 3 3 2 8" xfId="56038"/>
    <cellStyle name="SAPBEXresDataEmph 3 3 2 8 2" xfId="56039"/>
    <cellStyle name="SAPBEXresDataEmph 3 3 2 9" xfId="56040"/>
    <cellStyle name="SAPBEXresDataEmph 3 3 3" xfId="56041"/>
    <cellStyle name="SAPBEXresDataEmph 3 3 3 2" xfId="56042"/>
    <cellStyle name="SAPBEXresDataEmph 3 3 3 2 2" xfId="56043"/>
    <cellStyle name="SAPBEXresDataEmph 3 3 3 2 2 2" xfId="56044"/>
    <cellStyle name="SAPBEXresDataEmph 3 3 3 2 3" xfId="56045"/>
    <cellStyle name="SAPBEXresDataEmph 3 3 3 3" xfId="56046"/>
    <cellStyle name="SAPBEXresDataEmph 3 3 3 3 2" xfId="56047"/>
    <cellStyle name="SAPBEXresDataEmph 3 3 3 3 2 2" xfId="56048"/>
    <cellStyle name="SAPBEXresDataEmph 3 3 3 3 3" xfId="56049"/>
    <cellStyle name="SAPBEXresDataEmph 3 3 3 4" xfId="56050"/>
    <cellStyle name="SAPBEXresDataEmph 3 3 3 4 2" xfId="56051"/>
    <cellStyle name="SAPBEXresDataEmph 3 3 3 4 2 2" xfId="56052"/>
    <cellStyle name="SAPBEXresDataEmph 3 3 3 4 3" xfId="56053"/>
    <cellStyle name="SAPBEXresDataEmph 3 3 3 5" xfId="56054"/>
    <cellStyle name="SAPBEXresDataEmph 3 3 3 5 2" xfId="56055"/>
    <cellStyle name="SAPBEXresDataEmph 3 3 3 5 2 2" xfId="56056"/>
    <cellStyle name="SAPBEXresDataEmph 3 3 3 5 3" xfId="56057"/>
    <cellStyle name="SAPBEXresDataEmph 3 3 3 6" xfId="56058"/>
    <cellStyle name="SAPBEXresDataEmph 3 3 3 6 2" xfId="56059"/>
    <cellStyle name="SAPBEXresDataEmph 3 3 3 7" xfId="56060"/>
    <cellStyle name="SAPBEXresDataEmph 3 3 4" xfId="56061"/>
    <cellStyle name="SAPBEXresDataEmph 3 3 4 2" xfId="56062"/>
    <cellStyle name="SAPBEXresDataEmph 3 3 4 2 2" xfId="56063"/>
    <cellStyle name="SAPBEXresDataEmph 3 3 4 3" xfId="56064"/>
    <cellStyle name="SAPBEXresDataEmph 3 3 5" xfId="56065"/>
    <cellStyle name="SAPBEXresDataEmph 3 3 5 2" xfId="56066"/>
    <cellStyle name="SAPBEXresDataEmph 3 3 5 2 2" xfId="56067"/>
    <cellStyle name="SAPBEXresDataEmph 3 3 5 3" xfId="56068"/>
    <cellStyle name="SAPBEXresDataEmph 3 3 6" xfId="56069"/>
    <cellStyle name="SAPBEXresDataEmph 3 3 6 2" xfId="56070"/>
    <cellStyle name="SAPBEXresDataEmph 3 3 7" xfId="56071"/>
    <cellStyle name="SAPBEXresDataEmph 3 4" xfId="56072"/>
    <cellStyle name="SAPBEXresDataEmph 3 4 2" xfId="56073"/>
    <cellStyle name="SAPBEXresDataEmph 3 4 2 2" xfId="56074"/>
    <cellStyle name="SAPBEXresDataEmph 3 4 2 2 2" xfId="56075"/>
    <cellStyle name="SAPBEXresDataEmph 3 4 2 2 2 2" xfId="56076"/>
    <cellStyle name="SAPBEXresDataEmph 3 4 2 2 3" xfId="56077"/>
    <cellStyle name="SAPBEXresDataEmph 3 4 2 3" xfId="56078"/>
    <cellStyle name="SAPBEXresDataEmph 3 4 2 3 2" xfId="56079"/>
    <cellStyle name="SAPBEXresDataEmph 3 4 2 3 2 2" xfId="56080"/>
    <cellStyle name="SAPBEXresDataEmph 3 4 2 3 3" xfId="56081"/>
    <cellStyle name="SAPBEXresDataEmph 3 4 2 4" xfId="56082"/>
    <cellStyle name="SAPBEXresDataEmph 3 4 2 4 2" xfId="56083"/>
    <cellStyle name="SAPBEXresDataEmph 3 4 2 4 2 2" xfId="56084"/>
    <cellStyle name="SAPBEXresDataEmph 3 4 2 4 3" xfId="56085"/>
    <cellStyle name="SAPBEXresDataEmph 3 4 2 5" xfId="56086"/>
    <cellStyle name="SAPBEXresDataEmph 3 4 2 5 2" xfId="56087"/>
    <cellStyle name="SAPBEXresDataEmph 3 4 2 5 2 2" xfId="56088"/>
    <cellStyle name="SAPBEXresDataEmph 3 4 2 5 3" xfId="56089"/>
    <cellStyle name="SAPBEXresDataEmph 3 4 2 6" xfId="56090"/>
    <cellStyle name="SAPBEXresDataEmph 3 4 2 6 2" xfId="56091"/>
    <cellStyle name="SAPBEXresDataEmph 3 4 2 6 2 2" xfId="56092"/>
    <cellStyle name="SAPBEXresDataEmph 3 4 2 6 3" xfId="56093"/>
    <cellStyle name="SAPBEXresDataEmph 3 4 2 7" xfId="56094"/>
    <cellStyle name="SAPBEXresDataEmph 3 4 2 7 2" xfId="56095"/>
    <cellStyle name="SAPBEXresDataEmph 3 4 2 8" xfId="56096"/>
    <cellStyle name="SAPBEXresDataEmph 3 4 3" xfId="56097"/>
    <cellStyle name="SAPBEXresDataEmph 3 4 3 2" xfId="56098"/>
    <cellStyle name="SAPBEXresDataEmph 3 4 3 2 2" xfId="56099"/>
    <cellStyle name="SAPBEXresDataEmph 3 4 3 3" xfId="56100"/>
    <cellStyle name="SAPBEXresDataEmph 3 4 4" xfId="56101"/>
    <cellStyle name="SAPBEXresDataEmph 3 4 4 2" xfId="56102"/>
    <cellStyle name="SAPBEXresDataEmph 3 4 4 2 2" xfId="56103"/>
    <cellStyle name="SAPBEXresDataEmph 3 4 4 3" xfId="56104"/>
    <cellStyle name="SAPBEXresDataEmph 3 4 5" xfId="56105"/>
    <cellStyle name="SAPBEXresDataEmph 3 4 5 2" xfId="56106"/>
    <cellStyle name="SAPBEXresDataEmph 3 4 5 2 2" xfId="56107"/>
    <cellStyle name="SAPBEXresDataEmph 3 4 5 3" xfId="56108"/>
    <cellStyle name="SAPBEXresDataEmph 3 4 6" xfId="56109"/>
    <cellStyle name="SAPBEXresDataEmph 3 4 6 2" xfId="56110"/>
    <cellStyle name="SAPBEXresDataEmph 3 4 6 2 2" xfId="56111"/>
    <cellStyle name="SAPBEXresDataEmph 3 4 6 3" xfId="56112"/>
    <cellStyle name="SAPBEXresDataEmph 3 4 7" xfId="56113"/>
    <cellStyle name="SAPBEXresDataEmph 3 4 7 2" xfId="56114"/>
    <cellStyle name="SAPBEXresDataEmph 3 4 7 2 2" xfId="56115"/>
    <cellStyle name="SAPBEXresDataEmph 3 4 7 3" xfId="56116"/>
    <cellStyle name="SAPBEXresDataEmph 3 4 8" xfId="56117"/>
    <cellStyle name="SAPBEXresDataEmph 3 4 8 2" xfId="56118"/>
    <cellStyle name="SAPBEXresDataEmph 3 4 9" xfId="56119"/>
    <cellStyle name="SAPBEXresDataEmph 3 5" xfId="56120"/>
    <cellStyle name="SAPBEXresDataEmph 3 5 2" xfId="56121"/>
    <cellStyle name="SAPBEXresDataEmph 3 5 2 2" xfId="56122"/>
    <cellStyle name="SAPBEXresDataEmph 3 5 2 2 2" xfId="56123"/>
    <cellStyle name="SAPBEXresDataEmph 3 5 2 3" xfId="56124"/>
    <cellStyle name="SAPBEXresDataEmph 3 5 3" xfId="56125"/>
    <cellStyle name="SAPBEXresDataEmph 3 5 3 2" xfId="56126"/>
    <cellStyle name="SAPBEXresDataEmph 3 5 3 2 2" xfId="56127"/>
    <cellStyle name="SAPBEXresDataEmph 3 5 3 3" xfId="56128"/>
    <cellStyle name="SAPBEXresDataEmph 3 5 4" xfId="56129"/>
    <cellStyle name="SAPBEXresDataEmph 3 5 4 2" xfId="56130"/>
    <cellStyle name="SAPBEXresDataEmph 3 5 4 2 2" xfId="56131"/>
    <cellStyle name="SAPBEXresDataEmph 3 5 4 3" xfId="56132"/>
    <cellStyle name="SAPBEXresDataEmph 3 5 5" xfId="56133"/>
    <cellStyle name="SAPBEXresDataEmph 3 5 5 2" xfId="56134"/>
    <cellStyle name="SAPBEXresDataEmph 3 5 5 2 2" xfId="56135"/>
    <cellStyle name="SAPBEXresDataEmph 3 5 5 3" xfId="56136"/>
    <cellStyle name="SAPBEXresDataEmph 3 5 6" xfId="56137"/>
    <cellStyle name="SAPBEXresDataEmph 3 5 6 2" xfId="56138"/>
    <cellStyle name="SAPBEXresDataEmph 3 5 7" xfId="56139"/>
    <cellStyle name="SAPBEXresDataEmph 3 6" xfId="56140"/>
    <cellStyle name="SAPBEXresDataEmph 3 6 2" xfId="56141"/>
    <cellStyle name="SAPBEXresDataEmph 3 6 2 2" xfId="56142"/>
    <cellStyle name="SAPBEXresDataEmph 3 6 3" xfId="56143"/>
    <cellStyle name="SAPBEXresDataEmph 3 7" xfId="56144"/>
    <cellStyle name="SAPBEXresDataEmph 3 7 2" xfId="56145"/>
    <cellStyle name="SAPBEXresDataEmph 3 7 2 2" xfId="56146"/>
    <cellStyle name="SAPBEXresDataEmph 3 7 3" xfId="56147"/>
    <cellStyle name="SAPBEXresDataEmph 3 8" xfId="56148"/>
    <cellStyle name="SAPBEXresDataEmph 3 8 2" xfId="56149"/>
    <cellStyle name="SAPBEXresDataEmph 3 9" xfId="56150"/>
    <cellStyle name="SAPBEXresDataEmph 4" xfId="56151"/>
    <cellStyle name="SAPBEXresDataEmph 4 2" xfId="56152"/>
    <cellStyle name="SAPBEXresDataEmph 4 2 2" xfId="56153"/>
    <cellStyle name="SAPBEXresDataEmph 4 2 2 2" xfId="56154"/>
    <cellStyle name="SAPBEXresDataEmph 4 2 2 2 2" xfId="56155"/>
    <cellStyle name="SAPBEXresDataEmph 4 2 2 2 2 2" xfId="56156"/>
    <cellStyle name="SAPBEXresDataEmph 4 2 2 2 2 2 2" xfId="56157"/>
    <cellStyle name="SAPBEXresDataEmph 4 2 2 2 2 3" xfId="56158"/>
    <cellStyle name="SAPBEXresDataEmph 4 2 2 2 3" xfId="56159"/>
    <cellStyle name="SAPBEXresDataEmph 4 2 2 2 3 2" xfId="56160"/>
    <cellStyle name="SAPBEXresDataEmph 4 2 2 2 3 2 2" xfId="56161"/>
    <cellStyle name="SAPBEXresDataEmph 4 2 2 2 3 3" xfId="56162"/>
    <cellStyle name="SAPBEXresDataEmph 4 2 2 2 4" xfId="56163"/>
    <cellStyle name="SAPBEXresDataEmph 4 2 2 2 4 2" xfId="56164"/>
    <cellStyle name="SAPBEXresDataEmph 4 2 2 2 4 2 2" xfId="56165"/>
    <cellStyle name="SAPBEXresDataEmph 4 2 2 2 4 3" xfId="56166"/>
    <cellStyle name="SAPBEXresDataEmph 4 2 2 2 5" xfId="56167"/>
    <cellStyle name="SAPBEXresDataEmph 4 2 2 2 5 2" xfId="56168"/>
    <cellStyle name="SAPBEXresDataEmph 4 2 2 2 5 2 2" xfId="56169"/>
    <cellStyle name="SAPBEXresDataEmph 4 2 2 2 5 3" xfId="56170"/>
    <cellStyle name="SAPBEXresDataEmph 4 2 2 2 6" xfId="56171"/>
    <cellStyle name="SAPBEXresDataEmph 4 2 2 2 6 2" xfId="56172"/>
    <cellStyle name="SAPBEXresDataEmph 4 2 2 2 6 2 2" xfId="56173"/>
    <cellStyle name="SAPBEXresDataEmph 4 2 2 2 6 3" xfId="56174"/>
    <cellStyle name="SAPBEXresDataEmph 4 2 2 2 7" xfId="56175"/>
    <cellStyle name="SAPBEXresDataEmph 4 2 2 2 7 2" xfId="56176"/>
    <cellStyle name="SAPBEXresDataEmph 4 2 2 2 8" xfId="56177"/>
    <cellStyle name="SAPBEXresDataEmph 4 2 2 3" xfId="56178"/>
    <cellStyle name="SAPBEXresDataEmph 4 2 2 3 2" xfId="56179"/>
    <cellStyle name="SAPBEXresDataEmph 4 2 2 3 2 2" xfId="56180"/>
    <cellStyle name="SAPBEXresDataEmph 4 2 2 3 3" xfId="56181"/>
    <cellStyle name="SAPBEXresDataEmph 4 2 2 4" xfId="56182"/>
    <cellStyle name="SAPBEXresDataEmph 4 2 2 4 2" xfId="56183"/>
    <cellStyle name="SAPBEXresDataEmph 4 2 2 4 2 2" xfId="56184"/>
    <cellStyle name="SAPBEXresDataEmph 4 2 2 4 3" xfId="56185"/>
    <cellStyle name="SAPBEXresDataEmph 4 2 2 5" xfId="56186"/>
    <cellStyle name="SAPBEXresDataEmph 4 2 2 5 2" xfId="56187"/>
    <cellStyle name="SAPBEXresDataEmph 4 2 2 5 2 2" xfId="56188"/>
    <cellStyle name="SAPBEXresDataEmph 4 2 2 5 3" xfId="56189"/>
    <cellStyle name="SAPBEXresDataEmph 4 2 2 6" xfId="56190"/>
    <cellStyle name="SAPBEXresDataEmph 4 2 2 6 2" xfId="56191"/>
    <cellStyle name="SAPBEXresDataEmph 4 2 2 6 2 2" xfId="56192"/>
    <cellStyle name="SAPBEXresDataEmph 4 2 2 6 3" xfId="56193"/>
    <cellStyle name="SAPBEXresDataEmph 4 2 2 7" xfId="56194"/>
    <cellStyle name="SAPBEXresDataEmph 4 2 2 7 2" xfId="56195"/>
    <cellStyle name="SAPBEXresDataEmph 4 2 2 7 2 2" xfId="56196"/>
    <cellStyle name="SAPBEXresDataEmph 4 2 2 7 3" xfId="56197"/>
    <cellStyle name="SAPBEXresDataEmph 4 2 2 8" xfId="56198"/>
    <cellStyle name="SAPBEXresDataEmph 4 2 2 8 2" xfId="56199"/>
    <cellStyle name="SAPBEXresDataEmph 4 2 2 9" xfId="56200"/>
    <cellStyle name="SAPBEXresDataEmph 4 2 3" xfId="56201"/>
    <cellStyle name="SAPBEXresDataEmph 4 2 3 2" xfId="56202"/>
    <cellStyle name="SAPBEXresDataEmph 4 2 3 2 2" xfId="56203"/>
    <cellStyle name="SAPBEXresDataEmph 4 2 3 2 2 2" xfId="56204"/>
    <cellStyle name="SAPBEXresDataEmph 4 2 3 2 3" xfId="56205"/>
    <cellStyle name="SAPBEXresDataEmph 4 2 3 3" xfId="56206"/>
    <cellStyle name="SAPBEXresDataEmph 4 2 3 3 2" xfId="56207"/>
    <cellStyle name="SAPBEXresDataEmph 4 2 3 3 2 2" xfId="56208"/>
    <cellStyle name="SAPBEXresDataEmph 4 2 3 3 3" xfId="56209"/>
    <cellStyle name="SAPBEXresDataEmph 4 2 3 4" xfId="56210"/>
    <cellStyle name="SAPBEXresDataEmph 4 2 3 4 2" xfId="56211"/>
    <cellStyle name="SAPBEXresDataEmph 4 2 3 4 2 2" xfId="56212"/>
    <cellStyle name="SAPBEXresDataEmph 4 2 3 4 3" xfId="56213"/>
    <cellStyle name="SAPBEXresDataEmph 4 2 3 5" xfId="56214"/>
    <cellStyle name="SAPBEXresDataEmph 4 2 3 5 2" xfId="56215"/>
    <cellStyle name="SAPBEXresDataEmph 4 2 3 5 2 2" xfId="56216"/>
    <cellStyle name="SAPBEXresDataEmph 4 2 3 5 3" xfId="56217"/>
    <cellStyle name="SAPBEXresDataEmph 4 2 3 6" xfId="56218"/>
    <cellStyle name="SAPBEXresDataEmph 4 2 3 6 2" xfId="56219"/>
    <cellStyle name="SAPBEXresDataEmph 4 2 3 7" xfId="56220"/>
    <cellStyle name="SAPBEXresDataEmph 4 2 4" xfId="56221"/>
    <cellStyle name="SAPBEXresDataEmph 4 2 4 2" xfId="56222"/>
    <cellStyle name="SAPBEXresDataEmph 4 2 4 2 2" xfId="56223"/>
    <cellStyle name="SAPBEXresDataEmph 4 2 4 3" xfId="56224"/>
    <cellStyle name="SAPBEXresDataEmph 4 2 5" xfId="56225"/>
    <cellStyle name="SAPBEXresDataEmph 4 2 5 2" xfId="56226"/>
    <cellStyle name="SAPBEXresDataEmph 4 2 5 2 2" xfId="56227"/>
    <cellStyle name="SAPBEXresDataEmph 4 2 5 3" xfId="56228"/>
    <cellStyle name="SAPBEXresDataEmph 4 2 6" xfId="56229"/>
    <cellStyle name="SAPBEXresDataEmph 4 2 6 2" xfId="56230"/>
    <cellStyle name="SAPBEXresDataEmph 4 2 7" xfId="56231"/>
    <cellStyle name="SAPBEXresDataEmph 4 3" xfId="56232"/>
    <cellStyle name="SAPBEXresDataEmph 4 3 2" xfId="56233"/>
    <cellStyle name="SAPBEXresDataEmph 4 3 2 2" xfId="56234"/>
    <cellStyle name="SAPBEXresDataEmph 4 3 2 2 2" xfId="56235"/>
    <cellStyle name="SAPBEXresDataEmph 4 3 2 2 2 2" xfId="56236"/>
    <cellStyle name="SAPBEXresDataEmph 4 3 2 2 2 2 2" xfId="56237"/>
    <cellStyle name="SAPBEXresDataEmph 4 3 2 2 2 3" xfId="56238"/>
    <cellStyle name="SAPBEXresDataEmph 4 3 2 2 3" xfId="56239"/>
    <cellStyle name="SAPBEXresDataEmph 4 3 2 2 3 2" xfId="56240"/>
    <cellStyle name="SAPBEXresDataEmph 4 3 2 2 3 2 2" xfId="56241"/>
    <cellStyle name="SAPBEXresDataEmph 4 3 2 2 3 3" xfId="56242"/>
    <cellStyle name="SAPBEXresDataEmph 4 3 2 2 4" xfId="56243"/>
    <cellStyle name="SAPBEXresDataEmph 4 3 2 2 4 2" xfId="56244"/>
    <cellStyle name="SAPBEXresDataEmph 4 3 2 2 4 2 2" xfId="56245"/>
    <cellStyle name="SAPBEXresDataEmph 4 3 2 2 4 3" xfId="56246"/>
    <cellStyle name="SAPBEXresDataEmph 4 3 2 2 5" xfId="56247"/>
    <cellStyle name="SAPBEXresDataEmph 4 3 2 2 5 2" xfId="56248"/>
    <cellStyle name="SAPBEXresDataEmph 4 3 2 2 5 2 2" xfId="56249"/>
    <cellStyle name="SAPBEXresDataEmph 4 3 2 2 5 3" xfId="56250"/>
    <cellStyle name="SAPBEXresDataEmph 4 3 2 2 6" xfId="56251"/>
    <cellStyle name="SAPBEXresDataEmph 4 3 2 2 6 2" xfId="56252"/>
    <cellStyle name="SAPBEXresDataEmph 4 3 2 2 6 2 2" xfId="56253"/>
    <cellStyle name="SAPBEXresDataEmph 4 3 2 2 6 3" xfId="56254"/>
    <cellStyle name="SAPBEXresDataEmph 4 3 2 2 7" xfId="56255"/>
    <cellStyle name="SAPBEXresDataEmph 4 3 2 2 7 2" xfId="56256"/>
    <cellStyle name="SAPBEXresDataEmph 4 3 2 2 8" xfId="56257"/>
    <cellStyle name="SAPBEXresDataEmph 4 3 2 3" xfId="56258"/>
    <cellStyle name="SAPBEXresDataEmph 4 3 2 3 2" xfId="56259"/>
    <cellStyle name="SAPBEXresDataEmph 4 3 2 3 2 2" xfId="56260"/>
    <cellStyle name="SAPBEXresDataEmph 4 3 2 3 3" xfId="56261"/>
    <cellStyle name="SAPBEXresDataEmph 4 3 2 4" xfId="56262"/>
    <cellStyle name="SAPBEXresDataEmph 4 3 2 4 2" xfId="56263"/>
    <cellStyle name="SAPBEXresDataEmph 4 3 2 4 2 2" xfId="56264"/>
    <cellStyle name="SAPBEXresDataEmph 4 3 2 4 3" xfId="56265"/>
    <cellStyle name="SAPBEXresDataEmph 4 3 2 5" xfId="56266"/>
    <cellStyle name="SAPBEXresDataEmph 4 3 2 5 2" xfId="56267"/>
    <cellStyle name="SAPBEXresDataEmph 4 3 2 5 2 2" xfId="56268"/>
    <cellStyle name="SAPBEXresDataEmph 4 3 2 5 3" xfId="56269"/>
    <cellStyle name="SAPBEXresDataEmph 4 3 2 6" xfId="56270"/>
    <cellStyle name="SAPBEXresDataEmph 4 3 2 6 2" xfId="56271"/>
    <cellStyle name="SAPBEXresDataEmph 4 3 2 6 2 2" xfId="56272"/>
    <cellStyle name="SAPBEXresDataEmph 4 3 2 6 3" xfId="56273"/>
    <cellStyle name="SAPBEXresDataEmph 4 3 2 7" xfId="56274"/>
    <cellStyle name="SAPBEXresDataEmph 4 3 2 7 2" xfId="56275"/>
    <cellStyle name="SAPBEXresDataEmph 4 3 2 7 2 2" xfId="56276"/>
    <cellStyle name="SAPBEXresDataEmph 4 3 2 7 3" xfId="56277"/>
    <cellStyle name="SAPBEXresDataEmph 4 3 2 8" xfId="56278"/>
    <cellStyle name="SAPBEXresDataEmph 4 3 2 8 2" xfId="56279"/>
    <cellStyle name="SAPBEXresDataEmph 4 3 2 9" xfId="56280"/>
    <cellStyle name="SAPBEXresDataEmph 4 3 3" xfId="56281"/>
    <cellStyle name="SAPBEXresDataEmph 4 3 3 2" xfId="56282"/>
    <cellStyle name="SAPBEXresDataEmph 4 3 3 2 2" xfId="56283"/>
    <cellStyle name="SAPBEXresDataEmph 4 3 3 2 2 2" xfId="56284"/>
    <cellStyle name="SAPBEXresDataEmph 4 3 3 2 3" xfId="56285"/>
    <cellStyle name="SAPBEXresDataEmph 4 3 3 3" xfId="56286"/>
    <cellStyle name="SAPBEXresDataEmph 4 3 3 3 2" xfId="56287"/>
    <cellStyle name="SAPBEXresDataEmph 4 3 3 3 2 2" xfId="56288"/>
    <cellStyle name="SAPBEXresDataEmph 4 3 3 3 3" xfId="56289"/>
    <cellStyle name="SAPBEXresDataEmph 4 3 3 4" xfId="56290"/>
    <cellStyle name="SAPBEXresDataEmph 4 3 3 4 2" xfId="56291"/>
    <cellStyle name="SAPBEXresDataEmph 4 3 3 4 2 2" xfId="56292"/>
    <cellStyle name="SAPBEXresDataEmph 4 3 3 4 3" xfId="56293"/>
    <cellStyle name="SAPBEXresDataEmph 4 3 3 5" xfId="56294"/>
    <cellStyle name="SAPBEXresDataEmph 4 3 3 5 2" xfId="56295"/>
    <cellStyle name="SAPBEXresDataEmph 4 3 3 5 2 2" xfId="56296"/>
    <cellStyle name="SAPBEXresDataEmph 4 3 3 5 3" xfId="56297"/>
    <cellStyle name="SAPBEXresDataEmph 4 3 3 6" xfId="56298"/>
    <cellStyle name="SAPBEXresDataEmph 4 3 3 6 2" xfId="56299"/>
    <cellStyle name="SAPBEXresDataEmph 4 3 3 7" xfId="56300"/>
    <cellStyle name="SAPBEXresDataEmph 4 3 4" xfId="56301"/>
    <cellStyle name="SAPBEXresDataEmph 4 3 4 2" xfId="56302"/>
    <cellStyle name="SAPBEXresDataEmph 4 3 4 2 2" xfId="56303"/>
    <cellStyle name="SAPBEXresDataEmph 4 3 4 3" xfId="56304"/>
    <cellStyle name="SAPBEXresDataEmph 4 3 5" xfId="56305"/>
    <cellStyle name="SAPBEXresDataEmph 4 3 5 2" xfId="56306"/>
    <cellStyle name="SAPBEXresDataEmph 4 3 5 2 2" xfId="56307"/>
    <cellStyle name="SAPBEXresDataEmph 4 3 5 3" xfId="56308"/>
    <cellStyle name="SAPBEXresDataEmph 4 3 6" xfId="56309"/>
    <cellStyle name="SAPBEXresDataEmph 4 3 6 2" xfId="56310"/>
    <cellStyle name="SAPBEXresDataEmph 4 3 7" xfId="56311"/>
    <cellStyle name="SAPBEXresDataEmph 4 4" xfId="56312"/>
    <cellStyle name="SAPBEXresDataEmph 4 4 2" xfId="56313"/>
    <cellStyle name="SAPBEXresDataEmph 4 4 2 2" xfId="56314"/>
    <cellStyle name="SAPBEXresDataEmph 4 4 2 2 2" xfId="56315"/>
    <cellStyle name="SAPBEXresDataEmph 4 4 2 2 2 2" xfId="56316"/>
    <cellStyle name="SAPBEXresDataEmph 4 4 2 2 3" xfId="56317"/>
    <cellStyle name="SAPBEXresDataEmph 4 4 2 3" xfId="56318"/>
    <cellStyle name="SAPBEXresDataEmph 4 4 2 3 2" xfId="56319"/>
    <cellStyle name="SAPBEXresDataEmph 4 4 2 3 2 2" xfId="56320"/>
    <cellStyle name="SAPBEXresDataEmph 4 4 2 3 3" xfId="56321"/>
    <cellStyle name="SAPBEXresDataEmph 4 4 2 4" xfId="56322"/>
    <cellStyle name="SAPBEXresDataEmph 4 4 2 4 2" xfId="56323"/>
    <cellStyle name="SAPBEXresDataEmph 4 4 2 4 2 2" xfId="56324"/>
    <cellStyle name="SAPBEXresDataEmph 4 4 2 4 3" xfId="56325"/>
    <cellStyle name="SAPBEXresDataEmph 4 4 2 5" xfId="56326"/>
    <cellStyle name="SAPBEXresDataEmph 4 4 2 5 2" xfId="56327"/>
    <cellStyle name="SAPBEXresDataEmph 4 4 2 5 2 2" xfId="56328"/>
    <cellStyle name="SAPBEXresDataEmph 4 4 2 5 3" xfId="56329"/>
    <cellStyle name="SAPBEXresDataEmph 4 4 2 6" xfId="56330"/>
    <cellStyle name="SAPBEXresDataEmph 4 4 2 6 2" xfId="56331"/>
    <cellStyle name="SAPBEXresDataEmph 4 4 2 6 2 2" xfId="56332"/>
    <cellStyle name="SAPBEXresDataEmph 4 4 2 6 3" xfId="56333"/>
    <cellStyle name="SAPBEXresDataEmph 4 4 2 7" xfId="56334"/>
    <cellStyle name="SAPBEXresDataEmph 4 4 2 7 2" xfId="56335"/>
    <cellStyle name="SAPBEXresDataEmph 4 4 2 8" xfId="56336"/>
    <cellStyle name="SAPBEXresDataEmph 4 4 3" xfId="56337"/>
    <cellStyle name="SAPBEXresDataEmph 4 4 3 2" xfId="56338"/>
    <cellStyle name="SAPBEXresDataEmph 4 4 3 2 2" xfId="56339"/>
    <cellStyle name="SAPBEXresDataEmph 4 4 3 3" xfId="56340"/>
    <cellStyle name="SAPBEXresDataEmph 4 4 4" xfId="56341"/>
    <cellStyle name="SAPBEXresDataEmph 4 4 4 2" xfId="56342"/>
    <cellStyle name="SAPBEXresDataEmph 4 4 4 2 2" xfId="56343"/>
    <cellStyle name="SAPBEXresDataEmph 4 4 4 3" xfId="56344"/>
    <cellStyle name="SAPBEXresDataEmph 4 4 5" xfId="56345"/>
    <cellStyle name="SAPBEXresDataEmph 4 4 5 2" xfId="56346"/>
    <cellStyle name="SAPBEXresDataEmph 4 4 5 2 2" xfId="56347"/>
    <cellStyle name="SAPBEXresDataEmph 4 4 5 3" xfId="56348"/>
    <cellStyle name="SAPBEXresDataEmph 4 4 6" xfId="56349"/>
    <cellStyle name="SAPBEXresDataEmph 4 4 6 2" xfId="56350"/>
    <cellStyle name="SAPBEXresDataEmph 4 4 6 2 2" xfId="56351"/>
    <cellStyle name="SAPBEXresDataEmph 4 4 6 3" xfId="56352"/>
    <cellStyle name="SAPBEXresDataEmph 4 4 7" xfId="56353"/>
    <cellStyle name="SAPBEXresDataEmph 4 4 7 2" xfId="56354"/>
    <cellStyle name="SAPBEXresDataEmph 4 4 7 2 2" xfId="56355"/>
    <cellStyle name="SAPBEXresDataEmph 4 4 7 3" xfId="56356"/>
    <cellStyle name="SAPBEXresDataEmph 4 4 8" xfId="56357"/>
    <cellStyle name="SAPBEXresDataEmph 4 4 8 2" xfId="56358"/>
    <cellStyle name="SAPBEXresDataEmph 4 4 9" xfId="56359"/>
    <cellStyle name="SAPBEXresDataEmph 4 5" xfId="56360"/>
    <cellStyle name="SAPBEXresDataEmph 4 5 2" xfId="56361"/>
    <cellStyle name="SAPBEXresDataEmph 4 5 2 2" xfId="56362"/>
    <cellStyle name="SAPBEXresDataEmph 4 5 2 2 2" xfId="56363"/>
    <cellStyle name="SAPBEXresDataEmph 4 5 2 3" xfId="56364"/>
    <cellStyle name="SAPBEXresDataEmph 4 5 3" xfId="56365"/>
    <cellStyle name="SAPBEXresDataEmph 4 5 3 2" xfId="56366"/>
    <cellStyle name="SAPBEXresDataEmph 4 5 3 2 2" xfId="56367"/>
    <cellStyle name="SAPBEXresDataEmph 4 5 3 3" xfId="56368"/>
    <cellStyle name="SAPBEXresDataEmph 4 5 4" xfId="56369"/>
    <cellStyle name="SAPBEXresDataEmph 4 5 4 2" xfId="56370"/>
    <cellStyle name="SAPBEXresDataEmph 4 5 4 2 2" xfId="56371"/>
    <cellStyle name="SAPBEXresDataEmph 4 5 4 3" xfId="56372"/>
    <cellStyle name="SAPBEXresDataEmph 4 5 5" xfId="56373"/>
    <cellStyle name="SAPBEXresDataEmph 4 5 5 2" xfId="56374"/>
    <cellStyle name="SAPBEXresDataEmph 4 5 5 2 2" xfId="56375"/>
    <cellStyle name="SAPBEXresDataEmph 4 5 5 3" xfId="56376"/>
    <cellStyle name="SAPBEXresDataEmph 4 5 6" xfId="56377"/>
    <cellStyle name="SAPBEXresDataEmph 4 5 6 2" xfId="56378"/>
    <cellStyle name="SAPBEXresDataEmph 4 5 7" xfId="56379"/>
    <cellStyle name="SAPBEXresDataEmph 4 6" xfId="56380"/>
    <cellStyle name="SAPBEXresDataEmph 4 6 2" xfId="56381"/>
    <cellStyle name="SAPBEXresDataEmph 4 6 2 2" xfId="56382"/>
    <cellStyle name="SAPBEXresDataEmph 4 6 3" xfId="56383"/>
    <cellStyle name="SAPBEXresDataEmph 4 7" xfId="56384"/>
    <cellStyle name="SAPBEXresDataEmph 4 7 2" xfId="56385"/>
    <cellStyle name="SAPBEXresDataEmph 4 7 2 2" xfId="56386"/>
    <cellStyle name="SAPBEXresDataEmph 4 7 3" xfId="56387"/>
    <cellStyle name="SAPBEXresDataEmph 4 8" xfId="56388"/>
    <cellStyle name="SAPBEXresDataEmph 4 8 2" xfId="56389"/>
    <cellStyle name="SAPBEXresDataEmph 4 9" xfId="56390"/>
    <cellStyle name="SAPBEXresDataEmph 5" xfId="56391"/>
    <cellStyle name="SAPBEXresDataEmph 5 2" xfId="56392"/>
    <cellStyle name="SAPBEXresDataEmph 5 2 2" xfId="56393"/>
    <cellStyle name="SAPBEXresDataEmph 5 2 2 2" xfId="56394"/>
    <cellStyle name="SAPBEXresDataEmph 5 2 2 2 2" xfId="56395"/>
    <cellStyle name="SAPBEXresDataEmph 5 2 2 2 2 2" xfId="56396"/>
    <cellStyle name="SAPBEXresDataEmph 5 2 2 2 3" xfId="56397"/>
    <cellStyle name="SAPBEXresDataEmph 5 2 2 3" xfId="56398"/>
    <cellStyle name="SAPBEXresDataEmph 5 2 2 3 2" xfId="56399"/>
    <cellStyle name="SAPBEXresDataEmph 5 2 2 3 2 2" xfId="56400"/>
    <cellStyle name="SAPBEXresDataEmph 5 2 2 3 3" xfId="56401"/>
    <cellStyle name="SAPBEXresDataEmph 5 2 2 4" xfId="56402"/>
    <cellStyle name="SAPBEXresDataEmph 5 2 2 4 2" xfId="56403"/>
    <cellStyle name="SAPBEXresDataEmph 5 2 2 4 2 2" xfId="56404"/>
    <cellStyle name="SAPBEXresDataEmph 5 2 2 4 3" xfId="56405"/>
    <cellStyle name="SAPBEXresDataEmph 5 2 2 5" xfId="56406"/>
    <cellStyle name="SAPBEXresDataEmph 5 2 2 5 2" xfId="56407"/>
    <cellStyle name="SAPBEXresDataEmph 5 2 2 5 2 2" xfId="56408"/>
    <cellStyle name="SAPBEXresDataEmph 5 2 2 5 3" xfId="56409"/>
    <cellStyle name="SAPBEXresDataEmph 5 2 2 6" xfId="56410"/>
    <cellStyle name="SAPBEXresDataEmph 5 2 2 6 2" xfId="56411"/>
    <cellStyle name="SAPBEXresDataEmph 5 2 2 6 2 2" xfId="56412"/>
    <cellStyle name="SAPBEXresDataEmph 5 2 2 6 3" xfId="56413"/>
    <cellStyle name="SAPBEXresDataEmph 5 2 2 7" xfId="56414"/>
    <cellStyle name="SAPBEXresDataEmph 5 2 2 7 2" xfId="56415"/>
    <cellStyle name="SAPBEXresDataEmph 5 2 2 8" xfId="56416"/>
    <cellStyle name="SAPBEXresDataEmph 5 2 3" xfId="56417"/>
    <cellStyle name="SAPBEXresDataEmph 5 2 3 2" xfId="56418"/>
    <cellStyle name="SAPBEXresDataEmph 5 2 3 2 2" xfId="56419"/>
    <cellStyle name="SAPBEXresDataEmph 5 2 3 3" xfId="56420"/>
    <cellStyle name="SAPBEXresDataEmph 5 2 4" xfId="56421"/>
    <cellStyle name="SAPBEXresDataEmph 5 2 4 2" xfId="56422"/>
    <cellStyle name="SAPBEXresDataEmph 5 2 4 2 2" xfId="56423"/>
    <cellStyle name="SAPBEXresDataEmph 5 2 4 3" xfId="56424"/>
    <cellStyle name="SAPBEXresDataEmph 5 2 5" xfId="56425"/>
    <cellStyle name="SAPBEXresDataEmph 5 2 5 2" xfId="56426"/>
    <cellStyle name="SAPBEXresDataEmph 5 2 5 2 2" xfId="56427"/>
    <cellStyle name="SAPBEXresDataEmph 5 2 5 3" xfId="56428"/>
    <cellStyle name="SAPBEXresDataEmph 5 2 6" xfId="56429"/>
    <cellStyle name="SAPBEXresDataEmph 5 2 6 2" xfId="56430"/>
    <cellStyle name="SAPBEXresDataEmph 5 2 6 2 2" xfId="56431"/>
    <cellStyle name="SAPBEXresDataEmph 5 2 6 3" xfId="56432"/>
    <cellStyle name="SAPBEXresDataEmph 5 2 7" xfId="56433"/>
    <cellStyle name="SAPBEXresDataEmph 5 2 7 2" xfId="56434"/>
    <cellStyle name="SAPBEXresDataEmph 5 2 7 2 2" xfId="56435"/>
    <cellStyle name="SAPBEXresDataEmph 5 2 7 3" xfId="56436"/>
    <cellStyle name="SAPBEXresDataEmph 5 2 8" xfId="56437"/>
    <cellStyle name="SAPBEXresDataEmph 5 2 8 2" xfId="56438"/>
    <cellStyle name="SAPBEXresDataEmph 5 2 9" xfId="56439"/>
    <cellStyle name="SAPBEXresDataEmph 5 3" xfId="56440"/>
    <cellStyle name="SAPBEXresDataEmph 5 3 2" xfId="56441"/>
    <cellStyle name="SAPBEXresDataEmph 5 3 2 2" xfId="56442"/>
    <cellStyle name="SAPBEXresDataEmph 5 3 2 2 2" xfId="56443"/>
    <cellStyle name="SAPBEXresDataEmph 5 3 2 3" xfId="56444"/>
    <cellStyle name="SAPBEXresDataEmph 5 3 3" xfId="56445"/>
    <cellStyle name="SAPBEXresDataEmph 5 3 3 2" xfId="56446"/>
    <cellStyle name="SAPBEXresDataEmph 5 3 3 2 2" xfId="56447"/>
    <cellStyle name="SAPBEXresDataEmph 5 3 3 3" xfId="56448"/>
    <cellStyle name="SAPBEXresDataEmph 5 3 4" xfId="56449"/>
    <cellStyle name="SAPBEXresDataEmph 5 3 4 2" xfId="56450"/>
    <cellStyle name="SAPBEXresDataEmph 5 3 4 2 2" xfId="56451"/>
    <cellStyle name="SAPBEXresDataEmph 5 3 4 3" xfId="56452"/>
    <cellStyle name="SAPBEXresDataEmph 5 3 5" xfId="56453"/>
    <cellStyle name="SAPBEXresDataEmph 5 3 5 2" xfId="56454"/>
    <cellStyle name="SAPBEXresDataEmph 5 3 5 2 2" xfId="56455"/>
    <cellStyle name="SAPBEXresDataEmph 5 3 5 3" xfId="56456"/>
    <cellStyle name="SAPBEXresDataEmph 5 3 6" xfId="56457"/>
    <cellStyle name="SAPBEXresDataEmph 5 3 6 2" xfId="56458"/>
    <cellStyle name="SAPBEXresDataEmph 5 3 7" xfId="56459"/>
    <cellStyle name="SAPBEXresDataEmph 5 4" xfId="56460"/>
    <cellStyle name="SAPBEXresDataEmph 5 4 2" xfId="56461"/>
    <cellStyle name="SAPBEXresDataEmph 5 4 2 2" xfId="56462"/>
    <cellStyle name="SAPBEXresDataEmph 5 4 3" xfId="56463"/>
    <cellStyle name="SAPBEXresDataEmph 5 5" xfId="56464"/>
    <cellStyle name="SAPBEXresDataEmph 5 5 2" xfId="56465"/>
    <cellStyle name="SAPBEXresDataEmph 5 5 2 2" xfId="56466"/>
    <cellStyle name="SAPBEXresDataEmph 5 5 3" xfId="56467"/>
    <cellStyle name="SAPBEXresDataEmph 5 6" xfId="56468"/>
    <cellStyle name="SAPBEXresDataEmph 5 6 2" xfId="56469"/>
    <cellStyle name="SAPBEXresDataEmph 5 7" xfId="56470"/>
    <cellStyle name="SAPBEXresDataEmph 6" xfId="56471"/>
    <cellStyle name="SAPBEXresDataEmph 6 2" xfId="56472"/>
    <cellStyle name="SAPBEXresDataEmph 6 2 2" xfId="56473"/>
    <cellStyle name="SAPBEXresDataEmph 6 2 2 2" xfId="56474"/>
    <cellStyle name="SAPBEXresDataEmph 6 2 2 2 2" xfId="56475"/>
    <cellStyle name="SAPBEXresDataEmph 6 2 2 3" xfId="56476"/>
    <cellStyle name="SAPBEXresDataEmph 6 2 3" xfId="56477"/>
    <cellStyle name="SAPBEXresDataEmph 6 2 3 2" xfId="56478"/>
    <cellStyle name="SAPBEXresDataEmph 6 2 3 2 2" xfId="56479"/>
    <cellStyle name="SAPBEXresDataEmph 6 2 3 3" xfId="56480"/>
    <cellStyle name="SAPBEXresDataEmph 6 2 4" xfId="56481"/>
    <cellStyle name="SAPBEXresDataEmph 6 2 4 2" xfId="56482"/>
    <cellStyle name="SAPBEXresDataEmph 6 2 4 2 2" xfId="56483"/>
    <cellStyle name="SAPBEXresDataEmph 6 2 4 3" xfId="56484"/>
    <cellStyle name="SAPBEXresDataEmph 6 2 5" xfId="56485"/>
    <cellStyle name="SAPBEXresDataEmph 6 2 5 2" xfId="56486"/>
    <cellStyle name="SAPBEXresDataEmph 6 2 5 2 2" xfId="56487"/>
    <cellStyle name="SAPBEXresDataEmph 6 2 5 3" xfId="56488"/>
    <cellStyle name="SAPBEXresDataEmph 6 2 6" xfId="56489"/>
    <cellStyle name="SAPBEXresDataEmph 6 2 6 2" xfId="56490"/>
    <cellStyle name="SAPBEXresDataEmph 6 2 6 2 2" xfId="56491"/>
    <cellStyle name="SAPBEXresDataEmph 6 2 6 3" xfId="56492"/>
    <cellStyle name="SAPBEXresDataEmph 6 2 7" xfId="56493"/>
    <cellStyle name="SAPBEXresDataEmph 6 2 7 2" xfId="56494"/>
    <cellStyle name="SAPBEXresDataEmph 6 2 8" xfId="56495"/>
    <cellStyle name="SAPBEXresDataEmph 6 3" xfId="56496"/>
    <cellStyle name="SAPBEXresDataEmph 6 3 2" xfId="56497"/>
    <cellStyle name="SAPBEXresDataEmph 6 3 2 2" xfId="56498"/>
    <cellStyle name="SAPBEXresDataEmph 6 3 3" xfId="56499"/>
    <cellStyle name="SAPBEXresDataEmph 6 4" xfId="56500"/>
    <cellStyle name="SAPBEXresDataEmph 6 4 2" xfId="56501"/>
    <cellStyle name="SAPBEXresDataEmph 6 4 2 2" xfId="56502"/>
    <cellStyle name="SAPBEXresDataEmph 6 4 3" xfId="56503"/>
    <cellStyle name="SAPBEXresDataEmph 6 5" xfId="56504"/>
    <cellStyle name="SAPBEXresDataEmph 6 5 2" xfId="56505"/>
    <cellStyle name="SAPBEXresDataEmph 6 5 2 2" xfId="56506"/>
    <cellStyle name="SAPBEXresDataEmph 6 5 3" xfId="56507"/>
    <cellStyle name="SAPBEXresDataEmph 6 6" xfId="56508"/>
    <cellStyle name="SAPBEXresDataEmph 6 6 2" xfId="56509"/>
    <cellStyle name="SAPBEXresDataEmph 6 6 2 2" xfId="56510"/>
    <cellStyle name="SAPBEXresDataEmph 6 6 3" xfId="56511"/>
    <cellStyle name="SAPBEXresDataEmph 6 7" xfId="56512"/>
    <cellStyle name="SAPBEXresDataEmph 6 7 2" xfId="56513"/>
    <cellStyle name="SAPBEXresDataEmph 6 7 2 2" xfId="56514"/>
    <cellStyle name="SAPBEXresDataEmph 6 7 3" xfId="56515"/>
    <cellStyle name="SAPBEXresDataEmph 6 8" xfId="56516"/>
    <cellStyle name="SAPBEXresDataEmph 6 8 2" xfId="56517"/>
    <cellStyle name="SAPBEXresDataEmph 6 9" xfId="56518"/>
    <cellStyle name="SAPBEXresDataEmph 7" xfId="56519"/>
    <cellStyle name="SAPBEXresDataEmph 7 2" xfId="56520"/>
    <cellStyle name="SAPBEXresDataEmph 7 2 2" xfId="56521"/>
    <cellStyle name="SAPBEXresDataEmph 7 2 2 2" xfId="56522"/>
    <cellStyle name="SAPBEXresDataEmph 7 2 3" xfId="56523"/>
    <cellStyle name="SAPBEXresDataEmph 7 3" xfId="56524"/>
    <cellStyle name="SAPBEXresDataEmph 7 3 2" xfId="56525"/>
    <cellStyle name="SAPBEXresDataEmph 7 3 2 2" xfId="56526"/>
    <cellStyle name="SAPBEXresDataEmph 7 3 3" xfId="56527"/>
    <cellStyle name="SAPBEXresDataEmph 7 4" xfId="56528"/>
    <cellStyle name="SAPBEXresDataEmph 7 4 2" xfId="56529"/>
    <cellStyle name="SAPBEXresDataEmph 7 4 2 2" xfId="56530"/>
    <cellStyle name="SAPBEXresDataEmph 7 4 3" xfId="56531"/>
    <cellStyle name="SAPBEXresDataEmph 7 5" xfId="56532"/>
    <cellStyle name="SAPBEXresDataEmph 7 5 2" xfId="56533"/>
    <cellStyle name="SAPBEXresDataEmph 7 5 2 2" xfId="56534"/>
    <cellStyle name="SAPBEXresDataEmph 7 5 3" xfId="56535"/>
    <cellStyle name="SAPBEXresDataEmph 7 6" xfId="56536"/>
    <cellStyle name="SAPBEXresDataEmph 7 6 2" xfId="56537"/>
    <cellStyle name="SAPBEXresDataEmph 7 7" xfId="56538"/>
    <cellStyle name="SAPBEXresDataEmph 8" xfId="56539"/>
    <cellStyle name="SAPBEXresDataEmph 8 2" xfId="56540"/>
    <cellStyle name="SAPBEXresDataEmph 8 2 2" xfId="56541"/>
    <cellStyle name="SAPBEXresDataEmph 8 3" xfId="56542"/>
    <cellStyle name="SAPBEXresDataEmph 9" xfId="56543"/>
    <cellStyle name="SAPBEXresDataEmph 9 2" xfId="56544"/>
    <cellStyle name="SAPBEXresDataEmph 9 2 2" xfId="56545"/>
    <cellStyle name="SAPBEXresDataEmph 9 3" xfId="56546"/>
    <cellStyle name="SAPBEXresDataEmph_10년_단기 (2)" xfId="56547"/>
    <cellStyle name="SAPBEXresItem" xfId="56548"/>
    <cellStyle name="SAPBEXresItem 10" xfId="56549"/>
    <cellStyle name="SAPBEXresItem 10 2" xfId="56550"/>
    <cellStyle name="SAPBEXresItem 11" xfId="56551"/>
    <cellStyle name="SAPBEXresItem 2" xfId="56552"/>
    <cellStyle name="SAPBEXresItem 2 2" xfId="56553"/>
    <cellStyle name="SAPBEXresItem 2 2 2" xfId="56554"/>
    <cellStyle name="SAPBEXresItem 2 2 2 2" xfId="56555"/>
    <cellStyle name="SAPBEXresItem 2 2 2 2 2" xfId="56556"/>
    <cellStyle name="SAPBEXresItem 2 2 2 2 2 2" xfId="56557"/>
    <cellStyle name="SAPBEXresItem 2 2 2 2 2 2 2" xfId="56558"/>
    <cellStyle name="SAPBEXresItem 2 2 2 2 2 3" xfId="56559"/>
    <cellStyle name="SAPBEXresItem 2 2 2 2 3" xfId="56560"/>
    <cellStyle name="SAPBEXresItem 2 2 2 2 3 2" xfId="56561"/>
    <cellStyle name="SAPBEXresItem 2 2 2 2 3 2 2" xfId="56562"/>
    <cellStyle name="SAPBEXresItem 2 2 2 2 3 3" xfId="56563"/>
    <cellStyle name="SAPBEXresItem 2 2 2 2 4" xfId="56564"/>
    <cellStyle name="SAPBEXresItem 2 2 2 2 4 2" xfId="56565"/>
    <cellStyle name="SAPBEXresItem 2 2 2 2 4 2 2" xfId="56566"/>
    <cellStyle name="SAPBEXresItem 2 2 2 2 4 3" xfId="56567"/>
    <cellStyle name="SAPBEXresItem 2 2 2 2 5" xfId="56568"/>
    <cellStyle name="SAPBEXresItem 2 2 2 2 5 2" xfId="56569"/>
    <cellStyle name="SAPBEXresItem 2 2 2 2 5 2 2" xfId="56570"/>
    <cellStyle name="SAPBEXresItem 2 2 2 2 5 3" xfId="56571"/>
    <cellStyle name="SAPBEXresItem 2 2 2 2 6" xfId="56572"/>
    <cellStyle name="SAPBEXresItem 2 2 2 2 6 2" xfId="56573"/>
    <cellStyle name="SAPBEXresItem 2 2 2 2 6 2 2" xfId="56574"/>
    <cellStyle name="SAPBEXresItem 2 2 2 2 6 3" xfId="56575"/>
    <cellStyle name="SAPBEXresItem 2 2 2 2 7" xfId="56576"/>
    <cellStyle name="SAPBEXresItem 2 2 2 2 7 2" xfId="56577"/>
    <cellStyle name="SAPBEXresItem 2 2 2 2 8" xfId="56578"/>
    <cellStyle name="SAPBEXresItem 2 2 2 3" xfId="56579"/>
    <cellStyle name="SAPBEXresItem 2 2 2 3 2" xfId="56580"/>
    <cellStyle name="SAPBEXresItem 2 2 2 3 2 2" xfId="56581"/>
    <cellStyle name="SAPBEXresItem 2 2 2 3 3" xfId="56582"/>
    <cellStyle name="SAPBEXresItem 2 2 2 4" xfId="56583"/>
    <cellStyle name="SAPBEXresItem 2 2 2 4 2" xfId="56584"/>
    <cellStyle name="SAPBEXresItem 2 2 2 4 2 2" xfId="56585"/>
    <cellStyle name="SAPBEXresItem 2 2 2 4 3" xfId="56586"/>
    <cellStyle name="SAPBEXresItem 2 2 2 5" xfId="56587"/>
    <cellStyle name="SAPBEXresItem 2 2 2 5 2" xfId="56588"/>
    <cellStyle name="SAPBEXresItem 2 2 2 5 2 2" xfId="56589"/>
    <cellStyle name="SAPBEXresItem 2 2 2 5 3" xfId="56590"/>
    <cellStyle name="SAPBEXresItem 2 2 2 6" xfId="56591"/>
    <cellStyle name="SAPBEXresItem 2 2 2 6 2" xfId="56592"/>
    <cellStyle name="SAPBEXresItem 2 2 2 6 2 2" xfId="56593"/>
    <cellStyle name="SAPBEXresItem 2 2 2 6 3" xfId="56594"/>
    <cellStyle name="SAPBEXresItem 2 2 2 7" xfId="56595"/>
    <cellStyle name="SAPBEXresItem 2 2 2 7 2" xfId="56596"/>
    <cellStyle name="SAPBEXresItem 2 2 2 7 2 2" xfId="56597"/>
    <cellStyle name="SAPBEXresItem 2 2 2 7 3" xfId="56598"/>
    <cellStyle name="SAPBEXresItem 2 2 2 8" xfId="56599"/>
    <cellStyle name="SAPBEXresItem 2 2 2 8 2" xfId="56600"/>
    <cellStyle name="SAPBEXresItem 2 2 2 9" xfId="56601"/>
    <cellStyle name="SAPBEXresItem 2 2 3" xfId="56602"/>
    <cellStyle name="SAPBEXresItem 2 2 3 2" xfId="56603"/>
    <cellStyle name="SAPBEXresItem 2 2 3 2 2" xfId="56604"/>
    <cellStyle name="SAPBEXresItem 2 2 3 2 2 2" xfId="56605"/>
    <cellStyle name="SAPBEXresItem 2 2 3 2 3" xfId="56606"/>
    <cellStyle name="SAPBEXresItem 2 2 3 3" xfId="56607"/>
    <cellStyle name="SAPBEXresItem 2 2 3 3 2" xfId="56608"/>
    <cellStyle name="SAPBEXresItem 2 2 3 3 2 2" xfId="56609"/>
    <cellStyle name="SAPBEXresItem 2 2 3 3 3" xfId="56610"/>
    <cellStyle name="SAPBEXresItem 2 2 3 4" xfId="56611"/>
    <cellStyle name="SAPBEXresItem 2 2 3 4 2" xfId="56612"/>
    <cellStyle name="SAPBEXresItem 2 2 3 4 2 2" xfId="56613"/>
    <cellStyle name="SAPBEXresItem 2 2 3 4 3" xfId="56614"/>
    <cellStyle name="SAPBEXresItem 2 2 3 5" xfId="56615"/>
    <cellStyle name="SAPBEXresItem 2 2 3 5 2" xfId="56616"/>
    <cellStyle name="SAPBEXresItem 2 2 3 5 2 2" xfId="56617"/>
    <cellStyle name="SAPBEXresItem 2 2 3 5 3" xfId="56618"/>
    <cellStyle name="SAPBEXresItem 2 2 3 6" xfId="56619"/>
    <cellStyle name="SAPBEXresItem 2 2 3 6 2" xfId="56620"/>
    <cellStyle name="SAPBEXresItem 2 2 3 7" xfId="56621"/>
    <cellStyle name="SAPBEXresItem 2 2 4" xfId="56622"/>
    <cellStyle name="SAPBEXresItem 2 2 4 2" xfId="56623"/>
    <cellStyle name="SAPBEXresItem 2 2 4 2 2" xfId="56624"/>
    <cellStyle name="SAPBEXresItem 2 2 4 3" xfId="56625"/>
    <cellStyle name="SAPBEXresItem 2 2 5" xfId="56626"/>
    <cellStyle name="SAPBEXresItem 2 2 5 2" xfId="56627"/>
    <cellStyle name="SAPBEXresItem 2 2 5 2 2" xfId="56628"/>
    <cellStyle name="SAPBEXresItem 2 2 5 3" xfId="56629"/>
    <cellStyle name="SAPBEXresItem 2 2 6" xfId="56630"/>
    <cellStyle name="SAPBEXresItem 2 2 6 2" xfId="56631"/>
    <cellStyle name="SAPBEXresItem 2 2 7" xfId="56632"/>
    <cellStyle name="SAPBEXresItem 2 3" xfId="56633"/>
    <cellStyle name="SAPBEXresItem 2 3 2" xfId="56634"/>
    <cellStyle name="SAPBEXresItem 2 3 2 2" xfId="56635"/>
    <cellStyle name="SAPBEXresItem 2 3 2 2 2" xfId="56636"/>
    <cellStyle name="SAPBEXresItem 2 3 2 2 2 2" xfId="56637"/>
    <cellStyle name="SAPBEXresItem 2 3 2 2 2 2 2" xfId="56638"/>
    <cellStyle name="SAPBEXresItem 2 3 2 2 2 3" xfId="56639"/>
    <cellStyle name="SAPBEXresItem 2 3 2 2 3" xfId="56640"/>
    <cellStyle name="SAPBEXresItem 2 3 2 2 3 2" xfId="56641"/>
    <cellStyle name="SAPBEXresItem 2 3 2 2 3 2 2" xfId="56642"/>
    <cellStyle name="SAPBEXresItem 2 3 2 2 3 3" xfId="56643"/>
    <cellStyle name="SAPBEXresItem 2 3 2 2 4" xfId="56644"/>
    <cellStyle name="SAPBEXresItem 2 3 2 2 4 2" xfId="56645"/>
    <cellStyle name="SAPBEXresItem 2 3 2 2 4 2 2" xfId="56646"/>
    <cellStyle name="SAPBEXresItem 2 3 2 2 4 3" xfId="56647"/>
    <cellStyle name="SAPBEXresItem 2 3 2 2 5" xfId="56648"/>
    <cellStyle name="SAPBEXresItem 2 3 2 2 5 2" xfId="56649"/>
    <cellStyle name="SAPBEXresItem 2 3 2 2 5 2 2" xfId="56650"/>
    <cellStyle name="SAPBEXresItem 2 3 2 2 5 3" xfId="56651"/>
    <cellStyle name="SAPBEXresItem 2 3 2 2 6" xfId="56652"/>
    <cellStyle name="SAPBEXresItem 2 3 2 2 6 2" xfId="56653"/>
    <cellStyle name="SAPBEXresItem 2 3 2 2 6 2 2" xfId="56654"/>
    <cellStyle name="SAPBEXresItem 2 3 2 2 6 3" xfId="56655"/>
    <cellStyle name="SAPBEXresItem 2 3 2 2 7" xfId="56656"/>
    <cellStyle name="SAPBEXresItem 2 3 2 2 7 2" xfId="56657"/>
    <cellStyle name="SAPBEXresItem 2 3 2 2 8" xfId="56658"/>
    <cellStyle name="SAPBEXresItem 2 3 2 3" xfId="56659"/>
    <cellStyle name="SAPBEXresItem 2 3 2 3 2" xfId="56660"/>
    <cellStyle name="SAPBEXresItem 2 3 2 3 2 2" xfId="56661"/>
    <cellStyle name="SAPBEXresItem 2 3 2 3 3" xfId="56662"/>
    <cellStyle name="SAPBEXresItem 2 3 2 4" xfId="56663"/>
    <cellStyle name="SAPBEXresItem 2 3 2 4 2" xfId="56664"/>
    <cellStyle name="SAPBEXresItem 2 3 2 4 2 2" xfId="56665"/>
    <cellStyle name="SAPBEXresItem 2 3 2 4 3" xfId="56666"/>
    <cellStyle name="SAPBEXresItem 2 3 2 5" xfId="56667"/>
    <cellStyle name="SAPBEXresItem 2 3 2 5 2" xfId="56668"/>
    <cellStyle name="SAPBEXresItem 2 3 2 5 2 2" xfId="56669"/>
    <cellStyle name="SAPBEXresItem 2 3 2 5 3" xfId="56670"/>
    <cellStyle name="SAPBEXresItem 2 3 2 6" xfId="56671"/>
    <cellStyle name="SAPBEXresItem 2 3 2 6 2" xfId="56672"/>
    <cellStyle name="SAPBEXresItem 2 3 2 6 2 2" xfId="56673"/>
    <cellStyle name="SAPBEXresItem 2 3 2 6 3" xfId="56674"/>
    <cellStyle name="SAPBEXresItem 2 3 2 7" xfId="56675"/>
    <cellStyle name="SAPBEXresItem 2 3 2 7 2" xfId="56676"/>
    <cellStyle name="SAPBEXresItem 2 3 2 7 2 2" xfId="56677"/>
    <cellStyle name="SAPBEXresItem 2 3 2 7 3" xfId="56678"/>
    <cellStyle name="SAPBEXresItem 2 3 2 8" xfId="56679"/>
    <cellStyle name="SAPBEXresItem 2 3 2 8 2" xfId="56680"/>
    <cellStyle name="SAPBEXresItem 2 3 2 9" xfId="56681"/>
    <cellStyle name="SAPBEXresItem 2 3 3" xfId="56682"/>
    <cellStyle name="SAPBEXresItem 2 3 3 2" xfId="56683"/>
    <cellStyle name="SAPBEXresItem 2 3 3 2 2" xfId="56684"/>
    <cellStyle name="SAPBEXresItem 2 3 3 2 2 2" xfId="56685"/>
    <cellStyle name="SAPBEXresItem 2 3 3 2 3" xfId="56686"/>
    <cellStyle name="SAPBEXresItem 2 3 3 3" xfId="56687"/>
    <cellStyle name="SAPBEXresItem 2 3 3 3 2" xfId="56688"/>
    <cellStyle name="SAPBEXresItem 2 3 3 3 2 2" xfId="56689"/>
    <cellStyle name="SAPBEXresItem 2 3 3 3 3" xfId="56690"/>
    <cellStyle name="SAPBEXresItem 2 3 3 4" xfId="56691"/>
    <cellStyle name="SAPBEXresItem 2 3 3 4 2" xfId="56692"/>
    <cellStyle name="SAPBEXresItem 2 3 3 4 2 2" xfId="56693"/>
    <cellStyle name="SAPBEXresItem 2 3 3 4 3" xfId="56694"/>
    <cellStyle name="SAPBEXresItem 2 3 3 5" xfId="56695"/>
    <cellStyle name="SAPBEXresItem 2 3 3 5 2" xfId="56696"/>
    <cellStyle name="SAPBEXresItem 2 3 3 5 2 2" xfId="56697"/>
    <cellStyle name="SAPBEXresItem 2 3 3 5 3" xfId="56698"/>
    <cellStyle name="SAPBEXresItem 2 3 3 6" xfId="56699"/>
    <cellStyle name="SAPBEXresItem 2 3 3 6 2" xfId="56700"/>
    <cellStyle name="SAPBEXresItem 2 3 3 7" xfId="56701"/>
    <cellStyle name="SAPBEXresItem 2 3 4" xfId="56702"/>
    <cellStyle name="SAPBEXresItem 2 3 4 2" xfId="56703"/>
    <cellStyle name="SAPBEXresItem 2 3 4 2 2" xfId="56704"/>
    <cellStyle name="SAPBEXresItem 2 3 4 3" xfId="56705"/>
    <cellStyle name="SAPBEXresItem 2 3 5" xfId="56706"/>
    <cellStyle name="SAPBEXresItem 2 3 5 2" xfId="56707"/>
    <cellStyle name="SAPBEXresItem 2 3 5 2 2" xfId="56708"/>
    <cellStyle name="SAPBEXresItem 2 3 5 3" xfId="56709"/>
    <cellStyle name="SAPBEXresItem 2 3 6" xfId="56710"/>
    <cellStyle name="SAPBEXresItem 2 3 6 2" xfId="56711"/>
    <cellStyle name="SAPBEXresItem 2 3 7" xfId="56712"/>
    <cellStyle name="SAPBEXresItem 2 4" xfId="56713"/>
    <cellStyle name="SAPBEXresItem 2 4 2" xfId="56714"/>
    <cellStyle name="SAPBEXresItem 2 4 2 2" xfId="56715"/>
    <cellStyle name="SAPBEXresItem 2 4 2 2 2" xfId="56716"/>
    <cellStyle name="SAPBEXresItem 2 4 2 2 2 2" xfId="56717"/>
    <cellStyle name="SAPBEXresItem 2 4 2 2 3" xfId="56718"/>
    <cellStyle name="SAPBEXresItem 2 4 2 3" xfId="56719"/>
    <cellStyle name="SAPBEXresItem 2 4 2 3 2" xfId="56720"/>
    <cellStyle name="SAPBEXresItem 2 4 2 3 2 2" xfId="56721"/>
    <cellStyle name="SAPBEXresItem 2 4 2 3 3" xfId="56722"/>
    <cellStyle name="SAPBEXresItem 2 4 2 4" xfId="56723"/>
    <cellStyle name="SAPBEXresItem 2 4 2 4 2" xfId="56724"/>
    <cellStyle name="SAPBEXresItem 2 4 2 4 2 2" xfId="56725"/>
    <cellStyle name="SAPBEXresItem 2 4 2 4 3" xfId="56726"/>
    <cellStyle name="SAPBEXresItem 2 4 2 5" xfId="56727"/>
    <cellStyle name="SAPBEXresItem 2 4 2 5 2" xfId="56728"/>
    <cellStyle name="SAPBEXresItem 2 4 2 5 2 2" xfId="56729"/>
    <cellStyle name="SAPBEXresItem 2 4 2 5 3" xfId="56730"/>
    <cellStyle name="SAPBEXresItem 2 4 2 6" xfId="56731"/>
    <cellStyle name="SAPBEXresItem 2 4 2 6 2" xfId="56732"/>
    <cellStyle name="SAPBEXresItem 2 4 2 6 2 2" xfId="56733"/>
    <cellStyle name="SAPBEXresItem 2 4 2 6 3" xfId="56734"/>
    <cellStyle name="SAPBEXresItem 2 4 2 7" xfId="56735"/>
    <cellStyle name="SAPBEXresItem 2 4 2 7 2" xfId="56736"/>
    <cellStyle name="SAPBEXresItem 2 4 2 8" xfId="56737"/>
    <cellStyle name="SAPBEXresItem 2 4 3" xfId="56738"/>
    <cellStyle name="SAPBEXresItem 2 4 3 2" xfId="56739"/>
    <cellStyle name="SAPBEXresItem 2 4 3 2 2" xfId="56740"/>
    <cellStyle name="SAPBEXresItem 2 4 3 3" xfId="56741"/>
    <cellStyle name="SAPBEXresItem 2 4 4" xfId="56742"/>
    <cellStyle name="SAPBEXresItem 2 4 4 2" xfId="56743"/>
    <cellStyle name="SAPBEXresItem 2 4 4 2 2" xfId="56744"/>
    <cellStyle name="SAPBEXresItem 2 4 4 3" xfId="56745"/>
    <cellStyle name="SAPBEXresItem 2 4 5" xfId="56746"/>
    <cellStyle name="SAPBEXresItem 2 4 5 2" xfId="56747"/>
    <cellStyle name="SAPBEXresItem 2 4 5 2 2" xfId="56748"/>
    <cellStyle name="SAPBEXresItem 2 4 5 3" xfId="56749"/>
    <cellStyle name="SAPBEXresItem 2 4 6" xfId="56750"/>
    <cellStyle name="SAPBEXresItem 2 4 6 2" xfId="56751"/>
    <cellStyle name="SAPBEXresItem 2 4 6 2 2" xfId="56752"/>
    <cellStyle name="SAPBEXresItem 2 4 6 3" xfId="56753"/>
    <cellStyle name="SAPBEXresItem 2 4 7" xfId="56754"/>
    <cellStyle name="SAPBEXresItem 2 4 7 2" xfId="56755"/>
    <cellStyle name="SAPBEXresItem 2 4 7 2 2" xfId="56756"/>
    <cellStyle name="SAPBEXresItem 2 4 7 3" xfId="56757"/>
    <cellStyle name="SAPBEXresItem 2 4 8" xfId="56758"/>
    <cellStyle name="SAPBEXresItem 2 4 8 2" xfId="56759"/>
    <cellStyle name="SAPBEXresItem 2 4 9" xfId="56760"/>
    <cellStyle name="SAPBEXresItem 2 5" xfId="56761"/>
    <cellStyle name="SAPBEXresItem 2 5 2" xfId="56762"/>
    <cellStyle name="SAPBEXresItem 2 5 2 2" xfId="56763"/>
    <cellStyle name="SAPBEXresItem 2 5 2 2 2" xfId="56764"/>
    <cellStyle name="SAPBEXresItem 2 5 2 3" xfId="56765"/>
    <cellStyle name="SAPBEXresItem 2 5 3" xfId="56766"/>
    <cellStyle name="SAPBEXresItem 2 5 3 2" xfId="56767"/>
    <cellStyle name="SAPBEXresItem 2 5 3 2 2" xfId="56768"/>
    <cellStyle name="SAPBEXresItem 2 5 3 3" xfId="56769"/>
    <cellStyle name="SAPBEXresItem 2 5 4" xfId="56770"/>
    <cellStyle name="SAPBEXresItem 2 5 4 2" xfId="56771"/>
    <cellStyle name="SAPBEXresItem 2 5 4 2 2" xfId="56772"/>
    <cellStyle name="SAPBEXresItem 2 5 4 3" xfId="56773"/>
    <cellStyle name="SAPBEXresItem 2 5 5" xfId="56774"/>
    <cellStyle name="SAPBEXresItem 2 5 5 2" xfId="56775"/>
    <cellStyle name="SAPBEXresItem 2 5 5 2 2" xfId="56776"/>
    <cellStyle name="SAPBEXresItem 2 5 5 3" xfId="56777"/>
    <cellStyle name="SAPBEXresItem 2 5 6" xfId="56778"/>
    <cellStyle name="SAPBEXresItem 2 5 6 2" xfId="56779"/>
    <cellStyle name="SAPBEXresItem 2 5 7" xfId="56780"/>
    <cellStyle name="SAPBEXresItem 2 6" xfId="56781"/>
    <cellStyle name="SAPBEXresItem 2 6 2" xfId="56782"/>
    <cellStyle name="SAPBEXresItem 2 6 2 2" xfId="56783"/>
    <cellStyle name="SAPBEXresItem 2 6 3" xfId="56784"/>
    <cellStyle name="SAPBEXresItem 2 7" xfId="56785"/>
    <cellStyle name="SAPBEXresItem 2 7 2" xfId="56786"/>
    <cellStyle name="SAPBEXresItem 2 7 2 2" xfId="56787"/>
    <cellStyle name="SAPBEXresItem 2 7 3" xfId="56788"/>
    <cellStyle name="SAPBEXresItem 2 8" xfId="56789"/>
    <cellStyle name="SAPBEXresItem 2 8 2" xfId="56790"/>
    <cellStyle name="SAPBEXresItem 2 9" xfId="56791"/>
    <cellStyle name="SAPBEXresItem 3" xfId="56792"/>
    <cellStyle name="SAPBEXresItem 3 2" xfId="56793"/>
    <cellStyle name="SAPBEXresItem 3 2 2" xfId="56794"/>
    <cellStyle name="SAPBEXresItem 3 2 2 2" xfId="56795"/>
    <cellStyle name="SAPBEXresItem 3 2 2 2 2" xfId="56796"/>
    <cellStyle name="SAPBEXresItem 3 2 2 2 2 2" xfId="56797"/>
    <cellStyle name="SAPBEXresItem 3 2 2 2 2 2 2" xfId="56798"/>
    <cellStyle name="SAPBEXresItem 3 2 2 2 2 3" xfId="56799"/>
    <cellStyle name="SAPBEXresItem 3 2 2 2 3" xfId="56800"/>
    <cellStyle name="SAPBEXresItem 3 2 2 2 3 2" xfId="56801"/>
    <cellStyle name="SAPBEXresItem 3 2 2 2 3 2 2" xfId="56802"/>
    <cellStyle name="SAPBEXresItem 3 2 2 2 3 3" xfId="56803"/>
    <cellStyle name="SAPBEXresItem 3 2 2 2 4" xfId="56804"/>
    <cellStyle name="SAPBEXresItem 3 2 2 2 4 2" xfId="56805"/>
    <cellStyle name="SAPBEXresItem 3 2 2 2 4 2 2" xfId="56806"/>
    <cellStyle name="SAPBEXresItem 3 2 2 2 4 3" xfId="56807"/>
    <cellStyle name="SAPBEXresItem 3 2 2 2 5" xfId="56808"/>
    <cellStyle name="SAPBEXresItem 3 2 2 2 5 2" xfId="56809"/>
    <cellStyle name="SAPBEXresItem 3 2 2 2 5 2 2" xfId="56810"/>
    <cellStyle name="SAPBEXresItem 3 2 2 2 5 3" xfId="56811"/>
    <cellStyle name="SAPBEXresItem 3 2 2 2 6" xfId="56812"/>
    <cellStyle name="SAPBEXresItem 3 2 2 2 6 2" xfId="56813"/>
    <cellStyle name="SAPBEXresItem 3 2 2 2 6 2 2" xfId="56814"/>
    <cellStyle name="SAPBEXresItem 3 2 2 2 6 3" xfId="56815"/>
    <cellStyle name="SAPBEXresItem 3 2 2 2 7" xfId="56816"/>
    <cellStyle name="SAPBEXresItem 3 2 2 2 7 2" xfId="56817"/>
    <cellStyle name="SAPBEXresItem 3 2 2 2 8" xfId="56818"/>
    <cellStyle name="SAPBEXresItem 3 2 2 3" xfId="56819"/>
    <cellStyle name="SAPBEXresItem 3 2 2 3 2" xfId="56820"/>
    <cellStyle name="SAPBEXresItem 3 2 2 3 2 2" xfId="56821"/>
    <cellStyle name="SAPBEXresItem 3 2 2 3 3" xfId="56822"/>
    <cellStyle name="SAPBEXresItem 3 2 2 4" xfId="56823"/>
    <cellStyle name="SAPBEXresItem 3 2 2 4 2" xfId="56824"/>
    <cellStyle name="SAPBEXresItem 3 2 2 4 2 2" xfId="56825"/>
    <cellStyle name="SAPBEXresItem 3 2 2 4 3" xfId="56826"/>
    <cellStyle name="SAPBEXresItem 3 2 2 5" xfId="56827"/>
    <cellStyle name="SAPBEXresItem 3 2 2 5 2" xfId="56828"/>
    <cellStyle name="SAPBEXresItem 3 2 2 5 2 2" xfId="56829"/>
    <cellStyle name="SAPBEXresItem 3 2 2 5 3" xfId="56830"/>
    <cellStyle name="SAPBEXresItem 3 2 2 6" xfId="56831"/>
    <cellStyle name="SAPBEXresItem 3 2 2 6 2" xfId="56832"/>
    <cellStyle name="SAPBEXresItem 3 2 2 6 2 2" xfId="56833"/>
    <cellStyle name="SAPBEXresItem 3 2 2 6 3" xfId="56834"/>
    <cellStyle name="SAPBEXresItem 3 2 2 7" xfId="56835"/>
    <cellStyle name="SAPBEXresItem 3 2 2 7 2" xfId="56836"/>
    <cellStyle name="SAPBEXresItem 3 2 2 7 2 2" xfId="56837"/>
    <cellStyle name="SAPBEXresItem 3 2 2 7 3" xfId="56838"/>
    <cellStyle name="SAPBEXresItem 3 2 2 8" xfId="56839"/>
    <cellStyle name="SAPBEXresItem 3 2 2 8 2" xfId="56840"/>
    <cellStyle name="SAPBEXresItem 3 2 2 9" xfId="56841"/>
    <cellStyle name="SAPBEXresItem 3 2 3" xfId="56842"/>
    <cellStyle name="SAPBEXresItem 3 2 3 2" xfId="56843"/>
    <cellStyle name="SAPBEXresItem 3 2 3 2 2" xfId="56844"/>
    <cellStyle name="SAPBEXresItem 3 2 3 2 2 2" xfId="56845"/>
    <cellStyle name="SAPBEXresItem 3 2 3 2 3" xfId="56846"/>
    <cellStyle name="SAPBEXresItem 3 2 3 3" xfId="56847"/>
    <cellStyle name="SAPBEXresItem 3 2 3 3 2" xfId="56848"/>
    <cellStyle name="SAPBEXresItem 3 2 3 3 2 2" xfId="56849"/>
    <cellStyle name="SAPBEXresItem 3 2 3 3 3" xfId="56850"/>
    <cellStyle name="SAPBEXresItem 3 2 3 4" xfId="56851"/>
    <cellStyle name="SAPBEXresItem 3 2 3 4 2" xfId="56852"/>
    <cellStyle name="SAPBEXresItem 3 2 3 4 2 2" xfId="56853"/>
    <cellStyle name="SAPBEXresItem 3 2 3 4 3" xfId="56854"/>
    <cellStyle name="SAPBEXresItem 3 2 3 5" xfId="56855"/>
    <cellStyle name="SAPBEXresItem 3 2 3 5 2" xfId="56856"/>
    <cellStyle name="SAPBEXresItem 3 2 3 5 2 2" xfId="56857"/>
    <cellStyle name="SAPBEXresItem 3 2 3 5 3" xfId="56858"/>
    <cellStyle name="SAPBEXresItem 3 2 3 6" xfId="56859"/>
    <cellStyle name="SAPBEXresItem 3 2 3 6 2" xfId="56860"/>
    <cellStyle name="SAPBEXresItem 3 2 3 7" xfId="56861"/>
    <cellStyle name="SAPBEXresItem 3 2 4" xfId="56862"/>
    <cellStyle name="SAPBEXresItem 3 2 4 2" xfId="56863"/>
    <cellStyle name="SAPBEXresItem 3 2 4 2 2" xfId="56864"/>
    <cellStyle name="SAPBEXresItem 3 2 4 3" xfId="56865"/>
    <cellStyle name="SAPBEXresItem 3 2 5" xfId="56866"/>
    <cellStyle name="SAPBEXresItem 3 2 5 2" xfId="56867"/>
    <cellStyle name="SAPBEXresItem 3 2 5 2 2" xfId="56868"/>
    <cellStyle name="SAPBEXresItem 3 2 5 3" xfId="56869"/>
    <cellStyle name="SAPBEXresItem 3 2 6" xfId="56870"/>
    <cellStyle name="SAPBEXresItem 3 2 6 2" xfId="56871"/>
    <cellStyle name="SAPBEXresItem 3 2 7" xfId="56872"/>
    <cellStyle name="SAPBEXresItem 3 3" xfId="56873"/>
    <cellStyle name="SAPBEXresItem 3 3 2" xfId="56874"/>
    <cellStyle name="SAPBEXresItem 3 3 2 2" xfId="56875"/>
    <cellStyle name="SAPBEXresItem 3 3 2 2 2" xfId="56876"/>
    <cellStyle name="SAPBEXresItem 3 3 2 2 2 2" xfId="56877"/>
    <cellStyle name="SAPBEXresItem 3 3 2 2 2 2 2" xfId="56878"/>
    <cellStyle name="SAPBEXresItem 3 3 2 2 2 3" xfId="56879"/>
    <cellStyle name="SAPBEXresItem 3 3 2 2 3" xfId="56880"/>
    <cellStyle name="SAPBEXresItem 3 3 2 2 3 2" xfId="56881"/>
    <cellStyle name="SAPBEXresItem 3 3 2 2 3 2 2" xfId="56882"/>
    <cellStyle name="SAPBEXresItem 3 3 2 2 3 3" xfId="56883"/>
    <cellStyle name="SAPBEXresItem 3 3 2 2 4" xfId="56884"/>
    <cellStyle name="SAPBEXresItem 3 3 2 2 4 2" xfId="56885"/>
    <cellStyle name="SAPBEXresItem 3 3 2 2 4 2 2" xfId="56886"/>
    <cellStyle name="SAPBEXresItem 3 3 2 2 4 3" xfId="56887"/>
    <cellStyle name="SAPBEXresItem 3 3 2 2 5" xfId="56888"/>
    <cellStyle name="SAPBEXresItem 3 3 2 2 5 2" xfId="56889"/>
    <cellStyle name="SAPBEXresItem 3 3 2 2 5 2 2" xfId="56890"/>
    <cellStyle name="SAPBEXresItem 3 3 2 2 5 3" xfId="56891"/>
    <cellStyle name="SAPBEXresItem 3 3 2 2 6" xfId="56892"/>
    <cellStyle name="SAPBEXresItem 3 3 2 2 6 2" xfId="56893"/>
    <cellStyle name="SAPBEXresItem 3 3 2 2 6 2 2" xfId="56894"/>
    <cellStyle name="SAPBEXresItem 3 3 2 2 6 3" xfId="56895"/>
    <cellStyle name="SAPBEXresItem 3 3 2 2 7" xfId="56896"/>
    <cellStyle name="SAPBEXresItem 3 3 2 2 7 2" xfId="56897"/>
    <cellStyle name="SAPBEXresItem 3 3 2 2 8" xfId="56898"/>
    <cellStyle name="SAPBEXresItem 3 3 2 3" xfId="56899"/>
    <cellStyle name="SAPBEXresItem 3 3 2 3 2" xfId="56900"/>
    <cellStyle name="SAPBEXresItem 3 3 2 3 2 2" xfId="56901"/>
    <cellStyle name="SAPBEXresItem 3 3 2 3 3" xfId="56902"/>
    <cellStyle name="SAPBEXresItem 3 3 2 4" xfId="56903"/>
    <cellStyle name="SAPBEXresItem 3 3 2 4 2" xfId="56904"/>
    <cellStyle name="SAPBEXresItem 3 3 2 4 2 2" xfId="56905"/>
    <cellStyle name="SAPBEXresItem 3 3 2 4 3" xfId="56906"/>
    <cellStyle name="SAPBEXresItem 3 3 2 5" xfId="56907"/>
    <cellStyle name="SAPBEXresItem 3 3 2 5 2" xfId="56908"/>
    <cellStyle name="SAPBEXresItem 3 3 2 5 2 2" xfId="56909"/>
    <cellStyle name="SAPBEXresItem 3 3 2 5 3" xfId="56910"/>
    <cellStyle name="SAPBEXresItem 3 3 2 6" xfId="56911"/>
    <cellStyle name="SAPBEXresItem 3 3 2 6 2" xfId="56912"/>
    <cellStyle name="SAPBEXresItem 3 3 2 6 2 2" xfId="56913"/>
    <cellStyle name="SAPBEXresItem 3 3 2 6 3" xfId="56914"/>
    <cellStyle name="SAPBEXresItem 3 3 2 7" xfId="56915"/>
    <cellStyle name="SAPBEXresItem 3 3 2 7 2" xfId="56916"/>
    <cellStyle name="SAPBEXresItem 3 3 2 7 2 2" xfId="56917"/>
    <cellStyle name="SAPBEXresItem 3 3 2 7 3" xfId="56918"/>
    <cellStyle name="SAPBEXresItem 3 3 2 8" xfId="56919"/>
    <cellStyle name="SAPBEXresItem 3 3 2 8 2" xfId="56920"/>
    <cellStyle name="SAPBEXresItem 3 3 2 9" xfId="56921"/>
    <cellStyle name="SAPBEXresItem 3 3 3" xfId="56922"/>
    <cellStyle name="SAPBEXresItem 3 3 3 2" xfId="56923"/>
    <cellStyle name="SAPBEXresItem 3 3 3 2 2" xfId="56924"/>
    <cellStyle name="SAPBEXresItem 3 3 3 2 2 2" xfId="56925"/>
    <cellStyle name="SAPBEXresItem 3 3 3 2 3" xfId="56926"/>
    <cellStyle name="SAPBEXresItem 3 3 3 3" xfId="56927"/>
    <cellStyle name="SAPBEXresItem 3 3 3 3 2" xfId="56928"/>
    <cellStyle name="SAPBEXresItem 3 3 3 3 2 2" xfId="56929"/>
    <cellStyle name="SAPBEXresItem 3 3 3 3 3" xfId="56930"/>
    <cellStyle name="SAPBEXresItem 3 3 3 4" xfId="56931"/>
    <cellStyle name="SAPBEXresItem 3 3 3 4 2" xfId="56932"/>
    <cellStyle name="SAPBEXresItem 3 3 3 4 2 2" xfId="56933"/>
    <cellStyle name="SAPBEXresItem 3 3 3 4 3" xfId="56934"/>
    <cellStyle name="SAPBEXresItem 3 3 3 5" xfId="56935"/>
    <cellStyle name="SAPBEXresItem 3 3 3 5 2" xfId="56936"/>
    <cellStyle name="SAPBEXresItem 3 3 3 5 2 2" xfId="56937"/>
    <cellStyle name="SAPBEXresItem 3 3 3 5 3" xfId="56938"/>
    <cellStyle name="SAPBEXresItem 3 3 3 6" xfId="56939"/>
    <cellStyle name="SAPBEXresItem 3 3 3 6 2" xfId="56940"/>
    <cellStyle name="SAPBEXresItem 3 3 3 7" xfId="56941"/>
    <cellStyle name="SAPBEXresItem 3 3 4" xfId="56942"/>
    <cellStyle name="SAPBEXresItem 3 3 4 2" xfId="56943"/>
    <cellStyle name="SAPBEXresItem 3 3 4 2 2" xfId="56944"/>
    <cellStyle name="SAPBEXresItem 3 3 4 3" xfId="56945"/>
    <cellStyle name="SAPBEXresItem 3 3 5" xfId="56946"/>
    <cellStyle name="SAPBEXresItem 3 3 5 2" xfId="56947"/>
    <cellStyle name="SAPBEXresItem 3 3 5 2 2" xfId="56948"/>
    <cellStyle name="SAPBEXresItem 3 3 5 3" xfId="56949"/>
    <cellStyle name="SAPBEXresItem 3 3 6" xfId="56950"/>
    <cellStyle name="SAPBEXresItem 3 3 6 2" xfId="56951"/>
    <cellStyle name="SAPBEXresItem 3 3 7" xfId="56952"/>
    <cellStyle name="SAPBEXresItem 3 4" xfId="56953"/>
    <cellStyle name="SAPBEXresItem 3 4 2" xfId="56954"/>
    <cellStyle name="SAPBEXresItem 3 4 2 2" xfId="56955"/>
    <cellStyle name="SAPBEXresItem 3 4 2 2 2" xfId="56956"/>
    <cellStyle name="SAPBEXresItem 3 4 2 2 2 2" xfId="56957"/>
    <cellStyle name="SAPBEXresItem 3 4 2 2 3" xfId="56958"/>
    <cellStyle name="SAPBEXresItem 3 4 2 3" xfId="56959"/>
    <cellStyle name="SAPBEXresItem 3 4 2 3 2" xfId="56960"/>
    <cellStyle name="SAPBEXresItem 3 4 2 3 2 2" xfId="56961"/>
    <cellStyle name="SAPBEXresItem 3 4 2 3 3" xfId="56962"/>
    <cellStyle name="SAPBEXresItem 3 4 2 4" xfId="56963"/>
    <cellStyle name="SAPBEXresItem 3 4 2 4 2" xfId="56964"/>
    <cellStyle name="SAPBEXresItem 3 4 2 4 2 2" xfId="56965"/>
    <cellStyle name="SAPBEXresItem 3 4 2 4 3" xfId="56966"/>
    <cellStyle name="SAPBEXresItem 3 4 2 5" xfId="56967"/>
    <cellStyle name="SAPBEXresItem 3 4 2 5 2" xfId="56968"/>
    <cellStyle name="SAPBEXresItem 3 4 2 5 2 2" xfId="56969"/>
    <cellStyle name="SAPBEXresItem 3 4 2 5 3" xfId="56970"/>
    <cellStyle name="SAPBEXresItem 3 4 2 6" xfId="56971"/>
    <cellStyle name="SAPBEXresItem 3 4 2 6 2" xfId="56972"/>
    <cellStyle name="SAPBEXresItem 3 4 2 6 2 2" xfId="56973"/>
    <cellStyle name="SAPBEXresItem 3 4 2 6 3" xfId="56974"/>
    <cellStyle name="SAPBEXresItem 3 4 2 7" xfId="56975"/>
    <cellStyle name="SAPBEXresItem 3 4 2 7 2" xfId="56976"/>
    <cellStyle name="SAPBEXresItem 3 4 2 8" xfId="56977"/>
    <cellStyle name="SAPBEXresItem 3 4 3" xfId="56978"/>
    <cellStyle name="SAPBEXresItem 3 4 3 2" xfId="56979"/>
    <cellStyle name="SAPBEXresItem 3 4 3 2 2" xfId="56980"/>
    <cellStyle name="SAPBEXresItem 3 4 3 3" xfId="56981"/>
    <cellStyle name="SAPBEXresItem 3 4 4" xfId="56982"/>
    <cellStyle name="SAPBEXresItem 3 4 4 2" xfId="56983"/>
    <cellStyle name="SAPBEXresItem 3 4 4 2 2" xfId="56984"/>
    <cellStyle name="SAPBEXresItem 3 4 4 3" xfId="56985"/>
    <cellStyle name="SAPBEXresItem 3 4 5" xfId="56986"/>
    <cellStyle name="SAPBEXresItem 3 4 5 2" xfId="56987"/>
    <cellStyle name="SAPBEXresItem 3 4 5 2 2" xfId="56988"/>
    <cellStyle name="SAPBEXresItem 3 4 5 3" xfId="56989"/>
    <cellStyle name="SAPBEXresItem 3 4 6" xfId="56990"/>
    <cellStyle name="SAPBEXresItem 3 4 6 2" xfId="56991"/>
    <cellStyle name="SAPBEXresItem 3 4 6 2 2" xfId="56992"/>
    <cellStyle name="SAPBEXresItem 3 4 6 3" xfId="56993"/>
    <cellStyle name="SAPBEXresItem 3 4 7" xfId="56994"/>
    <cellStyle name="SAPBEXresItem 3 4 7 2" xfId="56995"/>
    <cellStyle name="SAPBEXresItem 3 4 7 2 2" xfId="56996"/>
    <cellStyle name="SAPBEXresItem 3 4 7 3" xfId="56997"/>
    <cellStyle name="SAPBEXresItem 3 4 8" xfId="56998"/>
    <cellStyle name="SAPBEXresItem 3 4 8 2" xfId="56999"/>
    <cellStyle name="SAPBEXresItem 3 4 9" xfId="57000"/>
    <cellStyle name="SAPBEXresItem 3 5" xfId="57001"/>
    <cellStyle name="SAPBEXresItem 3 5 2" xfId="57002"/>
    <cellStyle name="SAPBEXresItem 3 5 2 2" xfId="57003"/>
    <cellStyle name="SAPBEXresItem 3 5 2 2 2" xfId="57004"/>
    <cellStyle name="SAPBEXresItem 3 5 2 3" xfId="57005"/>
    <cellStyle name="SAPBEXresItem 3 5 3" xfId="57006"/>
    <cellStyle name="SAPBEXresItem 3 5 3 2" xfId="57007"/>
    <cellStyle name="SAPBEXresItem 3 5 3 2 2" xfId="57008"/>
    <cellStyle name="SAPBEXresItem 3 5 3 3" xfId="57009"/>
    <cellStyle name="SAPBEXresItem 3 5 4" xfId="57010"/>
    <cellStyle name="SAPBEXresItem 3 5 4 2" xfId="57011"/>
    <cellStyle name="SAPBEXresItem 3 5 4 2 2" xfId="57012"/>
    <cellStyle name="SAPBEXresItem 3 5 4 3" xfId="57013"/>
    <cellStyle name="SAPBEXresItem 3 5 5" xfId="57014"/>
    <cellStyle name="SAPBEXresItem 3 5 5 2" xfId="57015"/>
    <cellStyle name="SAPBEXresItem 3 5 5 2 2" xfId="57016"/>
    <cellStyle name="SAPBEXresItem 3 5 5 3" xfId="57017"/>
    <cellStyle name="SAPBEXresItem 3 5 6" xfId="57018"/>
    <cellStyle name="SAPBEXresItem 3 5 6 2" xfId="57019"/>
    <cellStyle name="SAPBEXresItem 3 5 7" xfId="57020"/>
    <cellStyle name="SAPBEXresItem 3 6" xfId="57021"/>
    <cellStyle name="SAPBEXresItem 3 6 2" xfId="57022"/>
    <cellStyle name="SAPBEXresItem 3 6 2 2" xfId="57023"/>
    <cellStyle name="SAPBEXresItem 3 6 3" xfId="57024"/>
    <cellStyle name="SAPBEXresItem 3 7" xfId="57025"/>
    <cellStyle name="SAPBEXresItem 3 7 2" xfId="57026"/>
    <cellStyle name="SAPBEXresItem 3 7 2 2" xfId="57027"/>
    <cellStyle name="SAPBEXresItem 3 7 3" xfId="57028"/>
    <cellStyle name="SAPBEXresItem 3 8" xfId="57029"/>
    <cellStyle name="SAPBEXresItem 3 8 2" xfId="57030"/>
    <cellStyle name="SAPBEXresItem 3 9" xfId="57031"/>
    <cellStyle name="SAPBEXresItem 4" xfId="57032"/>
    <cellStyle name="SAPBEXresItem 4 2" xfId="57033"/>
    <cellStyle name="SAPBEXresItem 4 2 2" xfId="57034"/>
    <cellStyle name="SAPBEXresItem 4 2 2 2" xfId="57035"/>
    <cellStyle name="SAPBEXresItem 4 2 2 2 2" xfId="57036"/>
    <cellStyle name="SAPBEXresItem 4 2 2 2 2 2" xfId="57037"/>
    <cellStyle name="SAPBEXresItem 4 2 2 2 2 2 2" xfId="57038"/>
    <cellStyle name="SAPBEXresItem 4 2 2 2 2 3" xfId="57039"/>
    <cellStyle name="SAPBEXresItem 4 2 2 2 3" xfId="57040"/>
    <cellStyle name="SAPBEXresItem 4 2 2 2 3 2" xfId="57041"/>
    <cellStyle name="SAPBEXresItem 4 2 2 2 3 2 2" xfId="57042"/>
    <cellStyle name="SAPBEXresItem 4 2 2 2 3 3" xfId="57043"/>
    <cellStyle name="SAPBEXresItem 4 2 2 2 4" xfId="57044"/>
    <cellStyle name="SAPBEXresItem 4 2 2 2 4 2" xfId="57045"/>
    <cellStyle name="SAPBEXresItem 4 2 2 2 4 2 2" xfId="57046"/>
    <cellStyle name="SAPBEXresItem 4 2 2 2 4 3" xfId="57047"/>
    <cellStyle name="SAPBEXresItem 4 2 2 2 5" xfId="57048"/>
    <cellStyle name="SAPBEXresItem 4 2 2 2 5 2" xfId="57049"/>
    <cellStyle name="SAPBEXresItem 4 2 2 2 5 2 2" xfId="57050"/>
    <cellStyle name="SAPBEXresItem 4 2 2 2 5 3" xfId="57051"/>
    <cellStyle name="SAPBEXresItem 4 2 2 2 6" xfId="57052"/>
    <cellStyle name="SAPBEXresItem 4 2 2 2 6 2" xfId="57053"/>
    <cellStyle name="SAPBEXresItem 4 2 2 2 6 2 2" xfId="57054"/>
    <cellStyle name="SAPBEXresItem 4 2 2 2 6 3" xfId="57055"/>
    <cellStyle name="SAPBEXresItem 4 2 2 2 7" xfId="57056"/>
    <cellStyle name="SAPBEXresItem 4 2 2 2 7 2" xfId="57057"/>
    <cellStyle name="SAPBEXresItem 4 2 2 2 8" xfId="57058"/>
    <cellStyle name="SAPBEXresItem 4 2 2 3" xfId="57059"/>
    <cellStyle name="SAPBEXresItem 4 2 2 3 2" xfId="57060"/>
    <cellStyle name="SAPBEXresItem 4 2 2 3 2 2" xfId="57061"/>
    <cellStyle name="SAPBEXresItem 4 2 2 3 3" xfId="57062"/>
    <cellStyle name="SAPBEXresItem 4 2 2 4" xfId="57063"/>
    <cellStyle name="SAPBEXresItem 4 2 2 4 2" xfId="57064"/>
    <cellStyle name="SAPBEXresItem 4 2 2 4 2 2" xfId="57065"/>
    <cellStyle name="SAPBEXresItem 4 2 2 4 3" xfId="57066"/>
    <cellStyle name="SAPBEXresItem 4 2 2 5" xfId="57067"/>
    <cellStyle name="SAPBEXresItem 4 2 2 5 2" xfId="57068"/>
    <cellStyle name="SAPBEXresItem 4 2 2 5 2 2" xfId="57069"/>
    <cellStyle name="SAPBEXresItem 4 2 2 5 3" xfId="57070"/>
    <cellStyle name="SAPBEXresItem 4 2 2 6" xfId="57071"/>
    <cellStyle name="SAPBEXresItem 4 2 2 6 2" xfId="57072"/>
    <cellStyle name="SAPBEXresItem 4 2 2 6 2 2" xfId="57073"/>
    <cellStyle name="SAPBEXresItem 4 2 2 6 3" xfId="57074"/>
    <cellStyle name="SAPBEXresItem 4 2 2 7" xfId="57075"/>
    <cellStyle name="SAPBEXresItem 4 2 2 7 2" xfId="57076"/>
    <cellStyle name="SAPBEXresItem 4 2 2 7 2 2" xfId="57077"/>
    <cellStyle name="SAPBEXresItem 4 2 2 7 3" xfId="57078"/>
    <cellStyle name="SAPBEXresItem 4 2 2 8" xfId="57079"/>
    <cellStyle name="SAPBEXresItem 4 2 2 8 2" xfId="57080"/>
    <cellStyle name="SAPBEXresItem 4 2 2 9" xfId="57081"/>
    <cellStyle name="SAPBEXresItem 4 2 3" xfId="57082"/>
    <cellStyle name="SAPBEXresItem 4 2 3 2" xfId="57083"/>
    <cellStyle name="SAPBEXresItem 4 2 3 2 2" xfId="57084"/>
    <cellStyle name="SAPBEXresItem 4 2 3 2 2 2" xfId="57085"/>
    <cellStyle name="SAPBEXresItem 4 2 3 2 3" xfId="57086"/>
    <cellStyle name="SAPBEXresItem 4 2 3 3" xfId="57087"/>
    <cellStyle name="SAPBEXresItem 4 2 3 3 2" xfId="57088"/>
    <cellStyle name="SAPBEXresItem 4 2 3 3 2 2" xfId="57089"/>
    <cellStyle name="SAPBEXresItem 4 2 3 3 3" xfId="57090"/>
    <cellStyle name="SAPBEXresItem 4 2 3 4" xfId="57091"/>
    <cellStyle name="SAPBEXresItem 4 2 3 4 2" xfId="57092"/>
    <cellStyle name="SAPBEXresItem 4 2 3 4 2 2" xfId="57093"/>
    <cellStyle name="SAPBEXresItem 4 2 3 4 3" xfId="57094"/>
    <cellStyle name="SAPBEXresItem 4 2 3 5" xfId="57095"/>
    <cellStyle name="SAPBEXresItem 4 2 3 5 2" xfId="57096"/>
    <cellStyle name="SAPBEXresItem 4 2 3 5 2 2" xfId="57097"/>
    <cellStyle name="SAPBEXresItem 4 2 3 5 3" xfId="57098"/>
    <cellStyle name="SAPBEXresItem 4 2 3 6" xfId="57099"/>
    <cellStyle name="SAPBEXresItem 4 2 3 6 2" xfId="57100"/>
    <cellStyle name="SAPBEXresItem 4 2 3 7" xfId="57101"/>
    <cellStyle name="SAPBEXresItem 4 2 4" xfId="57102"/>
    <cellStyle name="SAPBEXresItem 4 2 4 2" xfId="57103"/>
    <cellStyle name="SAPBEXresItem 4 2 4 2 2" xfId="57104"/>
    <cellStyle name="SAPBEXresItem 4 2 4 3" xfId="57105"/>
    <cellStyle name="SAPBEXresItem 4 2 5" xfId="57106"/>
    <cellStyle name="SAPBEXresItem 4 2 5 2" xfId="57107"/>
    <cellStyle name="SAPBEXresItem 4 2 5 2 2" xfId="57108"/>
    <cellStyle name="SAPBEXresItem 4 2 5 3" xfId="57109"/>
    <cellStyle name="SAPBEXresItem 4 2 6" xfId="57110"/>
    <cellStyle name="SAPBEXresItem 4 2 6 2" xfId="57111"/>
    <cellStyle name="SAPBEXresItem 4 2 7" xfId="57112"/>
    <cellStyle name="SAPBEXresItem 4 3" xfId="57113"/>
    <cellStyle name="SAPBEXresItem 4 3 2" xfId="57114"/>
    <cellStyle name="SAPBEXresItem 4 3 2 2" xfId="57115"/>
    <cellStyle name="SAPBEXresItem 4 3 2 2 2" xfId="57116"/>
    <cellStyle name="SAPBEXresItem 4 3 2 2 2 2" xfId="57117"/>
    <cellStyle name="SAPBEXresItem 4 3 2 2 2 2 2" xfId="57118"/>
    <cellStyle name="SAPBEXresItem 4 3 2 2 2 3" xfId="57119"/>
    <cellStyle name="SAPBEXresItem 4 3 2 2 3" xfId="57120"/>
    <cellStyle name="SAPBEXresItem 4 3 2 2 3 2" xfId="57121"/>
    <cellStyle name="SAPBEXresItem 4 3 2 2 3 2 2" xfId="57122"/>
    <cellStyle name="SAPBEXresItem 4 3 2 2 3 3" xfId="57123"/>
    <cellStyle name="SAPBEXresItem 4 3 2 2 4" xfId="57124"/>
    <cellStyle name="SAPBEXresItem 4 3 2 2 4 2" xfId="57125"/>
    <cellStyle name="SAPBEXresItem 4 3 2 2 4 2 2" xfId="57126"/>
    <cellStyle name="SAPBEXresItem 4 3 2 2 4 3" xfId="57127"/>
    <cellStyle name="SAPBEXresItem 4 3 2 2 5" xfId="57128"/>
    <cellStyle name="SAPBEXresItem 4 3 2 2 5 2" xfId="57129"/>
    <cellStyle name="SAPBEXresItem 4 3 2 2 5 2 2" xfId="57130"/>
    <cellStyle name="SAPBEXresItem 4 3 2 2 5 3" xfId="57131"/>
    <cellStyle name="SAPBEXresItem 4 3 2 2 6" xfId="57132"/>
    <cellStyle name="SAPBEXresItem 4 3 2 2 6 2" xfId="57133"/>
    <cellStyle name="SAPBEXresItem 4 3 2 2 6 2 2" xfId="57134"/>
    <cellStyle name="SAPBEXresItem 4 3 2 2 6 3" xfId="57135"/>
    <cellStyle name="SAPBEXresItem 4 3 2 2 7" xfId="57136"/>
    <cellStyle name="SAPBEXresItem 4 3 2 2 7 2" xfId="57137"/>
    <cellStyle name="SAPBEXresItem 4 3 2 2 8" xfId="57138"/>
    <cellStyle name="SAPBEXresItem 4 3 2 3" xfId="57139"/>
    <cellStyle name="SAPBEXresItem 4 3 2 3 2" xfId="57140"/>
    <cellStyle name="SAPBEXresItem 4 3 2 3 2 2" xfId="57141"/>
    <cellStyle name="SAPBEXresItem 4 3 2 3 3" xfId="57142"/>
    <cellStyle name="SAPBEXresItem 4 3 2 4" xfId="57143"/>
    <cellStyle name="SAPBEXresItem 4 3 2 4 2" xfId="57144"/>
    <cellStyle name="SAPBEXresItem 4 3 2 4 2 2" xfId="57145"/>
    <cellStyle name="SAPBEXresItem 4 3 2 4 3" xfId="57146"/>
    <cellStyle name="SAPBEXresItem 4 3 2 5" xfId="57147"/>
    <cellStyle name="SAPBEXresItem 4 3 2 5 2" xfId="57148"/>
    <cellStyle name="SAPBEXresItem 4 3 2 5 2 2" xfId="57149"/>
    <cellStyle name="SAPBEXresItem 4 3 2 5 3" xfId="57150"/>
    <cellStyle name="SAPBEXresItem 4 3 2 6" xfId="57151"/>
    <cellStyle name="SAPBEXresItem 4 3 2 6 2" xfId="57152"/>
    <cellStyle name="SAPBEXresItem 4 3 2 6 2 2" xfId="57153"/>
    <cellStyle name="SAPBEXresItem 4 3 2 6 3" xfId="57154"/>
    <cellStyle name="SAPBEXresItem 4 3 2 7" xfId="57155"/>
    <cellStyle name="SAPBEXresItem 4 3 2 7 2" xfId="57156"/>
    <cellStyle name="SAPBEXresItem 4 3 2 7 2 2" xfId="57157"/>
    <cellStyle name="SAPBEXresItem 4 3 2 7 3" xfId="57158"/>
    <cellStyle name="SAPBEXresItem 4 3 2 8" xfId="57159"/>
    <cellStyle name="SAPBEXresItem 4 3 2 8 2" xfId="57160"/>
    <cellStyle name="SAPBEXresItem 4 3 2 9" xfId="57161"/>
    <cellStyle name="SAPBEXresItem 4 3 3" xfId="57162"/>
    <cellStyle name="SAPBEXresItem 4 3 3 2" xfId="57163"/>
    <cellStyle name="SAPBEXresItem 4 3 3 2 2" xfId="57164"/>
    <cellStyle name="SAPBEXresItem 4 3 3 2 2 2" xfId="57165"/>
    <cellStyle name="SAPBEXresItem 4 3 3 2 3" xfId="57166"/>
    <cellStyle name="SAPBEXresItem 4 3 3 3" xfId="57167"/>
    <cellStyle name="SAPBEXresItem 4 3 3 3 2" xfId="57168"/>
    <cellStyle name="SAPBEXresItem 4 3 3 3 2 2" xfId="57169"/>
    <cellStyle name="SAPBEXresItem 4 3 3 3 3" xfId="57170"/>
    <cellStyle name="SAPBEXresItem 4 3 3 4" xfId="57171"/>
    <cellStyle name="SAPBEXresItem 4 3 3 4 2" xfId="57172"/>
    <cellStyle name="SAPBEXresItem 4 3 3 4 2 2" xfId="57173"/>
    <cellStyle name="SAPBEXresItem 4 3 3 4 3" xfId="57174"/>
    <cellStyle name="SAPBEXresItem 4 3 3 5" xfId="57175"/>
    <cellStyle name="SAPBEXresItem 4 3 3 5 2" xfId="57176"/>
    <cellStyle name="SAPBEXresItem 4 3 3 5 2 2" xfId="57177"/>
    <cellStyle name="SAPBEXresItem 4 3 3 5 3" xfId="57178"/>
    <cellStyle name="SAPBEXresItem 4 3 3 6" xfId="57179"/>
    <cellStyle name="SAPBEXresItem 4 3 3 6 2" xfId="57180"/>
    <cellStyle name="SAPBEXresItem 4 3 3 7" xfId="57181"/>
    <cellStyle name="SAPBEXresItem 4 3 4" xfId="57182"/>
    <cellStyle name="SAPBEXresItem 4 3 4 2" xfId="57183"/>
    <cellStyle name="SAPBEXresItem 4 3 4 2 2" xfId="57184"/>
    <cellStyle name="SAPBEXresItem 4 3 4 3" xfId="57185"/>
    <cellStyle name="SAPBEXresItem 4 3 5" xfId="57186"/>
    <cellStyle name="SAPBEXresItem 4 3 5 2" xfId="57187"/>
    <cellStyle name="SAPBEXresItem 4 3 5 2 2" xfId="57188"/>
    <cellStyle name="SAPBEXresItem 4 3 5 3" xfId="57189"/>
    <cellStyle name="SAPBEXresItem 4 3 6" xfId="57190"/>
    <cellStyle name="SAPBEXresItem 4 3 6 2" xfId="57191"/>
    <cellStyle name="SAPBEXresItem 4 3 7" xfId="57192"/>
    <cellStyle name="SAPBEXresItem 4 4" xfId="57193"/>
    <cellStyle name="SAPBEXresItem 4 4 2" xfId="57194"/>
    <cellStyle name="SAPBEXresItem 4 4 2 2" xfId="57195"/>
    <cellStyle name="SAPBEXresItem 4 4 2 2 2" xfId="57196"/>
    <cellStyle name="SAPBEXresItem 4 4 2 2 2 2" xfId="57197"/>
    <cellStyle name="SAPBEXresItem 4 4 2 2 3" xfId="57198"/>
    <cellStyle name="SAPBEXresItem 4 4 2 3" xfId="57199"/>
    <cellStyle name="SAPBEXresItem 4 4 2 3 2" xfId="57200"/>
    <cellStyle name="SAPBEXresItem 4 4 2 3 2 2" xfId="57201"/>
    <cellStyle name="SAPBEXresItem 4 4 2 3 3" xfId="57202"/>
    <cellStyle name="SAPBEXresItem 4 4 2 4" xfId="57203"/>
    <cellStyle name="SAPBEXresItem 4 4 2 4 2" xfId="57204"/>
    <cellStyle name="SAPBEXresItem 4 4 2 4 2 2" xfId="57205"/>
    <cellStyle name="SAPBEXresItem 4 4 2 4 3" xfId="57206"/>
    <cellStyle name="SAPBEXresItem 4 4 2 5" xfId="57207"/>
    <cellStyle name="SAPBEXresItem 4 4 2 5 2" xfId="57208"/>
    <cellStyle name="SAPBEXresItem 4 4 2 5 2 2" xfId="57209"/>
    <cellStyle name="SAPBEXresItem 4 4 2 5 3" xfId="57210"/>
    <cellStyle name="SAPBEXresItem 4 4 2 6" xfId="57211"/>
    <cellStyle name="SAPBEXresItem 4 4 2 6 2" xfId="57212"/>
    <cellStyle name="SAPBEXresItem 4 4 2 6 2 2" xfId="57213"/>
    <cellStyle name="SAPBEXresItem 4 4 2 6 3" xfId="57214"/>
    <cellStyle name="SAPBEXresItem 4 4 2 7" xfId="57215"/>
    <cellStyle name="SAPBEXresItem 4 4 2 7 2" xfId="57216"/>
    <cellStyle name="SAPBEXresItem 4 4 2 8" xfId="57217"/>
    <cellStyle name="SAPBEXresItem 4 4 3" xfId="57218"/>
    <cellStyle name="SAPBEXresItem 4 4 3 2" xfId="57219"/>
    <cellStyle name="SAPBEXresItem 4 4 3 2 2" xfId="57220"/>
    <cellStyle name="SAPBEXresItem 4 4 3 3" xfId="57221"/>
    <cellStyle name="SAPBEXresItem 4 4 4" xfId="57222"/>
    <cellStyle name="SAPBEXresItem 4 4 4 2" xfId="57223"/>
    <cellStyle name="SAPBEXresItem 4 4 4 2 2" xfId="57224"/>
    <cellStyle name="SAPBEXresItem 4 4 4 3" xfId="57225"/>
    <cellStyle name="SAPBEXresItem 4 4 5" xfId="57226"/>
    <cellStyle name="SAPBEXresItem 4 4 5 2" xfId="57227"/>
    <cellStyle name="SAPBEXresItem 4 4 5 2 2" xfId="57228"/>
    <cellStyle name="SAPBEXresItem 4 4 5 3" xfId="57229"/>
    <cellStyle name="SAPBEXresItem 4 4 6" xfId="57230"/>
    <cellStyle name="SAPBEXresItem 4 4 6 2" xfId="57231"/>
    <cellStyle name="SAPBEXresItem 4 4 6 2 2" xfId="57232"/>
    <cellStyle name="SAPBEXresItem 4 4 6 3" xfId="57233"/>
    <cellStyle name="SAPBEXresItem 4 4 7" xfId="57234"/>
    <cellStyle name="SAPBEXresItem 4 4 7 2" xfId="57235"/>
    <cellStyle name="SAPBEXresItem 4 4 7 2 2" xfId="57236"/>
    <cellStyle name="SAPBEXresItem 4 4 7 3" xfId="57237"/>
    <cellStyle name="SAPBEXresItem 4 4 8" xfId="57238"/>
    <cellStyle name="SAPBEXresItem 4 4 8 2" xfId="57239"/>
    <cellStyle name="SAPBEXresItem 4 4 9" xfId="57240"/>
    <cellStyle name="SAPBEXresItem 4 5" xfId="57241"/>
    <cellStyle name="SAPBEXresItem 4 5 2" xfId="57242"/>
    <cellStyle name="SAPBEXresItem 4 5 2 2" xfId="57243"/>
    <cellStyle name="SAPBEXresItem 4 5 2 2 2" xfId="57244"/>
    <cellStyle name="SAPBEXresItem 4 5 2 3" xfId="57245"/>
    <cellStyle name="SAPBEXresItem 4 5 3" xfId="57246"/>
    <cellStyle name="SAPBEXresItem 4 5 3 2" xfId="57247"/>
    <cellStyle name="SAPBEXresItem 4 5 3 2 2" xfId="57248"/>
    <cellStyle name="SAPBEXresItem 4 5 3 3" xfId="57249"/>
    <cellStyle name="SAPBEXresItem 4 5 4" xfId="57250"/>
    <cellStyle name="SAPBEXresItem 4 5 4 2" xfId="57251"/>
    <cellStyle name="SAPBEXresItem 4 5 4 2 2" xfId="57252"/>
    <cellStyle name="SAPBEXresItem 4 5 4 3" xfId="57253"/>
    <cellStyle name="SAPBEXresItem 4 5 5" xfId="57254"/>
    <cellStyle name="SAPBEXresItem 4 5 5 2" xfId="57255"/>
    <cellStyle name="SAPBEXresItem 4 5 5 2 2" xfId="57256"/>
    <cellStyle name="SAPBEXresItem 4 5 5 3" xfId="57257"/>
    <cellStyle name="SAPBEXresItem 4 5 6" xfId="57258"/>
    <cellStyle name="SAPBEXresItem 4 5 6 2" xfId="57259"/>
    <cellStyle name="SAPBEXresItem 4 5 7" xfId="57260"/>
    <cellStyle name="SAPBEXresItem 4 6" xfId="57261"/>
    <cellStyle name="SAPBEXresItem 4 6 2" xfId="57262"/>
    <cellStyle name="SAPBEXresItem 4 6 2 2" xfId="57263"/>
    <cellStyle name="SAPBEXresItem 4 6 3" xfId="57264"/>
    <cellStyle name="SAPBEXresItem 4 7" xfId="57265"/>
    <cellStyle name="SAPBEXresItem 4 7 2" xfId="57266"/>
    <cellStyle name="SAPBEXresItem 4 7 2 2" xfId="57267"/>
    <cellStyle name="SAPBEXresItem 4 7 3" xfId="57268"/>
    <cellStyle name="SAPBEXresItem 4 8" xfId="57269"/>
    <cellStyle name="SAPBEXresItem 4 8 2" xfId="57270"/>
    <cellStyle name="SAPBEXresItem 4 9" xfId="57271"/>
    <cellStyle name="SAPBEXresItem 5" xfId="57272"/>
    <cellStyle name="SAPBEXresItem 5 2" xfId="57273"/>
    <cellStyle name="SAPBEXresItem 5 2 2" xfId="57274"/>
    <cellStyle name="SAPBEXresItem 5 2 2 2" xfId="57275"/>
    <cellStyle name="SAPBEXresItem 5 2 2 2 2" xfId="57276"/>
    <cellStyle name="SAPBEXresItem 5 2 2 2 2 2" xfId="57277"/>
    <cellStyle name="SAPBEXresItem 5 2 2 2 3" xfId="57278"/>
    <cellStyle name="SAPBEXresItem 5 2 2 3" xfId="57279"/>
    <cellStyle name="SAPBEXresItem 5 2 2 3 2" xfId="57280"/>
    <cellStyle name="SAPBEXresItem 5 2 2 3 2 2" xfId="57281"/>
    <cellStyle name="SAPBEXresItem 5 2 2 3 3" xfId="57282"/>
    <cellStyle name="SAPBEXresItem 5 2 2 4" xfId="57283"/>
    <cellStyle name="SAPBEXresItem 5 2 2 4 2" xfId="57284"/>
    <cellStyle name="SAPBEXresItem 5 2 2 4 2 2" xfId="57285"/>
    <cellStyle name="SAPBEXresItem 5 2 2 4 3" xfId="57286"/>
    <cellStyle name="SAPBEXresItem 5 2 2 5" xfId="57287"/>
    <cellStyle name="SAPBEXresItem 5 2 2 5 2" xfId="57288"/>
    <cellStyle name="SAPBEXresItem 5 2 2 5 2 2" xfId="57289"/>
    <cellStyle name="SAPBEXresItem 5 2 2 5 3" xfId="57290"/>
    <cellStyle name="SAPBEXresItem 5 2 2 6" xfId="57291"/>
    <cellStyle name="SAPBEXresItem 5 2 2 6 2" xfId="57292"/>
    <cellStyle name="SAPBEXresItem 5 2 2 6 2 2" xfId="57293"/>
    <cellStyle name="SAPBEXresItem 5 2 2 6 3" xfId="57294"/>
    <cellStyle name="SAPBEXresItem 5 2 2 7" xfId="57295"/>
    <cellStyle name="SAPBEXresItem 5 2 2 7 2" xfId="57296"/>
    <cellStyle name="SAPBEXresItem 5 2 2 8" xfId="57297"/>
    <cellStyle name="SAPBEXresItem 5 2 3" xfId="57298"/>
    <cellStyle name="SAPBEXresItem 5 2 3 2" xfId="57299"/>
    <cellStyle name="SAPBEXresItem 5 2 3 2 2" xfId="57300"/>
    <cellStyle name="SAPBEXresItem 5 2 3 3" xfId="57301"/>
    <cellStyle name="SAPBEXresItem 5 2 4" xfId="57302"/>
    <cellStyle name="SAPBEXresItem 5 2 4 2" xfId="57303"/>
    <cellStyle name="SAPBEXresItem 5 2 4 2 2" xfId="57304"/>
    <cellStyle name="SAPBEXresItem 5 2 4 3" xfId="57305"/>
    <cellStyle name="SAPBEXresItem 5 2 5" xfId="57306"/>
    <cellStyle name="SAPBEXresItem 5 2 5 2" xfId="57307"/>
    <cellStyle name="SAPBEXresItem 5 2 5 2 2" xfId="57308"/>
    <cellStyle name="SAPBEXresItem 5 2 5 3" xfId="57309"/>
    <cellStyle name="SAPBEXresItem 5 2 6" xfId="57310"/>
    <cellStyle name="SAPBEXresItem 5 2 6 2" xfId="57311"/>
    <cellStyle name="SAPBEXresItem 5 2 6 2 2" xfId="57312"/>
    <cellStyle name="SAPBEXresItem 5 2 6 3" xfId="57313"/>
    <cellStyle name="SAPBEXresItem 5 2 7" xfId="57314"/>
    <cellStyle name="SAPBEXresItem 5 2 7 2" xfId="57315"/>
    <cellStyle name="SAPBEXresItem 5 2 7 2 2" xfId="57316"/>
    <cellStyle name="SAPBEXresItem 5 2 7 3" xfId="57317"/>
    <cellStyle name="SAPBEXresItem 5 2 8" xfId="57318"/>
    <cellStyle name="SAPBEXresItem 5 2 8 2" xfId="57319"/>
    <cellStyle name="SAPBEXresItem 5 2 9" xfId="57320"/>
    <cellStyle name="SAPBEXresItem 5 3" xfId="57321"/>
    <cellStyle name="SAPBEXresItem 5 3 2" xfId="57322"/>
    <cellStyle name="SAPBEXresItem 5 3 2 2" xfId="57323"/>
    <cellStyle name="SAPBEXresItem 5 3 2 2 2" xfId="57324"/>
    <cellStyle name="SAPBEXresItem 5 3 2 3" xfId="57325"/>
    <cellStyle name="SAPBEXresItem 5 3 3" xfId="57326"/>
    <cellStyle name="SAPBEXresItem 5 3 3 2" xfId="57327"/>
    <cellStyle name="SAPBEXresItem 5 3 3 2 2" xfId="57328"/>
    <cellStyle name="SAPBEXresItem 5 3 3 3" xfId="57329"/>
    <cellStyle name="SAPBEXresItem 5 3 4" xfId="57330"/>
    <cellStyle name="SAPBEXresItem 5 3 4 2" xfId="57331"/>
    <cellStyle name="SAPBEXresItem 5 3 4 2 2" xfId="57332"/>
    <cellStyle name="SAPBEXresItem 5 3 4 3" xfId="57333"/>
    <cellStyle name="SAPBEXresItem 5 3 5" xfId="57334"/>
    <cellStyle name="SAPBEXresItem 5 3 5 2" xfId="57335"/>
    <cellStyle name="SAPBEXresItem 5 3 5 2 2" xfId="57336"/>
    <cellStyle name="SAPBEXresItem 5 3 5 3" xfId="57337"/>
    <cellStyle name="SAPBEXresItem 5 3 6" xfId="57338"/>
    <cellStyle name="SAPBEXresItem 5 3 6 2" xfId="57339"/>
    <cellStyle name="SAPBEXresItem 5 3 7" xfId="57340"/>
    <cellStyle name="SAPBEXresItem 5 4" xfId="57341"/>
    <cellStyle name="SAPBEXresItem 5 4 2" xfId="57342"/>
    <cellStyle name="SAPBEXresItem 5 4 2 2" xfId="57343"/>
    <cellStyle name="SAPBEXresItem 5 4 3" xfId="57344"/>
    <cellStyle name="SAPBEXresItem 5 5" xfId="57345"/>
    <cellStyle name="SAPBEXresItem 5 5 2" xfId="57346"/>
    <cellStyle name="SAPBEXresItem 5 5 2 2" xfId="57347"/>
    <cellStyle name="SAPBEXresItem 5 5 3" xfId="57348"/>
    <cellStyle name="SAPBEXresItem 5 6" xfId="57349"/>
    <cellStyle name="SAPBEXresItem 5 6 2" xfId="57350"/>
    <cellStyle name="SAPBEXresItem 5 7" xfId="57351"/>
    <cellStyle name="SAPBEXresItem 6" xfId="57352"/>
    <cellStyle name="SAPBEXresItem 6 2" xfId="57353"/>
    <cellStyle name="SAPBEXresItem 6 2 2" xfId="57354"/>
    <cellStyle name="SAPBEXresItem 6 2 2 2" xfId="57355"/>
    <cellStyle name="SAPBEXresItem 6 2 2 2 2" xfId="57356"/>
    <cellStyle name="SAPBEXresItem 6 2 2 3" xfId="57357"/>
    <cellStyle name="SAPBEXresItem 6 2 3" xfId="57358"/>
    <cellStyle name="SAPBEXresItem 6 2 3 2" xfId="57359"/>
    <cellStyle name="SAPBEXresItem 6 2 3 2 2" xfId="57360"/>
    <cellStyle name="SAPBEXresItem 6 2 3 3" xfId="57361"/>
    <cellStyle name="SAPBEXresItem 6 2 4" xfId="57362"/>
    <cellStyle name="SAPBEXresItem 6 2 4 2" xfId="57363"/>
    <cellStyle name="SAPBEXresItem 6 2 4 2 2" xfId="57364"/>
    <cellStyle name="SAPBEXresItem 6 2 4 3" xfId="57365"/>
    <cellStyle name="SAPBEXresItem 6 2 5" xfId="57366"/>
    <cellStyle name="SAPBEXresItem 6 2 5 2" xfId="57367"/>
    <cellStyle name="SAPBEXresItem 6 2 5 2 2" xfId="57368"/>
    <cellStyle name="SAPBEXresItem 6 2 5 3" xfId="57369"/>
    <cellStyle name="SAPBEXresItem 6 2 6" xfId="57370"/>
    <cellStyle name="SAPBEXresItem 6 2 6 2" xfId="57371"/>
    <cellStyle name="SAPBEXresItem 6 2 6 2 2" xfId="57372"/>
    <cellStyle name="SAPBEXresItem 6 2 6 3" xfId="57373"/>
    <cellStyle name="SAPBEXresItem 6 2 7" xfId="57374"/>
    <cellStyle name="SAPBEXresItem 6 2 7 2" xfId="57375"/>
    <cellStyle name="SAPBEXresItem 6 2 8" xfId="57376"/>
    <cellStyle name="SAPBEXresItem 6 3" xfId="57377"/>
    <cellStyle name="SAPBEXresItem 6 3 2" xfId="57378"/>
    <cellStyle name="SAPBEXresItem 6 3 2 2" xfId="57379"/>
    <cellStyle name="SAPBEXresItem 6 3 3" xfId="57380"/>
    <cellStyle name="SAPBEXresItem 6 4" xfId="57381"/>
    <cellStyle name="SAPBEXresItem 6 4 2" xfId="57382"/>
    <cellStyle name="SAPBEXresItem 6 4 2 2" xfId="57383"/>
    <cellStyle name="SAPBEXresItem 6 4 3" xfId="57384"/>
    <cellStyle name="SAPBEXresItem 6 5" xfId="57385"/>
    <cellStyle name="SAPBEXresItem 6 5 2" xfId="57386"/>
    <cellStyle name="SAPBEXresItem 6 5 2 2" xfId="57387"/>
    <cellStyle name="SAPBEXresItem 6 5 3" xfId="57388"/>
    <cellStyle name="SAPBEXresItem 6 6" xfId="57389"/>
    <cellStyle name="SAPBEXresItem 6 6 2" xfId="57390"/>
    <cellStyle name="SAPBEXresItem 6 6 2 2" xfId="57391"/>
    <cellStyle name="SAPBEXresItem 6 6 3" xfId="57392"/>
    <cellStyle name="SAPBEXresItem 6 7" xfId="57393"/>
    <cellStyle name="SAPBEXresItem 6 7 2" xfId="57394"/>
    <cellStyle name="SAPBEXresItem 6 7 2 2" xfId="57395"/>
    <cellStyle name="SAPBEXresItem 6 7 3" xfId="57396"/>
    <cellStyle name="SAPBEXresItem 6 8" xfId="57397"/>
    <cellStyle name="SAPBEXresItem 6 8 2" xfId="57398"/>
    <cellStyle name="SAPBEXresItem 6 9" xfId="57399"/>
    <cellStyle name="SAPBEXresItem 7" xfId="57400"/>
    <cellStyle name="SAPBEXresItem 7 2" xfId="57401"/>
    <cellStyle name="SAPBEXresItem 7 2 2" xfId="57402"/>
    <cellStyle name="SAPBEXresItem 7 2 2 2" xfId="57403"/>
    <cellStyle name="SAPBEXresItem 7 2 3" xfId="57404"/>
    <cellStyle name="SAPBEXresItem 7 3" xfId="57405"/>
    <cellStyle name="SAPBEXresItem 7 3 2" xfId="57406"/>
    <cellStyle name="SAPBEXresItem 7 3 2 2" xfId="57407"/>
    <cellStyle name="SAPBEXresItem 7 3 3" xfId="57408"/>
    <cellStyle name="SAPBEXresItem 7 4" xfId="57409"/>
    <cellStyle name="SAPBEXresItem 7 4 2" xfId="57410"/>
    <cellStyle name="SAPBEXresItem 7 4 2 2" xfId="57411"/>
    <cellStyle name="SAPBEXresItem 7 4 3" xfId="57412"/>
    <cellStyle name="SAPBEXresItem 7 5" xfId="57413"/>
    <cellStyle name="SAPBEXresItem 7 5 2" xfId="57414"/>
    <cellStyle name="SAPBEXresItem 7 5 2 2" xfId="57415"/>
    <cellStyle name="SAPBEXresItem 7 5 3" xfId="57416"/>
    <cellStyle name="SAPBEXresItem 7 6" xfId="57417"/>
    <cellStyle name="SAPBEXresItem 7 6 2" xfId="57418"/>
    <cellStyle name="SAPBEXresItem 7 7" xfId="57419"/>
    <cellStyle name="SAPBEXresItem 8" xfId="57420"/>
    <cellStyle name="SAPBEXresItem 8 2" xfId="57421"/>
    <cellStyle name="SAPBEXresItem 8 2 2" xfId="57422"/>
    <cellStyle name="SAPBEXresItem 8 3" xfId="57423"/>
    <cellStyle name="SAPBEXresItem 9" xfId="57424"/>
    <cellStyle name="SAPBEXresItem 9 2" xfId="57425"/>
    <cellStyle name="SAPBEXresItem 9 2 2" xfId="57426"/>
    <cellStyle name="SAPBEXresItem 9 3" xfId="57427"/>
    <cellStyle name="SAPBEXresItem_10년_단기 (2)" xfId="57428"/>
    <cellStyle name="SAPBEXresItemX" xfId="57429"/>
    <cellStyle name="SAPBEXresItemX 10" xfId="57430"/>
    <cellStyle name="SAPBEXresItemX 10 2" xfId="57431"/>
    <cellStyle name="SAPBEXresItemX 11" xfId="57432"/>
    <cellStyle name="SAPBEXresItemX 2" xfId="57433"/>
    <cellStyle name="SAPBEXresItemX 2 2" xfId="57434"/>
    <cellStyle name="SAPBEXresItemX 2 2 2" xfId="57435"/>
    <cellStyle name="SAPBEXresItemX 2 2 2 2" xfId="57436"/>
    <cellStyle name="SAPBEXresItemX 2 2 2 2 2" xfId="57437"/>
    <cellStyle name="SAPBEXresItemX 2 2 2 2 2 2" xfId="57438"/>
    <cellStyle name="SAPBEXresItemX 2 2 2 2 2 2 2" xfId="57439"/>
    <cellStyle name="SAPBEXresItemX 2 2 2 2 2 3" xfId="57440"/>
    <cellStyle name="SAPBEXresItemX 2 2 2 2 3" xfId="57441"/>
    <cellStyle name="SAPBEXresItemX 2 2 2 2 3 2" xfId="57442"/>
    <cellStyle name="SAPBEXresItemX 2 2 2 2 3 2 2" xfId="57443"/>
    <cellStyle name="SAPBEXresItemX 2 2 2 2 3 3" xfId="57444"/>
    <cellStyle name="SAPBEXresItemX 2 2 2 2 4" xfId="57445"/>
    <cellStyle name="SAPBEXresItemX 2 2 2 2 4 2" xfId="57446"/>
    <cellStyle name="SAPBEXresItemX 2 2 2 2 4 2 2" xfId="57447"/>
    <cellStyle name="SAPBEXresItemX 2 2 2 2 4 3" xfId="57448"/>
    <cellStyle name="SAPBEXresItemX 2 2 2 2 5" xfId="57449"/>
    <cellStyle name="SAPBEXresItemX 2 2 2 2 5 2" xfId="57450"/>
    <cellStyle name="SAPBEXresItemX 2 2 2 2 5 2 2" xfId="57451"/>
    <cellStyle name="SAPBEXresItemX 2 2 2 2 5 3" xfId="57452"/>
    <cellStyle name="SAPBEXresItemX 2 2 2 2 6" xfId="57453"/>
    <cellStyle name="SAPBEXresItemX 2 2 2 2 6 2" xfId="57454"/>
    <cellStyle name="SAPBEXresItemX 2 2 2 2 6 2 2" xfId="57455"/>
    <cellStyle name="SAPBEXresItemX 2 2 2 2 6 3" xfId="57456"/>
    <cellStyle name="SAPBEXresItemX 2 2 2 2 7" xfId="57457"/>
    <cellStyle name="SAPBEXresItemX 2 2 2 2 7 2" xfId="57458"/>
    <cellStyle name="SAPBEXresItemX 2 2 2 2 8" xfId="57459"/>
    <cellStyle name="SAPBEXresItemX 2 2 2 3" xfId="57460"/>
    <cellStyle name="SAPBEXresItemX 2 2 2 3 2" xfId="57461"/>
    <cellStyle name="SAPBEXresItemX 2 2 2 3 2 2" xfId="57462"/>
    <cellStyle name="SAPBEXresItemX 2 2 2 3 3" xfId="57463"/>
    <cellStyle name="SAPBEXresItemX 2 2 2 4" xfId="57464"/>
    <cellStyle name="SAPBEXresItemX 2 2 2 4 2" xfId="57465"/>
    <cellStyle name="SAPBEXresItemX 2 2 2 4 2 2" xfId="57466"/>
    <cellStyle name="SAPBEXresItemX 2 2 2 4 3" xfId="57467"/>
    <cellStyle name="SAPBEXresItemX 2 2 2 5" xfId="57468"/>
    <cellStyle name="SAPBEXresItemX 2 2 2 5 2" xfId="57469"/>
    <cellStyle name="SAPBEXresItemX 2 2 2 5 2 2" xfId="57470"/>
    <cellStyle name="SAPBEXresItemX 2 2 2 5 3" xfId="57471"/>
    <cellStyle name="SAPBEXresItemX 2 2 2 6" xfId="57472"/>
    <cellStyle name="SAPBEXresItemX 2 2 2 6 2" xfId="57473"/>
    <cellStyle name="SAPBEXresItemX 2 2 2 6 2 2" xfId="57474"/>
    <cellStyle name="SAPBEXresItemX 2 2 2 6 3" xfId="57475"/>
    <cellStyle name="SAPBEXresItemX 2 2 2 7" xfId="57476"/>
    <cellStyle name="SAPBEXresItemX 2 2 2 7 2" xfId="57477"/>
    <cellStyle name="SAPBEXresItemX 2 2 2 7 2 2" xfId="57478"/>
    <cellStyle name="SAPBEXresItemX 2 2 2 7 3" xfId="57479"/>
    <cellStyle name="SAPBEXresItemX 2 2 2 8" xfId="57480"/>
    <cellStyle name="SAPBEXresItemX 2 2 2 8 2" xfId="57481"/>
    <cellStyle name="SAPBEXresItemX 2 2 2 9" xfId="57482"/>
    <cellStyle name="SAPBEXresItemX 2 2 3" xfId="57483"/>
    <cellStyle name="SAPBEXresItemX 2 2 3 2" xfId="57484"/>
    <cellStyle name="SAPBEXresItemX 2 2 3 2 2" xfId="57485"/>
    <cellStyle name="SAPBEXresItemX 2 2 3 2 2 2" xfId="57486"/>
    <cellStyle name="SAPBEXresItemX 2 2 3 2 3" xfId="57487"/>
    <cellStyle name="SAPBEXresItemX 2 2 3 3" xfId="57488"/>
    <cellStyle name="SAPBEXresItemX 2 2 3 3 2" xfId="57489"/>
    <cellStyle name="SAPBEXresItemX 2 2 3 3 2 2" xfId="57490"/>
    <cellStyle name="SAPBEXresItemX 2 2 3 3 3" xfId="57491"/>
    <cellStyle name="SAPBEXresItemX 2 2 3 4" xfId="57492"/>
    <cellStyle name="SAPBEXresItemX 2 2 3 4 2" xfId="57493"/>
    <cellStyle name="SAPBEXresItemX 2 2 3 4 2 2" xfId="57494"/>
    <cellStyle name="SAPBEXresItemX 2 2 3 4 3" xfId="57495"/>
    <cellStyle name="SAPBEXresItemX 2 2 3 5" xfId="57496"/>
    <cellStyle name="SAPBEXresItemX 2 2 3 5 2" xfId="57497"/>
    <cellStyle name="SAPBEXresItemX 2 2 3 5 2 2" xfId="57498"/>
    <cellStyle name="SAPBEXresItemX 2 2 3 5 3" xfId="57499"/>
    <cellStyle name="SAPBEXresItemX 2 2 3 6" xfId="57500"/>
    <cellStyle name="SAPBEXresItemX 2 2 3 6 2" xfId="57501"/>
    <cellStyle name="SAPBEXresItemX 2 2 3 7" xfId="57502"/>
    <cellStyle name="SAPBEXresItemX 2 2 4" xfId="57503"/>
    <cellStyle name="SAPBEXresItemX 2 2 4 2" xfId="57504"/>
    <cellStyle name="SAPBEXresItemX 2 2 4 2 2" xfId="57505"/>
    <cellStyle name="SAPBEXresItemX 2 2 4 3" xfId="57506"/>
    <cellStyle name="SAPBEXresItemX 2 2 5" xfId="57507"/>
    <cellStyle name="SAPBEXresItemX 2 2 5 2" xfId="57508"/>
    <cellStyle name="SAPBEXresItemX 2 2 5 2 2" xfId="57509"/>
    <cellStyle name="SAPBEXresItemX 2 2 5 3" xfId="57510"/>
    <cellStyle name="SAPBEXresItemX 2 2 6" xfId="57511"/>
    <cellStyle name="SAPBEXresItemX 2 2 6 2" xfId="57512"/>
    <cellStyle name="SAPBEXresItemX 2 2 7" xfId="57513"/>
    <cellStyle name="SAPBEXresItemX 2 3" xfId="57514"/>
    <cellStyle name="SAPBEXresItemX 2 3 2" xfId="57515"/>
    <cellStyle name="SAPBEXresItemX 2 3 2 2" xfId="57516"/>
    <cellStyle name="SAPBEXresItemX 2 3 2 2 2" xfId="57517"/>
    <cellStyle name="SAPBEXresItemX 2 3 2 2 2 2" xfId="57518"/>
    <cellStyle name="SAPBEXresItemX 2 3 2 2 2 2 2" xfId="57519"/>
    <cellStyle name="SAPBEXresItemX 2 3 2 2 2 3" xfId="57520"/>
    <cellStyle name="SAPBEXresItemX 2 3 2 2 3" xfId="57521"/>
    <cellStyle name="SAPBEXresItemX 2 3 2 2 3 2" xfId="57522"/>
    <cellStyle name="SAPBEXresItemX 2 3 2 2 3 2 2" xfId="57523"/>
    <cellStyle name="SAPBEXresItemX 2 3 2 2 3 3" xfId="57524"/>
    <cellStyle name="SAPBEXresItemX 2 3 2 2 4" xfId="57525"/>
    <cellStyle name="SAPBEXresItemX 2 3 2 2 4 2" xfId="57526"/>
    <cellStyle name="SAPBEXresItemX 2 3 2 2 4 2 2" xfId="57527"/>
    <cellStyle name="SAPBEXresItemX 2 3 2 2 4 3" xfId="57528"/>
    <cellStyle name="SAPBEXresItemX 2 3 2 2 5" xfId="57529"/>
    <cellStyle name="SAPBEXresItemX 2 3 2 2 5 2" xfId="57530"/>
    <cellStyle name="SAPBEXresItemX 2 3 2 2 5 2 2" xfId="57531"/>
    <cellStyle name="SAPBEXresItemX 2 3 2 2 5 3" xfId="57532"/>
    <cellStyle name="SAPBEXresItemX 2 3 2 2 6" xfId="57533"/>
    <cellStyle name="SAPBEXresItemX 2 3 2 2 6 2" xfId="57534"/>
    <cellStyle name="SAPBEXresItemX 2 3 2 2 6 2 2" xfId="57535"/>
    <cellStyle name="SAPBEXresItemX 2 3 2 2 6 3" xfId="57536"/>
    <cellStyle name="SAPBEXresItemX 2 3 2 2 7" xfId="57537"/>
    <cellStyle name="SAPBEXresItemX 2 3 2 2 7 2" xfId="57538"/>
    <cellStyle name="SAPBEXresItemX 2 3 2 2 8" xfId="57539"/>
    <cellStyle name="SAPBEXresItemX 2 3 2 3" xfId="57540"/>
    <cellStyle name="SAPBEXresItemX 2 3 2 3 2" xfId="57541"/>
    <cellStyle name="SAPBEXresItemX 2 3 2 3 2 2" xfId="57542"/>
    <cellStyle name="SAPBEXresItemX 2 3 2 3 3" xfId="57543"/>
    <cellStyle name="SAPBEXresItemX 2 3 2 4" xfId="57544"/>
    <cellStyle name="SAPBEXresItemX 2 3 2 4 2" xfId="57545"/>
    <cellStyle name="SAPBEXresItemX 2 3 2 4 2 2" xfId="57546"/>
    <cellStyle name="SAPBEXresItemX 2 3 2 4 3" xfId="57547"/>
    <cellStyle name="SAPBEXresItemX 2 3 2 5" xfId="57548"/>
    <cellStyle name="SAPBEXresItemX 2 3 2 5 2" xfId="57549"/>
    <cellStyle name="SAPBEXresItemX 2 3 2 5 2 2" xfId="57550"/>
    <cellStyle name="SAPBEXresItemX 2 3 2 5 3" xfId="57551"/>
    <cellStyle name="SAPBEXresItemX 2 3 2 6" xfId="57552"/>
    <cellStyle name="SAPBEXresItemX 2 3 2 6 2" xfId="57553"/>
    <cellStyle name="SAPBEXresItemX 2 3 2 6 2 2" xfId="57554"/>
    <cellStyle name="SAPBEXresItemX 2 3 2 6 3" xfId="57555"/>
    <cellStyle name="SAPBEXresItemX 2 3 2 7" xfId="57556"/>
    <cellStyle name="SAPBEXresItemX 2 3 2 7 2" xfId="57557"/>
    <cellStyle name="SAPBEXresItemX 2 3 2 7 2 2" xfId="57558"/>
    <cellStyle name="SAPBEXresItemX 2 3 2 7 3" xfId="57559"/>
    <cellStyle name="SAPBEXresItemX 2 3 2 8" xfId="57560"/>
    <cellStyle name="SAPBEXresItemX 2 3 2 8 2" xfId="57561"/>
    <cellStyle name="SAPBEXresItemX 2 3 2 9" xfId="57562"/>
    <cellStyle name="SAPBEXresItemX 2 3 3" xfId="57563"/>
    <cellStyle name="SAPBEXresItemX 2 3 3 2" xfId="57564"/>
    <cellStyle name="SAPBEXresItemX 2 3 3 2 2" xfId="57565"/>
    <cellStyle name="SAPBEXresItemX 2 3 3 2 2 2" xfId="57566"/>
    <cellStyle name="SAPBEXresItemX 2 3 3 2 3" xfId="57567"/>
    <cellStyle name="SAPBEXresItemX 2 3 3 3" xfId="57568"/>
    <cellStyle name="SAPBEXresItemX 2 3 3 3 2" xfId="57569"/>
    <cellStyle name="SAPBEXresItemX 2 3 3 3 2 2" xfId="57570"/>
    <cellStyle name="SAPBEXresItemX 2 3 3 3 3" xfId="57571"/>
    <cellStyle name="SAPBEXresItemX 2 3 3 4" xfId="57572"/>
    <cellStyle name="SAPBEXresItemX 2 3 3 4 2" xfId="57573"/>
    <cellStyle name="SAPBEXresItemX 2 3 3 4 2 2" xfId="57574"/>
    <cellStyle name="SAPBEXresItemX 2 3 3 4 3" xfId="57575"/>
    <cellStyle name="SAPBEXresItemX 2 3 3 5" xfId="57576"/>
    <cellStyle name="SAPBEXresItemX 2 3 3 5 2" xfId="57577"/>
    <cellStyle name="SAPBEXresItemX 2 3 3 5 2 2" xfId="57578"/>
    <cellStyle name="SAPBEXresItemX 2 3 3 5 3" xfId="57579"/>
    <cellStyle name="SAPBEXresItemX 2 3 3 6" xfId="57580"/>
    <cellStyle name="SAPBEXresItemX 2 3 3 6 2" xfId="57581"/>
    <cellStyle name="SAPBEXresItemX 2 3 3 7" xfId="57582"/>
    <cellStyle name="SAPBEXresItemX 2 3 4" xfId="57583"/>
    <cellStyle name="SAPBEXresItemX 2 3 4 2" xfId="57584"/>
    <cellStyle name="SAPBEXresItemX 2 3 4 2 2" xfId="57585"/>
    <cellStyle name="SAPBEXresItemX 2 3 4 3" xfId="57586"/>
    <cellStyle name="SAPBEXresItemX 2 3 5" xfId="57587"/>
    <cellStyle name="SAPBEXresItemX 2 3 5 2" xfId="57588"/>
    <cellStyle name="SAPBEXresItemX 2 3 5 2 2" xfId="57589"/>
    <cellStyle name="SAPBEXresItemX 2 3 5 3" xfId="57590"/>
    <cellStyle name="SAPBEXresItemX 2 3 6" xfId="57591"/>
    <cellStyle name="SAPBEXresItemX 2 3 6 2" xfId="57592"/>
    <cellStyle name="SAPBEXresItemX 2 3 7" xfId="57593"/>
    <cellStyle name="SAPBEXresItemX 2 4" xfId="57594"/>
    <cellStyle name="SAPBEXresItemX 2 4 2" xfId="57595"/>
    <cellStyle name="SAPBEXresItemX 2 4 2 2" xfId="57596"/>
    <cellStyle name="SAPBEXresItemX 2 4 2 2 2" xfId="57597"/>
    <cellStyle name="SAPBEXresItemX 2 4 2 2 2 2" xfId="57598"/>
    <cellStyle name="SAPBEXresItemX 2 4 2 2 3" xfId="57599"/>
    <cellStyle name="SAPBEXresItemX 2 4 2 3" xfId="57600"/>
    <cellStyle name="SAPBEXresItemX 2 4 2 3 2" xfId="57601"/>
    <cellStyle name="SAPBEXresItemX 2 4 2 3 2 2" xfId="57602"/>
    <cellStyle name="SAPBEXresItemX 2 4 2 3 3" xfId="57603"/>
    <cellStyle name="SAPBEXresItemX 2 4 2 4" xfId="57604"/>
    <cellStyle name="SAPBEXresItemX 2 4 2 4 2" xfId="57605"/>
    <cellStyle name="SAPBEXresItemX 2 4 2 4 2 2" xfId="57606"/>
    <cellStyle name="SAPBEXresItemX 2 4 2 4 3" xfId="57607"/>
    <cellStyle name="SAPBEXresItemX 2 4 2 5" xfId="57608"/>
    <cellStyle name="SAPBEXresItemX 2 4 2 5 2" xfId="57609"/>
    <cellStyle name="SAPBEXresItemX 2 4 2 5 2 2" xfId="57610"/>
    <cellStyle name="SAPBEXresItemX 2 4 2 5 3" xfId="57611"/>
    <cellStyle name="SAPBEXresItemX 2 4 2 6" xfId="57612"/>
    <cellStyle name="SAPBEXresItemX 2 4 2 6 2" xfId="57613"/>
    <cellStyle name="SAPBEXresItemX 2 4 2 6 2 2" xfId="57614"/>
    <cellStyle name="SAPBEXresItemX 2 4 2 6 3" xfId="57615"/>
    <cellStyle name="SAPBEXresItemX 2 4 2 7" xfId="57616"/>
    <cellStyle name="SAPBEXresItemX 2 4 2 7 2" xfId="57617"/>
    <cellStyle name="SAPBEXresItemX 2 4 2 8" xfId="57618"/>
    <cellStyle name="SAPBEXresItemX 2 4 3" xfId="57619"/>
    <cellStyle name="SAPBEXresItemX 2 4 3 2" xfId="57620"/>
    <cellStyle name="SAPBEXresItemX 2 4 3 2 2" xfId="57621"/>
    <cellStyle name="SAPBEXresItemX 2 4 3 3" xfId="57622"/>
    <cellStyle name="SAPBEXresItemX 2 4 4" xfId="57623"/>
    <cellStyle name="SAPBEXresItemX 2 4 4 2" xfId="57624"/>
    <cellStyle name="SAPBEXresItemX 2 4 4 2 2" xfId="57625"/>
    <cellStyle name="SAPBEXresItemX 2 4 4 3" xfId="57626"/>
    <cellStyle name="SAPBEXresItemX 2 4 5" xfId="57627"/>
    <cellStyle name="SAPBEXresItemX 2 4 5 2" xfId="57628"/>
    <cellStyle name="SAPBEXresItemX 2 4 5 2 2" xfId="57629"/>
    <cellStyle name="SAPBEXresItemX 2 4 5 3" xfId="57630"/>
    <cellStyle name="SAPBEXresItemX 2 4 6" xfId="57631"/>
    <cellStyle name="SAPBEXresItemX 2 4 6 2" xfId="57632"/>
    <cellStyle name="SAPBEXresItemX 2 4 6 2 2" xfId="57633"/>
    <cellStyle name="SAPBEXresItemX 2 4 6 3" xfId="57634"/>
    <cellStyle name="SAPBEXresItemX 2 4 7" xfId="57635"/>
    <cellStyle name="SAPBEXresItemX 2 4 7 2" xfId="57636"/>
    <cellStyle name="SAPBEXresItemX 2 4 7 2 2" xfId="57637"/>
    <cellStyle name="SAPBEXresItemX 2 4 7 3" xfId="57638"/>
    <cellStyle name="SAPBEXresItemX 2 4 8" xfId="57639"/>
    <cellStyle name="SAPBEXresItemX 2 4 8 2" xfId="57640"/>
    <cellStyle name="SAPBEXresItemX 2 4 9" xfId="57641"/>
    <cellStyle name="SAPBEXresItemX 2 5" xfId="57642"/>
    <cellStyle name="SAPBEXresItemX 2 5 2" xfId="57643"/>
    <cellStyle name="SAPBEXresItemX 2 5 2 2" xfId="57644"/>
    <cellStyle name="SAPBEXresItemX 2 5 2 2 2" xfId="57645"/>
    <cellStyle name="SAPBEXresItemX 2 5 2 3" xfId="57646"/>
    <cellStyle name="SAPBEXresItemX 2 5 3" xfId="57647"/>
    <cellStyle name="SAPBEXresItemX 2 5 3 2" xfId="57648"/>
    <cellStyle name="SAPBEXresItemX 2 5 3 2 2" xfId="57649"/>
    <cellStyle name="SAPBEXresItemX 2 5 3 3" xfId="57650"/>
    <cellStyle name="SAPBEXresItemX 2 5 4" xfId="57651"/>
    <cellStyle name="SAPBEXresItemX 2 5 4 2" xfId="57652"/>
    <cellStyle name="SAPBEXresItemX 2 5 4 2 2" xfId="57653"/>
    <cellStyle name="SAPBEXresItemX 2 5 4 3" xfId="57654"/>
    <cellStyle name="SAPBEXresItemX 2 5 5" xfId="57655"/>
    <cellStyle name="SAPBEXresItemX 2 5 5 2" xfId="57656"/>
    <cellStyle name="SAPBEXresItemX 2 5 5 2 2" xfId="57657"/>
    <cellStyle name="SAPBEXresItemX 2 5 5 3" xfId="57658"/>
    <cellStyle name="SAPBEXresItemX 2 5 6" xfId="57659"/>
    <cellStyle name="SAPBEXresItemX 2 5 6 2" xfId="57660"/>
    <cellStyle name="SAPBEXresItemX 2 5 7" xfId="57661"/>
    <cellStyle name="SAPBEXresItemX 2 6" xfId="57662"/>
    <cellStyle name="SAPBEXresItemX 2 6 2" xfId="57663"/>
    <cellStyle name="SAPBEXresItemX 2 6 2 2" xfId="57664"/>
    <cellStyle name="SAPBEXresItemX 2 6 3" xfId="57665"/>
    <cellStyle name="SAPBEXresItemX 2 7" xfId="57666"/>
    <cellStyle name="SAPBEXresItemX 2 7 2" xfId="57667"/>
    <cellStyle name="SAPBEXresItemX 2 7 2 2" xfId="57668"/>
    <cellStyle name="SAPBEXresItemX 2 7 3" xfId="57669"/>
    <cellStyle name="SAPBEXresItemX 2 8" xfId="57670"/>
    <cellStyle name="SAPBEXresItemX 2 8 2" xfId="57671"/>
    <cellStyle name="SAPBEXresItemX 2 9" xfId="57672"/>
    <cellStyle name="SAPBEXresItemX 3" xfId="57673"/>
    <cellStyle name="SAPBEXresItemX 3 2" xfId="57674"/>
    <cellStyle name="SAPBEXresItemX 3 2 2" xfId="57675"/>
    <cellStyle name="SAPBEXresItemX 3 2 2 2" xfId="57676"/>
    <cellStyle name="SAPBEXresItemX 3 2 2 2 2" xfId="57677"/>
    <cellStyle name="SAPBEXresItemX 3 2 2 2 2 2" xfId="57678"/>
    <cellStyle name="SAPBEXresItemX 3 2 2 2 2 2 2" xfId="57679"/>
    <cellStyle name="SAPBEXresItemX 3 2 2 2 2 3" xfId="57680"/>
    <cellStyle name="SAPBEXresItemX 3 2 2 2 3" xfId="57681"/>
    <cellStyle name="SAPBEXresItemX 3 2 2 2 3 2" xfId="57682"/>
    <cellStyle name="SAPBEXresItemX 3 2 2 2 3 2 2" xfId="57683"/>
    <cellStyle name="SAPBEXresItemX 3 2 2 2 3 3" xfId="57684"/>
    <cellStyle name="SAPBEXresItemX 3 2 2 2 4" xfId="57685"/>
    <cellStyle name="SAPBEXresItemX 3 2 2 2 4 2" xfId="57686"/>
    <cellStyle name="SAPBEXresItemX 3 2 2 2 4 2 2" xfId="57687"/>
    <cellStyle name="SAPBEXresItemX 3 2 2 2 4 3" xfId="57688"/>
    <cellStyle name="SAPBEXresItemX 3 2 2 2 5" xfId="57689"/>
    <cellStyle name="SAPBEXresItemX 3 2 2 2 5 2" xfId="57690"/>
    <cellStyle name="SAPBEXresItemX 3 2 2 2 5 2 2" xfId="57691"/>
    <cellStyle name="SAPBEXresItemX 3 2 2 2 5 3" xfId="57692"/>
    <cellStyle name="SAPBEXresItemX 3 2 2 2 6" xfId="57693"/>
    <cellStyle name="SAPBEXresItemX 3 2 2 2 6 2" xfId="57694"/>
    <cellStyle name="SAPBEXresItemX 3 2 2 2 6 2 2" xfId="57695"/>
    <cellStyle name="SAPBEXresItemX 3 2 2 2 6 3" xfId="57696"/>
    <cellStyle name="SAPBEXresItemX 3 2 2 2 7" xfId="57697"/>
    <cellStyle name="SAPBEXresItemX 3 2 2 2 7 2" xfId="57698"/>
    <cellStyle name="SAPBEXresItemX 3 2 2 2 8" xfId="57699"/>
    <cellStyle name="SAPBEXresItemX 3 2 2 3" xfId="57700"/>
    <cellStyle name="SAPBEXresItemX 3 2 2 3 2" xfId="57701"/>
    <cellStyle name="SAPBEXresItemX 3 2 2 3 2 2" xfId="57702"/>
    <cellStyle name="SAPBEXresItemX 3 2 2 3 3" xfId="57703"/>
    <cellStyle name="SAPBEXresItemX 3 2 2 4" xfId="57704"/>
    <cellStyle name="SAPBEXresItemX 3 2 2 4 2" xfId="57705"/>
    <cellStyle name="SAPBEXresItemX 3 2 2 4 2 2" xfId="57706"/>
    <cellStyle name="SAPBEXresItemX 3 2 2 4 3" xfId="57707"/>
    <cellStyle name="SAPBEXresItemX 3 2 2 5" xfId="57708"/>
    <cellStyle name="SAPBEXresItemX 3 2 2 5 2" xfId="57709"/>
    <cellStyle name="SAPBEXresItemX 3 2 2 5 2 2" xfId="57710"/>
    <cellStyle name="SAPBEXresItemX 3 2 2 5 3" xfId="57711"/>
    <cellStyle name="SAPBEXresItemX 3 2 2 6" xfId="57712"/>
    <cellStyle name="SAPBEXresItemX 3 2 2 6 2" xfId="57713"/>
    <cellStyle name="SAPBEXresItemX 3 2 2 6 2 2" xfId="57714"/>
    <cellStyle name="SAPBEXresItemX 3 2 2 6 3" xfId="57715"/>
    <cellStyle name="SAPBEXresItemX 3 2 2 7" xfId="57716"/>
    <cellStyle name="SAPBEXresItemX 3 2 2 7 2" xfId="57717"/>
    <cellStyle name="SAPBEXresItemX 3 2 2 7 2 2" xfId="57718"/>
    <cellStyle name="SAPBEXresItemX 3 2 2 7 3" xfId="57719"/>
    <cellStyle name="SAPBEXresItemX 3 2 2 8" xfId="57720"/>
    <cellStyle name="SAPBEXresItemX 3 2 2 8 2" xfId="57721"/>
    <cellStyle name="SAPBEXresItemX 3 2 2 9" xfId="57722"/>
    <cellStyle name="SAPBEXresItemX 3 2 3" xfId="57723"/>
    <cellStyle name="SAPBEXresItemX 3 2 3 2" xfId="57724"/>
    <cellStyle name="SAPBEXresItemX 3 2 3 2 2" xfId="57725"/>
    <cellStyle name="SAPBEXresItemX 3 2 3 2 2 2" xfId="57726"/>
    <cellStyle name="SAPBEXresItemX 3 2 3 2 3" xfId="57727"/>
    <cellStyle name="SAPBEXresItemX 3 2 3 3" xfId="57728"/>
    <cellStyle name="SAPBEXresItemX 3 2 3 3 2" xfId="57729"/>
    <cellStyle name="SAPBEXresItemX 3 2 3 3 2 2" xfId="57730"/>
    <cellStyle name="SAPBEXresItemX 3 2 3 3 3" xfId="57731"/>
    <cellStyle name="SAPBEXresItemX 3 2 3 4" xfId="57732"/>
    <cellStyle name="SAPBEXresItemX 3 2 3 4 2" xfId="57733"/>
    <cellStyle name="SAPBEXresItemX 3 2 3 4 2 2" xfId="57734"/>
    <cellStyle name="SAPBEXresItemX 3 2 3 4 3" xfId="57735"/>
    <cellStyle name="SAPBEXresItemX 3 2 3 5" xfId="57736"/>
    <cellStyle name="SAPBEXresItemX 3 2 3 5 2" xfId="57737"/>
    <cellStyle name="SAPBEXresItemX 3 2 3 5 2 2" xfId="57738"/>
    <cellStyle name="SAPBEXresItemX 3 2 3 5 3" xfId="57739"/>
    <cellStyle name="SAPBEXresItemX 3 2 3 6" xfId="57740"/>
    <cellStyle name="SAPBEXresItemX 3 2 3 6 2" xfId="57741"/>
    <cellStyle name="SAPBEXresItemX 3 2 3 7" xfId="57742"/>
    <cellStyle name="SAPBEXresItemX 3 2 4" xfId="57743"/>
    <cellStyle name="SAPBEXresItemX 3 2 4 2" xfId="57744"/>
    <cellStyle name="SAPBEXresItemX 3 2 4 2 2" xfId="57745"/>
    <cellStyle name="SAPBEXresItemX 3 2 4 3" xfId="57746"/>
    <cellStyle name="SAPBEXresItemX 3 2 5" xfId="57747"/>
    <cellStyle name="SAPBEXresItemX 3 2 5 2" xfId="57748"/>
    <cellStyle name="SAPBEXresItemX 3 2 5 2 2" xfId="57749"/>
    <cellStyle name="SAPBEXresItemX 3 2 5 3" xfId="57750"/>
    <cellStyle name="SAPBEXresItemX 3 2 6" xfId="57751"/>
    <cellStyle name="SAPBEXresItemX 3 2 6 2" xfId="57752"/>
    <cellStyle name="SAPBEXresItemX 3 2 7" xfId="57753"/>
    <cellStyle name="SAPBEXresItemX 3 3" xfId="57754"/>
    <cellStyle name="SAPBEXresItemX 3 3 2" xfId="57755"/>
    <cellStyle name="SAPBEXresItemX 3 3 2 2" xfId="57756"/>
    <cellStyle name="SAPBEXresItemX 3 3 2 2 2" xfId="57757"/>
    <cellStyle name="SAPBEXresItemX 3 3 2 2 2 2" xfId="57758"/>
    <cellStyle name="SAPBEXresItemX 3 3 2 2 2 2 2" xfId="57759"/>
    <cellStyle name="SAPBEXresItemX 3 3 2 2 2 3" xfId="57760"/>
    <cellStyle name="SAPBEXresItemX 3 3 2 2 3" xfId="57761"/>
    <cellStyle name="SAPBEXresItemX 3 3 2 2 3 2" xfId="57762"/>
    <cellStyle name="SAPBEXresItemX 3 3 2 2 3 2 2" xfId="57763"/>
    <cellStyle name="SAPBEXresItemX 3 3 2 2 3 3" xfId="57764"/>
    <cellStyle name="SAPBEXresItemX 3 3 2 2 4" xfId="57765"/>
    <cellStyle name="SAPBEXresItemX 3 3 2 2 4 2" xfId="57766"/>
    <cellStyle name="SAPBEXresItemX 3 3 2 2 4 2 2" xfId="57767"/>
    <cellStyle name="SAPBEXresItemX 3 3 2 2 4 3" xfId="57768"/>
    <cellStyle name="SAPBEXresItemX 3 3 2 2 5" xfId="57769"/>
    <cellStyle name="SAPBEXresItemX 3 3 2 2 5 2" xfId="57770"/>
    <cellStyle name="SAPBEXresItemX 3 3 2 2 5 2 2" xfId="57771"/>
    <cellStyle name="SAPBEXresItemX 3 3 2 2 5 3" xfId="57772"/>
    <cellStyle name="SAPBEXresItemX 3 3 2 2 6" xfId="57773"/>
    <cellStyle name="SAPBEXresItemX 3 3 2 2 6 2" xfId="57774"/>
    <cellStyle name="SAPBEXresItemX 3 3 2 2 6 2 2" xfId="57775"/>
    <cellStyle name="SAPBEXresItemX 3 3 2 2 6 3" xfId="57776"/>
    <cellStyle name="SAPBEXresItemX 3 3 2 2 7" xfId="57777"/>
    <cellStyle name="SAPBEXresItemX 3 3 2 2 7 2" xfId="57778"/>
    <cellStyle name="SAPBEXresItemX 3 3 2 2 8" xfId="57779"/>
    <cellStyle name="SAPBEXresItemX 3 3 2 3" xfId="57780"/>
    <cellStyle name="SAPBEXresItemX 3 3 2 3 2" xfId="57781"/>
    <cellStyle name="SAPBEXresItemX 3 3 2 3 2 2" xfId="57782"/>
    <cellStyle name="SAPBEXresItemX 3 3 2 3 3" xfId="57783"/>
    <cellStyle name="SAPBEXresItemX 3 3 2 4" xfId="57784"/>
    <cellStyle name="SAPBEXresItemX 3 3 2 4 2" xfId="57785"/>
    <cellStyle name="SAPBEXresItemX 3 3 2 4 2 2" xfId="57786"/>
    <cellStyle name="SAPBEXresItemX 3 3 2 4 3" xfId="57787"/>
    <cellStyle name="SAPBEXresItemX 3 3 2 5" xfId="57788"/>
    <cellStyle name="SAPBEXresItemX 3 3 2 5 2" xfId="57789"/>
    <cellStyle name="SAPBEXresItemX 3 3 2 5 2 2" xfId="57790"/>
    <cellStyle name="SAPBEXresItemX 3 3 2 5 3" xfId="57791"/>
    <cellStyle name="SAPBEXresItemX 3 3 2 6" xfId="57792"/>
    <cellStyle name="SAPBEXresItemX 3 3 2 6 2" xfId="57793"/>
    <cellStyle name="SAPBEXresItemX 3 3 2 6 2 2" xfId="57794"/>
    <cellStyle name="SAPBEXresItemX 3 3 2 6 3" xfId="57795"/>
    <cellStyle name="SAPBEXresItemX 3 3 2 7" xfId="57796"/>
    <cellStyle name="SAPBEXresItemX 3 3 2 7 2" xfId="57797"/>
    <cellStyle name="SAPBEXresItemX 3 3 2 7 2 2" xfId="57798"/>
    <cellStyle name="SAPBEXresItemX 3 3 2 7 3" xfId="57799"/>
    <cellStyle name="SAPBEXresItemX 3 3 2 8" xfId="57800"/>
    <cellStyle name="SAPBEXresItemX 3 3 2 8 2" xfId="57801"/>
    <cellStyle name="SAPBEXresItemX 3 3 2 9" xfId="57802"/>
    <cellStyle name="SAPBEXresItemX 3 3 3" xfId="57803"/>
    <cellStyle name="SAPBEXresItemX 3 3 3 2" xfId="57804"/>
    <cellStyle name="SAPBEXresItemX 3 3 3 2 2" xfId="57805"/>
    <cellStyle name="SAPBEXresItemX 3 3 3 2 2 2" xfId="57806"/>
    <cellStyle name="SAPBEXresItemX 3 3 3 2 3" xfId="57807"/>
    <cellStyle name="SAPBEXresItemX 3 3 3 3" xfId="57808"/>
    <cellStyle name="SAPBEXresItemX 3 3 3 3 2" xfId="57809"/>
    <cellStyle name="SAPBEXresItemX 3 3 3 3 2 2" xfId="57810"/>
    <cellStyle name="SAPBEXresItemX 3 3 3 3 3" xfId="57811"/>
    <cellStyle name="SAPBEXresItemX 3 3 3 4" xfId="57812"/>
    <cellStyle name="SAPBEXresItemX 3 3 3 4 2" xfId="57813"/>
    <cellStyle name="SAPBEXresItemX 3 3 3 4 2 2" xfId="57814"/>
    <cellStyle name="SAPBEXresItemX 3 3 3 4 3" xfId="57815"/>
    <cellStyle name="SAPBEXresItemX 3 3 3 5" xfId="57816"/>
    <cellStyle name="SAPBEXresItemX 3 3 3 5 2" xfId="57817"/>
    <cellStyle name="SAPBEXresItemX 3 3 3 5 2 2" xfId="57818"/>
    <cellStyle name="SAPBEXresItemX 3 3 3 5 3" xfId="57819"/>
    <cellStyle name="SAPBEXresItemX 3 3 3 6" xfId="57820"/>
    <cellStyle name="SAPBEXresItemX 3 3 3 6 2" xfId="57821"/>
    <cellStyle name="SAPBEXresItemX 3 3 3 7" xfId="57822"/>
    <cellStyle name="SAPBEXresItemX 3 3 4" xfId="57823"/>
    <cellStyle name="SAPBEXresItemX 3 3 4 2" xfId="57824"/>
    <cellStyle name="SAPBEXresItemX 3 3 4 2 2" xfId="57825"/>
    <cellStyle name="SAPBEXresItemX 3 3 4 3" xfId="57826"/>
    <cellStyle name="SAPBEXresItemX 3 3 5" xfId="57827"/>
    <cellStyle name="SAPBEXresItemX 3 3 5 2" xfId="57828"/>
    <cellStyle name="SAPBEXresItemX 3 3 5 2 2" xfId="57829"/>
    <cellStyle name="SAPBEXresItemX 3 3 5 3" xfId="57830"/>
    <cellStyle name="SAPBEXresItemX 3 3 6" xfId="57831"/>
    <cellStyle name="SAPBEXresItemX 3 3 6 2" xfId="57832"/>
    <cellStyle name="SAPBEXresItemX 3 3 7" xfId="57833"/>
    <cellStyle name="SAPBEXresItemX 3 4" xfId="57834"/>
    <cellStyle name="SAPBEXresItemX 3 4 2" xfId="57835"/>
    <cellStyle name="SAPBEXresItemX 3 4 2 2" xfId="57836"/>
    <cellStyle name="SAPBEXresItemX 3 4 2 2 2" xfId="57837"/>
    <cellStyle name="SAPBEXresItemX 3 4 2 2 2 2" xfId="57838"/>
    <cellStyle name="SAPBEXresItemX 3 4 2 2 3" xfId="57839"/>
    <cellStyle name="SAPBEXresItemX 3 4 2 3" xfId="57840"/>
    <cellStyle name="SAPBEXresItemX 3 4 2 3 2" xfId="57841"/>
    <cellStyle name="SAPBEXresItemX 3 4 2 3 2 2" xfId="57842"/>
    <cellStyle name="SAPBEXresItemX 3 4 2 3 3" xfId="57843"/>
    <cellStyle name="SAPBEXresItemX 3 4 2 4" xfId="57844"/>
    <cellStyle name="SAPBEXresItemX 3 4 2 4 2" xfId="57845"/>
    <cellStyle name="SAPBEXresItemX 3 4 2 4 2 2" xfId="57846"/>
    <cellStyle name="SAPBEXresItemX 3 4 2 4 3" xfId="57847"/>
    <cellStyle name="SAPBEXresItemX 3 4 2 5" xfId="57848"/>
    <cellStyle name="SAPBEXresItemX 3 4 2 5 2" xfId="57849"/>
    <cellStyle name="SAPBEXresItemX 3 4 2 5 2 2" xfId="57850"/>
    <cellStyle name="SAPBEXresItemX 3 4 2 5 3" xfId="57851"/>
    <cellStyle name="SAPBEXresItemX 3 4 2 6" xfId="57852"/>
    <cellStyle name="SAPBEXresItemX 3 4 2 6 2" xfId="57853"/>
    <cellStyle name="SAPBEXresItemX 3 4 2 6 2 2" xfId="57854"/>
    <cellStyle name="SAPBEXresItemX 3 4 2 6 3" xfId="57855"/>
    <cellStyle name="SAPBEXresItemX 3 4 2 7" xfId="57856"/>
    <cellStyle name="SAPBEXresItemX 3 4 2 7 2" xfId="57857"/>
    <cellStyle name="SAPBEXresItemX 3 4 2 8" xfId="57858"/>
    <cellStyle name="SAPBEXresItemX 3 4 3" xfId="57859"/>
    <cellStyle name="SAPBEXresItemX 3 4 3 2" xfId="57860"/>
    <cellStyle name="SAPBEXresItemX 3 4 3 2 2" xfId="57861"/>
    <cellStyle name="SAPBEXresItemX 3 4 3 3" xfId="57862"/>
    <cellStyle name="SAPBEXresItemX 3 4 4" xfId="57863"/>
    <cellStyle name="SAPBEXresItemX 3 4 4 2" xfId="57864"/>
    <cellStyle name="SAPBEXresItemX 3 4 4 2 2" xfId="57865"/>
    <cellStyle name="SAPBEXresItemX 3 4 4 3" xfId="57866"/>
    <cellStyle name="SAPBEXresItemX 3 4 5" xfId="57867"/>
    <cellStyle name="SAPBEXresItemX 3 4 5 2" xfId="57868"/>
    <cellStyle name="SAPBEXresItemX 3 4 5 2 2" xfId="57869"/>
    <cellStyle name="SAPBEXresItemX 3 4 5 3" xfId="57870"/>
    <cellStyle name="SAPBEXresItemX 3 4 6" xfId="57871"/>
    <cellStyle name="SAPBEXresItemX 3 4 6 2" xfId="57872"/>
    <cellStyle name="SAPBEXresItemX 3 4 6 2 2" xfId="57873"/>
    <cellStyle name="SAPBEXresItemX 3 4 6 3" xfId="57874"/>
    <cellStyle name="SAPBEXresItemX 3 4 7" xfId="57875"/>
    <cellStyle name="SAPBEXresItemX 3 4 7 2" xfId="57876"/>
    <cellStyle name="SAPBEXresItemX 3 4 7 2 2" xfId="57877"/>
    <cellStyle name="SAPBEXresItemX 3 4 7 3" xfId="57878"/>
    <cellStyle name="SAPBEXresItemX 3 4 8" xfId="57879"/>
    <cellStyle name="SAPBEXresItemX 3 4 8 2" xfId="57880"/>
    <cellStyle name="SAPBEXresItemX 3 4 9" xfId="57881"/>
    <cellStyle name="SAPBEXresItemX 3 5" xfId="57882"/>
    <cellStyle name="SAPBEXresItemX 3 5 2" xfId="57883"/>
    <cellStyle name="SAPBEXresItemX 3 5 2 2" xfId="57884"/>
    <cellStyle name="SAPBEXresItemX 3 5 2 2 2" xfId="57885"/>
    <cellStyle name="SAPBEXresItemX 3 5 2 3" xfId="57886"/>
    <cellStyle name="SAPBEXresItemX 3 5 3" xfId="57887"/>
    <cellStyle name="SAPBEXresItemX 3 5 3 2" xfId="57888"/>
    <cellStyle name="SAPBEXresItemX 3 5 3 2 2" xfId="57889"/>
    <cellStyle name="SAPBEXresItemX 3 5 3 3" xfId="57890"/>
    <cellStyle name="SAPBEXresItemX 3 5 4" xfId="57891"/>
    <cellStyle name="SAPBEXresItemX 3 5 4 2" xfId="57892"/>
    <cellStyle name="SAPBEXresItemX 3 5 4 2 2" xfId="57893"/>
    <cellStyle name="SAPBEXresItemX 3 5 4 3" xfId="57894"/>
    <cellStyle name="SAPBEXresItemX 3 5 5" xfId="57895"/>
    <cellStyle name="SAPBEXresItemX 3 5 5 2" xfId="57896"/>
    <cellStyle name="SAPBEXresItemX 3 5 5 2 2" xfId="57897"/>
    <cellStyle name="SAPBEXresItemX 3 5 5 3" xfId="57898"/>
    <cellStyle name="SAPBEXresItemX 3 5 6" xfId="57899"/>
    <cellStyle name="SAPBEXresItemX 3 5 6 2" xfId="57900"/>
    <cellStyle name="SAPBEXresItemX 3 5 7" xfId="57901"/>
    <cellStyle name="SAPBEXresItemX 3 6" xfId="57902"/>
    <cellStyle name="SAPBEXresItemX 3 6 2" xfId="57903"/>
    <cellStyle name="SAPBEXresItemX 3 6 2 2" xfId="57904"/>
    <cellStyle name="SAPBEXresItemX 3 6 3" xfId="57905"/>
    <cellStyle name="SAPBEXresItemX 3 7" xfId="57906"/>
    <cellStyle name="SAPBEXresItemX 3 7 2" xfId="57907"/>
    <cellStyle name="SAPBEXresItemX 3 7 2 2" xfId="57908"/>
    <cellStyle name="SAPBEXresItemX 3 7 3" xfId="57909"/>
    <cellStyle name="SAPBEXresItemX 3 8" xfId="57910"/>
    <cellStyle name="SAPBEXresItemX 3 8 2" xfId="57911"/>
    <cellStyle name="SAPBEXresItemX 3 9" xfId="57912"/>
    <cellStyle name="SAPBEXresItemX 4" xfId="57913"/>
    <cellStyle name="SAPBEXresItemX 4 2" xfId="57914"/>
    <cellStyle name="SAPBEXresItemX 4 2 2" xfId="57915"/>
    <cellStyle name="SAPBEXresItemX 4 2 2 2" xfId="57916"/>
    <cellStyle name="SAPBEXresItemX 4 2 2 2 2" xfId="57917"/>
    <cellStyle name="SAPBEXresItemX 4 2 2 2 2 2" xfId="57918"/>
    <cellStyle name="SAPBEXresItemX 4 2 2 2 2 2 2" xfId="57919"/>
    <cellStyle name="SAPBEXresItemX 4 2 2 2 2 3" xfId="57920"/>
    <cellStyle name="SAPBEXresItemX 4 2 2 2 3" xfId="57921"/>
    <cellStyle name="SAPBEXresItemX 4 2 2 2 3 2" xfId="57922"/>
    <cellStyle name="SAPBEXresItemX 4 2 2 2 3 2 2" xfId="57923"/>
    <cellStyle name="SAPBEXresItemX 4 2 2 2 3 3" xfId="57924"/>
    <cellStyle name="SAPBEXresItemX 4 2 2 2 4" xfId="57925"/>
    <cellStyle name="SAPBEXresItemX 4 2 2 2 4 2" xfId="57926"/>
    <cellStyle name="SAPBEXresItemX 4 2 2 2 4 2 2" xfId="57927"/>
    <cellStyle name="SAPBEXresItemX 4 2 2 2 4 3" xfId="57928"/>
    <cellStyle name="SAPBEXresItemX 4 2 2 2 5" xfId="57929"/>
    <cellStyle name="SAPBEXresItemX 4 2 2 2 5 2" xfId="57930"/>
    <cellStyle name="SAPBEXresItemX 4 2 2 2 5 2 2" xfId="57931"/>
    <cellStyle name="SAPBEXresItemX 4 2 2 2 5 3" xfId="57932"/>
    <cellStyle name="SAPBEXresItemX 4 2 2 2 6" xfId="57933"/>
    <cellStyle name="SAPBEXresItemX 4 2 2 2 6 2" xfId="57934"/>
    <cellStyle name="SAPBEXresItemX 4 2 2 2 6 2 2" xfId="57935"/>
    <cellStyle name="SAPBEXresItemX 4 2 2 2 6 3" xfId="57936"/>
    <cellStyle name="SAPBEXresItemX 4 2 2 2 7" xfId="57937"/>
    <cellStyle name="SAPBEXresItemX 4 2 2 2 7 2" xfId="57938"/>
    <cellStyle name="SAPBEXresItemX 4 2 2 2 8" xfId="57939"/>
    <cellStyle name="SAPBEXresItemX 4 2 2 3" xfId="57940"/>
    <cellStyle name="SAPBEXresItemX 4 2 2 3 2" xfId="57941"/>
    <cellStyle name="SAPBEXresItemX 4 2 2 3 2 2" xfId="57942"/>
    <cellStyle name="SAPBEXresItemX 4 2 2 3 3" xfId="57943"/>
    <cellStyle name="SAPBEXresItemX 4 2 2 4" xfId="57944"/>
    <cellStyle name="SAPBEXresItemX 4 2 2 4 2" xfId="57945"/>
    <cellStyle name="SAPBEXresItemX 4 2 2 4 2 2" xfId="57946"/>
    <cellStyle name="SAPBEXresItemX 4 2 2 4 3" xfId="57947"/>
    <cellStyle name="SAPBEXresItemX 4 2 2 5" xfId="57948"/>
    <cellStyle name="SAPBEXresItemX 4 2 2 5 2" xfId="57949"/>
    <cellStyle name="SAPBEXresItemX 4 2 2 5 2 2" xfId="57950"/>
    <cellStyle name="SAPBEXresItemX 4 2 2 5 3" xfId="57951"/>
    <cellStyle name="SAPBEXresItemX 4 2 2 6" xfId="57952"/>
    <cellStyle name="SAPBEXresItemX 4 2 2 6 2" xfId="57953"/>
    <cellStyle name="SAPBEXresItemX 4 2 2 6 2 2" xfId="57954"/>
    <cellStyle name="SAPBEXresItemX 4 2 2 6 3" xfId="57955"/>
    <cellStyle name="SAPBEXresItemX 4 2 2 7" xfId="57956"/>
    <cellStyle name="SAPBEXresItemX 4 2 2 7 2" xfId="57957"/>
    <cellStyle name="SAPBEXresItemX 4 2 2 7 2 2" xfId="57958"/>
    <cellStyle name="SAPBEXresItemX 4 2 2 7 3" xfId="57959"/>
    <cellStyle name="SAPBEXresItemX 4 2 2 8" xfId="57960"/>
    <cellStyle name="SAPBEXresItemX 4 2 2 8 2" xfId="57961"/>
    <cellStyle name="SAPBEXresItemX 4 2 2 9" xfId="57962"/>
    <cellStyle name="SAPBEXresItemX 4 2 3" xfId="57963"/>
    <cellStyle name="SAPBEXresItemX 4 2 3 2" xfId="57964"/>
    <cellStyle name="SAPBEXresItemX 4 2 3 2 2" xfId="57965"/>
    <cellStyle name="SAPBEXresItemX 4 2 3 2 2 2" xfId="57966"/>
    <cellStyle name="SAPBEXresItemX 4 2 3 2 3" xfId="57967"/>
    <cellStyle name="SAPBEXresItemX 4 2 3 3" xfId="57968"/>
    <cellStyle name="SAPBEXresItemX 4 2 3 3 2" xfId="57969"/>
    <cellStyle name="SAPBEXresItemX 4 2 3 3 2 2" xfId="57970"/>
    <cellStyle name="SAPBEXresItemX 4 2 3 3 3" xfId="57971"/>
    <cellStyle name="SAPBEXresItemX 4 2 3 4" xfId="57972"/>
    <cellStyle name="SAPBEXresItemX 4 2 3 4 2" xfId="57973"/>
    <cellStyle name="SAPBEXresItemX 4 2 3 4 2 2" xfId="57974"/>
    <cellStyle name="SAPBEXresItemX 4 2 3 4 3" xfId="57975"/>
    <cellStyle name="SAPBEXresItemX 4 2 3 5" xfId="57976"/>
    <cellStyle name="SAPBEXresItemX 4 2 3 5 2" xfId="57977"/>
    <cellStyle name="SAPBEXresItemX 4 2 3 5 2 2" xfId="57978"/>
    <cellStyle name="SAPBEXresItemX 4 2 3 5 3" xfId="57979"/>
    <cellStyle name="SAPBEXresItemX 4 2 3 6" xfId="57980"/>
    <cellStyle name="SAPBEXresItemX 4 2 3 6 2" xfId="57981"/>
    <cellStyle name="SAPBEXresItemX 4 2 3 7" xfId="57982"/>
    <cellStyle name="SAPBEXresItemX 4 2 4" xfId="57983"/>
    <cellStyle name="SAPBEXresItemX 4 2 4 2" xfId="57984"/>
    <cellStyle name="SAPBEXresItemX 4 2 4 2 2" xfId="57985"/>
    <cellStyle name="SAPBEXresItemX 4 2 4 3" xfId="57986"/>
    <cellStyle name="SAPBEXresItemX 4 2 5" xfId="57987"/>
    <cellStyle name="SAPBEXresItemX 4 2 5 2" xfId="57988"/>
    <cellStyle name="SAPBEXresItemX 4 2 5 2 2" xfId="57989"/>
    <cellStyle name="SAPBEXresItemX 4 2 5 3" xfId="57990"/>
    <cellStyle name="SAPBEXresItemX 4 2 6" xfId="57991"/>
    <cellStyle name="SAPBEXresItemX 4 2 6 2" xfId="57992"/>
    <cellStyle name="SAPBEXresItemX 4 2 7" xfId="57993"/>
    <cellStyle name="SAPBEXresItemX 4 3" xfId="57994"/>
    <cellStyle name="SAPBEXresItemX 4 3 2" xfId="57995"/>
    <cellStyle name="SAPBEXresItemX 4 3 2 2" xfId="57996"/>
    <cellStyle name="SAPBEXresItemX 4 3 2 2 2" xfId="57997"/>
    <cellStyle name="SAPBEXresItemX 4 3 2 2 2 2" xfId="57998"/>
    <cellStyle name="SAPBEXresItemX 4 3 2 2 2 2 2" xfId="57999"/>
    <cellStyle name="SAPBEXresItemX 4 3 2 2 2 3" xfId="58000"/>
    <cellStyle name="SAPBEXresItemX 4 3 2 2 3" xfId="58001"/>
    <cellStyle name="SAPBEXresItemX 4 3 2 2 3 2" xfId="58002"/>
    <cellStyle name="SAPBEXresItemX 4 3 2 2 3 2 2" xfId="58003"/>
    <cellStyle name="SAPBEXresItemX 4 3 2 2 3 3" xfId="58004"/>
    <cellStyle name="SAPBEXresItemX 4 3 2 2 4" xfId="58005"/>
    <cellStyle name="SAPBEXresItemX 4 3 2 2 4 2" xfId="58006"/>
    <cellStyle name="SAPBEXresItemX 4 3 2 2 4 2 2" xfId="58007"/>
    <cellStyle name="SAPBEXresItemX 4 3 2 2 4 3" xfId="58008"/>
    <cellStyle name="SAPBEXresItemX 4 3 2 2 5" xfId="58009"/>
    <cellStyle name="SAPBEXresItemX 4 3 2 2 5 2" xfId="58010"/>
    <cellStyle name="SAPBEXresItemX 4 3 2 2 5 2 2" xfId="58011"/>
    <cellStyle name="SAPBEXresItemX 4 3 2 2 5 3" xfId="58012"/>
    <cellStyle name="SAPBEXresItemX 4 3 2 2 6" xfId="58013"/>
    <cellStyle name="SAPBEXresItemX 4 3 2 2 6 2" xfId="58014"/>
    <cellStyle name="SAPBEXresItemX 4 3 2 2 6 2 2" xfId="58015"/>
    <cellStyle name="SAPBEXresItemX 4 3 2 2 6 3" xfId="58016"/>
    <cellStyle name="SAPBEXresItemX 4 3 2 2 7" xfId="58017"/>
    <cellStyle name="SAPBEXresItemX 4 3 2 2 7 2" xfId="58018"/>
    <cellStyle name="SAPBEXresItemX 4 3 2 2 8" xfId="58019"/>
    <cellStyle name="SAPBEXresItemX 4 3 2 3" xfId="58020"/>
    <cellStyle name="SAPBEXresItemX 4 3 2 3 2" xfId="58021"/>
    <cellStyle name="SAPBEXresItemX 4 3 2 3 2 2" xfId="58022"/>
    <cellStyle name="SAPBEXresItemX 4 3 2 3 3" xfId="58023"/>
    <cellStyle name="SAPBEXresItemX 4 3 2 4" xfId="58024"/>
    <cellStyle name="SAPBEXresItemX 4 3 2 4 2" xfId="58025"/>
    <cellStyle name="SAPBEXresItemX 4 3 2 4 2 2" xfId="58026"/>
    <cellStyle name="SAPBEXresItemX 4 3 2 4 3" xfId="58027"/>
    <cellStyle name="SAPBEXresItemX 4 3 2 5" xfId="58028"/>
    <cellStyle name="SAPBEXresItemX 4 3 2 5 2" xfId="58029"/>
    <cellStyle name="SAPBEXresItemX 4 3 2 5 2 2" xfId="58030"/>
    <cellStyle name="SAPBEXresItemX 4 3 2 5 3" xfId="58031"/>
    <cellStyle name="SAPBEXresItemX 4 3 2 6" xfId="58032"/>
    <cellStyle name="SAPBEXresItemX 4 3 2 6 2" xfId="58033"/>
    <cellStyle name="SAPBEXresItemX 4 3 2 6 2 2" xfId="58034"/>
    <cellStyle name="SAPBEXresItemX 4 3 2 6 3" xfId="58035"/>
    <cellStyle name="SAPBEXresItemX 4 3 2 7" xfId="58036"/>
    <cellStyle name="SAPBEXresItemX 4 3 2 7 2" xfId="58037"/>
    <cellStyle name="SAPBEXresItemX 4 3 2 7 2 2" xfId="58038"/>
    <cellStyle name="SAPBEXresItemX 4 3 2 7 3" xfId="58039"/>
    <cellStyle name="SAPBEXresItemX 4 3 2 8" xfId="58040"/>
    <cellStyle name="SAPBEXresItemX 4 3 2 8 2" xfId="58041"/>
    <cellStyle name="SAPBEXresItemX 4 3 2 9" xfId="58042"/>
    <cellStyle name="SAPBEXresItemX 4 3 3" xfId="58043"/>
    <cellStyle name="SAPBEXresItemX 4 3 3 2" xfId="58044"/>
    <cellStyle name="SAPBEXresItemX 4 3 3 2 2" xfId="58045"/>
    <cellStyle name="SAPBEXresItemX 4 3 3 2 2 2" xfId="58046"/>
    <cellStyle name="SAPBEXresItemX 4 3 3 2 3" xfId="58047"/>
    <cellStyle name="SAPBEXresItemX 4 3 3 3" xfId="58048"/>
    <cellStyle name="SAPBEXresItemX 4 3 3 3 2" xfId="58049"/>
    <cellStyle name="SAPBEXresItemX 4 3 3 3 2 2" xfId="58050"/>
    <cellStyle name="SAPBEXresItemX 4 3 3 3 3" xfId="58051"/>
    <cellStyle name="SAPBEXresItemX 4 3 3 4" xfId="58052"/>
    <cellStyle name="SAPBEXresItemX 4 3 3 4 2" xfId="58053"/>
    <cellStyle name="SAPBEXresItemX 4 3 3 4 2 2" xfId="58054"/>
    <cellStyle name="SAPBEXresItemX 4 3 3 4 3" xfId="58055"/>
    <cellStyle name="SAPBEXresItemX 4 3 3 5" xfId="58056"/>
    <cellStyle name="SAPBEXresItemX 4 3 3 5 2" xfId="58057"/>
    <cellStyle name="SAPBEXresItemX 4 3 3 5 2 2" xfId="58058"/>
    <cellStyle name="SAPBEXresItemX 4 3 3 5 3" xfId="58059"/>
    <cellStyle name="SAPBEXresItemX 4 3 3 6" xfId="58060"/>
    <cellStyle name="SAPBEXresItemX 4 3 3 6 2" xfId="58061"/>
    <cellStyle name="SAPBEXresItemX 4 3 3 7" xfId="58062"/>
    <cellStyle name="SAPBEXresItemX 4 3 4" xfId="58063"/>
    <cellStyle name="SAPBEXresItemX 4 3 4 2" xfId="58064"/>
    <cellStyle name="SAPBEXresItemX 4 3 4 2 2" xfId="58065"/>
    <cellStyle name="SAPBEXresItemX 4 3 4 3" xfId="58066"/>
    <cellStyle name="SAPBEXresItemX 4 3 5" xfId="58067"/>
    <cellStyle name="SAPBEXresItemX 4 3 5 2" xfId="58068"/>
    <cellStyle name="SAPBEXresItemX 4 3 5 2 2" xfId="58069"/>
    <cellStyle name="SAPBEXresItemX 4 3 5 3" xfId="58070"/>
    <cellStyle name="SAPBEXresItemX 4 3 6" xfId="58071"/>
    <cellStyle name="SAPBEXresItemX 4 3 6 2" xfId="58072"/>
    <cellStyle name="SAPBEXresItemX 4 3 7" xfId="58073"/>
    <cellStyle name="SAPBEXresItemX 4 4" xfId="58074"/>
    <cellStyle name="SAPBEXresItemX 4 4 2" xfId="58075"/>
    <cellStyle name="SAPBEXresItemX 4 4 2 2" xfId="58076"/>
    <cellStyle name="SAPBEXresItemX 4 4 2 2 2" xfId="58077"/>
    <cellStyle name="SAPBEXresItemX 4 4 2 2 2 2" xfId="58078"/>
    <cellStyle name="SAPBEXresItemX 4 4 2 2 3" xfId="58079"/>
    <cellStyle name="SAPBEXresItemX 4 4 2 3" xfId="58080"/>
    <cellStyle name="SAPBEXresItemX 4 4 2 3 2" xfId="58081"/>
    <cellStyle name="SAPBEXresItemX 4 4 2 3 2 2" xfId="58082"/>
    <cellStyle name="SAPBEXresItemX 4 4 2 3 3" xfId="58083"/>
    <cellStyle name="SAPBEXresItemX 4 4 2 4" xfId="58084"/>
    <cellStyle name="SAPBEXresItemX 4 4 2 4 2" xfId="58085"/>
    <cellStyle name="SAPBEXresItemX 4 4 2 4 2 2" xfId="58086"/>
    <cellStyle name="SAPBEXresItemX 4 4 2 4 3" xfId="58087"/>
    <cellStyle name="SAPBEXresItemX 4 4 2 5" xfId="58088"/>
    <cellStyle name="SAPBEXresItemX 4 4 2 5 2" xfId="58089"/>
    <cellStyle name="SAPBEXresItemX 4 4 2 5 2 2" xfId="58090"/>
    <cellStyle name="SAPBEXresItemX 4 4 2 5 3" xfId="58091"/>
    <cellStyle name="SAPBEXresItemX 4 4 2 6" xfId="58092"/>
    <cellStyle name="SAPBEXresItemX 4 4 2 6 2" xfId="58093"/>
    <cellStyle name="SAPBEXresItemX 4 4 2 6 2 2" xfId="58094"/>
    <cellStyle name="SAPBEXresItemX 4 4 2 6 3" xfId="58095"/>
    <cellStyle name="SAPBEXresItemX 4 4 2 7" xfId="58096"/>
    <cellStyle name="SAPBEXresItemX 4 4 2 7 2" xfId="58097"/>
    <cellStyle name="SAPBEXresItemX 4 4 2 8" xfId="58098"/>
    <cellStyle name="SAPBEXresItemX 4 4 3" xfId="58099"/>
    <cellStyle name="SAPBEXresItemX 4 4 3 2" xfId="58100"/>
    <cellStyle name="SAPBEXresItemX 4 4 3 2 2" xfId="58101"/>
    <cellStyle name="SAPBEXresItemX 4 4 3 3" xfId="58102"/>
    <cellStyle name="SAPBEXresItemX 4 4 4" xfId="58103"/>
    <cellStyle name="SAPBEXresItemX 4 4 4 2" xfId="58104"/>
    <cellStyle name="SAPBEXresItemX 4 4 4 2 2" xfId="58105"/>
    <cellStyle name="SAPBEXresItemX 4 4 4 3" xfId="58106"/>
    <cellStyle name="SAPBEXresItemX 4 4 5" xfId="58107"/>
    <cellStyle name="SAPBEXresItemX 4 4 5 2" xfId="58108"/>
    <cellStyle name="SAPBEXresItemX 4 4 5 2 2" xfId="58109"/>
    <cellStyle name="SAPBEXresItemX 4 4 5 3" xfId="58110"/>
    <cellStyle name="SAPBEXresItemX 4 4 6" xfId="58111"/>
    <cellStyle name="SAPBEXresItemX 4 4 6 2" xfId="58112"/>
    <cellStyle name="SAPBEXresItemX 4 4 6 2 2" xfId="58113"/>
    <cellStyle name="SAPBEXresItemX 4 4 6 3" xfId="58114"/>
    <cellStyle name="SAPBEXresItemX 4 4 7" xfId="58115"/>
    <cellStyle name="SAPBEXresItemX 4 4 7 2" xfId="58116"/>
    <cellStyle name="SAPBEXresItemX 4 4 7 2 2" xfId="58117"/>
    <cellStyle name="SAPBEXresItemX 4 4 7 3" xfId="58118"/>
    <cellStyle name="SAPBEXresItemX 4 4 8" xfId="58119"/>
    <cellStyle name="SAPBEXresItemX 4 4 8 2" xfId="58120"/>
    <cellStyle name="SAPBEXresItemX 4 4 9" xfId="58121"/>
    <cellStyle name="SAPBEXresItemX 4 5" xfId="58122"/>
    <cellStyle name="SAPBEXresItemX 4 5 2" xfId="58123"/>
    <cellStyle name="SAPBEXresItemX 4 5 2 2" xfId="58124"/>
    <cellStyle name="SAPBEXresItemX 4 5 2 2 2" xfId="58125"/>
    <cellStyle name="SAPBEXresItemX 4 5 2 3" xfId="58126"/>
    <cellStyle name="SAPBEXresItemX 4 5 3" xfId="58127"/>
    <cellStyle name="SAPBEXresItemX 4 5 3 2" xfId="58128"/>
    <cellStyle name="SAPBEXresItemX 4 5 3 2 2" xfId="58129"/>
    <cellStyle name="SAPBEXresItemX 4 5 3 3" xfId="58130"/>
    <cellStyle name="SAPBEXresItemX 4 5 4" xfId="58131"/>
    <cellStyle name="SAPBEXresItemX 4 5 4 2" xfId="58132"/>
    <cellStyle name="SAPBEXresItemX 4 5 4 2 2" xfId="58133"/>
    <cellStyle name="SAPBEXresItemX 4 5 4 3" xfId="58134"/>
    <cellStyle name="SAPBEXresItemX 4 5 5" xfId="58135"/>
    <cellStyle name="SAPBEXresItemX 4 5 5 2" xfId="58136"/>
    <cellStyle name="SAPBEXresItemX 4 5 5 2 2" xfId="58137"/>
    <cellStyle name="SAPBEXresItemX 4 5 5 3" xfId="58138"/>
    <cellStyle name="SAPBEXresItemX 4 5 6" xfId="58139"/>
    <cellStyle name="SAPBEXresItemX 4 5 6 2" xfId="58140"/>
    <cellStyle name="SAPBEXresItemX 4 5 7" xfId="58141"/>
    <cellStyle name="SAPBEXresItemX 4 6" xfId="58142"/>
    <cellStyle name="SAPBEXresItemX 4 6 2" xfId="58143"/>
    <cellStyle name="SAPBEXresItemX 4 6 2 2" xfId="58144"/>
    <cellStyle name="SAPBEXresItemX 4 6 3" xfId="58145"/>
    <cellStyle name="SAPBEXresItemX 4 7" xfId="58146"/>
    <cellStyle name="SAPBEXresItemX 4 7 2" xfId="58147"/>
    <cellStyle name="SAPBEXresItemX 4 7 2 2" xfId="58148"/>
    <cellStyle name="SAPBEXresItemX 4 7 3" xfId="58149"/>
    <cellStyle name="SAPBEXresItemX 4 8" xfId="58150"/>
    <cellStyle name="SAPBEXresItemX 4 8 2" xfId="58151"/>
    <cellStyle name="SAPBEXresItemX 4 9" xfId="58152"/>
    <cellStyle name="SAPBEXresItemX 5" xfId="58153"/>
    <cellStyle name="SAPBEXresItemX 5 2" xfId="58154"/>
    <cellStyle name="SAPBEXresItemX 5 2 2" xfId="58155"/>
    <cellStyle name="SAPBEXresItemX 5 2 2 2" xfId="58156"/>
    <cellStyle name="SAPBEXresItemX 5 2 2 2 2" xfId="58157"/>
    <cellStyle name="SAPBEXresItemX 5 2 2 2 2 2" xfId="58158"/>
    <cellStyle name="SAPBEXresItemX 5 2 2 2 3" xfId="58159"/>
    <cellStyle name="SAPBEXresItemX 5 2 2 3" xfId="58160"/>
    <cellStyle name="SAPBEXresItemX 5 2 2 3 2" xfId="58161"/>
    <cellStyle name="SAPBEXresItemX 5 2 2 3 2 2" xfId="58162"/>
    <cellStyle name="SAPBEXresItemX 5 2 2 3 3" xfId="58163"/>
    <cellStyle name="SAPBEXresItemX 5 2 2 4" xfId="58164"/>
    <cellStyle name="SAPBEXresItemX 5 2 2 4 2" xfId="58165"/>
    <cellStyle name="SAPBEXresItemX 5 2 2 4 2 2" xfId="58166"/>
    <cellStyle name="SAPBEXresItemX 5 2 2 4 3" xfId="58167"/>
    <cellStyle name="SAPBEXresItemX 5 2 2 5" xfId="58168"/>
    <cellStyle name="SAPBEXresItemX 5 2 2 5 2" xfId="58169"/>
    <cellStyle name="SAPBEXresItemX 5 2 2 5 2 2" xfId="58170"/>
    <cellStyle name="SAPBEXresItemX 5 2 2 5 3" xfId="58171"/>
    <cellStyle name="SAPBEXresItemX 5 2 2 6" xfId="58172"/>
    <cellStyle name="SAPBEXresItemX 5 2 2 6 2" xfId="58173"/>
    <cellStyle name="SAPBEXresItemX 5 2 2 6 2 2" xfId="58174"/>
    <cellStyle name="SAPBEXresItemX 5 2 2 6 3" xfId="58175"/>
    <cellStyle name="SAPBEXresItemX 5 2 2 7" xfId="58176"/>
    <cellStyle name="SAPBEXresItemX 5 2 2 7 2" xfId="58177"/>
    <cellStyle name="SAPBEXresItemX 5 2 2 8" xfId="58178"/>
    <cellStyle name="SAPBEXresItemX 5 2 3" xfId="58179"/>
    <cellStyle name="SAPBEXresItemX 5 2 3 2" xfId="58180"/>
    <cellStyle name="SAPBEXresItemX 5 2 3 2 2" xfId="58181"/>
    <cellStyle name="SAPBEXresItemX 5 2 3 3" xfId="58182"/>
    <cellStyle name="SAPBEXresItemX 5 2 4" xfId="58183"/>
    <cellStyle name="SAPBEXresItemX 5 2 4 2" xfId="58184"/>
    <cellStyle name="SAPBEXresItemX 5 2 4 2 2" xfId="58185"/>
    <cellStyle name="SAPBEXresItemX 5 2 4 3" xfId="58186"/>
    <cellStyle name="SAPBEXresItemX 5 2 5" xfId="58187"/>
    <cellStyle name="SAPBEXresItemX 5 2 5 2" xfId="58188"/>
    <cellStyle name="SAPBEXresItemX 5 2 5 2 2" xfId="58189"/>
    <cellStyle name="SAPBEXresItemX 5 2 5 3" xfId="58190"/>
    <cellStyle name="SAPBEXresItemX 5 2 6" xfId="58191"/>
    <cellStyle name="SAPBEXresItemX 5 2 6 2" xfId="58192"/>
    <cellStyle name="SAPBEXresItemX 5 2 6 2 2" xfId="58193"/>
    <cellStyle name="SAPBEXresItemX 5 2 6 3" xfId="58194"/>
    <cellStyle name="SAPBEXresItemX 5 2 7" xfId="58195"/>
    <cellStyle name="SAPBEXresItemX 5 2 7 2" xfId="58196"/>
    <cellStyle name="SAPBEXresItemX 5 2 7 2 2" xfId="58197"/>
    <cellStyle name="SAPBEXresItemX 5 2 7 3" xfId="58198"/>
    <cellStyle name="SAPBEXresItemX 5 2 8" xfId="58199"/>
    <cellStyle name="SAPBEXresItemX 5 2 8 2" xfId="58200"/>
    <cellStyle name="SAPBEXresItemX 5 2 9" xfId="58201"/>
    <cellStyle name="SAPBEXresItemX 5 3" xfId="58202"/>
    <cellStyle name="SAPBEXresItemX 5 3 2" xfId="58203"/>
    <cellStyle name="SAPBEXresItemX 5 3 2 2" xfId="58204"/>
    <cellStyle name="SAPBEXresItemX 5 3 2 2 2" xfId="58205"/>
    <cellStyle name="SAPBEXresItemX 5 3 2 3" xfId="58206"/>
    <cellStyle name="SAPBEXresItemX 5 3 3" xfId="58207"/>
    <cellStyle name="SAPBEXresItemX 5 3 3 2" xfId="58208"/>
    <cellStyle name="SAPBEXresItemX 5 3 3 2 2" xfId="58209"/>
    <cellStyle name="SAPBEXresItemX 5 3 3 3" xfId="58210"/>
    <cellStyle name="SAPBEXresItemX 5 3 4" xfId="58211"/>
    <cellStyle name="SAPBEXresItemX 5 3 4 2" xfId="58212"/>
    <cellStyle name="SAPBEXresItemX 5 3 4 2 2" xfId="58213"/>
    <cellStyle name="SAPBEXresItemX 5 3 4 3" xfId="58214"/>
    <cellStyle name="SAPBEXresItemX 5 3 5" xfId="58215"/>
    <cellStyle name="SAPBEXresItemX 5 3 5 2" xfId="58216"/>
    <cellStyle name="SAPBEXresItemX 5 3 5 2 2" xfId="58217"/>
    <cellStyle name="SAPBEXresItemX 5 3 5 3" xfId="58218"/>
    <cellStyle name="SAPBEXresItemX 5 3 6" xfId="58219"/>
    <cellStyle name="SAPBEXresItemX 5 3 6 2" xfId="58220"/>
    <cellStyle name="SAPBEXresItemX 5 3 7" xfId="58221"/>
    <cellStyle name="SAPBEXresItemX 5 4" xfId="58222"/>
    <cellStyle name="SAPBEXresItemX 5 4 2" xfId="58223"/>
    <cellStyle name="SAPBEXresItemX 5 4 2 2" xfId="58224"/>
    <cellStyle name="SAPBEXresItemX 5 4 3" xfId="58225"/>
    <cellStyle name="SAPBEXresItemX 5 5" xfId="58226"/>
    <cellStyle name="SAPBEXresItemX 5 5 2" xfId="58227"/>
    <cellStyle name="SAPBEXresItemX 5 5 2 2" xfId="58228"/>
    <cellStyle name="SAPBEXresItemX 5 5 3" xfId="58229"/>
    <cellStyle name="SAPBEXresItemX 5 6" xfId="58230"/>
    <cellStyle name="SAPBEXresItemX 5 6 2" xfId="58231"/>
    <cellStyle name="SAPBEXresItemX 5 7" xfId="58232"/>
    <cellStyle name="SAPBEXresItemX 6" xfId="58233"/>
    <cellStyle name="SAPBEXresItemX 6 2" xfId="58234"/>
    <cellStyle name="SAPBEXresItemX 6 2 2" xfId="58235"/>
    <cellStyle name="SAPBEXresItemX 6 2 2 2" xfId="58236"/>
    <cellStyle name="SAPBEXresItemX 6 2 2 2 2" xfId="58237"/>
    <cellStyle name="SAPBEXresItemX 6 2 2 3" xfId="58238"/>
    <cellStyle name="SAPBEXresItemX 6 2 3" xfId="58239"/>
    <cellStyle name="SAPBEXresItemX 6 2 3 2" xfId="58240"/>
    <cellStyle name="SAPBEXresItemX 6 2 3 2 2" xfId="58241"/>
    <cellStyle name="SAPBEXresItemX 6 2 3 3" xfId="58242"/>
    <cellStyle name="SAPBEXresItemX 6 2 4" xfId="58243"/>
    <cellStyle name="SAPBEXresItemX 6 2 4 2" xfId="58244"/>
    <cellStyle name="SAPBEXresItemX 6 2 4 2 2" xfId="58245"/>
    <cellStyle name="SAPBEXresItemX 6 2 4 3" xfId="58246"/>
    <cellStyle name="SAPBEXresItemX 6 2 5" xfId="58247"/>
    <cellStyle name="SAPBEXresItemX 6 2 5 2" xfId="58248"/>
    <cellStyle name="SAPBEXresItemX 6 2 5 2 2" xfId="58249"/>
    <cellStyle name="SAPBEXresItemX 6 2 5 3" xfId="58250"/>
    <cellStyle name="SAPBEXresItemX 6 2 6" xfId="58251"/>
    <cellStyle name="SAPBEXresItemX 6 2 6 2" xfId="58252"/>
    <cellStyle name="SAPBEXresItemX 6 2 6 2 2" xfId="58253"/>
    <cellStyle name="SAPBEXresItemX 6 2 6 3" xfId="58254"/>
    <cellStyle name="SAPBEXresItemX 6 2 7" xfId="58255"/>
    <cellStyle name="SAPBEXresItemX 6 2 7 2" xfId="58256"/>
    <cellStyle name="SAPBEXresItemX 6 2 8" xfId="58257"/>
    <cellStyle name="SAPBEXresItemX 6 3" xfId="58258"/>
    <cellStyle name="SAPBEXresItemX 6 3 2" xfId="58259"/>
    <cellStyle name="SAPBEXresItemX 6 3 2 2" xfId="58260"/>
    <cellStyle name="SAPBEXresItemX 6 3 3" xfId="58261"/>
    <cellStyle name="SAPBEXresItemX 6 4" xfId="58262"/>
    <cellStyle name="SAPBEXresItemX 6 4 2" xfId="58263"/>
    <cellStyle name="SAPBEXresItemX 6 4 2 2" xfId="58264"/>
    <cellStyle name="SAPBEXresItemX 6 4 3" xfId="58265"/>
    <cellStyle name="SAPBEXresItemX 6 5" xfId="58266"/>
    <cellStyle name="SAPBEXresItemX 6 5 2" xfId="58267"/>
    <cellStyle name="SAPBEXresItemX 6 5 2 2" xfId="58268"/>
    <cellStyle name="SAPBEXresItemX 6 5 3" xfId="58269"/>
    <cellStyle name="SAPBEXresItemX 6 6" xfId="58270"/>
    <cellStyle name="SAPBEXresItemX 6 6 2" xfId="58271"/>
    <cellStyle name="SAPBEXresItemX 6 6 2 2" xfId="58272"/>
    <cellStyle name="SAPBEXresItemX 6 6 3" xfId="58273"/>
    <cellStyle name="SAPBEXresItemX 6 7" xfId="58274"/>
    <cellStyle name="SAPBEXresItemX 6 7 2" xfId="58275"/>
    <cellStyle name="SAPBEXresItemX 6 7 2 2" xfId="58276"/>
    <cellStyle name="SAPBEXresItemX 6 7 3" xfId="58277"/>
    <cellStyle name="SAPBEXresItemX 6 8" xfId="58278"/>
    <cellStyle name="SAPBEXresItemX 6 8 2" xfId="58279"/>
    <cellStyle name="SAPBEXresItemX 6 9" xfId="58280"/>
    <cellStyle name="SAPBEXresItemX 7" xfId="58281"/>
    <cellStyle name="SAPBEXresItemX 7 2" xfId="58282"/>
    <cellStyle name="SAPBEXresItemX 7 2 2" xfId="58283"/>
    <cellStyle name="SAPBEXresItemX 7 2 2 2" xfId="58284"/>
    <cellStyle name="SAPBEXresItemX 7 2 3" xfId="58285"/>
    <cellStyle name="SAPBEXresItemX 7 3" xfId="58286"/>
    <cellStyle name="SAPBEXresItemX 7 3 2" xfId="58287"/>
    <cellStyle name="SAPBEXresItemX 7 3 2 2" xfId="58288"/>
    <cellStyle name="SAPBEXresItemX 7 3 3" xfId="58289"/>
    <cellStyle name="SAPBEXresItemX 7 4" xfId="58290"/>
    <cellStyle name="SAPBEXresItemX 7 4 2" xfId="58291"/>
    <cellStyle name="SAPBEXresItemX 7 4 2 2" xfId="58292"/>
    <cellStyle name="SAPBEXresItemX 7 4 3" xfId="58293"/>
    <cellStyle name="SAPBEXresItemX 7 5" xfId="58294"/>
    <cellStyle name="SAPBEXresItemX 7 5 2" xfId="58295"/>
    <cellStyle name="SAPBEXresItemX 7 5 2 2" xfId="58296"/>
    <cellStyle name="SAPBEXresItemX 7 5 3" xfId="58297"/>
    <cellStyle name="SAPBEXresItemX 7 6" xfId="58298"/>
    <cellStyle name="SAPBEXresItemX 7 6 2" xfId="58299"/>
    <cellStyle name="SAPBEXresItemX 7 7" xfId="58300"/>
    <cellStyle name="SAPBEXresItemX 8" xfId="58301"/>
    <cellStyle name="SAPBEXresItemX 8 2" xfId="58302"/>
    <cellStyle name="SAPBEXresItemX 8 2 2" xfId="58303"/>
    <cellStyle name="SAPBEXresItemX 8 3" xfId="58304"/>
    <cellStyle name="SAPBEXresItemX 9" xfId="58305"/>
    <cellStyle name="SAPBEXresItemX 9 2" xfId="58306"/>
    <cellStyle name="SAPBEXresItemX 9 2 2" xfId="58307"/>
    <cellStyle name="SAPBEXresItemX 9 3" xfId="58308"/>
    <cellStyle name="SAPBEXresItemX_10년_단기 (2)" xfId="58309"/>
    <cellStyle name="SAPBEXstdData" xfId="58310"/>
    <cellStyle name="SAPBEXstdData 10" xfId="58311"/>
    <cellStyle name="SAPBEXstdData 10 2" xfId="58312"/>
    <cellStyle name="SAPBEXstdData 11" xfId="58313"/>
    <cellStyle name="SAPBEXstdData 2" xfId="58314"/>
    <cellStyle name="SAPBEXstdData 2 2" xfId="58315"/>
    <cellStyle name="SAPBEXstdData 2 2 2" xfId="58316"/>
    <cellStyle name="SAPBEXstdData 2 2 2 2" xfId="58317"/>
    <cellStyle name="SAPBEXstdData 2 2 2 2 2" xfId="58318"/>
    <cellStyle name="SAPBEXstdData 2 2 2 2 2 2" xfId="58319"/>
    <cellStyle name="SAPBEXstdData 2 2 2 2 2 2 2" xfId="58320"/>
    <cellStyle name="SAPBEXstdData 2 2 2 2 2 3" xfId="58321"/>
    <cellStyle name="SAPBEXstdData 2 2 2 2 3" xfId="58322"/>
    <cellStyle name="SAPBEXstdData 2 2 2 2 3 2" xfId="58323"/>
    <cellStyle name="SAPBEXstdData 2 2 2 2 3 2 2" xfId="58324"/>
    <cellStyle name="SAPBEXstdData 2 2 2 2 3 3" xfId="58325"/>
    <cellStyle name="SAPBEXstdData 2 2 2 2 4" xfId="58326"/>
    <cellStyle name="SAPBEXstdData 2 2 2 2 4 2" xfId="58327"/>
    <cellStyle name="SAPBEXstdData 2 2 2 2 4 2 2" xfId="58328"/>
    <cellStyle name="SAPBEXstdData 2 2 2 2 4 3" xfId="58329"/>
    <cellStyle name="SAPBEXstdData 2 2 2 2 5" xfId="58330"/>
    <cellStyle name="SAPBEXstdData 2 2 2 2 5 2" xfId="58331"/>
    <cellStyle name="SAPBEXstdData 2 2 2 2 5 2 2" xfId="58332"/>
    <cellStyle name="SAPBEXstdData 2 2 2 2 5 3" xfId="58333"/>
    <cellStyle name="SAPBEXstdData 2 2 2 2 6" xfId="58334"/>
    <cellStyle name="SAPBEXstdData 2 2 2 2 6 2" xfId="58335"/>
    <cellStyle name="SAPBEXstdData 2 2 2 2 6 2 2" xfId="58336"/>
    <cellStyle name="SAPBEXstdData 2 2 2 2 6 3" xfId="58337"/>
    <cellStyle name="SAPBEXstdData 2 2 2 2 7" xfId="58338"/>
    <cellStyle name="SAPBEXstdData 2 2 2 2 7 2" xfId="58339"/>
    <cellStyle name="SAPBEXstdData 2 2 2 2 8" xfId="58340"/>
    <cellStyle name="SAPBEXstdData 2 2 2 3" xfId="58341"/>
    <cellStyle name="SAPBEXstdData 2 2 2 3 2" xfId="58342"/>
    <cellStyle name="SAPBEXstdData 2 2 2 3 2 2" xfId="58343"/>
    <cellStyle name="SAPBEXstdData 2 2 2 3 3" xfId="58344"/>
    <cellStyle name="SAPBEXstdData 2 2 2 4" xfId="58345"/>
    <cellStyle name="SAPBEXstdData 2 2 2 4 2" xfId="58346"/>
    <cellStyle name="SAPBEXstdData 2 2 2 4 2 2" xfId="58347"/>
    <cellStyle name="SAPBEXstdData 2 2 2 4 3" xfId="58348"/>
    <cellStyle name="SAPBEXstdData 2 2 2 5" xfId="58349"/>
    <cellStyle name="SAPBEXstdData 2 2 2 5 2" xfId="58350"/>
    <cellStyle name="SAPBEXstdData 2 2 2 5 2 2" xfId="58351"/>
    <cellStyle name="SAPBEXstdData 2 2 2 5 3" xfId="58352"/>
    <cellStyle name="SAPBEXstdData 2 2 2 6" xfId="58353"/>
    <cellStyle name="SAPBEXstdData 2 2 2 6 2" xfId="58354"/>
    <cellStyle name="SAPBEXstdData 2 2 2 6 2 2" xfId="58355"/>
    <cellStyle name="SAPBEXstdData 2 2 2 6 3" xfId="58356"/>
    <cellStyle name="SAPBEXstdData 2 2 2 7" xfId="58357"/>
    <cellStyle name="SAPBEXstdData 2 2 2 7 2" xfId="58358"/>
    <cellStyle name="SAPBEXstdData 2 2 2 7 2 2" xfId="58359"/>
    <cellStyle name="SAPBEXstdData 2 2 2 7 3" xfId="58360"/>
    <cellStyle name="SAPBEXstdData 2 2 2 8" xfId="58361"/>
    <cellStyle name="SAPBEXstdData 2 2 2 8 2" xfId="58362"/>
    <cellStyle name="SAPBEXstdData 2 2 2 9" xfId="58363"/>
    <cellStyle name="SAPBEXstdData 2 2 3" xfId="58364"/>
    <cellStyle name="SAPBEXstdData 2 2 3 2" xfId="58365"/>
    <cellStyle name="SAPBEXstdData 2 2 3 2 2" xfId="58366"/>
    <cellStyle name="SAPBEXstdData 2 2 3 2 2 2" xfId="58367"/>
    <cellStyle name="SAPBEXstdData 2 2 3 2 3" xfId="58368"/>
    <cellStyle name="SAPBEXstdData 2 2 3 3" xfId="58369"/>
    <cellStyle name="SAPBEXstdData 2 2 3 3 2" xfId="58370"/>
    <cellStyle name="SAPBEXstdData 2 2 3 3 2 2" xfId="58371"/>
    <cellStyle name="SAPBEXstdData 2 2 3 3 3" xfId="58372"/>
    <cellStyle name="SAPBEXstdData 2 2 3 4" xfId="58373"/>
    <cellStyle name="SAPBEXstdData 2 2 3 4 2" xfId="58374"/>
    <cellStyle name="SAPBEXstdData 2 2 3 4 2 2" xfId="58375"/>
    <cellStyle name="SAPBEXstdData 2 2 3 4 3" xfId="58376"/>
    <cellStyle name="SAPBEXstdData 2 2 3 5" xfId="58377"/>
    <cellStyle name="SAPBEXstdData 2 2 3 5 2" xfId="58378"/>
    <cellStyle name="SAPBEXstdData 2 2 3 5 2 2" xfId="58379"/>
    <cellStyle name="SAPBEXstdData 2 2 3 5 3" xfId="58380"/>
    <cellStyle name="SAPBEXstdData 2 2 3 6" xfId="58381"/>
    <cellStyle name="SAPBEXstdData 2 2 3 6 2" xfId="58382"/>
    <cellStyle name="SAPBEXstdData 2 2 3 7" xfId="58383"/>
    <cellStyle name="SAPBEXstdData 2 2 4" xfId="58384"/>
    <cellStyle name="SAPBEXstdData 2 2 4 2" xfId="58385"/>
    <cellStyle name="SAPBEXstdData 2 2 4 2 2" xfId="58386"/>
    <cellStyle name="SAPBEXstdData 2 2 4 3" xfId="58387"/>
    <cellStyle name="SAPBEXstdData 2 2 5" xfId="58388"/>
    <cellStyle name="SAPBEXstdData 2 2 5 2" xfId="58389"/>
    <cellStyle name="SAPBEXstdData 2 2 5 2 2" xfId="58390"/>
    <cellStyle name="SAPBEXstdData 2 2 5 3" xfId="58391"/>
    <cellStyle name="SAPBEXstdData 2 2 6" xfId="58392"/>
    <cellStyle name="SAPBEXstdData 2 2 6 2" xfId="58393"/>
    <cellStyle name="SAPBEXstdData 2 2 7" xfId="58394"/>
    <cellStyle name="SAPBEXstdData 2 3" xfId="58395"/>
    <cellStyle name="SAPBEXstdData 2 3 2" xfId="58396"/>
    <cellStyle name="SAPBEXstdData 2 3 2 2" xfId="58397"/>
    <cellStyle name="SAPBEXstdData 2 3 2 2 2" xfId="58398"/>
    <cellStyle name="SAPBEXstdData 2 3 2 2 2 2" xfId="58399"/>
    <cellStyle name="SAPBEXstdData 2 3 2 2 2 2 2" xfId="58400"/>
    <cellStyle name="SAPBEXstdData 2 3 2 2 2 3" xfId="58401"/>
    <cellStyle name="SAPBEXstdData 2 3 2 2 3" xfId="58402"/>
    <cellStyle name="SAPBEXstdData 2 3 2 2 3 2" xfId="58403"/>
    <cellStyle name="SAPBEXstdData 2 3 2 2 3 2 2" xfId="58404"/>
    <cellStyle name="SAPBEXstdData 2 3 2 2 3 3" xfId="58405"/>
    <cellStyle name="SAPBEXstdData 2 3 2 2 4" xfId="58406"/>
    <cellStyle name="SAPBEXstdData 2 3 2 2 4 2" xfId="58407"/>
    <cellStyle name="SAPBEXstdData 2 3 2 2 4 2 2" xfId="58408"/>
    <cellStyle name="SAPBEXstdData 2 3 2 2 4 3" xfId="58409"/>
    <cellStyle name="SAPBEXstdData 2 3 2 2 5" xfId="58410"/>
    <cellStyle name="SAPBEXstdData 2 3 2 2 5 2" xfId="58411"/>
    <cellStyle name="SAPBEXstdData 2 3 2 2 5 2 2" xfId="58412"/>
    <cellStyle name="SAPBEXstdData 2 3 2 2 5 3" xfId="58413"/>
    <cellStyle name="SAPBEXstdData 2 3 2 2 6" xfId="58414"/>
    <cellStyle name="SAPBEXstdData 2 3 2 2 6 2" xfId="58415"/>
    <cellStyle name="SAPBEXstdData 2 3 2 2 6 2 2" xfId="58416"/>
    <cellStyle name="SAPBEXstdData 2 3 2 2 6 3" xfId="58417"/>
    <cellStyle name="SAPBEXstdData 2 3 2 2 7" xfId="58418"/>
    <cellStyle name="SAPBEXstdData 2 3 2 2 7 2" xfId="58419"/>
    <cellStyle name="SAPBEXstdData 2 3 2 2 8" xfId="58420"/>
    <cellStyle name="SAPBEXstdData 2 3 2 3" xfId="58421"/>
    <cellStyle name="SAPBEXstdData 2 3 2 3 2" xfId="58422"/>
    <cellStyle name="SAPBEXstdData 2 3 2 3 2 2" xfId="58423"/>
    <cellStyle name="SAPBEXstdData 2 3 2 3 3" xfId="58424"/>
    <cellStyle name="SAPBEXstdData 2 3 2 4" xfId="58425"/>
    <cellStyle name="SAPBEXstdData 2 3 2 4 2" xfId="58426"/>
    <cellStyle name="SAPBEXstdData 2 3 2 4 2 2" xfId="58427"/>
    <cellStyle name="SAPBEXstdData 2 3 2 4 3" xfId="58428"/>
    <cellStyle name="SAPBEXstdData 2 3 2 5" xfId="58429"/>
    <cellStyle name="SAPBEXstdData 2 3 2 5 2" xfId="58430"/>
    <cellStyle name="SAPBEXstdData 2 3 2 5 2 2" xfId="58431"/>
    <cellStyle name="SAPBEXstdData 2 3 2 5 3" xfId="58432"/>
    <cellStyle name="SAPBEXstdData 2 3 2 6" xfId="58433"/>
    <cellStyle name="SAPBEXstdData 2 3 2 6 2" xfId="58434"/>
    <cellStyle name="SAPBEXstdData 2 3 2 6 2 2" xfId="58435"/>
    <cellStyle name="SAPBEXstdData 2 3 2 6 3" xfId="58436"/>
    <cellStyle name="SAPBEXstdData 2 3 2 7" xfId="58437"/>
    <cellStyle name="SAPBEXstdData 2 3 2 7 2" xfId="58438"/>
    <cellStyle name="SAPBEXstdData 2 3 2 7 2 2" xfId="58439"/>
    <cellStyle name="SAPBEXstdData 2 3 2 7 3" xfId="58440"/>
    <cellStyle name="SAPBEXstdData 2 3 2 8" xfId="58441"/>
    <cellStyle name="SAPBEXstdData 2 3 2 8 2" xfId="58442"/>
    <cellStyle name="SAPBEXstdData 2 3 2 9" xfId="58443"/>
    <cellStyle name="SAPBEXstdData 2 3 3" xfId="58444"/>
    <cellStyle name="SAPBEXstdData 2 3 3 2" xfId="58445"/>
    <cellStyle name="SAPBEXstdData 2 3 3 2 2" xfId="58446"/>
    <cellStyle name="SAPBEXstdData 2 3 3 2 2 2" xfId="58447"/>
    <cellStyle name="SAPBEXstdData 2 3 3 2 3" xfId="58448"/>
    <cellStyle name="SAPBEXstdData 2 3 3 3" xfId="58449"/>
    <cellStyle name="SAPBEXstdData 2 3 3 3 2" xfId="58450"/>
    <cellStyle name="SAPBEXstdData 2 3 3 3 2 2" xfId="58451"/>
    <cellStyle name="SAPBEXstdData 2 3 3 3 3" xfId="58452"/>
    <cellStyle name="SAPBEXstdData 2 3 3 4" xfId="58453"/>
    <cellStyle name="SAPBEXstdData 2 3 3 4 2" xfId="58454"/>
    <cellStyle name="SAPBEXstdData 2 3 3 4 2 2" xfId="58455"/>
    <cellStyle name="SAPBEXstdData 2 3 3 4 3" xfId="58456"/>
    <cellStyle name="SAPBEXstdData 2 3 3 5" xfId="58457"/>
    <cellStyle name="SAPBEXstdData 2 3 3 5 2" xfId="58458"/>
    <cellStyle name="SAPBEXstdData 2 3 3 5 2 2" xfId="58459"/>
    <cellStyle name="SAPBEXstdData 2 3 3 5 3" xfId="58460"/>
    <cellStyle name="SAPBEXstdData 2 3 3 6" xfId="58461"/>
    <cellStyle name="SAPBEXstdData 2 3 3 6 2" xfId="58462"/>
    <cellStyle name="SAPBEXstdData 2 3 3 7" xfId="58463"/>
    <cellStyle name="SAPBEXstdData 2 3 4" xfId="58464"/>
    <cellStyle name="SAPBEXstdData 2 3 4 2" xfId="58465"/>
    <cellStyle name="SAPBEXstdData 2 3 4 2 2" xfId="58466"/>
    <cellStyle name="SAPBEXstdData 2 3 4 3" xfId="58467"/>
    <cellStyle name="SAPBEXstdData 2 3 5" xfId="58468"/>
    <cellStyle name="SAPBEXstdData 2 3 5 2" xfId="58469"/>
    <cellStyle name="SAPBEXstdData 2 3 5 2 2" xfId="58470"/>
    <cellStyle name="SAPBEXstdData 2 3 5 3" xfId="58471"/>
    <cellStyle name="SAPBEXstdData 2 3 6" xfId="58472"/>
    <cellStyle name="SAPBEXstdData 2 3 6 2" xfId="58473"/>
    <cellStyle name="SAPBEXstdData 2 3 7" xfId="58474"/>
    <cellStyle name="SAPBEXstdData 2 4" xfId="58475"/>
    <cellStyle name="SAPBEXstdData 2 4 2" xfId="58476"/>
    <cellStyle name="SAPBEXstdData 2 4 2 2" xfId="58477"/>
    <cellStyle name="SAPBEXstdData 2 4 2 2 2" xfId="58478"/>
    <cellStyle name="SAPBEXstdData 2 4 2 2 2 2" xfId="58479"/>
    <cellStyle name="SAPBEXstdData 2 4 2 2 3" xfId="58480"/>
    <cellStyle name="SAPBEXstdData 2 4 2 3" xfId="58481"/>
    <cellStyle name="SAPBEXstdData 2 4 2 3 2" xfId="58482"/>
    <cellStyle name="SAPBEXstdData 2 4 2 3 2 2" xfId="58483"/>
    <cellStyle name="SAPBEXstdData 2 4 2 3 3" xfId="58484"/>
    <cellStyle name="SAPBEXstdData 2 4 2 4" xfId="58485"/>
    <cellStyle name="SAPBEXstdData 2 4 2 4 2" xfId="58486"/>
    <cellStyle name="SAPBEXstdData 2 4 2 4 2 2" xfId="58487"/>
    <cellStyle name="SAPBEXstdData 2 4 2 4 3" xfId="58488"/>
    <cellStyle name="SAPBEXstdData 2 4 2 5" xfId="58489"/>
    <cellStyle name="SAPBEXstdData 2 4 2 5 2" xfId="58490"/>
    <cellStyle name="SAPBEXstdData 2 4 2 5 2 2" xfId="58491"/>
    <cellStyle name="SAPBEXstdData 2 4 2 5 3" xfId="58492"/>
    <cellStyle name="SAPBEXstdData 2 4 2 6" xfId="58493"/>
    <cellStyle name="SAPBEXstdData 2 4 2 6 2" xfId="58494"/>
    <cellStyle name="SAPBEXstdData 2 4 2 6 2 2" xfId="58495"/>
    <cellStyle name="SAPBEXstdData 2 4 2 6 3" xfId="58496"/>
    <cellStyle name="SAPBEXstdData 2 4 2 7" xfId="58497"/>
    <cellStyle name="SAPBEXstdData 2 4 2 7 2" xfId="58498"/>
    <cellStyle name="SAPBEXstdData 2 4 2 8" xfId="58499"/>
    <cellStyle name="SAPBEXstdData 2 4 3" xfId="58500"/>
    <cellStyle name="SAPBEXstdData 2 4 3 2" xfId="58501"/>
    <cellStyle name="SAPBEXstdData 2 4 3 2 2" xfId="58502"/>
    <cellStyle name="SAPBEXstdData 2 4 3 3" xfId="58503"/>
    <cellStyle name="SAPBEXstdData 2 4 4" xfId="58504"/>
    <cellStyle name="SAPBEXstdData 2 4 4 2" xfId="58505"/>
    <cellStyle name="SAPBEXstdData 2 4 4 2 2" xfId="58506"/>
    <cellStyle name="SAPBEXstdData 2 4 4 3" xfId="58507"/>
    <cellStyle name="SAPBEXstdData 2 4 5" xfId="58508"/>
    <cellStyle name="SAPBEXstdData 2 4 5 2" xfId="58509"/>
    <cellStyle name="SAPBEXstdData 2 4 5 2 2" xfId="58510"/>
    <cellStyle name="SAPBEXstdData 2 4 5 3" xfId="58511"/>
    <cellStyle name="SAPBEXstdData 2 4 6" xfId="58512"/>
    <cellStyle name="SAPBEXstdData 2 4 6 2" xfId="58513"/>
    <cellStyle name="SAPBEXstdData 2 4 6 2 2" xfId="58514"/>
    <cellStyle name="SAPBEXstdData 2 4 6 3" xfId="58515"/>
    <cellStyle name="SAPBEXstdData 2 4 7" xfId="58516"/>
    <cellStyle name="SAPBEXstdData 2 4 7 2" xfId="58517"/>
    <cellStyle name="SAPBEXstdData 2 4 7 2 2" xfId="58518"/>
    <cellStyle name="SAPBEXstdData 2 4 7 3" xfId="58519"/>
    <cellStyle name="SAPBEXstdData 2 4 8" xfId="58520"/>
    <cellStyle name="SAPBEXstdData 2 4 8 2" xfId="58521"/>
    <cellStyle name="SAPBEXstdData 2 4 9" xfId="58522"/>
    <cellStyle name="SAPBEXstdData 2 5" xfId="58523"/>
    <cellStyle name="SAPBEXstdData 2 5 2" xfId="58524"/>
    <cellStyle name="SAPBEXstdData 2 5 2 2" xfId="58525"/>
    <cellStyle name="SAPBEXstdData 2 5 2 2 2" xfId="58526"/>
    <cellStyle name="SAPBEXstdData 2 5 2 3" xfId="58527"/>
    <cellStyle name="SAPBEXstdData 2 5 3" xfId="58528"/>
    <cellStyle name="SAPBEXstdData 2 5 3 2" xfId="58529"/>
    <cellStyle name="SAPBEXstdData 2 5 3 2 2" xfId="58530"/>
    <cellStyle name="SAPBEXstdData 2 5 3 3" xfId="58531"/>
    <cellStyle name="SAPBEXstdData 2 5 4" xfId="58532"/>
    <cellStyle name="SAPBEXstdData 2 5 4 2" xfId="58533"/>
    <cellStyle name="SAPBEXstdData 2 5 4 2 2" xfId="58534"/>
    <cellStyle name="SAPBEXstdData 2 5 4 3" xfId="58535"/>
    <cellStyle name="SAPBEXstdData 2 5 5" xfId="58536"/>
    <cellStyle name="SAPBEXstdData 2 5 5 2" xfId="58537"/>
    <cellStyle name="SAPBEXstdData 2 5 5 2 2" xfId="58538"/>
    <cellStyle name="SAPBEXstdData 2 5 5 3" xfId="58539"/>
    <cellStyle name="SAPBEXstdData 2 5 6" xfId="58540"/>
    <cellStyle name="SAPBEXstdData 2 5 6 2" xfId="58541"/>
    <cellStyle name="SAPBEXstdData 2 5 7" xfId="58542"/>
    <cellStyle name="SAPBEXstdData 2 6" xfId="58543"/>
    <cellStyle name="SAPBEXstdData 2 6 2" xfId="58544"/>
    <cellStyle name="SAPBEXstdData 2 6 2 2" xfId="58545"/>
    <cellStyle name="SAPBEXstdData 2 6 3" xfId="58546"/>
    <cellStyle name="SAPBEXstdData 2 7" xfId="58547"/>
    <cellStyle name="SAPBEXstdData 2 7 2" xfId="58548"/>
    <cellStyle name="SAPBEXstdData 2 7 2 2" xfId="58549"/>
    <cellStyle name="SAPBEXstdData 2 7 3" xfId="58550"/>
    <cellStyle name="SAPBEXstdData 2 8" xfId="58551"/>
    <cellStyle name="SAPBEXstdData 2 8 2" xfId="58552"/>
    <cellStyle name="SAPBEXstdData 2 9" xfId="58553"/>
    <cellStyle name="SAPBEXstdData 3" xfId="58554"/>
    <cellStyle name="SAPBEXstdData 3 2" xfId="58555"/>
    <cellStyle name="SAPBEXstdData 3 2 2" xfId="58556"/>
    <cellStyle name="SAPBEXstdData 3 2 2 2" xfId="58557"/>
    <cellStyle name="SAPBEXstdData 3 2 2 2 2" xfId="58558"/>
    <cellStyle name="SAPBEXstdData 3 2 2 2 2 2" xfId="58559"/>
    <cellStyle name="SAPBEXstdData 3 2 2 2 2 2 2" xfId="58560"/>
    <cellStyle name="SAPBEXstdData 3 2 2 2 2 3" xfId="58561"/>
    <cellStyle name="SAPBEXstdData 3 2 2 2 3" xfId="58562"/>
    <cellStyle name="SAPBEXstdData 3 2 2 2 3 2" xfId="58563"/>
    <cellStyle name="SAPBEXstdData 3 2 2 2 3 2 2" xfId="58564"/>
    <cellStyle name="SAPBEXstdData 3 2 2 2 3 3" xfId="58565"/>
    <cellStyle name="SAPBEXstdData 3 2 2 2 4" xfId="58566"/>
    <cellStyle name="SAPBEXstdData 3 2 2 2 4 2" xfId="58567"/>
    <cellStyle name="SAPBEXstdData 3 2 2 2 4 2 2" xfId="58568"/>
    <cellStyle name="SAPBEXstdData 3 2 2 2 4 3" xfId="58569"/>
    <cellStyle name="SAPBEXstdData 3 2 2 2 5" xfId="58570"/>
    <cellStyle name="SAPBEXstdData 3 2 2 2 5 2" xfId="58571"/>
    <cellStyle name="SAPBEXstdData 3 2 2 2 5 2 2" xfId="58572"/>
    <cellStyle name="SAPBEXstdData 3 2 2 2 5 3" xfId="58573"/>
    <cellStyle name="SAPBEXstdData 3 2 2 2 6" xfId="58574"/>
    <cellStyle name="SAPBEXstdData 3 2 2 2 6 2" xfId="58575"/>
    <cellStyle name="SAPBEXstdData 3 2 2 2 6 2 2" xfId="58576"/>
    <cellStyle name="SAPBEXstdData 3 2 2 2 6 3" xfId="58577"/>
    <cellStyle name="SAPBEXstdData 3 2 2 2 7" xfId="58578"/>
    <cellStyle name="SAPBEXstdData 3 2 2 2 7 2" xfId="58579"/>
    <cellStyle name="SAPBEXstdData 3 2 2 2 8" xfId="58580"/>
    <cellStyle name="SAPBEXstdData 3 2 2 3" xfId="58581"/>
    <cellStyle name="SAPBEXstdData 3 2 2 3 2" xfId="58582"/>
    <cellStyle name="SAPBEXstdData 3 2 2 3 2 2" xfId="58583"/>
    <cellStyle name="SAPBEXstdData 3 2 2 3 3" xfId="58584"/>
    <cellStyle name="SAPBEXstdData 3 2 2 4" xfId="58585"/>
    <cellStyle name="SAPBEXstdData 3 2 2 4 2" xfId="58586"/>
    <cellStyle name="SAPBEXstdData 3 2 2 4 2 2" xfId="58587"/>
    <cellStyle name="SAPBEXstdData 3 2 2 4 3" xfId="58588"/>
    <cellStyle name="SAPBEXstdData 3 2 2 5" xfId="58589"/>
    <cellStyle name="SAPBEXstdData 3 2 2 5 2" xfId="58590"/>
    <cellStyle name="SAPBEXstdData 3 2 2 5 2 2" xfId="58591"/>
    <cellStyle name="SAPBEXstdData 3 2 2 5 3" xfId="58592"/>
    <cellStyle name="SAPBEXstdData 3 2 2 6" xfId="58593"/>
    <cellStyle name="SAPBEXstdData 3 2 2 6 2" xfId="58594"/>
    <cellStyle name="SAPBEXstdData 3 2 2 6 2 2" xfId="58595"/>
    <cellStyle name="SAPBEXstdData 3 2 2 6 3" xfId="58596"/>
    <cellStyle name="SAPBEXstdData 3 2 2 7" xfId="58597"/>
    <cellStyle name="SAPBEXstdData 3 2 2 7 2" xfId="58598"/>
    <cellStyle name="SAPBEXstdData 3 2 2 7 2 2" xfId="58599"/>
    <cellStyle name="SAPBEXstdData 3 2 2 7 3" xfId="58600"/>
    <cellStyle name="SAPBEXstdData 3 2 2 8" xfId="58601"/>
    <cellStyle name="SAPBEXstdData 3 2 2 8 2" xfId="58602"/>
    <cellStyle name="SAPBEXstdData 3 2 2 9" xfId="58603"/>
    <cellStyle name="SAPBEXstdData 3 2 3" xfId="58604"/>
    <cellStyle name="SAPBEXstdData 3 2 3 2" xfId="58605"/>
    <cellStyle name="SAPBEXstdData 3 2 3 2 2" xfId="58606"/>
    <cellStyle name="SAPBEXstdData 3 2 3 2 2 2" xfId="58607"/>
    <cellStyle name="SAPBEXstdData 3 2 3 2 3" xfId="58608"/>
    <cellStyle name="SAPBEXstdData 3 2 3 3" xfId="58609"/>
    <cellStyle name="SAPBEXstdData 3 2 3 3 2" xfId="58610"/>
    <cellStyle name="SAPBEXstdData 3 2 3 3 2 2" xfId="58611"/>
    <cellStyle name="SAPBEXstdData 3 2 3 3 3" xfId="58612"/>
    <cellStyle name="SAPBEXstdData 3 2 3 4" xfId="58613"/>
    <cellStyle name="SAPBEXstdData 3 2 3 4 2" xfId="58614"/>
    <cellStyle name="SAPBEXstdData 3 2 3 4 2 2" xfId="58615"/>
    <cellStyle name="SAPBEXstdData 3 2 3 4 3" xfId="58616"/>
    <cellStyle name="SAPBEXstdData 3 2 3 5" xfId="58617"/>
    <cellStyle name="SAPBEXstdData 3 2 3 5 2" xfId="58618"/>
    <cellStyle name="SAPBEXstdData 3 2 3 5 2 2" xfId="58619"/>
    <cellStyle name="SAPBEXstdData 3 2 3 5 3" xfId="58620"/>
    <cellStyle name="SAPBEXstdData 3 2 3 6" xfId="58621"/>
    <cellStyle name="SAPBEXstdData 3 2 3 6 2" xfId="58622"/>
    <cellStyle name="SAPBEXstdData 3 2 3 7" xfId="58623"/>
    <cellStyle name="SAPBEXstdData 3 2 4" xfId="58624"/>
    <cellStyle name="SAPBEXstdData 3 2 4 2" xfId="58625"/>
    <cellStyle name="SAPBEXstdData 3 2 4 2 2" xfId="58626"/>
    <cellStyle name="SAPBEXstdData 3 2 4 3" xfId="58627"/>
    <cellStyle name="SAPBEXstdData 3 2 5" xfId="58628"/>
    <cellStyle name="SAPBEXstdData 3 2 5 2" xfId="58629"/>
    <cellStyle name="SAPBEXstdData 3 2 5 2 2" xfId="58630"/>
    <cellStyle name="SAPBEXstdData 3 2 5 3" xfId="58631"/>
    <cellStyle name="SAPBEXstdData 3 2 6" xfId="58632"/>
    <cellStyle name="SAPBEXstdData 3 2 6 2" xfId="58633"/>
    <cellStyle name="SAPBEXstdData 3 2 7" xfId="58634"/>
    <cellStyle name="SAPBEXstdData 3 3" xfId="58635"/>
    <cellStyle name="SAPBEXstdData 3 3 2" xfId="58636"/>
    <cellStyle name="SAPBEXstdData 3 3 2 2" xfId="58637"/>
    <cellStyle name="SAPBEXstdData 3 3 2 2 2" xfId="58638"/>
    <cellStyle name="SAPBEXstdData 3 3 2 2 2 2" xfId="58639"/>
    <cellStyle name="SAPBEXstdData 3 3 2 2 2 2 2" xfId="58640"/>
    <cellStyle name="SAPBEXstdData 3 3 2 2 2 3" xfId="58641"/>
    <cellStyle name="SAPBEXstdData 3 3 2 2 3" xfId="58642"/>
    <cellStyle name="SAPBEXstdData 3 3 2 2 3 2" xfId="58643"/>
    <cellStyle name="SAPBEXstdData 3 3 2 2 3 2 2" xfId="58644"/>
    <cellStyle name="SAPBEXstdData 3 3 2 2 3 3" xfId="58645"/>
    <cellStyle name="SAPBEXstdData 3 3 2 2 4" xfId="58646"/>
    <cellStyle name="SAPBEXstdData 3 3 2 2 4 2" xfId="58647"/>
    <cellStyle name="SAPBEXstdData 3 3 2 2 4 2 2" xfId="58648"/>
    <cellStyle name="SAPBEXstdData 3 3 2 2 4 3" xfId="58649"/>
    <cellStyle name="SAPBEXstdData 3 3 2 2 5" xfId="58650"/>
    <cellStyle name="SAPBEXstdData 3 3 2 2 5 2" xfId="58651"/>
    <cellStyle name="SAPBEXstdData 3 3 2 2 5 2 2" xfId="58652"/>
    <cellStyle name="SAPBEXstdData 3 3 2 2 5 3" xfId="58653"/>
    <cellStyle name="SAPBEXstdData 3 3 2 2 6" xfId="58654"/>
    <cellStyle name="SAPBEXstdData 3 3 2 2 6 2" xfId="58655"/>
    <cellStyle name="SAPBEXstdData 3 3 2 2 6 2 2" xfId="58656"/>
    <cellStyle name="SAPBEXstdData 3 3 2 2 6 3" xfId="58657"/>
    <cellStyle name="SAPBEXstdData 3 3 2 2 7" xfId="58658"/>
    <cellStyle name="SAPBEXstdData 3 3 2 2 7 2" xfId="58659"/>
    <cellStyle name="SAPBEXstdData 3 3 2 2 8" xfId="58660"/>
    <cellStyle name="SAPBEXstdData 3 3 2 3" xfId="58661"/>
    <cellStyle name="SAPBEXstdData 3 3 2 3 2" xfId="58662"/>
    <cellStyle name="SAPBEXstdData 3 3 2 3 2 2" xfId="58663"/>
    <cellStyle name="SAPBEXstdData 3 3 2 3 3" xfId="58664"/>
    <cellStyle name="SAPBEXstdData 3 3 2 4" xfId="58665"/>
    <cellStyle name="SAPBEXstdData 3 3 2 4 2" xfId="58666"/>
    <cellStyle name="SAPBEXstdData 3 3 2 4 2 2" xfId="58667"/>
    <cellStyle name="SAPBEXstdData 3 3 2 4 3" xfId="58668"/>
    <cellStyle name="SAPBEXstdData 3 3 2 5" xfId="58669"/>
    <cellStyle name="SAPBEXstdData 3 3 2 5 2" xfId="58670"/>
    <cellStyle name="SAPBEXstdData 3 3 2 5 2 2" xfId="58671"/>
    <cellStyle name="SAPBEXstdData 3 3 2 5 3" xfId="58672"/>
    <cellStyle name="SAPBEXstdData 3 3 2 6" xfId="58673"/>
    <cellStyle name="SAPBEXstdData 3 3 2 6 2" xfId="58674"/>
    <cellStyle name="SAPBEXstdData 3 3 2 6 2 2" xfId="58675"/>
    <cellStyle name="SAPBEXstdData 3 3 2 6 3" xfId="58676"/>
    <cellStyle name="SAPBEXstdData 3 3 2 7" xfId="58677"/>
    <cellStyle name="SAPBEXstdData 3 3 2 7 2" xfId="58678"/>
    <cellStyle name="SAPBEXstdData 3 3 2 7 2 2" xfId="58679"/>
    <cellStyle name="SAPBEXstdData 3 3 2 7 3" xfId="58680"/>
    <cellStyle name="SAPBEXstdData 3 3 2 8" xfId="58681"/>
    <cellStyle name="SAPBEXstdData 3 3 2 8 2" xfId="58682"/>
    <cellStyle name="SAPBEXstdData 3 3 2 9" xfId="58683"/>
    <cellStyle name="SAPBEXstdData 3 3 3" xfId="58684"/>
    <cellStyle name="SAPBEXstdData 3 3 3 2" xfId="58685"/>
    <cellStyle name="SAPBEXstdData 3 3 3 2 2" xfId="58686"/>
    <cellStyle name="SAPBEXstdData 3 3 3 2 2 2" xfId="58687"/>
    <cellStyle name="SAPBEXstdData 3 3 3 2 3" xfId="58688"/>
    <cellStyle name="SAPBEXstdData 3 3 3 3" xfId="58689"/>
    <cellStyle name="SAPBEXstdData 3 3 3 3 2" xfId="58690"/>
    <cellStyle name="SAPBEXstdData 3 3 3 3 2 2" xfId="58691"/>
    <cellStyle name="SAPBEXstdData 3 3 3 3 3" xfId="58692"/>
    <cellStyle name="SAPBEXstdData 3 3 3 4" xfId="58693"/>
    <cellStyle name="SAPBEXstdData 3 3 3 4 2" xfId="58694"/>
    <cellStyle name="SAPBEXstdData 3 3 3 4 2 2" xfId="58695"/>
    <cellStyle name="SAPBEXstdData 3 3 3 4 3" xfId="58696"/>
    <cellStyle name="SAPBEXstdData 3 3 3 5" xfId="58697"/>
    <cellStyle name="SAPBEXstdData 3 3 3 5 2" xfId="58698"/>
    <cellStyle name="SAPBEXstdData 3 3 3 5 2 2" xfId="58699"/>
    <cellStyle name="SAPBEXstdData 3 3 3 5 3" xfId="58700"/>
    <cellStyle name="SAPBEXstdData 3 3 3 6" xfId="58701"/>
    <cellStyle name="SAPBEXstdData 3 3 3 6 2" xfId="58702"/>
    <cellStyle name="SAPBEXstdData 3 3 3 7" xfId="58703"/>
    <cellStyle name="SAPBEXstdData 3 3 4" xfId="58704"/>
    <cellStyle name="SAPBEXstdData 3 3 4 2" xfId="58705"/>
    <cellStyle name="SAPBEXstdData 3 3 4 2 2" xfId="58706"/>
    <cellStyle name="SAPBEXstdData 3 3 4 3" xfId="58707"/>
    <cellStyle name="SAPBEXstdData 3 3 5" xfId="58708"/>
    <cellStyle name="SAPBEXstdData 3 3 5 2" xfId="58709"/>
    <cellStyle name="SAPBEXstdData 3 3 5 2 2" xfId="58710"/>
    <cellStyle name="SAPBEXstdData 3 3 5 3" xfId="58711"/>
    <cellStyle name="SAPBEXstdData 3 3 6" xfId="58712"/>
    <cellStyle name="SAPBEXstdData 3 3 6 2" xfId="58713"/>
    <cellStyle name="SAPBEXstdData 3 3 7" xfId="58714"/>
    <cellStyle name="SAPBEXstdData 3 4" xfId="58715"/>
    <cellStyle name="SAPBEXstdData 3 4 2" xfId="58716"/>
    <cellStyle name="SAPBEXstdData 3 4 2 2" xfId="58717"/>
    <cellStyle name="SAPBEXstdData 3 4 2 2 2" xfId="58718"/>
    <cellStyle name="SAPBEXstdData 3 4 2 2 2 2" xfId="58719"/>
    <cellStyle name="SAPBEXstdData 3 4 2 2 3" xfId="58720"/>
    <cellStyle name="SAPBEXstdData 3 4 2 3" xfId="58721"/>
    <cellStyle name="SAPBEXstdData 3 4 2 3 2" xfId="58722"/>
    <cellStyle name="SAPBEXstdData 3 4 2 3 2 2" xfId="58723"/>
    <cellStyle name="SAPBEXstdData 3 4 2 3 3" xfId="58724"/>
    <cellStyle name="SAPBEXstdData 3 4 2 4" xfId="58725"/>
    <cellStyle name="SAPBEXstdData 3 4 2 4 2" xfId="58726"/>
    <cellStyle name="SAPBEXstdData 3 4 2 4 2 2" xfId="58727"/>
    <cellStyle name="SAPBEXstdData 3 4 2 4 3" xfId="58728"/>
    <cellStyle name="SAPBEXstdData 3 4 2 5" xfId="58729"/>
    <cellStyle name="SAPBEXstdData 3 4 2 5 2" xfId="58730"/>
    <cellStyle name="SAPBEXstdData 3 4 2 5 2 2" xfId="58731"/>
    <cellStyle name="SAPBEXstdData 3 4 2 5 3" xfId="58732"/>
    <cellStyle name="SAPBEXstdData 3 4 2 6" xfId="58733"/>
    <cellStyle name="SAPBEXstdData 3 4 2 6 2" xfId="58734"/>
    <cellStyle name="SAPBEXstdData 3 4 2 6 2 2" xfId="58735"/>
    <cellStyle name="SAPBEXstdData 3 4 2 6 3" xfId="58736"/>
    <cellStyle name="SAPBEXstdData 3 4 2 7" xfId="58737"/>
    <cellStyle name="SAPBEXstdData 3 4 2 7 2" xfId="58738"/>
    <cellStyle name="SAPBEXstdData 3 4 2 8" xfId="58739"/>
    <cellStyle name="SAPBEXstdData 3 4 3" xfId="58740"/>
    <cellStyle name="SAPBEXstdData 3 4 3 2" xfId="58741"/>
    <cellStyle name="SAPBEXstdData 3 4 3 2 2" xfId="58742"/>
    <cellStyle name="SAPBEXstdData 3 4 3 3" xfId="58743"/>
    <cellStyle name="SAPBEXstdData 3 4 4" xfId="58744"/>
    <cellStyle name="SAPBEXstdData 3 4 4 2" xfId="58745"/>
    <cellStyle name="SAPBEXstdData 3 4 4 2 2" xfId="58746"/>
    <cellStyle name="SAPBEXstdData 3 4 4 3" xfId="58747"/>
    <cellStyle name="SAPBEXstdData 3 4 5" xfId="58748"/>
    <cellStyle name="SAPBEXstdData 3 4 5 2" xfId="58749"/>
    <cellStyle name="SAPBEXstdData 3 4 5 2 2" xfId="58750"/>
    <cellStyle name="SAPBEXstdData 3 4 5 3" xfId="58751"/>
    <cellStyle name="SAPBEXstdData 3 4 6" xfId="58752"/>
    <cellStyle name="SAPBEXstdData 3 4 6 2" xfId="58753"/>
    <cellStyle name="SAPBEXstdData 3 4 6 2 2" xfId="58754"/>
    <cellStyle name="SAPBEXstdData 3 4 6 3" xfId="58755"/>
    <cellStyle name="SAPBEXstdData 3 4 7" xfId="58756"/>
    <cellStyle name="SAPBEXstdData 3 4 7 2" xfId="58757"/>
    <cellStyle name="SAPBEXstdData 3 4 7 2 2" xfId="58758"/>
    <cellStyle name="SAPBEXstdData 3 4 7 3" xfId="58759"/>
    <cellStyle name="SAPBEXstdData 3 4 8" xfId="58760"/>
    <cellStyle name="SAPBEXstdData 3 4 8 2" xfId="58761"/>
    <cellStyle name="SAPBEXstdData 3 4 9" xfId="58762"/>
    <cellStyle name="SAPBEXstdData 3 5" xfId="58763"/>
    <cellStyle name="SAPBEXstdData 3 5 2" xfId="58764"/>
    <cellStyle name="SAPBEXstdData 3 5 2 2" xfId="58765"/>
    <cellStyle name="SAPBEXstdData 3 5 2 2 2" xfId="58766"/>
    <cellStyle name="SAPBEXstdData 3 5 2 3" xfId="58767"/>
    <cellStyle name="SAPBEXstdData 3 5 3" xfId="58768"/>
    <cellStyle name="SAPBEXstdData 3 5 3 2" xfId="58769"/>
    <cellStyle name="SAPBEXstdData 3 5 3 2 2" xfId="58770"/>
    <cellStyle name="SAPBEXstdData 3 5 3 3" xfId="58771"/>
    <cellStyle name="SAPBEXstdData 3 5 4" xfId="58772"/>
    <cellStyle name="SAPBEXstdData 3 5 4 2" xfId="58773"/>
    <cellStyle name="SAPBEXstdData 3 5 4 2 2" xfId="58774"/>
    <cellStyle name="SAPBEXstdData 3 5 4 3" xfId="58775"/>
    <cellStyle name="SAPBEXstdData 3 5 5" xfId="58776"/>
    <cellStyle name="SAPBEXstdData 3 5 5 2" xfId="58777"/>
    <cellStyle name="SAPBEXstdData 3 5 5 2 2" xfId="58778"/>
    <cellStyle name="SAPBEXstdData 3 5 5 3" xfId="58779"/>
    <cellStyle name="SAPBEXstdData 3 5 6" xfId="58780"/>
    <cellStyle name="SAPBEXstdData 3 5 6 2" xfId="58781"/>
    <cellStyle name="SAPBEXstdData 3 5 7" xfId="58782"/>
    <cellStyle name="SAPBEXstdData 3 6" xfId="58783"/>
    <cellStyle name="SAPBEXstdData 3 6 2" xfId="58784"/>
    <cellStyle name="SAPBEXstdData 3 6 2 2" xfId="58785"/>
    <cellStyle name="SAPBEXstdData 3 6 3" xfId="58786"/>
    <cellStyle name="SAPBEXstdData 3 7" xfId="58787"/>
    <cellStyle name="SAPBEXstdData 3 7 2" xfId="58788"/>
    <cellStyle name="SAPBEXstdData 3 7 2 2" xfId="58789"/>
    <cellStyle name="SAPBEXstdData 3 7 3" xfId="58790"/>
    <cellStyle name="SAPBEXstdData 3 8" xfId="58791"/>
    <cellStyle name="SAPBEXstdData 3 8 2" xfId="58792"/>
    <cellStyle name="SAPBEXstdData 3 9" xfId="58793"/>
    <cellStyle name="SAPBEXstdData 4" xfId="58794"/>
    <cellStyle name="SAPBEXstdData 4 2" xfId="58795"/>
    <cellStyle name="SAPBEXstdData 4 2 2" xfId="58796"/>
    <cellStyle name="SAPBEXstdData 4 2 2 2" xfId="58797"/>
    <cellStyle name="SAPBEXstdData 4 2 2 2 2" xfId="58798"/>
    <cellStyle name="SAPBEXstdData 4 2 2 2 2 2" xfId="58799"/>
    <cellStyle name="SAPBEXstdData 4 2 2 2 2 2 2" xfId="58800"/>
    <cellStyle name="SAPBEXstdData 4 2 2 2 2 3" xfId="58801"/>
    <cellStyle name="SAPBEXstdData 4 2 2 2 3" xfId="58802"/>
    <cellStyle name="SAPBEXstdData 4 2 2 2 3 2" xfId="58803"/>
    <cellStyle name="SAPBEXstdData 4 2 2 2 3 2 2" xfId="58804"/>
    <cellStyle name="SAPBEXstdData 4 2 2 2 3 3" xfId="58805"/>
    <cellStyle name="SAPBEXstdData 4 2 2 2 4" xfId="58806"/>
    <cellStyle name="SAPBEXstdData 4 2 2 2 4 2" xfId="58807"/>
    <cellStyle name="SAPBEXstdData 4 2 2 2 4 2 2" xfId="58808"/>
    <cellStyle name="SAPBEXstdData 4 2 2 2 4 3" xfId="58809"/>
    <cellStyle name="SAPBEXstdData 4 2 2 2 5" xfId="58810"/>
    <cellStyle name="SAPBEXstdData 4 2 2 2 5 2" xfId="58811"/>
    <cellStyle name="SAPBEXstdData 4 2 2 2 5 2 2" xfId="58812"/>
    <cellStyle name="SAPBEXstdData 4 2 2 2 5 3" xfId="58813"/>
    <cellStyle name="SAPBEXstdData 4 2 2 2 6" xfId="58814"/>
    <cellStyle name="SAPBEXstdData 4 2 2 2 6 2" xfId="58815"/>
    <cellStyle name="SAPBEXstdData 4 2 2 2 6 2 2" xfId="58816"/>
    <cellStyle name="SAPBEXstdData 4 2 2 2 6 3" xfId="58817"/>
    <cellStyle name="SAPBEXstdData 4 2 2 2 7" xfId="58818"/>
    <cellStyle name="SAPBEXstdData 4 2 2 2 7 2" xfId="58819"/>
    <cellStyle name="SAPBEXstdData 4 2 2 2 8" xfId="58820"/>
    <cellStyle name="SAPBEXstdData 4 2 2 3" xfId="58821"/>
    <cellStyle name="SAPBEXstdData 4 2 2 3 2" xfId="58822"/>
    <cellStyle name="SAPBEXstdData 4 2 2 3 2 2" xfId="58823"/>
    <cellStyle name="SAPBEXstdData 4 2 2 3 3" xfId="58824"/>
    <cellStyle name="SAPBEXstdData 4 2 2 4" xfId="58825"/>
    <cellStyle name="SAPBEXstdData 4 2 2 4 2" xfId="58826"/>
    <cellStyle name="SAPBEXstdData 4 2 2 4 2 2" xfId="58827"/>
    <cellStyle name="SAPBEXstdData 4 2 2 4 3" xfId="58828"/>
    <cellStyle name="SAPBEXstdData 4 2 2 5" xfId="58829"/>
    <cellStyle name="SAPBEXstdData 4 2 2 5 2" xfId="58830"/>
    <cellStyle name="SAPBEXstdData 4 2 2 5 2 2" xfId="58831"/>
    <cellStyle name="SAPBEXstdData 4 2 2 5 3" xfId="58832"/>
    <cellStyle name="SAPBEXstdData 4 2 2 6" xfId="58833"/>
    <cellStyle name="SAPBEXstdData 4 2 2 6 2" xfId="58834"/>
    <cellStyle name="SAPBEXstdData 4 2 2 6 2 2" xfId="58835"/>
    <cellStyle name="SAPBEXstdData 4 2 2 6 3" xfId="58836"/>
    <cellStyle name="SAPBEXstdData 4 2 2 7" xfId="58837"/>
    <cellStyle name="SAPBEXstdData 4 2 2 7 2" xfId="58838"/>
    <cellStyle name="SAPBEXstdData 4 2 2 7 2 2" xfId="58839"/>
    <cellStyle name="SAPBEXstdData 4 2 2 7 3" xfId="58840"/>
    <cellStyle name="SAPBEXstdData 4 2 2 8" xfId="58841"/>
    <cellStyle name="SAPBEXstdData 4 2 2 8 2" xfId="58842"/>
    <cellStyle name="SAPBEXstdData 4 2 2 9" xfId="58843"/>
    <cellStyle name="SAPBEXstdData 4 2 3" xfId="58844"/>
    <cellStyle name="SAPBEXstdData 4 2 3 2" xfId="58845"/>
    <cellStyle name="SAPBEXstdData 4 2 3 2 2" xfId="58846"/>
    <cellStyle name="SAPBEXstdData 4 2 3 2 2 2" xfId="58847"/>
    <cellStyle name="SAPBEXstdData 4 2 3 2 3" xfId="58848"/>
    <cellStyle name="SAPBEXstdData 4 2 3 3" xfId="58849"/>
    <cellStyle name="SAPBEXstdData 4 2 3 3 2" xfId="58850"/>
    <cellStyle name="SAPBEXstdData 4 2 3 3 2 2" xfId="58851"/>
    <cellStyle name="SAPBEXstdData 4 2 3 3 3" xfId="58852"/>
    <cellStyle name="SAPBEXstdData 4 2 3 4" xfId="58853"/>
    <cellStyle name="SAPBEXstdData 4 2 3 4 2" xfId="58854"/>
    <cellStyle name="SAPBEXstdData 4 2 3 4 2 2" xfId="58855"/>
    <cellStyle name="SAPBEXstdData 4 2 3 4 3" xfId="58856"/>
    <cellStyle name="SAPBEXstdData 4 2 3 5" xfId="58857"/>
    <cellStyle name="SAPBEXstdData 4 2 3 5 2" xfId="58858"/>
    <cellStyle name="SAPBEXstdData 4 2 3 5 2 2" xfId="58859"/>
    <cellStyle name="SAPBEXstdData 4 2 3 5 3" xfId="58860"/>
    <cellStyle name="SAPBEXstdData 4 2 3 6" xfId="58861"/>
    <cellStyle name="SAPBEXstdData 4 2 3 6 2" xfId="58862"/>
    <cellStyle name="SAPBEXstdData 4 2 3 7" xfId="58863"/>
    <cellStyle name="SAPBEXstdData 4 2 4" xfId="58864"/>
    <cellStyle name="SAPBEXstdData 4 2 4 2" xfId="58865"/>
    <cellStyle name="SAPBEXstdData 4 2 4 2 2" xfId="58866"/>
    <cellStyle name="SAPBEXstdData 4 2 4 3" xfId="58867"/>
    <cellStyle name="SAPBEXstdData 4 2 5" xfId="58868"/>
    <cellStyle name="SAPBEXstdData 4 2 5 2" xfId="58869"/>
    <cellStyle name="SAPBEXstdData 4 2 5 2 2" xfId="58870"/>
    <cellStyle name="SAPBEXstdData 4 2 5 3" xfId="58871"/>
    <cellStyle name="SAPBEXstdData 4 2 6" xfId="58872"/>
    <cellStyle name="SAPBEXstdData 4 2 6 2" xfId="58873"/>
    <cellStyle name="SAPBEXstdData 4 2 7" xfId="58874"/>
    <cellStyle name="SAPBEXstdData 4 3" xfId="58875"/>
    <cellStyle name="SAPBEXstdData 4 3 2" xfId="58876"/>
    <cellStyle name="SAPBEXstdData 4 3 2 2" xfId="58877"/>
    <cellStyle name="SAPBEXstdData 4 3 2 2 2" xfId="58878"/>
    <cellStyle name="SAPBEXstdData 4 3 2 2 2 2" xfId="58879"/>
    <cellStyle name="SAPBEXstdData 4 3 2 2 2 2 2" xfId="58880"/>
    <cellStyle name="SAPBEXstdData 4 3 2 2 2 3" xfId="58881"/>
    <cellStyle name="SAPBEXstdData 4 3 2 2 3" xfId="58882"/>
    <cellStyle name="SAPBEXstdData 4 3 2 2 3 2" xfId="58883"/>
    <cellStyle name="SAPBEXstdData 4 3 2 2 3 2 2" xfId="58884"/>
    <cellStyle name="SAPBEXstdData 4 3 2 2 3 3" xfId="58885"/>
    <cellStyle name="SAPBEXstdData 4 3 2 2 4" xfId="58886"/>
    <cellStyle name="SAPBEXstdData 4 3 2 2 4 2" xfId="58887"/>
    <cellStyle name="SAPBEXstdData 4 3 2 2 4 2 2" xfId="58888"/>
    <cellStyle name="SAPBEXstdData 4 3 2 2 4 3" xfId="58889"/>
    <cellStyle name="SAPBEXstdData 4 3 2 2 5" xfId="58890"/>
    <cellStyle name="SAPBEXstdData 4 3 2 2 5 2" xfId="58891"/>
    <cellStyle name="SAPBEXstdData 4 3 2 2 5 2 2" xfId="58892"/>
    <cellStyle name="SAPBEXstdData 4 3 2 2 5 3" xfId="58893"/>
    <cellStyle name="SAPBEXstdData 4 3 2 2 6" xfId="58894"/>
    <cellStyle name="SAPBEXstdData 4 3 2 2 6 2" xfId="58895"/>
    <cellStyle name="SAPBEXstdData 4 3 2 2 6 2 2" xfId="58896"/>
    <cellStyle name="SAPBEXstdData 4 3 2 2 6 3" xfId="58897"/>
    <cellStyle name="SAPBEXstdData 4 3 2 2 7" xfId="58898"/>
    <cellStyle name="SAPBEXstdData 4 3 2 2 7 2" xfId="58899"/>
    <cellStyle name="SAPBEXstdData 4 3 2 2 8" xfId="58900"/>
    <cellStyle name="SAPBEXstdData 4 3 2 3" xfId="58901"/>
    <cellStyle name="SAPBEXstdData 4 3 2 3 2" xfId="58902"/>
    <cellStyle name="SAPBEXstdData 4 3 2 3 2 2" xfId="58903"/>
    <cellStyle name="SAPBEXstdData 4 3 2 3 3" xfId="58904"/>
    <cellStyle name="SAPBEXstdData 4 3 2 4" xfId="58905"/>
    <cellStyle name="SAPBEXstdData 4 3 2 4 2" xfId="58906"/>
    <cellStyle name="SAPBEXstdData 4 3 2 4 2 2" xfId="58907"/>
    <cellStyle name="SAPBEXstdData 4 3 2 4 3" xfId="58908"/>
    <cellStyle name="SAPBEXstdData 4 3 2 5" xfId="58909"/>
    <cellStyle name="SAPBEXstdData 4 3 2 5 2" xfId="58910"/>
    <cellStyle name="SAPBEXstdData 4 3 2 5 2 2" xfId="58911"/>
    <cellStyle name="SAPBEXstdData 4 3 2 5 3" xfId="58912"/>
    <cellStyle name="SAPBEXstdData 4 3 2 6" xfId="58913"/>
    <cellStyle name="SAPBEXstdData 4 3 2 6 2" xfId="58914"/>
    <cellStyle name="SAPBEXstdData 4 3 2 6 2 2" xfId="58915"/>
    <cellStyle name="SAPBEXstdData 4 3 2 6 3" xfId="58916"/>
    <cellStyle name="SAPBEXstdData 4 3 2 7" xfId="58917"/>
    <cellStyle name="SAPBEXstdData 4 3 2 7 2" xfId="58918"/>
    <cellStyle name="SAPBEXstdData 4 3 2 7 2 2" xfId="58919"/>
    <cellStyle name="SAPBEXstdData 4 3 2 7 3" xfId="58920"/>
    <cellStyle name="SAPBEXstdData 4 3 2 8" xfId="58921"/>
    <cellStyle name="SAPBEXstdData 4 3 2 8 2" xfId="58922"/>
    <cellStyle name="SAPBEXstdData 4 3 2 9" xfId="58923"/>
    <cellStyle name="SAPBEXstdData 4 3 3" xfId="58924"/>
    <cellStyle name="SAPBEXstdData 4 3 3 2" xfId="58925"/>
    <cellStyle name="SAPBEXstdData 4 3 3 2 2" xfId="58926"/>
    <cellStyle name="SAPBEXstdData 4 3 3 2 2 2" xfId="58927"/>
    <cellStyle name="SAPBEXstdData 4 3 3 2 3" xfId="58928"/>
    <cellStyle name="SAPBEXstdData 4 3 3 3" xfId="58929"/>
    <cellStyle name="SAPBEXstdData 4 3 3 3 2" xfId="58930"/>
    <cellStyle name="SAPBEXstdData 4 3 3 3 2 2" xfId="58931"/>
    <cellStyle name="SAPBEXstdData 4 3 3 3 3" xfId="58932"/>
    <cellStyle name="SAPBEXstdData 4 3 3 4" xfId="58933"/>
    <cellStyle name="SAPBEXstdData 4 3 3 4 2" xfId="58934"/>
    <cellStyle name="SAPBEXstdData 4 3 3 4 2 2" xfId="58935"/>
    <cellStyle name="SAPBEXstdData 4 3 3 4 3" xfId="58936"/>
    <cellStyle name="SAPBEXstdData 4 3 3 5" xfId="58937"/>
    <cellStyle name="SAPBEXstdData 4 3 3 5 2" xfId="58938"/>
    <cellStyle name="SAPBEXstdData 4 3 3 5 2 2" xfId="58939"/>
    <cellStyle name="SAPBEXstdData 4 3 3 5 3" xfId="58940"/>
    <cellStyle name="SAPBEXstdData 4 3 3 6" xfId="58941"/>
    <cellStyle name="SAPBEXstdData 4 3 3 6 2" xfId="58942"/>
    <cellStyle name="SAPBEXstdData 4 3 3 7" xfId="58943"/>
    <cellStyle name="SAPBEXstdData 4 3 4" xfId="58944"/>
    <cellStyle name="SAPBEXstdData 4 3 4 2" xfId="58945"/>
    <cellStyle name="SAPBEXstdData 4 3 4 2 2" xfId="58946"/>
    <cellStyle name="SAPBEXstdData 4 3 4 3" xfId="58947"/>
    <cellStyle name="SAPBEXstdData 4 3 5" xfId="58948"/>
    <cellStyle name="SAPBEXstdData 4 3 5 2" xfId="58949"/>
    <cellStyle name="SAPBEXstdData 4 3 5 2 2" xfId="58950"/>
    <cellStyle name="SAPBEXstdData 4 3 5 3" xfId="58951"/>
    <cellStyle name="SAPBEXstdData 4 3 6" xfId="58952"/>
    <cellStyle name="SAPBEXstdData 4 3 6 2" xfId="58953"/>
    <cellStyle name="SAPBEXstdData 4 3 7" xfId="58954"/>
    <cellStyle name="SAPBEXstdData 4 4" xfId="58955"/>
    <cellStyle name="SAPBEXstdData 4 4 2" xfId="58956"/>
    <cellStyle name="SAPBEXstdData 4 4 2 2" xfId="58957"/>
    <cellStyle name="SAPBEXstdData 4 4 2 2 2" xfId="58958"/>
    <cellStyle name="SAPBEXstdData 4 4 2 2 2 2" xfId="58959"/>
    <cellStyle name="SAPBEXstdData 4 4 2 2 3" xfId="58960"/>
    <cellStyle name="SAPBEXstdData 4 4 2 3" xfId="58961"/>
    <cellStyle name="SAPBEXstdData 4 4 2 3 2" xfId="58962"/>
    <cellStyle name="SAPBEXstdData 4 4 2 3 2 2" xfId="58963"/>
    <cellStyle name="SAPBEXstdData 4 4 2 3 3" xfId="58964"/>
    <cellStyle name="SAPBEXstdData 4 4 2 4" xfId="58965"/>
    <cellStyle name="SAPBEXstdData 4 4 2 4 2" xfId="58966"/>
    <cellStyle name="SAPBEXstdData 4 4 2 4 2 2" xfId="58967"/>
    <cellStyle name="SAPBEXstdData 4 4 2 4 3" xfId="58968"/>
    <cellStyle name="SAPBEXstdData 4 4 2 5" xfId="58969"/>
    <cellStyle name="SAPBEXstdData 4 4 2 5 2" xfId="58970"/>
    <cellStyle name="SAPBEXstdData 4 4 2 5 2 2" xfId="58971"/>
    <cellStyle name="SAPBEXstdData 4 4 2 5 3" xfId="58972"/>
    <cellStyle name="SAPBEXstdData 4 4 2 6" xfId="58973"/>
    <cellStyle name="SAPBEXstdData 4 4 2 6 2" xfId="58974"/>
    <cellStyle name="SAPBEXstdData 4 4 2 6 2 2" xfId="58975"/>
    <cellStyle name="SAPBEXstdData 4 4 2 6 3" xfId="58976"/>
    <cellStyle name="SAPBEXstdData 4 4 2 7" xfId="58977"/>
    <cellStyle name="SAPBEXstdData 4 4 2 7 2" xfId="58978"/>
    <cellStyle name="SAPBEXstdData 4 4 2 8" xfId="58979"/>
    <cellStyle name="SAPBEXstdData 4 4 3" xfId="58980"/>
    <cellStyle name="SAPBEXstdData 4 4 3 2" xfId="58981"/>
    <cellStyle name="SAPBEXstdData 4 4 3 2 2" xfId="58982"/>
    <cellStyle name="SAPBEXstdData 4 4 3 3" xfId="58983"/>
    <cellStyle name="SAPBEXstdData 4 4 4" xfId="58984"/>
    <cellStyle name="SAPBEXstdData 4 4 4 2" xfId="58985"/>
    <cellStyle name="SAPBEXstdData 4 4 4 2 2" xfId="58986"/>
    <cellStyle name="SAPBEXstdData 4 4 4 3" xfId="58987"/>
    <cellStyle name="SAPBEXstdData 4 4 5" xfId="58988"/>
    <cellStyle name="SAPBEXstdData 4 4 5 2" xfId="58989"/>
    <cellStyle name="SAPBEXstdData 4 4 5 2 2" xfId="58990"/>
    <cellStyle name="SAPBEXstdData 4 4 5 3" xfId="58991"/>
    <cellStyle name="SAPBEXstdData 4 4 6" xfId="58992"/>
    <cellStyle name="SAPBEXstdData 4 4 6 2" xfId="58993"/>
    <cellStyle name="SAPBEXstdData 4 4 6 2 2" xfId="58994"/>
    <cellStyle name="SAPBEXstdData 4 4 6 3" xfId="58995"/>
    <cellStyle name="SAPBEXstdData 4 4 7" xfId="58996"/>
    <cellStyle name="SAPBEXstdData 4 4 7 2" xfId="58997"/>
    <cellStyle name="SAPBEXstdData 4 4 7 2 2" xfId="58998"/>
    <cellStyle name="SAPBEXstdData 4 4 7 3" xfId="58999"/>
    <cellStyle name="SAPBEXstdData 4 4 8" xfId="59000"/>
    <cellStyle name="SAPBEXstdData 4 4 8 2" xfId="59001"/>
    <cellStyle name="SAPBEXstdData 4 4 9" xfId="59002"/>
    <cellStyle name="SAPBEXstdData 4 5" xfId="59003"/>
    <cellStyle name="SAPBEXstdData 4 5 2" xfId="59004"/>
    <cellStyle name="SAPBEXstdData 4 5 2 2" xfId="59005"/>
    <cellStyle name="SAPBEXstdData 4 5 2 2 2" xfId="59006"/>
    <cellStyle name="SAPBEXstdData 4 5 2 3" xfId="59007"/>
    <cellStyle name="SAPBEXstdData 4 5 3" xfId="59008"/>
    <cellStyle name="SAPBEXstdData 4 5 3 2" xfId="59009"/>
    <cellStyle name="SAPBEXstdData 4 5 3 2 2" xfId="59010"/>
    <cellStyle name="SAPBEXstdData 4 5 3 3" xfId="59011"/>
    <cellStyle name="SAPBEXstdData 4 5 4" xfId="59012"/>
    <cellStyle name="SAPBEXstdData 4 5 4 2" xfId="59013"/>
    <cellStyle name="SAPBEXstdData 4 5 4 2 2" xfId="59014"/>
    <cellStyle name="SAPBEXstdData 4 5 4 3" xfId="59015"/>
    <cellStyle name="SAPBEXstdData 4 5 5" xfId="59016"/>
    <cellStyle name="SAPBEXstdData 4 5 5 2" xfId="59017"/>
    <cellStyle name="SAPBEXstdData 4 5 5 2 2" xfId="59018"/>
    <cellStyle name="SAPBEXstdData 4 5 5 3" xfId="59019"/>
    <cellStyle name="SAPBEXstdData 4 5 6" xfId="59020"/>
    <cellStyle name="SAPBEXstdData 4 5 6 2" xfId="59021"/>
    <cellStyle name="SAPBEXstdData 4 5 7" xfId="59022"/>
    <cellStyle name="SAPBEXstdData 4 6" xfId="59023"/>
    <cellStyle name="SAPBEXstdData 4 6 2" xfId="59024"/>
    <cellStyle name="SAPBEXstdData 4 6 2 2" xfId="59025"/>
    <cellStyle name="SAPBEXstdData 4 6 3" xfId="59026"/>
    <cellStyle name="SAPBEXstdData 4 7" xfId="59027"/>
    <cellStyle name="SAPBEXstdData 4 7 2" xfId="59028"/>
    <cellStyle name="SAPBEXstdData 4 7 2 2" xfId="59029"/>
    <cellStyle name="SAPBEXstdData 4 7 3" xfId="59030"/>
    <cellStyle name="SAPBEXstdData 4 8" xfId="59031"/>
    <cellStyle name="SAPBEXstdData 4 8 2" xfId="59032"/>
    <cellStyle name="SAPBEXstdData 4 9" xfId="59033"/>
    <cellStyle name="SAPBEXstdData 5" xfId="59034"/>
    <cellStyle name="SAPBEXstdData 5 2" xfId="59035"/>
    <cellStyle name="SAPBEXstdData 5 2 2" xfId="59036"/>
    <cellStyle name="SAPBEXstdData 5 2 2 2" xfId="59037"/>
    <cellStyle name="SAPBEXstdData 5 2 2 2 2" xfId="59038"/>
    <cellStyle name="SAPBEXstdData 5 2 2 2 2 2" xfId="59039"/>
    <cellStyle name="SAPBEXstdData 5 2 2 2 3" xfId="59040"/>
    <cellStyle name="SAPBEXstdData 5 2 2 3" xfId="59041"/>
    <cellStyle name="SAPBEXstdData 5 2 2 3 2" xfId="59042"/>
    <cellStyle name="SAPBEXstdData 5 2 2 3 2 2" xfId="59043"/>
    <cellStyle name="SAPBEXstdData 5 2 2 3 3" xfId="59044"/>
    <cellStyle name="SAPBEXstdData 5 2 2 4" xfId="59045"/>
    <cellStyle name="SAPBEXstdData 5 2 2 4 2" xfId="59046"/>
    <cellStyle name="SAPBEXstdData 5 2 2 4 2 2" xfId="59047"/>
    <cellStyle name="SAPBEXstdData 5 2 2 4 3" xfId="59048"/>
    <cellStyle name="SAPBEXstdData 5 2 2 5" xfId="59049"/>
    <cellStyle name="SAPBEXstdData 5 2 2 5 2" xfId="59050"/>
    <cellStyle name="SAPBEXstdData 5 2 2 5 2 2" xfId="59051"/>
    <cellStyle name="SAPBEXstdData 5 2 2 5 3" xfId="59052"/>
    <cellStyle name="SAPBEXstdData 5 2 2 6" xfId="59053"/>
    <cellStyle name="SAPBEXstdData 5 2 2 6 2" xfId="59054"/>
    <cellStyle name="SAPBEXstdData 5 2 2 6 2 2" xfId="59055"/>
    <cellStyle name="SAPBEXstdData 5 2 2 6 3" xfId="59056"/>
    <cellStyle name="SAPBEXstdData 5 2 2 7" xfId="59057"/>
    <cellStyle name="SAPBEXstdData 5 2 2 7 2" xfId="59058"/>
    <cellStyle name="SAPBEXstdData 5 2 2 8" xfId="59059"/>
    <cellStyle name="SAPBEXstdData 5 2 3" xfId="59060"/>
    <cellStyle name="SAPBEXstdData 5 2 3 2" xfId="59061"/>
    <cellStyle name="SAPBEXstdData 5 2 3 2 2" xfId="59062"/>
    <cellStyle name="SAPBEXstdData 5 2 3 3" xfId="59063"/>
    <cellStyle name="SAPBEXstdData 5 2 4" xfId="59064"/>
    <cellStyle name="SAPBEXstdData 5 2 4 2" xfId="59065"/>
    <cellStyle name="SAPBEXstdData 5 2 4 2 2" xfId="59066"/>
    <cellStyle name="SAPBEXstdData 5 2 4 3" xfId="59067"/>
    <cellStyle name="SAPBEXstdData 5 2 5" xfId="59068"/>
    <cellStyle name="SAPBEXstdData 5 2 5 2" xfId="59069"/>
    <cellStyle name="SAPBEXstdData 5 2 5 2 2" xfId="59070"/>
    <cellStyle name="SAPBEXstdData 5 2 5 3" xfId="59071"/>
    <cellStyle name="SAPBEXstdData 5 2 6" xfId="59072"/>
    <cellStyle name="SAPBEXstdData 5 2 6 2" xfId="59073"/>
    <cellStyle name="SAPBEXstdData 5 2 6 2 2" xfId="59074"/>
    <cellStyle name="SAPBEXstdData 5 2 6 3" xfId="59075"/>
    <cellStyle name="SAPBEXstdData 5 2 7" xfId="59076"/>
    <cellStyle name="SAPBEXstdData 5 2 7 2" xfId="59077"/>
    <cellStyle name="SAPBEXstdData 5 2 7 2 2" xfId="59078"/>
    <cellStyle name="SAPBEXstdData 5 2 7 3" xfId="59079"/>
    <cellStyle name="SAPBEXstdData 5 2 8" xfId="59080"/>
    <cellStyle name="SAPBEXstdData 5 2 8 2" xfId="59081"/>
    <cellStyle name="SAPBEXstdData 5 2 9" xfId="59082"/>
    <cellStyle name="SAPBEXstdData 5 3" xfId="59083"/>
    <cellStyle name="SAPBEXstdData 5 3 2" xfId="59084"/>
    <cellStyle name="SAPBEXstdData 5 3 2 2" xfId="59085"/>
    <cellStyle name="SAPBEXstdData 5 3 2 2 2" xfId="59086"/>
    <cellStyle name="SAPBEXstdData 5 3 2 3" xfId="59087"/>
    <cellStyle name="SAPBEXstdData 5 3 3" xfId="59088"/>
    <cellStyle name="SAPBEXstdData 5 3 3 2" xfId="59089"/>
    <cellStyle name="SAPBEXstdData 5 3 3 2 2" xfId="59090"/>
    <cellStyle name="SAPBEXstdData 5 3 3 3" xfId="59091"/>
    <cellStyle name="SAPBEXstdData 5 3 4" xfId="59092"/>
    <cellStyle name="SAPBEXstdData 5 3 4 2" xfId="59093"/>
    <cellStyle name="SAPBEXstdData 5 3 4 2 2" xfId="59094"/>
    <cellStyle name="SAPBEXstdData 5 3 4 3" xfId="59095"/>
    <cellStyle name="SAPBEXstdData 5 3 5" xfId="59096"/>
    <cellStyle name="SAPBEXstdData 5 3 5 2" xfId="59097"/>
    <cellStyle name="SAPBEXstdData 5 3 5 2 2" xfId="59098"/>
    <cellStyle name="SAPBEXstdData 5 3 5 3" xfId="59099"/>
    <cellStyle name="SAPBEXstdData 5 3 6" xfId="59100"/>
    <cellStyle name="SAPBEXstdData 5 3 6 2" xfId="59101"/>
    <cellStyle name="SAPBEXstdData 5 3 7" xfId="59102"/>
    <cellStyle name="SAPBEXstdData 5 4" xfId="59103"/>
    <cellStyle name="SAPBEXstdData 5 4 2" xfId="59104"/>
    <cellStyle name="SAPBEXstdData 5 4 2 2" xfId="59105"/>
    <cellStyle name="SAPBEXstdData 5 4 3" xfId="59106"/>
    <cellStyle name="SAPBEXstdData 5 5" xfId="59107"/>
    <cellStyle name="SAPBEXstdData 5 5 2" xfId="59108"/>
    <cellStyle name="SAPBEXstdData 5 5 2 2" xfId="59109"/>
    <cellStyle name="SAPBEXstdData 5 5 3" xfId="59110"/>
    <cellStyle name="SAPBEXstdData 5 6" xfId="59111"/>
    <cellStyle name="SAPBEXstdData 5 6 2" xfId="59112"/>
    <cellStyle name="SAPBEXstdData 5 7" xfId="59113"/>
    <cellStyle name="SAPBEXstdData 6" xfId="59114"/>
    <cellStyle name="SAPBEXstdData 6 2" xfId="59115"/>
    <cellStyle name="SAPBEXstdData 6 2 2" xfId="59116"/>
    <cellStyle name="SAPBEXstdData 6 2 2 2" xfId="59117"/>
    <cellStyle name="SAPBEXstdData 6 2 2 2 2" xfId="59118"/>
    <cellStyle name="SAPBEXstdData 6 2 2 3" xfId="59119"/>
    <cellStyle name="SAPBEXstdData 6 2 3" xfId="59120"/>
    <cellStyle name="SAPBEXstdData 6 2 3 2" xfId="59121"/>
    <cellStyle name="SAPBEXstdData 6 2 3 2 2" xfId="59122"/>
    <cellStyle name="SAPBEXstdData 6 2 3 3" xfId="59123"/>
    <cellStyle name="SAPBEXstdData 6 2 4" xfId="59124"/>
    <cellStyle name="SAPBEXstdData 6 2 4 2" xfId="59125"/>
    <cellStyle name="SAPBEXstdData 6 2 4 2 2" xfId="59126"/>
    <cellStyle name="SAPBEXstdData 6 2 4 3" xfId="59127"/>
    <cellStyle name="SAPBEXstdData 6 2 5" xfId="59128"/>
    <cellStyle name="SAPBEXstdData 6 2 5 2" xfId="59129"/>
    <cellStyle name="SAPBEXstdData 6 2 5 2 2" xfId="59130"/>
    <cellStyle name="SAPBEXstdData 6 2 5 3" xfId="59131"/>
    <cellStyle name="SAPBEXstdData 6 2 6" xfId="59132"/>
    <cellStyle name="SAPBEXstdData 6 2 6 2" xfId="59133"/>
    <cellStyle name="SAPBEXstdData 6 2 6 2 2" xfId="59134"/>
    <cellStyle name="SAPBEXstdData 6 2 6 3" xfId="59135"/>
    <cellStyle name="SAPBEXstdData 6 2 7" xfId="59136"/>
    <cellStyle name="SAPBEXstdData 6 2 7 2" xfId="59137"/>
    <cellStyle name="SAPBEXstdData 6 2 8" xfId="59138"/>
    <cellStyle name="SAPBEXstdData 6 3" xfId="59139"/>
    <cellStyle name="SAPBEXstdData 6 3 2" xfId="59140"/>
    <cellStyle name="SAPBEXstdData 6 3 2 2" xfId="59141"/>
    <cellStyle name="SAPBEXstdData 6 3 3" xfId="59142"/>
    <cellStyle name="SAPBEXstdData 6 4" xfId="59143"/>
    <cellStyle name="SAPBEXstdData 6 4 2" xfId="59144"/>
    <cellStyle name="SAPBEXstdData 6 4 2 2" xfId="59145"/>
    <cellStyle name="SAPBEXstdData 6 4 3" xfId="59146"/>
    <cellStyle name="SAPBEXstdData 6 5" xfId="59147"/>
    <cellStyle name="SAPBEXstdData 6 5 2" xfId="59148"/>
    <cellStyle name="SAPBEXstdData 6 5 2 2" xfId="59149"/>
    <cellStyle name="SAPBEXstdData 6 5 3" xfId="59150"/>
    <cellStyle name="SAPBEXstdData 6 6" xfId="59151"/>
    <cellStyle name="SAPBEXstdData 6 6 2" xfId="59152"/>
    <cellStyle name="SAPBEXstdData 6 6 2 2" xfId="59153"/>
    <cellStyle name="SAPBEXstdData 6 6 3" xfId="59154"/>
    <cellStyle name="SAPBEXstdData 6 7" xfId="59155"/>
    <cellStyle name="SAPBEXstdData 6 7 2" xfId="59156"/>
    <cellStyle name="SAPBEXstdData 6 7 2 2" xfId="59157"/>
    <cellStyle name="SAPBEXstdData 6 7 3" xfId="59158"/>
    <cellStyle name="SAPBEXstdData 6 8" xfId="59159"/>
    <cellStyle name="SAPBEXstdData 6 8 2" xfId="59160"/>
    <cellStyle name="SAPBEXstdData 6 9" xfId="59161"/>
    <cellStyle name="SAPBEXstdData 7" xfId="59162"/>
    <cellStyle name="SAPBEXstdData 7 2" xfId="59163"/>
    <cellStyle name="SAPBEXstdData 7 2 2" xfId="59164"/>
    <cellStyle name="SAPBEXstdData 7 2 2 2" xfId="59165"/>
    <cellStyle name="SAPBEXstdData 7 2 3" xfId="59166"/>
    <cellStyle name="SAPBEXstdData 7 3" xfId="59167"/>
    <cellStyle name="SAPBEXstdData 7 3 2" xfId="59168"/>
    <cellStyle name="SAPBEXstdData 7 3 2 2" xfId="59169"/>
    <cellStyle name="SAPBEXstdData 7 3 3" xfId="59170"/>
    <cellStyle name="SAPBEXstdData 7 4" xfId="59171"/>
    <cellStyle name="SAPBEXstdData 7 4 2" xfId="59172"/>
    <cellStyle name="SAPBEXstdData 7 4 2 2" xfId="59173"/>
    <cellStyle name="SAPBEXstdData 7 4 3" xfId="59174"/>
    <cellStyle name="SAPBEXstdData 7 5" xfId="59175"/>
    <cellStyle name="SAPBEXstdData 7 5 2" xfId="59176"/>
    <cellStyle name="SAPBEXstdData 7 5 2 2" xfId="59177"/>
    <cellStyle name="SAPBEXstdData 7 5 3" xfId="59178"/>
    <cellStyle name="SAPBEXstdData 7 6" xfId="59179"/>
    <cellStyle name="SAPBEXstdData 7 6 2" xfId="59180"/>
    <cellStyle name="SAPBEXstdData 7 7" xfId="59181"/>
    <cellStyle name="SAPBEXstdData 8" xfId="59182"/>
    <cellStyle name="SAPBEXstdData 8 2" xfId="59183"/>
    <cellStyle name="SAPBEXstdData 8 2 2" xfId="59184"/>
    <cellStyle name="SAPBEXstdData 8 3" xfId="59185"/>
    <cellStyle name="SAPBEXstdData 9" xfId="59186"/>
    <cellStyle name="SAPBEXstdData 9 2" xfId="59187"/>
    <cellStyle name="SAPBEXstdData 9 2 2" xfId="59188"/>
    <cellStyle name="SAPBEXstdData 9 3" xfId="59189"/>
    <cellStyle name="SAPBEXstdData_10년_단기 (2)" xfId="59190"/>
    <cellStyle name="SAPBEXstdDataEmph" xfId="59191"/>
    <cellStyle name="SAPBEXstdDataEmph 10" xfId="59192"/>
    <cellStyle name="SAPBEXstdDataEmph 10 2" xfId="59193"/>
    <cellStyle name="SAPBEXstdDataEmph 11" xfId="59194"/>
    <cellStyle name="SAPBEXstdDataEmph 2" xfId="59195"/>
    <cellStyle name="SAPBEXstdDataEmph 2 2" xfId="59196"/>
    <cellStyle name="SAPBEXstdDataEmph 2 2 2" xfId="59197"/>
    <cellStyle name="SAPBEXstdDataEmph 2 2 2 2" xfId="59198"/>
    <cellStyle name="SAPBEXstdDataEmph 2 2 2 2 2" xfId="59199"/>
    <cellStyle name="SAPBEXstdDataEmph 2 2 2 2 2 2" xfId="59200"/>
    <cellStyle name="SAPBEXstdDataEmph 2 2 2 2 2 2 2" xfId="59201"/>
    <cellStyle name="SAPBEXstdDataEmph 2 2 2 2 2 3" xfId="59202"/>
    <cellStyle name="SAPBEXstdDataEmph 2 2 2 2 3" xfId="59203"/>
    <cellStyle name="SAPBEXstdDataEmph 2 2 2 2 3 2" xfId="59204"/>
    <cellStyle name="SAPBEXstdDataEmph 2 2 2 2 3 2 2" xfId="59205"/>
    <cellStyle name="SAPBEXstdDataEmph 2 2 2 2 3 3" xfId="59206"/>
    <cellStyle name="SAPBEXstdDataEmph 2 2 2 2 4" xfId="59207"/>
    <cellStyle name="SAPBEXstdDataEmph 2 2 2 2 4 2" xfId="59208"/>
    <cellStyle name="SAPBEXstdDataEmph 2 2 2 2 4 2 2" xfId="59209"/>
    <cellStyle name="SAPBEXstdDataEmph 2 2 2 2 4 3" xfId="59210"/>
    <cellStyle name="SAPBEXstdDataEmph 2 2 2 2 5" xfId="59211"/>
    <cellStyle name="SAPBEXstdDataEmph 2 2 2 2 5 2" xfId="59212"/>
    <cellStyle name="SAPBEXstdDataEmph 2 2 2 2 5 2 2" xfId="59213"/>
    <cellStyle name="SAPBEXstdDataEmph 2 2 2 2 5 3" xfId="59214"/>
    <cellStyle name="SAPBEXstdDataEmph 2 2 2 2 6" xfId="59215"/>
    <cellStyle name="SAPBEXstdDataEmph 2 2 2 2 6 2" xfId="59216"/>
    <cellStyle name="SAPBEXstdDataEmph 2 2 2 2 6 2 2" xfId="59217"/>
    <cellStyle name="SAPBEXstdDataEmph 2 2 2 2 6 3" xfId="59218"/>
    <cellStyle name="SAPBEXstdDataEmph 2 2 2 2 7" xfId="59219"/>
    <cellStyle name="SAPBEXstdDataEmph 2 2 2 2 7 2" xfId="59220"/>
    <cellStyle name="SAPBEXstdDataEmph 2 2 2 2 8" xfId="59221"/>
    <cellStyle name="SAPBEXstdDataEmph 2 2 2 3" xfId="59222"/>
    <cellStyle name="SAPBEXstdDataEmph 2 2 2 3 2" xfId="59223"/>
    <cellStyle name="SAPBEXstdDataEmph 2 2 2 3 2 2" xfId="59224"/>
    <cellStyle name="SAPBEXstdDataEmph 2 2 2 3 3" xfId="59225"/>
    <cellStyle name="SAPBEXstdDataEmph 2 2 2 4" xfId="59226"/>
    <cellStyle name="SAPBEXstdDataEmph 2 2 2 4 2" xfId="59227"/>
    <cellStyle name="SAPBEXstdDataEmph 2 2 2 4 2 2" xfId="59228"/>
    <cellStyle name="SAPBEXstdDataEmph 2 2 2 4 3" xfId="59229"/>
    <cellStyle name="SAPBEXstdDataEmph 2 2 2 5" xfId="59230"/>
    <cellStyle name="SAPBEXstdDataEmph 2 2 2 5 2" xfId="59231"/>
    <cellStyle name="SAPBEXstdDataEmph 2 2 2 5 2 2" xfId="59232"/>
    <cellStyle name="SAPBEXstdDataEmph 2 2 2 5 3" xfId="59233"/>
    <cellStyle name="SAPBEXstdDataEmph 2 2 2 6" xfId="59234"/>
    <cellStyle name="SAPBEXstdDataEmph 2 2 2 6 2" xfId="59235"/>
    <cellStyle name="SAPBEXstdDataEmph 2 2 2 6 2 2" xfId="59236"/>
    <cellStyle name="SAPBEXstdDataEmph 2 2 2 6 3" xfId="59237"/>
    <cellStyle name="SAPBEXstdDataEmph 2 2 2 7" xfId="59238"/>
    <cellStyle name="SAPBEXstdDataEmph 2 2 2 7 2" xfId="59239"/>
    <cellStyle name="SAPBEXstdDataEmph 2 2 2 7 2 2" xfId="59240"/>
    <cellStyle name="SAPBEXstdDataEmph 2 2 2 7 3" xfId="59241"/>
    <cellStyle name="SAPBEXstdDataEmph 2 2 2 8" xfId="59242"/>
    <cellStyle name="SAPBEXstdDataEmph 2 2 2 8 2" xfId="59243"/>
    <cellStyle name="SAPBEXstdDataEmph 2 2 2 9" xfId="59244"/>
    <cellStyle name="SAPBEXstdDataEmph 2 2 3" xfId="59245"/>
    <cellStyle name="SAPBEXstdDataEmph 2 2 3 2" xfId="59246"/>
    <cellStyle name="SAPBEXstdDataEmph 2 2 3 2 2" xfId="59247"/>
    <cellStyle name="SAPBEXstdDataEmph 2 2 3 2 2 2" xfId="59248"/>
    <cellStyle name="SAPBEXstdDataEmph 2 2 3 2 3" xfId="59249"/>
    <cellStyle name="SAPBEXstdDataEmph 2 2 3 3" xfId="59250"/>
    <cellStyle name="SAPBEXstdDataEmph 2 2 3 3 2" xfId="59251"/>
    <cellStyle name="SAPBEXstdDataEmph 2 2 3 3 2 2" xfId="59252"/>
    <cellStyle name="SAPBEXstdDataEmph 2 2 3 3 3" xfId="59253"/>
    <cellStyle name="SAPBEXstdDataEmph 2 2 3 4" xfId="59254"/>
    <cellStyle name="SAPBEXstdDataEmph 2 2 3 4 2" xfId="59255"/>
    <cellStyle name="SAPBEXstdDataEmph 2 2 3 4 2 2" xfId="59256"/>
    <cellStyle name="SAPBEXstdDataEmph 2 2 3 4 3" xfId="59257"/>
    <cellStyle name="SAPBEXstdDataEmph 2 2 3 5" xfId="59258"/>
    <cellStyle name="SAPBEXstdDataEmph 2 2 3 5 2" xfId="59259"/>
    <cellStyle name="SAPBEXstdDataEmph 2 2 3 5 2 2" xfId="59260"/>
    <cellStyle name="SAPBEXstdDataEmph 2 2 3 5 3" xfId="59261"/>
    <cellStyle name="SAPBEXstdDataEmph 2 2 3 6" xfId="59262"/>
    <cellStyle name="SAPBEXstdDataEmph 2 2 3 6 2" xfId="59263"/>
    <cellStyle name="SAPBEXstdDataEmph 2 2 3 7" xfId="59264"/>
    <cellStyle name="SAPBEXstdDataEmph 2 2 4" xfId="59265"/>
    <cellStyle name="SAPBEXstdDataEmph 2 2 4 2" xfId="59266"/>
    <cellStyle name="SAPBEXstdDataEmph 2 2 4 2 2" xfId="59267"/>
    <cellStyle name="SAPBEXstdDataEmph 2 2 4 3" xfId="59268"/>
    <cellStyle name="SAPBEXstdDataEmph 2 2 5" xfId="59269"/>
    <cellStyle name="SAPBEXstdDataEmph 2 2 5 2" xfId="59270"/>
    <cellStyle name="SAPBEXstdDataEmph 2 2 5 2 2" xfId="59271"/>
    <cellStyle name="SAPBEXstdDataEmph 2 2 5 3" xfId="59272"/>
    <cellStyle name="SAPBEXstdDataEmph 2 2 6" xfId="59273"/>
    <cellStyle name="SAPBEXstdDataEmph 2 2 6 2" xfId="59274"/>
    <cellStyle name="SAPBEXstdDataEmph 2 2 7" xfId="59275"/>
    <cellStyle name="SAPBEXstdDataEmph 2 3" xfId="59276"/>
    <cellStyle name="SAPBEXstdDataEmph 2 3 2" xfId="59277"/>
    <cellStyle name="SAPBEXstdDataEmph 2 3 2 2" xfId="59278"/>
    <cellStyle name="SAPBEXstdDataEmph 2 3 2 2 2" xfId="59279"/>
    <cellStyle name="SAPBEXstdDataEmph 2 3 2 2 2 2" xfId="59280"/>
    <cellStyle name="SAPBEXstdDataEmph 2 3 2 2 2 2 2" xfId="59281"/>
    <cellStyle name="SAPBEXstdDataEmph 2 3 2 2 2 3" xfId="59282"/>
    <cellStyle name="SAPBEXstdDataEmph 2 3 2 2 3" xfId="59283"/>
    <cellStyle name="SAPBEXstdDataEmph 2 3 2 2 3 2" xfId="59284"/>
    <cellStyle name="SAPBEXstdDataEmph 2 3 2 2 3 2 2" xfId="59285"/>
    <cellStyle name="SAPBEXstdDataEmph 2 3 2 2 3 3" xfId="59286"/>
    <cellStyle name="SAPBEXstdDataEmph 2 3 2 2 4" xfId="59287"/>
    <cellStyle name="SAPBEXstdDataEmph 2 3 2 2 4 2" xfId="59288"/>
    <cellStyle name="SAPBEXstdDataEmph 2 3 2 2 4 2 2" xfId="59289"/>
    <cellStyle name="SAPBEXstdDataEmph 2 3 2 2 4 3" xfId="59290"/>
    <cellStyle name="SAPBEXstdDataEmph 2 3 2 2 5" xfId="59291"/>
    <cellStyle name="SAPBEXstdDataEmph 2 3 2 2 5 2" xfId="59292"/>
    <cellStyle name="SAPBEXstdDataEmph 2 3 2 2 5 2 2" xfId="59293"/>
    <cellStyle name="SAPBEXstdDataEmph 2 3 2 2 5 3" xfId="59294"/>
    <cellStyle name="SAPBEXstdDataEmph 2 3 2 2 6" xfId="59295"/>
    <cellStyle name="SAPBEXstdDataEmph 2 3 2 2 6 2" xfId="59296"/>
    <cellStyle name="SAPBEXstdDataEmph 2 3 2 2 6 2 2" xfId="59297"/>
    <cellStyle name="SAPBEXstdDataEmph 2 3 2 2 6 3" xfId="59298"/>
    <cellStyle name="SAPBEXstdDataEmph 2 3 2 2 7" xfId="59299"/>
    <cellStyle name="SAPBEXstdDataEmph 2 3 2 2 7 2" xfId="59300"/>
    <cellStyle name="SAPBEXstdDataEmph 2 3 2 2 8" xfId="59301"/>
    <cellStyle name="SAPBEXstdDataEmph 2 3 2 3" xfId="59302"/>
    <cellStyle name="SAPBEXstdDataEmph 2 3 2 3 2" xfId="59303"/>
    <cellStyle name="SAPBEXstdDataEmph 2 3 2 3 2 2" xfId="59304"/>
    <cellStyle name="SAPBEXstdDataEmph 2 3 2 3 3" xfId="59305"/>
    <cellStyle name="SAPBEXstdDataEmph 2 3 2 4" xfId="59306"/>
    <cellStyle name="SAPBEXstdDataEmph 2 3 2 4 2" xfId="59307"/>
    <cellStyle name="SAPBEXstdDataEmph 2 3 2 4 2 2" xfId="59308"/>
    <cellStyle name="SAPBEXstdDataEmph 2 3 2 4 3" xfId="59309"/>
    <cellStyle name="SAPBEXstdDataEmph 2 3 2 5" xfId="59310"/>
    <cellStyle name="SAPBEXstdDataEmph 2 3 2 5 2" xfId="59311"/>
    <cellStyle name="SAPBEXstdDataEmph 2 3 2 5 2 2" xfId="59312"/>
    <cellStyle name="SAPBEXstdDataEmph 2 3 2 5 3" xfId="59313"/>
    <cellStyle name="SAPBEXstdDataEmph 2 3 2 6" xfId="59314"/>
    <cellStyle name="SAPBEXstdDataEmph 2 3 2 6 2" xfId="59315"/>
    <cellStyle name="SAPBEXstdDataEmph 2 3 2 6 2 2" xfId="59316"/>
    <cellStyle name="SAPBEXstdDataEmph 2 3 2 6 3" xfId="59317"/>
    <cellStyle name="SAPBEXstdDataEmph 2 3 2 7" xfId="59318"/>
    <cellStyle name="SAPBEXstdDataEmph 2 3 2 7 2" xfId="59319"/>
    <cellStyle name="SAPBEXstdDataEmph 2 3 2 7 2 2" xfId="59320"/>
    <cellStyle name="SAPBEXstdDataEmph 2 3 2 7 3" xfId="59321"/>
    <cellStyle name="SAPBEXstdDataEmph 2 3 2 8" xfId="59322"/>
    <cellStyle name="SAPBEXstdDataEmph 2 3 2 8 2" xfId="59323"/>
    <cellStyle name="SAPBEXstdDataEmph 2 3 2 9" xfId="59324"/>
    <cellStyle name="SAPBEXstdDataEmph 2 3 3" xfId="59325"/>
    <cellStyle name="SAPBEXstdDataEmph 2 3 3 2" xfId="59326"/>
    <cellStyle name="SAPBEXstdDataEmph 2 3 3 2 2" xfId="59327"/>
    <cellStyle name="SAPBEXstdDataEmph 2 3 3 2 2 2" xfId="59328"/>
    <cellStyle name="SAPBEXstdDataEmph 2 3 3 2 3" xfId="59329"/>
    <cellStyle name="SAPBEXstdDataEmph 2 3 3 3" xfId="59330"/>
    <cellStyle name="SAPBEXstdDataEmph 2 3 3 3 2" xfId="59331"/>
    <cellStyle name="SAPBEXstdDataEmph 2 3 3 3 2 2" xfId="59332"/>
    <cellStyle name="SAPBEXstdDataEmph 2 3 3 3 3" xfId="59333"/>
    <cellStyle name="SAPBEXstdDataEmph 2 3 3 4" xfId="59334"/>
    <cellStyle name="SAPBEXstdDataEmph 2 3 3 4 2" xfId="59335"/>
    <cellStyle name="SAPBEXstdDataEmph 2 3 3 4 2 2" xfId="59336"/>
    <cellStyle name="SAPBEXstdDataEmph 2 3 3 4 3" xfId="59337"/>
    <cellStyle name="SAPBEXstdDataEmph 2 3 3 5" xfId="59338"/>
    <cellStyle name="SAPBEXstdDataEmph 2 3 3 5 2" xfId="59339"/>
    <cellStyle name="SAPBEXstdDataEmph 2 3 3 5 2 2" xfId="59340"/>
    <cellStyle name="SAPBEXstdDataEmph 2 3 3 5 3" xfId="59341"/>
    <cellStyle name="SAPBEXstdDataEmph 2 3 3 6" xfId="59342"/>
    <cellStyle name="SAPBEXstdDataEmph 2 3 3 6 2" xfId="59343"/>
    <cellStyle name="SAPBEXstdDataEmph 2 3 3 7" xfId="59344"/>
    <cellStyle name="SAPBEXstdDataEmph 2 3 4" xfId="59345"/>
    <cellStyle name="SAPBEXstdDataEmph 2 3 4 2" xfId="59346"/>
    <cellStyle name="SAPBEXstdDataEmph 2 3 4 2 2" xfId="59347"/>
    <cellStyle name="SAPBEXstdDataEmph 2 3 4 3" xfId="59348"/>
    <cellStyle name="SAPBEXstdDataEmph 2 3 5" xfId="59349"/>
    <cellStyle name="SAPBEXstdDataEmph 2 3 5 2" xfId="59350"/>
    <cellStyle name="SAPBEXstdDataEmph 2 3 5 2 2" xfId="59351"/>
    <cellStyle name="SAPBEXstdDataEmph 2 3 5 3" xfId="59352"/>
    <cellStyle name="SAPBEXstdDataEmph 2 3 6" xfId="59353"/>
    <cellStyle name="SAPBEXstdDataEmph 2 3 6 2" xfId="59354"/>
    <cellStyle name="SAPBEXstdDataEmph 2 3 7" xfId="59355"/>
    <cellStyle name="SAPBEXstdDataEmph 2 4" xfId="59356"/>
    <cellStyle name="SAPBEXstdDataEmph 2 4 2" xfId="59357"/>
    <cellStyle name="SAPBEXstdDataEmph 2 4 2 2" xfId="59358"/>
    <cellStyle name="SAPBEXstdDataEmph 2 4 2 2 2" xfId="59359"/>
    <cellStyle name="SAPBEXstdDataEmph 2 4 2 2 2 2" xfId="59360"/>
    <cellStyle name="SAPBEXstdDataEmph 2 4 2 2 3" xfId="59361"/>
    <cellStyle name="SAPBEXstdDataEmph 2 4 2 3" xfId="59362"/>
    <cellStyle name="SAPBEXstdDataEmph 2 4 2 3 2" xfId="59363"/>
    <cellStyle name="SAPBEXstdDataEmph 2 4 2 3 2 2" xfId="59364"/>
    <cellStyle name="SAPBEXstdDataEmph 2 4 2 3 3" xfId="59365"/>
    <cellStyle name="SAPBEXstdDataEmph 2 4 2 4" xfId="59366"/>
    <cellStyle name="SAPBEXstdDataEmph 2 4 2 4 2" xfId="59367"/>
    <cellStyle name="SAPBEXstdDataEmph 2 4 2 4 2 2" xfId="59368"/>
    <cellStyle name="SAPBEXstdDataEmph 2 4 2 4 3" xfId="59369"/>
    <cellStyle name="SAPBEXstdDataEmph 2 4 2 5" xfId="59370"/>
    <cellStyle name="SAPBEXstdDataEmph 2 4 2 5 2" xfId="59371"/>
    <cellStyle name="SAPBEXstdDataEmph 2 4 2 5 2 2" xfId="59372"/>
    <cellStyle name="SAPBEXstdDataEmph 2 4 2 5 3" xfId="59373"/>
    <cellStyle name="SAPBEXstdDataEmph 2 4 2 6" xfId="59374"/>
    <cellStyle name="SAPBEXstdDataEmph 2 4 2 6 2" xfId="59375"/>
    <cellStyle name="SAPBEXstdDataEmph 2 4 2 6 2 2" xfId="59376"/>
    <cellStyle name="SAPBEXstdDataEmph 2 4 2 6 3" xfId="59377"/>
    <cellStyle name="SAPBEXstdDataEmph 2 4 2 7" xfId="59378"/>
    <cellStyle name="SAPBEXstdDataEmph 2 4 2 7 2" xfId="59379"/>
    <cellStyle name="SAPBEXstdDataEmph 2 4 2 8" xfId="59380"/>
    <cellStyle name="SAPBEXstdDataEmph 2 4 3" xfId="59381"/>
    <cellStyle name="SAPBEXstdDataEmph 2 4 3 2" xfId="59382"/>
    <cellStyle name="SAPBEXstdDataEmph 2 4 3 2 2" xfId="59383"/>
    <cellStyle name="SAPBEXstdDataEmph 2 4 3 3" xfId="59384"/>
    <cellStyle name="SAPBEXstdDataEmph 2 4 4" xfId="59385"/>
    <cellStyle name="SAPBEXstdDataEmph 2 4 4 2" xfId="59386"/>
    <cellStyle name="SAPBEXstdDataEmph 2 4 4 2 2" xfId="59387"/>
    <cellStyle name="SAPBEXstdDataEmph 2 4 4 3" xfId="59388"/>
    <cellStyle name="SAPBEXstdDataEmph 2 4 5" xfId="59389"/>
    <cellStyle name="SAPBEXstdDataEmph 2 4 5 2" xfId="59390"/>
    <cellStyle name="SAPBEXstdDataEmph 2 4 5 2 2" xfId="59391"/>
    <cellStyle name="SAPBEXstdDataEmph 2 4 5 3" xfId="59392"/>
    <cellStyle name="SAPBEXstdDataEmph 2 4 6" xfId="59393"/>
    <cellStyle name="SAPBEXstdDataEmph 2 4 6 2" xfId="59394"/>
    <cellStyle name="SAPBEXstdDataEmph 2 4 6 2 2" xfId="59395"/>
    <cellStyle name="SAPBEXstdDataEmph 2 4 6 3" xfId="59396"/>
    <cellStyle name="SAPBEXstdDataEmph 2 4 7" xfId="59397"/>
    <cellStyle name="SAPBEXstdDataEmph 2 4 7 2" xfId="59398"/>
    <cellStyle name="SAPBEXstdDataEmph 2 4 7 2 2" xfId="59399"/>
    <cellStyle name="SAPBEXstdDataEmph 2 4 7 3" xfId="59400"/>
    <cellStyle name="SAPBEXstdDataEmph 2 4 8" xfId="59401"/>
    <cellStyle name="SAPBEXstdDataEmph 2 4 8 2" xfId="59402"/>
    <cellStyle name="SAPBEXstdDataEmph 2 4 9" xfId="59403"/>
    <cellStyle name="SAPBEXstdDataEmph 2 5" xfId="59404"/>
    <cellStyle name="SAPBEXstdDataEmph 2 5 2" xfId="59405"/>
    <cellStyle name="SAPBEXstdDataEmph 2 5 2 2" xfId="59406"/>
    <cellStyle name="SAPBEXstdDataEmph 2 5 2 2 2" xfId="59407"/>
    <cellStyle name="SAPBEXstdDataEmph 2 5 2 3" xfId="59408"/>
    <cellStyle name="SAPBEXstdDataEmph 2 5 3" xfId="59409"/>
    <cellStyle name="SAPBEXstdDataEmph 2 5 3 2" xfId="59410"/>
    <cellStyle name="SAPBEXstdDataEmph 2 5 3 2 2" xfId="59411"/>
    <cellStyle name="SAPBEXstdDataEmph 2 5 3 3" xfId="59412"/>
    <cellStyle name="SAPBEXstdDataEmph 2 5 4" xfId="59413"/>
    <cellStyle name="SAPBEXstdDataEmph 2 5 4 2" xfId="59414"/>
    <cellStyle name="SAPBEXstdDataEmph 2 5 4 2 2" xfId="59415"/>
    <cellStyle name="SAPBEXstdDataEmph 2 5 4 3" xfId="59416"/>
    <cellStyle name="SAPBEXstdDataEmph 2 5 5" xfId="59417"/>
    <cellStyle name="SAPBEXstdDataEmph 2 5 5 2" xfId="59418"/>
    <cellStyle name="SAPBEXstdDataEmph 2 5 5 2 2" xfId="59419"/>
    <cellStyle name="SAPBEXstdDataEmph 2 5 5 3" xfId="59420"/>
    <cellStyle name="SAPBEXstdDataEmph 2 5 6" xfId="59421"/>
    <cellStyle name="SAPBEXstdDataEmph 2 5 6 2" xfId="59422"/>
    <cellStyle name="SAPBEXstdDataEmph 2 5 7" xfId="59423"/>
    <cellStyle name="SAPBEXstdDataEmph 2 6" xfId="59424"/>
    <cellStyle name="SAPBEXstdDataEmph 2 6 2" xfId="59425"/>
    <cellStyle name="SAPBEXstdDataEmph 2 6 2 2" xfId="59426"/>
    <cellStyle name="SAPBEXstdDataEmph 2 6 3" xfId="59427"/>
    <cellStyle name="SAPBEXstdDataEmph 2 7" xfId="59428"/>
    <cellStyle name="SAPBEXstdDataEmph 2 7 2" xfId="59429"/>
    <cellStyle name="SAPBEXstdDataEmph 2 7 2 2" xfId="59430"/>
    <cellStyle name="SAPBEXstdDataEmph 2 7 3" xfId="59431"/>
    <cellStyle name="SAPBEXstdDataEmph 2 8" xfId="59432"/>
    <cellStyle name="SAPBEXstdDataEmph 2 8 2" xfId="59433"/>
    <cellStyle name="SAPBEXstdDataEmph 2 9" xfId="59434"/>
    <cellStyle name="SAPBEXstdDataEmph 3" xfId="59435"/>
    <cellStyle name="SAPBEXstdDataEmph 3 2" xfId="59436"/>
    <cellStyle name="SAPBEXstdDataEmph 3 2 2" xfId="59437"/>
    <cellStyle name="SAPBEXstdDataEmph 3 2 2 2" xfId="59438"/>
    <cellStyle name="SAPBEXstdDataEmph 3 2 2 2 2" xfId="59439"/>
    <cellStyle name="SAPBEXstdDataEmph 3 2 2 2 2 2" xfId="59440"/>
    <cellStyle name="SAPBEXstdDataEmph 3 2 2 2 2 2 2" xfId="59441"/>
    <cellStyle name="SAPBEXstdDataEmph 3 2 2 2 2 3" xfId="59442"/>
    <cellStyle name="SAPBEXstdDataEmph 3 2 2 2 3" xfId="59443"/>
    <cellStyle name="SAPBEXstdDataEmph 3 2 2 2 3 2" xfId="59444"/>
    <cellStyle name="SAPBEXstdDataEmph 3 2 2 2 3 2 2" xfId="59445"/>
    <cellStyle name="SAPBEXstdDataEmph 3 2 2 2 3 3" xfId="59446"/>
    <cellStyle name="SAPBEXstdDataEmph 3 2 2 2 4" xfId="59447"/>
    <cellStyle name="SAPBEXstdDataEmph 3 2 2 2 4 2" xfId="59448"/>
    <cellStyle name="SAPBEXstdDataEmph 3 2 2 2 4 2 2" xfId="59449"/>
    <cellStyle name="SAPBEXstdDataEmph 3 2 2 2 4 3" xfId="59450"/>
    <cellStyle name="SAPBEXstdDataEmph 3 2 2 2 5" xfId="59451"/>
    <cellStyle name="SAPBEXstdDataEmph 3 2 2 2 5 2" xfId="59452"/>
    <cellStyle name="SAPBEXstdDataEmph 3 2 2 2 5 2 2" xfId="59453"/>
    <cellStyle name="SAPBEXstdDataEmph 3 2 2 2 5 3" xfId="59454"/>
    <cellStyle name="SAPBEXstdDataEmph 3 2 2 2 6" xfId="59455"/>
    <cellStyle name="SAPBEXstdDataEmph 3 2 2 2 6 2" xfId="59456"/>
    <cellStyle name="SAPBEXstdDataEmph 3 2 2 2 6 2 2" xfId="59457"/>
    <cellStyle name="SAPBEXstdDataEmph 3 2 2 2 6 3" xfId="59458"/>
    <cellStyle name="SAPBEXstdDataEmph 3 2 2 2 7" xfId="59459"/>
    <cellStyle name="SAPBEXstdDataEmph 3 2 2 2 7 2" xfId="59460"/>
    <cellStyle name="SAPBEXstdDataEmph 3 2 2 2 8" xfId="59461"/>
    <cellStyle name="SAPBEXstdDataEmph 3 2 2 3" xfId="59462"/>
    <cellStyle name="SAPBEXstdDataEmph 3 2 2 3 2" xfId="59463"/>
    <cellStyle name="SAPBEXstdDataEmph 3 2 2 3 2 2" xfId="59464"/>
    <cellStyle name="SAPBEXstdDataEmph 3 2 2 3 3" xfId="59465"/>
    <cellStyle name="SAPBEXstdDataEmph 3 2 2 4" xfId="59466"/>
    <cellStyle name="SAPBEXstdDataEmph 3 2 2 4 2" xfId="59467"/>
    <cellStyle name="SAPBEXstdDataEmph 3 2 2 4 2 2" xfId="59468"/>
    <cellStyle name="SAPBEXstdDataEmph 3 2 2 4 3" xfId="59469"/>
    <cellStyle name="SAPBEXstdDataEmph 3 2 2 5" xfId="59470"/>
    <cellStyle name="SAPBEXstdDataEmph 3 2 2 5 2" xfId="59471"/>
    <cellStyle name="SAPBEXstdDataEmph 3 2 2 5 2 2" xfId="59472"/>
    <cellStyle name="SAPBEXstdDataEmph 3 2 2 5 3" xfId="59473"/>
    <cellStyle name="SAPBEXstdDataEmph 3 2 2 6" xfId="59474"/>
    <cellStyle name="SAPBEXstdDataEmph 3 2 2 6 2" xfId="59475"/>
    <cellStyle name="SAPBEXstdDataEmph 3 2 2 6 2 2" xfId="59476"/>
    <cellStyle name="SAPBEXstdDataEmph 3 2 2 6 3" xfId="59477"/>
    <cellStyle name="SAPBEXstdDataEmph 3 2 2 7" xfId="59478"/>
    <cellStyle name="SAPBEXstdDataEmph 3 2 2 7 2" xfId="59479"/>
    <cellStyle name="SAPBEXstdDataEmph 3 2 2 7 2 2" xfId="59480"/>
    <cellStyle name="SAPBEXstdDataEmph 3 2 2 7 3" xfId="59481"/>
    <cellStyle name="SAPBEXstdDataEmph 3 2 2 8" xfId="59482"/>
    <cellStyle name="SAPBEXstdDataEmph 3 2 2 8 2" xfId="59483"/>
    <cellStyle name="SAPBEXstdDataEmph 3 2 2 9" xfId="59484"/>
    <cellStyle name="SAPBEXstdDataEmph 3 2 3" xfId="59485"/>
    <cellStyle name="SAPBEXstdDataEmph 3 2 3 2" xfId="59486"/>
    <cellStyle name="SAPBEXstdDataEmph 3 2 3 2 2" xfId="59487"/>
    <cellStyle name="SAPBEXstdDataEmph 3 2 3 2 2 2" xfId="59488"/>
    <cellStyle name="SAPBEXstdDataEmph 3 2 3 2 3" xfId="59489"/>
    <cellStyle name="SAPBEXstdDataEmph 3 2 3 3" xfId="59490"/>
    <cellStyle name="SAPBEXstdDataEmph 3 2 3 3 2" xfId="59491"/>
    <cellStyle name="SAPBEXstdDataEmph 3 2 3 3 2 2" xfId="59492"/>
    <cellStyle name="SAPBEXstdDataEmph 3 2 3 3 3" xfId="59493"/>
    <cellStyle name="SAPBEXstdDataEmph 3 2 3 4" xfId="59494"/>
    <cellStyle name="SAPBEXstdDataEmph 3 2 3 4 2" xfId="59495"/>
    <cellStyle name="SAPBEXstdDataEmph 3 2 3 4 2 2" xfId="59496"/>
    <cellStyle name="SAPBEXstdDataEmph 3 2 3 4 3" xfId="59497"/>
    <cellStyle name="SAPBEXstdDataEmph 3 2 3 5" xfId="59498"/>
    <cellStyle name="SAPBEXstdDataEmph 3 2 3 5 2" xfId="59499"/>
    <cellStyle name="SAPBEXstdDataEmph 3 2 3 5 2 2" xfId="59500"/>
    <cellStyle name="SAPBEXstdDataEmph 3 2 3 5 3" xfId="59501"/>
    <cellStyle name="SAPBEXstdDataEmph 3 2 3 6" xfId="59502"/>
    <cellStyle name="SAPBEXstdDataEmph 3 2 3 6 2" xfId="59503"/>
    <cellStyle name="SAPBEXstdDataEmph 3 2 3 7" xfId="59504"/>
    <cellStyle name="SAPBEXstdDataEmph 3 2 4" xfId="59505"/>
    <cellStyle name="SAPBEXstdDataEmph 3 2 4 2" xfId="59506"/>
    <cellStyle name="SAPBEXstdDataEmph 3 2 4 2 2" xfId="59507"/>
    <cellStyle name="SAPBEXstdDataEmph 3 2 4 3" xfId="59508"/>
    <cellStyle name="SAPBEXstdDataEmph 3 2 5" xfId="59509"/>
    <cellStyle name="SAPBEXstdDataEmph 3 2 5 2" xfId="59510"/>
    <cellStyle name="SAPBEXstdDataEmph 3 2 5 2 2" xfId="59511"/>
    <cellStyle name="SAPBEXstdDataEmph 3 2 5 3" xfId="59512"/>
    <cellStyle name="SAPBEXstdDataEmph 3 2 6" xfId="59513"/>
    <cellStyle name="SAPBEXstdDataEmph 3 2 6 2" xfId="59514"/>
    <cellStyle name="SAPBEXstdDataEmph 3 2 7" xfId="59515"/>
    <cellStyle name="SAPBEXstdDataEmph 3 3" xfId="59516"/>
    <cellStyle name="SAPBEXstdDataEmph 3 3 2" xfId="59517"/>
    <cellStyle name="SAPBEXstdDataEmph 3 3 2 2" xfId="59518"/>
    <cellStyle name="SAPBEXstdDataEmph 3 3 2 2 2" xfId="59519"/>
    <cellStyle name="SAPBEXstdDataEmph 3 3 2 2 2 2" xfId="59520"/>
    <cellStyle name="SAPBEXstdDataEmph 3 3 2 2 2 2 2" xfId="59521"/>
    <cellStyle name="SAPBEXstdDataEmph 3 3 2 2 2 3" xfId="59522"/>
    <cellStyle name="SAPBEXstdDataEmph 3 3 2 2 3" xfId="59523"/>
    <cellStyle name="SAPBEXstdDataEmph 3 3 2 2 3 2" xfId="59524"/>
    <cellStyle name="SAPBEXstdDataEmph 3 3 2 2 3 2 2" xfId="59525"/>
    <cellStyle name="SAPBEXstdDataEmph 3 3 2 2 3 3" xfId="59526"/>
    <cellStyle name="SAPBEXstdDataEmph 3 3 2 2 4" xfId="59527"/>
    <cellStyle name="SAPBEXstdDataEmph 3 3 2 2 4 2" xfId="59528"/>
    <cellStyle name="SAPBEXstdDataEmph 3 3 2 2 4 2 2" xfId="59529"/>
    <cellStyle name="SAPBEXstdDataEmph 3 3 2 2 4 3" xfId="59530"/>
    <cellStyle name="SAPBEXstdDataEmph 3 3 2 2 5" xfId="59531"/>
    <cellStyle name="SAPBEXstdDataEmph 3 3 2 2 5 2" xfId="59532"/>
    <cellStyle name="SAPBEXstdDataEmph 3 3 2 2 5 2 2" xfId="59533"/>
    <cellStyle name="SAPBEXstdDataEmph 3 3 2 2 5 3" xfId="59534"/>
    <cellStyle name="SAPBEXstdDataEmph 3 3 2 2 6" xfId="59535"/>
    <cellStyle name="SAPBEXstdDataEmph 3 3 2 2 6 2" xfId="59536"/>
    <cellStyle name="SAPBEXstdDataEmph 3 3 2 2 6 2 2" xfId="59537"/>
    <cellStyle name="SAPBEXstdDataEmph 3 3 2 2 6 3" xfId="59538"/>
    <cellStyle name="SAPBEXstdDataEmph 3 3 2 2 7" xfId="59539"/>
    <cellStyle name="SAPBEXstdDataEmph 3 3 2 2 7 2" xfId="59540"/>
    <cellStyle name="SAPBEXstdDataEmph 3 3 2 2 8" xfId="59541"/>
    <cellStyle name="SAPBEXstdDataEmph 3 3 2 3" xfId="59542"/>
    <cellStyle name="SAPBEXstdDataEmph 3 3 2 3 2" xfId="59543"/>
    <cellStyle name="SAPBEXstdDataEmph 3 3 2 3 2 2" xfId="59544"/>
    <cellStyle name="SAPBEXstdDataEmph 3 3 2 3 3" xfId="59545"/>
    <cellStyle name="SAPBEXstdDataEmph 3 3 2 4" xfId="59546"/>
    <cellStyle name="SAPBEXstdDataEmph 3 3 2 4 2" xfId="59547"/>
    <cellStyle name="SAPBEXstdDataEmph 3 3 2 4 2 2" xfId="59548"/>
    <cellStyle name="SAPBEXstdDataEmph 3 3 2 4 3" xfId="59549"/>
    <cellStyle name="SAPBEXstdDataEmph 3 3 2 5" xfId="59550"/>
    <cellStyle name="SAPBEXstdDataEmph 3 3 2 5 2" xfId="59551"/>
    <cellStyle name="SAPBEXstdDataEmph 3 3 2 5 2 2" xfId="59552"/>
    <cellStyle name="SAPBEXstdDataEmph 3 3 2 5 3" xfId="59553"/>
    <cellStyle name="SAPBEXstdDataEmph 3 3 2 6" xfId="59554"/>
    <cellStyle name="SAPBEXstdDataEmph 3 3 2 6 2" xfId="59555"/>
    <cellStyle name="SAPBEXstdDataEmph 3 3 2 6 2 2" xfId="59556"/>
    <cellStyle name="SAPBEXstdDataEmph 3 3 2 6 3" xfId="59557"/>
    <cellStyle name="SAPBEXstdDataEmph 3 3 2 7" xfId="59558"/>
    <cellStyle name="SAPBEXstdDataEmph 3 3 2 7 2" xfId="59559"/>
    <cellStyle name="SAPBEXstdDataEmph 3 3 2 7 2 2" xfId="59560"/>
    <cellStyle name="SAPBEXstdDataEmph 3 3 2 7 3" xfId="59561"/>
    <cellStyle name="SAPBEXstdDataEmph 3 3 2 8" xfId="59562"/>
    <cellStyle name="SAPBEXstdDataEmph 3 3 2 8 2" xfId="59563"/>
    <cellStyle name="SAPBEXstdDataEmph 3 3 2 9" xfId="59564"/>
    <cellStyle name="SAPBEXstdDataEmph 3 3 3" xfId="59565"/>
    <cellStyle name="SAPBEXstdDataEmph 3 3 3 2" xfId="59566"/>
    <cellStyle name="SAPBEXstdDataEmph 3 3 3 2 2" xfId="59567"/>
    <cellStyle name="SAPBEXstdDataEmph 3 3 3 2 2 2" xfId="59568"/>
    <cellStyle name="SAPBEXstdDataEmph 3 3 3 2 3" xfId="59569"/>
    <cellStyle name="SAPBEXstdDataEmph 3 3 3 3" xfId="59570"/>
    <cellStyle name="SAPBEXstdDataEmph 3 3 3 3 2" xfId="59571"/>
    <cellStyle name="SAPBEXstdDataEmph 3 3 3 3 2 2" xfId="59572"/>
    <cellStyle name="SAPBEXstdDataEmph 3 3 3 3 3" xfId="59573"/>
    <cellStyle name="SAPBEXstdDataEmph 3 3 3 4" xfId="59574"/>
    <cellStyle name="SAPBEXstdDataEmph 3 3 3 4 2" xfId="59575"/>
    <cellStyle name="SAPBEXstdDataEmph 3 3 3 4 2 2" xfId="59576"/>
    <cellStyle name="SAPBEXstdDataEmph 3 3 3 4 3" xfId="59577"/>
    <cellStyle name="SAPBEXstdDataEmph 3 3 3 5" xfId="59578"/>
    <cellStyle name="SAPBEXstdDataEmph 3 3 3 5 2" xfId="59579"/>
    <cellStyle name="SAPBEXstdDataEmph 3 3 3 5 2 2" xfId="59580"/>
    <cellStyle name="SAPBEXstdDataEmph 3 3 3 5 3" xfId="59581"/>
    <cellStyle name="SAPBEXstdDataEmph 3 3 3 6" xfId="59582"/>
    <cellStyle name="SAPBEXstdDataEmph 3 3 3 6 2" xfId="59583"/>
    <cellStyle name="SAPBEXstdDataEmph 3 3 3 7" xfId="59584"/>
    <cellStyle name="SAPBEXstdDataEmph 3 3 4" xfId="59585"/>
    <cellStyle name="SAPBEXstdDataEmph 3 3 4 2" xfId="59586"/>
    <cellStyle name="SAPBEXstdDataEmph 3 3 4 2 2" xfId="59587"/>
    <cellStyle name="SAPBEXstdDataEmph 3 3 4 3" xfId="59588"/>
    <cellStyle name="SAPBEXstdDataEmph 3 3 5" xfId="59589"/>
    <cellStyle name="SAPBEXstdDataEmph 3 3 5 2" xfId="59590"/>
    <cellStyle name="SAPBEXstdDataEmph 3 3 5 2 2" xfId="59591"/>
    <cellStyle name="SAPBEXstdDataEmph 3 3 5 3" xfId="59592"/>
    <cellStyle name="SAPBEXstdDataEmph 3 3 6" xfId="59593"/>
    <cellStyle name="SAPBEXstdDataEmph 3 3 6 2" xfId="59594"/>
    <cellStyle name="SAPBEXstdDataEmph 3 3 7" xfId="59595"/>
    <cellStyle name="SAPBEXstdDataEmph 3 4" xfId="59596"/>
    <cellStyle name="SAPBEXstdDataEmph 3 4 2" xfId="59597"/>
    <cellStyle name="SAPBEXstdDataEmph 3 4 2 2" xfId="59598"/>
    <cellStyle name="SAPBEXstdDataEmph 3 4 2 2 2" xfId="59599"/>
    <cellStyle name="SAPBEXstdDataEmph 3 4 2 2 2 2" xfId="59600"/>
    <cellStyle name="SAPBEXstdDataEmph 3 4 2 2 3" xfId="59601"/>
    <cellStyle name="SAPBEXstdDataEmph 3 4 2 3" xfId="59602"/>
    <cellStyle name="SAPBEXstdDataEmph 3 4 2 3 2" xfId="59603"/>
    <cellStyle name="SAPBEXstdDataEmph 3 4 2 3 2 2" xfId="59604"/>
    <cellStyle name="SAPBEXstdDataEmph 3 4 2 3 3" xfId="59605"/>
    <cellStyle name="SAPBEXstdDataEmph 3 4 2 4" xfId="59606"/>
    <cellStyle name="SAPBEXstdDataEmph 3 4 2 4 2" xfId="59607"/>
    <cellStyle name="SAPBEXstdDataEmph 3 4 2 4 2 2" xfId="59608"/>
    <cellStyle name="SAPBEXstdDataEmph 3 4 2 4 3" xfId="59609"/>
    <cellStyle name="SAPBEXstdDataEmph 3 4 2 5" xfId="59610"/>
    <cellStyle name="SAPBEXstdDataEmph 3 4 2 5 2" xfId="59611"/>
    <cellStyle name="SAPBEXstdDataEmph 3 4 2 5 2 2" xfId="59612"/>
    <cellStyle name="SAPBEXstdDataEmph 3 4 2 5 3" xfId="59613"/>
    <cellStyle name="SAPBEXstdDataEmph 3 4 2 6" xfId="59614"/>
    <cellStyle name="SAPBEXstdDataEmph 3 4 2 6 2" xfId="59615"/>
    <cellStyle name="SAPBEXstdDataEmph 3 4 2 6 2 2" xfId="59616"/>
    <cellStyle name="SAPBEXstdDataEmph 3 4 2 6 3" xfId="59617"/>
    <cellStyle name="SAPBEXstdDataEmph 3 4 2 7" xfId="59618"/>
    <cellStyle name="SAPBEXstdDataEmph 3 4 2 7 2" xfId="59619"/>
    <cellStyle name="SAPBEXstdDataEmph 3 4 2 8" xfId="59620"/>
    <cellStyle name="SAPBEXstdDataEmph 3 4 3" xfId="59621"/>
    <cellStyle name="SAPBEXstdDataEmph 3 4 3 2" xfId="59622"/>
    <cellStyle name="SAPBEXstdDataEmph 3 4 3 2 2" xfId="59623"/>
    <cellStyle name="SAPBEXstdDataEmph 3 4 3 3" xfId="59624"/>
    <cellStyle name="SAPBEXstdDataEmph 3 4 4" xfId="59625"/>
    <cellStyle name="SAPBEXstdDataEmph 3 4 4 2" xfId="59626"/>
    <cellStyle name="SAPBEXstdDataEmph 3 4 4 2 2" xfId="59627"/>
    <cellStyle name="SAPBEXstdDataEmph 3 4 4 3" xfId="59628"/>
    <cellStyle name="SAPBEXstdDataEmph 3 4 5" xfId="59629"/>
    <cellStyle name="SAPBEXstdDataEmph 3 4 5 2" xfId="59630"/>
    <cellStyle name="SAPBEXstdDataEmph 3 4 5 2 2" xfId="59631"/>
    <cellStyle name="SAPBEXstdDataEmph 3 4 5 3" xfId="59632"/>
    <cellStyle name="SAPBEXstdDataEmph 3 4 6" xfId="59633"/>
    <cellStyle name="SAPBEXstdDataEmph 3 4 6 2" xfId="59634"/>
    <cellStyle name="SAPBEXstdDataEmph 3 4 6 2 2" xfId="59635"/>
    <cellStyle name="SAPBEXstdDataEmph 3 4 6 3" xfId="59636"/>
    <cellStyle name="SAPBEXstdDataEmph 3 4 7" xfId="59637"/>
    <cellStyle name="SAPBEXstdDataEmph 3 4 7 2" xfId="59638"/>
    <cellStyle name="SAPBEXstdDataEmph 3 4 7 2 2" xfId="59639"/>
    <cellStyle name="SAPBEXstdDataEmph 3 4 7 3" xfId="59640"/>
    <cellStyle name="SAPBEXstdDataEmph 3 4 8" xfId="59641"/>
    <cellStyle name="SAPBEXstdDataEmph 3 4 8 2" xfId="59642"/>
    <cellStyle name="SAPBEXstdDataEmph 3 4 9" xfId="59643"/>
    <cellStyle name="SAPBEXstdDataEmph 3 5" xfId="59644"/>
    <cellStyle name="SAPBEXstdDataEmph 3 5 2" xfId="59645"/>
    <cellStyle name="SAPBEXstdDataEmph 3 5 2 2" xfId="59646"/>
    <cellStyle name="SAPBEXstdDataEmph 3 5 2 2 2" xfId="59647"/>
    <cellStyle name="SAPBEXstdDataEmph 3 5 2 3" xfId="59648"/>
    <cellStyle name="SAPBEXstdDataEmph 3 5 3" xfId="59649"/>
    <cellStyle name="SAPBEXstdDataEmph 3 5 3 2" xfId="59650"/>
    <cellStyle name="SAPBEXstdDataEmph 3 5 3 2 2" xfId="59651"/>
    <cellStyle name="SAPBEXstdDataEmph 3 5 3 3" xfId="59652"/>
    <cellStyle name="SAPBEXstdDataEmph 3 5 4" xfId="59653"/>
    <cellStyle name="SAPBEXstdDataEmph 3 5 4 2" xfId="59654"/>
    <cellStyle name="SAPBEXstdDataEmph 3 5 4 2 2" xfId="59655"/>
    <cellStyle name="SAPBEXstdDataEmph 3 5 4 3" xfId="59656"/>
    <cellStyle name="SAPBEXstdDataEmph 3 5 5" xfId="59657"/>
    <cellStyle name="SAPBEXstdDataEmph 3 5 5 2" xfId="59658"/>
    <cellStyle name="SAPBEXstdDataEmph 3 5 5 2 2" xfId="59659"/>
    <cellStyle name="SAPBEXstdDataEmph 3 5 5 3" xfId="59660"/>
    <cellStyle name="SAPBEXstdDataEmph 3 5 6" xfId="59661"/>
    <cellStyle name="SAPBEXstdDataEmph 3 5 6 2" xfId="59662"/>
    <cellStyle name="SAPBEXstdDataEmph 3 5 7" xfId="59663"/>
    <cellStyle name="SAPBEXstdDataEmph 3 6" xfId="59664"/>
    <cellStyle name="SAPBEXstdDataEmph 3 6 2" xfId="59665"/>
    <cellStyle name="SAPBEXstdDataEmph 3 6 2 2" xfId="59666"/>
    <cellStyle name="SAPBEXstdDataEmph 3 6 3" xfId="59667"/>
    <cellStyle name="SAPBEXstdDataEmph 3 7" xfId="59668"/>
    <cellStyle name="SAPBEXstdDataEmph 3 7 2" xfId="59669"/>
    <cellStyle name="SAPBEXstdDataEmph 3 7 2 2" xfId="59670"/>
    <cellStyle name="SAPBEXstdDataEmph 3 7 3" xfId="59671"/>
    <cellStyle name="SAPBEXstdDataEmph 3 8" xfId="59672"/>
    <cellStyle name="SAPBEXstdDataEmph 3 8 2" xfId="59673"/>
    <cellStyle name="SAPBEXstdDataEmph 3 9" xfId="59674"/>
    <cellStyle name="SAPBEXstdDataEmph 4" xfId="59675"/>
    <cellStyle name="SAPBEXstdDataEmph 4 2" xfId="59676"/>
    <cellStyle name="SAPBEXstdDataEmph 4 2 2" xfId="59677"/>
    <cellStyle name="SAPBEXstdDataEmph 4 2 2 2" xfId="59678"/>
    <cellStyle name="SAPBEXstdDataEmph 4 2 2 2 2" xfId="59679"/>
    <cellStyle name="SAPBEXstdDataEmph 4 2 2 2 2 2" xfId="59680"/>
    <cellStyle name="SAPBEXstdDataEmph 4 2 2 2 2 2 2" xfId="59681"/>
    <cellStyle name="SAPBEXstdDataEmph 4 2 2 2 2 3" xfId="59682"/>
    <cellStyle name="SAPBEXstdDataEmph 4 2 2 2 3" xfId="59683"/>
    <cellStyle name="SAPBEXstdDataEmph 4 2 2 2 3 2" xfId="59684"/>
    <cellStyle name="SAPBEXstdDataEmph 4 2 2 2 3 2 2" xfId="59685"/>
    <cellStyle name="SAPBEXstdDataEmph 4 2 2 2 3 3" xfId="59686"/>
    <cellStyle name="SAPBEXstdDataEmph 4 2 2 2 4" xfId="59687"/>
    <cellStyle name="SAPBEXstdDataEmph 4 2 2 2 4 2" xfId="59688"/>
    <cellStyle name="SAPBEXstdDataEmph 4 2 2 2 4 2 2" xfId="59689"/>
    <cellStyle name="SAPBEXstdDataEmph 4 2 2 2 4 3" xfId="59690"/>
    <cellStyle name="SAPBEXstdDataEmph 4 2 2 2 5" xfId="59691"/>
    <cellStyle name="SAPBEXstdDataEmph 4 2 2 2 5 2" xfId="59692"/>
    <cellStyle name="SAPBEXstdDataEmph 4 2 2 2 5 2 2" xfId="59693"/>
    <cellStyle name="SAPBEXstdDataEmph 4 2 2 2 5 3" xfId="59694"/>
    <cellStyle name="SAPBEXstdDataEmph 4 2 2 2 6" xfId="59695"/>
    <cellStyle name="SAPBEXstdDataEmph 4 2 2 2 6 2" xfId="59696"/>
    <cellStyle name="SAPBEXstdDataEmph 4 2 2 2 6 2 2" xfId="59697"/>
    <cellStyle name="SAPBEXstdDataEmph 4 2 2 2 6 3" xfId="59698"/>
    <cellStyle name="SAPBEXstdDataEmph 4 2 2 2 7" xfId="59699"/>
    <cellStyle name="SAPBEXstdDataEmph 4 2 2 2 7 2" xfId="59700"/>
    <cellStyle name="SAPBEXstdDataEmph 4 2 2 2 8" xfId="59701"/>
    <cellStyle name="SAPBEXstdDataEmph 4 2 2 3" xfId="59702"/>
    <cellStyle name="SAPBEXstdDataEmph 4 2 2 3 2" xfId="59703"/>
    <cellStyle name="SAPBEXstdDataEmph 4 2 2 3 2 2" xfId="59704"/>
    <cellStyle name="SAPBEXstdDataEmph 4 2 2 3 3" xfId="59705"/>
    <cellStyle name="SAPBEXstdDataEmph 4 2 2 4" xfId="59706"/>
    <cellStyle name="SAPBEXstdDataEmph 4 2 2 4 2" xfId="59707"/>
    <cellStyle name="SAPBEXstdDataEmph 4 2 2 4 2 2" xfId="59708"/>
    <cellStyle name="SAPBEXstdDataEmph 4 2 2 4 3" xfId="59709"/>
    <cellStyle name="SAPBEXstdDataEmph 4 2 2 5" xfId="59710"/>
    <cellStyle name="SAPBEXstdDataEmph 4 2 2 5 2" xfId="59711"/>
    <cellStyle name="SAPBEXstdDataEmph 4 2 2 5 2 2" xfId="59712"/>
    <cellStyle name="SAPBEXstdDataEmph 4 2 2 5 3" xfId="59713"/>
    <cellStyle name="SAPBEXstdDataEmph 4 2 2 6" xfId="59714"/>
    <cellStyle name="SAPBEXstdDataEmph 4 2 2 6 2" xfId="59715"/>
    <cellStyle name="SAPBEXstdDataEmph 4 2 2 6 2 2" xfId="59716"/>
    <cellStyle name="SAPBEXstdDataEmph 4 2 2 6 3" xfId="59717"/>
    <cellStyle name="SAPBEXstdDataEmph 4 2 2 7" xfId="59718"/>
    <cellStyle name="SAPBEXstdDataEmph 4 2 2 7 2" xfId="59719"/>
    <cellStyle name="SAPBEXstdDataEmph 4 2 2 7 2 2" xfId="59720"/>
    <cellStyle name="SAPBEXstdDataEmph 4 2 2 7 3" xfId="59721"/>
    <cellStyle name="SAPBEXstdDataEmph 4 2 2 8" xfId="59722"/>
    <cellStyle name="SAPBEXstdDataEmph 4 2 2 8 2" xfId="59723"/>
    <cellStyle name="SAPBEXstdDataEmph 4 2 2 9" xfId="59724"/>
    <cellStyle name="SAPBEXstdDataEmph 4 2 3" xfId="59725"/>
    <cellStyle name="SAPBEXstdDataEmph 4 2 3 2" xfId="59726"/>
    <cellStyle name="SAPBEXstdDataEmph 4 2 3 2 2" xfId="59727"/>
    <cellStyle name="SAPBEXstdDataEmph 4 2 3 2 2 2" xfId="59728"/>
    <cellStyle name="SAPBEXstdDataEmph 4 2 3 2 3" xfId="59729"/>
    <cellStyle name="SAPBEXstdDataEmph 4 2 3 3" xfId="59730"/>
    <cellStyle name="SAPBEXstdDataEmph 4 2 3 3 2" xfId="59731"/>
    <cellStyle name="SAPBEXstdDataEmph 4 2 3 3 2 2" xfId="59732"/>
    <cellStyle name="SAPBEXstdDataEmph 4 2 3 3 3" xfId="59733"/>
    <cellStyle name="SAPBEXstdDataEmph 4 2 3 4" xfId="59734"/>
    <cellStyle name="SAPBEXstdDataEmph 4 2 3 4 2" xfId="59735"/>
    <cellStyle name="SAPBEXstdDataEmph 4 2 3 4 2 2" xfId="59736"/>
    <cellStyle name="SAPBEXstdDataEmph 4 2 3 4 3" xfId="59737"/>
    <cellStyle name="SAPBEXstdDataEmph 4 2 3 5" xfId="59738"/>
    <cellStyle name="SAPBEXstdDataEmph 4 2 3 5 2" xfId="59739"/>
    <cellStyle name="SAPBEXstdDataEmph 4 2 3 5 2 2" xfId="59740"/>
    <cellStyle name="SAPBEXstdDataEmph 4 2 3 5 3" xfId="59741"/>
    <cellStyle name="SAPBEXstdDataEmph 4 2 3 6" xfId="59742"/>
    <cellStyle name="SAPBEXstdDataEmph 4 2 3 6 2" xfId="59743"/>
    <cellStyle name="SAPBEXstdDataEmph 4 2 3 7" xfId="59744"/>
    <cellStyle name="SAPBEXstdDataEmph 4 2 4" xfId="59745"/>
    <cellStyle name="SAPBEXstdDataEmph 4 2 4 2" xfId="59746"/>
    <cellStyle name="SAPBEXstdDataEmph 4 2 4 2 2" xfId="59747"/>
    <cellStyle name="SAPBEXstdDataEmph 4 2 4 3" xfId="59748"/>
    <cellStyle name="SAPBEXstdDataEmph 4 2 5" xfId="59749"/>
    <cellStyle name="SAPBEXstdDataEmph 4 2 5 2" xfId="59750"/>
    <cellStyle name="SAPBEXstdDataEmph 4 2 5 2 2" xfId="59751"/>
    <cellStyle name="SAPBEXstdDataEmph 4 2 5 3" xfId="59752"/>
    <cellStyle name="SAPBEXstdDataEmph 4 2 6" xfId="59753"/>
    <cellStyle name="SAPBEXstdDataEmph 4 2 6 2" xfId="59754"/>
    <cellStyle name="SAPBEXstdDataEmph 4 2 7" xfId="59755"/>
    <cellStyle name="SAPBEXstdDataEmph 4 3" xfId="59756"/>
    <cellStyle name="SAPBEXstdDataEmph 4 3 2" xfId="59757"/>
    <cellStyle name="SAPBEXstdDataEmph 4 3 2 2" xfId="59758"/>
    <cellStyle name="SAPBEXstdDataEmph 4 3 2 2 2" xfId="59759"/>
    <cellStyle name="SAPBEXstdDataEmph 4 3 2 2 2 2" xfId="59760"/>
    <cellStyle name="SAPBEXstdDataEmph 4 3 2 2 2 2 2" xfId="59761"/>
    <cellStyle name="SAPBEXstdDataEmph 4 3 2 2 2 3" xfId="59762"/>
    <cellStyle name="SAPBEXstdDataEmph 4 3 2 2 3" xfId="59763"/>
    <cellStyle name="SAPBEXstdDataEmph 4 3 2 2 3 2" xfId="59764"/>
    <cellStyle name="SAPBEXstdDataEmph 4 3 2 2 3 2 2" xfId="59765"/>
    <cellStyle name="SAPBEXstdDataEmph 4 3 2 2 3 3" xfId="59766"/>
    <cellStyle name="SAPBEXstdDataEmph 4 3 2 2 4" xfId="59767"/>
    <cellStyle name="SAPBEXstdDataEmph 4 3 2 2 4 2" xfId="59768"/>
    <cellStyle name="SAPBEXstdDataEmph 4 3 2 2 4 2 2" xfId="59769"/>
    <cellStyle name="SAPBEXstdDataEmph 4 3 2 2 4 3" xfId="59770"/>
    <cellStyle name="SAPBEXstdDataEmph 4 3 2 2 5" xfId="59771"/>
    <cellStyle name="SAPBEXstdDataEmph 4 3 2 2 5 2" xfId="59772"/>
    <cellStyle name="SAPBEXstdDataEmph 4 3 2 2 5 2 2" xfId="59773"/>
    <cellStyle name="SAPBEXstdDataEmph 4 3 2 2 5 3" xfId="59774"/>
    <cellStyle name="SAPBEXstdDataEmph 4 3 2 2 6" xfId="59775"/>
    <cellStyle name="SAPBEXstdDataEmph 4 3 2 2 6 2" xfId="59776"/>
    <cellStyle name="SAPBEXstdDataEmph 4 3 2 2 6 2 2" xfId="59777"/>
    <cellStyle name="SAPBEXstdDataEmph 4 3 2 2 6 3" xfId="59778"/>
    <cellStyle name="SAPBEXstdDataEmph 4 3 2 2 7" xfId="59779"/>
    <cellStyle name="SAPBEXstdDataEmph 4 3 2 2 7 2" xfId="59780"/>
    <cellStyle name="SAPBEXstdDataEmph 4 3 2 2 8" xfId="59781"/>
    <cellStyle name="SAPBEXstdDataEmph 4 3 2 3" xfId="59782"/>
    <cellStyle name="SAPBEXstdDataEmph 4 3 2 3 2" xfId="59783"/>
    <cellStyle name="SAPBEXstdDataEmph 4 3 2 3 2 2" xfId="59784"/>
    <cellStyle name="SAPBEXstdDataEmph 4 3 2 3 3" xfId="59785"/>
    <cellStyle name="SAPBEXstdDataEmph 4 3 2 4" xfId="59786"/>
    <cellStyle name="SAPBEXstdDataEmph 4 3 2 4 2" xfId="59787"/>
    <cellStyle name="SAPBEXstdDataEmph 4 3 2 4 2 2" xfId="59788"/>
    <cellStyle name="SAPBEXstdDataEmph 4 3 2 4 3" xfId="59789"/>
    <cellStyle name="SAPBEXstdDataEmph 4 3 2 5" xfId="59790"/>
    <cellStyle name="SAPBEXstdDataEmph 4 3 2 5 2" xfId="59791"/>
    <cellStyle name="SAPBEXstdDataEmph 4 3 2 5 2 2" xfId="59792"/>
    <cellStyle name="SAPBEXstdDataEmph 4 3 2 5 3" xfId="59793"/>
    <cellStyle name="SAPBEXstdDataEmph 4 3 2 6" xfId="59794"/>
    <cellStyle name="SAPBEXstdDataEmph 4 3 2 6 2" xfId="59795"/>
    <cellStyle name="SAPBEXstdDataEmph 4 3 2 6 2 2" xfId="59796"/>
    <cellStyle name="SAPBEXstdDataEmph 4 3 2 6 3" xfId="59797"/>
    <cellStyle name="SAPBEXstdDataEmph 4 3 2 7" xfId="59798"/>
    <cellStyle name="SAPBEXstdDataEmph 4 3 2 7 2" xfId="59799"/>
    <cellStyle name="SAPBEXstdDataEmph 4 3 2 7 2 2" xfId="59800"/>
    <cellStyle name="SAPBEXstdDataEmph 4 3 2 7 3" xfId="59801"/>
    <cellStyle name="SAPBEXstdDataEmph 4 3 2 8" xfId="59802"/>
    <cellStyle name="SAPBEXstdDataEmph 4 3 2 8 2" xfId="59803"/>
    <cellStyle name="SAPBEXstdDataEmph 4 3 2 9" xfId="59804"/>
    <cellStyle name="SAPBEXstdDataEmph 4 3 3" xfId="59805"/>
    <cellStyle name="SAPBEXstdDataEmph 4 3 3 2" xfId="59806"/>
    <cellStyle name="SAPBEXstdDataEmph 4 3 3 2 2" xfId="59807"/>
    <cellStyle name="SAPBEXstdDataEmph 4 3 3 2 2 2" xfId="59808"/>
    <cellStyle name="SAPBEXstdDataEmph 4 3 3 2 3" xfId="59809"/>
    <cellStyle name="SAPBEXstdDataEmph 4 3 3 3" xfId="59810"/>
    <cellStyle name="SAPBEXstdDataEmph 4 3 3 3 2" xfId="59811"/>
    <cellStyle name="SAPBEXstdDataEmph 4 3 3 3 2 2" xfId="59812"/>
    <cellStyle name="SAPBEXstdDataEmph 4 3 3 3 3" xfId="59813"/>
    <cellStyle name="SAPBEXstdDataEmph 4 3 3 4" xfId="59814"/>
    <cellStyle name="SAPBEXstdDataEmph 4 3 3 4 2" xfId="59815"/>
    <cellStyle name="SAPBEXstdDataEmph 4 3 3 4 2 2" xfId="59816"/>
    <cellStyle name="SAPBEXstdDataEmph 4 3 3 4 3" xfId="59817"/>
    <cellStyle name="SAPBEXstdDataEmph 4 3 3 5" xfId="59818"/>
    <cellStyle name="SAPBEXstdDataEmph 4 3 3 5 2" xfId="59819"/>
    <cellStyle name="SAPBEXstdDataEmph 4 3 3 5 2 2" xfId="59820"/>
    <cellStyle name="SAPBEXstdDataEmph 4 3 3 5 3" xfId="59821"/>
    <cellStyle name="SAPBEXstdDataEmph 4 3 3 6" xfId="59822"/>
    <cellStyle name="SAPBEXstdDataEmph 4 3 3 6 2" xfId="59823"/>
    <cellStyle name="SAPBEXstdDataEmph 4 3 3 7" xfId="59824"/>
    <cellStyle name="SAPBEXstdDataEmph 4 3 4" xfId="59825"/>
    <cellStyle name="SAPBEXstdDataEmph 4 3 4 2" xfId="59826"/>
    <cellStyle name="SAPBEXstdDataEmph 4 3 4 2 2" xfId="59827"/>
    <cellStyle name="SAPBEXstdDataEmph 4 3 4 3" xfId="59828"/>
    <cellStyle name="SAPBEXstdDataEmph 4 3 5" xfId="59829"/>
    <cellStyle name="SAPBEXstdDataEmph 4 3 5 2" xfId="59830"/>
    <cellStyle name="SAPBEXstdDataEmph 4 3 5 2 2" xfId="59831"/>
    <cellStyle name="SAPBEXstdDataEmph 4 3 5 3" xfId="59832"/>
    <cellStyle name="SAPBEXstdDataEmph 4 3 6" xfId="59833"/>
    <cellStyle name="SAPBEXstdDataEmph 4 3 6 2" xfId="59834"/>
    <cellStyle name="SAPBEXstdDataEmph 4 3 7" xfId="59835"/>
    <cellStyle name="SAPBEXstdDataEmph 4 4" xfId="59836"/>
    <cellStyle name="SAPBEXstdDataEmph 4 4 2" xfId="59837"/>
    <cellStyle name="SAPBEXstdDataEmph 4 4 2 2" xfId="59838"/>
    <cellStyle name="SAPBEXstdDataEmph 4 4 2 2 2" xfId="59839"/>
    <cellStyle name="SAPBEXstdDataEmph 4 4 2 2 2 2" xfId="59840"/>
    <cellStyle name="SAPBEXstdDataEmph 4 4 2 2 3" xfId="59841"/>
    <cellStyle name="SAPBEXstdDataEmph 4 4 2 3" xfId="59842"/>
    <cellStyle name="SAPBEXstdDataEmph 4 4 2 3 2" xfId="59843"/>
    <cellStyle name="SAPBEXstdDataEmph 4 4 2 3 2 2" xfId="59844"/>
    <cellStyle name="SAPBEXstdDataEmph 4 4 2 3 3" xfId="59845"/>
    <cellStyle name="SAPBEXstdDataEmph 4 4 2 4" xfId="59846"/>
    <cellStyle name="SAPBEXstdDataEmph 4 4 2 4 2" xfId="59847"/>
    <cellStyle name="SAPBEXstdDataEmph 4 4 2 4 2 2" xfId="59848"/>
    <cellStyle name="SAPBEXstdDataEmph 4 4 2 4 3" xfId="59849"/>
    <cellStyle name="SAPBEXstdDataEmph 4 4 2 5" xfId="59850"/>
    <cellStyle name="SAPBEXstdDataEmph 4 4 2 5 2" xfId="59851"/>
    <cellStyle name="SAPBEXstdDataEmph 4 4 2 5 2 2" xfId="59852"/>
    <cellStyle name="SAPBEXstdDataEmph 4 4 2 5 3" xfId="59853"/>
    <cellStyle name="SAPBEXstdDataEmph 4 4 2 6" xfId="59854"/>
    <cellStyle name="SAPBEXstdDataEmph 4 4 2 6 2" xfId="59855"/>
    <cellStyle name="SAPBEXstdDataEmph 4 4 2 6 2 2" xfId="59856"/>
    <cellStyle name="SAPBEXstdDataEmph 4 4 2 6 3" xfId="59857"/>
    <cellStyle name="SAPBEXstdDataEmph 4 4 2 7" xfId="59858"/>
    <cellStyle name="SAPBEXstdDataEmph 4 4 2 7 2" xfId="59859"/>
    <cellStyle name="SAPBEXstdDataEmph 4 4 2 8" xfId="59860"/>
    <cellStyle name="SAPBEXstdDataEmph 4 4 3" xfId="59861"/>
    <cellStyle name="SAPBEXstdDataEmph 4 4 3 2" xfId="59862"/>
    <cellStyle name="SAPBEXstdDataEmph 4 4 3 2 2" xfId="59863"/>
    <cellStyle name="SAPBEXstdDataEmph 4 4 3 3" xfId="59864"/>
    <cellStyle name="SAPBEXstdDataEmph 4 4 4" xfId="59865"/>
    <cellStyle name="SAPBEXstdDataEmph 4 4 4 2" xfId="59866"/>
    <cellStyle name="SAPBEXstdDataEmph 4 4 4 2 2" xfId="59867"/>
    <cellStyle name="SAPBEXstdDataEmph 4 4 4 3" xfId="59868"/>
    <cellStyle name="SAPBEXstdDataEmph 4 4 5" xfId="59869"/>
    <cellStyle name="SAPBEXstdDataEmph 4 4 5 2" xfId="59870"/>
    <cellStyle name="SAPBEXstdDataEmph 4 4 5 2 2" xfId="59871"/>
    <cellStyle name="SAPBEXstdDataEmph 4 4 5 3" xfId="59872"/>
    <cellStyle name="SAPBEXstdDataEmph 4 4 6" xfId="59873"/>
    <cellStyle name="SAPBEXstdDataEmph 4 4 6 2" xfId="59874"/>
    <cellStyle name="SAPBEXstdDataEmph 4 4 6 2 2" xfId="59875"/>
    <cellStyle name="SAPBEXstdDataEmph 4 4 6 3" xfId="59876"/>
    <cellStyle name="SAPBEXstdDataEmph 4 4 7" xfId="59877"/>
    <cellStyle name="SAPBEXstdDataEmph 4 4 7 2" xfId="59878"/>
    <cellStyle name="SAPBEXstdDataEmph 4 4 7 2 2" xfId="59879"/>
    <cellStyle name="SAPBEXstdDataEmph 4 4 7 3" xfId="59880"/>
    <cellStyle name="SAPBEXstdDataEmph 4 4 8" xfId="59881"/>
    <cellStyle name="SAPBEXstdDataEmph 4 4 8 2" xfId="59882"/>
    <cellStyle name="SAPBEXstdDataEmph 4 4 9" xfId="59883"/>
    <cellStyle name="SAPBEXstdDataEmph 4 5" xfId="59884"/>
    <cellStyle name="SAPBEXstdDataEmph 4 5 2" xfId="59885"/>
    <cellStyle name="SAPBEXstdDataEmph 4 5 2 2" xfId="59886"/>
    <cellStyle name="SAPBEXstdDataEmph 4 5 2 2 2" xfId="59887"/>
    <cellStyle name="SAPBEXstdDataEmph 4 5 2 3" xfId="59888"/>
    <cellStyle name="SAPBEXstdDataEmph 4 5 3" xfId="59889"/>
    <cellStyle name="SAPBEXstdDataEmph 4 5 3 2" xfId="59890"/>
    <cellStyle name="SAPBEXstdDataEmph 4 5 3 2 2" xfId="59891"/>
    <cellStyle name="SAPBEXstdDataEmph 4 5 3 3" xfId="59892"/>
    <cellStyle name="SAPBEXstdDataEmph 4 5 4" xfId="59893"/>
    <cellStyle name="SAPBEXstdDataEmph 4 5 4 2" xfId="59894"/>
    <cellStyle name="SAPBEXstdDataEmph 4 5 4 2 2" xfId="59895"/>
    <cellStyle name="SAPBEXstdDataEmph 4 5 4 3" xfId="59896"/>
    <cellStyle name="SAPBEXstdDataEmph 4 5 5" xfId="59897"/>
    <cellStyle name="SAPBEXstdDataEmph 4 5 5 2" xfId="59898"/>
    <cellStyle name="SAPBEXstdDataEmph 4 5 5 2 2" xfId="59899"/>
    <cellStyle name="SAPBEXstdDataEmph 4 5 5 3" xfId="59900"/>
    <cellStyle name="SAPBEXstdDataEmph 4 5 6" xfId="59901"/>
    <cellStyle name="SAPBEXstdDataEmph 4 5 6 2" xfId="59902"/>
    <cellStyle name="SAPBEXstdDataEmph 4 5 7" xfId="59903"/>
    <cellStyle name="SAPBEXstdDataEmph 4 6" xfId="59904"/>
    <cellStyle name="SAPBEXstdDataEmph 4 6 2" xfId="59905"/>
    <cellStyle name="SAPBEXstdDataEmph 4 6 2 2" xfId="59906"/>
    <cellStyle name="SAPBEXstdDataEmph 4 6 3" xfId="59907"/>
    <cellStyle name="SAPBEXstdDataEmph 4 7" xfId="59908"/>
    <cellStyle name="SAPBEXstdDataEmph 4 7 2" xfId="59909"/>
    <cellStyle name="SAPBEXstdDataEmph 4 7 2 2" xfId="59910"/>
    <cellStyle name="SAPBEXstdDataEmph 4 7 3" xfId="59911"/>
    <cellStyle name="SAPBEXstdDataEmph 4 8" xfId="59912"/>
    <cellStyle name="SAPBEXstdDataEmph 4 8 2" xfId="59913"/>
    <cellStyle name="SAPBEXstdDataEmph 4 9" xfId="59914"/>
    <cellStyle name="SAPBEXstdDataEmph 5" xfId="59915"/>
    <cellStyle name="SAPBEXstdDataEmph 5 2" xfId="59916"/>
    <cellStyle name="SAPBEXstdDataEmph 5 2 2" xfId="59917"/>
    <cellStyle name="SAPBEXstdDataEmph 5 2 2 2" xfId="59918"/>
    <cellStyle name="SAPBEXstdDataEmph 5 2 2 2 2" xfId="59919"/>
    <cellStyle name="SAPBEXstdDataEmph 5 2 2 2 2 2" xfId="59920"/>
    <cellStyle name="SAPBEXstdDataEmph 5 2 2 2 3" xfId="59921"/>
    <cellStyle name="SAPBEXstdDataEmph 5 2 2 3" xfId="59922"/>
    <cellStyle name="SAPBEXstdDataEmph 5 2 2 3 2" xfId="59923"/>
    <cellStyle name="SAPBEXstdDataEmph 5 2 2 3 2 2" xfId="59924"/>
    <cellStyle name="SAPBEXstdDataEmph 5 2 2 3 3" xfId="59925"/>
    <cellStyle name="SAPBEXstdDataEmph 5 2 2 4" xfId="59926"/>
    <cellStyle name="SAPBEXstdDataEmph 5 2 2 4 2" xfId="59927"/>
    <cellStyle name="SAPBEXstdDataEmph 5 2 2 4 2 2" xfId="59928"/>
    <cellStyle name="SAPBEXstdDataEmph 5 2 2 4 3" xfId="59929"/>
    <cellStyle name="SAPBEXstdDataEmph 5 2 2 5" xfId="59930"/>
    <cellStyle name="SAPBEXstdDataEmph 5 2 2 5 2" xfId="59931"/>
    <cellStyle name="SAPBEXstdDataEmph 5 2 2 5 2 2" xfId="59932"/>
    <cellStyle name="SAPBEXstdDataEmph 5 2 2 5 3" xfId="59933"/>
    <cellStyle name="SAPBEXstdDataEmph 5 2 2 6" xfId="59934"/>
    <cellStyle name="SAPBEXstdDataEmph 5 2 2 6 2" xfId="59935"/>
    <cellStyle name="SAPBEXstdDataEmph 5 2 2 6 2 2" xfId="59936"/>
    <cellStyle name="SAPBEXstdDataEmph 5 2 2 6 3" xfId="59937"/>
    <cellStyle name="SAPBEXstdDataEmph 5 2 2 7" xfId="59938"/>
    <cellStyle name="SAPBEXstdDataEmph 5 2 2 7 2" xfId="59939"/>
    <cellStyle name="SAPBEXstdDataEmph 5 2 2 8" xfId="59940"/>
    <cellStyle name="SAPBEXstdDataEmph 5 2 3" xfId="59941"/>
    <cellStyle name="SAPBEXstdDataEmph 5 2 3 2" xfId="59942"/>
    <cellStyle name="SAPBEXstdDataEmph 5 2 3 2 2" xfId="59943"/>
    <cellStyle name="SAPBEXstdDataEmph 5 2 3 3" xfId="59944"/>
    <cellStyle name="SAPBEXstdDataEmph 5 2 4" xfId="59945"/>
    <cellStyle name="SAPBEXstdDataEmph 5 2 4 2" xfId="59946"/>
    <cellStyle name="SAPBEXstdDataEmph 5 2 4 2 2" xfId="59947"/>
    <cellStyle name="SAPBEXstdDataEmph 5 2 4 3" xfId="59948"/>
    <cellStyle name="SAPBEXstdDataEmph 5 2 5" xfId="59949"/>
    <cellStyle name="SAPBEXstdDataEmph 5 2 5 2" xfId="59950"/>
    <cellStyle name="SAPBEXstdDataEmph 5 2 5 2 2" xfId="59951"/>
    <cellStyle name="SAPBEXstdDataEmph 5 2 5 3" xfId="59952"/>
    <cellStyle name="SAPBEXstdDataEmph 5 2 6" xfId="59953"/>
    <cellStyle name="SAPBEXstdDataEmph 5 2 6 2" xfId="59954"/>
    <cellStyle name="SAPBEXstdDataEmph 5 2 6 2 2" xfId="59955"/>
    <cellStyle name="SAPBEXstdDataEmph 5 2 6 3" xfId="59956"/>
    <cellStyle name="SAPBEXstdDataEmph 5 2 7" xfId="59957"/>
    <cellStyle name="SAPBEXstdDataEmph 5 2 7 2" xfId="59958"/>
    <cellStyle name="SAPBEXstdDataEmph 5 2 7 2 2" xfId="59959"/>
    <cellStyle name="SAPBEXstdDataEmph 5 2 7 3" xfId="59960"/>
    <cellStyle name="SAPBEXstdDataEmph 5 2 8" xfId="59961"/>
    <cellStyle name="SAPBEXstdDataEmph 5 2 8 2" xfId="59962"/>
    <cellStyle name="SAPBEXstdDataEmph 5 2 9" xfId="59963"/>
    <cellStyle name="SAPBEXstdDataEmph 5 3" xfId="59964"/>
    <cellStyle name="SAPBEXstdDataEmph 5 3 2" xfId="59965"/>
    <cellStyle name="SAPBEXstdDataEmph 5 3 2 2" xfId="59966"/>
    <cellStyle name="SAPBEXstdDataEmph 5 3 2 2 2" xfId="59967"/>
    <cellStyle name="SAPBEXstdDataEmph 5 3 2 3" xfId="59968"/>
    <cellStyle name="SAPBEXstdDataEmph 5 3 3" xfId="59969"/>
    <cellStyle name="SAPBEXstdDataEmph 5 3 3 2" xfId="59970"/>
    <cellStyle name="SAPBEXstdDataEmph 5 3 3 2 2" xfId="59971"/>
    <cellStyle name="SAPBEXstdDataEmph 5 3 3 3" xfId="59972"/>
    <cellStyle name="SAPBEXstdDataEmph 5 3 4" xfId="59973"/>
    <cellStyle name="SAPBEXstdDataEmph 5 3 4 2" xfId="59974"/>
    <cellStyle name="SAPBEXstdDataEmph 5 3 4 2 2" xfId="59975"/>
    <cellStyle name="SAPBEXstdDataEmph 5 3 4 3" xfId="59976"/>
    <cellStyle name="SAPBEXstdDataEmph 5 3 5" xfId="59977"/>
    <cellStyle name="SAPBEXstdDataEmph 5 3 5 2" xfId="59978"/>
    <cellStyle name="SAPBEXstdDataEmph 5 3 5 2 2" xfId="59979"/>
    <cellStyle name="SAPBEXstdDataEmph 5 3 5 3" xfId="59980"/>
    <cellStyle name="SAPBEXstdDataEmph 5 3 6" xfId="59981"/>
    <cellStyle name="SAPBEXstdDataEmph 5 3 6 2" xfId="59982"/>
    <cellStyle name="SAPBEXstdDataEmph 5 3 7" xfId="59983"/>
    <cellStyle name="SAPBEXstdDataEmph 5 4" xfId="59984"/>
    <cellStyle name="SAPBEXstdDataEmph 5 4 2" xfId="59985"/>
    <cellStyle name="SAPBEXstdDataEmph 5 4 2 2" xfId="59986"/>
    <cellStyle name="SAPBEXstdDataEmph 5 4 3" xfId="59987"/>
    <cellStyle name="SAPBEXstdDataEmph 5 5" xfId="59988"/>
    <cellStyle name="SAPBEXstdDataEmph 5 5 2" xfId="59989"/>
    <cellStyle name="SAPBEXstdDataEmph 5 5 2 2" xfId="59990"/>
    <cellStyle name="SAPBEXstdDataEmph 5 5 3" xfId="59991"/>
    <cellStyle name="SAPBEXstdDataEmph 5 6" xfId="59992"/>
    <cellStyle name="SAPBEXstdDataEmph 5 6 2" xfId="59993"/>
    <cellStyle name="SAPBEXstdDataEmph 5 7" xfId="59994"/>
    <cellStyle name="SAPBEXstdDataEmph 6" xfId="59995"/>
    <cellStyle name="SAPBEXstdDataEmph 6 2" xfId="59996"/>
    <cellStyle name="SAPBEXstdDataEmph 6 2 2" xfId="59997"/>
    <cellStyle name="SAPBEXstdDataEmph 6 2 2 2" xfId="59998"/>
    <cellStyle name="SAPBEXstdDataEmph 6 2 2 2 2" xfId="59999"/>
    <cellStyle name="SAPBEXstdDataEmph 6 2 2 3" xfId="60000"/>
    <cellStyle name="SAPBEXstdDataEmph 6 2 3" xfId="60001"/>
    <cellStyle name="SAPBEXstdDataEmph 6 2 3 2" xfId="60002"/>
    <cellStyle name="SAPBEXstdDataEmph 6 2 3 2 2" xfId="60003"/>
    <cellStyle name="SAPBEXstdDataEmph 6 2 3 3" xfId="60004"/>
    <cellStyle name="SAPBEXstdDataEmph 6 2 4" xfId="60005"/>
    <cellStyle name="SAPBEXstdDataEmph 6 2 4 2" xfId="60006"/>
    <cellStyle name="SAPBEXstdDataEmph 6 2 4 2 2" xfId="60007"/>
    <cellStyle name="SAPBEXstdDataEmph 6 2 4 3" xfId="60008"/>
    <cellStyle name="SAPBEXstdDataEmph 6 2 5" xfId="60009"/>
    <cellStyle name="SAPBEXstdDataEmph 6 2 5 2" xfId="60010"/>
    <cellStyle name="SAPBEXstdDataEmph 6 2 5 2 2" xfId="60011"/>
    <cellStyle name="SAPBEXstdDataEmph 6 2 5 3" xfId="60012"/>
    <cellStyle name="SAPBEXstdDataEmph 6 2 6" xfId="60013"/>
    <cellStyle name="SAPBEXstdDataEmph 6 2 6 2" xfId="60014"/>
    <cellStyle name="SAPBEXstdDataEmph 6 2 6 2 2" xfId="60015"/>
    <cellStyle name="SAPBEXstdDataEmph 6 2 6 3" xfId="60016"/>
    <cellStyle name="SAPBEXstdDataEmph 6 2 7" xfId="60017"/>
    <cellStyle name="SAPBEXstdDataEmph 6 2 7 2" xfId="60018"/>
    <cellStyle name="SAPBEXstdDataEmph 6 2 8" xfId="60019"/>
    <cellStyle name="SAPBEXstdDataEmph 6 3" xfId="60020"/>
    <cellStyle name="SAPBEXstdDataEmph 6 3 2" xfId="60021"/>
    <cellStyle name="SAPBEXstdDataEmph 6 3 2 2" xfId="60022"/>
    <cellStyle name="SAPBEXstdDataEmph 6 3 3" xfId="60023"/>
    <cellStyle name="SAPBEXstdDataEmph 6 4" xfId="60024"/>
    <cellStyle name="SAPBEXstdDataEmph 6 4 2" xfId="60025"/>
    <cellStyle name="SAPBEXstdDataEmph 6 4 2 2" xfId="60026"/>
    <cellStyle name="SAPBEXstdDataEmph 6 4 3" xfId="60027"/>
    <cellStyle name="SAPBEXstdDataEmph 6 5" xfId="60028"/>
    <cellStyle name="SAPBEXstdDataEmph 6 5 2" xfId="60029"/>
    <cellStyle name="SAPBEXstdDataEmph 6 5 2 2" xfId="60030"/>
    <cellStyle name="SAPBEXstdDataEmph 6 5 3" xfId="60031"/>
    <cellStyle name="SAPBEXstdDataEmph 6 6" xfId="60032"/>
    <cellStyle name="SAPBEXstdDataEmph 6 6 2" xfId="60033"/>
    <cellStyle name="SAPBEXstdDataEmph 6 6 2 2" xfId="60034"/>
    <cellStyle name="SAPBEXstdDataEmph 6 6 3" xfId="60035"/>
    <cellStyle name="SAPBEXstdDataEmph 6 7" xfId="60036"/>
    <cellStyle name="SAPBEXstdDataEmph 6 7 2" xfId="60037"/>
    <cellStyle name="SAPBEXstdDataEmph 6 7 2 2" xfId="60038"/>
    <cellStyle name="SAPBEXstdDataEmph 6 7 3" xfId="60039"/>
    <cellStyle name="SAPBEXstdDataEmph 6 8" xfId="60040"/>
    <cellStyle name="SAPBEXstdDataEmph 6 8 2" xfId="60041"/>
    <cellStyle name="SAPBEXstdDataEmph 6 9" xfId="60042"/>
    <cellStyle name="SAPBEXstdDataEmph 7" xfId="60043"/>
    <cellStyle name="SAPBEXstdDataEmph 7 2" xfId="60044"/>
    <cellStyle name="SAPBEXstdDataEmph 7 2 2" xfId="60045"/>
    <cellStyle name="SAPBEXstdDataEmph 7 2 2 2" xfId="60046"/>
    <cellStyle name="SAPBEXstdDataEmph 7 2 3" xfId="60047"/>
    <cellStyle name="SAPBEXstdDataEmph 7 3" xfId="60048"/>
    <cellStyle name="SAPBEXstdDataEmph 7 3 2" xfId="60049"/>
    <cellStyle name="SAPBEXstdDataEmph 7 3 2 2" xfId="60050"/>
    <cellStyle name="SAPBEXstdDataEmph 7 3 3" xfId="60051"/>
    <cellStyle name="SAPBEXstdDataEmph 7 4" xfId="60052"/>
    <cellStyle name="SAPBEXstdDataEmph 7 4 2" xfId="60053"/>
    <cellStyle name="SAPBEXstdDataEmph 7 4 2 2" xfId="60054"/>
    <cellStyle name="SAPBEXstdDataEmph 7 4 3" xfId="60055"/>
    <cellStyle name="SAPBEXstdDataEmph 7 5" xfId="60056"/>
    <cellStyle name="SAPBEXstdDataEmph 7 5 2" xfId="60057"/>
    <cellStyle name="SAPBEXstdDataEmph 7 5 2 2" xfId="60058"/>
    <cellStyle name="SAPBEXstdDataEmph 7 5 3" xfId="60059"/>
    <cellStyle name="SAPBEXstdDataEmph 7 6" xfId="60060"/>
    <cellStyle name="SAPBEXstdDataEmph 7 6 2" xfId="60061"/>
    <cellStyle name="SAPBEXstdDataEmph 7 7" xfId="60062"/>
    <cellStyle name="SAPBEXstdDataEmph 8" xfId="60063"/>
    <cellStyle name="SAPBEXstdDataEmph 8 2" xfId="60064"/>
    <cellStyle name="SAPBEXstdDataEmph 8 2 2" xfId="60065"/>
    <cellStyle name="SAPBEXstdDataEmph 8 3" xfId="60066"/>
    <cellStyle name="SAPBEXstdDataEmph 9" xfId="60067"/>
    <cellStyle name="SAPBEXstdDataEmph 9 2" xfId="60068"/>
    <cellStyle name="SAPBEXstdDataEmph 9 2 2" xfId="60069"/>
    <cellStyle name="SAPBEXstdDataEmph 9 3" xfId="60070"/>
    <cellStyle name="SAPBEXstdDataEmph_10년_단기 (2)" xfId="60071"/>
    <cellStyle name="SAPBEXstdItem" xfId="60072"/>
    <cellStyle name="SAPBEXstdItem 10" xfId="60073"/>
    <cellStyle name="SAPBEXstdItem 10 2" xfId="60074"/>
    <cellStyle name="SAPBEXstdItem 11" xfId="60075"/>
    <cellStyle name="SAPBEXstdItem 2" xfId="60076"/>
    <cellStyle name="SAPBEXstdItem 2 2" xfId="60077"/>
    <cellStyle name="SAPBEXstdItem 2 2 2" xfId="60078"/>
    <cellStyle name="SAPBEXstdItem 2 2 2 2" xfId="60079"/>
    <cellStyle name="SAPBEXstdItem 2 2 2 2 2" xfId="60080"/>
    <cellStyle name="SAPBEXstdItem 2 2 2 2 2 2" xfId="60081"/>
    <cellStyle name="SAPBEXstdItem 2 2 2 2 2 2 2" xfId="60082"/>
    <cellStyle name="SAPBEXstdItem 2 2 2 2 2 3" xfId="60083"/>
    <cellStyle name="SAPBEXstdItem 2 2 2 2 3" xfId="60084"/>
    <cellStyle name="SAPBEXstdItem 2 2 2 2 3 2" xfId="60085"/>
    <cellStyle name="SAPBEXstdItem 2 2 2 2 3 2 2" xfId="60086"/>
    <cellStyle name="SAPBEXstdItem 2 2 2 2 3 3" xfId="60087"/>
    <cellStyle name="SAPBEXstdItem 2 2 2 2 4" xfId="60088"/>
    <cellStyle name="SAPBEXstdItem 2 2 2 2 4 2" xfId="60089"/>
    <cellStyle name="SAPBEXstdItem 2 2 2 2 4 2 2" xfId="60090"/>
    <cellStyle name="SAPBEXstdItem 2 2 2 2 4 3" xfId="60091"/>
    <cellStyle name="SAPBEXstdItem 2 2 2 2 5" xfId="60092"/>
    <cellStyle name="SAPBEXstdItem 2 2 2 2 5 2" xfId="60093"/>
    <cellStyle name="SAPBEXstdItem 2 2 2 2 5 2 2" xfId="60094"/>
    <cellStyle name="SAPBEXstdItem 2 2 2 2 5 3" xfId="60095"/>
    <cellStyle name="SAPBEXstdItem 2 2 2 2 6" xfId="60096"/>
    <cellStyle name="SAPBEXstdItem 2 2 2 2 6 2" xfId="60097"/>
    <cellStyle name="SAPBEXstdItem 2 2 2 2 6 2 2" xfId="60098"/>
    <cellStyle name="SAPBEXstdItem 2 2 2 2 6 3" xfId="60099"/>
    <cellStyle name="SAPBEXstdItem 2 2 2 2 7" xfId="60100"/>
    <cellStyle name="SAPBEXstdItem 2 2 2 2 7 2" xfId="60101"/>
    <cellStyle name="SAPBEXstdItem 2 2 2 2 8" xfId="60102"/>
    <cellStyle name="SAPBEXstdItem 2 2 2 3" xfId="60103"/>
    <cellStyle name="SAPBEXstdItem 2 2 2 3 2" xfId="60104"/>
    <cellStyle name="SAPBEXstdItem 2 2 2 3 2 2" xfId="60105"/>
    <cellStyle name="SAPBEXstdItem 2 2 2 3 3" xfId="60106"/>
    <cellStyle name="SAPBEXstdItem 2 2 2 4" xfId="60107"/>
    <cellStyle name="SAPBEXstdItem 2 2 2 4 2" xfId="60108"/>
    <cellStyle name="SAPBEXstdItem 2 2 2 4 2 2" xfId="60109"/>
    <cellStyle name="SAPBEXstdItem 2 2 2 4 3" xfId="60110"/>
    <cellStyle name="SAPBEXstdItem 2 2 2 5" xfId="60111"/>
    <cellStyle name="SAPBEXstdItem 2 2 2 5 2" xfId="60112"/>
    <cellStyle name="SAPBEXstdItem 2 2 2 5 2 2" xfId="60113"/>
    <cellStyle name="SAPBEXstdItem 2 2 2 5 3" xfId="60114"/>
    <cellStyle name="SAPBEXstdItem 2 2 2 6" xfId="60115"/>
    <cellStyle name="SAPBEXstdItem 2 2 2 6 2" xfId="60116"/>
    <cellStyle name="SAPBEXstdItem 2 2 2 6 2 2" xfId="60117"/>
    <cellStyle name="SAPBEXstdItem 2 2 2 6 3" xfId="60118"/>
    <cellStyle name="SAPBEXstdItem 2 2 2 7" xfId="60119"/>
    <cellStyle name="SAPBEXstdItem 2 2 2 7 2" xfId="60120"/>
    <cellStyle name="SAPBEXstdItem 2 2 2 7 2 2" xfId="60121"/>
    <cellStyle name="SAPBEXstdItem 2 2 2 7 3" xfId="60122"/>
    <cellStyle name="SAPBEXstdItem 2 2 2 8" xfId="60123"/>
    <cellStyle name="SAPBEXstdItem 2 2 2 8 2" xfId="60124"/>
    <cellStyle name="SAPBEXstdItem 2 2 2 9" xfId="60125"/>
    <cellStyle name="SAPBEXstdItem 2 2 3" xfId="60126"/>
    <cellStyle name="SAPBEXstdItem 2 2 3 2" xfId="60127"/>
    <cellStyle name="SAPBEXstdItem 2 2 3 2 2" xfId="60128"/>
    <cellStyle name="SAPBEXstdItem 2 2 3 2 2 2" xfId="60129"/>
    <cellStyle name="SAPBEXstdItem 2 2 3 2 3" xfId="60130"/>
    <cellStyle name="SAPBEXstdItem 2 2 3 3" xfId="60131"/>
    <cellStyle name="SAPBEXstdItem 2 2 3 3 2" xfId="60132"/>
    <cellStyle name="SAPBEXstdItem 2 2 3 3 2 2" xfId="60133"/>
    <cellStyle name="SAPBEXstdItem 2 2 3 3 3" xfId="60134"/>
    <cellStyle name="SAPBEXstdItem 2 2 3 4" xfId="60135"/>
    <cellStyle name="SAPBEXstdItem 2 2 3 4 2" xfId="60136"/>
    <cellStyle name="SAPBEXstdItem 2 2 3 4 2 2" xfId="60137"/>
    <cellStyle name="SAPBEXstdItem 2 2 3 4 3" xfId="60138"/>
    <cellStyle name="SAPBEXstdItem 2 2 3 5" xfId="60139"/>
    <cellStyle name="SAPBEXstdItem 2 2 3 5 2" xfId="60140"/>
    <cellStyle name="SAPBEXstdItem 2 2 3 5 2 2" xfId="60141"/>
    <cellStyle name="SAPBEXstdItem 2 2 3 5 3" xfId="60142"/>
    <cellStyle name="SAPBEXstdItem 2 2 3 6" xfId="60143"/>
    <cellStyle name="SAPBEXstdItem 2 2 3 6 2" xfId="60144"/>
    <cellStyle name="SAPBEXstdItem 2 2 3 7" xfId="60145"/>
    <cellStyle name="SAPBEXstdItem 2 2 4" xfId="60146"/>
    <cellStyle name="SAPBEXstdItem 2 2 4 2" xfId="60147"/>
    <cellStyle name="SAPBEXstdItem 2 2 4 2 2" xfId="60148"/>
    <cellStyle name="SAPBEXstdItem 2 2 4 3" xfId="60149"/>
    <cellStyle name="SAPBEXstdItem 2 2 5" xfId="60150"/>
    <cellStyle name="SAPBEXstdItem 2 2 5 2" xfId="60151"/>
    <cellStyle name="SAPBEXstdItem 2 2 5 2 2" xfId="60152"/>
    <cellStyle name="SAPBEXstdItem 2 2 5 3" xfId="60153"/>
    <cellStyle name="SAPBEXstdItem 2 2 6" xfId="60154"/>
    <cellStyle name="SAPBEXstdItem 2 2 6 2" xfId="60155"/>
    <cellStyle name="SAPBEXstdItem 2 2 7" xfId="60156"/>
    <cellStyle name="SAPBEXstdItem 2 3" xfId="60157"/>
    <cellStyle name="SAPBEXstdItem 2 3 2" xfId="60158"/>
    <cellStyle name="SAPBEXstdItem 2 3 2 2" xfId="60159"/>
    <cellStyle name="SAPBEXstdItem 2 3 2 2 2" xfId="60160"/>
    <cellStyle name="SAPBEXstdItem 2 3 2 2 2 2" xfId="60161"/>
    <cellStyle name="SAPBEXstdItem 2 3 2 2 2 2 2" xfId="60162"/>
    <cellStyle name="SAPBEXstdItem 2 3 2 2 2 3" xfId="60163"/>
    <cellStyle name="SAPBEXstdItem 2 3 2 2 3" xfId="60164"/>
    <cellStyle name="SAPBEXstdItem 2 3 2 2 3 2" xfId="60165"/>
    <cellStyle name="SAPBEXstdItem 2 3 2 2 3 2 2" xfId="60166"/>
    <cellStyle name="SAPBEXstdItem 2 3 2 2 3 3" xfId="60167"/>
    <cellStyle name="SAPBEXstdItem 2 3 2 2 4" xfId="60168"/>
    <cellStyle name="SAPBEXstdItem 2 3 2 2 4 2" xfId="60169"/>
    <cellStyle name="SAPBEXstdItem 2 3 2 2 4 2 2" xfId="60170"/>
    <cellStyle name="SAPBEXstdItem 2 3 2 2 4 3" xfId="60171"/>
    <cellStyle name="SAPBEXstdItem 2 3 2 2 5" xfId="60172"/>
    <cellStyle name="SAPBEXstdItem 2 3 2 2 5 2" xfId="60173"/>
    <cellStyle name="SAPBEXstdItem 2 3 2 2 5 2 2" xfId="60174"/>
    <cellStyle name="SAPBEXstdItem 2 3 2 2 5 3" xfId="60175"/>
    <cellStyle name="SAPBEXstdItem 2 3 2 2 6" xfId="60176"/>
    <cellStyle name="SAPBEXstdItem 2 3 2 2 6 2" xfId="60177"/>
    <cellStyle name="SAPBEXstdItem 2 3 2 2 6 2 2" xfId="60178"/>
    <cellStyle name="SAPBEXstdItem 2 3 2 2 6 3" xfId="60179"/>
    <cellStyle name="SAPBEXstdItem 2 3 2 2 7" xfId="60180"/>
    <cellStyle name="SAPBEXstdItem 2 3 2 2 7 2" xfId="60181"/>
    <cellStyle name="SAPBEXstdItem 2 3 2 2 8" xfId="60182"/>
    <cellStyle name="SAPBEXstdItem 2 3 2 3" xfId="60183"/>
    <cellStyle name="SAPBEXstdItem 2 3 2 3 2" xfId="60184"/>
    <cellStyle name="SAPBEXstdItem 2 3 2 3 2 2" xfId="60185"/>
    <cellStyle name="SAPBEXstdItem 2 3 2 3 3" xfId="60186"/>
    <cellStyle name="SAPBEXstdItem 2 3 2 4" xfId="60187"/>
    <cellStyle name="SAPBEXstdItem 2 3 2 4 2" xfId="60188"/>
    <cellStyle name="SAPBEXstdItem 2 3 2 4 2 2" xfId="60189"/>
    <cellStyle name="SAPBEXstdItem 2 3 2 4 3" xfId="60190"/>
    <cellStyle name="SAPBEXstdItem 2 3 2 5" xfId="60191"/>
    <cellStyle name="SAPBEXstdItem 2 3 2 5 2" xfId="60192"/>
    <cellStyle name="SAPBEXstdItem 2 3 2 5 2 2" xfId="60193"/>
    <cellStyle name="SAPBEXstdItem 2 3 2 5 3" xfId="60194"/>
    <cellStyle name="SAPBEXstdItem 2 3 2 6" xfId="60195"/>
    <cellStyle name="SAPBEXstdItem 2 3 2 6 2" xfId="60196"/>
    <cellStyle name="SAPBEXstdItem 2 3 2 6 2 2" xfId="60197"/>
    <cellStyle name="SAPBEXstdItem 2 3 2 6 3" xfId="60198"/>
    <cellStyle name="SAPBEXstdItem 2 3 2 7" xfId="60199"/>
    <cellStyle name="SAPBEXstdItem 2 3 2 7 2" xfId="60200"/>
    <cellStyle name="SAPBEXstdItem 2 3 2 7 2 2" xfId="60201"/>
    <cellStyle name="SAPBEXstdItem 2 3 2 7 3" xfId="60202"/>
    <cellStyle name="SAPBEXstdItem 2 3 2 8" xfId="60203"/>
    <cellStyle name="SAPBEXstdItem 2 3 2 8 2" xfId="60204"/>
    <cellStyle name="SAPBEXstdItem 2 3 2 9" xfId="60205"/>
    <cellStyle name="SAPBEXstdItem 2 3 3" xfId="60206"/>
    <cellStyle name="SAPBEXstdItem 2 3 3 2" xfId="60207"/>
    <cellStyle name="SAPBEXstdItem 2 3 3 2 2" xfId="60208"/>
    <cellStyle name="SAPBEXstdItem 2 3 3 2 2 2" xfId="60209"/>
    <cellStyle name="SAPBEXstdItem 2 3 3 2 3" xfId="60210"/>
    <cellStyle name="SAPBEXstdItem 2 3 3 3" xfId="60211"/>
    <cellStyle name="SAPBEXstdItem 2 3 3 3 2" xfId="60212"/>
    <cellStyle name="SAPBEXstdItem 2 3 3 3 2 2" xfId="60213"/>
    <cellStyle name="SAPBEXstdItem 2 3 3 3 3" xfId="60214"/>
    <cellStyle name="SAPBEXstdItem 2 3 3 4" xfId="60215"/>
    <cellStyle name="SAPBEXstdItem 2 3 3 4 2" xfId="60216"/>
    <cellStyle name="SAPBEXstdItem 2 3 3 4 2 2" xfId="60217"/>
    <cellStyle name="SAPBEXstdItem 2 3 3 4 3" xfId="60218"/>
    <cellStyle name="SAPBEXstdItem 2 3 3 5" xfId="60219"/>
    <cellStyle name="SAPBEXstdItem 2 3 3 5 2" xfId="60220"/>
    <cellStyle name="SAPBEXstdItem 2 3 3 5 2 2" xfId="60221"/>
    <cellStyle name="SAPBEXstdItem 2 3 3 5 3" xfId="60222"/>
    <cellStyle name="SAPBEXstdItem 2 3 3 6" xfId="60223"/>
    <cellStyle name="SAPBEXstdItem 2 3 3 6 2" xfId="60224"/>
    <cellStyle name="SAPBEXstdItem 2 3 3 7" xfId="60225"/>
    <cellStyle name="SAPBEXstdItem 2 3 4" xfId="60226"/>
    <cellStyle name="SAPBEXstdItem 2 3 4 2" xfId="60227"/>
    <cellStyle name="SAPBEXstdItem 2 3 4 2 2" xfId="60228"/>
    <cellStyle name="SAPBEXstdItem 2 3 4 3" xfId="60229"/>
    <cellStyle name="SAPBEXstdItem 2 3 5" xfId="60230"/>
    <cellStyle name="SAPBEXstdItem 2 3 5 2" xfId="60231"/>
    <cellStyle name="SAPBEXstdItem 2 3 5 2 2" xfId="60232"/>
    <cellStyle name="SAPBEXstdItem 2 3 5 3" xfId="60233"/>
    <cellStyle name="SAPBEXstdItem 2 3 6" xfId="60234"/>
    <cellStyle name="SAPBEXstdItem 2 3 6 2" xfId="60235"/>
    <cellStyle name="SAPBEXstdItem 2 3 7" xfId="60236"/>
    <cellStyle name="SAPBEXstdItem 2 4" xfId="60237"/>
    <cellStyle name="SAPBEXstdItem 2 4 2" xfId="60238"/>
    <cellStyle name="SAPBEXstdItem 2 4 2 2" xfId="60239"/>
    <cellStyle name="SAPBEXstdItem 2 4 2 2 2" xfId="60240"/>
    <cellStyle name="SAPBEXstdItem 2 4 2 2 2 2" xfId="60241"/>
    <cellStyle name="SAPBEXstdItem 2 4 2 2 3" xfId="60242"/>
    <cellStyle name="SAPBEXstdItem 2 4 2 3" xfId="60243"/>
    <cellStyle name="SAPBEXstdItem 2 4 2 3 2" xfId="60244"/>
    <cellStyle name="SAPBEXstdItem 2 4 2 3 2 2" xfId="60245"/>
    <cellStyle name="SAPBEXstdItem 2 4 2 3 3" xfId="60246"/>
    <cellStyle name="SAPBEXstdItem 2 4 2 4" xfId="60247"/>
    <cellStyle name="SAPBEXstdItem 2 4 2 4 2" xfId="60248"/>
    <cellStyle name="SAPBEXstdItem 2 4 2 4 2 2" xfId="60249"/>
    <cellStyle name="SAPBEXstdItem 2 4 2 4 3" xfId="60250"/>
    <cellStyle name="SAPBEXstdItem 2 4 2 5" xfId="60251"/>
    <cellStyle name="SAPBEXstdItem 2 4 2 5 2" xfId="60252"/>
    <cellStyle name="SAPBEXstdItem 2 4 2 5 2 2" xfId="60253"/>
    <cellStyle name="SAPBEXstdItem 2 4 2 5 3" xfId="60254"/>
    <cellStyle name="SAPBEXstdItem 2 4 2 6" xfId="60255"/>
    <cellStyle name="SAPBEXstdItem 2 4 2 6 2" xfId="60256"/>
    <cellStyle name="SAPBEXstdItem 2 4 2 6 2 2" xfId="60257"/>
    <cellStyle name="SAPBEXstdItem 2 4 2 6 3" xfId="60258"/>
    <cellStyle name="SAPBEXstdItem 2 4 2 7" xfId="60259"/>
    <cellStyle name="SAPBEXstdItem 2 4 2 7 2" xfId="60260"/>
    <cellStyle name="SAPBEXstdItem 2 4 2 8" xfId="60261"/>
    <cellStyle name="SAPBEXstdItem 2 4 3" xfId="60262"/>
    <cellStyle name="SAPBEXstdItem 2 4 3 2" xfId="60263"/>
    <cellStyle name="SAPBEXstdItem 2 4 3 2 2" xfId="60264"/>
    <cellStyle name="SAPBEXstdItem 2 4 3 3" xfId="60265"/>
    <cellStyle name="SAPBEXstdItem 2 4 4" xfId="60266"/>
    <cellStyle name="SAPBEXstdItem 2 4 4 2" xfId="60267"/>
    <cellStyle name="SAPBEXstdItem 2 4 4 2 2" xfId="60268"/>
    <cellStyle name="SAPBEXstdItem 2 4 4 3" xfId="60269"/>
    <cellStyle name="SAPBEXstdItem 2 4 5" xfId="60270"/>
    <cellStyle name="SAPBEXstdItem 2 4 5 2" xfId="60271"/>
    <cellStyle name="SAPBEXstdItem 2 4 5 2 2" xfId="60272"/>
    <cellStyle name="SAPBEXstdItem 2 4 5 3" xfId="60273"/>
    <cellStyle name="SAPBEXstdItem 2 4 6" xfId="60274"/>
    <cellStyle name="SAPBEXstdItem 2 4 6 2" xfId="60275"/>
    <cellStyle name="SAPBEXstdItem 2 4 6 2 2" xfId="60276"/>
    <cellStyle name="SAPBEXstdItem 2 4 6 3" xfId="60277"/>
    <cellStyle name="SAPBEXstdItem 2 4 7" xfId="60278"/>
    <cellStyle name="SAPBEXstdItem 2 4 7 2" xfId="60279"/>
    <cellStyle name="SAPBEXstdItem 2 4 7 2 2" xfId="60280"/>
    <cellStyle name="SAPBEXstdItem 2 4 7 3" xfId="60281"/>
    <cellStyle name="SAPBEXstdItem 2 4 8" xfId="60282"/>
    <cellStyle name="SAPBEXstdItem 2 4 8 2" xfId="60283"/>
    <cellStyle name="SAPBEXstdItem 2 4 9" xfId="60284"/>
    <cellStyle name="SAPBEXstdItem 2 5" xfId="60285"/>
    <cellStyle name="SAPBEXstdItem 2 5 2" xfId="60286"/>
    <cellStyle name="SAPBEXstdItem 2 5 2 2" xfId="60287"/>
    <cellStyle name="SAPBEXstdItem 2 5 2 2 2" xfId="60288"/>
    <cellStyle name="SAPBEXstdItem 2 5 2 3" xfId="60289"/>
    <cellStyle name="SAPBEXstdItem 2 5 3" xfId="60290"/>
    <cellStyle name="SAPBEXstdItem 2 5 3 2" xfId="60291"/>
    <cellStyle name="SAPBEXstdItem 2 5 3 2 2" xfId="60292"/>
    <cellStyle name="SAPBEXstdItem 2 5 3 3" xfId="60293"/>
    <cellStyle name="SAPBEXstdItem 2 5 4" xfId="60294"/>
    <cellStyle name="SAPBEXstdItem 2 5 4 2" xfId="60295"/>
    <cellStyle name="SAPBEXstdItem 2 5 4 2 2" xfId="60296"/>
    <cellStyle name="SAPBEXstdItem 2 5 4 3" xfId="60297"/>
    <cellStyle name="SAPBEXstdItem 2 5 5" xfId="60298"/>
    <cellStyle name="SAPBEXstdItem 2 5 5 2" xfId="60299"/>
    <cellStyle name="SAPBEXstdItem 2 5 5 2 2" xfId="60300"/>
    <cellStyle name="SAPBEXstdItem 2 5 5 3" xfId="60301"/>
    <cellStyle name="SAPBEXstdItem 2 5 6" xfId="60302"/>
    <cellStyle name="SAPBEXstdItem 2 5 6 2" xfId="60303"/>
    <cellStyle name="SAPBEXstdItem 2 5 7" xfId="60304"/>
    <cellStyle name="SAPBEXstdItem 2 6" xfId="60305"/>
    <cellStyle name="SAPBEXstdItem 2 6 2" xfId="60306"/>
    <cellStyle name="SAPBEXstdItem 2 6 2 2" xfId="60307"/>
    <cellStyle name="SAPBEXstdItem 2 6 3" xfId="60308"/>
    <cellStyle name="SAPBEXstdItem 2 7" xfId="60309"/>
    <cellStyle name="SAPBEXstdItem 2 7 2" xfId="60310"/>
    <cellStyle name="SAPBEXstdItem 2 7 2 2" xfId="60311"/>
    <cellStyle name="SAPBEXstdItem 2 7 3" xfId="60312"/>
    <cellStyle name="SAPBEXstdItem 2 8" xfId="60313"/>
    <cellStyle name="SAPBEXstdItem 2 8 2" xfId="60314"/>
    <cellStyle name="SAPBEXstdItem 2 9" xfId="60315"/>
    <cellStyle name="SAPBEXstdItem 3" xfId="60316"/>
    <cellStyle name="SAPBEXstdItem 3 2" xfId="60317"/>
    <cellStyle name="SAPBEXstdItem 3 2 2" xfId="60318"/>
    <cellStyle name="SAPBEXstdItem 3 2 2 2" xfId="60319"/>
    <cellStyle name="SAPBEXstdItem 3 2 2 2 2" xfId="60320"/>
    <cellStyle name="SAPBEXstdItem 3 2 2 2 2 2" xfId="60321"/>
    <cellStyle name="SAPBEXstdItem 3 2 2 2 2 2 2" xfId="60322"/>
    <cellStyle name="SAPBEXstdItem 3 2 2 2 2 3" xfId="60323"/>
    <cellStyle name="SAPBEXstdItem 3 2 2 2 3" xfId="60324"/>
    <cellStyle name="SAPBEXstdItem 3 2 2 2 3 2" xfId="60325"/>
    <cellStyle name="SAPBEXstdItem 3 2 2 2 3 2 2" xfId="60326"/>
    <cellStyle name="SAPBEXstdItem 3 2 2 2 3 3" xfId="60327"/>
    <cellStyle name="SAPBEXstdItem 3 2 2 2 4" xfId="60328"/>
    <cellStyle name="SAPBEXstdItem 3 2 2 2 4 2" xfId="60329"/>
    <cellStyle name="SAPBEXstdItem 3 2 2 2 4 2 2" xfId="60330"/>
    <cellStyle name="SAPBEXstdItem 3 2 2 2 4 3" xfId="60331"/>
    <cellStyle name="SAPBEXstdItem 3 2 2 2 5" xfId="60332"/>
    <cellStyle name="SAPBEXstdItem 3 2 2 2 5 2" xfId="60333"/>
    <cellStyle name="SAPBEXstdItem 3 2 2 2 5 2 2" xfId="60334"/>
    <cellStyle name="SAPBEXstdItem 3 2 2 2 5 3" xfId="60335"/>
    <cellStyle name="SAPBEXstdItem 3 2 2 2 6" xfId="60336"/>
    <cellStyle name="SAPBEXstdItem 3 2 2 2 6 2" xfId="60337"/>
    <cellStyle name="SAPBEXstdItem 3 2 2 2 6 2 2" xfId="60338"/>
    <cellStyle name="SAPBEXstdItem 3 2 2 2 6 3" xfId="60339"/>
    <cellStyle name="SAPBEXstdItem 3 2 2 2 7" xfId="60340"/>
    <cellStyle name="SAPBEXstdItem 3 2 2 2 7 2" xfId="60341"/>
    <cellStyle name="SAPBEXstdItem 3 2 2 2 8" xfId="60342"/>
    <cellStyle name="SAPBEXstdItem 3 2 2 3" xfId="60343"/>
    <cellStyle name="SAPBEXstdItem 3 2 2 3 2" xfId="60344"/>
    <cellStyle name="SAPBEXstdItem 3 2 2 3 2 2" xfId="60345"/>
    <cellStyle name="SAPBEXstdItem 3 2 2 3 3" xfId="60346"/>
    <cellStyle name="SAPBEXstdItem 3 2 2 4" xfId="60347"/>
    <cellStyle name="SAPBEXstdItem 3 2 2 4 2" xfId="60348"/>
    <cellStyle name="SAPBEXstdItem 3 2 2 4 2 2" xfId="60349"/>
    <cellStyle name="SAPBEXstdItem 3 2 2 4 3" xfId="60350"/>
    <cellStyle name="SAPBEXstdItem 3 2 2 5" xfId="60351"/>
    <cellStyle name="SAPBEXstdItem 3 2 2 5 2" xfId="60352"/>
    <cellStyle name="SAPBEXstdItem 3 2 2 5 2 2" xfId="60353"/>
    <cellStyle name="SAPBEXstdItem 3 2 2 5 3" xfId="60354"/>
    <cellStyle name="SAPBEXstdItem 3 2 2 6" xfId="60355"/>
    <cellStyle name="SAPBEXstdItem 3 2 2 6 2" xfId="60356"/>
    <cellStyle name="SAPBEXstdItem 3 2 2 6 2 2" xfId="60357"/>
    <cellStyle name="SAPBEXstdItem 3 2 2 6 3" xfId="60358"/>
    <cellStyle name="SAPBEXstdItem 3 2 2 7" xfId="60359"/>
    <cellStyle name="SAPBEXstdItem 3 2 2 7 2" xfId="60360"/>
    <cellStyle name="SAPBEXstdItem 3 2 2 7 2 2" xfId="60361"/>
    <cellStyle name="SAPBEXstdItem 3 2 2 7 3" xfId="60362"/>
    <cellStyle name="SAPBEXstdItem 3 2 2 8" xfId="60363"/>
    <cellStyle name="SAPBEXstdItem 3 2 2 8 2" xfId="60364"/>
    <cellStyle name="SAPBEXstdItem 3 2 2 9" xfId="60365"/>
    <cellStyle name="SAPBEXstdItem 3 2 3" xfId="60366"/>
    <cellStyle name="SAPBEXstdItem 3 2 3 2" xfId="60367"/>
    <cellStyle name="SAPBEXstdItem 3 2 3 2 2" xfId="60368"/>
    <cellStyle name="SAPBEXstdItem 3 2 3 2 2 2" xfId="60369"/>
    <cellStyle name="SAPBEXstdItem 3 2 3 2 3" xfId="60370"/>
    <cellStyle name="SAPBEXstdItem 3 2 3 3" xfId="60371"/>
    <cellStyle name="SAPBEXstdItem 3 2 3 3 2" xfId="60372"/>
    <cellStyle name="SAPBEXstdItem 3 2 3 3 2 2" xfId="60373"/>
    <cellStyle name="SAPBEXstdItem 3 2 3 3 3" xfId="60374"/>
    <cellStyle name="SAPBEXstdItem 3 2 3 4" xfId="60375"/>
    <cellStyle name="SAPBEXstdItem 3 2 3 4 2" xfId="60376"/>
    <cellStyle name="SAPBEXstdItem 3 2 3 4 2 2" xfId="60377"/>
    <cellStyle name="SAPBEXstdItem 3 2 3 4 3" xfId="60378"/>
    <cellStyle name="SAPBEXstdItem 3 2 3 5" xfId="60379"/>
    <cellStyle name="SAPBEXstdItem 3 2 3 5 2" xfId="60380"/>
    <cellStyle name="SAPBEXstdItem 3 2 3 5 2 2" xfId="60381"/>
    <cellStyle name="SAPBEXstdItem 3 2 3 5 3" xfId="60382"/>
    <cellStyle name="SAPBEXstdItem 3 2 3 6" xfId="60383"/>
    <cellStyle name="SAPBEXstdItem 3 2 3 6 2" xfId="60384"/>
    <cellStyle name="SAPBEXstdItem 3 2 3 7" xfId="60385"/>
    <cellStyle name="SAPBEXstdItem 3 2 4" xfId="60386"/>
    <cellStyle name="SAPBEXstdItem 3 2 4 2" xfId="60387"/>
    <cellStyle name="SAPBEXstdItem 3 2 4 2 2" xfId="60388"/>
    <cellStyle name="SAPBEXstdItem 3 2 4 3" xfId="60389"/>
    <cellStyle name="SAPBEXstdItem 3 2 5" xfId="60390"/>
    <cellStyle name="SAPBEXstdItem 3 2 5 2" xfId="60391"/>
    <cellStyle name="SAPBEXstdItem 3 2 5 2 2" xfId="60392"/>
    <cellStyle name="SAPBEXstdItem 3 2 5 3" xfId="60393"/>
    <cellStyle name="SAPBEXstdItem 3 2 6" xfId="60394"/>
    <cellStyle name="SAPBEXstdItem 3 2 6 2" xfId="60395"/>
    <cellStyle name="SAPBEXstdItem 3 2 7" xfId="60396"/>
    <cellStyle name="SAPBEXstdItem 3 3" xfId="60397"/>
    <cellStyle name="SAPBEXstdItem 3 3 2" xfId="60398"/>
    <cellStyle name="SAPBEXstdItem 3 3 2 2" xfId="60399"/>
    <cellStyle name="SAPBEXstdItem 3 3 2 2 2" xfId="60400"/>
    <cellStyle name="SAPBEXstdItem 3 3 2 2 2 2" xfId="60401"/>
    <cellStyle name="SAPBEXstdItem 3 3 2 2 2 2 2" xfId="60402"/>
    <cellStyle name="SAPBEXstdItem 3 3 2 2 2 3" xfId="60403"/>
    <cellStyle name="SAPBEXstdItem 3 3 2 2 3" xfId="60404"/>
    <cellStyle name="SAPBEXstdItem 3 3 2 2 3 2" xfId="60405"/>
    <cellStyle name="SAPBEXstdItem 3 3 2 2 3 2 2" xfId="60406"/>
    <cellStyle name="SAPBEXstdItem 3 3 2 2 3 3" xfId="60407"/>
    <cellStyle name="SAPBEXstdItem 3 3 2 2 4" xfId="60408"/>
    <cellStyle name="SAPBEXstdItem 3 3 2 2 4 2" xfId="60409"/>
    <cellStyle name="SAPBEXstdItem 3 3 2 2 4 2 2" xfId="60410"/>
    <cellStyle name="SAPBEXstdItem 3 3 2 2 4 3" xfId="60411"/>
    <cellStyle name="SAPBEXstdItem 3 3 2 2 5" xfId="60412"/>
    <cellStyle name="SAPBEXstdItem 3 3 2 2 5 2" xfId="60413"/>
    <cellStyle name="SAPBEXstdItem 3 3 2 2 5 2 2" xfId="60414"/>
    <cellStyle name="SAPBEXstdItem 3 3 2 2 5 3" xfId="60415"/>
    <cellStyle name="SAPBEXstdItem 3 3 2 2 6" xfId="60416"/>
    <cellStyle name="SAPBEXstdItem 3 3 2 2 6 2" xfId="60417"/>
    <cellStyle name="SAPBEXstdItem 3 3 2 2 6 2 2" xfId="60418"/>
    <cellStyle name="SAPBEXstdItem 3 3 2 2 6 3" xfId="60419"/>
    <cellStyle name="SAPBEXstdItem 3 3 2 2 7" xfId="60420"/>
    <cellStyle name="SAPBEXstdItem 3 3 2 2 7 2" xfId="60421"/>
    <cellStyle name="SAPBEXstdItem 3 3 2 2 8" xfId="60422"/>
    <cellStyle name="SAPBEXstdItem 3 3 2 3" xfId="60423"/>
    <cellStyle name="SAPBEXstdItem 3 3 2 3 2" xfId="60424"/>
    <cellStyle name="SAPBEXstdItem 3 3 2 3 2 2" xfId="60425"/>
    <cellStyle name="SAPBEXstdItem 3 3 2 3 3" xfId="60426"/>
    <cellStyle name="SAPBEXstdItem 3 3 2 4" xfId="60427"/>
    <cellStyle name="SAPBEXstdItem 3 3 2 4 2" xfId="60428"/>
    <cellStyle name="SAPBEXstdItem 3 3 2 4 2 2" xfId="60429"/>
    <cellStyle name="SAPBEXstdItem 3 3 2 4 3" xfId="60430"/>
    <cellStyle name="SAPBEXstdItem 3 3 2 5" xfId="60431"/>
    <cellStyle name="SAPBEXstdItem 3 3 2 5 2" xfId="60432"/>
    <cellStyle name="SAPBEXstdItem 3 3 2 5 2 2" xfId="60433"/>
    <cellStyle name="SAPBEXstdItem 3 3 2 5 3" xfId="60434"/>
    <cellStyle name="SAPBEXstdItem 3 3 2 6" xfId="60435"/>
    <cellStyle name="SAPBEXstdItem 3 3 2 6 2" xfId="60436"/>
    <cellStyle name="SAPBEXstdItem 3 3 2 6 2 2" xfId="60437"/>
    <cellStyle name="SAPBEXstdItem 3 3 2 6 3" xfId="60438"/>
    <cellStyle name="SAPBEXstdItem 3 3 2 7" xfId="60439"/>
    <cellStyle name="SAPBEXstdItem 3 3 2 7 2" xfId="60440"/>
    <cellStyle name="SAPBEXstdItem 3 3 2 7 2 2" xfId="60441"/>
    <cellStyle name="SAPBEXstdItem 3 3 2 7 3" xfId="60442"/>
    <cellStyle name="SAPBEXstdItem 3 3 2 8" xfId="60443"/>
    <cellStyle name="SAPBEXstdItem 3 3 2 8 2" xfId="60444"/>
    <cellStyle name="SAPBEXstdItem 3 3 2 9" xfId="60445"/>
    <cellStyle name="SAPBEXstdItem 3 3 3" xfId="60446"/>
    <cellStyle name="SAPBEXstdItem 3 3 3 2" xfId="60447"/>
    <cellStyle name="SAPBEXstdItem 3 3 3 2 2" xfId="60448"/>
    <cellStyle name="SAPBEXstdItem 3 3 3 2 2 2" xfId="60449"/>
    <cellStyle name="SAPBEXstdItem 3 3 3 2 3" xfId="60450"/>
    <cellStyle name="SAPBEXstdItem 3 3 3 3" xfId="60451"/>
    <cellStyle name="SAPBEXstdItem 3 3 3 3 2" xfId="60452"/>
    <cellStyle name="SAPBEXstdItem 3 3 3 3 2 2" xfId="60453"/>
    <cellStyle name="SAPBEXstdItem 3 3 3 3 3" xfId="60454"/>
    <cellStyle name="SAPBEXstdItem 3 3 3 4" xfId="60455"/>
    <cellStyle name="SAPBEXstdItem 3 3 3 4 2" xfId="60456"/>
    <cellStyle name="SAPBEXstdItem 3 3 3 4 2 2" xfId="60457"/>
    <cellStyle name="SAPBEXstdItem 3 3 3 4 3" xfId="60458"/>
    <cellStyle name="SAPBEXstdItem 3 3 3 5" xfId="60459"/>
    <cellStyle name="SAPBEXstdItem 3 3 3 5 2" xfId="60460"/>
    <cellStyle name="SAPBEXstdItem 3 3 3 5 2 2" xfId="60461"/>
    <cellStyle name="SAPBEXstdItem 3 3 3 5 3" xfId="60462"/>
    <cellStyle name="SAPBEXstdItem 3 3 3 6" xfId="60463"/>
    <cellStyle name="SAPBEXstdItem 3 3 3 6 2" xfId="60464"/>
    <cellStyle name="SAPBEXstdItem 3 3 3 7" xfId="60465"/>
    <cellStyle name="SAPBEXstdItem 3 3 4" xfId="60466"/>
    <cellStyle name="SAPBEXstdItem 3 3 4 2" xfId="60467"/>
    <cellStyle name="SAPBEXstdItem 3 3 4 2 2" xfId="60468"/>
    <cellStyle name="SAPBEXstdItem 3 3 4 3" xfId="60469"/>
    <cellStyle name="SAPBEXstdItem 3 3 5" xfId="60470"/>
    <cellStyle name="SAPBEXstdItem 3 3 5 2" xfId="60471"/>
    <cellStyle name="SAPBEXstdItem 3 3 5 2 2" xfId="60472"/>
    <cellStyle name="SAPBEXstdItem 3 3 5 3" xfId="60473"/>
    <cellStyle name="SAPBEXstdItem 3 3 6" xfId="60474"/>
    <cellStyle name="SAPBEXstdItem 3 3 6 2" xfId="60475"/>
    <cellStyle name="SAPBEXstdItem 3 3 7" xfId="60476"/>
    <cellStyle name="SAPBEXstdItem 3 4" xfId="60477"/>
    <cellStyle name="SAPBEXstdItem 3 4 2" xfId="60478"/>
    <cellStyle name="SAPBEXstdItem 3 4 2 2" xfId="60479"/>
    <cellStyle name="SAPBEXstdItem 3 4 2 2 2" xfId="60480"/>
    <cellStyle name="SAPBEXstdItem 3 4 2 2 2 2" xfId="60481"/>
    <cellStyle name="SAPBEXstdItem 3 4 2 2 3" xfId="60482"/>
    <cellStyle name="SAPBEXstdItem 3 4 2 3" xfId="60483"/>
    <cellStyle name="SAPBEXstdItem 3 4 2 3 2" xfId="60484"/>
    <cellStyle name="SAPBEXstdItem 3 4 2 3 2 2" xfId="60485"/>
    <cellStyle name="SAPBEXstdItem 3 4 2 3 3" xfId="60486"/>
    <cellStyle name="SAPBEXstdItem 3 4 2 4" xfId="60487"/>
    <cellStyle name="SAPBEXstdItem 3 4 2 4 2" xfId="60488"/>
    <cellStyle name="SAPBEXstdItem 3 4 2 4 2 2" xfId="60489"/>
    <cellStyle name="SAPBEXstdItem 3 4 2 4 3" xfId="60490"/>
    <cellStyle name="SAPBEXstdItem 3 4 2 5" xfId="60491"/>
    <cellStyle name="SAPBEXstdItem 3 4 2 5 2" xfId="60492"/>
    <cellStyle name="SAPBEXstdItem 3 4 2 5 2 2" xfId="60493"/>
    <cellStyle name="SAPBEXstdItem 3 4 2 5 3" xfId="60494"/>
    <cellStyle name="SAPBEXstdItem 3 4 2 6" xfId="60495"/>
    <cellStyle name="SAPBEXstdItem 3 4 2 6 2" xfId="60496"/>
    <cellStyle name="SAPBEXstdItem 3 4 2 6 2 2" xfId="60497"/>
    <cellStyle name="SAPBEXstdItem 3 4 2 6 3" xfId="60498"/>
    <cellStyle name="SAPBEXstdItem 3 4 2 7" xfId="60499"/>
    <cellStyle name="SAPBEXstdItem 3 4 2 7 2" xfId="60500"/>
    <cellStyle name="SAPBEXstdItem 3 4 2 8" xfId="60501"/>
    <cellStyle name="SAPBEXstdItem 3 4 3" xfId="60502"/>
    <cellStyle name="SAPBEXstdItem 3 4 3 2" xfId="60503"/>
    <cellStyle name="SAPBEXstdItem 3 4 3 2 2" xfId="60504"/>
    <cellStyle name="SAPBEXstdItem 3 4 3 3" xfId="60505"/>
    <cellStyle name="SAPBEXstdItem 3 4 4" xfId="60506"/>
    <cellStyle name="SAPBEXstdItem 3 4 4 2" xfId="60507"/>
    <cellStyle name="SAPBEXstdItem 3 4 4 2 2" xfId="60508"/>
    <cellStyle name="SAPBEXstdItem 3 4 4 3" xfId="60509"/>
    <cellStyle name="SAPBEXstdItem 3 4 5" xfId="60510"/>
    <cellStyle name="SAPBEXstdItem 3 4 5 2" xfId="60511"/>
    <cellStyle name="SAPBEXstdItem 3 4 5 2 2" xfId="60512"/>
    <cellStyle name="SAPBEXstdItem 3 4 5 3" xfId="60513"/>
    <cellStyle name="SAPBEXstdItem 3 4 6" xfId="60514"/>
    <cellStyle name="SAPBEXstdItem 3 4 6 2" xfId="60515"/>
    <cellStyle name="SAPBEXstdItem 3 4 6 2 2" xfId="60516"/>
    <cellStyle name="SAPBEXstdItem 3 4 6 3" xfId="60517"/>
    <cellStyle name="SAPBEXstdItem 3 4 7" xfId="60518"/>
    <cellStyle name="SAPBEXstdItem 3 4 7 2" xfId="60519"/>
    <cellStyle name="SAPBEXstdItem 3 4 7 2 2" xfId="60520"/>
    <cellStyle name="SAPBEXstdItem 3 4 7 3" xfId="60521"/>
    <cellStyle name="SAPBEXstdItem 3 4 8" xfId="60522"/>
    <cellStyle name="SAPBEXstdItem 3 4 8 2" xfId="60523"/>
    <cellStyle name="SAPBEXstdItem 3 4 9" xfId="60524"/>
    <cellStyle name="SAPBEXstdItem 3 5" xfId="60525"/>
    <cellStyle name="SAPBEXstdItem 3 5 2" xfId="60526"/>
    <cellStyle name="SAPBEXstdItem 3 5 2 2" xfId="60527"/>
    <cellStyle name="SAPBEXstdItem 3 5 2 2 2" xfId="60528"/>
    <cellStyle name="SAPBEXstdItem 3 5 2 3" xfId="60529"/>
    <cellStyle name="SAPBEXstdItem 3 5 3" xfId="60530"/>
    <cellStyle name="SAPBEXstdItem 3 5 3 2" xfId="60531"/>
    <cellStyle name="SAPBEXstdItem 3 5 3 2 2" xfId="60532"/>
    <cellStyle name="SAPBEXstdItem 3 5 3 3" xfId="60533"/>
    <cellStyle name="SAPBEXstdItem 3 5 4" xfId="60534"/>
    <cellStyle name="SAPBEXstdItem 3 5 4 2" xfId="60535"/>
    <cellStyle name="SAPBEXstdItem 3 5 4 2 2" xfId="60536"/>
    <cellStyle name="SAPBEXstdItem 3 5 4 3" xfId="60537"/>
    <cellStyle name="SAPBEXstdItem 3 5 5" xfId="60538"/>
    <cellStyle name="SAPBEXstdItem 3 5 5 2" xfId="60539"/>
    <cellStyle name="SAPBEXstdItem 3 5 5 2 2" xfId="60540"/>
    <cellStyle name="SAPBEXstdItem 3 5 5 3" xfId="60541"/>
    <cellStyle name="SAPBEXstdItem 3 5 6" xfId="60542"/>
    <cellStyle name="SAPBEXstdItem 3 5 6 2" xfId="60543"/>
    <cellStyle name="SAPBEXstdItem 3 5 7" xfId="60544"/>
    <cellStyle name="SAPBEXstdItem 3 6" xfId="60545"/>
    <cellStyle name="SAPBEXstdItem 3 6 2" xfId="60546"/>
    <cellStyle name="SAPBEXstdItem 3 6 2 2" xfId="60547"/>
    <cellStyle name="SAPBEXstdItem 3 6 3" xfId="60548"/>
    <cellStyle name="SAPBEXstdItem 3 7" xfId="60549"/>
    <cellStyle name="SAPBEXstdItem 3 7 2" xfId="60550"/>
    <cellStyle name="SAPBEXstdItem 3 7 2 2" xfId="60551"/>
    <cellStyle name="SAPBEXstdItem 3 7 3" xfId="60552"/>
    <cellStyle name="SAPBEXstdItem 3 8" xfId="60553"/>
    <cellStyle name="SAPBEXstdItem 3 8 2" xfId="60554"/>
    <cellStyle name="SAPBEXstdItem 3 9" xfId="60555"/>
    <cellStyle name="SAPBEXstdItem 4" xfId="60556"/>
    <cellStyle name="SAPBEXstdItem 4 2" xfId="60557"/>
    <cellStyle name="SAPBEXstdItem 4 2 2" xfId="60558"/>
    <cellStyle name="SAPBEXstdItem 4 2 2 2" xfId="60559"/>
    <cellStyle name="SAPBEXstdItem 4 2 2 2 2" xfId="60560"/>
    <cellStyle name="SAPBEXstdItem 4 2 2 2 2 2" xfId="60561"/>
    <cellStyle name="SAPBEXstdItem 4 2 2 2 2 2 2" xfId="60562"/>
    <cellStyle name="SAPBEXstdItem 4 2 2 2 2 3" xfId="60563"/>
    <cellStyle name="SAPBEXstdItem 4 2 2 2 3" xfId="60564"/>
    <cellStyle name="SAPBEXstdItem 4 2 2 2 3 2" xfId="60565"/>
    <cellStyle name="SAPBEXstdItem 4 2 2 2 3 2 2" xfId="60566"/>
    <cellStyle name="SAPBEXstdItem 4 2 2 2 3 3" xfId="60567"/>
    <cellStyle name="SAPBEXstdItem 4 2 2 2 4" xfId="60568"/>
    <cellStyle name="SAPBEXstdItem 4 2 2 2 4 2" xfId="60569"/>
    <cellStyle name="SAPBEXstdItem 4 2 2 2 4 2 2" xfId="60570"/>
    <cellStyle name="SAPBEXstdItem 4 2 2 2 4 3" xfId="60571"/>
    <cellStyle name="SAPBEXstdItem 4 2 2 2 5" xfId="60572"/>
    <cellStyle name="SAPBEXstdItem 4 2 2 2 5 2" xfId="60573"/>
    <cellStyle name="SAPBEXstdItem 4 2 2 2 5 2 2" xfId="60574"/>
    <cellStyle name="SAPBEXstdItem 4 2 2 2 5 3" xfId="60575"/>
    <cellStyle name="SAPBEXstdItem 4 2 2 2 6" xfId="60576"/>
    <cellStyle name="SAPBEXstdItem 4 2 2 2 6 2" xfId="60577"/>
    <cellStyle name="SAPBEXstdItem 4 2 2 2 6 2 2" xfId="60578"/>
    <cellStyle name="SAPBEXstdItem 4 2 2 2 6 3" xfId="60579"/>
    <cellStyle name="SAPBEXstdItem 4 2 2 2 7" xfId="60580"/>
    <cellStyle name="SAPBEXstdItem 4 2 2 2 7 2" xfId="60581"/>
    <cellStyle name="SAPBEXstdItem 4 2 2 2 8" xfId="60582"/>
    <cellStyle name="SAPBEXstdItem 4 2 2 3" xfId="60583"/>
    <cellStyle name="SAPBEXstdItem 4 2 2 3 2" xfId="60584"/>
    <cellStyle name="SAPBEXstdItem 4 2 2 3 2 2" xfId="60585"/>
    <cellStyle name="SAPBEXstdItem 4 2 2 3 3" xfId="60586"/>
    <cellStyle name="SAPBEXstdItem 4 2 2 4" xfId="60587"/>
    <cellStyle name="SAPBEXstdItem 4 2 2 4 2" xfId="60588"/>
    <cellStyle name="SAPBEXstdItem 4 2 2 4 2 2" xfId="60589"/>
    <cellStyle name="SAPBEXstdItem 4 2 2 4 3" xfId="60590"/>
    <cellStyle name="SAPBEXstdItem 4 2 2 5" xfId="60591"/>
    <cellStyle name="SAPBEXstdItem 4 2 2 5 2" xfId="60592"/>
    <cellStyle name="SAPBEXstdItem 4 2 2 5 2 2" xfId="60593"/>
    <cellStyle name="SAPBEXstdItem 4 2 2 5 3" xfId="60594"/>
    <cellStyle name="SAPBEXstdItem 4 2 2 6" xfId="60595"/>
    <cellStyle name="SAPBEXstdItem 4 2 2 6 2" xfId="60596"/>
    <cellStyle name="SAPBEXstdItem 4 2 2 6 2 2" xfId="60597"/>
    <cellStyle name="SAPBEXstdItem 4 2 2 6 3" xfId="60598"/>
    <cellStyle name="SAPBEXstdItem 4 2 2 7" xfId="60599"/>
    <cellStyle name="SAPBEXstdItem 4 2 2 7 2" xfId="60600"/>
    <cellStyle name="SAPBEXstdItem 4 2 2 7 2 2" xfId="60601"/>
    <cellStyle name="SAPBEXstdItem 4 2 2 7 3" xfId="60602"/>
    <cellStyle name="SAPBEXstdItem 4 2 2 8" xfId="60603"/>
    <cellStyle name="SAPBEXstdItem 4 2 2 8 2" xfId="60604"/>
    <cellStyle name="SAPBEXstdItem 4 2 2 9" xfId="60605"/>
    <cellStyle name="SAPBEXstdItem 4 2 3" xfId="60606"/>
    <cellStyle name="SAPBEXstdItem 4 2 3 2" xfId="60607"/>
    <cellStyle name="SAPBEXstdItem 4 2 3 2 2" xfId="60608"/>
    <cellStyle name="SAPBEXstdItem 4 2 3 2 2 2" xfId="60609"/>
    <cellStyle name="SAPBEXstdItem 4 2 3 2 3" xfId="60610"/>
    <cellStyle name="SAPBEXstdItem 4 2 3 3" xfId="60611"/>
    <cellStyle name="SAPBEXstdItem 4 2 3 3 2" xfId="60612"/>
    <cellStyle name="SAPBEXstdItem 4 2 3 3 2 2" xfId="60613"/>
    <cellStyle name="SAPBEXstdItem 4 2 3 3 3" xfId="60614"/>
    <cellStyle name="SAPBEXstdItem 4 2 3 4" xfId="60615"/>
    <cellStyle name="SAPBEXstdItem 4 2 3 4 2" xfId="60616"/>
    <cellStyle name="SAPBEXstdItem 4 2 3 4 2 2" xfId="60617"/>
    <cellStyle name="SAPBEXstdItem 4 2 3 4 3" xfId="60618"/>
    <cellStyle name="SAPBEXstdItem 4 2 3 5" xfId="60619"/>
    <cellStyle name="SAPBEXstdItem 4 2 3 5 2" xfId="60620"/>
    <cellStyle name="SAPBEXstdItem 4 2 3 5 2 2" xfId="60621"/>
    <cellStyle name="SAPBEXstdItem 4 2 3 5 3" xfId="60622"/>
    <cellStyle name="SAPBEXstdItem 4 2 3 6" xfId="60623"/>
    <cellStyle name="SAPBEXstdItem 4 2 3 6 2" xfId="60624"/>
    <cellStyle name="SAPBEXstdItem 4 2 3 7" xfId="60625"/>
    <cellStyle name="SAPBEXstdItem 4 2 4" xfId="60626"/>
    <cellStyle name="SAPBEXstdItem 4 2 4 2" xfId="60627"/>
    <cellStyle name="SAPBEXstdItem 4 2 4 2 2" xfId="60628"/>
    <cellStyle name="SAPBEXstdItem 4 2 4 3" xfId="60629"/>
    <cellStyle name="SAPBEXstdItem 4 2 5" xfId="60630"/>
    <cellStyle name="SAPBEXstdItem 4 2 5 2" xfId="60631"/>
    <cellStyle name="SAPBEXstdItem 4 2 5 2 2" xfId="60632"/>
    <cellStyle name="SAPBEXstdItem 4 2 5 3" xfId="60633"/>
    <cellStyle name="SAPBEXstdItem 4 2 6" xfId="60634"/>
    <cellStyle name="SAPBEXstdItem 4 2 6 2" xfId="60635"/>
    <cellStyle name="SAPBEXstdItem 4 2 7" xfId="60636"/>
    <cellStyle name="SAPBEXstdItem 4 3" xfId="60637"/>
    <cellStyle name="SAPBEXstdItem 4 3 2" xfId="60638"/>
    <cellStyle name="SAPBEXstdItem 4 3 2 2" xfId="60639"/>
    <cellStyle name="SAPBEXstdItem 4 3 2 2 2" xfId="60640"/>
    <cellStyle name="SAPBEXstdItem 4 3 2 2 2 2" xfId="60641"/>
    <cellStyle name="SAPBEXstdItem 4 3 2 2 2 2 2" xfId="60642"/>
    <cellStyle name="SAPBEXstdItem 4 3 2 2 2 3" xfId="60643"/>
    <cellStyle name="SAPBEXstdItem 4 3 2 2 3" xfId="60644"/>
    <cellStyle name="SAPBEXstdItem 4 3 2 2 3 2" xfId="60645"/>
    <cellStyle name="SAPBEXstdItem 4 3 2 2 3 2 2" xfId="60646"/>
    <cellStyle name="SAPBEXstdItem 4 3 2 2 3 3" xfId="60647"/>
    <cellStyle name="SAPBEXstdItem 4 3 2 2 4" xfId="60648"/>
    <cellStyle name="SAPBEXstdItem 4 3 2 2 4 2" xfId="60649"/>
    <cellStyle name="SAPBEXstdItem 4 3 2 2 4 2 2" xfId="60650"/>
    <cellStyle name="SAPBEXstdItem 4 3 2 2 4 3" xfId="60651"/>
    <cellStyle name="SAPBEXstdItem 4 3 2 2 5" xfId="60652"/>
    <cellStyle name="SAPBEXstdItem 4 3 2 2 5 2" xfId="60653"/>
    <cellStyle name="SAPBEXstdItem 4 3 2 2 5 2 2" xfId="60654"/>
    <cellStyle name="SAPBEXstdItem 4 3 2 2 5 3" xfId="60655"/>
    <cellStyle name="SAPBEXstdItem 4 3 2 2 6" xfId="60656"/>
    <cellStyle name="SAPBEXstdItem 4 3 2 2 6 2" xfId="60657"/>
    <cellStyle name="SAPBEXstdItem 4 3 2 2 6 2 2" xfId="60658"/>
    <cellStyle name="SAPBEXstdItem 4 3 2 2 6 3" xfId="60659"/>
    <cellStyle name="SAPBEXstdItem 4 3 2 2 7" xfId="60660"/>
    <cellStyle name="SAPBEXstdItem 4 3 2 2 7 2" xfId="60661"/>
    <cellStyle name="SAPBEXstdItem 4 3 2 2 8" xfId="60662"/>
    <cellStyle name="SAPBEXstdItem 4 3 2 3" xfId="60663"/>
    <cellStyle name="SAPBEXstdItem 4 3 2 3 2" xfId="60664"/>
    <cellStyle name="SAPBEXstdItem 4 3 2 3 2 2" xfId="60665"/>
    <cellStyle name="SAPBEXstdItem 4 3 2 3 3" xfId="60666"/>
    <cellStyle name="SAPBEXstdItem 4 3 2 4" xfId="60667"/>
    <cellStyle name="SAPBEXstdItem 4 3 2 4 2" xfId="60668"/>
    <cellStyle name="SAPBEXstdItem 4 3 2 4 2 2" xfId="60669"/>
    <cellStyle name="SAPBEXstdItem 4 3 2 4 3" xfId="60670"/>
    <cellStyle name="SAPBEXstdItem 4 3 2 5" xfId="60671"/>
    <cellStyle name="SAPBEXstdItem 4 3 2 5 2" xfId="60672"/>
    <cellStyle name="SAPBEXstdItem 4 3 2 5 2 2" xfId="60673"/>
    <cellStyle name="SAPBEXstdItem 4 3 2 5 3" xfId="60674"/>
    <cellStyle name="SAPBEXstdItem 4 3 2 6" xfId="60675"/>
    <cellStyle name="SAPBEXstdItem 4 3 2 6 2" xfId="60676"/>
    <cellStyle name="SAPBEXstdItem 4 3 2 6 2 2" xfId="60677"/>
    <cellStyle name="SAPBEXstdItem 4 3 2 6 3" xfId="60678"/>
    <cellStyle name="SAPBEXstdItem 4 3 2 7" xfId="60679"/>
    <cellStyle name="SAPBEXstdItem 4 3 2 7 2" xfId="60680"/>
    <cellStyle name="SAPBEXstdItem 4 3 2 7 2 2" xfId="60681"/>
    <cellStyle name="SAPBEXstdItem 4 3 2 7 3" xfId="60682"/>
    <cellStyle name="SAPBEXstdItem 4 3 2 8" xfId="60683"/>
    <cellStyle name="SAPBEXstdItem 4 3 2 8 2" xfId="60684"/>
    <cellStyle name="SAPBEXstdItem 4 3 2 9" xfId="60685"/>
    <cellStyle name="SAPBEXstdItem 4 3 3" xfId="60686"/>
    <cellStyle name="SAPBEXstdItem 4 3 3 2" xfId="60687"/>
    <cellStyle name="SAPBEXstdItem 4 3 3 2 2" xfId="60688"/>
    <cellStyle name="SAPBEXstdItem 4 3 3 2 2 2" xfId="60689"/>
    <cellStyle name="SAPBEXstdItem 4 3 3 2 3" xfId="60690"/>
    <cellStyle name="SAPBEXstdItem 4 3 3 3" xfId="60691"/>
    <cellStyle name="SAPBEXstdItem 4 3 3 3 2" xfId="60692"/>
    <cellStyle name="SAPBEXstdItem 4 3 3 3 2 2" xfId="60693"/>
    <cellStyle name="SAPBEXstdItem 4 3 3 3 3" xfId="60694"/>
    <cellStyle name="SAPBEXstdItem 4 3 3 4" xfId="60695"/>
    <cellStyle name="SAPBEXstdItem 4 3 3 4 2" xfId="60696"/>
    <cellStyle name="SAPBEXstdItem 4 3 3 4 2 2" xfId="60697"/>
    <cellStyle name="SAPBEXstdItem 4 3 3 4 3" xfId="60698"/>
    <cellStyle name="SAPBEXstdItem 4 3 3 5" xfId="60699"/>
    <cellStyle name="SAPBEXstdItem 4 3 3 5 2" xfId="60700"/>
    <cellStyle name="SAPBEXstdItem 4 3 3 5 2 2" xfId="60701"/>
    <cellStyle name="SAPBEXstdItem 4 3 3 5 3" xfId="60702"/>
    <cellStyle name="SAPBEXstdItem 4 3 3 6" xfId="60703"/>
    <cellStyle name="SAPBEXstdItem 4 3 3 6 2" xfId="60704"/>
    <cellStyle name="SAPBEXstdItem 4 3 3 7" xfId="60705"/>
    <cellStyle name="SAPBEXstdItem 4 3 4" xfId="60706"/>
    <cellStyle name="SAPBEXstdItem 4 3 4 2" xfId="60707"/>
    <cellStyle name="SAPBEXstdItem 4 3 4 2 2" xfId="60708"/>
    <cellStyle name="SAPBEXstdItem 4 3 4 3" xfId="60709"/>
    <cellStyle name="SAPBEXstdItem 4 3 5" xfId="60710"/>
    <cellStyle name="SAPBEXstdItem 4 3 5 2" xfId="60711"/>
    <cellStyle name="SAPBEXstdItem 4 3 5 2 2" xfId="60712"/>
    <cellStyle name="SAPBEXstdItem 4 3 5 3" xfId="60713"/>
    <cellStyle name="SAPBEXstdItem 4 3 6" xfId="60714"/>
    <cellStyle name="SAPBEXstdItem 4 3 6 2" xfId="60715"/>
    <cellStyle name="SAPBEXstdItem 4 3 7" xfId="60716"/>
    <cellStyle name="SAPBEXstdItem 4 4" xfId="60717"/>
    <cellStyle name="SAPBEXstdItem 4 4 2" xfId="60718"/>
    <cellStyle name="SAPBEXstdItem 4 4 2 2" xfId="60719"/>
    <cellStyle name="SAPBEXstdItem 4 4 2 2 2" xfId="60720"/>
    <cellStyle name="SAPBEXstdItem 4 4 2 2 2 2" xfId="60721"/>
    <cellStyle name="SAPBEXstdItem 4 4 2 2 3" xfId="60722"/>
    <cellStyle name="SAPBEXstdItem 4 4 2 3" xfId="60723"/>
    <cellStyle name="SAPBEXstdItem 4 4 2 3 2" xfId="60724"/>
    <cellStyle name="SAPBEXstdItem 4 4 2 3 2 2" xfId="60725"/>
    <cellStyle name="SAPBEXstdItem 4 4 2 3 3" xfId="60726"/>
    <cellStyle name="SAPBEXstdItem 4 4 2 4" xfId="60727"/>
    <cellStyle name="SAPBEXstdItem 4 4 2 4 2" xfId="60728"/>
    <cellStyle name="SAPBEXstdItem 4 4 2 4 2 2" xfId="60729"/>
    <cellStyle name="SAPBEXstdItem 4 4 2 4 3" xfId="60730"/>
    <cellStyle name="SAPBEXstdItem 4 4 2 5" xfId="60731"/>
    <cellStyle name="SAPBEXstdItem 4 4 2 5 2" xfId="60732"/>
    <cellStyle name="SAPBEXstdItem 4 4 2 5 2 2" xfId="60733"/>
    <cellStyle name="SAPBEXstdItem 4 4 2 5 3" xfId="60734"/>
    <cellStyle name="SAPBEXstdItem 4 4 2 6" xfId="60735"/>
    <cellStyle name="SAPBEXstdItem 4 4 2 6 2" xfId="60736"/>
    <cellStyle name="SAPBEXstdItem 4 4 2 6 2 2" xfId="60737"/>
    <cellStyle name="SAPBEXstdItem 4 4 2 6 3" xfId="60738"/>
    <cellStyle name="SAPBEXstdItem 4 4 2 7" xfId="60739"/>
    <cellStyle name="SAPBEXstdItem 4 4 2 7 2" xfId="60740"/>
    <cellStyle name="SAPBEXstdItem 4 4 2 8" xfId="60741"/>
    <cellStyle name="SAPBEXstdItem 4 4 3" xfId="60742"/>
    <cellStyle name="SAPBEXstdItem 4 4 3 2" xfId="60743"/>
    <cellStyle name="SAPBEXstdItem 4 4 3 2 2" xfId="60744"/>
    <cellStyle name="SAPBEXstdItem 4 4 3 3" xfId="60745"/>
    <cellStyle name="SAPBEXstdItem 4 4 4" xfId="60746"/>
    <cellStyle name="SAPBEXstdItem 4 4 4 2" xfId="60747"/>
    <cellStyle name="SAPBEXstdItem 4 4 4 2 2" xfId="60748"/>
    <cellStyle name="SAPBEXstdItem 4 4 4 3" xfId="60749"/>
    <cellStyle name="SAPBEXstdItem 4 4 5" xfId="60750"/>
    <cellStyle name="SAPBEXstdItem 4 4 5 2" xfId="60751"/>
    <cellStyle name="SAPBEXstdItem 4 4 5 2 2" xfId="60752"/>
    <cellStyle name="SAPBEXstdItem 4 4 5 3" xfId="60753"/>
    <cellStyle name="SAPBEXstdItem 4 4 6" xfId="60754"/>
    <cellStyle name="SAPBEXstdItem 4 4 6 2" xfId="60755"/>
    <cellStyle name="SAPBEXstdItem 4 4 6 2 2" xfId="60756"/>
    <cellStyle name="SAPBEXstdItem 4 4 6 3" xfId="60757"/>
    <cellStyle name="SAPBEXstdItem 4 4 7" xfId="60758"/>
    <cellStyle name="SAPBEXstdItem 4 4 7 2" xfId="60759"/>
    <cellStyle name="SAPBEXstdItem 4 4 7 2 2" xfId="60760"/>
    <cellStyle name="SAPBEXstdItem 4 4 7 3" xfId="60761"/>
    <cellStyle name="SAPBEXstdItem 4 4 8" xfId="60762"/>
    <cellStyle name="SAPBEXstdItem 4 4 8 2" xfId="60763"/>
    <cellStyle name="SAPBEXstdItem 4 4 9" xfId="60764"/>
    <cellStyle name="SAPBEXstdItem 4 5" xfId="60765"/>
    <cellStyle name="SAPBEXstdItem 4 5 2" xfId="60766"/>
    <cellStyle name="SAPBEXstdItem 4 5 2 2" xfId="60767"/>
    <cellStyle name="SAPBEXstdItem 4 5 2 2 2" xfId="60768"/>
    <cellStyle name="SAPBEXstdItem 4 5 2 3" xfId="60769"/>
    <cellStyle name="SAPBEXstdItem 4 5 3" xfId="60770"/>
    <cellStyle name="SAPBEXstdItem 4 5 3 2" xfId="60771"/>
    <cellStyle name="SAPBEXstdItem 4 5 3 2 2" xfId="60772"/>
    <cellStyle name="SAPBEXstdItem 4 5 3 3" xfId="60773"/>
    <cellStyle name="SAPBEXstdItem 4 5 4" xfId="60774"/>
    <cellStyle name="SAPBEXstdItem 4 5 4 2" xfId="60775"/>
    <cellStyle name="SAPBEXstdItem 4 5 4 2 2" xfId="60776"/>
    <cellStyle name="SAPBEXstdItem 4 5 4 3" xfId="60777"/>
    <cellStyle name="SAPBEXstdItem 4 5 5" xfId="60778"/>
    <cellStyle name="SAPBEXstdItem 4 5 5 2" xfId="60779"/>
    <cellStyle name="SAPBEXstdItem 4 5 5 2 2" xfId="60780"/>
    <cellStyle name="SAPBEXstdItem 4 5 5 3" xfId="60781"/>
    <cellStyle name="SAPBEXstdItem 4 5 6" xfId="60782"/>
    <cellStyle name="SAPBEXstdItem 4 5 6 2" xfId="60783"/>
    <cellStyle name="SAPBEXstdItem 4 5 7" xfId="60784"/>
    <cellStyle name="SAPBEXstdItem 4 6" xfId="60785"/>
    <cellStyle name="SAPBEXstdItem 4 6 2" xfId="60786"/>
    <cellStyle name="SAPBEXstdItem 4 6 2 2" xfId="60787"/>
    <cellStyle name="SAPBEXstdItem 4 6 3" xfId="60788"/>
    <cellStyle name="SAPBEXstdItem 4 7" xfId="60789"/>
    <cellStyle name="SAPBEXstdItem 4 7 2" xfId="60790"/>
    <cellStyle name="SAPBEXstdItem 4 7 2 2" xfId="60791"/>
    <cellStyle name="SAPBEXstdItem 4 7 3" xfId="60792"/>
    <cellStyle name="SAPBEXstdItem 4 8" xfId="60793"/>
    <cellStyle name="SAPBEXstdItem 4 8 2" xfId="60794"/>
    <cellStyle name="SAPBEXstdItem 4 9" xfId="60795"/>
    <cellStyle name="SAPBEXstdItem 5" xfId="60796"/>
    <cellStyle name="SAPBEXstdItem 5 2" xfId="60797"/>
    <cellStyle name="SAPBEXstdItem 5 2 2" xfId="60798"/>
    <cellStyle name="SAPBEXstdItem 5 2 2 2" xfId="60799"/>
    <cellStyle name="SAPBEXstdItem 5 2 2 2 2" xfId="60800"/>
    <cellStyle name="SAPBEXstdItem 5 2 2 2 2 2" xfId="60801"/>
    <cellStyle name="SAPBEXstdItem 5 2 2 2 3" xfId="60802"/>
    <cellStyle name="SAPBEXstdItem 5 2 2 3" xfId="60803"/>
    <cellStyle name="SAPBEXstdItem 5 2 2 3 2" xfId="60804"/>
    <cellStyle name="SAPBEXstdItem 5 2 2 3 2 2" xfId="60805"/>
    <cellStyle name="SAPBEXstdItem 5 2 2 3 3" xfId="60806"/>
    <cellStyle name="SAPBEXstdItem 5 2 2 4" xfId="60807"/>
    <cellStyle name="SAPBEXstdItem 5 2 2 4 2" xfId="60808"/>
    <cellStyle name="SAPBEXstdItem 5 2 2 4 2 2" xfId="60809"/>
    <cellStyle name="SAPBEXstdItem 5 2 2 4 3" xfId="60810"/>
    <cellStyle name="SAPBEXstdItem 5 2 2 5" xfId="60811"/>
    <cellStyle name="SAPBEXstdItem 5 2 2 5 2" xfId="60812"/>
    <cellStyle name="SAPBEXstdItem 5 2 2 5 2 2" xfId="60813"/>
    <cellStyle name="SAPBEXstdItem 5 2 2 5 3" xfId="60814"/>
    <cellStyle name="SAPBEXstdItem 5 2 2 6" xfId="60815"/>
    <cellStyle name="SAPBEXstdItem 5 2 2 6 2" xfId="60816"/>
    <cellStyle name="SAPBEXstdItem 5 2 2 6 2 2" xfId="60817"/>
    <cellStyle name="SAPBEXstdItem 5 2 2 6 3" xfId="60818"/>
    <cellStyle name="SAPBEXstdItem 5 2 2 7" xfId="60819"/>
    <cellStyle name="SAPBEXstdItem 5 2 2 7 2" xfId="60820"/>
    <cellStyle name="SAPBEXstdItem 5 2 2 8" xfId="60821"/>
    <cellStyle name="SAPBEXstdItem 5 2 3" xfId="60822"/>
    <cellStyle name="SAPBEXstdItem 5 2 3 2" xfId="60823"/>
    <cellStyle name="SAPBEXstdItem 5 2 3 2 2" xfId="60824"/>
    <cellStyle name="SAPBEXstdItem 5 2 3 3" xfId="60825"/>
    <cellStyle name="SAPBEXstdItem 5 2 4" xfId="60826"/>
    <cellStyle name="SAPBEXstdItem 5 2 4 2" xfId="60827"/>
    <cellStyle name="SAPBEXstdItem 5 2 4 2 2" xfId="60828"/>
    <cellStyle name="SAPBEXstdItem 5 2 4 3" xfId="60829"/>
    <cellStyle name="SAPBEXstdItem 5 2 5" xfId="60830"/>
    <cellStyle name="SAPBEXstdItem 5 2 5 2" xfId="60831"/>
    <cellStyle name="SAPBEXstdItem 5 2 5 2 2" xfId="60832"/>
    <cellStyle name="SAPBEXstdItem 5 2 5 3" xfId="60833"/>
    <cellStyle name="SAPBEXstdItem 5 2 6" xfId="60834"/>
    <cellStyle name="SAPBEXstdItem 5 2 6 2" xfId="60835"/>
    <cellStyle name="SAPBEXstdItem 5 2 6 2 2" xfId="60836"/>
    <cellStyle name="SAPBEXstdItem 5 2 6 3" xfId="60837"/>
    <cellStyle name="SAPBEXstdItem 5 2 7" xfId="60838"/>
    <cellStyle name="SAPBEXstdItem 5 2 7 2" xfId="60839"/>
    <cellStyle name="SAPBEXstdItem 5 2 7 2 2" xfId="60840"/>
    <cellStyle name="SAPBEXstdItem 5 2 7 3" xfId="60841"/>
    <cellStyle name="SAPBEXstdItem 5 2 8" xfId="60842"/>
    <cellStyle name="SAPBEXstdItem 5 2 8 2" xfId="60843"/>
    <cellStyle name="SAPBEXstdItem 5 2 9" xfId="60844"/>
    <cellStyle name="SAPBEXstdItem 5 3" xfId="60845"/>
    <cellStyle name="SAPBEXstdItem 5 3 2" xfId="60846"/>
    <cellStyle name="SAPBEXstdItem 5 3 2 2" xfId="60847"/>
    <cellStyle name="SAPBEXstdItem 5 3 2 2 2" xfId="60848"/>
    <cellStyle name="SAPBEXstdItem 5 3 2 3" xfId="60849"/>
    <cellStyle name="SAPBEXstdItem 5 3 3" xfId="60850"/>
    <cellStyle name="SAPBEXstdItem 5 3 3 2" xfId="60851"/>
    <cellStyle name="SAPBEXstdItem 5 3 3 2 2" xfId="60852"/>
    <cellStyle name="SAPBEXstdItem 5 3 3 3" xfId="60853"/>
    <cellStyle name="SAPBEXstdItem 5 3 4" xfId="60854"/>
    <cellStyle name="SAPBEXstdItem 5 3 4 2" xfId="60855"/>
    <cellStyle name="SAPBEXstdItem 5 3 4 2 2" xfId="60856"/>
    <cellStyle name="SAPBEXstdItem 5 3 4 3" xfId="60857"/>
    <cellStyle name="SAPBEXstdItem 5 3 5" xfId="60858"/>
    <cellStyle name="SAPBEXstdItem 5 3 5 2" xfId="60859"/>
    <cellStyle name="SAPBEXstdItem 5 3 5 2 2" xfId="60860"/>
    <cellStyle name="SAPBEXstdItem 5 3 5 3" xfId="60861"/>
    <cellStyle name="SAPBEXstdItem 5 3 6" xfId="60862"/>
    <cellStyle name="SAPBEXstdItem 5 3 6 2" xfId="60863"/>
    <cellStyle name="SAPBEXstdItem 5 3 7" xfId="60864"/>
    <cellStyle name="SAPBEXstdItem 5 4" xfId="60865"/>
    <cellStyle name="SAPBEXstdItem 5 4 2" xfId="60866"/>
    <cellStyle name="SAPBEXstdItem 5 4 2 2" xfId="60867"/>
    <cellStyle name="SAPBEXstdItem 5 4 3" xfId="60868"/>
    <cellStyle name="SAPBEXstdItem 5 5" xfId="60869"/>
    <cellStyle name="SAPBEXstdItem 5 5 2" xfId="60870"/>
    <cellStyle name="SAPBEXstdItem 5 5 2 2" xfId="60871"/>
    <cellStyle name="SAPBEXstdItem 5 5 3" xfId="60872"/>
    <cellStyle name="SAPBEXstdItem 5 6" xfId="60873"/>
    <cellStyle name="SAPBEXstdItem 5 6 2" xfId="60874"/>
    <cellStyle name="SAPBEXstdItem 5 7" xfId="60875"/>
    <cellStyle name="SAPBEXstdItem 6" xfId="60876"/>
    <cellStyle name="SAPBEXstdItem 6 2" xfId="60877"/>
    <cellStyle name="SAPBEXstdItem 6 2 2" xfId="60878"/>
    <cellStyle name="SAPBEXstdItem 6 2 2 2" xfId="60879"/>
    <cellStyle name="SAPBEXstdItem 6 2 2 2 2" xfId="60880"/>
    <cellStyle name="SAPBEXstdItem 6 2 2 3" xfId="60881"/>
    <cellStyle name="SAPBEXstdItem 6 2 3" xfId="60882"/>
    <cellStyle name="SAPBEXstdItem 6 2 3 2" xfId="60883"/>
    <cellStyle name="SAPBEXstdItem 6 2 3 2 2" xfId="60884"/>
    <cellStyle name="SAPBEXstdItem 6 2 3 3" xfId="60885"/>
    <cellStyle name="SAPBEXstdItem 6 2 4" xfId="60886"/>
    <cellStyle name="SAPBEXstdItem 6 2 4 2" xfId="60887"/>
    <cellStyle name="SAPBEXstdItem 6 2 4 2 2" xfId="60888"/>
    <cellStyle name="SAPBEXstdItem 6 2 4 3" xfId="60889"/>
    <cellStyle name="SAPBEXstdItem 6 2 5" xfId="60890"/>
    <cellStyle name="SAPBEXstdItem 6 2 5 2" xfId="60891"/>
    <cellStyle name="SAPBEXstdItem 6 2 5 2 2" xfId="60892"/>
    <cellStyle name="SAPBEXstdItem 6 2 5 3" xfId="60893"/>
    <cellStyle name="SAPBEXstdItem 6 2 6" xfId="60894"/>
    <cellStyle name="SAPBEXstdItem 6 2 6 2" xfId="60895"/>
    <cellStyle name="SAPBEXstdItem 6 2 6 2 2" xfId="60896"/>
    <cellStyle name="SAPBEXstdItem 6 2 6 3" xfId="60897"/>
    <cellStyle name="SAPBEXstdItem 6 2 7" xfId="60898"/>
    <cellStyle name="SAPBEXstdItem 6 2 7 2" xfId="60899"/>
    <cellStyle name="SAPBEXstdItem 6 2 8" xfId="60900"/>
    <cellStyle name="SAPBEXstdItem 6 3" xfId="60901"/>
    <cellStyle name="SAPBEXstdItem 6 3 2" xfId="60902"/>
    <cellStyle name="SAPBEXstdItem 6 3 2 2" xfId="60903"/>
    <cellStyle name="SAPBEXstdItem 6 3 3" xfId="60904"/>
    <cellStyle name="SAPBEXstdItem 6 4" xfId="60905"/>
    <cellStyle name="SAPBEXstdItem 6 4 2" xfId="60906"/>
    <cellStyle name="SAPBEXstdItem 6 4 2 2" xfId="60907"/>
    <cellStyle name="SAPBEXstdItem 6 4 3" xfId="60908"/>
    <cellStyle name="SAPBEXstdItem 6 5" xfId="60909"/>
    <cellStyle name="SAPBEXstdItem 6 5 2" xfId="60910"/>
    <cellStyle name="SAPBEXstdItem 6 5 2 2" xfId="60911"/>
    <cellStyle name="SAPBEXstdItem 6 5 3" xfId="60912"/>
    <cellStyle name="SAPBEXstdItem 6 6" xfId="60913"/>
    <cellStyle name="SAPBEXstdItem 6 6 2" xfId="60914"/>
    <cellStyle name="SAPBEXstdItem 6 6 2 2" xfId="60915"/>
    <cellStyle name="SAPBEXstdItem 6 6 3" xfId="60916"/>
    <cellStyle name="SAPBEXstdItem 6 7" xfId="60917"/>
    <cellStyle name="SAPBEXstdItem 6 7 2" xfId="60918"/>
    <cellStyle name="SAPBEXstdItem 6 7 2 2" xfId="60919"/>
    <cellStyle name="SAPBEXstdItem 6 7 3" xfId="60920"/>
    <cellStyle name="SAPBEXstdItem 6 8" xfId="60921"/>
    <cellStyle name="SAPBEXstdItem 6 8 2" xfId="60922"/>
    <cellStyle name="SAPBEXstdItem 6 9" xfId="60923"/>
    <cellStyle name="SAPBEXstdItem 7" xfId="60924"/>
    <cellStyle name="SAPBEXstdItem 7 2" xfId="60925"/>
    <cellStyle name="SAPBEXstdItem 7 2 2" xfId="60926"/>
    <cellStyle name="SAPBEXstdItem 7 2 2 2" xfId="60927"/>
    <cellStyle name="SAPBEXstdItem 7 2 3" xfId="60928"/>
    <cellStyle name="SAPBEXstdItem 7 3" xfId="60929"/>
    <cellStyle name="SAPBEXstdItem 7 3 2" xfId="60930"/>
    <cellStyle name="SAPBEXstdItem 7 3 2 2" xfId="60931"/>
    <cellStyle name="SAPBEXstdItem 7 3 3" xfId="60932"/>
    <cellStyle name="SAPBEXstdItem 7 4" xfId="60933"/>
    <cellStyle name="SAPBEXstdItem 7 4 2" xfId="60934"/>
    <cellStyle name="SAPBEXstdItem 7 4 2 2" xfId="60935"/>
    <cellStyle name="SAPBEXstdItem 7 4 3" xfId="60936"/>
    <cellStyle name="SAPBEXstdItem 7 5" xfId="60937"/>
    <cellStyle name="SAPBEXstdItem 7 5 2" xfId="60938"/>
    <cellStyle name="SAPBEXstdItem 7 5 2 2" xfId="60939"/>
    <cellStyle name="SAPBEXstdItem 7 5 3" xfId="60940"/>
    <cellStyle name="SAPBEXstdItem 7 6" xfId="60941"/>
    <cellStyle name="SAPBEXstdItem 7 6 2" xfId="60942"/>
    <cellStyle name="SAPBEXstdItem 7 7" xfId="60943"/>
    <cellStyle name="SAPBEXstdItem 8" xfId="60944"/>
    <cellStyle name="SAPBEXstdItem 8 2" xfId="60945"/>
    <cellStyle name="SAPBEXstdItem 8 2 2" xfId="60946"/>
    <cellStyle name="SAPBEXstdItem 8 3" xfId="60947"/>
    <cellStyle name="SAPBEXstdItem 9" xfId="60948"/>
    <cellStyle name="SAPBEXstdItem 9 2" xfId="60949"/>
    <cellStyle name="SAPBEXstdItem 9 2 2" xfId="60950"/>
    <cellStyle name="SAPBEXstdItem 9 3" xfId="60951"/>
    <cellStyle name="SAPBEXstdItem_10년_단기 (2)" xfId="60952"/>
    <cellStyle name="SAPBEXstdItemX" xfId="60953"/>
    <cellStyle name="SAPBEXstdItemX 10" xfId="60954"/>
    <cellStyle name="SAPBEXstdItemX 10 2" xfId="60955"/>
    <cellStyle name="SAPBEXstdItemX 11" xfId="60956"/>
    <cellStyle name="SAPBEXstdItemX 2" xfId="60957"/>
    <cellStyle name="SAPBEXstdItemX 2 2" xfId="60958"/>
    <cellStyle name="SAPBEXstdItemX 2 2 2" xfId="60959"/>
    <cellStyle name="SAPBEXstdItemX 2 2 2 2" xfId="60960"/>
    <cellStyle name="SAPBEXstdItemX 2 2 2 2 2" xfId="60961"/>
    <cellStyle name="SAPBEXstdItemX 2 2 2 2 2 2" xfId="60962"/>
    <cellStyle name="SAPBEXstdItemX 2 2 2 2 2 2 2" xfId="60963"/>
    <cellStyle name="SAPBEXstdItemX 2 2 2 2 2 3" xfId="60964"/>
    <cellStyle name="SAPBEXstdItemX 2 2 2 2 3" xfId="60965"/>
    <cellStyle name="SAPBEXstdItemX 2 2 2 2 3 2" xfId="60966"/>
    <cellStyle name="SAPBEXstdItemX 2 2 2 2 3 2 2" xfId="60967"/>
    <cellStyle name="SAPBEXstdItemX 2 2 2 2 3 3" xfId="60968"/>
    <cellStyle name="SAPBEXstdItemX 2 2 2 2 4" xfId="60969"/>
    <cellStyle name="SAPBEXstdItemX 2 2 2 2 4 2" xfId="60970"/>
    <cellStyle name="SAPBEXstdItemX 2 2 2 2 4 2 2" xfId="60971"/>
    <cellStyle name="SAPBEXstdItemX 2 2 2 2 4 3" xfId="60972"/>
    <cellStyle name="SAPBEXstdItemX 2 2 2 2 5" xfId="60973"/>
    <cellStyle name="SAPBEXstdItemX 2 2 2 2 5 2" xfId="60974"/>
    <cellStyle name="SAPBEXstdItemX 2 2 2 2 5 2 2" xfId="60975"/>
    <cellStyle name="SAPBEXstdItemX 2 2 2 2 5 3" xfId="60976"/>
    <cellStyle name="SAPBEXstdItemX 2 2 2 2 6" xfId="60977"/>
    <cellStyle name="SAPBEXstdItemX 2 2 2 2 6 2" xfId="60978"/>
    <cellStyle name="SAPBEXstdItemX 2 2 2 2 6 2 2" xfId="60979"/>
    <cellStyle name="SAPBEXstdItemX 2 2 2 2 6 3" xfId="60980"/>
    <cellStyle name="SAPBEXstdItemX 2 2 2 2 7" xfId="60981"/>
    <cellStyle name="SAPBEXstdItemX 2 2 2 2 7 2" xfId="60982"/>
    <cellStyle name="SAPBEXstdItemX 2 2 2 2 8" xfId="60983"/>
    <cellStyle name="SAPBEXstdItemX 2 2 2 3" xfId="60984"/>
    <cellStyle name="SAPBEXstdItemX 2 2 2 3 2" xfId="60985"/>
    <cellStyle name="SAPBEXstdItemX 2 2 2 3 2 2" xfId="60986"/>
    <cellStyle name="SAPBEXstdItemX 2 2 2 3 3" xfId="60987"/>
    <cellStyle name="SAPBEXstdItemX 2 2 2 4" xfId="60988"/>
    <cellStyle name="SAPBEXstdItemX 2 2 2 4 2" xfId="60989"/>
    <cellStyle name="SAPBEXstdItemX 2 2 2 4 2 2" xfId="60990"/>
    <cellStyle name="SAPBEXstdItemX 2 2 2 4 3" xfId="60991"/>
    <cellStyle name="SAPBEXstdItemX 2 2 2 5" xfId="60992"/>
    <cellStyle name="SAPBEXstdItemX 2 2 2 5 2" xfId="60993"/>
    <cellStyle name="SAPBEXstdItemX 2 2 2 5 2 2" xfId="60994"/>
    <cellStyle name="SAPBEXstdItemX 2 2 2 5 3" xfId="60995"/>
    <cellStyle name="SAPBEXstdItemX 2 2 2 6" xfId="60996"/>
    <cellStyle name="SAPBEXstdItemX 2 2 2 6 2" xfId="60997"/>
    <cellStyle name="SAPBEXstdItemX 2 2 2 6 2 2" xfId="60998"/>
    <cellStyle name="SAPBEXstdItemX 2 2 2 6 3" xfId="60999"/>
    <cellStyle name="SAPBEXstdItemX 2 2 2 7" xfId="61000"/>
    <cellStyle name="SAPBEXstdItemX 2 2 2 7 2" xfId="61001"/>
    <cellStyle name="SAPBEXstdItemX 2 2 2 7 2 2" xfId="61002"/>
    <cellStyle name="SAPBEXstdItemX 2 2 2 7 3" xfId="61003"/>
    <cellStyle name="SAPBEXstdItemX 2 2 2 8" xfId="61004"/>
    <cellStyle name="SAPBEXstdItemX 2 2 2 8 2" xfId="61005"/>
    <cellStyle name="SAPBEXstdItemX 2 2 2 9" xfId="61006"/>
    <cellStyle name="SAPBEXstdItemX 2 2 3" xfId="61007"/>
    <cellStyle name="SAPBEXstdItemX 2 2 3 2" xfId="61008"/>
    <cellStyle name="SAPBEXstdItemX 2 2 3 2 2" xfId="61009"/>
    <cellStyle name="SAPBEXstdItemX 2 2 3 2 2 2" xfId="61010"/>
    <cellStyle name="SAPBEXstdItemX 2 2 3 2 3" xfId="61011"/>
    <cellStyle name="SAPBEXstdItemX 2 2 3 3" xfId="61012"/>
    <cellStyle name="SAPBEXstdItemX 2 2 3 3 2" xfId="61013"/>
    <cellStyle name="SAPBEXstdItemX 2 2 3 3 2 2" xfId="61014"/>
    <cellStyle name="SAPBEXstdItemX 2 2 3 3 3" xfId="61015"/>
    <cellStyle name="SAPBEXstdItemX 2 2 3 4" xfId="61016"/>
    <cellStyle name="SAPBEXstdItemX 2 2 3 4 2" xfId="61017"/>
    <cellStyle name="SAPBEXstdItemX 2 2 3 4 2 2" xfId="61018"/>
    <cellStyle name="SAPBEXstdItemX 2 2 3 4 3" xfId="61019"/>
    <cellStyle name="SAPBEXstdItemX 2 2 3 5" xfId="61020"/>
    <cellStyle name="SAPBEXstdItemX 2 2 3 5 2" xfId="61021"/>
    <cellStyle name="SAPBEXstdItemX 2 2 3 5 2 2" xfId="61022"/>
    <cellStyle name="SAPBEXstdItemX 2 2 3 5 3" xfId="61023"/>
    <cellStyle name="SAPBEXstdItemX 2 2 3 6" xfId="61024"/>
    <cellStyle name="SAPBEXstdItemX 2 2 3 6 2" xfId="61025"/>
    <cellStyle name="SAPBEXstdItemX 2 2 3 7" xfId="61026"/>
    <cellStyle name="SAPBEXstdItemX 2 2 4" xfId="61027"/>
    <cellStyle name="SAPBEXstdItemX 2 2 4 2" xfId="61028"/>
    <cellStyle name="SAPBEXstdItemX 2 2 4 2 2" xfId="61029"/>
    <cellStyle name="SAPBEXstdItemX 2 2 4 3" xfId="61030"/>
    <cellStyle name="SAPBEXstdItemX 2 2 5" xfId="61031"/>
    <cellStyle name="SAPBEXstdItemX 2 2 5 2" xfId="61032"/>
    <cellStyle name="SAPBEXstdItemX 2 2 5 2 2" xfId="61033"/>
    <cellStyle name="SAPBEXstdItemX 2 2 5 3" xfId="61034"/>
    <cellStyle name="SAPBEXstdItemX 2 2 6" xfId="61035"/>
    <cellStyle name="SAPBEXstdItemX 2 2 6 2" xfId="61036"/>
    <cellStyle name="SAPBEXstdItemX 2 2 7" xfId="61037"/>
    <cellStyle name="SAPBEXstdItemX 2 3" xfId="61038"/>
    <cellStyle name="SAPBEXstdItemX 2 3 2" xfId="61039"/>
    <cellStyle name="SAPBEXstdItemX 2 3 2 2" xfId="61040"/>
    <cellStyle name="SAPBEXstdItemX 2 3 2 2 2" xfId="61041"/>
    <cellStyle name="SAPBEXstdItemX 2 3 2 2 2 2" xfId="61042"/>
    <cellStyle name="SAPBEXstdItemX 2 3 2 2 2 2 2" xfId="61043"/>
    <cellStyle name="SAPBEXstdItemX 2 3 2 2 2 3" xfId="61044"/>
    <cellStyle name="SAPBEXstdItemX 2 3 2 2 3" xfId="61045"/>
    <cellStyle name="SAPBEXstdItemX 2 3 2 2 3 2" xfId="61046"/>
    <cellStyle name="SAPBEXstdItemX 2 3 2 2 3 2 2" xfId="61047"/>
    <cellStyle name="SAPBEXstdItemX 2 3 2 2 3 3" xfId="61048"/>
    <cellStyle name="SAPBEXstdItemX 2 3 2 2 4" xfId="61049"/>
    <cellStyle name="SAPBEXstdItemX 2 3 2 2 4 2" xfId="61050"/>
    <cellStyle name="SAPBEXstdItemX 2 3 2 2 4 2 2" xfId="61051"/>
    <cellStyle name="SAPBEXstdItemX 2 3 2 2 4 3" xfId="61052"/>
    <cellStyle name="SAPBEXstdItemX 2 3 2 2 5" xfId="61053"/>
    <cellStyle name="SAPBEXstdItemX 2 3 2 2 5 2" xfId="61054"/>
    <cellStyle name="SAPBEXstdItemX 2 3 2 2 5 2 2" xfId="61055"/>
    <cellStyle name="SAPBEXstdItemX 2 3 2 2 5 3" xfId="61056"/>
    <cellStyle name="SAPBEXstdItemX 2 3 2 2 6" xfId="61057"/>
    <cellStyle name="SAPBEXstdItemX 2 3 2 2 6 2" xfId="61058"/>
    <cellStyle name="SAPBEXstdItemX 2 3 2 2 6 2 2" xfId="61059"/>
    <cellStyle name="SAPBEXstdItemX 2 3 2 2 6 3" xfId="61060"/>
    <cellStyle name="SAPBEXstdItemX 2 3 2 2 7" xfId="61061"/>
    <cellStyle name="SAPBEXstdItemX 2 3 2 2 7 2" xfId="61062"/>
    <cellStyle name="SAPBEXstdItemX 2 3 2 2 8" xfId="61063"/>
    <cellStyle name="SAPBEXstdItemX 2 3 2 3" xfId="61064"/>
    <cellStyle name="SAPBEXstdItemX 2 3 2 3 2" xfId="61065"/>
    <cellStyle name="SAPBEXstdItemX 2 3 2 3 2 2" xfId="61066"/>
    <cellStyle name="SAPBEXstdItemX 2 3 2 3 3" xfId="61067"/>
    <cellStyle name="SAPBEXstdItemX 2 3 2 4" xfId="61068"/>
    <cellStyle name="SAPBEXstdItemX 2 3 2 4 2" xfId="61069"/>
    <cellStyle name="SAPBEXstdItemX 2 3 2 4 2 2" xfId="61070"/>
    <cellStyle name="SAPBEXstdItemX 2 3 2 4 3" xfId="61071"/>
    <cellStyle name="SAPBEXstdItemX 2 3 2 5" xfId="61072"/>
    <cellStyle name="SAPBEXstdItemX 2 3 2 5 2" xfId="61073"/>
    <cellStyle name="SAPBEXstdItemX 2 3 2 5 2 2" xfId="61074"/>
    <cellStyle name="SAPBEXstdItemX 2 3 2 5 3" xfId="61075"/>
    <cellStyle name="SAPBEXstdItemX 2 3 2 6" xfId="61076"/>
    <cellStyle name="SAPBEXstdItemX 2 3 2 6 2" xfId="61077"/>
    <cellStyle name="SAPBEXstdItemX 2 3 2 6 2 2" xfId="61078"/>
    <cellStyle name="SAPBEXstdItemX 2 3 2 6 3" xfId="61079"/>
    <cellStyle name="SAPBEXstdItemX 2 3 2 7" xfId="61080"/>
    <cellStyle name="SAPBEXstdItemX 2 3 2 7 2" xfId="61081"/>
    <cellStyle name="SAPBEXstdItemX 2 3 2 7 2 2" xfId="61082"/>
    <cellStyle name="SAPBEXstdItemX 2 3 2 7 3" xfId="61083"/>
    <cellStyle name="SAPBEXstdItemX 2 3 2 8" xfId="61084"/>
    <cellStyle name="SAPBEXstdItemX 2 3 2 8 2" xfId="61085"/>
    <cellStyle name="SAPBEXstdItemX 2 3 2 9" xfId="61086"/>
    <cellStyle name="SAPBEXstdItemX 2 3 3" xfId="61087"/>
    <cellStyle name="SAPBEXstdItemX 2 3 3 2" xfId="61088"/>
    <cellStyle name="SAPBEXstdItemX 2 3 3 2 2" xfId="61089"/>
    <cellStyle name="SAPBEXstdItemX 2 3 3 2 2 2" xfId="61090"/>
    <cellStyle name="SAPBEXstdItemX 2 3 3 2 3" xfId="61091"/>
    <cellStyle name="SAPBEXstdItemX 2 3 3 3" xfId="61092"/>
    <cellStyle name="SAPBEXstdItemX 2 3 3 3 2" xfId="61093"/>
    <cellStyle name="SAPBEXstdItemX 2 3 3 3 2 2" xfId="61094"/>
    <cellStyle name="SAPBEXstdItemX 2 3 3 3 3" xfId="61095"/>
    <cellStyle name="SAPBEXstdItemX 2 3 3 4" xfId="61096"/>
    <cellStyle name="SAPBEXstdItemX 2 3 3 4 2" xfId="61097"/>
    <cellStyle name="SAPBEXstdItemX 2 3 3 4 2 2" xfId="61098"/>
    <cellStyle name="SAPBEXstdItemX 2 3 3 4 3" xfId="61099"/>
    <cellStyle name="SAPBEXstdItemX 2 3 3 5" xfId="61100"/>
    <cellStyle name="SAPBEXstdItemX 2 3 3 5 2" xfId="61101"/>
    <cellStyle name="SAPBEXstdItemX 2 3 3 5 2 2" xfId="61102"/>
    <cellStyle name="SAPBEXstdItemX 2 3 3 5 3" xfId="61103"/>
    <cellStyle name="SAPBEXstdItemX 2 3 3 6" xfId="61104"/>
    <cellStyle name="SAPBEXstdItemX 2 3 3 6 2" xfId="61105"/>
    <cellStyle name="SAPBEXstdItemX 2 3 3 7" xfId="61106"/>
    <cellStyle name="SAPBEXstdItemX 2 3 4" xfId="61107"/>
    <cellStyle name="SAPBEXstdItemX 2 3 4 2" xfId="61108"/>
    <cellStyle name="SAPBEXstdItemX 2 3 4 2 2" xfId="61109"/>
    <cellStyle name="SAPBEXstdItemX 2 3 4 3" xfId="61110"/>
    <cellStyle name="SAPBEXstdItemX 2 3 5" xfId="61111"/>
    <cellStyle name="SAPBEXstdItemX 2 3 5 2" xfId="61112"/>
    <cellStyle name="SAPBEXstdItemX 2 3 5 2 2" xfId="61113"/>
    <cellStyle name="SAPBEXstdItemX 2 3 5 3" xfId="61114"/>
    <cellStyle name="SAPBEXstdItemX 2 3 6" xfId="61115"/>
    <cellStyle name="SAPBEXstdItemX 2 3 6 2" xfId="61116"/>
    <cellStyle name="SAPBEXstdItemX 2 3 7" xfId="61117"/>
    <cellStyle name="SAPBEXstdItemX 2 4" xfId="61118"/>
    <cellStyle name="SAPBEXstdItemX 2 4 2" xfId="61119"/>
    <cellStyle name="SAPBEXstdItemX 2 4 2 2" xfId="61120"/>
    <cellStyle name="SAPBEXstdItemX 2 4 2 2 2" xfId="61121"/>
    <cellStyle name="SAPBEXstdItemX 2 4 2 2 2 2" xfId="61122"/>
    <cellStyle name="SAPBEXstdItemX 2 4 2 2 3" xfId="61123"/>
    <cellStyle name="SAPBEXstdItemX 2 4 2 3" xfId="61124"/>
    <cellStyle name="SAPBEXstdItemX 2 4 2 3 2" xfId="61125"/>
    <cellStyle name="SAPBEXstdItemX 2 4 2 3 2 2" xfId="61126"/>
    <cellStyle name="SAPBEXstdItemX 2 4 2 3 3" xfId="61127"/>
    <cellStyle name="SAPBEXstdItemX 2 4 2 4" xfId="61128"/>
    <cellStyle name="SAPBEXstdItemX 2 4 2 4 2" xfId="61129"/>
    <cellStyle name="SAPBEXstdItemX 2 4 2 4 2 2" xfId="61130"/>
    <cellStyle name="SAPBEXstdItemX 2 4 2 4 3" xfId="61131"/>
    <cellStyle name="SAPBEXstdItemX 2 4 2 5" xfId="61132"/>
    <cellStyle name="SAPBEXstdItemX 2 4 2 5 2" xfId="61133"/>
    <cellStyle name="SAPBEXstdItemX 2 4 2 5 2 2" xfId="61134"/>
    <cellStyle name="SAPBEXstdItemX 2 4 2 5 3" xfId="61135"/>
    <cellStyle name="SAPBEXstdItemX 2 4 2 6" xfId="61136"/>
    <cellStyle name="SAPBEXstdItemX 2 4 2 6 2" xfId="61137"/>
    <cellStyle name="SAPBEXstdItemX 2 4 2 6 2 2" xfId="61138"/>
    <cellStyle name="SAPBEXstdItemX 2 4 2 6 3" xfId="61139"/>
    <cellStyle name="SAPBEXstdItemX 2 4 2 7" xfId="61140"/>
    <cellStyle name="SAPBEXstdItemX 2 4 2 7 2" xfId="61141"/>
    <cellStyle name="SAPBEXstdItemX 2 4 2 8" xfId="61142"/>
    <cellStyle name="SAPBEXstdItemX 2 4 3" xfId="61143"/>
    <cellStyle name="SAPBEXstdItemX 2 4 3 2" xfId="61144"/>
    <cellStyle name="SAPBEXstdItemX 2 4 3 2 2" xfId="61145"/>
    <cellStyle name="SAPBEXstdItemX 2 4 3 3" xfId="61146"/>
    <cellStyle name="SAPBEXstdItemX 2 4 4" xfId="61147"/>
    <cellStyle name="SAPBEXstdItemX 2 4 4 2" xfId="61148"/>
    <cellStyle name="SAPBEXstdItemX 2 4 4 2 2" xfId="61149"/>
    <cellStyle name="SAPBEXstdItemX 2 4 4 3" xfId="61150"/>
    <cellStyle name="SAPBEXstdItemX 2 4 5" xfId="61151"/>
    <cellStyle name="SAPBEXstdItemX 2 4 5 2" xfId="61152"/>
    <cellStyle name="SAPBEXstdItemX 2 4 5 2 2" xfId="61153"/>
    <cellStyle name="SAPBEXstdItemX 2 4 5 3" xfId="61154"/>
    <cellStyle name="SAPBEXstdItemX 2 4 6" xfId="61155"/>
    <cellStyle name="SAPBEXstdItemX 2 4 6 2" xfId="61156"/>
    <cellStyle name="SAPBEXstdItemX 2 4 6 2 2" xfId="61157"/>
    <cellStyle name="SAPBEXstdItemX 2 4 6 3" xfId="61158"/>
    <cellStyle name="SAPBEXstdItemX 2 4 7" xfId="61159"/>
    <cellStyle name="SAPBEXstdItemX 2 4 7 2" xfId="61160"/>
    <cellStyle name="SAPBEXstdItemX 2 4 7 2 2" xfId="61161"/>
    <cellStyle name="SAPBEXstdItemX 2 4 7 3" xfId="61162"/>
    <cellStyle name="SAPBEXstdItemX 2 4 8" xfId="61163"/>
    <cellStyle name="SAPBEXstdItemX 2 4 8 2" xfId="61164"/>
    <cellStyle name="SAPBEXstdItemX 2 4 9" xfId="61165"/>
    <cellStyle name="SAPBEXstdItemX 2 5" xfId="61166"/>
    <cellStyle name="SAPBEXstdItemX 2 5 2" xfId="61167"/>
    <cellStyle name="SAPBEXstdItemX 2 5 2 2" xfId="61168"/>
    <cellStyle name="SAPBEXstdItemX 2 5 2 2 2" xfId="61169"/>
    <cellStyle name="SAPBEXstdItemX 2 5 2 3" xfId="61170"/>
    <cellStyle name="SAPBEXstdItemX 2 5 3" xfId="61171"/>
    <cellStyle name="SAPBEXstdItemX 2 5 3 2" xfId="61172"/>
    <cellStyle name="SAPBEXstdItemX 2 5 3 2 2" xfId="61173"/>
    <cellStyle name="SAPBEXstdItemX 2 5 3 3" xfId="61174"/>
    <cellStyle name="SAPBEXstdItemX 2 5 4" xfId="61175"/>
    <cellStyle name="SAPBEXstdItemX 2 5 4 2" xfId="61176"/>
    <cellStyle name="SAPBEXstdItemX 2 5 4 2 2" xfId="61177"/>
    <cellStyle name="SAPBEXstdItemX 2 5 4 3" xfId="61178"/>
    <cellStyle name="SAPBEXstdItemX 2 5 5" xfId="61179"/>
    <cellStyle name="SAPBEXstdItemX 2 5 5 2" xfId="61180"/>
    <cellStyle name="SAPBEXstdItemX 2 5 5 2 2" xfId="61181"/>
    <cellStyle name="SAPBEXstdItemX 2 5 5 3" xfId="61182"/>
    <cellStyle name="SAPBEXstdItemX 2 5 6" xfId="61183"/>
    <cellStyle name="SAPBEXstdItemX 2 5 6 2" xfId="61184"/>
    <cellStyle name="SAPBEXstdItemX 2 5 7" xfId="61185"/>
    <cellStyle name="SAPBEXstdItemX 2 6" xfId="61186"/>
    <cellStyle name="SAPBEXstdItemX 2 6 2" xfId="61187"/>
    <cellStyle name="SAPBEXstdItemX 2 6 2 2" xfId="61188"/>
    <cellStyle name="SAPBEXstdItemX 2 6 3" xfId="61189"/>
    <cellStyle name="SAPBEXstdItemX 2 7" xfId="61190"/>
    <cellStyle name="SAPBEXstdItemX 2 7 2" xfId="61191"/>
    <cellStyle name="SAPBEXstdItemX 2 7 2 2" xfId="61192"/>
    <cellStyle name="SAPBEXstdItemX 2 7 3" xfId="61193"/>
    <cellStyle name="SAPBEXstdItemX 2 8" xfId="61194"/>
    <cellStyle name="SAPBEXstdItemX 2 8 2" xfId="61195"/>
    <cellStyle name="SAPBEXstdItemX 2 9" xfId="61196"/>
    <cellStyle name="SAPBEXstdItemX 3" xfId="61197"/>
    <cellStyle name="SAPBEXstdItemX 3 2" xfId="61198"/>
    <cellStyle name="SAPBEXstdItemX 3 2 2" xfId="61199"/>
    <cellStyle name="SAPBEXstdItemX 3 2 2 2" xfId="61200"/>
    <cellStyle name="SAPBEXstdItemX 3 2 2 2 2" xfId="61201"/>
    <cellStyle name="SAPBEXstdItemX 3 2 2 2 2 2" xfId="61202"/>
    <cellStyle name="SAPBEXstdItemX 3 2 2 2 2 2 2" xfId="61203"/>
    <cellStyle name="SAPBEXstdItemX 3 2 2 2 2 3" xfId="61204"/>
    <cellStyle name="SAPBEXstdItemX 3 2 2 2 3" xfId="61205"/>
    <cellStyle name="SAPBEXstdItemX 3 2 2 2 3 2" xfId="61206"/>
    <cellStyle name="SAPBEXstdItemX 3 2 2 2 3 2 2" xfId="61207"/>
    <cellStyle name="SAPBEXstdItemX 3 2 2 2 3 3" xfId="61208"/>
    <cellStyle name="SAPBEXstdItemX 3 2 2 2 4" xfId="61209"/>
    <cellStyle name="SAPBEXstdItemX 3 2 2 2 4 2" xfId="61210"/>
    <cellStyle name="SAPBEXstdItemX 3 2 2 2 4 2 2" xfId="61211"/>
    <cellStyle name="SAPBEXstdItemX 3 2 2 2 4 3" xfId="61212"/>
    <cellStyle name="SAPBEXstdItemX 3 2 2 2 5" xfId="61213"/>
    <cellStyle name="SAPBEXstdItemX 3 2 2 2 5 2" xfId="61214"/>
    <cellStyle name="SAPBEXstdItemX 3 2 2 2 5 2 2" xfId="61215"/>
    <cellStyle name="SAPBEXstdItemX 3 2 2 2 5 3" xfId="61216"/>
    <cellStyle name="SAPBEXstdItemX 3 2 2 2 6" xfId="61217"/>
    <cellStyle name="SAPBEXstdItemX 3 2 2 2 6 2" xfId="61218"/>
    <cellStyle name="SAPBEXstdItemX 3 2 2 2 6 2 2" xfId="61219"/>
    <cellStyle name="SAPBEXstdItemX 3 2 2 2 6 3" xfId="61220"/>
    <cellStyle name="SAPBEXstdItemX 3 2 2 2 7" xfId="61221"/>
    <cellStyle name="SAPBEXstdItemX 3 2 2 2 7 2" xfId="61222"/>
    <cellStyle name="SAPBEXstdItemX 3 2 2 2 8" xfId="61223"/>
    <cellStyle name="SAPBEXstdItemX 3 2 2 3" xfId="61224"/>
    <cellStyle name="SAPBEXstdItemX 3 2 2 3 2" xfId="61225"/>
    <cellStyle name="SAPBEXstdItemX 3 2 2 3 2 2" xfId="61226"/>
    <cellStyle name="SAPBEXstdItemX 3 2 2 3 3" xfId="61227"/>
    <cellStyle name="SAPBEXstdItemX 3 2 2 4" xfId="61228"/>
    <cellStyle name="SAPBEXstdItemX 3 2 2 4 2" xfId="61229"/>
    <cellStyle name="SAPBEXstdItemX 3 2 2 4 2 2" xfId="61230"/>
    <cellStyle name="SAPBEXstdItemX 3 2 2 4 3" xfId="61231"/>
    <cellStyle name="SAPBEXstdItemX 3 2 2 5" xfId="61232"/>
    <cellStyle name="SAPBEXstdItemX 3 2 2 5 2" xfId="61233"/>
    <cellStyle name="SAPBEXstdItemX 3 2 2 5 2 2" xfId="61234"/>
    <cellStyle name="SAPBEXstdItemX 3 2 2 5 3" xfId="61235"/>
    <cellStyle name="SAPBEXstdItemX 3 2 2 6" xfId="61236"/>
    <cellStyle name="SAPBEXstdItemX 3 2 2 6 2" xfId="61237"/>
    <cellStyle name="SAPBEXstdItemX 3 2 2 6 2 2" xfId="61238"/>
    <cellStyle name="SAPBEXstdItemX 3 2 2 6 3" xfId="61239"/>
    <cellStyle name="SAPBEXstdItemX 3 2 2 7" xfId="61240"/>
    <cellStyle name="SAPBEXstdItemX 3 2 2 7 2" xfId="61241"/>
    <cellStyle name="SAPBEXstdItemX 3 2 2 7 2 2" xfId="61242"/>
    <cellStyle name="SAPBEXstdItemX 3 2 2 7 3" xfId="61243"/>
    <cellStyle name="SAPBEXstdItemX 3 2 2 8" xfId="61244"/>
    <cellStyle name="SAPBEXstdItemX 3 2 2 8 2" xfId="61245"/>
    <cellStyle name="SAPBEXstdItemX 3 2 2 9" xfId="61246"/>
    <cellStyle name="SAPBEXstdItemX 3 2 3" xfId="61247"/>
    <cellStyle name="SAPBEXstdItemX 3 2 3 2" xfId="61248"/>
    <cellStyle name="SAPBEXstdItemX 3 2 3 2 2" xfId="61249"/>
    <cellStyle name="SAPBEXstdItemX 3 2 3 2 2 2" xfId="61250"/>
    <cellStyle name="SAPBEXstdItemX 3 2 3 2 3" xfId="61251"/>
    <cellStyle name="SAPBEXstdItemX 3 2 3 3" xfId="61252"/>
    <cellStyle name="SAPBEXstdItemX 3 2 3 3 2" xfId="61253"/>
    <cellStyle name="SAPBEXstdItemX 3 2 3 3 2 2" xfId="61254"/>
    <cellStyle name="SAPBEXstdItemX 3 2 3 3 3" xfId="61255"/>
    <cellStyle name="SAPBEXstdItemX 3 2 3 4" xfId="61256"/>
    <cellStyle name="SAPBEXstdItemX 3 2 3 4 2" xfId="61257"/>
    <cellStyle name="SAPBEXstdItemX 3 2 3 4 2 2" xfId="61258"/>
    <cellStyle name="SAPBEXstdItemX 3 2 3 4 3" xfId="61259"/>
    <cellStyle name="SAPBEXstdItemX 3 2 3 5" xfId="61260"/>
    <cellStyle name="SAPBEXstdItemX 3 2 3 5 2" xfId="61261"/>
    <cellStyle name="SAPBEXstdItemX 3 2 3 5 2 2" xfId="61262"/>
    <cellStyle name="SAPBEXstdItemX 3 2 3 5 3" xfId="61263"/>
    <cellStyle name="SAPBEXstdItemX 3 2 3 6" xfId="61264"/>
    <cellStyle name="SAPBEXstdItemX 3 2 3 6 2" xfId="61265"/>
    <cellStyle name="SAPBEXstdItemX 3 2 3 7" xfId="61266"/>
    <cellStyle name="SAPBEXstdItemX 3 2 4" xfId="61267"/>
    <cellStyle name="SAPBEXstdItemX 3 2 4 2" xfId="61268"/>
    <cellStyle name="SAPBEXstdItemX 3 2 4 2 2" xfId="61269"/>
    <cellStyle name="SAPBEXstdItemX 3 2 4 3" xfId="61270"/>
    <cellStyle name="SAPBEXstdItemX 3 2 5" xfId="61271"/>
    <cellStyle name="SAPBEXstdItemX 3 2 5 2" xfId="61272"/>
    <cellStyle name="SAPBEXstdItemX 3 2 5 2 2" xfId="61273"/>
    <cellStyle name="SAPBEXstdItemX 3 2 5 3" xfId="61274"/>
    <cellStyle name="SAPBEXstdItemX 3 2 6" xfId="61275"/>
    <cellStyle name="SAPBEXstdItemX 3 2 6 2" xfId="61276"/>
    <cellStyle name="SAPBEXstdItemX 3 2 7" xfId="61277"/>
    <cellStyle name="SAPBEXstdItemX 3 3" xfId="61278"/>
    <cellStyle name="SAPBEXstdItemX 3 3 2" xfId="61279"/>
    <cellStyle name="SAPBEXstdItemX 3 3 2 2" xfId="61280"/>
    <cellStyle name="SAPBEXstdItemX 3 3 2 2 2" xfId="61281"/>
    <cellStyle name="SAPBEXstdItemX 3 3 2 2 2 2" xfId="61282"/>
    <cellStyle name="SAPBEXstdItemX 3 3 2 2 2 2 2" xfId="61283"/>
    <cellStyle name="SAPBEXstdItemX 3 3 2 2 2 3" xfId="61284"/>
    <cellStyle name="SAPBEXstdItemX 3 3 2 2 3" xfId="61285"/>
    <cellStyle name="SAPBEXstdItemX 3 3 2 2 3 2" xfId="61286"/>
    <cellStyle name="SAPBEXstdItemX 3 3 2 2 3 2 2" xfId="61287"/>
    <cellStyle name="SAPBEXstdItemX 3 3 2 2 3 3" xfId="61288"/>
    <cellStyle name="SAPBEXstdItemX 3 3 2 2 4" xfId="61289"/>
    <cellStyle name="SAPBEXstdItemX 3 3 2 2 4 2" xfId="61290"/>
    <cellStyle name="SAPBEXstdItemX 3 3 2 2 4 2 2" xfId="61291"/>
    <cellStyle name="SAPBEXstdItemX 3 3 2 2 4 3" xfId="61292"/>
    <cellStyle name="SAPBEXstdItemX 3 3 2 2 5" xfId="61293"/>
    <cellStyle name="SAPBEXstdItemX 3 3 2 2 5 2" xfId="61294"/>
    <cellStyle name="SAPBEXstdItemX 3 3 2 2 5 2 2" xfId="61295"/>
    <cellStyle name="SAPBEXstdItemX 3 3 2 2 5 3" xfId="61296"/>
    <cellStyle name="SAPBEXstdItemX 3 3 2 2 6" xfId="61297"/>
    <cellStyle name="SAPBEXstdItemX 3 3 2 2 6 2" xfId="61298"/>
    <cellStyle name="SAPBEXstdItemX 3 3 2 2 6 2 2" xfId="61299"/>
    <cellStyle name="SAPBEXstdItemX 3 3 2 2 6 3" xfId="61300"/>
    <cellStyle name="SAPBEXstdItemX 3 3 2 2 7" xfId="61301"/>
    <cellStyle name="SAPBEXstdItemX 3 3 2 2 7 2" xfId="61302"/>
    <cellStyle name="SAPBEXstdItemX 3 3 2 2 8" xfId="61303"/>
    <cellStyle name="SAPBEXstdItemX 3 3 2 3" xfId="61304"/>
    <cellStyle name="SAPBEXstdItemX 3 3 2 3 2" xfId="61305"/>
    <cellStyle name="SAPBEXstdItemX 3 3 2 3 2 2" xfId="61306"/>
    <cellStyle name="SAPBEXstdItemX 3 3 2 3 3" xfId="61307"/>
    <cellStyle name="SAPBEXstdItemX 3 3 2 4" xfId="61308"/>
    <cellStyle name="SAPBEXstdItemX 3 3 2 4 2" xfId="61309"/>
    <cellStyle name="SAPBEXstdItemX 3 3 2 4 2 2" xfId="61310"/>
    <cellStyle name="SAPBEXstdItemX 3 3 2 4 3" xfId="61311"/>
    <cellStyle name="SAPBEXstdItemX 3 3 2 5" xfId="61312"/>
    <cellStyle name="SAPBEXstdItemX 3 3 2 5 2" xfId="61313"/>
    <cellStyle name="SAPBEXstdItemX 3 3 2 5 2 2" xfId="61314"/>
    <cellStyle name="SAPBEXstdItemX 3 3 2 5 3" xfId="61315"/>
    <cellStyle name="SAPBEXstdItemX 3 3 2 6" xfId="61316"/>
    <cellStyle name="SAPBEXstdItemX 3 3 2 6 2" xfId="61317"/>
    <cellStyle name="SAPBEXstdItemX 3 3 2 6 2 2" xfId="61318"/>
    <cellStyle name="SAPBEXstdItemX 3 3 2 6 3" xfId="61319"/>
    <cellStyle name="SAPBEXstdItemX 3 3 2 7" xfId="61320"/>
    <cellStyle name="SAPBEXstdItemX 3 3 2 7 2" xfId="61321"/>
    <cellStyle name="SAPBEXstdItemX 3 3 2 7 2 2" xfId="61322"/>
    <cellStyle name="SAPBEXstdItemX 3 3 2 7 3" xfId="61323"/>
    <cellStyle name="SAPBEXstdItemX 3 3 2 8" xfId="61324"/>
    <cellStyle name="SAPBEXstdItemX 3 3 2 8 2" xfId="61325"/>
    <cellStyle name="SAPBEXstdItemX 3 3 2 9" xfId="61326"/>
    <cellStyle name="SAPBEXstdItemX 3 3 3" xfId="61327"/>
    <cellStyle name="SAPBEXstdItemX 3 3 3 2" xfId="61328"/>
    <cellStyle name="SAPBEXstdItemX 3 3 3 2 2" xfId="61329"/>
    <cellStyle name="SAPBEXstdItemX 3 3 3 2 2 2" xfId="61330"/>
    <cellStyle name="SAPBEXstdItemX 3 3 3 2 3" xfId="61331"/>
    <cellStyle name="SAPBEXstdItemX 3 3 3 3" xfId="61332"/>
    <cellStyle name="SAPBEXstdItemX 3 3 3 3 2" xfId="61333"/>
    <cellStyle name="SAPBEXstdItemX 3 3 3 3 2 2" xfId="61334"/>
    <cellStyle name="SAPBEXstdItemX 3 3 3 3 3" xfId="61335"/>
    <cellStyle name="SAPBEXstdItemX 3 3 3 4" xfId="61336"/>
    <cellStyle name="SAPBEXstdItemX 3 3 3 4 2" xfId="61337"/>
    <cellStyle name="SAPBEXstdItemX 3 3 3 4 2 2" xfId="61338"/>
    <cellStyle name="SAPBEXstdItemX 3 3 3 4 3" xfId="61339"/>
    <cellStyle name="SAPBEXstdItemX 3 3 3 5" xfId="61340"/>
    <cellStyle name="SAPBEXstdItemX 3 3 3 5 2" xfId="61341"/>
    <cellStyle name="SAPBEXstdItemX 3 3 3 5 2 2" xfId="61342"/>
    <cellStyle name="SAPBEXstdItemX 3 3 3 5 3" xfId="61343"/>
    <cellStyle name="SAPBEXstdItemX 3 3 3 6" xfId="61344"/>
    <cellStyle name="SAPBEXstdItemX 3 3 3 6 2" xfId="61345"/>
    <cellStyle name="SAPBEXstdItemX 3 3 3 7" xfId="61346"/>
    <cellStyle name="SAPBEXstdItemX 3 3 4" xfId="61347"/>
    <cellStyle name="SAPBEXstdItemX 3 3 4 2" xfId="61348"/>
    <cellStyle name="SAPBEXstdItemX 3 3 4 2 2" xfId="61349"/>
    <cellStyle name="SAPBEXstdItemX 3 3 4 3" xfId="61350"/>
    <cellStyle name="SAPBEXstdItemX 3 3 5" xfId="61351"/>
    <cellStyle name="SAPBEXstdItemX 3 3 5 2" xfId="61352"/>
    <cellStyle name="SAPBEXstdItemX 3 3 5 2 2" xfId="61353"/>
    <cellStyle name="SAPBEXstdItemX 3 3 5 3" xfId="61354"/>
    <cellStyle name="SAPBEXstdItemX 3 3 6" xfId="61355"/>
    <cellStyle name="SAPBEXstdItemX 3 3 6 2" xfId="61356"/>
    <cellStyle name="SAPBEXstdItemX 3 3 7" xfId="61357"/>
    <cellStyle name="SAPBEXstdItemX 3 4" xfId="61358"/>
    <cellStyle name="SAPBEXstdItemX 3 4 2" xfId="61359"/>
    <cellStyle name="SAPBEXstdItemX 3 4 2 2" xfId="61360"/>
    <cellStyle name="SAPBEXstdItemX 3 4 2 2 2" xfId="61361"/>
    <cellStyle name="SAPBEXstdItemX 3 4 2 2 2 2" xfId="61362"/>
    <cellStyle name="SAPBEXstdItemX 3 4 2 2 3" xfId="61363"/>
    <cellStyle name="SAPBEXstdItemX 3 4 2 3" xfId="61364"/>
    <cellStyle name="SAPBEXstdItemX 3 4 2 3 2" xfId="61365"/>
    <cellStyle name="SAPBEXstdItemX 3 4 2 3 2 2" xfId="61366"/>
    <cellStyle name="SAPBEXstdItemX 3 4 2 3 3" xfId="61367"/>
    <cellStyle name="SAPBEXstdItemX 3 4 2 4" xfId="61368"/>
    <cellStyle name="SAPBEXstdItemX 3 4 2 4 2" xfId="61369"/>
    <cellStyle name="SAPBEXstdItemX 3 4 2 4 2 2" xfId="61370"/>
    <cellStyle name="SAPBEXstdItemX 3 4 2 4 3" xfId="61371"/>
    <cellStyle name="SAPBEXstdItemX 3 4 2 5" xfId="61372"/>
    <cellStyle name="SAPBEXstdItemX 3 4 2 5 2" xfId="61373"/>
    <cellStyle name="SAPBEXstdItemX 3 4 2 5 2 2" xfId="61374"/>
    <cellStyle name="SAPBEXstdItemX 3 4 2 5 3" xfId="61375"/>
    <cellStyle name="SAPBEXstdItemX 3 4 2 6" xfId="61376"/>
    <cellStyle name="SAPBEXstdItemX 3 4 2 6 2" xfId="61377"/>
    <cellStyle name="SAPBEXstdItemX 3 4 2 6 2 2" xfId="61378"/>
    <cellStyle name="SAPBEXstdItemX 3 4 2 6 3" xfId="61379"/>
    <cellStyle name="SAPBEXstdItemX 3 4 2 7" xfId="61380"/>
    <cellStyle name="SAPBEXstdItemX 3 4 2 7 2" xfId="61381"/>
    <cellStyle name="SAPBEXstdItemX 3 4 2 8" xfId="61382"/>
    <cellStyle name="SAPBEXstdItemX 3 4 3" xfId="61383"/>
    <cellStyle name="SAPBEXstdItemX 3 4 3 2" xfId="61384"/>
    <cellStyle name="SAPBEXstdItemX 3 4 3 2 2" xfId="61385"/>
    <cellStyle name="SAPBEXstdItemX 3 4 3 3" xfId="61386"/>
    <cellStyle name="SAPBEXstdItemX 3 4 4" xfId="61387"/>
    <cellStyle name="SAPBEXstdItemX 3 4 4 2" xfId="61388"/>
    <cellStyle name="SAPBEXstdItemX 3 4 4 2 2" xfId="61389"/>
    <cellStyle name="SAPBEXstdItemX 3 4 4 3" xfId="61390"/>
    <cellStyle name="SAPBEXstdItemX 3 4 5" xfId="61391"/>
    <cellStyle name="SAPBEXstdItemX 3 4 5 2" xfId="61392"/>
    <cellStyle name="SAPBEXstdItemX 3 4 5 2 2" xfId="61393"/>
    <cellStyle name="SAPBEXstdItemX 3 4 5 3" xfId="61394"/>
    <cellStyle name="SAPBEXstdItemX 3 4 6" xfId="61395"/>
    <cellStyle name="SAPBEXstdItemX 3 4 6 2" xfId="61396"/>
    <cellStyle name="SAPBEXstdItemX 3 4 6 2 2" xfId="61397"/>
    <cellStyle name="SAPBEXstdItemX 3 4 6 3" xfId="61398"/>
    <cellStyle name="SAPBEXstdItemX 3 4 7" xfId="61399"/>
    <cellStyle name="SAPBEXstdItemX 3 4 7 2" xfId="61400"/>
    <cellStyle name="SAPBEXstdItemX 3 4 7 2 2" xfId="61401"/>
    <cellStyle name="SAPBEXstdItemX 3 4 7 3" xfId="61402"/>
    <cellStyle name="SAPBEXstdItemX 3 4 8" xfId="61403"/>
    <cellStyle name="SAPBEXstdItemX 3 4 8 2" xfId="61404"/>
    <cellStyle name="SAPBEXstdItemX 3 4 9" xfId="61405"/>
    <cellStyle name="SAPBEXstdItemX 3 5" xfId="61406"/>
    <cellStyle name="SAPBEXstdItemX 3 5 2" xfId="61407"/>
    <cellStyle name="SAPBEXstdItemX 3 5 2 2" xfId="61408"/>
    <cellStyle name="SAPBEXstdItemX 3 5 2 2 2" xfId="61409"/>
    <cellStyle name="SAPBEXstdItemX 3 5 2 3" xfId="61410"/>
    <cellStyle name="SAPBEXstdItemX 3 5 3" xfId="61411"/>
    <cellStyle name="SAPBEXstdItemX 3 5 3 2" xfId="61412"/>
    <cellStyle name="SAPBEXstdItemX 3 5 3 2 2" xfId="61413"/>
    <cellStyle name="SAPBEXstdItemX 3 5 3 3" xfId="61414"/>
    <cellStyle name="SAPBEXstdItemX 3 5 4" xfId="61415"/>
    <cellStyle name="SAPBEXstdItemX 3 5 4 2" xfId="61416"/>
    <cellStyle name="SAPBEXstdItemX 3 5 4 2 2" xfId="61417"/>
    <cellStyle name="SAPBEXstdItemX 3 5 4 3" xfId="61418"/>
    <cellStyle name="SAPBEXstdItemX 3 5 5" xfId="61419"/>
    <cellStyle name="SAPBEXstdItemX 3 5 5 2" xfId="61420"/>
    <cellStyle name="SAPBEXstdItemX 3 5 5 2 2" xfId="61421"/>
    <cellStyle name="SAPBEXstdItemX 3 5 5 3" xfId="61422"/>
    <cellStyle name="SAPBEXstdItemX 3 5 6" xfId="61423"/>
    <cellStyle name="SAPBEXstdItemX 3 5 6 2" xfId="61424"/>
    <cellStyle name="SAPBEXstdItemX 3 5 7" xfId="61425"/>
    <cellStyle name="SAPBEXstdItemX 3 6" xfId="61426"/>
    <cellStyle name="SAPBEXstdItemX 3 6 2" xfId="61427"/>
    <cellStyle name="SAPBEXstdItemX 3 6 2 2" xfId="61428"/>
    <cellStyle name="SAPBEXstdItemX 3 6 3" xfId="61429"/>
    <cellStyle name="SAPBEXstdItemX 3 7" xfId="61430"/>
    <cellStyle name="SAPBEXstdItemX 3 7 2" xfId="61431"/>
    <cellStyle name="SAPBEXstdItemX 3 7 2 2" xfId="61432"/>
    <cellStyle name="SAPBEXstdItemX 3 7 3" xfId="61433"/>
    <cellStyle name="SAPBEXstdItemX 3 8" xfId="61434"/>
    <cellStyle name="SAPBEXstdItemX 3 8 2" xfId="61435"/>
    <cellStyle name="SAPBEXstdItemX 3 9" xfId="61436"/>
    <cellStyle name="SAPBEXstdItemX 4" xfId="61437"/>
    <cellStyle name="SAPBEXstdItemX 4 2" xfId="61438"/>
    <cellStyle name="SAPBEXstdItemX 4 2 2" xfId="61439"/>
    <cellStyle name="SAPBEXstdItemX 4 2 2 2" xfId="61440"/>
    <cellStyle name="SAPBEXstdItemX 4 2 2 2 2" xfId="61441"/>
    <cellStyle name="SAPBEXstdItemX 4 2 2 2 2 2" xfId="61442"/>
    <cellStyle name="SAPBEXstdItemX 4 2 2 2 2 2 2" xfId="61443"/>
    <cellStyle name="SAPBEXstdItemX 4 2 2 2 2 3" xfId="61444"/>
    <cellStyle name="SAPBEXstdItemX 4 2 2 2 3" xfId="61445"/>
    <cellStyle name="SAPBEXstdItemX 4 2 2 2 3 2" xfId="61446"/>
    <cellStyle name="SAPBEXstdItemX 4 2 2 2 3 2 2" xfId="61447"/>
    <cellStyle name="SAPBEXstdItemX 4 2 2 2 3 3" xfId="61448"/>
    <cellStyle name="SAPBEXstdItemX 4 2 2 2 4" xfId="61449"/>
    <cellStyle name="SAPBEXstdItemX 4 2 2 2 4 2" xfId="61450"/>
    <cellStyle name="SAPBEXstdItemX 4 2 2 2 4 2 2" xfId="61451"/>
    <cellStyle name="SAPBEXstdItemX 4 2 2 2 4 3" xfId="61452"/>
    <cellStyle name="SAPBEXstdItemX 4 2 2 2 5" xfId="61453"/>
    <cellStyle name="SAPBEXstdItemX 4 2 2 2 5 2" xfId="61454"/>
    <cellStyle name="SAPBEXstdItemX 4 2 2 2 5 2 2" xfId="61455"/>
    <cellStyle name="SAPBEXstdItemX 4 2 2 2 5 3" xfId="61456"/>
    <cellStyle name="SAPBEXstdItemX 4 2 2 2 6" xfId="61457"/>
    <cellStyle name="SAPBEXstdItemX 4 2 2 2 6 2" xfId="61458"/>
    <cellStyle name="SAPBEXstdItemX 4 2 2 2 6 2 2" xfId="61459"/>
    <cellStyle name="SAPBEXstdItemX 4 2 2 2 6 3" xfId="61460"/>
    <cellStyle name="SAPBEXstdItemX 4 2 2 2 7" xfId="61461"/>
    <cellStyle name="SAPBEXstdItemX 4 2 2 2 7 2" xfId="61462"/>
    <cellStyle name="SAPBEXstdItemX 4 2 2 2 8" xfId="61463"/>
    <cellStyle name="SAPBEXstdItemX 4 2 2 3" xfId="61464"/>
    <cellStyle name="SAPBEXstdItemX 4 2 2 3 2" xfId="61465"/>
    <cellStyle name="SAPBEXstdItemX 4 2 2 3 2 2" xfId="61466"/>
    <cellStyle name="SAPBEXstdItemX 4 2 2 3 3" xfId="61467"/>
    <cellStyle name="SAPBEXstdItemX 4 2 2 4" xfId="61468"/>
    <cellStyle name="SAPBEXstdItemX 4 2 2 4 2" xfId="61469"/>
    <cellStyle name="SAPBEXstdItemX 4 2 2 4 2 2" xfId="61470"/>
    <cellStyle name="SAPBEXstdItemX 4 2 2 4 3" xfId="61471"/>
    <cellStyle name="SAPBEXstdItemX 4 2 2 5" xfId="61472"/>
    <cellStyle name="SAPBEXstdItemX 4 2 2 5 2" xfId="61473"/>
    <cellStyle name="SAPBEXstdItemX 4 2 2 5 2 2" xfId="61474"/>
    <cellStyle name="SAPBEXstdItemX 4 2 2 5 3" xfId="61475"/>
    <cellStyle name="SAPBEXstdItemX 4 2 2 6" xfId="61476"/>
    <cellStyle name="SAPBEXstdItemX 4 2 2 6 2" xfId="61477"/>
    <cellStyle name="SAPBEXstdItemX 4 2 2 6 2 2" xfId="61478"/>
    <cellStyle name="SAPBEXstdItemX 4 2 2 6 3" xfId="61479"/>
    <cellStyle name="SAPBEXstdItemX 4 2 2 7" xfId="61480"/>
    <cellStyle name="SAPBEXstdItemX 4 2 2 7 2" xfId="61481"/>
    <cellStyle name="SAPBEXstdItemX 4 2 2 7 2 2" xfId="61482"/>
    <cellStyle name="SAPBEXstdItemX 4 2 2 7 3" xfId="61483"/>
    <cellStyle name="SAPBEXstdItemX 4 2 2 8" xfId="61484"/>
    <cellStyle name="SAPBEXstdItemX 4 2 2 8 2" xfId="61485"/>
    <cellStyle name="SAPBEXstdItemX 4 2 2 9" xfId="61486"/>
    <cellStyle name="SAPBEXstdItemX 4 2 3" xfId="61487"/>
    <cellStyle name="SAPBEXstdItemX 4 2 3 2" xfId="61488"/>
    <cellStyle name="SAPBEXstdItemX 4 2 3 2 2" xfId="61489"/>
    <cellStyle name="SAPBEXstdItemX 4 2 3 2 2 2" xfId="61490"/>
    <cellStyle name="SAPBEXstdItemX 4 2 3 2 3" xfId="61491"/>
    <cellStyle name="SAPBEXstdItemX 4 2 3 3" xfId="61492"/>
    <cellStyle name="SAPBEXstdItemX 4 2 3 3 2" xfId="61493"/>
    <cellStyle name="SAPBEXstdItemX 4 2 3 3 2 2" xfId="61494"/>
    <cellStyle name="SAPBEXstdItemX 4 2 3 3 3" xfId="61495"/>
    <cellStyle name="SAPBEXstdItemX 4 2 3 4" xfId="61496"/>
    <cellStyle name="SAPBEXstdItemX 4 2 3 4 2" xfId="61497"/>
    <cellStyle name="SAPBEXstdItemX 4 2 3 4 2 2" xfId="61498"/>
    <cellStyle name="SAPBEXstdItemX 4 2 3 4 3" xfId="61499"/>
    <cellStyle name="SAPBEXstdItemX 4 2 3 5" xfId="61500"/>
    <cellStyle name="SAPBEXstdItemX 4 2 3 5 2" xfId="61501"/>
    <cellStyle name="SAPBEXstdItemX 4 2 3 5 2 2" xfId="61502"/>
    <cellStyle name="SAPBEXstdItemX 4 2 3 5 3" xfId="61503"/>
    <cellStyle name="SAPBEXstdItemX 4 2 3 6" xfId="61504"/>
    <cellStyle name="SAPBEXstdItemX 4 2 3 6 2" xfId="61505"/>
    <cellStyle name="SAPBEXstdItemX 4 2 3 7" xfId="61506"/>
    <cellStyle name="SAPBEXstdItemX 4 2 4" xfId="61507"/>
    <cellStyle name="SAPBEXstdItemX 4 2 4 2" xfId="61508"/>
    <cellStyle name="SAPBEXstdItemX 4 2 4 2 2" xfId="61509"/>
    <cellStyle name="SAPBEXstdItemX 4 2 4 3" xfId="61510"/>
    <cellStyle name="SAPBEXstdItemX 4 2 5" xfId="61511"/>
    <cellStyle name="SAPBEXstdItemX 4 2 5 2" xfId="61512"/>
    <cellStyle name="SAPBEXstdItemX 4 2 5 2 2" xfId="61513"/>
    <cellStyle name="SAPBEXstdItemX 4 2 5 3" xfId="61514"/>
    <cellStyle name="SAPBEXstdItemX 4 2 6" xfId="61515"/>
    <cellStyle name="SAPBEXstdItemX 4 2 6 2" xfId="61516"/>
    <cellStyle name="SAPBEXstdItemX 4 2 7" xfId="61517"/>
    <cellStyle name="SAPBEXstdItemX 4 3" xfId="61518"/>
    <cellStyle name="SAPBEXstdItemX 4 3 2" xfId="61519"/>
    <cellStyle name="SAPBEXstdItemX 4 3 2 2" xfId="61520"/>
    <cellStyle name="SAPBEXstdItemX 4 3 2 2 2" xfId="61521"/>
    <cellStyle name="SAPBEXstdItemX 4 3 2 2 2 2" xfId="61522"/>
    <cellStyle name="SAPBEXstdItemX 4 3 2 2 2 2 2" xfId="61523"/>
    <cellStyle name="SAPBEXstdItemX 4 3 2 2 2 3" xfId="61524"/>
    <cellStyle name="SAPBEXstdItemX 4 3 2 2 3" xfId="61525"/>
    <cellStyle name="SAPBEXstdItemX 4 3 2 2 3 2" xfId="61526"/>
    <cellStyle name="SAPBEXstdItemX 4 3 2 2 3 2 2" xfId="61527"/>
    <cellStyle name="SAPBEXstdItemX 4 3 2 2 3 3" xfId="61528"/>
    <cellStyle name="SAPBEXstdItemX 4 3 2 2 4" xfId="61529"/>
    <cellStyle name="SAPBEXstdItemX 4 3 2 2 4 2" xfId="61530"/>
    <cellStyle name="SAPBEXstdItemX 4 3 2 2 4 2 2" xfId="61531"/>
    <cellStyle name="SAPBEXstdItemX 4 3 2 2 4 3" xfId="61532"/>
    <cellStyle name="SAPBEXstdItemX 4 3 2 2 5" xfId="61533"/>
    <cellStyle name="SAPBEXstdItemX 4 3 2 2 5 2" xfId="61534"/>
    <cellStyle name="SAPBEXstdItemX 4 3 2 2 5 2 2" xfId="61535"/>
    <cellStyle name="SAPBEXstdItemX 4 3 2 2 5 3" xfId="61536"/>
    <cellStyle name="SAPBEXstdItemX 4 3 2 2 6" xfId="61537"/>
    <cellStyle name="SAPBEXstdItemX 4 3 2 2 6 2" xfId="61538"/>
    <cellStyle name="SAPBEXstdItemX 4 3 2 2 6 2 2" xfId="61539"/>
    <cellStyle name="SAPBEXstdItemX 4 3 2 2 6 3" xfId="61540"/>
    <cellStyle name="SAPBEXstdItemX 4 3 2 2 7" xfId="61541"/>
    <cellStyle name="SAPBEXstdItemX 4 3 2 2 7 2" xfId="61542"/>
    <cellStyle name="SAPBEXstdItemX 4 3 2 2 8" xfId="61543"/>
    <cellStyle name="SAPBEXstdItemX 4 3 2 3" xfId="61544"/>
    <cellStyle name="SAPBEXstdItemX 4 3 2 3 2" xfId="61545"/>
    <cellStyle name="SAPBEXstdItemX 4 3 2 3 2 2" xfId="61546"/>
    <cellStyle name="SAPBEXstdItemX 4 3 2 3 3" xfId="61547"/>
    <cellStyle name="SAPBEXstdItemX 4 3 2 4" xfId="61548"/>
    <cellStyle name="SAPBEXstdItemX 4 3 2 4 2" xfId="61549"/>
    <cellStyle name="SAPBEXstdItemX 4 3 2 4 2 2" xfId="61550"/>
    <cellStyle name="SAPBEXstdItemX 4 3 2 4 3" xfId="61551"/>
    <cellStyle name="SAPBEXstdItemX 4 3 2 5" xfId="61552"/>
    <cellStyle name="SAPBEXstdItemX 4 3 2 5 2" xfId="61553"/>
    <cellStyle name="SAPBEXstdItemX 4 3 2 5 2 2" xfId="61554"/>
    <cellStyle name="SAPBEXstdItemX 4 3 2 5 3" xfId="61555"/>
    <cellStyle name="SAPBEXstdItemX 4 3 2 6" xfId="61556"/>
    <cellStyle name="SAPBEXstdItemX 4 3 2 6 2" xfId="61557"/>
    <cellStyle name="SAPBEXstdItemX 4 3 2 6 2 2" xfId="61558"/>
    <cellStyle name="SAPBEXstdItemX 4 3 2 6 3" xfId="61559"/>
    <cellStyle name="SAPBEXstdItemX 4 3 2 7" xfId="61560"/>
    <cellStyle name="SAPBEXstdItemX 4 3 2 7 2" xfId="61561"/>
    <cellStyle name="SAPBEXstdItemX 4 3 2 7 2 2" xfId="61562"/>
    <cellStyle name="SAPBEXstdItemX 4 3 2 7 3" xfId="61563"/>
    <cellStyle name="SAPBEXstdItemX 4 3 2 8" xfId="61564"/>
    <cellStyle name="SAPBEXstdItemX 4 3 2 8 2" xfId="61565"/>
    <cellStyle name="SAPBEXstdItemX 4 3 2 9" xfId="61566"/>
    <cellStyle name="SAPBEXstdItemX 4 3 3" xfId="61567"/>
    <cellStyle name="SAPBEXstdItemX 4 3 3 2" xfId="61568"/>
    <cellStyle name="SAPBEXstdItemX 4 3 3 2 2" xfId="61569"/>
    <cellStyle name="SAPBEXstdItemX 4 3 3 2 2 2" xfId="61570"/>
    <cellStyle name="SAPBEXstdItemX 4 3 3 2 3" xfId="61571"/>
    <cellStyle name="SAPBEXstdItemX 4 3 3 3" xfId="61572"/>
    <cellStyle name="SAPBEXstdItemX 4 3 3 3 2" xfId="61573"/>
    <cellStyle name="SAPBEXstdItemX 4 3 3 3 2 2" xfId="61574"/>
    <cellStyle name="SAPBEXstdItemX 4 3 3 3 3" xfId="61575"/>
    <cellStyle name="SAPBEXstdItemX 4 3 3 4" xfId="61576"/>
    <cellStyle name="SAPBEXstdItemX 4 3 3 4 2" xfId="61577"/>
    <cellStyle name="SAPBEXstdItemX 4 3 3 4 2 2" xfId="61578"/>
    <cellStyle name="SAPBEXstdItemX 4 3 3 4 3" xfId="61579"/>
    <cellStyle name="SAPBEXstdItemX 4 3 3 5" xfId="61580"/>
    <cellStyle name="SAPBEXstdItemX 4 3 3 5 2" xfId="61581"/>
    <cellStyle name="SAPBEXstdItemX 4 3 3 5 2 2" xfId="61582"/>
    <cellStyle name="SAPBEXstdItemX 4 3 3 5 3" xfId="61583"/>
    <cellStyle name="SAPBEXstdItemX 4 3 3 6" xfId="61584"/>
    <cellStyle name="SAPBEXstdItemX 4 3 3 6 2" xfId="61585"/>
    <cellStyle name="SAPBEXstdItemX 4 3 3 7" xfId="61586"/>
    <cellStyle name="SAPBEXstdItemX 4 3 4" xfId="61587"/>
    <cellStyle name="SAPBEXstdItemX 4 3 4 2" xfId="61588"/>
    <cellStyle name="SAPBEXstdItemX 4 3 4 2 2" xfId="61589"/>
    <cellStyle name="SAPBEXstdItemX 4 3 4 3" xfId="61590"/>
    <cellStyle name="SAPBEXstdItemX 4 3 5" xfId="61591"/>
    <cellStyle name="SAPBEXstdItemX 4 3 5 2" xfId="61592"/>
    <cellStyle name="SAPBEXstdItemX 4 3 5 2 2" xfId="61593"/>
    <cellStyle name="SAPBEXstdItemX 4 3 5 3" xfId="61594"/>
    <cellStyle name="SAPBEXstdItemX 4 3 6" xfId="61595"/>
    <cellStyle name="SAPBEXstdItemX 4 3 6 2" xfId="61596"/>
    <cellStyle name="SAPBEXstdItemX 4 3 7" xfId="61597"/>
    <cellStyle name="SAPBEXstdItemX 4 4" xfId="61598"/>
    <cellStyle name="SAPBEXstdItemX 4 4 2" xfId="61599"/>
    <cellStyle name="SAPBEXstdItemX 4 4 2 2" xfId="61600"/>
    <cellStyle name="SAPBEXstdItemX 4 4 2 2 2" xfId="61601"/>
    <cellStyle name="SAPBEXstdItemX 4 4 2 2 2 2" xfId="61602"/>
    <cellStyle name="SAPBEXstdItemX 4 4 2 2 3" xfId="61603"/>
    <cellStyle name="SAPBEXstdItemX 4 4 2 3" xfId="61604"/>
    <cellStyle name="SAPBEXstdItemX 4 4 2 3 2" xfId="61605"/>
    <cellStyle name="SAPBEXstdItemX 4 4 2 3 2 2" xfId="61606"/>
    <cellStyle name="SAPBEXstdItemX 4 4 2 3 3" xfId="61607"/>
    <cellStyle name="SAPBEXstdItemX 4 4 2 4" xfId="61608"/>
    <cellStyle name="SAPBEXstdItemX 4 4 2 4 2" xfId="61609"/>
    <cellStyle name="SAPBEXstdItemX 4 4 2 4 2 2" xfId="61610"/>
    <cellStyle name="SAPBEXstdItemX 4 4 2 4 3" xfId="61611"/>
    <cellStyle name="SAPBEXstdItemX 4 4 2 5" xfId="61612"/>
    <cellStyle name="SAPBEXstdItemX 4 4 2 5 2" xfId="61613"/>
    <cellStyle name="SAPBEXstdItemX 4 4 2 5 2 2" xfId="61614"/>
    <cellStyle name="SAPBEXstdItemX 4 4 2 5 3" xfId="61615"/>
    <cellStyle name="SAPBEXstdItemX 4 4 2 6" xfId="61616"/>
    <cellStyle name="SAPBEXstdItemX 4 4 2 6 2" xfId="61617"/>
    <cellStyle name="SAPBEXstdItemX 4 4 2 6 2 2" xfId="61618"/>
    <cellStyle name="SAPBEXstdItemX 4 4 2 6 3" xfId="61619"/>
    <cellStyle name="SAPBEXstdItemX 4 4 2 7" xfId="61620"/>
    <cellStyle name="SAPBEXstdItemX 4 4 2 7 2" xfId="61621"/>
    <cellStyle name="SAPBEXstdItemX 4 4 2 8" xfId="61622"/>
    <cellStyle name="SAPBEXstdItemX 4 4 3" xfId="61623"/>
    <cellStyle name="SAPBEXstdItemX 4 4 3 2" xfId="61624"/>
    <cellStyle name="SAPBEXstdItemX 4 4 3 2 2" xfId="61625"/>
    <cellStyle name="SAPBEXstdItemX 4 4 3 3" xfId="61626"/>
    <cellStyle name="SAPBEXstdItemX 4 4 4" xfId="61627"/>
    <cellStyle name="SAPBEXstdItemX 4 4 4 2" xfId="61628"/>
    <cellStyle name="SAPBEXstdItemX 4 4 4 2 2" xfId="61629"/>
    <cellStyle name="SAPBEXstdItemX 4 4 4 3" xfId="61630"/>
    <cellStyle name="SAPBEXstdItemX 4 4 5" xfId="61631"/>
    <cellStyle name="SAPBEXstdItemX 4 4 5 2" xfId="61632"/>
    <cellStyle name="SAPBEXstdItemX 4 4 5 2 2" xfId="61633"/>
    <cellStyle name="SAPBEXstdItemX 4 4 5 3" xfId="61634"/>
    <cellStyle name="SAPBEXstdItemX 4 4 6" xfId="61635"/>
    <cellStyle name="SAPBEXstdItemX 4 4 6 2" xfId="61636"/>
    <cellStyle name="SAPBEXstdItemX 4 4 6 2 2" xfId="61637"/>
    <cellStyle name="SAPBEXstdItemX 4 4 6 3" xfId="61638"/>
    <cellStyle name="SAPBEXstdItemX 4 4 7" xfId="61639"/>
    <cellStyle name="SAPBEXstdItemX 4 4 7 2" xfId="61640"/>
    <cellStyle name="SAPBEXstdItemX 4 4 7 2 2" xfId="61641"/>
    <cellStyle name="SAPBEXstdItemX 4 4 7 3" xfId="61642"/>
    <cellStyle name="SAPBEXstdItemX 4 4 8" xfId="61643"/>
    <cellStyle name="SAPBEXstdItemX 4 4 8 2" xfId="61644"/>
    <cellStyle name="SAPBEXstdItemX 4 4 9" xfId="61645"/>
    <cellStyle name="SAPBEXstdItemX 4 5" xfId="61646"/>
    <cellStyle name="SAPBEXstdItemX 4 5 2" xfId="61647"/>
    <cellStyle name="SAPBEXstdItemX 4 5 2 2" xfId="61648"/>
    <cellStyle name="SAPBEXstdItemX 4 5 2 2 2" xfId="61649"/>
    <cellStyle name="SAPBEXstdItemX 4 5 2 3" xfId="61650"/>
    <cellStyle name="SAPBEXstdItemX 4 5 3" xfId="61651"/>
    <cellStyle name="SAPBEXstdItemX 4 5 3 2" xfId="61652"/>
    <cellStyle name="SAPBEXstdItemX 4 5 3 2 2" xfId="61653"/>
    <cellStyle name="SAPBEXstdItemX 4 5 3 3" xfId="61654"/>
    <cellStyle name="SAPBEXstdItemX 4 5 4" xfId="61655"/>
    <cellStyle name="SAPBEXstdItemX 4 5 4 2" xfId="61656"/>
    <cellStyle name="SAPBEXstdItemX 4 5 4 2 2" xfId="61657"/>
    <cellStyle name="SAPBEXstdItemX 4 5 4 3" xfId="61658"/>
    <cellStyle name="SAPBEXstdItemX 4 5 5" xfId="61659"/>
    <cellStyle name="SAPBEXstdItemX 4 5 5 2" xfId="61660"/>
    <cellStyle name="SAPBEXstdItemX 4 5 5 2 2" xfId="61661"/>
    <cellStyle name="SAPBEXstdItemX 4 5 5 3" xfId="61662"/>
    <cellStyle name="SAPBEXstdItemX 4 5 6" xfId="61663"/>
    <cellStyle name="SAPBEXstdItemX 4 5 6 2" xfId="61664"/>
    <cellStyle name="SAPBEXstdItemX 4 5 7" xfId="61665"/>
    <cellStyle name="SAPBEXstdItemX 4 6" xfId="61666"/>
    <cellStyle name="SAPBEXstdItemX 4 6 2" xfId="61667"/>
    <cellStyle name="SAPBEXstdItemX 4 6 2 2" xfId="61668"/>
    <cellStyle name="SAPBEXstdItemX 4 6 3" xfId="61669"/>
    <cellStyle name="SAPBEXstdItemX 4 7" xfId="61670"/>
    <cellStyle name="SAPBEXstdItemX 4 7 2" xfId="61671"/>
    <cellStyle name="SAPBEXstdItemX 4 7 2 2" xfId="61672"/>
    <cellStyle name="SAPBEXstdItemX 4 7 3" xfId="61673"/>
    <cellStyle name="SAPBEXstdItemX 4 8" xfId="61674"/>
    <cellStyle name="SAPBEXstdItemX 4 8 2" xfId="61675"/>
    <cellStyle name="SAPBEXstdItemX 4 9" xfId="61676"/>
    <cellStyle name="SAPBEXstdItemX 5" xfId="61677"/>
    <cellStyle name="SAPBEXstdItemX 5 2" xfId="61678"/>
    <cellStyle name="SAPBEXstdItemX 5 2 2" xfId="61679"/>
    <cellStyle name="SAPBEXstdItemX 5 2 2 2" xfId="61680"/>
    <cellStyle name="SAPBEXstdItemX 5 2 2 2 2" xfId="61681"/>
    <cellStyle name="SAPBEXstdItemX 5 2 2 2 2 2" xfId="61682"/>
    <cellStyle name="SAPBEXstdItemX 5 2 2 2 3" xfId="61683"/>
    <cellStyle name="SAPBEXstdItemX 5 2 2 3" xfId="61684"/>
    <cellStyle name="SAPBEXstdItemX 5 2 2 3 2" xfId="61685"/>
    <cellStyle name="SAPBEXstdItemX 5 2 2 3 2 2" xfId="61686"/>
    <cellStyle name="SAPBEXstdItemX 5 2 2 3 3" xfId="61687"/>
    <cellStyle name="SAPBEXstdItemX 5 2 2 4" xfId="61688"/>
    <cellStyle name="SAPBEXstdItemX 5 2 2 4 2" xfId="61689"/>
    <cellStyle name="SAPBEXstdItemX 5 2 2 4 2 2" xfId="61690"/>
    <cellStyle name="SAPBEXstdItemX 5 2 2 4 3" xfId="61691"/>
    <cellStyle name="SAPBEXstdItemX 5 2 2 5" xfId="61692"/>
    <cellStyle name="SAPBEXstdItemX 5 2 2 5 2" xfId="61693"/>
    <cellStyle name="SAPBEXstdItemX 5 2 2 5 2 2" xfId="61694"/>
    <cellStyle name="SAPBEXstdItemX 5 2 2 5 3" xfId="61695"/>
    <cellStyle name="SAPBEXstdItemX 5 2 2 6" xfId="61696"/>
    <cellStyle name="SAPBEXstdItemX 5 2 2 6 2" xfId="61697"/>
    <cellStyle name="SAPBEXstdItemX 5 2 2 6 2 2" xfId="61698"/>
    <cellStyle name="SAPBEXstdItemX 5 2 2 6 3" xfId="61699"/>
    <cellStyle name="SAPBEXstdItemX 5 2 2 7" xfId="61700"/>
    <cellStyle name="SAPBEXstdItemX 5 2 2 7 2" xfId="61701"/>
    <cellStyle name="SAPBEXstdItemX 5 2 2 8" xfId="61702"/>
    <cellStyle name="SAPBEXstdItemX 5 2 3" xfId="61703"/>
    <cellStyle name="SAPBEXstdItemX 5 2 3 2" xfId="61704"/>
    <cellStyle name="SAPBEXstdItemX 5 2 3 2 2" xfId="61705"/>
    <cellStyle name="SAPBEXstdItemX 5 2 3 3" xfId="61706"/>
    <cellStyle name="SAPBEXstdItemX 5 2 4" xfId="61707"/>
    <cellStyle name="SAPBEXstdItemX 5 2 4 2" xfId="61708"/>
    <cellStyle name="SAPBEXstdItemX 5 2 4 2 2" xfId="61709"/>
    <cellStyle name="SAPBEXstdItemX 5 2 4 3" xfId="61710"/>
    <cellStyle name="SAPBEXstdItemX 5 2 5" xfId="61711"/>
    <cellStyle name="SAPBEXstdItemX 5 2 5 2" xfId="61712"/>
    <cellStyle name="SAPBEXstdItemX 5 2 5 2 2" xfId="61713"/>
    <cellStyle name="SAPBEXstdItemX 5 2 5 3" xfId="61714"/>
    <cellStyle name="SAPBEXstdItemX 5 2 6" xfId="61715"/>
    <cellStyle name="SAPBEXstdItemX 5 2 6 2" xfId="61716"/>
    <cellStyle name="SAPBEXstdItemX 5 2 6 2 2" xfId="61717"/>
    <cellStyle name="SAPBEXstdItemX 5 2 6 3" xfId="61718"/>
    <cellStyle name="SAPBEXstdItemX 5 2 7" xfId="61719"/>
    <cellStyle name="SAPBEXstdItemX 5 2 7 2" xfId="61720"/>
    <cellStyle name="SAPBEXstdItemX 5 2 7 2 2" xfId="61721"/>
    <cellStyle name="SAPBEXstdItemX 5 2 7 3" xfId="61722"/>
    <cellStyle name="SAPBEXstdItemX 5 2 8" xfId="61723"/>
    <cellStyle name="SAPBEXstdItemX 5 2 8 2" xfId="61724"/>
    <cellStyle name="SAPBEXstdItemX 5 2 9" xfId="61725"/>
    <cellStyle name="SAPBEXstdItemX 5 3" xfId="61726"/>
    <cellStyle name="SAPBEXstdItemX 5 3 2" xfId="61727"/>
    <cellStyle name="SAPBEXstdItemX 5 3 2 2" xfId="61728"/>
    <cellStyle name="SAPBEXstdItemX 5 3 2 2 2" xfId="61729"/>
    <cellStyle name="SAPBEXstdItemX 5 3 2 3" xfId="61730"/>
    <cellStyle name="SAPBEXstdItemX 5 3 3" xfId="61731"/>
    <cellStyle name="SAPBEXstdItemX 5 3 3 2" xfId="61732"/>
    <cellStyle name="SAPBEXstdItemX 5 3 3 2 2" xfId="61733"/>
    <cellStyle name="SAPBEXstdItemX 5 3 3 3" xfId="61734"/>
    <cellStyle name="SAPBEXstdItemX 5 3 4" xfId="61735"/>
    <cellStyle name="SAPBEXstdItemX 5 3 4 2" xfId="61736"/>
    <cellStyle name="SAPBEXstdItemX 5 3 4 2 2" xfId="61737"/>
    <cellStyle name="SAPBEXstdItemX 5 3 4 3" xfId="61738"/>
    <cellStyle name="SAPBEXstdItemX 5 3 5" xfId="61739"/>
    <cellStyle name="SAPBEXstdItemX 5 3 5 2" xfId="61740"/>
    <cellStyle name="SAPBEXstdItemX 5 3 5 2 2" xfId="61741"/>
    <cellStyle name="SAPBEXstdItemX 5 3 5 3" xfId="61742"/>
    <cellStyle name="SAPBEXstdItemX 5 3 6" xfId="61743"/>
    <cellStyle name="SAPBEXstdItemX 5 3 6 2" xfId="61744"/>
    <cellStyle name="SAPBEXstdItemX 5 3 7" xfId="61745"/>
    <cellStyle name="SAPBEXstdItemX 5 4" xfId="61746"/>
    <cellStyle name="SAPBEXstdItemX 5 4 2" xfId="61747"/>
    <cellStyle name="SAPBEXstdItemX 5 4 2 2" xfId="61748"/>
    <cellStyle name="SAPBEXstdItemX 5 4 3" xfId="61749"/>
    <cellStyle name="SAPBEXstdItemX 5 5" xfId="61750"/>
    <cellStyle name="SAPBEXstdItemX 5 5 2" xfId="61751"/>
    <cellStyle name="SAPBEXstdItemX 5 5 2 2" xfId="61752"/>
    <cellStyle name="SAPBEXstdItemX 5 5 3" xfId="61753"/>
    <cellStyle name="SAPBEXstdItemX 5 6" xfId="61754"/>
    <cellStyle name="SAPBEXstdItemX 5 6 2" xfId="61755"/>
    <cellStyle name="SAPBEXstdItemX 5 7" xfId="61756"/>
    <cellStyle name="SAPBEXstdItemX 6" xfId="61757"/>
    <cellStyle name="SAPBEXstdItemX 6 2" xfId="61758"/>
    <cellStyle name="SAPBEXstdItemX 6 2 2" xfId="61759"/>
    <cellStyle name="SAPBEXstdItemX 6 2 2 2" xfId="61760"/>
    <cellStyle name="SAPBEXstdItemX 6 2 2 2 2" xfId="61761"/>
    <cellStyle name="SAPBEXstdItemX 6 2 2 3" xfId="61762"/>
    <cellStyle name="SAPBEXstdItemX 6 2 3" xfId="61763"/>
    <cellStyle name="SAPBEXstdItemX 6 2 3 2" xfId="61764"/>
    <cellStyle name="SAPBEXstdItemX 6 2 3 2 2" xfId="61765"/>
    <cellStyle name="SAPBEXstdItemX 6 2 3 3" xfId="61766"/>
    <cellStyle name="SAPBEXstdItemX 6 2 4" xfId="61767"/>
    <cellStyle name="SAPBEXstdItemX 6 2 4 2" xfId="61768"/>
    <cellStyle name="SAPBEXstdItemX 6 2 4 2 2" xfId="61769"/>
    <cellStyle name="SAPBEXstdItemX 6 2 4 3" xfId="61770"/>
    <cellStyle name="SAPBEXstdItemX 6 2 5" xfId="61771"/>
    <cellStyle name="SAPBEXstdItemX 6 2 5 2" xfId="61772"/>
    <cellStyle name="SAPBEXstdItemX 6 2 5 2 2" xfId="61773"/>
    <cellStyle name="SAPBEXstdItemX 6 2 5 3" xfId="61774"/>
    <cellStyle name="SAPBEXstdItemX 6 2 6" xfId="61775"/>
    <cellStyle name="SAPBEXstdItemX 6 2 6 2" xfId="61776"/>
    <cellStyle name="SAPBEXstdItemX 6 2 6 2 2" xfId="61777"/>
    <cellStyle name="SAPBEXstdItemX 6 2 6 3" xfId="61778"/>
    <cellStyle name="SAPBEXstdItemX 6 2 7" xfId="61779"/>
    <cellStyle name="SAPBEXstdItemX 6 2 7 2" xfId="61780"/>
    <cellStyle name="SAPBEXstdItemX 6 2 8" xfId="61781"/>
    <cellStyle name="SAPBEXstdItemX 6 3" xfId="61782"/>
    <cellStyle name="SAPBEXstdItemX 6 3 2" xfId="61783"/>
    <cellStyle name="SAPBEXstdItemX 6 3 2 2" xfId="61784"/>
    <cellStyle name="SAPBEXstdItemX 6 3 3" xfId="61785"/>
    <cellStyle name="SAPBEXstdItemX 6 4" xfId="61786"/>
    <cellStyle name="SAPBEXstdItemX 6 4 2" xfId="61787"/>
    <cellStyle name="SAPBEXstdItemX 6 4 2 2" xfId="61788"/>
    <cellStyle name="SAPBEXstdItemX 6 4 3" xfId="61789"/>
    <cellStyle name="SAPBEXstdItemX 6 5" xfId="61790"/>
    <cellStyle name="SAPBEXstdItemX 6 5 2" xfId="61791"/>
    <cellStyle name="SAPBEXstdItemX 6 5 2 2" xfId="61792"/>
    <cellStyle name="SAPBEXstdItemX 6 5 3" xfId="61793"/>
    <cellStyle name="SAPBEXstdItemX 6 6" xfId="61794"/>
    <cellStyle name="SAPBEXstdItemX 6 6 2" xfId="61795"/>
    <cellStyle name="SAPBEXstdItemX 6 6 2 2" xfId="61796"/>
    <cellStyle name="SAPBEXstdItemX 6 6 3" xfId="61797"/>
    <cellStyle name="SAPBEXstdItemX 6 7" xfId="61798"/>
    <cellStyle name="SAPBEXstdItemX 6 7 2" xfId="61799"/>
    <cellStyle name="SAPBEXstdItemX 6 7 2 2" xfId="61800"/>
    <cellStyle name="SAPBEXstdItemX 6 7 3" xfId="61801"/>
    <cellStyle name="SAPBEXstdItemX 6 8" xfId="61802"/>
    <cellStyle name="SAPBEXstdItemX 6 8 2" xfId="61803"/>
    <cellStyle name="SAPBEXstdItemX 6 9" xfId="61804"/>
    <cellStyle name="SAPBEXstdItemX 7" xfId="61805"/>
    <cellStyle name="SAPBEXstdItemX 7 2" xfId="61806"/>
    <cellStyle name="SAPBEXstdItemX 7 2 2" xfId="61807"/>
    <cellStyle name="SAPBEXstdItemX 7 2 2 2" xfId="61808"/>
    <cellStyle name="SAPBEXstdItemX 7 2 3" xfId="61809"/>
    <cellStyle name="SAPBEXstdItemX 7 3" xfId="61810"/>
    <cellStyle name="SAPBEXstdItemX 7 3 2" xfId="61811"/>
    <cellStyle name="SAPBEXstdItemX 7 3 2 2" xfId="61812"/>
    <cellStyle name="SAPBEXstdItemX 7 3 3" xfId="61813"/>
    <cellStyle name="SAPBEXstdItemX 7 4" xfId="61814"/>
    <cellStyle name="SAPBEXstdItemX 7 4 2" xfId="61815"/>
    <cellStyle name="SAPBEXstdItemX 7 4 2 2" xfId="61816"/>
    <cellStyle name="SAPBEXstdItemX 7 4 3" xfId="61817"/>
    <cellStyle name="SAPBEXstdItemX 7 5" xfId="61818"/>
    <cellStyle name="SAPBEXstdItemX 7 5 2" xfId="61819"/>
    <cellStyle name="SAPBEXstdItemX 7 5 2 2" xfId="61820"/>
    <cellStyle name="SAPBEXstdItemX 7 5 3" xfId="61821"/>
    <cellStyle name="SAPBEXstdItemX 7 6" xfId="61822"/>
    <cellStyle name="SAPBEXstdItemX 7 6 2" xfId="61823"/>
    <cellStyle name="SAPBEXstdItemX 7 7" xfId="61824"/>
    <cellStyle name="SAPBEXstdItemX 8" xfId="61825"/>
    <cellStyle name="SAPBEXstdItemX 8 2" xfId="61826"/>
    <cellStyle name="SAPBEXstdItemX 8 2 2" xfId="61827"/>
    <cellStyle name="SAPBEXstdItemX 8 3" xfId="61828"/>
    <cellStyle name="SAPBEXstdItemX 9" xfId="61829"/>
    <cellStyle name="SAPBEXstdItemX 9 2" xfId="61830"/>
    <cellStyle name="SAPBEXstdItemX 9 2 2" xfId="61831"/>
    <cellStyle name="SAPBEXstdItemX 9 3" xfId="61832"/>
    <cellStyle name="SAPBEXstdItemX_10년_단기 (2)" xfId="61833"/>
    <cellStyle name="SAPBEXtitle" xfId="61834"/>
    <cellStyle name="SAPBEXunassignedItem" xfId="61835"/>
    <cellStyle name="SAPBEXunassignedItem 2" xfId="61836"/>
    <cellStyle name="SAPBEXunassignedItem 2 2" xfId="61837"/>
    <cellStyle name="SAPBEXunassignedItem 2 2 2" xfId="61838"/>
    <cellStyle name="SAPBEXunassignedItem 2 2 2 2" xfId="61839"/>
    <cellStyle name="SAPBEXunassignedItem 2 2 2 2 2" xfId="61840"/>
    <cellStyle name="SAPBEXunassignedItem 2 2 2 2 2 2" xfId="61841"/>
    <cellStyle name="SAPBEXunassignedItem 2 2 2 2 3" xfId="61842"/>
    <cellStyle name="SAPBEXunassignedItem 2 2 2 3" xfId="61843"/>
    <cellStyle name="SAPBEXunassignedItem 2 2 2 3 2" xfId="61844"/>
    <cellStyle name="SAPBEXunassignedItem 2 2 2 3 2 2" xfId="61845"/>
    <cellStyle name="SAPBEXunassignedItem 2 2 2 3 3" xfId="61846"/>
    <cellStyle name="SAPBEXunassignedItem 2 2 2 4" xfId="61847"/>
    <cellStyle name="SAPBEXunassignedItem 2 2 2 4 2" xfId="61848"/>
    <cellStyle name="SAPBEXunassignedItem 2 2 2 4 2 2" xfId="61849"/>
    <cellStyle name="SAPBEXunassignedItem 2 2 2 4 3" xfId="61850"/>
    <cellStyle name="SAPBEXunassignedItem 2 2 2 5" xfId="61851"/>
    <cellStyle name="SAPBEXunassignedItem 2 2 2 5 2" xfId="61852"/>
    <cellStyle name="SAPBEXunassignedItem 2 2 2 5 2 2" xfId="61853"/>
    <cellStyle name="SAPBEXunassignedItem 2 2 2 5 3" xfId="61854"/>
    <cellStyle name="SAPBEXunassignedItem 2 2 2 6" xfId="61855"/>
    <cellStyle name="SAPBEXunassignedItem 2 2 2 6 2" xfId="61856"/>
    <cellStyle name="SAPBEXunassignedItem 2 2 2 6 2 2" xfId="61857"/>
    <cellStyle name="SAPBEXunassignedItem 2 2 2 6 3" xfId="61858"/>
    <cellStyle name="SAPBEXunassignedItem 2 2 2 7" xfId="61859"/>
    <cellStyle name="SAPBEXunassignedItem 2 2 2 7 2" xfId="61860"/>
    <cellStyle name="SAPBEXunassignedItem 2 2 2 8" xfId="61861"/>
    <cellStyle name="SAPBEXunassignedItem 2 2 3" xfId="61862"/>
    <cellStyle name="SAPBEXunassignedItem 2 2 3 2" xfId="61863"/>
    <cellStyle name="SAPBEXunassignedItem 2 2 3 2 2" xfId="61864"/>
    <cellStyle name="SAPBEXunassignedItem 2 2 3 2 2 2" xfId="61865"/>
    <cellStyle name="SAPBEXunassignedItem 2 2 3 2 3" xfId="61866"/>
    <cellStyle name="SAPBEXunassignedItem 2 2 3 3" xfId="61867"/>
    <cellStyle name="SAPBEXunassignedItem 2 2 3 3 2" xfId="61868"/>
    <cellStyle name="SAPBEXunassignedItem 2 2 3 3 2 2" xfId="61869"/>
    <cellStyle name="SAPBEXunassignedItem 2 2 3 3 3" xfId="61870"/>
    <cellStyle name="SAPBEXunassignedItem 2 2 3 4" xfId="61871"/>
    <cellStyle name="SAPBEXunassignedItem 2 2 3 4 2" xfId="61872"/>
    <cellStyle name="SAPBEXunassignedItem 2 2 3 4 2 2" xfId="61873"/>
    <cellStyle name="SAPBEXunassignedItem 2 2 3 4 3" xfId="61874"/>
    <cellStyle name="SAPBEXunassignedItem 2 2 3 5" xfId="61875"/>
    <cellStyle name="SAPBEXunassignedItem 2 2 3 5 2" xfId="61876"/>
    <cellStyle name="SAPBEXunassignedItem 2 2 3 5 2 2" xfId="61877"/>
    <cellStyle name="SAPBEXunassignedItem 2 2 3 5 3" xfId="61878"/>
    <cellStyle name="SAPBEXunassignedItem 2 2 3 6" xfId="61879"/>
    <cellStyle name="SAPBEXunassignedItem 2 2 3 6 2" xfId="61880"/>
    <cellStyle name="SAPBEXunassignedItem 2 2 3 6 2 2" xfId="61881"/>
    <cellStyle name="SAPBEXunassignedItem 2 2 3 6 3" xfId="61882"/>
    <cellStyle name="SAPBEXunassignedItem 2 2 3 7" xfId="61883"/>
    <cellStyle name="SAPBEXunassignedItem 2 2 3 7 2" xfId="61884"/>
    <cellStyle name="SAPBEXunassignedItem 2 2 3 8" xfId="61885"/>
    <cellStyle name="SAPBEXunassignedItem 2 2 4" xfId="61886"/>
    <cellStyle name="SAPBEXunassignedItem 2 2 4 2" xfId="61887"/>
    <cellStyle name="SAPBEXunassignedItem 2 2 4 2 2" xfId="61888"/>
    <cellStyle name="SAPBEXunassignedItem 2 2 4 3" xfId="61889"/>
    <cellStyle name="SAPBEXunassignedItem 2 2 5" xfId="61890"/>
    <cellStyle name="SAPBEXunassignedItem 2 2 5 2" xfId="61891"/>
    <cellStyle name="SAPBEXunassignedItem 2 2 6" xfId="61892"/>
    <cellStyle name="SAPBEXunassignedItem 2 3" xfId="61893"/>
    <cellStyle name="SAPBEXunassignedItem 2 3 2" xfId="61894"/>
    <cellStyle name="SAPBEXunassignedItem 2 3 2 2" xfId="61895"/>
    <cellStyle name="SAPBEXunassignedItem 2 3 2 2 2" xfId="61896"/>
    <cellStyle name="SAPBEXunassignedItem 2 3 2 3" xfId="61897"/>
    <cellStyle name="SAPBEXunassignedItem 2 3 3" xfId="61898"/>
    <cellStyle name="SAPBEXunassignedItem 2 3 3 2" xfId="61899"/>
    <cellStyle name="SAPBEXunassignedItem 2 3 3 2 2" xfId="61900"/>
    <cellStyle name="SAPBEXunassignedItem 2 3 3 3" xfId="61901"/>
    <cellStyle name="SAPBEXunassignedItem 2 3 4" xfId="61902"/>
    <cellStyle name="SAPBEXunassignedItem 2 3 4 2" xfId="61903"/>
    <cellStyle name="SAPBEXunassignedItem 2 3 4 2 2" xfId="61904"/>
    <cellStyle name="SAPBEXunassignedItem 2 3 4 3" xfId="61905"/>
    <cellStyle name="SAPBEXunassignedItem 2 3 5" xfId="61906"/>
    <cellStyle name="SAPBEXunassignedItem 2 3 5 2" xfId="61907"/>
    <cellStyle name="SAPBEXunassignedItem 2 3 5 2 2" xfId="61908"/>
    <cellStyle name="SAPBEXunassignedItem 2 3 5 3" xfId="61909"/>
    <cellStyle name="SAPBEXunassignedItem 2 3 6" xfId="61910"/>
    <cellStyle name="SAPBEXunassignedItem 2 3 6 2" xfId="61911"/>
    <cellStyle name="SAPBEXunassignedItem 2 3 6 2 2" xfId="61912"/>
    <cellStyle name="SAPBEXunassignedItem 2 3 6 3" xfId="61913"/>
    <cellStyle name="SAPBEXunassignedItem 2 3 7" xfId="61914"/>
    <cellStyle name="SAPBEXunassignedItem 2 3 7 2" xfId="61915"/>
    <cellStyle name="SAPBEXunassignedItem 2 3 8" xfId="61916"/>
    <cellStyle name="SAPBEXunassignedItem 2 4" xfId="61917"/>
    <cellStyle name="SAPBEXunassignedItem 2 4 2" xfId="61918"/>
    <cellStyle name="SAPBEXunassignedItem 2 4 2 2" xfId="61919"/>
    <cellStyle name="SAPBEXunassignedItem 2 4 2 2 2" xfId="61920"/>
    <cellStyle name="SAPBEXunassignedItem 2 4 2 3" xfId="61921"/>
    <cellStyle name="SAPBEXunassignedItem 2 4 3" xfId="61922"/>
    <cellStyle name="SAPBEXunassignedItem 2 4 3 2" xfId="61923"/>
    <cellStyle name="SAPBEXunassignedItem 2 4 3 2 2" xfId="61924"/>
    <cellStyle name="SAPBEXunassignedItem 2 4 3 3" xfId="61925"/>
    <cellStyle name="SAPBEXunassignedItem 2 4 4" xfId="61926"/>
    <cellStyle name="SAPBEXunassignedItem 2 4 4 2" xfId="61927"/>
    <cellStyle name="SAPBEXunassignedItem 2 4 4 2 2" xfId="61928"/>
    <cellStyle name="SAPBEXunassignedItem 2 4 4 3" xfId="61929"/>
    <cellStyle name="SAPBEXunassignedItem 2 4 5" xfId="61930"/>
    <cellStyle name="SAPBEXunassignedItem 2 4 5 2" xfId="61931"/>
    <cellStyle name="SAPBEXunassignedItem 2 4 5 2 2" xfId="61932"/>
    <cellStyle name="SAPBEXunassignedItem 2 4 5 3" xfId="61933"/>
    <cellStyle name="SAPBEXunassignedItem 2 4 6" xfId="61934"/>
    <cellStyle name="SAPBEXunassignedItem 2 4 6 2" xfId="61935"/>
    <cellStyle name="SAPBEXunassignedItem 2 4 6 2 2" xfId="61936"/>
    <cellStyle name="SAPBEXunassignedItem 2 4 6 3" xfId="61937"/>
    <cellStyle name="SAPBEXunassignedItem 2 4 7" xfId="61938"/>
    <cellStyle name="SAPBEXunassignedItem 2 4 7 2" xfId="61939"/>
    <cellStyle name="SAPBEXunassignedItem 2 4 8" xfId="61940"/>
    <cellStyle name="SAPBEXunassignedItem 2 5" xfId="61941"/>
    <cellStyle name="SAPBEXunassignedItem 2 5 2" xfId="61942"/>
    <cellStyle name="SAPBEXunassignedItem 2 5 2 2" xfId="61943"/>
    <cellStyle name="SAPBEXunassignedItem 2 5 3" xfId="61944"/>
    <cellStyle name="SAPBEXunassignedItem 2 6" xfId="61945"/>
    <cellStyle name="SAPBEXunassignedItem 2 6 2" xfId="61946"/>
    <cellStyle name="SAPBEXunassignedItem 2 6 3" xfId="61947"/>
    <cellStyle name="SAPBEXunassignedItem 2 7" xfId="61948"/>
    <cellStyle name="SAPBEXunassignedItem 2 7 2" xfId="61949"/>
    <cellStyle name="SAPBEXunassignedItem 2 7 2 2" xfId="61950"/>
    <cellStyle name="SAPBEXunassignedItem 2 7 3" xfId="61951"/>
    <cellStyle name="SAPBEXunassignedItem 2 8" xfId="61952"/>
    <cellStyle name="SAPBEXunassignedItem 3" xfId="61953"/>
    <cellStyle name="SAPBEXunassignedItem 3 2" xfId="61954"/>
    <cellStyle name="SAPBEXunassignedItem 3 2 2" xfId="61955"/>
    <cellStyle name="SAPBEXunassignedItem 3 2 2 2" xfId="61956"/>
    <cellStyle name="SAPBEXunassignedItem 3 2 2 2 2" xfId="61957"/>
    <cellStyle name="SAPBEXunassignedItem 3 2 2 3" xfId="61958"/>
    <cellStyle name="SAPBEXunassignedItem 3 2 3" xfId="61959"/>
    <cellStyle name="SAPBEXunassignedItem 3 2 3 2" xfId="61960"/>
    <cellStyle name="SAPBEXunassignedItem 3 2 3 2 2" xfId="61961"/>
    <cellStyle name="SAPBEXunassignedItem 3 2 3 3" xfId="61962"/>
    <cellStyle name="SAPBEXunassignedItem 3 2 4" xfId="61963"/>
    <cellStyle name="SAPBEXunassignedItem 3 2 4 2" xfId="61964"/>
    <cellStyle name="SAPBEXunassignedItem 3 2 4 2 2" xfId="61965"/>
    <cellStyle name="SAPBEXunassignedItem 3 2 4 3" xfId="61966"/>
    <cellStyle name="SAPBEXunassignedItem 3 2 5" xfId="61967"/>
    <cellStyle name="SAPBEXunassignedItem 3 2 5 2" xfId="61968"/>
    <cellStyle name="SAPBEXunassignedItem 3 2 5 2 2" xfId="61969"/>
    <cellStyle name="SAPBEXunassignedItem 3 2 5 3" xfId="61970"/>
    <cellStyle name="SAPBEXunassignedItem 3 2 6" xfId="61971"/>
    <cellStyle name="SAPBEXunassignedItem 3 2 6 2" xfId="61972"/>
    <cellStyle name="SAPBEXunassignedItem 3 2 6 2 2" xfId="61973"/>
    <cellStyle name="SAPBEXunassignedItem 3 2 6 3" xfId="61974"/>
    <cellStyle name="SAPBEXunassignedItem 3 2 7" xfId="61975"/>
    <cellStyle name="SAPBEXunassignedItem 3 2 7 2" xfId="61976"/>
    <cellStyle name="SAPBEXunassignedItem 3 2 8" xfId="61977"/>
    <cellStyle name="SAPBEXunassignedItem 3 3" xfId="61978"/>
    <cellStyle name="SAPBEXunassignedItem 3 3 2" xfId="61979"/>
    <cellStyle name="SAPBEXunassignedItem 3 3 2 2" xfId="61980"/>
    <cellStyle name="SAPBEXunassignedItem 3 3 2 2 2" xfId="61981"/>
    <cellStyle name="SAPBEXunassignedItem 3 3 2 3" xfId="61982"/>
    <cellStyle name="SAPBEXunassignedItem 3 3 3" xfId="61983"/>
    <cellStyle name="SAPBEXunassignedItem 3 3 3 2" xfId="61984"/>
    <cellStyle name="SAPBEXunassignedItem 3 3 3 2 2" xfId="61985"/>
    <cellStyle name="SAPBEXunassignedItem 3 3 3 3" xfId="61986"/>
    <cellStyle name="SAPBEXunassignedItem 3 3 4" xfId="61987"/>
    <cellStyle name="SAPBEXunassignedItem 3 3 4 2" xfId="61988"/>
    <cellStyle name="SAPBEXunassignedItem 3 3 4 2 2" xfId="61989"/>
    <cellStyle name="SAPBEXunassignedItem 3 3 4 3" xfId="61990"/>
    <cellStyle name="SAPBEXunassignedItem 3 3 5" xfId="61991"/>
    <cellStyle name="SAPBEXunassignedItem 3 3 5 2" xfId="61992"/>
    <cellStyle name="SAPBEXunassignedItem 3 3 5 2 2" xfId="61993"/>
    <cellStyle name="SAPBEXunassignedItem 3 3 5 3" xfId="61994"/>
    <cellStyle name="SAPBEXunassignedItem 3 3 6" xfId="61995"/>
    <cellStyle name="SAPBEXunassignedItem 3 3 6 2" xfId="61996"/>
    <cellStyle name="SAPBEXunassignedItem 3 3 6 2 2" xfId="61997"/>
    <cellStyle name="SAPBEXunassignedItem 3 3 6 3" xfId="61998"/>
    <cellStyle name="SAPBEXunassignedItem 3 3 7" xfId="61999"/>
    <cellStyle name="SAPBEXunassignedItem 3 3 7 2" xfId="62000"/>
    <cellStyle name="SAPBEXunassignedItem 3 3 8" xfId="62001"/>
    <cellStyle name="SAPBEXunassignedItem 3 4" xfId="62002"/>
    <cellStyle name="SAPBEXunassignedItem 3 4 2" xfId="62003"/>
    <cellStyle name="SAPBEXunassignedItem 3 4 2 2" xfId="62004"/>
    <cellStyle name="SAPBEXunassignedItem 3 4 3" xfId="62005"/>
    <cellStyle name="SAPBEXunassignedItem 3 5" xfId="62006"/>
    <cellStyle name="SAPBEXunassignedItem 3 5 2" xfId="62007"/>
    <cellStyle name="SAPBEXunassignedItem 3 6" xfId="62008"/>
    <cellStyle name="SAPBEXunassignedItem 4" xfId="62009"/>
    <cellStyle name="SAPBEXunassignedItem 4 2" xfId="62010"/>
    <cellStyle name="SAPBEXunassignedItem 4 2 2" xfId="62011"/>
    <cellStyle name="SAPBEXunassignedItem 4 2 2 2" xfId="62012"/>
    <cellStyle name="SAPBEXunassignedItem 4 2 3" xfId="62013"/>
    <cellStyle name="SAPBEXunassignedItem 4 3" xfId="62014"/>
    <cellStyle name="SAPBEXunassignedItem 4 3 2" xfId="62015"/>
    <cellStyle name="SAPBEXunassignedItem 4 3 2 2" xfId="62016"/>
    <cellStyle name="SAPBEXunassignedItem 4 3 3" xfId="62017"/>
    <cellStyle name="SAPBEXunassignedItem 4 4" xfId="62018"/>
    <cellStyle name="SAPBEXunassignedItem 4 4 2" xfId="62019"/>
    <cellStyle name="SAPBEXunassignedItem 4 4 2 2" xfId="62020"/>
    <cellStyle name="SAPBEXunassignedItem 4 4 3" xfId="62021"/>
    <cellStyle name="SAPBEXunassignedItem 4 5" xfId="62022"/>
    <cellStyle name="SAPBEXunassignedItem 4 5 2" xfId="62023"/>
    <cellStyle name="SAPBEXunassignedItem 4 5 2 2" xfId="62024"/>
    <cellStyle name="SAPBEXunassignedItem 4 5 3" xfId="62025"/>
    <cellStyle name="SAPBEXunassignedItem 4 6" xfId="62026"/>
    <cellStyle name="SAPBEXunassignedItem 4 6 2" xfId="62027"/>
    <cellStyle name="SAPBEXunassignedItem 4 6 2 2" xfId="62028"/>
    <cellStyle name="SAPBEXunassignedItem 4 6 3" xfId="62029"/>
    <cellStyle name="SAPBEXunassignedItem 4 7" xfId="62030"/>
    <cellStyle name="SAPBEXunassignedItem 4 7 2" xfId="62031"/>
    <cellStyle name="SAPBEXunassignedItem 4 8" xfId="62032"/>
    <cellStyle name="SAPBEXunassignedItem 5" xfId="62033"/>
    <cellStyle name="SAPBEXunassignedItem 5 2" xfId="62034"/>
    <cellStyle name="SAPBEXunassignedItem 5 2 2" xfId="62035"/>
    <cellStyle name="SAPBEXunassignedItem 5 2 2 2" xfId="62036"/>
    <cellStyle name="SAPBEXunassignedItem 5 2 3" xfId="62037"/>
    <cellStyle name="SAPBEXunassignedItem 5 3" xfId="62038"/>
    <cellStyle name="SAPBEXunassignedItem 5 3 2" xfId="62039"/>
    <cellStyle name="SAPBEXunassignedItem 5 3 2 2" xfId="62040"/>
    <cellStyle name="SAPBEXunassignedItem 5 3 3" xfId="62041"/>
    <cellStyle name="SAPBEXunassignedItem 5 4" xfId="62042"/>
    <cellStyle name="SAPBEXunassignedItem 5 4 2" xfId="62043"/>
    <cellStyle name="SAPBEXunassignedItem 5 4 2 2" xfId="62044"/>
    <cellStyle name="SAPBEXunassignedItem 5 4 3" xfId="62045"/>
    <cellStyle name="SAPBEXunassignedItem 5 5" xfId="62046"/>
    <cellStyle name="SAPBEXunassignedItem 5 5 2" xfId="62047"/>
    <cellStyle name="SAPBEXunassignedItem 5 5 2 2" xfId="62048"/>
    <cellStyle name="SAPBEXunassignedItem 5 5 3" xfId="62049"/>
    <cellStyle name="SAPBEXunassignedItem 5 6" xfId="62050"/>
    <cellStyle name="SAPBEXunassignedItem 5 6 2" xfId="62051"/>
    <cellStyle name="SAPBEXunassignedItem 5 6 2 2" xfId="62052"/>
    <cellStyle name="SAPBEXunassignedItem 5 6 3" xfId="62053"/>
    <cellStyle name="SAPBEXunassignedItem 5 7" xfId="62054"/>
    <cellStyle name="SAPBEXunassignedItem 5 7 2" xfId="62055"/>
    <cellStyle name="SAPBEXunassignedItem 5 8" xfId="62056"/>
    <cellStyle name="SAPBEXunassignedItem 6" xfId="62057"/>
    <cellStyle name="SAPBEXunassignedItem 6 2" xfId="62058"/>
    <cellStyle name="SAPBEXunassignedItem 6 2 2" xfId="62059"/>
    <cellStyle name="SAPBEXunassignedItem 6 3" xfId="62060"/>
    <cellStyle name="SAPBEXunassignedItem 7" xfId="62061"/>
    <cellStyle name="SAPBEXunassignedItem 7 2" xfId="62062"/>
    <cellStyle name="SAPBEXunassignedItem 7 3" xfId="62063"/>
    <cellStyle name="SAPBEXunassignedItem 8" xfId="62064"/>
    <cellStyle name="SAPBEXunassignedItem 8 2" xfId="62065"/>
    <cellStyle name="SAPBEXunassignedItem 8 2 2" xfId="62066"/>
    <cellStyle name="SAPBEXunassignedItem 8 3" xfId="62067"/>
    <cellStyle name="SAPBEXunassignedItem 9" xfId="62068"/>
    <cellStyle name="SAPBEXundefined" xfId="62069"/>
    <cellStyle name="SAPBEXundefined 10" xfId="62070"/>
    <cellStyle name="SAPBEXundefined 10 2" xfId="62071"/>
    <cellStyle name="SAPBEXundefined 11" xfId="62072"/>
    <cellStyle name="SAPBEXundefined 2" xfId="62073"/>
    <cellStyle name="SAPBEXundefined 2 2" xfId="62074"/>
    <cellStyle name="SAPBEXundefined 2 2 2" xfId="62075"/>
    <cellStyle name="SAPBEXundefined 2 2 2 2" xfId="62076"/>
    <cellStyle name="SAPBEXundefined 2 2 2 2 2" xfId="62077"/>
    <cellStyle name="SAPBEXundefined 2 2 2 2 2 2" xfId="62078"/>
    <cellStyle name="SAPBEXundefined 2 2 2 2 2 2 2" xfId="62079"/>
    <cellStyle name="SAPBEXundefined 2 2 2 2 2 3" xfId="62080"/>
    <cellStyle name="SAPBEXundefined 2 2 2 2 3" xfId="62081"/>
    <cellStyle name="SAPBEXundefined 2 2 2 2 3 2" xfId="62082"/>
    <cellStyle name="SAPBEXundefined 2 2 2 2 3 2 2" xfId="62083"/>
    <cellStyle name="SAPBEXundefined 2 2 2 2 3 3" xfId="62084"/>
    <cellStyle name="SAPBEXundefined 2 2 2 2 4" xfId="62085"/>
    <cellStyle name="SAPBEXundefined 2 2 2 2 4 2" xfId="62086"/>
    <cellStyle name="SAPBEXundefined 2 2 2 2 4 2 2" xfId="62087"/>
    <cellStyle name="SAPBEXundefined 2 2 2 2 4 3" xfId="62088"/>
    <cellStyle name="SAPBEXundefined 2 2 2 2 5" xfId="62089"/>
    <cellStyle name="SAPBEXundefined 2 2 2 2 5 2" xfId="62090"/>
    <cellStyle name="SAPBEXundefined 2 2 2 2 5 2 2" xfId="62091"/>
    <cellStyle name="SAPBEXundefined 2 2 2 2 5 3" xfId="62092"/>
    <cellStyle name="SAPBEXundefined 2 2 2 2 6" xfId="62093"/>
    <cellStyle name="SAPBEXundefined 2 2 2 2 6 2" xfId="62094"/>
    <cellStyle name="SAPBEXundefined 2 2 2 2 6 2 2" xfId="62095"/>
    <cellStyle name="SAPBEXundefined 2 2 2 2 6 3" xfId="62096"/>
    <cellStyle name="SAPBEXundefined 2 2 2 2 7" xfId="62097"/>
    <cellStyle name="SAPBEXundefined 2 2 2 2 7 2" xfId="62098"/>
    <cellStyle name="SAPBEXundefined 2 2 2 2 8" xfId="62099"/>
    <cellStyle name="SAPBEXundefined 2 2 2 3" xfId="62100"/>
    <cellStyle name="SAPBEXundefined 2 2 2 3 2" xfId="62101"/>
    <cellStyle name="SAPBEXundefined 2 2 2 3 2 2" xfId="62102"/>
    <cellStyle name="SAPBEXundefined 2 2 2 3 3" xfId="62103"/>
    <cellStyle name="SAPBEXundefined 2 2 2 4" xfId="62104"/>
    <cellStyle name="SAPBEXundefined 2 2 2 4 2" xfId="62105"/>
    <cellStyle name="SAPBEXundefined 2 2 2 4 2 2" xfId="62106"/>
    <cellStyle name="SAPBEXundefined 2 2 2 4 3" xfId="62107"/>
    <cellStyle name="SAPBEXundefined 2 2 2 5" xfId="62108"/>
    <cellStyle name="SAPBEXundefined 2 2 2 5 2" xfId="62109"/>
    <cellStyle name="SAPBEXundefined 2 2 2 5 2 2" xfId="62110"/>
    <cellStyle name="SAPBEXundefined 2 2 2 5 3" xfId="62111"/>
    <cellStyle name="SAPBEXundefined 2 2 2 6" xfId="62112"/>
    <cellStyle name="SAPBEXundefined 2 2 2 6 2" xfId="62113"/>
    <cellStyle name="SAPBEXundefined 2 2 2 6 2 2" xfId="62114"/>
    <cellStyle name="SAPBEXundefined 2 2 2 6 3" xfId="62115"/>
    <cellStyle name="SAPBEXundefined 2 2 2 7" xfId="62116"/>
    <cellStyle name="SAPBEXundefined 2 2 2 7 2" xfId="62117"/>
    <cellStyle name="SAPBEXundefined 2 2 2 7 2 2" xfId="62118"/>
    <cellStyle name="SAPBEXundefined 2 2 2 7 3" xfId="62119"/>
    <cellStyle name="SAPBEXundefined 2 2 2 8" xfId="62120"/>
    <cellStyle name="SAPBEXundefined 2 2 2 8 2" xfId="62121"/>
    <cellStyle name="SAPBEXundefined 2 2 2 9" xfId="62122"/>
    <cellStyle name="SAPBEXundefined 2 2 3" xfId="62123"/>
    <cellStyle name="SAPBEXundefined 2 2 3 2" xfId="62124"/>
    <cellStyle name="SAPBEXundefined 2 2 3 2 2" xfId="62125"/>
    <cellStyle name="SAPBEXundefined 2 2 3 2 2 2" xfId="62126"/>
    <cellStyle name="SAPBEXundefined 2 2 3 2 3" xfId="62127"/>
    <cellStyle name="SAPBEXundefined 2 2 3 3" xfId="62128"/>
    <cellStyle name="SAPBEXundefined 2 2 3 3 2" xfId="62129"/>
    <cellStyle name="SAPBEXundefined 2 2 3 3 2 2" xfId="62130"/>
    <cellStyle name="SAPBEXundefined 2 2 3 3 3" xfId="62131"/>
    <cellStyle name="SAPBEXundefined 2 2 3 4" xfId="62132"/>
    <cellStyle name="SAPBEXundefined 2 2 3 4 2" xfId="62133"/>
    <cellStyle name="SAPBEXundefined 2 2 3 4 2 2" xfId="62134"/>
    <cellStyle name="SAPBEXundefined 2 2 3 4 3" xfId="62135"/>
    <cellStyle name="SAPBEXundefined 2 2 3 5" xfId="62136"/>
    <cellStyle name="SAPBEXundefined 2 2 3 5 2" xfId="62137"/>
    <cellStyle name="SAPBEXundefined 2 2 3 5 2 2" xfId="62138"/>
    <cellStyle name="SAPBEXundefined 2 2 3 5 3" xfId="62139"/>
    <cellStyle name="SAPBEXundefined 2 2 3 6" xfId="62140"/>
    <cellStyle name="SAPBEXundefined 2 2 3 6 2" xfId="62141"/>
    <cellStyle name="SAPBEXundefined 2 2 3 7" xfId="62142"/>
    <cellStyle name="SAPBEXundefined 2 2 4" xfId="62143"/>
    <cellStyle name="SAPBEXundefined 2 2 4 2" xfId="62144"/>
    <cellStyle name="SAPBEXundefined 2 2 4 2 2" xfId="62145"/>
    <cellStyle name="SAPBEXundefined 2 2 4 3" xfId="62146"/>
    <cellStyle name="SAPBEXundefined 2 2 5" xfId="62147"/>
    <cellStyle name="SAPBEXundefined 2 2 5 2" xfId="62148"/>
    <cellStyle name="SAPBEXundefined 2 2 5 2 2" xfId="62149"/>
    <cellStyle name="SAPBEXundefined 2 2 5 3" xfId="62150"/>
    <cellStyle name="SAPBEXundefined 2 2 6" xfId="62151"/>
    <cellStyle name="SAPBEXundefined 2 2 6 2" xfId="62152"/>
    <cellStyle name="SAPBEXundefined 2 2 7" xfId="62153"/>
    <cellStyle name="SAPBEXundefined 2 3" xfId="62154"/>
    <cellStyle name="SAPBEXundefined 2 3 2" xfId="62155"/>
    <cellStyle name="SAPBEXundefined 2 3 2 2" xfId="62156"/>
    <cellStyle name="SAPBEXundefined 2 3 2 2 2" xfId="62157"/>
    <cellStyle name="SAPBEXundefined 2 3 2 2 2 2" xfId="62158"/>
    <cellStyle name="SAPBEXundefined 2 3 2 2 2 2 2" xfId="62159"/>
    <cellStyle name="SAPBEXundefined 2 3 2 2 2 3" xfId="62160"/>
    <cellStyle name="SAPBEXundefined 2 3 2 2 3" xfId="62161"/>
    <cellStyle name="SAPBEXundefined 2 3 2 2 3 2" xfId="62162"/>
    <cellStyle name="SAPBEXundefined 2 3 2 2 3 2 2" xfId="62163"/>
    <cellStyle name="SAPBEXundefined 2 3 2 2 3 3" xfId="62164"/>
    <cellStyle name="SAPBEXundefined 2 3 2 2 4" xfId="62165"/>
    <cellStyle name="SAPBEXundefined 2 3 2 2 4 2" xfId="62166"/>
    <cellStyle name="SAPBEXundefined 2 3 2 2 4 2 2" xfId="62167"/>
    <cellStyle name="SAPBEXundefined 2 3 2 2 4 3" xfId="62168"/>
    <cellStyle name="SAPBEXundefined 2 3 2 2 5" xfId="62169"/>
    <cellStyle name="SAPBEXundefined 2 3 2 2 5 2" xfId="62170"/>
    <cellStyle name="SAPBEXundefined 2 3 2 2 5 2 2" xfId="62171"/>
    <cellStyle name="SAPBEXundefined 2 3 2 2 5 3" xfId="62172"/>
    <cellStyle name="SAPBEXundefined 2 3 2 2 6" xfId="62173"/>
    <cellStyle name="SAPBEXundefined 2 3 2 2 6 2" xfId="62174"/>
    <cellStyle name="SAPBEXundefined 2 3 2 2 6 2 2" xfId="62175"/>
    <cellStyle name="SAPBEXundefined 2 3 2 2 6 3" xfId="62176"/>
    <cellStyle name="SAPBEXundefined 2 3 2 2 7" xfId="62177"/>
    <cellStyle name="SAPBEXundefined 2 3 2 2 7 2" xfId="62178"/>
    <cellStyle name="SAPBEXundefined 2 3 2 2 8" xfId="62179"/>
    <cellStyle name="SAPBEXundefined 2 3 2 3" xfId="62180"/>
    <cellStyle name="SAPBEXundefined 2 3 2 3 2" xfId="62181"/>
    <cellStyle name="SAPBEXundefined 2 3 2 3 2 2" xfId="62182"/>
    <cellStyle name="SAPBEXundefined 2 3 2 3 3" xfId="62183"/>
    <cellStyle name="SAPBEXundefined 2 3 2 4" xfId="62184"/>
    <cellStyle name="SAPBEXundefined 2 3 2 4 2" xfId="62185"/>
    <cellStyle name="SAPBEXundefined 2 3 2 4 2 2" xfId="62186"/>
    <cellStyle name="SAPBEXundefined 2 3 2 4 3" xfId="62187"/>
    <cellStyle name="SAPBEXundefined 2 3 2 5" xfId="62188"/>
    <cellStyle name="SAPBEXundefined 2 3 2 5 2" xfId="62189"/>
    <cellStyle name="SAPBEXundefined 2 3 2 5 2 2" xfId="62190"/>
    <cellStyle name="SAPBEXundefined 2 3 2 5 3" xfId="62191"/>
    <cellStyle name="SAPBEXundefined 2 3 2 6" xfId="62192"/>
    <cellStyle name="SAPBEXundefined 2 3 2 6 2" xfId="62193"/>
    <cellStyle name="SAPBEXundefined 2 3 2 6 2 2" xfId="62194"/>
    <cellStyle name="SAPBEXundefined 2 3 2 6 3" xfId="62195"/>
    <cellStyle name="SAPBEXundefined 2 3 2 7" xfId="62196"/>
    <cellStyle name="SAPBEXundefined 2 3 2 7 2" xfId="62197"/>
    <cellStyle name="SAPBEXundefined 2 3 2 7 2 2" xfId="62198"/>
    <cellStyle name="SAPBEXundefined 2 3 2 7 3" xfId="62199"/>
    <cellStyle name="SAPBEXundefined 2 3 2 8" xfId="62200"/>
    <cellStyle name="SAPBEXundefined 2 3 2 8 2" xfId="62201"/>
    <cellStyle name="SAPBEXundefined 2 3 2 9" xfId="62202"/>
    <cellStyle name="SAPBEXundefined 2 3 3" xfId="62203"/>
    <cellStyle name="SAPBEXundefined 2 3 3 2" xfId="62204"/>
    <cellStyle name="SAPBEXundefined 2 3 3 2 2" xfId="62205"/>
    <cellStyle name="SAPBEXundefined 2 3 3 2 2 2" xfId="62206"/>
    <cellStyle name="SAPBEXundefined 2 3 3 2 3" xfId="62207"/>
    <cellStyle name="SAPBEXundefined 2 3 3 3" xfId="62208"/>
    <cellStyle name="SAPBEXundefined 2 3 3 3 2" xfId="62209"/>
    <cellStyle name="SAPBEXundefined 2 3 3 3 2 2" xfId="62210"/>
    <cellStyle name="SAPBEXundefined 2 3 3 3 3" xfId="62211"/>
    <cellStyle name="SAPBEXundefined 2 3 3 4" xfId="62212"/>
    <cellStyle name="SAPBEXundefined 2 3 3 4 2" xfId="62213"/>
    <cellStyle name="SAPBEXundefined 2 3 3 4 2 2" xfId="62214"/>
    <cellStyle name="SAPBEXundefined 2 3 3 4 3" xfId="62215"/>
    <cellStyle name="SAPBEXundefined 2 3 3 5" xfId="62216"/>
    <cellStyle name="SAPBEXundefined 2 3 3 5 2" xfId="62217"/>
    <cellStyle name="SAPBEXundefined 2 3 3 5 2 2" xfId="62218"/>
    <cellStyle name="SAPBEXundefined 2 3 3 5 3" xfId="62219"/>
    <cellStyle name="SAPBEXundefined 2 3 3 6" xfId="62220"/>
    <cellStyle name="SAPBEXundefined 2 3 3 6 2" xfId="62221"/>
    <cellStyle name="SAPBEXundefined 2 3 3 7" xfId="62222"/>
    <cellStyle name="SAPBEXundefined 2 3 4" xfId="62223"/>
    <cellStyle name="SAPBEXundefined 2 3 4 2" xfId="62224"/>
    <cellStyle name="SAPBEXundefined 2 3 4 2 2" xfId="62225"/>
    <cellStyle name="SAPBEXundefined 2 3 4 3" xfId="62226"/>
    <cellStyle name="SAPBEXundefined 2 3 5" xfId="62227"/>
    <cellStyle name="SAPBEXundefined 2 3 5 2" xfId="62228"/>
    <cellStyle name="SAPBEXundefined 2 3 5 2 2" xfId="62229"/>
    <cellStyle name="SAPBEXundefined 2 3 5 3" xfId="62230"/>
    <cellStyle name="SAPBEXundefined 2 3 6" xfId="62231"/>
    <cellStyle name="SAPBEXundefined 2 3 6 2" xfId="62232"/>
    <cellStyle name="SAPBEXundefined 2 3 7" xfId="62233"/>
    <cellStyle name="SAPBEXundefined 2 4" xfId="62234"/>
    <cellStyle name="SAPBEXundefined 2 4 2" xfId="62235"/>
    <cellStyle name="SAPBEXundefined 2 4 2 2" xfId="62236"/>
    <cellStyle name="SAPBEXundefined 2 4 2 2 2" xfId="62237"/>
    <cellStyle name="SAPBEXundefined 2 4 2 2 2 2" xfId="62238"/>
    <cellStyle name="SAPBEXundefined 2 4 2 2 3" xfId="62239"/>
    <cellStyle name="SAPBEXundefined 2 4 2 3" xfId="62240"/>
    <cellStyle name="SAPBEXundefined 2 4 2 3 2" xfId="62241"/>
    <cellStyle name="SAPBEXundefined 2 4 2 3 2 2" xfId="62242"/>
    <cellStyle name="SAPBEXundefined 2 4 2 3 3" xfId="62243"/>
    <cellStyle name="SAPBEXundefined 2 4 2 4" xfId="62244"/>
    <cellStyle name="SAPBEXundefined 2 4 2 4 2" xfId="62245"/>
    <cellStyle name="SAPBEXundefined 2 4 2 4 2 2" xfId="62246"/>
    <cellStyle name="SAPBEXundefined 2 4 2 4 3" xfId="62247"/>
    <cellStyle name="SAPBEXundefined 2 4 2 5" xfId="62248"/>
    <cellStyle name="SAPBEXundefined 2 4 2 5 2" xfId="62249"/>
    <cellStyle name="SAPBEXundefined 2 4 2 5 2 2" xfId="62250"/>
    <cellStyle name="SAPBEXundefined 2 4 2 5 3" xfId="62251"/>
    <cellStyle name="SAPBEXundefined 2 4 2 6" xfId="62252"/>
    <cellStyle name="SAPBEXundefined 2 4 2 6 2" xfId="62253"/>
    <cellStyle name="SAPBEXundefined 2 4 2 6 2 2" xfId="62254"/>
    <cellStyle name="SAPBEXundefined 2 4 2 6 3" xfId="62255"/>
    <cellStyle name="SAPBEXundefined 2 4 2 7" xfId="62256"/>
    <cellStyle name="SAPBEXundefined 2 4 2 7 2" xfId="62257"/>
    <cellStyle name="SAPBEXundefined 2 4 2 8" xfId="62258"/>
    <cellStyle name="SAPBEXundefined 2 4 3" xfId="62259"/>
    <cellStyle name="SAPBEXundefined 2 4 3 2" xfId="62260"/>
    <cellStyle name="SAPBEXundefined 2 4 3 2 2" xfId="62261"/>
    <cellStyle name="SAPBEXundefined 2 4 3 3" xfId="62262"/>
    <cellStyle name="SAPBEXundefined 2 4 4" xfId="62263"/>
    <cellStyle name="SAPBEXundefined 2 4 4 2" xfId="62264"/>
    <cellStyle name="SAPBEXundefined 2 4 4 2 2" xfId="62265"/>
    <cellStyle name="SAPBEXundefined 2 4 4 3" xfId="62266"/>
    <cellStyle name="SAPBEXundefined 2 4 5" xfId="62267"/>
    <cellStyle name="SAPBEXundefined 2 4 5 2" xfId="62268"/>
    <cellStyle name="SAPBEXundefined 2 4 5 2 2" xfId="62269"/>
    <cellStyle name="SAPBEXundefined 2 4 5 3" xfId="62270"/>
    <cellStyle name="SAPBEXundefined 2 4 6" xfId="62271"/>
    <cellStyle name="SAPBEXundefined 2 4 6 2" xfId="62272"/>
    <cellStyle name="SAPBEXundefined 2 4 6 2 2" xfId="62273"/>
    <cellStyle name="SAPBEXundefined 2 4 6 3" xfId="62274"/>
    <cellStyle name="SAPBEXundefined 2 4 7" xfId="62275"/>
    <cellStyle name="SAPBEXundefined 2 4 7 2" xfId="62276"/>
    <cellStyle name="SAPBEXundefined 2 4 7 2 2" xfId="62277"/>
    <cellStyle name="SAPBEXundefined 2 4 7 3" xfId="62278"/>
    <cellStyle name="SAPBEXundefined 2 4 8" xfId="62279"/>
    <cellStyle name="SAPBEXundefined 2 4 8 2" xfId="62280"/>
    <cellStyle name="SAPBEXundefined 2 4 9" xfId="62281"/>
    <cellStyle name="SAPBEXundefined 2 5" xfId="62282"/>
    <cellStyle name="SAPBEXundefined 2 5 2" xfId="62283"/>
    <cellStyle name="SAPBEXundefined 2 5 2 2" xfId="62284"/>
    <cellStyle name="SAPBEXundefined 2 5 2 2 2" xfId="62285"/>
    <cellStyle name="SAPBEXundefined 2 5 2 3" xfId="62286"/>
    <cellStyle name="SAPBEXundefined 2 5 3" xfId="62287"/>
    <cellStyle name="SAPBEXundefined 2 5 3 2" xfId="62288"/>
    <cellStyle name="SAPBEXundefined 2 5 3 2 2" xfId="62289"/>
    <cellStyle name="SAPBEXundefined 2 5 3 3" xfId="62290"/>
    <cellStyle name="SAPBEXundefined 2 5 4" xfId="62291"/>
    <cellStyle name="SAPBEXundefined 2 5 4 2" xfId="62292"/>
    <cellStyle name="SAPBEXundefined 2 5 4 2 2" xfId="62293"/>
    <cellStyle name="SAPBEXundefined 2 5 4 3" xfId="62294"/>
    <cellStyle name="SAPBEXundefined 2 5 5" xfId="62295"/>
    <cellStyle name="SAPBEXundefined 2 5 5 2" xfId="62296"/>
    <cellStyle name="SAPBEXundefined 2 5 5 2 2" xfId="62297"/>
    <cellStyle name="SAPBEXundefined 2 5 5 3" xfId="62298"/>
    <cellStyle name="SAPBEXundefined 2 5 6" xfId="62299"/>
    <cellStyle name="SAPBEXundefined 2 5 6 2" xfId="62300"/>
    <cellStyle name="SAPBEXundefined 2 5 7" xfId="62301"/>
    <cellStyle name="SAPBEXundefined 2 6" xfId="62302"/>
    <cellStyle name="SAPBEXundefined 2 6 2" xfId="62303"/>
    <cellStyle name="SAPBEXundefined 2 6 2 2" xfId="62304"/>
    <cellStyle name="SAPBEXundefined 2 6 3" xfId="62305"/>
    <cellStyle name="SAPBEXundefined 2 7" xfId="62306"/>
    <cellStyle name="SAPBEXundefined 2 7 2" xfId="62307"/>
    <cellStyle name="SAPBEXundefined 2 7 2 2" xfId="62308"/>
    <cellStyle name="SAPBEXundefined 2 7 3" xfId="62309"/>
    <cellStyle name="SAPBEXundefined 2 8" xfId="62310"/>
    <cellStyle name="SAPBEXundefined 2 8 2" xfId="62311"/>
    <cellStyle name="SAPBEXundefined 2 9" xfId="62312"/>
    <cellStyle name="SAPBEXundefined 3" xfId="62313"/>
    <cellStyle name="SAPBEXundefined 3 2" xfId="62314"/>
    <cellStyle name="SAPBEXundefined 3 2 2" xfId="62315"/>
    <cellStyle name="SAPBEXundefined 3 2 2 2" xfId="62316"/>
    <cellStyle name="SAPBEXundefined 3 2 2 2 2" xfId="62317"/>
    <cellStyle name="SAPBEXundefined 3 2 2 2 2 2" xfId="62318"/>
    <cellStyle name="SAPBEXundefined 3 2 2 2 2 2 2" xfId="62319"/>
    <cellStyle name="SAPBEXundefined 3 2 2 2 2 3" xfId="62320"/>
    <cellStyle name="SAPBEXundefined 3 2 2 2 3" xfId="62321"/>
    <cellStyle name="SAPBEXundefined 3 2 2 2 3 2" xfId="62322"/>
    <cellStyle name="SAPBEXundefined 3 2 2 2 3 2 2" xfId="62323"/>
    <cellStyle name="SAPBEXundefined 3 2 2 2 3 3" xfId="62324"/>
    <cellStyle name="SAPBEXundefined 3 2 2 2 4" xfId="62325"/>
    <cellStyle name="SAPBEXundefined 3 2 2 2 4 2" xfId="62326"/>
    <cellStyle name="SAPBEXundefined 3 2 2 2 4 2 2" xfId="62327"/>
    <cellStyle name="SAPBEXundefined 3 2 2 2 4 3" xfId="62328"/>
    <cellStyle name="SAPBEXundefined 3 2 2 2 5" xfId="62329"/>
    <cellStyle name="SAPBEXundefined 3 2 2 2 5 2" xfId="62330"/>
    <cellStyle name="SAPBEXundefined 3 2 2 2 5 2 2" xfId="62331"/>
    <cellStyle name="SAPBEXundefined 3 2 2 2 5 3" xfId="62332"/>
    <cellStyle name="SAPBEXundefined 3 2 2 2 6" xfId="62333"/>
    <cellStyle name="SAPBEXundefined 3 2 2 2 6 2" xfId="62334"/>
    <cellStyle name="SAPBEXundefined 3 2 2 2 6 2 2" xfId="62335"/>
    <cellStyle name="SAPBEXundefined 3 2 2 2 6 3" xfId="62336"/>
    <cellStyle name="SAPBEXundefined 3 2 2 2 7" xfId="62337"/>
    <cellStyle name="SAPBEXundefined 3 2 2 2 7 2" xfId="62338"/>
    <cellStyle name="SAPBEXundefined 3 2 2 2 8" xfId="62339"/>
    <cellStyle name="SAPBEXundefined 3 2 2 3" xfId="62340"/>
    <cellStyle name="SAPBEXundefined 3 2 2 3 2" xfId="62341"/>
    <cellStyle name="SAPBEXundefined 3 2 2 3 2 2" xfId="62342"/>
    <cellStyle name="SAPBEXundefined 3 2 2 3 3" xfId="62343"/>
    <cellStyle name="SAPBEXundefined 3 2 2 4" xfId="62344"/>
    <cellStyle name="SAPBEXundefined 3 2 2 4 2" xfId="62345"/>
    <cellStyle name="SAPBEXundefined 3 2 2 4 2 2" xfId="62346"/>
    <cellStyle name="SAPBEXundefined 3 2 2 4 3" xfId="62347"/>
    <cellStyle name="SAPBEXundefined 3 2 2 5" xfId="62348"/>
    <cellStyle name="SAPBEXundefined 3 2 2 5 2" xfId="62349"/>
    <cellStyle name="SAPBEXundefined 3 2 2 5 2 2" xfId="62350"/>
    <cellStyle name="SAPBEXundefined 3 2 2 5 3" xfId="62351"/>
    <cellStyle name="SAPBEXundefined 3 2 2 6" xfId="62352"/>
    <cellStyle name="SAPBEXundefined 3 2 2 6 2" xfId="62353"/>
    <cellStyle name="SAPBEXundefined 3 2 2 6 2 2" xfId="62354"/>
    <cellStyle name="SAPBEXundefined 3 2 2 6 3" xfId="62355"/>
    <cellStyle name="SAPBEXundefined 3 2 2 7" xfId="62356"/>
    <cellStyle name="SAPBEXundefined 3 2 2 7 2" xfId="62357"/>
    <cellStyle name="SAPBEXundefined 3 2 2 7 2 2" xfId="62358"/>
    <cellStyle name="SAPBEXundefined 3 2 2 7 3" xfId="62359"/>
    <cellStyle name="SAPBEXundefined 3 2 2 8" xfId="62360"/>
    <cellStyle name="SAPBEXundefined 3 2 2 8 2" xfId="62361"/>
    <cellStyle name="SAPBEXundefined 3 2 2 9" xfId="62362"/>
    <cellStyle name="SAPBEXundefined 3 2 3" xfId="62363"/>
    <cellStyle name="SAPBEXundefined 3 2 3 2" xfId="62364"/>
    <cellStyle name="SAPBEXundefined 3 2 3 2 2" xfId="62365"/>
    <cellStyle name="SAPBEXundefined 3 2 3 2 2 2" xfId="62366"/>
    <cellStyle name="SAPBEXundefined 3 2 3 2 3" xfId="62367"/>
    <cellStyle name="SAPBEXundefined 3 2 3 3" xfId="62368"/>
    <cellStyle name="SAPBEXundefined 3 2 3 3 2" xfId="62369"/>
    <cellStyle name="SAPBEXundefined 3 2 3 3 2 2" xfId="62370"/>
    <cellStyle name="SAPBEXundefined 3 2 3 3 3" xfId="62371"/>
    <cellStyle name="SAPBEXundefined 3 2 3 4" xfId="62372"/>
    <cellStyle name="SAPBEXundefined 3 2 3 4 2" xfId="62373"/>
    <cellStyle name="SAPBEXundefined 3 2 3 4 2 2" xfId="62374"/>
    <cellStyle name="SAPBEXundefined 3 2 3 4 3" xfId="62375"/>
    <cellStyle name="SAPBEXundefined 3 2 3 5" xfId="62376"/>
    <cellStyle name="SAPBEXundefined 3 2 3 5 2" xfId="62377"/>
    <cellStyle name="SAPBEXundefined 3 2 3 5 2 2" xfId="62378"/>
    <cellStyle name="SAPBEXundefined 3 2 3 5 3" xfId="62379"/>
    <cellStyle name="SAPBEXundefined 3 2 3 6" xfId="62380"/>
    <cellStyle name="SAPBEXundefined 3 2 3 6 2" xfId="62381"/>
    <cellStyle name="SAPBEXundefined 3 2 3 7" xfId="62382"/>
    <cellStyle name="SAPBEXundefined 3 2 4" xfId="62383"/>
    <cellStyle name="SAPBEXundefined 3 2 4 2" xfId="62384"/>
    <cellStyle name="SAPBEXundefined 3 2 4 2 2" xfId="62385"/>
    <cellStyle name="SAPBEXundefined 3 2 4 3" xfId="62386"/>
    <cellStyle name="SAPBEXundefined 3 2 5" xfId="62387"/>
    <cellStyle name="SAPBEXundefined 3 2 5 2" xfId="62388"/>
    <cellStyle name="SAPBEXundefined 3 2 5 2 2" xfId="62389"/>
    <cellStyle name="SAPBEXundefined 3 2 5 3" xfId="62390"/>
    <cellStyle name="SAPBEXundefined 3 2 6" xfId="62391"/>
    <cellStyle name="SAPBEXundefined 3 2 6 2" xfId="62392"/>
    <cellStyle name="SAPBEXundefined 3 2 7" xfId="62393"/>
    <cellStyle name="SAPBEXundefined 3 3" xfId="62394"/>
    <cellStyle name="SAPBEXundefined 3 3 2" xfId="62395"/>
    <cellStyle name="SAPBEXundefined 3 3 2 2" xfId="62396"/>
    <cellStyle name="SAPBEXundefined 3 3 2 2 2" xfId="62397"/>
    <cellStyle name="SAPBEXundefined 3 3 2 2 2 2" xfId="62398"/>
    <cellStyle name="SAPBEXundefined 3 3 2 2 2 2 2" xfId="62399"/>
    <cellStyle name="SAPBEXundefined 3 3 2 2 2 3" xfId="62400"/>
    <cellStyle name="SAPBEXundefined 3 3 2 2 3" xfId="62401"/>
    <cellStyle name="SAPBEXundefined 3 3 2 2 3 2" xfId="62402"/>
    <cellStyle name="SAPBEXundefined 3 3 2 2 3 2 2" xfId="62403"/>
    <cellStyle name="SAPBEXundefined 3 3 2 2 3 3" xfId="62404"/>
    <cellStyle name="SAPBEXundefined 3 3 2 2 4" xfId="62405"/>
    <cellStyle name="SAPBEXundefined 3 3 2 2 4 2" xfId="62406"/>
    <cellStyle name="SAPBEXundefined 3 3 2 2 4 2 2" xfId="62407"/>
    <cellStyle name="SAPBEXundefined 3 3 2 2 4 3" xfId="62408"/>
    <cellStyle name="SAPBEXundefined 3 3 2 2 5" xfId="62409"/>
    <cellStyle name="SAPBEXundefined 3 3 2 2 5 2" xfId="62410"/>
    <cellStyle name="SAPBEXundefined 3 3 2 2 5 2 2" xfId="62411"/>
    <cellStyle name="SAPBEXundefined 3 3 2 2 5 3" xfId="62412"/>
    <cellStyle name="SAPBEXundefined 3 3 2 2 6" xfId="62413"/>
    <cellStyle name="SAPBEXundefined 3 3 2 2 6 2" xfId="62414"/>
    <cellStyle name="SAPBEXundefined 3 3 2 2 6 2 2" xfId="62415"/>
    <cellStyle name="SAPBEXundefined 3 3 2 2 6 3" xfId="62416"/>
    <cellStyle name="SAPBEXundefined 3 3 2 2 7" xfId="62417"/>
    <cellStyle name="SAPBEXundefined 3 3 2 2 7 2" xfId="62418"/>
    <cellStyle name="SAPBEXundefined 3 3 2 2 8" xfId="62419"/>
    <cellStyle name="SAPBEXundefined 3 3 2 3" xfId="62420"/>
    <cellStyle name="SAPBEXundefined 3 3 2 3 2" xfId="62421"/>
    <cellStyle name="SAPBEXundefined 3 3 2 3 2 2" xfId="62422"/>
    <cellStyle name="SAPBEXundefined 3 3 2 3 3" xfId="62423"/>
    <cellStyle name="SAPBEXundefined 3 3 2 4" xfId="62424"/>
    <cellStyle name="SAPBEXundefined 3 3 2 4 2" xfId="62425"/>
    <cellStyle name="SAPBEXundefined 3 3 2 4 2 2" xfId="62426"/>
    <cellStyle name="SAPBEXundefined 3 3 2 4 3" xfId="62427"/>
    <cellStyle name="SAPBEXundefined 3 3 2 5" xfId="62428"/>
    <cellStyle name="SAPBEXundefined 3 3 2 5 2" xfId="62429"/>
    <cellStyle name="SAPBEXundefined 3 3 2 5 2 2" xfId="62430"/>
    <cellStyle name="SAPBEXundefined 3 3 2 5 3" xfId="62431"/>
    <cellStyle name="SAPBEXundefined 3 3 2 6" xfId="62432"/>
    <cellStyle name="SAPBEXundefined 3 3 2 6 2" xfId="62433"/>
    <cellStyle name="SAPBEXundefined 3 3 2 6 2 2" xfId="62434"/>
    <cellStyle name="SAPBEXundefined 3 3 2 6 3" xfId="62435"/>
    <cellStyle name="SAPBEXundefined 3 3 2 7" xfId="62436"/>
    <cellStyle name="SAPBEXundefined 3 3 2 7 2" xfId="62437"/>
    <cellStyle name="SAPBEXundefined 3 3 2 7 2 2" xfId="62438"/>
    <cellStyle name="SAPBEXundefined 3 3 2 7 3" xfId="62439"/>
    <cellStyle name="SAPBEXundefined 3 3 2 8" xfId="62440"/>
    <cellStyle name="SAPBEXundefined 3 3 2 8 2" xfId="62441"/>
    <cellStyle name="SAPBEXundefined 3 3 2 9" xfId="62442"/>
    <cellStyle name="SAPBEXundefined 3 3 3" xfId="62443"/>
    <cellStyle name="SAPBEXundefined 3 3 3 2" xfId="62444"/>
    <cellStyle name="SAPBEXundefined 3 3 3 2 2" xfId="62445"/>
    <cellStyle name="SAPBEXundefined 3 3 3 2 2 2" xfId="62446"/>
    <cellStyle name="SAPBEXundefined 3 3 3 2 3" xfId="62447"/>
    <cellStyle name="SAPBEXundefined 3 3 3 3" xfId="62448"/>
    <cellStyle name="SAPBEXundefined 3 3 3 3 2" xfId="62449"/>
    <cellStyle name="SAPBEXundefined 3 3 3 3 2 2" xfId="62450"/>
    <cellStyle name="SAPBEXundefined 3 3 3 3 3" xfId="62451"/>
    <cellStyle name="SAPBEXundefined 3 3 3 4" xfId="62452"/>
    <cellStyle name="SAPBEXundefined 3 3 3 4 2" xfId="62453"/>
    <cellStyle name="SAPBEXundefined 3 3 3 4 2 2" xfId="62454"/>
    <cellStyle name="SAPBEXundefined 3 3 3 4 3" xfId="62455"/>
    <cellStyle name="SAPBEXundefined 3 3 3 5" xfId="62456"/>
    <cellStyle name="SAPBEXundefined 3 3 3 5 2" xfId="62457"/>
    <cellStyle name="SAPBEXundefined 3 3 3 5 2 2" xfId="62458"/>
    <cellStyle name="SAPBEXundefined 3 3 3 5 3" xfId="62459"/>
    <cellStyle name="SAPBEXundefined 3 3 3 6" xfId="62460"/>
    <cellStyle name="SAPBEXundefined 3 3 3 6 2" xfId="62461"/>
    <cellStyle name="SAPBEXundefined 3 3 3 7" xfId="62462"/>
    <cellStyle name="SAPBEXundefined 3 3 4" xfId="62463"/>
    <cellStyle name="SAPBEXundefined 3 3 4 2" xfId="62464"/>
    <cellStyle name="SAPBEXundefined 3 3 4 2 2" xfId="62465"/>
    <cellStyle name="SAPBEXundefined 3 3 4 3" xfId="62466"/>
    <cellStyle name="SAPBEXundefined 3 3 5" xfId="62467"/>
    <cellStyle name="SAPBEXundefined 3 3 5 2" xfId="62468"/>
    <cellStyle name="SAPBEXundefined 3 3 5 2 2" xfId="62469"/>
    <cellStyle name="SAPBEXundefined 3 3 5 3" xfId="62470"/>
    <cellStyle name="SAPBEXundefined 3 3 6" xfId="62471"/>
    <cellStyle name="SAPBEXundefined 3 3 6 2" xfId="62472"/>
    <cellStyle name="SAPBEXundefined 3 3 7" xfId="62473"/>
    <cellStyle name="SAPBEXundefined 3 4" xfId="62474"/>
    <cellStyle name="SAPBEXundefined 3 4 2" xfId="62475"/>
    <cellStyle name="SAPBEXundefined 3 4 2 2" xfId="62476"/>
    <cellStyle name="SAPBEXundefined 3 4 2 2 2" xfId="62477"/>
    <cellStyle name="SAPBEXundefined 3 4 2 2 2 2" xfId="62478"/>
    <cellStyle name="SAPBEXundefined 3 4 2 2 3" xfId="62479"/>
    <cellStyle name="SAPBEXundefined 3 4 2 3" xfId="62480"/>
    <cellStyle name="SAPBEXundefined 3 4 2 3 2" xfId="62481"/>
    <cellStyle name="SAPBEXundefined 3 4 2 3 2 2" xfId="62482"/>
    <cellStyle name="SAPBEXundefined 3 4 2 3 3" xfId="62483"/>
    <cellStyle name="SAPBEXundefined 3 4 2 4" xfId="62484"/>
    <cellStyle name="SAPBEXundefined 3 4 2 4 2" xfId="62485"/>
    <cellStyle name="SAPBEXundefined 3 4 2 4 2 2" xfId="62486"/>
    <cellStyle name="SAPBEXundefined 3 4 2 4 3" xfId="62487"/>
    <cellStyle name="SAPBEXundefined 3 4 2 5" xfId="62488"/>
    <cellStyle name="SAPBEXundefined 3 4 2 5 2" xfId="62489"/>
    <cellStyle name="SAPBEXundefined 3 4 2 5 2 2" xfId="62490"/>
    <cellStyle name="SAPBEXundefined 3 4 2 5 3" xfId="62491"/>
    <cellStyle name="SAPBEXundefined 3 4 2 6" xfId="62492"/>
    <cellStyle name="SAPBEXundefined 3 4 2 6 2" xfId="62493"/>
    <cellStyle name="SAPBEXundefined 3 4 2 6 2 2" xfId="62494"/>
    <cellStyle name="SAPBEXundefined 3 4 2 6 3" xfId="62495"/>
    <cellStyle name="SAPBEXundefined 3 4 2 7" xfId="62496"/>
    <cellStyle name="SAPBEXundefined 3 4 2 7 2" xfId="62497"/>
    <cellStyle name="SAPBEXundefined 3 4 2 8" xfId="62498"/>
    <cellStyle name="SAPBEXundefined 3 4 3" xfId="62499"/>
    <cellStyle name="SAPBEXundefined 3 4 3 2" xfId="62500"/>
    <cellStyle name="SAPBEXundefined 3 4 3 2 2" xfId="62501"/>
    <cellStyle name="SAPBEXundefined 3 4 3 3" xfId="62502"/>
    <cellStyle name="SAPBEXundefined 3 4 4" xfId="62503"/>
    <cellStyle name="SAPBEXundefined 3 4 4 2" xfId="62504"/>
    <cellStyle name="SAPBEXundefined 3 4 4 2 2" xfId="62505"/>
    <cellStyle name="SAPBEXundefined 3 4 4 3" xfId="62506"/>
    <cellStyle name="SAPBEXundefined 3 4 5" xfId="62507"/>
    <cellStyle name="SAPBEXundefined 3 4 5 2" xfId="62508"/>
    <cellStyle name="SAPBEXundefined 3 4 5 2 2" xfId="62509"/>
    <cellStyle name="SAPBEXundefined 3 4 5 3" xfId="62510"/>
    <cellStyle name="SAPBEXundefined 3 4 6" xfId="62511"/>
    <cellStyle name="SAPBEXundefined 3 4 6 2" xfId="62512"/>
    <cellStyle name="SAPBEXundefined 3 4 6 2 2" xfId="62513"/>
    <cellStyle name="SAPBEXundefined 3 4 6 3" xfId="62514"/>
    <cellStyle name="SAPBEXundefined 3 4 7" xfId="62515"/>
    <cellStyle name="SAPBEXundefined 3 4 7 2" xfId="62516"/>
    <cellStyle name="SAPBEXundefined 3 4 7 2 2" xfId="62517"/>
    <cellStyle name="SAPBEXundefined 3 4 7 3" xfId="62518"/>
    <cellStyle name="SAPBEXundefined 3 4 8" xfId="62519"/>
    <cellStyle name="SAPBEXundefined 3 4 8 2" xfId="62520"/>
    <cellStyle name="SAPBEXundefined 3 4 9" xfId="62521"/>
    <cellStyle name="SAPBEXundefined 3 5" xfId="62522"/>
    <cellStyle name="SAPBEXundefined 3 5 2" xfId="62523"/>
    <cellStyle name="SAPBEXundefined 3 5 2 2" xfId="62524"/>
    <cellStyle name="SAPBEXundefined 3 5 2 2 2" xfId="62525"/>
    <cellStyle name="SAPBEXundefined 3 5 2 3" xfId="62526"/>
    <cellStyle name="SAPBEXundefined 3 5 3" xfId="62527"/>
    <cellStyle name="SAPBEXundefined 3 5 3 2" xfId="62528"/>
    <cellStyle name="SAPBEXundefined 3 5 3 2 2" xfId="62529"/>
    <cellStyle name="SAPBEXundefined 3 5 3 3" xfId="62530"/>
    <cellStyle name="SAPBEXundefined 3 5 4" xfId="62531"/>
    <cellStyle name="SAPBEXundefined 3 5 4 2" xfId="62532"/>
    <cellStyle name="SAPBEXundefined 3 5 4 2 2" xfId="62533"/>
    <cellStyle name="SAPBEXundefined 3 5 4 3" xfId="62534"/>
    <cellStyle name="SAPBEXundefined 3 5 5" xfId="62535"/>
    <cellStyle name="SAPBEXundefined 3 5 5 2" xfId="62536"/>
    <cellStyle name="SAPBEXundefined 3 5 5 2 2" xfId="62537"/>
    <cellStyle name="SAPBEXundefined 3 5 5 3" xfId="62538"/>
    <cellStyle name="SAPBEXundefined 3 5 6" xfId="62539"/>
    <cellStyle name="SAPBEXundefined 3 5 6 2" xfId="62540"/>
    <cellStyle name="SAPBEXundefined 3 5 7" xfId="62541"/>
    <cellStyle name="SAPBEXundefined 3 6" xfId="62542"/>
    <cellStyle name="SAPBEXundefined 3 6 2" xfId="62543"/>
    <cellStyle name="SAPBEXundefined 3 6 2 2" xfId="62544"/>
    <cellStyle name="SAPBEXundefined 3 6 3" xfId="62545"/>
    <cellStyle name="SAPBEXundefined 3 7" xfId="62546"/>
    <cellStyle name="SAPBEXundefined 3 7 2" xfId="62547"/>
    <cellStyle name="SAPBEXundefined 3 7 2 2" xfId="62548"/>
    <cellStyle name="SAPBEXundefined 3 7 3" xfId="62549"/>
    <cellStyle name="SAPBEXundefined 3 8" xfId="62550"/>
    <cellStyle name="SAPBEXundefined 3 8 2" xfId="62551"/>
    <cellStyle name="SAPBEXundefined 3 9" xfId="62552"/>
    <cellStyle name="SAPBEXundefined 4" xfId="62553"/>
    <cellStyle name="SAPBEXundefined 4 2" xfId="62554"/>
    <cellStyle name="SAPBEXundefined 4 2 2" xfId="62555"/>
    <cellStyle name="SAPBEXundefined 4 2 2 2" xfId="62556"/>
    <cellStyle name="SAPBEXundefined 4 2 2 2 2" xfId="62557"/>
    <cellStyle name="SAPBEXundefined 4 2 2 2 2 2" xfId="62558"/>
    <cellStyle name="SAPBEXundefined 4 2 2 2 2 2 2" xfId="62559"/>
    <cellStyle name="SAPBEXundefined 4 2 2 2 2 3" xfId="62560"/>
    <cellStyle name="SAPBEXundefined 4 2 2 2 3" xfId="62561"/>
    <cellStyle name="SAPBEXundefined 4 2 2 2 3 2" xfId="62562"/>
    <cellStyle name="SAPBEXundefined 4 2 2 2 3 2 2" xfId="62563"/>
    <cellStyle name="SAPBEXundefined 4 2 2 2 3 3" xfId="62564"/>
    <cellStyle name="SAPBEXundefined 4 2 2 2 4" xfId="62565"/>
    <cellStyle name="SAPBEXundefined 4 2 2 2 4 2" xfId="62566"/>
    <cellStyle name="SAPBEXundefined 4 2 2 2 4 2 2" xfId="62567"/>
    <cellStyle name="SAPBEXundefined 4 2 2 2 4 3" xfId="62568"/>
    <cellStyle name="SAPBEXundefined 4 2 2 2 5" xfId="62569"/>
    <cellStyle name="SAPBEXundefined 4 2 2 2 5 2" xfId="62570"/>
    <cellStyle name="SAPBEXundefined 4 2 2 2 5 2 2" xfId="62571"/>
    <cellStyle name="SAPBEXundefined 4 2 2 2 5 3" xfId="62572"/>
    <cellStyle name="SAPBEXundefined 4 2 2 2 6" xfId="62573"/>
    <cellStyle name="SAPBEXundefined 4 2 2 2 6 2" xfId="62574"/>
    <cellStyle name="SAPBEXundefined 4 2 2 2 6 2 2" xfId="62575"/>
    <cellStyle name="SAPBEXundefined 4 2 2 2 6 3" xfId="62576"/>
    <cellStyle name="SAPBEXundefined 4 2 2 2 7" xfId="62577"/>
    <cellStyle name="SAPBEXundefined 4 2 2 2 7 2" xfId="62578"/>
    <cellStyle name="SAPBEXundefined 4 2 2 2 8" xfId="62579"/>
    <cellStyle name="SAPBEXundefined 4 2 2 3" xfId="62580"/>
    <cellStyle name="SAPBEXundefined 4 2 2 3 2" xfId="62581"/>
    <cellStyle name="SAPBEXundefined 4 2 2 3 2 2" xfId="62582"/>
    <cellStyle name="SAPBEXundefined 4 2 2 3 3" xfId="62583"/>
    <cellStyle name="SAPBEXundefined 4 2 2 4" xfId="62584"/>
    <cellStyle name="SAPBEXundefined 4 2 2 4 2" xfId="62585"/>
    <cellStyle name="SAPBEXundefined 4 2 2 4 2 2" xfId="62586"/>
    <cellStyle name="SAPBEXundefined 4 2 2 4 3" xfId="62587"/>
    <cellStyle name="SAPBEXundefined 4 2 2 5" xfId="62588"/>
    <cellStyle name="SAPBEXundefined 4 2 2 5 2" xfId="62589"/>
    <cellStyle name="SAPBEXundefined 4 2 2 5 2 2" xfId="62590"/>
    <cellStyle name="SAPBEXundefined 4 2 2 5 3" xfId="62591"/>
    <cellStyle name="SAPBEXundefined 4 2 2 6" xfId="62592"/>
    <cellStyle name="SAPBEXundefined 4 2 2 6 2" xfId="62593"/>
    <cellStyle name="SAPBEXundefined 4 2 2 6 2 2" xfId="62594"/>
    <cellStyle name="SAPBEXundefined 4 2 2 6 3" xfId="62595"/>
    <cellStyle name="SAPBEXundefined 4 2 2 7" xfId="62596"/>
    <cellStyle name="SAPBEXundefined 4 2 2 7 2" xfId="62597"/>
    <cellStyle name="SAPBEXundefined 4 2 2 7 2 2" xfId="62598"/>
    <cellStyle name="SAPBEXundefined 4 2 2 7 3" xfId="62599"/>
    <cellStyle name="SAPBEXundefined 4 2 2 8" xfId="62600"/>
    <cellStyle name="SAPBEXundefined 4 2 2 8 2" xfId="62601"/>
    <cellStyle name="SAPBEXundefined 4 2 2 9" xfId="62602"/>
    <cellStyle name="SAPBEXundefined 4 2 3" xfId="62603"/>
    <cellStyle name="SAPBEXundefined 4 2 3 2" xfId="62604"/>
    <cellStyle name="SAPBEXundefined 4 2 3 2 2" xfId="62605"/>
    <cellStyle name="SAPBEXundefined 4 2 3 2 2 2" xfId="62606"/>
    <cellStyle name="SAPBEXundefined 4 2 3 2 3" xfId="62607"/>
    <cellStyle name="SAPBEXundefined 4 2 3 3" xfId="62608"/>
    <cellStyle name="SAPBEXundefined 4 2 3 3 2" xfId="62609"/>
    <cellStyle name="SAPBEXundefined 4 2 3 3 2 2" xfId="62610"/>
    <cellStyle name="SAPBEXundefined 4 2 3 3 3" xfId="62611"/>
    <cellStyle name="SAPBEXundefined 4 2 3 4" xfId="62612"/>
    <cellStyle name="SAPBEXundefined 4 2 3 4 2" xfId="62613"/>
    <cellStyle name="SAPBEXundefined 4 2 3 4 2 2" xfId="62614"/>
    <cellStyle name="SAPBEXundefined 4 2 3 4 3" xfId="62615"/>
    <cellStyle name="SAPBEXundefined 4 2 3 5" xfId="62616"/>
    <cellStyle name="SAPBEXundefined 4 2 3 5 2" xfId="62617"/>
    <cellStyle name="SAPBEXundefined 4 2 3 5 2 2" xfId="62618"/>
    <cellStyle name="SAPBEXundefined 4 2 3 5 3" xfId="62619"/>
    <cellStyle name="SAPBEXundefined 4 2 3 6" xfId="62620"/>
    <cellStyle name="SAPBEXundefined 4 2 3 6 2" xfId="62621"/>
    <cellStyle name="SAPBEXundefined 4 2 3 7" xfId="62622"/>
    <cellStyle name="SAPBEXundefined 4 2 4" xfId="62623"/>
    <cellStyle name="SAPBEXundefined 4 2 4 2" xfId="62624"/>
    <cellStyle name="SAPBEXundefined 4 2 4 2 2" xfId="62625"/>
    <cellStyle name="SAPBEXundefined 4 2 4 3" xfId="62626"/>
    <cellStyle name="SAPBEXundefined 4 2 5" xfId="62627"/>
    <cellStyle name="SAPBEXundefined 4 2 5 2" xfId="62628"/>
    <cellStyle name="SAPBEXundefined 4 2 5 2 2" xfId="62629"/>
    <cellStyle name="SAPBEXundefined 4 2 5 3" xfId="62630"/>
    <cellStyle name="SAPBEXundefined 4 2 6" xfId="62631"/>
    <cellStyle name="SAPBEXundefined 4 2 6 2" xfId="62632"/>
    <cellStyle name="SAPBEXundefined 4 2 7" xfId="62633"/>
    <cellStyle name="SAPBEXundefined 4 3" xfId="62634"/>
    <cellStyle name="SAPBEXundefined 4 3 2" xfId="62635"/>
    <cellStyle name="SAPBEXundefined 4 3 2 2" xfId="62636"/>
    <cellStyle name="SAPBEXundefined 4 3 2 2 2" xfId="62637"/>
    <cellStyle name="SAPBEXundefined 4 3 2 2 2 2" xfId="62638"/>
    <cellStyle name="SAPBEXundefined 4 3 2 2 2 2 2" xfId="62639"/>
    <cellStyle name="SAPBEXundefined 4 3 2 2 2 3" xfId="62640"/>
    <cellStyle name="SAPBEXundefined 4 3 2 2 3" xfId="62641"/>
    <cellStyle name="SAPBEXundefined 4 3 2 2 3 2" xfId="62642"/>
    <cellStyle name="SAPBEXundefined 4 3 2 2 3 2 2" xfId="62643"/>
    <cellStyle name="SAPBEXundefined 4 3 2 2 3 3" xfId="62644"/>
    <cellStyle name="SAPBEXundefined 4 3 2 2 4" xfId="62645"/>
    <cellStyle name="SAPBEXundefined 4 3 2 2 4 2" xfId="62646"/>
    <cellStyle name="SAPBEXundefined 4 3 2 2 4 2 2" xfId="62647"/>
    <cellStyle name="SAPBEXundefined 4 3 2 2 4 3" xfId="62648"/>
    <cellStyle name="SAPBEXundefined 4 3 2 2 5" xfId="62649"/>
    <cellStyle name="SAPBEXundefined 4 3 2 2 5 2" xfId="62650"/>
    <cellStyle name="SAPBEXundefined 4 3 2 2 5 2 2" xfId="62651"/>
    <cellStyle name="SAPBEXundefined 4 3 2 2 5 3" xfId="62652"/>
    <cellStyle name="SAPBEXundefined 4 3 2 2 6" xfId="62653"/>
    <cellStyle name="SAPBEXundefined 4 3 2 2 6 2" xfId="62654"/>
    <cellStyle name="SAPBEXundefined 4 3 2 2 6 2 2" xfId="62655"/>
    <cellStyle name="SAPBEXundefined 4 3 2 2 6 3" xfId="62656"/>
    <cellStyle name="SAPBEXundefined 4 3 2 2 7" xfId="62657"/>
    <cellStyle name="SAPBEXundefined 4 3 2 2 7 2" xfId="62658"/>
    <cellStyle name="SAPBEXundefined 4 3 2 2 8" xfId="62659"/>
    <cellStyle name="SAPBEXundefined 4 3 2 3" xfId="62660"/>
    <cellStyle name="SAPBEXundefined 4 3 2 3 2" xfId="62661"/>
    <cellStyle name="SAPBEXundefined 4 3 2 3 2 2" xfId="62662"/>
    <cellStyle name="SAPBEXundefined 4 3 2 3 3" xfId="62663"/>
    <cellStyle name="SAPBEXundefined 4 3 2 4" xfId="62664"/>
    <cellStyle name="SAPBEXundefined 4 3 2 4 2" xfId="62665"/>
    <cellStyle name="SAPBEXundefined 4 3 2 4 2 2" xfId="62666"/>
    <cellStyle name="SAPBEXundefined 4 3 2 4 3" xfId="62667"/>
    <cellStyle name="SAPBEXundefined 4 3 2 5" xfId="62668"/>
    <cellStyle name="SAPBEXundefined 4 3 2 5 2" xfId="62669"/>
    <cellStyle name="SAPBEXundefined 4 3 2 5 2 2" xfId="62670"/>
    <cellStyle name="SAPBEXundefined 4 3 2 5 3" xfId="62671"/>
    <cellStyle name="SAPBEXundefined 4 3 2 6" xfId="62672"/>
    <cellStyle name="SAPBEXundefined 4 3 2 6 2" xfId="62673"/>
    <cellStyle name="SAPBEXundefined 4 3 2 6 2 2" xfId="62674"/>
    <cellStyle name="SAPBEXundefined 4 3 2 6 3" xfId="62675"/>
    <cellStyle name="SAPBEXundefined 4 3 2 7" xfId="62676"/>
    <cellStyle name="SAPBEXundefined 4 3 2 7 2" xfId="62677"/>
    <cellStyle name="SAPBEXundefined 4 3 2 7 2 2" xfId="62678"/>
    <cellStyle name="SAPBEXundefined 4 3 2 7 3" xfId="62679"/>
    <cellStyle name="SAPBEXundefined 4 3 2 8" xfId="62680"/>
    <cellStyle name="SAPBEXundefined 4 3 2 8 2" xfId="62681"/>
    <cellStyle name="SAPBEXundefined 4 3 2 9" xfId="62682"/>
    <cellStyle name="SAPBEXundefined 4 3 3" xfId="62683"/>
    <cellStyle name="SAPBEXundefined 4 3 3 2" xfId="62684"/>
    <cellStyle name="SAPBEXundefined 4 3 3 2 2" xfId="62685"/>
    <cellStyle name="SAPBEXundefined 4 3 3 2 2 2" xfId="62686"/>
    <cellStyle name="SAPBEXundefined 4 3 3 2 3" xfId="62687"/>
    <cellStyle name="SAPBEXundefined 4 3 3 3" xfId="62688"/>
    <cellStyle name="SAPBEXundefined 4 3 3 3 2" xfId="62689"/>
    <cellStyle name="SAPBEXundefined 4 3 3 3 2 2" xfId="62690"/>
    <cellStyle name="SAPBEXundefined 4 3 3 3 3" xfId="62691"/>
    <cellStyle name="SAPBEXundefined 4 3 3 4" xfId="62692"/>
    <cellStyle name="SAPBEXundefined 4 3 3 4 2" xfId="62693"/>
    <cellStyle name="SAPBEXundefined 4 3 3 4 2 2" xfId="62694"/>
    <cellStyle name="SAPBEXundefined 4 3 3 4 3" xfId="62695"/>
    <cellStyle name="SAPBEXundefined 4 3 3 5" xfId="62696"/>
    <cellStyle name="SAPBEXundefined 4 3 3 5 2" xfId="62697"/>
    <cellStyle name="SAPBEXundefined 4 3 3 5 2 2" xfId="62698"/>
    <cellStyle name="SAPBEXundefined 4 3 3 5 3" xfId="62699"/>
    <cellStyle name="SAPBEXundefined 4 3 3 6" xfId="62700"/>
    <cellStyle name="SAPBEXundefined 4 3 3 6 2" xfId="62701"/>
    <cellStyle name="SAPBEXundefined 4 3 3 7" xfId="62702"/>
    <cellStyle name="SAPBEXundefined 4 3 4" xfId="62703"/>
    <cellStyle name="SAPBEXundefined 4 3 4 2" xfId="62704"/>
    <cellStyle name="SAPBEXundefined 4 3 4 2 2" xfId="62705"/>
    <cellStyle name="SAPBEXundefined 4 3 4 3" xfId="62706"/>
    <cellStyle name="SAPBEXundefined 4 3 5" xfId="62707"/>
    <cellStyle name="SAPBEXundefined 4 3 5 2" xfId="62708"/>
    <cellStyle name="SAPBEXundefined 4 3 5 2 2" xfId="62709"/>
    <cellStyle name="SAPBEXundefined 4 3 5 3" xfId="62710"/>
    <cellStyle name="SAPBEXundefined 4 3 6" xfId="62711"/>
    <cellStyle name="SAPBEXundefined 4 3 6 2" xfId="62712"/>
    <cellStyle name="SAPBEXundefined 4 3 7" xfId="62713"/>
    <cellStyle name="SAPBEXundefined 4 4" xfId="62714"/>
    <cellStyle name="SAPBEXundefined 4 4 2" xfId="62715"/>
    <cellStyle name="SAPBEXundefined 4 4 2 2" xfId="62716"/>
    <cellStyle name="SAPBEXundefined 4 4 2 2 2" xfId="62717"/>
    <cellStyle name="SAPBEXundefined 4 4 2 2 2 2" xfId="62718"/>
    <cellStyle name="SAPBEXundefined 4 4 2 2 3" xfId="62719"/>
    <cellStyle name="SAPBEXundefined 4 4 2 3" xfId="62720"/>
    <cellStyle name="SAPBEXundefined 4 4 2 3 2" xfId="62721"/>
    <cellStyle name="SAPBEXundefined 4 4 2 3 2 2" xfId="62722"/>
    <cellStyle name="SAPBEXundefined 4 4 2 3 3" xfId="62723"/>
    <cellStyle name="SAPBEXundefined 4 4 2 4" xfId="62724"/>
    <cellStyle name="SAPBEXundefined 4 4 2 4 2" xfId="62725"/>
    <cellStyle name="SAPBEXundefined 4 4 2 4 2 2" xfId="62726"/>
    <cellStyle name="SAPBEXundefined 4 4 2 4 3" xfId="62727"/>
    <cellStyle name="SAPBEXundefined 4 4 2 5" xfId="62728"/>
    <cellStyle name="SAPBEXundefined 4 4 2 5 2" xfId="62729"/>
    <cellStyle name="SAPBEXundefined 4 4 2 5 2 2" xfId="62730"/>
    <cellStyle name="SAPBEXundefined 4 4 2 5 3" xfId="62731"/>
    <cellStyle name="SAPBEXundefined 4 4 2 6" xfId="62732"/>
    <cellStyle name="SAPBEXundefined 4 4 2 6 2" xfId="62733"/>
    <cellStyle name="SAPBEXundefined 4 4 2 6 2 2" xfId="62734"/>
    <cellStyle name="SAPBEXundefined 4 4 2 6 3" xfId="62735"/>
    <cellStyle name="SAPBEXundefined 4 4 2 7" xfId="62736"/>
    <cellStyle name="SAPBEXundefined 4 4 2 7 2" xfId="62737"/>
    <cellStyle name="SAPBEXundefined 4 4 2 8" xfId="62738"/>
    <cellStyle name="SAPBEXundefined 4 4 3" xfId="62739"/>
    <cellStyle name="SAPBEXundefined 4 4 3 2" xfId="62740"/>
    <cellStyle name="SAPBEXundefined 4 4 3 2 2" xfId="62741"/>
    <cellStyle name="SAPBEXundefined 4 4 3 3" xfId="62742"/>
    <cellStyle name="SAPBEXundefined 4 4 4" xfId="62743"/>
    <cellStyle name="SAPBEXundefined 4 4 4 2" xfId="62744"/>
    <cellStyle name="SAPBEXundefined 4 4 4 2 2" xfId="62745"/>
    <cellStyle name="SAPBEXundefined 4 4 4 3" xfId="62746"/>
    <cellStyle name="SAPBEXundefined 4 4 5" xfId="62747"/>
    <cellStyle name="SAPBEXundefined 4 4 5 2" xfId="62748"/>
    <cellStyle name="SAPBEXundefined 4 4 5 2 2" xfId="62749"/>
    <cellStyle name="SAPBEXundefined 4 4 5 3" xfId="62750"/>
    <cellStyle name="SAPBEXundefined 4 4 6" xfId="62751"/>
    <cellStyle name="SAPBEXundefined 4 4 6 2" xfId="62752"/>
    <cellStyle name="SAPBEXundefined 4 4 6 2 2" xfId="62753"/>
    <cellStyle name="SAPBEXundefined 4 4 6 3" xfId="62754"/>
    <cellStyle name="SAPBEXundefined 4 4 7" xfId="62755"/>
    <cellStyle name="SAPBEXundefined 4 4 7 2" xfId="62756"/>
    <cellStyle name="SAPBEXundefined 4 4 7 2 2" xfId="62757"/>
    <cellStyle name="SAPBEXundefined 4 4 7 3" xfId="62758"/>
    <cellStyle name="SAPBEXundefined 4 4 8" xfId="62759"/>
    <cellStyle name="SAPBEXundefined 4 4 8 2" xfId="62760"/>
    <cellStyle name="SAPBEXundefined 4 4 9" xfId="62761"/>
    <cellStyle name="SAPBEXundefined 4 5" xfId="62762"/>
    <cellStyle name="SAPBEXundefined 4 5 2" xfId="62763"/>
    <cellStyle name="SAPBEXundefined 4 5 2 2" xfId="62764"/>
    <cellStyle name="SAPBEXundefined 4 5 2 2 2" xfId="62765"/>
    <cellStyle name="SAPBEXundefined 4 5 2 3" xfId="62766"/>
    <cellStyle name="SAPBEXundefined 4 5 3" xfId="62767"/>
    <cellStyle name="SAPBEXundefined 4 5 3 2" xfId="62768"/>
    <cellStyle name="SAPBEXundefined 4 5 3 2 2" xfId="62769"/>
    <cellStyle name="SAPBEXundefined 4 5 3 3" xfId="62770"/>
    <cellStyle name="SAPBEXundefined 4 5 4" xfId="62771"/>
    <cellStyle name="SAPBEXundefined 4 5 4 2" xfId="62772"/>
    <cellStyle name="SAPBEXundefined 4 5 4 2 2" xfId="62773"/>
    <cellStyle name="SAPBEXundefined 4 5 4 3" xfId="62774"/>
    <cellStyle name="SAPBEXundefined 4 5 5" xfId="62775"/>
    <cellStyle name="SAPBEXundefined 4 5 5 2" xfId="62776"/>
    <cellStyle name="SAPBEXundefined 4 5 5 2 2" xfId="62777"/>
    <cellStyle name="SAPBEXundefined 4 5 5 3" xfId="62778"/>
    <cellStyle name="SAPBEXundefined 4 5 6" xfId="62779"/>
    <cellStyle name="SAPBEXundefined 4 5 6 2" xfId="62780"/>
    <cellStyle name="SAPBEXundefined 4 5 7" xfId="62781"/>
    <cellStyle name="SAPBEXundefined 4 6" xfId="62782"/>
    <cellStyle name="SAPBEXundefined 4 6 2" xfId="62783"/>
    <cellStyle name="SAPBEXundefined 4 6 2 2" xfId="62784"/>
    <cellStyle name="SAPBEXundefined 4 6 3" xfId="62785"/>
    <cellStyle name="SAPBEXundefined 4 7" xfId="62786"/>
    <cellStyle name="SAPBEXundefined 4 7 2" xfId="62787"/>
    <cellStyle name="SAPBEXundefined 4 7 2 2" xfId="62788"/>
    <cellStyle name="SAPBEXundefined 4 7 3" xfId="62789"/>
    <cellStyle name="SAPBEXundefined 4 8" xfId="62790"/>
    <cellStyle name="SAPBEXundefined 4 8 2" xfId="62791"/>
    <cellStyle name="SAPBEXundefined 4 9" xfId="62792"/>
    <cellStyle name="SAPBEXundefined 5" xfId="62793"/>
    <cellStyle name="SAPBEXundefined 5 2" xfId="62794"/>
    <cellStyle name="SAPBEXundefined 5 2 2" xfId="62795"/>
    <cellStyle name="SAPBEXundefined 5 2 2 2" xfId="62796"/>
    <cellStyle name="SAPBEXundefined 5 2 2 2 2" xfId="62797"/>
    <cellStyle name="SAPBEXundefined 5 2 2 2 2 2" xfId="62798"/>
    <cellStyle name="SAPBEXundefined 5 2 2 2 3" xfId="62799"/>
    <cellStyle name="SAPBEXundefined 5 2 2 3" xfId="62800"/>
    <cellStyle name="SAPBEXundefined 5 2 2 3 2" xfId="62801"/>
    <cellStyle name="SAPBEXundefined 5 2 2 3 2 2" xfId="62802"/>
    <cellStyle name="SAPBEXundefined 5 2 2 3 3" xfId="62803"/>
    <cellStyle name="SAPBEXundefined 5 2 2 4" xfId="62804"/>
    <cellStyle name="SAPBEXundefined 5 2 2 4 2" xfId="62805"/>
    <cellStyle name="SAPBEXundefined 5 2 2 4 2 2" xfId="62806"/>
    <cellStyle name="SAPBEXundefined 5 2 2 4 3" xfId="62807"/>
    <cellStyle name="SAPBEXundefined 5 2 2 5" xfId="62808"/>
    <cellStyle name="SAPBEXundefined 5 2 2 5 2" xfId="62809"/>
    <cellStyle name="SAPBEXundefined 5 2 2 5 2 2" xfId="62810"/>
    <cellStyle name="SAPBEXundefined 5 2 2 5 3" xfId="62811"/>
    <cellStyle name="SAPBEXundefined 5 2 2 6" xfId="62812"/>
    <cellStyle name="SAPBEXundefined 5 2 2 6 2" xfId="62813"/>
    <cellStyle name="SAPBEXundefined 5 2 2 6 2 2" xfId="62814"/>
    <cellStyle name="SAPBEXundefined 5 2 2 6 3" xfId="62815"/>
    <cellStyle name="SAPBEXundefined 5 2 2 7" xfId="62816"/>
    <cellStyle name="SAPBEXundefined 5 2 2 7 2" xfId="62817"/>
    <cellStyle name="SAPBEXundefined 5 2 2 8" xfId="62818"/>
    <cellStyle name="SAPBEXundefined 5 2 3" xfId="62819"/>
    <cellStyle name="SAPBEXundefined 5 2 3 2" xfId="62820"/>
    <cellStyle name="SAPBEXundefined 5 2 3 2 2" xfId="62821"/>
    <cellStyle name="SAPBEXundefined 5 2 3 3" xfId="62822"/>
    <cellStyle name="SAPBEXundefined 5 2 4" xfId="62823"/>
    <cellStyle name="SAPBEXundefined 5 2 4 2" xfId="62824"/>
    <cellStyle name="SAPBEXundefined 5 2 4 2 2" xfId="62825"/>
    <cellStyle name="SAPBEXundefined 5 2 4 3" xfId="62826"/>
    <cellStyle name="SAPBEXundefined 5 2 5" xfId="62827"/>
    <cellStyle name="SAPBEXundefined 5 2 5 2" xfId="62828"/>
    <cellStyle name="SAPBEXundefined 5 2 5 2 2" xfId="62829"/>
    <cellStyle name="SAPBEXundefined 5 2 5 3" xfId="62830"/>
    <cellStyle name="SAPBEXundefined 5 2 6" xfId="62831"/>
    <cellStyle name="SAPBEXundefined 5 2 6 2" xfId="62832"/>
    <cellStyle name="SAPBEXundefined 5 2 6 2 2" xfId="62833"/>
    <cellStyle name="SAPBEXundefined 5 2 6 3" xfId="62834"/>
    <cellStyle name="SAPBEXundefined 5 2 7" xfId="62835"/>
    <cellStyle name="SAPBEXundefined 5 2 7 2" xfId="62836"/>
    <cellStyle name="SAPBEXundefined 5 2 7 2 2" xfId="62837"/>
    <cellStyle name="SAPBEXundefined 5 2 7 3" xfId="62838"/>
    <cellStyle name="SAPBEXundefined 5 2 8" xfId="62839"/>
    <cellStyle name="SAPBEXundefined 5 2 8 2" xfId="62840"/>
    <cellStyle name="SAPBEXundefined 5 2 9" xfId="62841"/>
    <cellStyle name="SAPBEXundefined 5 3" xfId="62842"/>
    <cellStyle name="SAPBEXundefined 5 3 2" xfId="62843"/>
    <cellStyle name="SAPBEXundefined 5 3 2 2" xfId="62844"/>
    <cellStyle name="SAPBEXundefined 5 3 2 2 2" xfId="62845"/>
    <cellStyle name="SAPBEXundefined 5 3 2 3" xfId="62846"/>
    <cellStyle name="SAPBEXundefined 5 3 3" xfId="62847"/>
    <cellStyle name="SAPBEXundefined 5 3 3 2" xfId="62848"/>
    <cellStyle name="SAPBEXundefined 5 3 3 2 2" xfId="62849"/>
    <cellStyle name="SAPBEXundefined 5 3 3 3" xfId="62850"/>
    <cellStyle name="SAPBEXundefined 5 3 4" xfId="62851"/>
    <cellStyle name="SAPBEXundefined 5 3 4 2" xfId="62852"/>
    <cellStyle name="SAPBEXundefined 5 3 4 2 2" xfId="62853"/>
    <cellStyle name="SAPBEXundefined 5 3 4 3" xfId="62854"/>
    <cellStyle name="SAPBEXundefined 5 3 5" xfId="62855"/>
    <cellStyle name="SAPBEXundefined 5 3 5 2" xfId="62856"/>
    <cellStyle name="SAPBEXundefined 5 3 5 2 2" xfId="62857"/>
    <cellStyle name="SAPBEXundefined 5 3 5 3" xfId="62858"/>
    <cellStyle name="SAPBEXundefined 5 3 6" xfId="62859"/>
    <cellStyle name="SAPBEXundefined 5 3 6 2" xfId="62860"/>
    <cellStyle name="SAPBEXundefined 5 3 7" xfId="62861"/>
    <cellStyle name="SAPBEXundefined 5 4" xfId="62862"/>
    <cellStyle name="SAPBEXundefined 5 4 2" xfId="62863"/>
    <cellStyle name="SAPBEXundefined 5 4 2 2" xfId="62864"/>
    <cellStyle name="SAPBEXundefined 5 4 3" xfId="62865"/>
    <cellStyle name="SAPBEXundefined 5 5" xfId="62866"/>
    <cellStyle name="SAPBEXundefined 5 5 2" xfId="62867"/>
    <cellStyle name="SAPBEXundefined 5 5 2 2" xfId="62868"/>
    <cellStyle name="SAPBEXundefined 5 5 3" xfId="62869"/>
    <cellStyle name="SAPBEXundefined 5 6" xfId="62870"/>
    <cellStyle name="SAPBEXundefined 5 6 2" xfId="62871"/>
    <cellStyle name="SAPBEXundefined 5 7" xfId="62872"/>
    <cellStyle name="SAPBEXundefined 6" xfId="62873"/>
    <cellStyle name="SAPBEXundefined 6 2" xfId="62874"/>
    <cellStyle name="SAPBEXundefined 6 2 2" xfId="62875"/>
    <cellStyle name="SAPBEXundefined 6 2 2 2" xfId="62876"/>
    <cellStyle name="SAPBEXundefined 6 2 2 2 2" xfId="62877"/>
    <cellStyle name="SAPBEXundefined 6 2 2 3" xfId="62878"/>
    <cellStyle name="SAPBEXundefined 6 2 3" xfId="62879"/>
    <cellStyle name="SAPBEXundefined 6 2 3 2" xfId="62880"/>
    <cellStyle name="SAPBEXundefined 6 2 3 2 2" xfId="62881"/>
    <cellStyle name="SAPBEXundefined 6 2 3 3" xfId="62882"/>
    <cellStyle name="SAPBEXundefined 6 2 4" xfId="62883"/>
    <cellStyle name="SAPBEXundefined 6 2 4 2" xfId="62884"/>
    <cellStyle name="SAPBEXundefined 6 2 4 2 2" xfId="62885"/>
    <cellStyle name="SAPBEXundefined 6 2 4 3" xfId="62886"/>
    <cellStyle name="SAPBEXundefined 6 2 5" xfId="62887"/>
    <cellStyle name="SAPBEXundefined 6 2 5 2" xfId="62888"/>
    <cellStyle name="SAPBEXundefined 6 2 5 2 2" xfId="62889"/>
    <cellStyle name="SAPBEXundefined 6 2 5 3" xfId="62890"/>
    <cellStyle name="SAPBEXundefined 6 2 6" xfId="62891"/>
    <cellStyle name="SAPBEXundefined 6 2 6 2" xfId="62892"/>
    <cellStyle name="SAPBEXundefined 6 2 6 2 2" xfId="62893"/>
    <cellStyle name="SAPBEXundefined 6 2 6 3" xfId="62894"/>
    <cellStyle name="SAPBEXundefined 6 2 7" xfId="62895"/>
    <cellStyle name="SAPBEXundefined 6 2 7 2" xfId="62896"/>
    <cellStyle name="SAPBEXundefined 6 2 8" xfId="62897"/>
    <cellStyle name="SAPBEXundefined 6 3" xfId="62898"/>
    <cellStyle name="SAPBEXundefined 6 3 2" xfId="62899"/>
    <cellStyle name="SAPBEXundefined 6 3 2 2" xfId="62900"/>
    <cellStyle name="SAPBEXundefined 6 3 3" xfId="62901"/>
    <cellStyle name="SAPBEXundefined 6 4" xfId="62902"/>
    <cellStyle name="SAPBEXundefined 6 4 2" xfId="62903"/>
    <cellStyle name="SAPBEXundefined 6 4 2 2" xfId="62904"/>
    <cellStyle name="SAPBEXundefined 6 4 3" xfId="62905"/>
    <cellStyle name="SAPBEXundefined 6 5" xfId="62906"/>
    <cellStyle name="SAPBEXundefined 6 5 2" xfId="62907"/>
    <cellStyle name="SAPBEXundefined 6 5 2 2" xfId="62908"/>
    <cellStyle name="SAPBEXundefined 6 5 3" xfId="62909"/>
    <cellStyle name="SAPBEXundefined 6 6" xfId="62910"/>
    <cellStyle name="SAPBEXundefined 6 6 2" xfId="62911"/>
    <cellStyle name="SAPBEXundefined 6 6 2 2" xfId="62912"/>
    <cellStyle name="SAPBEXundefined 6 6 3" xfId="62913"/>
    <cellStyle name="SAPBEXundefined 6 7" xfId="62914"/>
    <cellStyle name="SAPBEXundefined 6 7 2" xfId="62915"/>
    <cellStyle name="SAPBEXundefined 6 7 2 2" xfId="62916"/>
    <cellStyle name="SAPBEXundefined 6 7 3" xfId="62917"/>
    <cellStyle name="SAPBEXundefined 6 8" xfId="62918"/>
    <cellStyle name="SAPBEXundefined 6 8 2" xfId="62919"/>
    <cellStyle name="SAPBEXundefined 6 9" xfId="62920"/>
    <cellStyle name="SAPBEXundefined 7" xfId="62921"/>
    <cellStyle name="SAPBEXundefined 7 2" xfId="62922"/>
    <cellStyle name="SAPBEXundefined 7 2 2" xfId="62923"/>
    <cellStyle name="SAPBEXundefined 7 2 2 2" xfId="62924"/>
    <cellStyle name="SAPBEXundefined 7 2 3" xfId="62925"/>
    <cellStyle name="SAPBEXundefined 7 3" xfId="62926"/>
    <cellStyle name="SAPBEXundefined 7 3 2" xfId="62927"/>
    <cellStyle name="SAPBEXundefined 7 3 2 2" xfId="62928"/>
    <cellStyle name="SAPBEXundefined 7 3 3" xfId="62929"/>
    <cellStyle name="SAPBEXundefined 7 4" xfId="62930"/>
    <cellStyle name="SAPBEXundefined 7 4 2" xfId="62931"/>
    <cellStyle name="SAPBEXundefined 7 4 2 2" xfId="62932"/>
    <cellStyle name="SAPBEXundefined 7 4 3" xfId="62933"/>
    <cellStyle name="SAPBEXundefined 7 5" xfId="62934"/>
    <cellStyle name="SAPBEXundefined 7 5 2" xfId="62935"/>
    <cellStyle name="SAPBEXundefined 7 5 2 2" xfId="62936"/>
    <cellStyle name="SAPBEXundefined 7 5 3" xfId="62937"/>
    <cellStyle name="SAPBEXundefined 7 6" xfId="62938"/>
    <cellStyle name="SAPBEXundefined 7 6 2" xfId="62939"/>
    <cellStyle name="SAPBEXundefined 7 7" xfId="62940"/>
    <cellStyle name="SAPBEXundefined 8" xfId="62941"/>
    <cellStyle name="SAPBEXundefined 8 2" xfId="62942"/>
    <cellStyle name="SAPBEXundefined 8 2 2" xfId="62943"/>
    <cellStyle name="SAPBEXundefined 8 3" xfId="62944"/>
    <cellStyle name="SAPBEXundefined 9" xfId="62945"/>
    <cellStyle name="SAPBEXundefined 9 2" xfId="62946"/>
    <cellStyle name="SAPBEXundefined 9 2 2" xfId="62947"/>
    <cellStyle name="SAPBEXundefined 9 3" xfId="62948"/>
    <cellStyle name="SAPBEXundefined_10년_단기 (2)" xfId="62949"/>
    <cellStyle name="Separador de milhares [0]_Person" xfId="62950"/>
    <cellStyle name="Separador de milhares_Person" xfId="62951"/>
    <cellStyle name="SHADEDSTORES" xfId="62952"/>
    <cellStyle name="SHADEDSTORES 2" xfId="62953"/>
    <cellStyle name="SHADEDSTORES 3" xfId="62954"/>
    <cellStyle name="Sheet Title" xfId="62955"/>
    <cellStyle name="specstores" xfId="62956"/>
    <cellStyle name="specstores 2" xfId="62957"/>
    <cellStyle name="Standard" xfId="62958"/>
    <cellStyle name="Style 1" xfId="62959"/>
    <cellStyle name="Style 1 2" xfId="62960"/>
    <cellStyle name="Style 1 3" xfId="62961"/>
    <cellStyle name="Style 1 4" xfId="62962"/>
    <cellStyle name="subhead" xfId="62963"/>
    <cellStyle name="Subtotal" xfId="62964"/>
    <cellStyle name="Text Indent A" xfId="62965"/>
    <cellStyle name="Text Indent B" xfId="62966"/>
    <cellStyle name="Text Indent C" xfId="62967"/>
    <cellStyle name="þ_x001d_ð'&amp;Oy?Hy9_x0008__x000f__x0007_æ_x0007__x0007__x0001__x0001_" xfId="62968"/>
    <cellStyle name="þ_x001d_ð'&amp;Oy?Hy9_x0008__x000f__x0007_æ_x0007__x0007__x0001__x0001_ 2" xfId="62969"/>
    <cellStyle name="Title 2" xfId="62970"/>
    <cellStyle name="Title 2 2" xfId="62971"/>
    <cellStyle name="Title 2 3" xfId="62972"/>
    <cellStyle name="Title 2 4" xfId="62973"/>
    <cellStyle name="Title 2 5" xfId="62974"/>
    <cellStyle name="Title 3" xfId="62975"/>
    <cellStyle name="Title 3 2" xfId="62976"/>
    <cellStyle name="Title 4" xfId="62977"/>
    <cellStyle name="Total 10" xfId="62978"/>
    <cellStyle name="Total 2" xfId="62979"/>
    <cellStyle name="Total 2 10" xfId="62980"/>
    <cellStyle name="Total 2 11" xfId="62981"/>
    <cellStyle name="Total 2 12" xfId="62982"/>
    <cellStyle name="Total 2 2" xfId="62983"/>
    <cellStyle name="Total 2 2 10" xfId="62984"/>
    <cellStyle name="Total 2 2 2" xfId="62985"/>
    <cellStyle name="Total 2 2 2 2" xfId="62986"/>
    <cellStyle name="Total 2 2 2 2 2" xfId="62987"/>
    <cellStyle name="Total 2 2 2 2 2 2" xfId="62988"/>
    <cellStyle name="Total 2 2 2 2 3" xfId="62989"/>
    <cellStyle name="Total 2 2 2 3" xfId="62990"/>
    <cellStyle name="Total 2 2 2 3 2" xfId="62991"/>
    <cellStyle name="Total 2 2 2 3 2 2" xfId="62992"/>
    <cellStyle name="Total 2 2 2 3 3" xfId="62993"/>
    <cellStyle name="Total 2 2 2 4" xfId="62994"/>
    <cellStyle name="Total 2 2 2 4 2" xfId="62995"/>
    <cellStyle name="Total 2 2 2 4 2 2" xfId="62996"/>
    <cellStyle name="Total 2 2 2 4 3" xfId="62997"/>
    <cellStyle name="Total 2 2 2 5" xfId="62998"/>
    <cellStyle name="Total 2 2 2 5 2" xfId="62999"/>
    <cellStyle name="Total 2 2 2 5 2 2" xfId="63000"/>
    <cellStyle name="Total 2 2 2 5 3" xfId="63001"/>
    <cellStyle name="Total 2 2 2 6" xfId="63002"/>
    <cellStyle name="Total 2 2 2 6 2" xfId="63003"/>
    <cellStyle name="Total 2 2 2 6 2 2" xfId="63004"/>
    <cellStyle name="Total 2 2 2 6 3" xfId="63005"/>
    <cellStyle name="Total 2 2 2 7" xfId="63006"/>
    <cellStyle name="Total 2 2 2 7 2" xfId="63007"/>
    <cellStyle name="Total 2 2 2 8" xfId="63008"/>
    <cellStyle name="Total 2 2 3" xfId="63009"/>
    <cellStyle name="Total 2 2 3 2" xfId="63010"/>
    <cellStyle name="Total 2 2 3 2 2" xfId="63011"/>
    <cellStyle name="Total 2 2 3 3" xfId="63012"/>
    <cellStyle name="Total 2 2 4" xfId="63013"/>
    <cellStyle name="Total 2 2 4 2" xfId="63014"/>
    <cellStyle name="Total 2 2 4 2 2" xfId="63015"/>
    <cellStyle name="Total 2 2 4 3" xfId="63016"/>
    <cellStyle name="Total 2 2 5" xfId="63017"/>
    <cellStyle name="Total 2 2 5 2" xfId="63018"/>
    <cellStyle name="Total 2 2 5 2 2" xfId="63019"/>
    <cellStyle name="Total 2 2 5 3" xfId="63020"/>
    <cellStyle name="Total 2 2 6" xfId="63021"/>
    <cellStyle name="Total 2 2 6 2" xfId="63022"/>
    <cellStyle name="Total 2 2 6 2 2" xfId="63023"/>
    <cellStyle name="Total 2 2 6 3" xfId="63024"/>
    <cellStyle name="Total 2 2 7" xfId="63025"/>
    <cellStyle name="Total 2 2 7 2" xfId="63026"/>
    <cellStyle name="Total 2 2 7 2 2" xfId="63027"/>
    <cellStyle name="Total 2 2 7 3" xfId="63028"/>
    <cellStyle name="Total 2 2 8" xfId="63029"/>
    <cellStyle name="Total 2 2 8 2" xfId="63030"/>
    <cellStyle name="Total 2 2 9" xfId="63031"/>
    <cellStyle name="Total 2 3" xfId="63032"/>
    <cellStyle name="Total 2 3 2" xfId="63033"/>
    <cellStyle name="Total 2 3 2 2" xfId="63034"/>
    <cellStyle name="Total 2 3 2 2 2" xfId="63035"/>
    <cellStyle name="Total 2 3 2 3" xfId="63036"/>
    <cellStyle name="Total 2 3 3" xfId="63037"/>
    <cellStyle name="Total 2 3 3 2" xfId="63038"/>
    <cellStyle name="Total 2 3 3 2 2" xfId="63039"/>
    <cellStyle name="Total 2 3 3 3" xfId="63040"/>
    <cellStyle name="Total 2 3 4" xfId="63041"/>
    <cellStyle name="Total 2 3 4 2" xfId="63042"/>
    <cellStyle name="Total 2 3 4 2 2" xfId="63043"/>
    <cellStyle name="Total 2 3 4 3" xfId="63044"/>
    <cellStyle name="Total 2 3 5" xfId="63045"/>
    <cellStyle name="Total 2 3 5 2" xfId="63046"/>
    <cellStyle name="Total 2 3 5 2 2" xfId="63047"/>
    <cellStyle name="Total 2 3 5 3" xfId="63048"/>
    <cellStyle name="Total 2 3 6" xfId="63049"/>
    <cellStyle name="Total 2 3 6 2" xfId="63050"/>
    <cellStyle name="Total 2 3 6 2 2" xfId="63051"/>
    <cellStyle name="Total 2 3 6 3" xfId="63052"/>
    <cellStyle name="Total 2 3 7" xfId="63053"/>
    <cellStyle name="Total 2 3 7 2" xfId="63054"/>
    <cellStyle name="Total 2 3 8" xfId="63055"/>
    <cellStyle name="Total 2 4" xfId="63056"/>
    <cellStyle name="Total 2 4 2" xfId="63057"/>
    <cellStyle name="Total 2 4 2 2" xfId="63058"/>
    <cellStyle name="Total 2 4 3" xfId="63059"/>
    <cellStyle name="Total 2 5" xfId="63060"/>
    <cellStyle name="Total 2 5 2" xfId="63061"/>
    <cellStyle name="Total 2 5 2 2" xfId="63062"/>
    <cellStyle name="Total 2 5 3" xfId="63063"/>
    <cellStyle name="Total 2 6" xfId="63064"/>
    <cellStyle name="Total 2 6 2" xfId="63065"/>
    <cellStyle name="Total 2 6 2 2" xfId="63066"/>
    <cellStyle name="Total 2 6 3" xfId="63067"/>
    <cellStyle name="Total 2 7" xfId="63068"/>
    <cellStyle name="Total 2 7 2" xfId="63069"/>
    <cellStyle name="Total 2 8" xfId="63070"/>
    <cellStyle name="Total 2 9" xfId="63071"/>
    <cellStyle name="Total 3" xfId="63072"/>
    <cellStyle name="Total 3 10" xfId="63073"/>
    <cellStyle name="Total 3 2" xfId="63074"/>
    <cellStyle name="Total 3 2 2" xfId="63075"/>
    <cellStyle name="Total 3 2 2 2" xfId="63076"/>
    <cellStyle name="Total 3 2 2 2 2" xfId="63077"/>
    <cellStyle name="Total 3 2 2 3" xfId="63078"/>
    <cellStyle name="Total 3 2 3" xfId="63079"/>
    <cellStyle name="Total 3 2 3 2" xfId="63080"/>
    <cellStyle name="Total 3 2 3 2 2" xfId="63081"/>
    <cellStyle name="Total 3 2 3 3" xfId="63082"/>
    <cellStyle name="Total 3 2 4" xfId="63083"/>
    <cellStyle name="Total 3 2 4 2" xfId="63084"/>
    <cellStyle name="Total 3 2 4 2 2" xfId="63085"/>
    <cellStyle name="Total 3 2 4 3" xfId="63086"/>
    <cellStyle name="Total 3 2 5" xfId="63087"/>
    <cellStyle name="Total 3 2 5 2" xfId="63088"/>
    <cellStyle name="Total 3 2 5 2 2" xfId="63089"/>
    <cellStyle name="Total 3 2 5 3" xfId="63090"/>
    <cellStyle name="Total 3 2 6" xfId="63091"/>
    <cellStyle name="Total 3 2 6 2" xfId="63092"/>
    <cellStyle name="Total 3 2 6 2 2" xfId="63093"/>
    <cellStyle name="Total 3 2 6 3" xfId="63094"/>
    <cellStyle name="Total 3 2 7" xfId="63095"/>
    <cellStyle name="Total 3 2 7 2" xfId="63096"/>
    <cellStyle name="Total 3 2 8" xfId="63097"/>
    <cellStyle name="Total 3 3" xfId="63098"/>
    <cellStyle name="Total 3 3 2" xfId="63099"/>
    <cellStyle name="Total 3 3 2 2" xfId="63100"/>
    <cellStyle name="Total 3 3 3" xfId="63101"/>
    <cellStyle name="Total 3 4" xfId="63102"/>
    <cellStyle name="Total 3 4 2" xfId="63103"/>
    <cellStyle name="Total 3 4 2 2" xfId="63104"/>
    <cellStyle name="Total 3 4 3" xfId="63105"/>
    <cellStyle name="Total 3 5" xfId="63106"/>
    <cellStyle name="Total 3 5 2" xfId="63107"/>
    <cellStyle name="Total 3 5 2 2" xfId="63108"/>
    <cellStyle name="Total 3 5 3" xfId="63109"/>
    <cellStyle name="Total 3 6" xfId="63110"/>
    <cellStyle name="Total 3 6 2" xfId="63111"/>
    <cellStyle name="Total 3 6 2 2" xfId="63112"/>
    <cellStyle name="Total 3 6 3" xfId="63113"/>
    <cellStyle name="Total 3 7" xfId="63114"/>
    <cellStyle name="Total 3 7 2" xfId="63115"/>
    <cellStyle name="Total 3 7 2 2" xfId="63116"/>
    <cellStyle name="Total 3 7 3" xfId="63117"/>
    <cellStyle name="Total 3 8" xfId="63118"/>
    <cellStyle name="Total 3 8 2" xfId="63119"/>
    <cellStyle name="Total 3 9" xfId="63120"/>
    <cellStyle name="Total 4" xfId="63121"/>
    <cellStyle name="Total 4 2" xfId="63122"/>
    <cellStyle name="Total 4 2 2" xfId="63123"/>
    <cellStyle name="Total 4 2 2 2" xfId="63124"/>
    <cellStyle name="Total 4 2 3" xfId="63125"/>
    <cellStyle name="Total 4 3" xfId="63126"/>
    <cellStyle name="Total 4 3 2" xfId="63127"/>
    <cellStyle name="Total 4 3 2 2" xfId="63128"/>
    <cellStyle name="Total 4 3 3" xfId="63129"/>
    <cellStyle name="Total 4 4" xfId="63130"/>
    <cellStyle name="Total 4 4 2" xfId="63131"/>
    <cellStyle name="Total 4 4 2 2" xfId="63132"/>
    <cellStyle name="Total 4 4 3" xfId="63133"/>
    <cellStyle name="Total 4 5" xfId="63134"/>
    <cellStyle name="Total 4 5 2" xfId="63135"/>
    <cellStyle name="Total 4 5 2 2" xfId="63136"/>
    <cellStyle name="Total 4 5 3" xfId="63137"/>
    <cellStyle name="Total 4 6" xfId="63138"/>
    <cellStyle name="Total 4 6 2" xfId="63139"/>
    <cellStyle name="Total 4 6 2 2" xfId="63140"/>
    <cellStyle name="Total 4 6 3" xfId="63141"/>
    <cellStyle name="Total 4 7" xfId="63142"/>
    <cellStyle name="Total 4 7 2" xfId="63143"/>
    <cellStyle name="Total 4 8" xfId="63144"/>
    <cellStyle name="Total 5" xfId="63145"/>
    <cellStyle name="Total 5 2" xfId="63146"/>
    <cellStyle name="Total 5 2 2" xfId="63147"/>
    <cellStyle name="Total 5 3" xfId="63148"/>
    <cellStyle name="Total 6" xfId="63149"/>
    <cellStyle name="Total 6 2" xfId="63150"/>
    <cellStyle name="Total 6 2 2" xfId="63151"/>
    <cellStyle name="Total 6 3" xfId="63152"/>
    <cellStyle name="Total 7" xfId="63153"/>
    <cellStyle name="Total 7 2" xfId="63154"/>
    <cellStyle name="Total 7 2 2" xfId="63155"/>
    <cellStyle name="Total 7 3" xfId="63156"/>
    <cellStyle name="Total 8" xfId="63157"/>
    <cellStyle name="Total 8 2" xfId="63158"/>
    <cellStyle name="Total 9" xfId="63159"/>
    <cellStyle name="Viet Nam" xfId="63160"/>
    <cellStyle name="Warning Text 2" xfId="63161"/>
    <cellStyle name="Warning Text 2 2" xfId="63162"/>
    <cellStyle name="Warning Text 2 3" xfId="63163"/>
    <cellStyle name="Warning Text 2 4" xfId="63164"/>
    <cellStyle name="Warning Text 2 5" xfId="63165"/>
    <cellStyle name="Warning Text 3" xfId="63166"/>
    <cellStyle name="Warning Text 4" xfId="63167"/>
    <cellStyle name="wrap" xfId="63168"/>
    <cellStyle name="wrap 2" xfId="63169"/>
    <cellStyle name="wrap 2 2" xfId="63170"/>
    <cellStyle name="wrap 3" xfId="63171"/>
    <cellStyle name="wrap 3 2" xfId="63172"/>
    <cellStyle name="wrap 4" xfId="63173"/>
    <cellStyle name="Wไhrung [0]_35ERI8T2gbIEMixb4v26icuOo" xfId="63174"/>
    <cellStyle name="Wไhrung_35ERI8T2gbIEMixb4v26icuOo" xfId="63175"/>
    <cellStyle name="W鋒rung [0]_laroux" xfId="63176"/>
    <cellStyle name="W鋒rung_laroux" xfId="63177"/>
    <cellStyle name="เครื่องหมายจุลภาค [0]_Book2" xfId="63178"/>
    <cellStyle name="เครื่องหมายจุลภาค_Book2" xfId="63179"/>
    <cellStyle name="เครื่องหมายสกุลเงิน [0]_Book2" xfId="63180"/>
    <cellStyle name="เครื่องหมายสกุลเงิน_Book2" xfId="63181"/>
    <cellStyle name="ปกติ_Book2" xfId="63182"/>
    <cellStyle name=" [0.00]_ Att. 1- Cover" xfId="63183"/>
    <cellStyle name="_ Att. 1- Cover" xfId="63184"/>
    <cellStyle name="?_ Att. 1- Cover" xfId="63185"/>
    <cellStyle name="遽_4錯褒瞳" xfId="63186"/>
    <cellStyle name="강조색1 2" xfId="63187"/>
    <cellStyle name="강조색1 2 2" xfId="63188"/>
    <cellStyle name="강조색1 2 3" xfId="63189"/>
    <cellStyle name="강조색2 2" xfId="63190"/>
    <cellStyle name="강조색2 2 2" xfId="63191"/>
    <cellStyle name="강조색2 2 3" xfId="63192"/>
    <cellStyle name="강조색3 2" xfId="63193"/>
    <cellStyle name="강조색3 2 2" xfId="63194"/>
    <cellStyle name="강조색3 2 3" xfId="63195"/>
    <cellStyle name="강조색4 2" xfId="63196"/>
    <cellStyle name="강조색4 2 2" xfId="63197"/>
    <cellStyle name="강조색4 2 3" xfId="63198"/>
    <cellStyle name="강조색5 2" xfId="63199"/>
    <cellStyle name="강조색5 2 2" xfId="63200"/>
    <cellStyle name="강조색5 2 3" xfId="63201"/>
    <cellStyle name="강조색6 2" xfId="63202"/>
    <cellStyle name="강조색6 2 2" xfId="63203"/>
    <cellStyle name="강조색6 2 3" xfId="63204"/>
    <cellStyle name="경고문 2" xfId="63205"/>
    <cellStyle name="경고문 2 2" xfId="63206"/>
    <cellStyle name="경고문 2 3" xfId="63207"/>
    <cellStyle name="계산 2" xfId="63208"/>
    <cellStyle name="계산 2 10" xfId="63209"/>
    <cellStyle name="계산 2 2" xfId="63210"/>
    <cellStyle name="계산 2 2 2" xfId="63211"/>
    <cellStyle name="계산 2 2 2 2" xfId="63212"/>
    <cellStyle name="계산 2 2 2 2 2" xfId="63213"/>
    <cellStyle name="계산 2 2 2 2 2 2" xfId="63214"/>
    <cellStyle name="계산 2 2 2 2 2 2 2" xfId="63215"/>
    <cellStyle name="계산 2 2 2 2 2 3" xfId="63216"/>
    <cellStyle name="계산 2 2 2 2 3" xfId="63217"/>
    <cellStyle name="계산 2 2 2 2 3 2" xfId="63218"/>
    <cellStyle name="계산 2 2 2 2 3 2 2" xfId="63219"/>
    <cellStyle name="계산 2 2 2 2 3 3" xfId="63220"/>
    <cellStyle name="계산 2 2 2 2 4" xfId="63221"/>
    <cellStyle name="계산 2 2 2 2 4 2" xfId="63222"/>
    <cellStyle name="계산 2 2 2 2 4 2 2" xfId="63223"/>
    <cellStyle name="계산 2 2 2 2 4 3" xfId="63224"/>
    <cellStyle name="계산 2 2 2 2 5" xfId="63225"/>
    <cellStyle name="계산 2 2 2 2 5 2" xfId="63226"/>
    <cellStyle name="계산 2 2 2 2 5 2 2" xfId="63227"/>
    <cellStyle name="계산 2 2 2 2 5 3" xfId="63228"/>
    <cellStyle name="계산 2 2 2 2 6" xfId="63229"/>
    <cellStyle name="계산 2 2 2 2 6 2" xfId="63230"/>
    <cellStyle name="계산 2 2 2 2 6 2 2" xfId="63231"/>
    <cellStyle name="계산 2 2 2 2 6 3" xfId="63232"/>
    <cellStyle name="계산 2 2 2 2 7" xfId="63233"/>
    <cellStyle name="계산 2 2 2 2 7 2" xfId="63234"/>
    <cellStyle name="계산 2 2 2 2 8" xfId="63235"/>
    <cellStyle name="계산 2 2 2 3" xfId="63236"/>
    <cellStyle name="계산 2 2 2 3 2" xfId="63237"/>
    <cellStyle name="계산 2 2 2 3 2 2" xfId="63238"/>
    <cellStyle name="계산 2 2 2 3 3" xfId="63239"/>
    <cellStyle name="계산 2 2 2 4" xfId="63240"/>
    <cellStyle name="계산 2 2 2 4 2" xfId="63241"/>
    <cellStyle name="계산 2 2 2 4 2 2" xfId="63242"/>
    <cellStyle name="계산 2 2 2 4 3" xfId="63243"/>
    <cellStyle name="계산 2 2 2 5" xfId="63244"/>
    <cellStyle name="계산 2 2 2 5 2" xfId="63245"/>
    <cellStyle name="계산 2 2 2 5 2 2" xfId="63246"/>
    <cellStyle name="계산 2 2 2 5 3" xfId="63247"/>
    <cellStyle name="계산 2 2 2 6" xfId="63248"/>
    <cellStyle name="계산 2 2 2 6 2" xfId="63249"/>
    <cellStyle name="계산 2 2 2 6 2 2" xfId="63250"/>
    <cellStyle name="계산 2 2 2 6 3" xfId="63251"/>
    <cellStyle name="계산 2 2 2 7" xfId="63252"/>
    <cellStyle name="계산 2 2 2 7 2" xfId="63253"/>
    <cellStyle name="계산 2 2 2 7 2 2" xfId="63254"/>
    <cellStyle name="계산 2 2 2 7 3" xfId="63255"/>
    <cellStyle name="계산 2 2 2 8" xfId="63256"/>
    <cellStyle name="계산 2 2 2 8 2" xfId="63257"/>
    <cellStyle name="계산 2 2 2 9" xfId="63258"/>
    <cellStyle name="계산 2 2 3" xfId="63259"/>
    <cellStyle name="계산 2 2 3 2" xfId="63260"/>
    <cellStyle name="계산 2 2 3 2 2" xfId="63261"/>
    <cellStyle name="계산 2 2 3 2 2 2" xfId="63262"/>
    <cellStyle name="계산 2 2 3 2 3" xfId="63263"/>
    <cellStyle name="계산 2 2 3 3" xfId="63264"/>
    <cellStyle name="계산 2 2 3 3 2" xfId="63265"/>
    <cellStyle name="계산 2 2 3 3 2 2" xfId="63266"/>
    <cellStyle name="계산 2 2 3 3 3" xfId="63267"/>
    <cellStyle name="계산 2 2 3 4" xfId="63268"/>
    <cellStyle name="계산 2 2 3 4 2" xfId="63269"/>
    <cellStyle name="계산 2 2 3 4 2 2" xfId="63270"/>
    <cellStyle name="계산 2 2 3 4 3" xfId="63271"/>
    <cellStyle name="계산 2 2 3 5" xfId="63272"/>
    <cellStyle name="계산 2 2 3 5 2" xfId="63273"/>
    <cellStyle name="계산 2 2 3 5 2 2" xfId="63274"/>
    <cellStyle name="계산 2 2 3 5 3" xfId="63275"/>
    <cellStyle name="계산 2 2 3 6" xfId="63276"/>
    <cellStyle name="계산 2 2 3 6 2" xfId="63277"/>
    <cellStyle name="계산 2 2 3 7" xfId="63278"/>
    <cellStyle name="계산 2 2 4" xfId="63279"/>
    <cellStyle name="계산 2 2 4 2" xfId="63280"/>
    <cellStyle name="계산 2 2 4 2 2" xfId="63281"/>
    <cellStyle name="계산 2 2 4 3" xfId="63282"/>
    <cellStyle name="계산 2 2 5" xfId="63283"/>
    <cellStyle name="계산 2 2 5 2" xfId="63284"/>
    <cellStyle name="계산 2 2 5 2 2" xfId="63285"/>
    <cellStyle name="계산 2 2 5 3" xfId="63286"/>
    <cellStyle name="계산 2 2 6" xfId="63287"/>
    <cellStyle name="계산 2 2 6 2" xfId="63288"/>
    <cellStyle name="계산 2 2 7" xfId="63289"/>
    <cellStyle name="계산 2 3" xfId="63290"/>
    <cellStyle name="계산 2 3 2" xfId="63291"/>
    <cellStyle name="계산 2 3 2 2" xfId="63292"/>
    <cellStyle name="계산 2 3 2 2 2" xfId="63293"/>
    <cellStyle name="계산 2 3 2 2 2 2" xfId="63294"/>
    <cellStyle name="계산 2 3 2 2 3" xfId="63295"/>
    <cellStyle name="계산 2 3 2 3" xfId="63296"/>
    <cellStyle name="계산 2 3 2 3 2" xfId="63297"/>
    <cellStyle name="계산 2 3 2 3 2 2" xfId="63298"/>
    <cellStyle name="계산 2 3 2 3 3" xfId="63299"/>
    <cellStyle name="계산 2 3 2 4" xfId="63300"/>
    <cellStyle name="계산 2 3 2 4 2" xfId="63301"/>
    <cellStyle name="계산 2 3 2 4 2 2" xfId="63302"/>
    <cellStyle name="계산 2 3 2 4 3" xfId="63303"/>
    <cellStyle name="계산 2 3 2 5" xfId="63304"/>
    <cellStyle name="계산 2 3 2 5 2" xfId="63305"/>
    <cellStyle name="계산 2 3 2 5 2 2" xfId="63306"/>
    <cellStyle name="계산 2 3 2 5 3" xfId="63307"/>
    <cellStyle name="계산 2 3 2 6" xfId="63308"/>
    <cellStyle name="계산 2 3 2 6 2" xfId="63309"/>
    <cellStyle name="계산 2 3 2 6 2 2" xfId="63310"/>
    <cellStyle name="계산 2 3 2 6 3" xfId="63311"/>
    <cellStyle name="계산 2 3 2 7" xfId="63312"/>
    <cellStyle name="계산 2 3 2 7 2" xfId="63313"/>
    <cellStyle name="계산 2 3 2 8" xfId="63314"/>
    <cellStyle name="계산 2 3 3" xfId="63315"/>
    <cellStyle name="계산 2 3 3 2" xfId="63316"/>
    <cellStyle name="계산 2 3 3 2 2" xfId="63317"/>
    <cellStyle name="계산 2 3 3 3" xfId="63318"/>
    <cellStyle name="계산 2 3 4" xfId="63319"/>
    <cellStyle name="계산 2 3 4 2" xfId="63320"/>
    <cellStyle name="계산 2 3 4 2 2" xfId="63321"/>
    <cellStyle name="계산 2 3 4 3" xfId="63322"/>
    <cellStyle name="계산 2 3 5" xfId="63323"/>
    <cellStyle name="계산 2 3 5 2" xfId="63324"/>
    <cellStyle name="계산 2 3 5 2 2" xfId="63325"/>
    <cellStyle name="계산 2 3 5 3" xfId="63326"/>
    <cellStyle name="계산 2 3 6" xfId="63327"/>
    <cellStyle name="계산 2 3 6 2" xfId="63328"/>
    <cellStyle name="계산 2 3 6 2 2" xfId="63329"/>
    <cellStyle name="계산 2 3 6 3" xfId="63330"/>
    <cellStyle name="계산 2 3 7" xfId="63331"/>
    <cellStyle name="계산 2 3 7 2" xfId="63332"/>
    <cellStyle name="계산 2 3 7 2 2" xfId="63333"/>
    <cellStyle name="계산 2 3 7 3" xfId="63334"/>
    <cellStyle name="계산 2 3 8" xfId="63335"/>
    <cellStyle name="계산 2 3 8 2" xfId="63336"/>
    <cellStyle name="계산 2 3 9" xfId="63337"/>
    <cellStyle name="계산 2 4" xfId="63338"/>
    <cellStyle name="계산 2 4 2" xfId="63339"/>
    <cellStyle name="계산 2 4 2 2" xfId="63340"/>
    <cellStyle name="계산 2 4 2 2 2" xfId="63341"/>
    <cellStyle name="계산 2 4 2 3" xfId="63342"/>
    <cellStyle name="계산 2 4 3" xfId="63343"/>
    <cellStyle name="계산 2 4 3 2" xfId="63344"/>
    <cellStyle name="계산 2 4 3 2 2" xfId="63345"/>
    <cellStyle name="계산 2 4 3 3" xfId="63346"/>
    <cellStyle name="계산 2 4 4" xfId="63347"/>
    <cellStyle name="계산 2 4 4 2" xfId="63348"/>
    <cellStyle name="계산 2 4 4 2 2" xfId="63349"/>
    <cellStyle name="계산 2 4 4 3" xfId="63350"/>
    <cellStyle name="계산 2 4 5" xfId="63351"/>
    <cellStyle name="계산 2 4 5 2" xfId="63352"/>
    <cellStyle name="계산 2 4 5 2 2" xfId="63353"/>
    <cellStyle name="계산 2 4 5 3" xfId="63354"/>
    <cellStyle name="계산 2 4 6" xfId="63355"/>
    <cellStyle name="계산 2 4 6 2" xfId="63356"/>
    <cellStyle name="계산 2 4 7" xfId="63357"/>
    <cellStyle name="계산 2 5" xfId="63358"/>
    <cellStyle name="계산 2 5 2" xfId="63359"/>
    <cellStyle name="계산 2 5 2 2" xfId="63360"/>
    <cellStyle name="계산 2 5 3" xfId="63361"/>
    <cellStyle name="계산 2 6" xfId="63362"/>
    <cellStyle name="계산 2 6 2" xfId="63363"/>
    <cellStyle name="계산 2 6 2 2" xfId="63364"/>
    <cellStyle name="계산 2 6 3" xfId="63365"/>
    <cellStyle name="계산 2 7" xfId="63366"/>
    <cellStyle name="계산 2 7 2" xfId="63367"/>
    <cellStyle name="계산 2 8" xfId="63368"/>
    <cellStyle name="계산 2 9" xfId="63369"/>
    <cellStyle name="기본 2" xfId="63370"/>
    <cellStyle name="기본 2 2" xfId="63371"/>
    <cellStyle name="기본 2 3" xfId="63372"/>
    <cellStyle name="끽방_BOOK1" xfId="63373"/>
    <cellStyle name="나쁨 2" xfId="63374"/>
    <cellStyle name="나쁨 2 2" xfId="63375"/>
    <cellStyle name="나쁨 2 3" xfId="63376"/>
    <cellStyle name="낚섬졍쌈" xfId="63377"/>
    <cellStyle name="뒤에 오는 하이퍼링크" xfId="63378"/>
    <cellStyle name="똿뗦먛귟 [0.00]_PRODUCT DETAIL Q1" xfId="63379"/>
    <cellStyle name="똿뗦먛귟_PRODUCT DETAIL Q1" xfId="63380"/>
    <cellStyle name="메모 2" xfId="63381"/>
    <cellStyle name="메모 2 10" xfId="63382"/>
    <cellStyle name="메모 2 2" xfId="63383"/>
    <cellStyle name="메모 2 2 2" xfId="63384"/>
    <cellStyle name="메모 2 2 2 2" xfId="63385"/>
    <cellStyle name="메모 2 2 2 2 2" xfId="63386"/>
    <cellStyle name="메모 2 2 2 2 2 2" xfId="63387"/>
    <cellStyle name="메모 2 2 2 2 2 2 2" xfId="63388"/>
    <cellStyle name="메모 2 2 2 2 2 3" xfId="63389"/>
    <cellStyle name="메모 2 2 2 2 3" xfId="63390"/>
    <cellStyle name="메모 2 2 2 2 3 2" xfId="63391"/>
    <cellStyle name="메모 2 2 2 2 3 2 2" xfId="63392"/>
    <cellStyle name="메모 2 2 2 2 3 3" xfId="63393"/>
    <cellStyle name="메모 2 2 2 2 4" xfId="63394"/>
    <cellStyle name="메모 2 2 2 2 4 2" xfId="63395"/>
    <cellStyle name="메모 2 2 2 2 4 2 2" xfId="63396"/>
    <cellStyle name="메모 2 2 2 2 4 3" xfId="63397"/>
    <cellStyle name="메모 2 2 2 2 5" xfId="63398"/>
    <cellStyle name="메모 2 2 2 2 5 2" xfId="63399"/>
    <cellStyle name="메모 2 2 2 2 5 2 2" xfId="63400"/>
    <cellStyle name="메모 2 2 2 2 5 3" xfId="63401"/>
    <cellStyle name="메모 2 2 2 2 6" xfId="63402"/>
    <cellStyle name="메모 2 2 2 2 6 2" xfId="63403"/>
    <cellStyle name="메모 2 2 2 2 6 2 2" xfId="63404"/>
    <cellStyle name="메모 2 2 2 2 6 3" xfId="63405"/>
    <cellStyle name="메모 2 2 2 2 7" xfId="63406"/>
    <cellStyle name="메모 2 2 2 2 7 2" xfId="63407"/>
    <cellStyle name="메모 2 2 2 2 8" xfId="63408"/>
    <cellStyle name="메모 2 2 2 3" xfId="63409"/>
    <cellStyle name="메모 2 2 2 3 2" xfId="63410"/>
    <cellStyle name="메모 2 2 2 3 2 2" xfId="63411"/>
    <cellStyle name="메모 2 2 2 3 3" xfId="63412"/>
    <cellStyle name="메모 2 2 2 4" xfId="63413"/>
    <cellStyle name="메모 2 2 2 4 2" xfId="63414"/>
    <cellStyle name="메모 2 2 2 4 2 2" xfId="63415"/>
    <cellStyle name="메모 2 2 2 4 3" xfId="63416"/>
    <cellStyle name="메모 2 2 2 5" xfId="63417"/>
    <cellStyle name="메모 2 2 2 5 2" xfId="63418"/>
    <cellStyle name="메모 2 2 2 5 2 2" xfId="63419"/>
    <cellStyle name="메모 2 2 2 5 3" xfId="63420"/>
    <cellStyle name="메모 2 2 2 6" xfId="63421"/>
    <cellStyle name="메모 2 2 2 6 2" xfId="63422"/>
    <cellStyle name="메모 2 2 2 6 2 2" xfId="63423"/>
    <cellStyle name="메모 2 2 2 6 3" xfId="63424"/>
    <cellStyle name="메모 2 2 2 7" xfId="63425"/>
    <cellStyle name="메모 2 2 2 7 2" xfId="63426"/>
    <cellStyle name="메모 2 2 2 7 2 2" xfId="63427"/>
    <cellStyle name="메모 2 2 2 7 3" xfId="63428"/>
    <cellStyle name="메모 2 2 2 8" xfId="63429"/>
    <cellStyle name="메모 2 2 2 8 2" xfId="63430"/>
    <cellStyle name="메모 2 2 2 9" xfId="63431"/>
    <cellStyle name="메모 2 2 3" xfId="63432"/>
    <cellStyle name="메모 2 2 3 2" xfId="63433"/>
    <cellStyle name="메모 2 2 3 2 2" xfId="63434"/>
    <cellStyle name="메모 2 2 3 2 2 2" xfId="63435"/>
    <cellStyle name="메모 2 2 3 2 3" xfId="63436"/>
    <cellStyle name="메모 2 2 3 3" xfId="63437"/>
    <cellStyle name="메모 2 2 3 3 2" xfId="63438"/>
    <cellStyle name="메모 2 2 3 3 2 2" xfId="63439"/>
    <cellStyle name="메모 2 2 3 3 3" xfId="63440"/>
    <cellStyle name="메모 2 2 3 4" xfId="63441"/>
    <cellStyle name="메모 2 2 3 4 2" xfId="63442"/>
    <cellStyle name="메모 2 2 3 4 2 2" xfId="63443"/>
    <cellStyle name="메모 2 2 3 4 3" xfId="63444"/>
    <cellStyle name="메모 2 2 3 5" xfId="63445"/>
    <cellStyle name="메모 2 2 3 5 2" xfId="63446"/>
    <cellStyle name="메모 2 2 3 5 2 2" xfId="63447"/>
    <cellStyle name="메모 2 2 3 5 3" xfId="63448"/>
    <cellStyle name="메모 2 2 3 6" xfId="63449"/>
    <cellStyle name="메모 2 2 3 6 2" xfId="63450"/>
    <cellStyle name="메모 2 2 3 7" xfId="63451"/>
    <cellStyle name="메모 2 2 4" xfId="63452"/>
    <cellStyle name="메모 2 2 4 2" xfId="63453"/>
    <cellStyle name="메모 2 2 4 2 2" xfId="63454"/>
    <cellStyle name="메모 2 2 4 3" xfId="63455"/>
    <cellStyle name="메모 2 2 5" xfId="63456"/>
    <cellStyle name="메모 2 2 5 2" xfId="63457"/>
    <cellStyle name="메모 2 2 5 2 2" xfId="63458"/>
    <cellStyle name="메모 2 2 5 3" xfId="63459"/>
    <cellStyle name="메모 2 2 6" xfId="63460"/>
    <cellStyle name="메모 2 2 6 2" xfId="63461"/>
    <cellStyle name="메모 2 2 7" xfId="63462"/>
    <cellStyle name="메모 2 3" xfId="63463"/>
    <cellStyle name="메모 2 3 2" xfId="63464"/>
    <cellStyle name="메모 2 3 2 2" xfId="63465"/>
    <cellStyle name="메모 2 3 2 2 2" xfId="63466"/>
    <cellStyle name="메모 2 3 2 2 2 2" xfId="63467"/>
    <cellStyle name="메모 2 3 2 2 3" xfId="63468"/>
    <cellStyle name="메모 2 3 2 3" xfId="63469"/>
    <cellStyle name="메모 2 3 2 3 2" xfId="63470"/>
    <cellStyle name="메모 2 3 2 3 2 2" xfId="63471"/>
    <cellStyle name="메모 2 3 2 3 3" xfId="63472"/>
    <cellStyle name="메모 2 3 2 4" xfId="63473"/>
    <cellStyle name="메모 2 3 2 4 2" xfId="63474"/>
    <cellStyle name="메모 2 3 2 4 2 2" xfId="63475"/>
    <cellStyle name="메모 2 3 2 4 3" xfId="63476"/>
    <cellStyle name="메모 2 3 2 5" xfId="63477"/>
    <cellStyle name="메모 2 3 2 5 2" xfId="63478"/>
    <cellStyle name="메모 2 3 2 5 2 2" xfId="63479"/>
    <cellStyle name="메모 2 3 2 5 3" xfId="63480"/>
    <cellStyle name="메모 2 3 2 6" xfId="63481"/>
    <cellStyle name="메모 2 3 2 6 2" xfId="63482"/>
    <cellStyle name="메모 2 3 2 6 2 2" xfId="63483"/>
    <cellStyle name="메모 2 3 2 6 3" xfId="63484"/>
    <cellStyle name="메모 2 3 2 7" xfId="63485"/>
    <cellStyle name="메모 2 3 2 7 2" xfId="63486"/>
    <cellStyle name="메모 2 3 2 8" xfId="63487"/>
    <cellStyle name="메모 2 3 3" xfId="63488"/>
    <cellStyle name="메모 2 3 3 2" xfId="63489"/>
    <cellStyle name="메모 2 3 3 2 2" xfId="63490"/>
    <cellStyle name="메모 2 3 3 3" xfId="63491"/>
    <cellStyle name="메모 2 3 4" xfId="63492"/>
    <cellStyle name="메모 2 3 4 2" xfId="63493"/>
    <cellStyle name="메모 2 3 4 2 2" xfId="63494"/>
    <cellStyle name="메모 2 3 4 3" xfId="63495"/>
    <cellStyle name="메모 2 3 5" xfId="63496"/>
    <cellStyle name="메모 2 3 5 2" xfId="63497"/>
    <cellStyle name="메모 2 3 5 2 2" xfId="63498"/>
    <cellStyle name="메모 2 3 5 3" xfId="63499"/>
    <cellStyle name="메모 2 3 6" xfId="63500"/>
    <cellStyle name="메모 2 3 6 2" xfId="63501"/>
    <cellStyle name="메모 2 3 6 2 2" xfId="63502"/>
    <cellStyle name="메모 2 3 6 3" xfId="63503"/>
    <cellStyle name="메모 2 3 7" xfId="63504"/>
    <cellStyle name="메모 2 3 7 2" xfId="63505"/>
    <cellStyle name="메모 2 3 7 2 2" xfId="63506"/>
    <cellStyle name="메모 2 3 7 3" xfId="63507"/>
    <cellStyle name="메모 2 3 8" xfId="63508"/>
    <cellStyle name="메모 2 3 8 2" xfId="63509"/>
    <cellStyle name="메모 2 3 9" xfId="63510"/>
    <cellStyle name="메모 2 4" xfId="63511"/>
    <cellStyle name="메모 2 4 2" xfId="63512"/>
    <cellStyle name="메모 2 4 2 2" xfId="63513"/>
    <cellStyle name="메모 2 4 2 2 2" xfId="63514"/>
    <cellStyle name="메모 2 4 2 3" xfId="63515"/>
    <cellStyle name="메모 2 4 3" xfId="63516"/>
    <cellStyle name="메모 2 4 3 2" xfId="63517"/>
    <cellStyle name="메모 2 4 3 2 2" xfId="63518"/>
    <cellStyle name="메모 2 4 3 3" xfId="63519"/>
    <cellStyle name="메모 2 4 4" xfId="63520"/>
    <cellStyle name="메모 2 4 4 2" xfId="63521"/>
    <cellStyle name="메모 2 4 4 2 2" xfId="63522"/>
    <cellStyle name="메모 2 4 4 3" xfId="63523"/>
    <cellStyle name="메모 2 4 5" xfId="63524"/>
    <cellStyle name="메모 2 4 5 2" xfId="63525"/>
    <cellStyle name="메모 2 4 5 2 2" xfId="63526"/>
    <cellStyle name="메모 2 4 5 3" xfId="63527"/>
    <cellStyle name="메모 2 4 6" xfId="63528"/>
    <cellStyle name="메모 2 4 6 2" xfId="63529"/>
    <cellStyle name="메모 2 4 7" xfId="63530"/>
    <cellStyle name="메모 2 5" xfId="63531"/>
    <cellStyle name="메모 2 5 2" xfId="63532"/>
    <cellStyle name="메모 2 5 2 2" xfId="63533"/>
    <cellStyle name="메모 2 5 3" xfId="63534"/>
    <cellStyle name="메모 2 6" xfId="63535"/>
    <cellStyle name="메모 2 6 2" xfId="63536"/>
    <cellStyle name="메모 2 6 2 2" xfId="63537"/>
    <cellStyle name="메모 2 6 3" xfId="63538"/>
    <cellStyle name="메모 2 7" xfId="63539"/>
    <cellStyle name="메모 2 7 2" xfId="63540"/>
    <cellStyle name="메모 2 8" xfId="63541"/>
    <cellStyle name="메모 2 9" xfId="63542"/>
    <cellStyle name="메모 3" xfId="63543"/>
    <cellStyle name="메모 3 2" xfId="63544"/>
    <cellStyle name="메모 3 2 2" xfId="63545"/>
    <cellStyle name="메모 3 2 2 2" xfId="63546"/>
    <cellStyle name="메모 3 2 2 2 2" xfId="63547"/>
    <cellStyle name="메모 3 2 2 2 2 2" xfId="63548"/>
    <cellStyle name="메모 3 2 2 2 3" xfId="63549"/>
    <cellStyle name="메모 3 2 2 3" xfId="63550"/>
    <cellStyle name="메모 3 2 2 3 2" xfId="63551"/>
    <cellStyle name="메모 3 2 2 3 2 2" xfId="63552"/>
    <cellStyle name="메모 3 2 2 3 3" xfId="63553"/>
    <cellStyle name="메모 3 2 2 4" xfId="63554"/>
    <cellStyle name="메모 3 2 2 4 2" xfId="63555"/>
    <cellStyle name="메모 3 2 2 4 2 2" xfId="63556"/>
    <cellStyle name="메모 3 2 2 4 3" xfId="63557"/>
    <cellStyle name="메모 3 2 2 5" xfId="63558"/>
    <cellStyle name="메모 3 2 2 5 2" xfId="63559"/>
    <cellStyle name="메모 3 2 2 5 2 2" xfId="63560"/>
    <cellStyle name="메모 3 2 2 5 3" xfId="63561"/>
    <cellStyle name="메모 3 2 2 6" xfId="63562"/>
    <cellStyle name="메모 3 2 2 6 2" xfId="63563"/>
    <cellStyle name="메모 3 2 2 6 2 2" xfId="63564"/>
    <cellStyle name="메모 3 2 2 6 3" xfId="63565"/>
    <cellStyle name="메모 3 2 2 7" xfId="63566"/>
    <cellStyle name="메모 3 2 2 7 2" xfId="63567"/>
    <cellStyle name="메모 3 2 2 8" xfId="63568"/>
    <cellStyle name="메모 3 2 3" xfId="63569"/>
    <cellStyle name="메모 3 2 3 2" xfId="63570"/>
    <cellStyle name="메모 3 2 3 2 2" xfId="63571"/>
    <cellStyle name="메모 3 2 3 3" xfId="63572"/>
    <cellStyle name="메모 3 2 4" xfId="63573"/>
    <cellStyle name="메모 3 2 4 2" xfId="63574"/>
    <cellStyle name="메모 3 2 4 2 2" xfId="63575"/>
    <cellStyle name="메모 3 2 4 3" xfId="63576"/>
    <cellStyle name="메모 3 2 5" xfId="63577"/>
    <cellStyle name="메모 3 2 5 2" xfId="63578"/>
    <cellStyle name="메모 3 2 5 2 2" xfId="63579"/>
    <cellStyle name="메모 3 2 5 3" xfId="63580"/>
    <cellStyle name="메모 3 2 6" xfId="63581"/>
    <cellStyle name="메모 3 2 6 2" xfId="63582"/>
    <cellStyle name="메모 3 2 6 2 2" xfId="63583"/>
    <cellStyle name="메모 3 2 6 3" xfId="63584"/>
    <cellStyle name="메모 3 2 7" xfId="63585"/>
    <cellStyle name="메모 3 2 7 2" xfId="63586"/>
    <cellStyle name="메모 3 2 7 2 2" xfId="63587"/>
    <cellStyle name="메모 3 2 7 3" xfId="63588"/>
    <cellStyle name="메모 3 2 8" xfId="63589"/>
    <cellStyle name="메모 3 2 8 2" xfId="63590"/>
    <cellStyle name="메모 3 2 9" xfId="63591"/>
    <cellStyle name="메모 3 3" xfId="63592"/>
    <cellStyle name="메모 3 3 2" xfId="63593"/>
    <cellStyle name="메모 3 3 2 2" xfId="63594"/>
    <cellStyle name="메모 3 3 2 2 2" xfId="63595"/>
    <cellStyle name="메모 3 3 2 3" xfId="63596"/>
    <cellStyle name="메모 3 3 3" xfId="63597"/>
    <cellStyle name="메모 3 3 3 2" xfId="63598"/>
    <cellStyle name="메모 3 3 3 2 2" xfId="63599"/>
    <cellStyle name="메모 3 3 3 3" xfId="63600"/>
    <cellStyle name="메모 3 3 4" xfId="63601"/>
    <cellStyle name="메모 3 3 4 2" xfId="63602"/>
    <cellStyle name="메모 3 3 4 2 2" xfId="63603"/>
    <cellStyle name="메모 3 3 4 3" xfId="63604"/>
    <cellStyle name="메모 3 3 5" xfId="63605"/>
    <cellStyle name="메모 3 3 5 2" xfId="63606"/>
    <cellStyle name="메모 3 3 5 2 2" xfId="63607"/>
    <cellStyle name="메모 3 3 5 3" xfId="63608"/>
    <cellStyle name="메모 3 3 6" xfId="63609"/>
    <cellStyle name="메모 3 3 6 2" xfId="63610"/>
    <cellStyle name="메모 3 3 7" xfId="63611"/>
    <cellStyle name="메모 3 4" xfId="63612"/>
    <cellStyle name="메모 3 4 2" xfId="63613"/>
    <cellStyle name="메모 3 4 2 2" xfId="63614"/>
    <cellStyle name="메모 3 4 3" xfId="63615"/>
    <cellStyle name="메모 3 5" xfId="63616"/>
    <cellStyle name="메모 3 5 2" xfId="63617"/>
    <cellStyle name="메모 3 5 2 2" xfId="63618"/>
    <cellStyle name="메모 3 5 3" xfId="63619"/>
    <cellStyle name="메모 3 6" xfId="63620"/>
    <cellStyle name="메모 3 6 2" xfId="63621"/>
    <cellStyle name="메모 3 7" xfId="63622"/>
    <cellStyle name="메모 3 8" xfId="63623"/>
    <cellStyle name="메모 3 9" xfId="63624"/>
    <cellStyle name="메모 4" xfId="63625"/>
    <cellStyle name="메모 4 2" xfId="63626"/>
    <cellStyle name="메모 4 2 2" xfId="63627"/>
    <cellStyle name="메모 4 2 2 2" xfId="63628"/>
    <cellStyle name="메모 4 2 3" xfId="63629"/>
    <cellStyle name="메모 4 3" xfId="63630"/>
    <cellStyle name="메모 4 3 2" xfId="63631"/>
    <cellStyle name="메모 4 4" xfId="63632"/>
    <cellStyle name="믅됞 [0.00]_PRODUCT DETAIL Q1" xfId="63633"/>
    <cellStyle name="믅됞_PRODUCT DETAIL Q1" xfId="63634"/>
    <cellStyle name="백분율 10" xfId="63635"/>
    <cellStyle name="백분율 11" xfId="63636"/>
    <cellStyle name="백분율 12" xfId="63637"/>
    <cellStyle name="백분율 2" xfId="63638"/>
    <cellStyle name="백분율 2 2" xfId="63639"/>
    <cellStyle name="백분율 2 3" xfId="63640"/>
    <cellStyle name="백분율 2 4" xfId="63641"/>
    <cellStyle name="백분율 2 5" xfId="63642"/>
    <cellStyle name="백분율 20" xfId="63643"/>
    <cellStyle name="백분율 3" xfId="63644"/>
    <cellStyle name="백분율 3 2" xfId="63645"/>
    <cellStyle name="백분율 3 3" xfId="63646"/>
    <cellStyle name="백분율 4" xfId="63647"/>
    <cellStyle name="백분율 4 2" xfId="63648"/>
    <cellStyle name="백분율 5" xfId="63649"/>
    <cellStyle name="백분율 6" xfId="63650"/>
    <cellStyle name="백분율 7" xfId="63651"/>
    <cellStyle name="백분율 7 2" xfId="63652"/>
    <cellStyle name="백분율 7 2 2" xfId="63653"/>
    <cellStyle name="백분율 7 3" xfId="63654"/>
    <cellStyle name="백분율 8" xfId="63655"/>
    <cellStyle name="백분율 8 2" xfId="63656"/>
    <cellStyle name="백분율 8 2 2" xfId="63657"/>
    <cellStyle name="백분율 8 3" xfId="63658"/>
    <cellStyle name="백분율 9" xfId="63659"/>
    <cellStyle name="보통 2" xfId="63660"/>
    <cellStyle name="보통 2 2" xfId="63661"/>
    <cellStyle name="보통 2 3" xfId="63662"/>
    <cellStyle name="뷭?_BOOKSHIP" xfId="63663"/>
    <cellStyle name="빈셨낚섬졍쌈" xfId="63664"/>
    <cellStyle name="새귑[0]_ con" xfId="63665"/>
    <cellStyle name="새귑_ con" xfId="63666"/>
    <cellStyle name="설명 텍스트 2" xfId="63667"/>
    <cellStyle name="설명 텍스트 2 2" xfId="63668"/>
    <cellStyle name="설명 텍스트 2 3" xfId="63669"/>
    <cellStyle name="셀 확인 2" xfId="63670"/>
    <cellStyle name="셀 확인 2 2" xfId="63671"/>
    <cellStyle name="셀 확인 2 3" xfId="63672"/>
    <cellStyle name="쉼표 [0] 10" xfId="63673"/>
    <cellStyle name="쉼표 [0] 2" xfId="63674"/>
    <cellStyle name="쉼표 [0] 2 2" xfId="63675"/>
    <cellStyle name="쉼표 [0] 2 2 2" xfId="63676"/>
    <cellStyle name="쉼표 [0] 2 3" xfId="63677"/>
    <cellStyle name="쉼표 [0] 2 4" xfId="63678"/>
    <cellStyle name="쉼표 [0] 2 5" xfId="63679"/>
    <cellStyle name="쉼표 [0] 2 6" xfId="63680"/>
    <cellStyle name="쉼표 [0] 3" xfId="63681"/>
    <cellStyle name="쉼표 [0] 3 2" xfId="63682"/>
    <cellStyle name="쉼표 [0] 3 2 2" xfId="63683"/>
    <cellStyle name="쉼표 [0] 3 2 2 2" xfId="63684"/>
    <cellStyle name="쉼표 [0] 3 2 3" xfId="63685"/>
    <cellStyle name="쉼표 [0] 3 3" xfId="63686"/>
    <cellStyle name="쉼표 [0] 3 3 2" xfId="63687"/>
    <cellStyle name="쉼표 [0] 3 3 2 2" xfId="63688"/>
    <cellStyle name="쉼표 [0] 3 3 3" xfId="63689"/>
    <cellStyle name="쉼표 [0] 3 4" xfId="63690"/>
    <cellStyle name="쉼표 [0] 3 4 2" xfId="63691"/>
    <cellStyle name="쉼표 [0] 3 5" xfId="63692"/>
    <cellStyle name="쉼표 [0] 3 6" xfId="63693"/>
    <cellStyle name="쉼표 [0] 3 7" xfId="63694"/>
    <cellStyle name="쉼표 [0] 4" xfId="63695"/>
    <cellStyle name="쉼표 [0] 5" xfId="63696"/>
    <cellStyle name="쉼표 [0] 5 2" xfId="63697"/>
    <cellStyle name="쉼표 [0] 6" xfId="63698"/>
    <cellStyle name="쉼표 [0] 7" xfId="63699"/>
    <cellStyle name="쉼표 [0] 8" xfId="63700"/>
    <cellStyle name="쉼표 [0] 9" xfId="63701"/>
    <cellStyle name="쉼표 2" xfId="63702"/>
    <cellStyle name="쉼표 2 2" xfId="63703"/>
    <cellStyle name="쉼표 2 3" xfId="63704"/>
    <cellStyle name="쉼표 2 4" xfId="63705"/>
    <cellStyle name="쉼표 2 5" xfId="63706"/>
    <cellStyle name="쉼표 2 6" xfId="63707"/>
    <cellStyle name="쉼표 3" xfId="63708"/>
    <cellStyle name="쉼표 4" xfId="63709"/>
    <cellStyle name="쉼표 4 2" xfId="63710"/>
    <cellStyle name="쉼표[0] 2" xfId="63711"/>
    <cellStyle name="스타일 1" xfId="63712"/>
    <cellStyle name="스타일 1 2" xfId="63713"/>
    <cellStyle name="스타일 1 2 2 2" xfId="63714"/>
    <cellStyle name="스타일 1 3" xfId="63715"/>
    <cellStyle name="스타일 1 4" xfId="63716"/>
    <cellStyle name="스타일 1 5" xfId="63717"/>
    <cellStyle name="스타일 2" xfId="63718"/>
    <cellStyle name="스타일 2 2" xfId="63719"/>
    <cellStyle name="스타일 3" xfId="63720"/>
    <cellStyle name="스타일 4" xfId="63721"/>
    <cellStyle name="스타일 5" xfId="63722"/>
    <cellStyle name="연결된 셀 2" xfId="63723"/>
    <cellStyle name="연결된 셀 2 2" xfId="63724"/>
    <cellStyle name="연결된 셀 2 3" xfId="63725"/>
    <cellStyle name="요약 2" xfId="63726"/>
    <cellStyle name="요약 2 10" xfId="63727"/>
    <cellStyle name="요약 2 2" xfId="63728"/>
    <cellStyle name="요약 2 2 2" xfId="63729"/>
    <cellStyle name="요약 2 2 2 2" xfId="63730"/>
    <cellStyle name="요약 2 2 2 2 2" xfId="63731"/>
    <cellStyle name="요약 2 2 2 2 2 2" xfId="63732"/>
    <cellStyle name="요약 2 2 2 2 2 2 2" xfId="63733"/>
    <cellStyle name="요약 2 2 2 2 2 3" xfId="63734"/>
    <cellStyle name="요약 2 2 2 2 3" xfId="63735"/>
    <cellStyle name="요약 2 2 2 2 3 2" xfId="63736"/>
    <cellStyle name="요약 2 2 2 2 3 2 2" xfId="63737"/>
    <cellStyle name="요약 2 2 2 2 3 3" xfId="63738"/>
    <cellStyle name="요약 2 2 2 2 4" xfId="63739"/>
    <cellStyle name="요약 2 2 2 2 4 2" xfId="63740"/>
    <cellStyle name="요약 2 2 2 2 4 2 2" xfId="63741"/>
    <cellStyle name="요약 2 2 2 2 4 3" xfId="63742"/>
    <cellStyle name="요약 2 2 2 2 5" xfId="63743"/>
    <cellStyle name="요약 2 2 2 2 5 2" xfId="63744"/>
    <cellStyle name="요약 2 2 2 2 5 2 2" xfId="63745"/>
    <cellStyle name="요약 2 2 2 2 5 3" xfId="63746"/>
    <cellStyle name="요약 2 2 2 2 6" xfId="63747"/>
    <cellStyle name="요약 2 2 2 2 6 2" xfId="63748"/>
    <cellStyle name="요약 2 2 2 2 6 2 2" xfId="63749"/>
    <cellStyle name="요약 2 2 2 2 6 3" xfId="63750"/>
    <cellStyle name="요약 2 2 2 2 7" xfId="63751"/>
    <cellStyle name="요약 2 2 2 2 7 2" xfId="63752"/>
    <cellStyle name="요약 2 2 2 2 8" xfId="63753"/>
    <cellStyle name="요약 2 2 2 3" xfId="63754"/>
    <cellStyle name="요약 2 2 2 3 2" xfId="63755"/>
    <cellStyle name="요약 2 2 2 3 2 2" xfId="63756"/>
    <cellStyle name="요약 2 2 2 3 3" xfId="63757"/>
    <cellStyle name="요약 2 2 2 4" xfId="63758"/>
    <cellStyle name="요약 2 2 2 4 2" xfId="63759"/>
    <cellStyle name="요약 2 2 2 4 2 2" xfId="63760"/>
    <cellStyle name="요약 2 2 2 4 3" xfId="63761"/>
    <cellStyle name="요약 2 2 2 5" xfId="63762"/>
    <cellStyle name="요약 2 2 2 5 2" xfId="63763"/>
    <cellStyle name="요약 2 2 2 5 2 2" xfId="63764"/>
    <cellStyle name="요약 2 2 2 5 3" xfId="63765"/>
    <cellStyle name="요약 2 2 2 6" xfId="63766"/>
    <cellStyle name="요약 2 2 2 6 2" xfId="63767"/>
    <cellStyle name="요약 2 2 2 6 2 2" xfId="63768"/>
    <cellStyle name="요약 2 2 2 6 3" xfId="63769"/>
    <cellStyle name="요약 2 2 2 7" xfId="63770"/>
    <cellStyle name="요약 2 2 2 7 2" xfId="63771"/>
    <cellStyle name="요약 2 2 2 7 2 2" xfId="63772"/>
    <cellStyle name="요약 2 2 2 7 3" xfId="63773"/>
    <cellStyle name="요약 2 2 2 8" xfId="63774"/>
    <cellStyle name="요약 2 2 2 8 2" xfId="63775"/>
    <cellStyle name="요약 2 2 2 9" xfId="63776"/>
    <cellStyle name="요약 2 2 3" xfId="63777"/>
    <cellStyle name="요약 2 2 3 2" xfId="63778"/>
    <cellStyle name="요약 2 2 3 2 2" xfId="63779"/>
    <cellStyle name="요약 2 2 3 2 2 2" xfId="63780"/>
    <cellStyle name="요약 2 2 3 2 3" xfId="63781"/>
    <cellStyle name="요약 2 2 3 3" xfId="63782"/>
    <cellStyle name="요약 2 2 3 3 2" xfId="63783"/>
    <cellStyle name="요약 2 2 3 3 2 2" xfId="63784"/>
    <cellStyle name="요약 2 2 3 3 3" xfId="63785"/>
    <cellStyle name="요약 2 2 3 4" xfId="63786"/>
    <cellStyle name="요약 2 2 3 4 2" xfId="63787"/>
    <cellStyle name="요약 2 2 3 4 2 2" xfId="63788"/>
    <cellStyle name="요약 2 2 3 4 3" xfId="63789"/>
    <cellStyle name="요약 2 2 3 5" xfId="63790"/>
    <cellStyle name="요약 2 2 3 5 2" xfId="63791"/>
    <cellStyle name="요약 2 2 3 5 2 2" xfId="63792"/>
    <cellStyle name="요약 2 2 3 5 3" xfId="63793"/>
    <cellStyle name="요약 2 2 3 6" xfId="63794"/>
    <cellStyle name="요약 2 2 3 6 2" xfId="63795"/>
    <cellStyle name="요약 2 2 3 7" xfId="63796"/>
    <cellStyle name="요약 2 2 4" xfId="63797"/>
    <cellStyle name="요약 2 2 4 2" xfId="63798"/>
    <cellStyle name="요약 2 2 4 2 2" xfId="63799"/>
    <cellStyle name="요약 2 2 4 3" xfId="63800"/>
    <cellStyle name="요약 2 2 5" xfId="63801"/>
    <cellStyle name="요약 2 2 5 2" xfId="63802"/>
    <cellStyle name="요약 2 2 5 2 2" xfId="63803"/>
    <cellStyle name="요약 2 2 5 3" xfId="63804"/>
    <cellStyle name="요약 2 2 6" xfId="63805"/>
    <cellStyle name="요약 2 2 6 2" xfId="63806"/>
    <cellStyle name="요약 2 2 7" xfId="63807"/>
    <cellStyle name="요약 2 3" xfId="63808"/>
    <cellStyle name="요약 2 3 2" xfId="63809"/>
    <cellStyle name="요약 2 3 2 2" xfId="63810"/>
    <cellStyle name="요약 2 3 2 2 2" xfId="63811"/>
    <cellStyle name="요약 2 3 2 2 2 2" xfId="63812"/>
    <cellStyle name="요약 2 3 2 2 3" xfId="63813"/>
    <cellStyle name="요약 2 3 2 3" xfId="63814"/>
    <cellStyle name="요약 2 3 2 3 2" xfId="63815"/>
    <cellStyle name="요약 2 3 2 3 2 2" xfId="63816"/>
    <cellStyle name="요약 2 3 2 3 3" xfId="63817"/>
    <cellStyle name="요약 2 3 2 4" xfId="63818"/>
    <cellStyle name="요약 2 3 2 4 2" xfId="63819"/>
    <cellStyle name="요약 2 3 2 4 2 2" xfId="63820"/>
    <cellStyle name="요약 2 3 2 4 3" xfId="63821"/>
    <cellStyle name="요약 2 3 2 5" xfId="63822"/>
    <cellStyle name="요약 2 3 2 5 2" xfId="63823"/>
    <cellStyle name="요약 2 3 2 5 2 2" xfId="63824"/>
    <cellStyle name="요약 2 3 2 5 3" xfId="63825"/>
    <cellStyle name="요약 2 3 2 6" xfId="63826"/>
    <cellStyle name="요약 2 3 2 6 2" xfId="63827"/>
    <cellStyle name="요약 2 3 2 6 2 2" xfId="63828"/>
    <cellStyle name="요약 2 3 2 6 3" xfId="63829"/>
    <cellStyle name="요약 2 3 2 7" xfId="63830"/>
    <cellStyle name="요약 2 3 2 7 2" xfId="63831"/>
    <cellStyle name="요약 2 3 2 8" xfId="63832"/>
    <cellStyle name="요약 2 3 3" xfId="63833"/>
    <cellStyle name="요약 2 3 3 2" xfId="63834"/>
    <cellStyle name="요약 2 3 3 2 2" xfId="63835"/>
    <cellStyle name="요약 2 3 3 3" xfId="63836"/>
    <cellStyle name="요약 2 3 4" xfId="63837"/>
    <cellStyle name="요약 2 3 4 2" xfId="63838"/>
    <cellStyle name="요약 2 3 4 2 2" xfId="63839"/>
    <cellStyle name="요약 2 3 4 3" xfId="63840"/>
    <cellStyle name="요약 2 3 5" xfId="63841"/>
    <cellStyle name="요약 2 3 5 2" xfId="63842"/>
    <cellStyle name="요약 2 3 5 2 2" xfId="63843"/>
    <cellStyle name="요약 2 3 5 3" xfId="63844"/>
    <cellStyle name="요약 2 3 6" xfId="63845"/>
    <cellStyle name="요약 2 3 6 2" xfId="63846"/>
    <cellStyle name="요약 2 3 6 2 2" xfId="63847"/>
    <cellStyle name="요약 2 3 6 3" xfId="63848"/>
    <cellStyle name="요약 2 3 7" xfId="63849"/>
    <cellStyle name="요약 2 3 7 2" xfId="63850"/>
    <cellStyle name="요약 2 3 7 2 2" xfId="63851"/>
    <cellStyle name="요약 2 3 7 3" xfId="63852"/>
    <cellStyle name="요약 2 3 8" xfId="63853"/>
    <cellStyle name="요약 2 3 8 2" xfId="63854"/>
    <cellStyle name="요약 2 3 9" xfId="63855"/>
    <cellStyle name="요약 2 4" xfId="63856"/>
    <cellStyle name="요약 2 4 2" xfId="63857"/>
    <cellStyle name="요약 2 4 2 2" xfId="63858"/>
    <cellStyle name="요약 2 4 2 2 2" xfId="63859"/>
    <cellStyle name="요약 2 4 2 3" xfId="63860"/>
    <cellStyle name="요약 2 4 3" xfId="63861"/>
    <cellStyle name="요약 2 4 3 2" xfId="63862"/>
    <cellStyle name="요약 2 4 3 2 2" xfId="63863"/>
    <cellStyle name="요약 2 4 3 3" xfId="63864"/>
    <cellStyle name="요약 2 4 4" xfId="63865"/>
    <cellStyle name="요약 2 4 4 2" xfId="63866"/>
    <cellStyle name="요약 2 4 4 2 2" xfId="63867"/>
    <cellStyle name="요약 2 4 4 3" xfId="63868"/>
    <cellStyle name="요약 2 4 5" xfId="63869"/>
    <cellStyle name="요약 2 4 5 2" xfId="63870"/>
    <cellStyle name="요약 2 4 5 2 2" xfId="63871"/>
    <cellStyle name="요약 2 4 5 3" xfId="63872"/>
    <cellStyle name="요약 2 4 6" xfId="63873"/>
    <cellStyle name="요약 2 4 6 2" xfId="63874"/>
    <cellStyle name="요약 2 4 7" xfId="63875"/>
    <cellStyle name="요약 2 5" xfId="63876"/>
    <cellStyle name="요약 2 5 2" xfId="63877"/>
    <cellStyle name="요약 2 5 2 2" xfId="63878"/>
    <cellStyle name="요약 2 5 3" xfId="63879"/>
    <cellStyle name="요약 2 6" xfId="63880"/>
    <cellStyle name="요약 2 6 2" xfId="63881"/>
    <cellStyle name="요약 2 6 2 2" xfId="63882"/>
    <cellStyle name="요약 2 6 3" xfId="63883"/>
    <cellStyle name="요약 2 7" xfId="63884"/>
    <cellStyle name="요약 2 7 2" xfId="63885"/>
    <cellStyle name="요약 2 8" xfId="63886"/>
    <cellStyle name="요약 2 9" xfId="63887"/>
    <cellStyle name="입력 2" xfId="63888"/>
    <cellStyle name="입력 2 10" xfId="63889"/>
    <cellStyle name="입력 2 2" xfId="63890"/>
    <cellStyle name="입력 2 2 2" xfId="63891"/>
    <cellStyle name="입력 2 2 2 2" xfId="63892"/>
    <cellStyle name="입력 2 2 2 2 2" xfId="63893"/>
    <cellStyle name="입력 2 2 2 2 2 2" xfId="63894"/>
    <cellStyle name="입력 2 2 2 2 2 2 2" xfId="63895"/>
    <cellStyle name="입력 2 2 2 2 2 3" xfId="63896"/>
    <cellStyle name="입력 2 2 2 2 3" xfId="63897"/>
    <cellStyle name="입력 2 2 2 2 3 2" xfId="63898"/>
    <cellStyle name="입력 2 2 2 2 3 2 2" xfId="63899"/>
    <cellStyle name="입력 2 2 2 2 3 3" xfId="63900"/>
    <cellStyle name="입력 2 2 2 2 4" xfId="63901"/>
    <cellStyle name="입력 2 2 2 2 4 2" xfId="63902"/>
    <cellStyle name="입력 2 2 2 2 4 2 2" xfId="63903"/>
    <cellStyle name="입력 2 2 2 2 4 3" xfId="63904"/>
    <cellStyle name="입력 2 2 2 2 5" xfId="63905"/>
    <cellStyle name="입력 2 2 2 2 5 2" xfId="63906"/>
    <cellStyle name="입력 2 2 2 2 5 2 2" xfId="63907"/>
    <cellStyle name="입력 2 2 2 2 5 3" xfId="63908"/>
    <cellStyle name="입력 2 2 2 2 6" xfId="63909"/>
    <cellStyle name="입력 2 2 2 2 6 2" xfId="63910"/>
    <cellStyle name="입력 2 2 2 2 6 2 2" xfId="63911"/>
    <cellStyle name="입력 2 2 2 2 6 3" xfId="63912"/>
    <cellStyle name="입력 2 2 2 2 7" xfId="63913"/>
    <cellStyle name="입력 2 2 2 2 7 2" xfId="63914"/>
    <cellStyle name="입력 2 2 2 2 8" xfId="63915"/>
    <cellStyle name="입력 2 2 2 3" xfId="63916"/>
    <cellStyle name="입력 2 2 2 3 2" xfId="63917"/>
    <cellStyle name="입력 2 2 2 3 2 2" xfId="63918"/>
    <cellStyle name="입력 2 2 2 3 3" xfId="63919"/>
    <cellStyle name="입력 2 2 2 4" xfId="63920"/>
    <cellStyle name="입력 2 2 2 4 2" xfId="63921"/>
    <cellStyle name="입력 2 2 2 4 2 2" xfId="63922"/>
    <cellStyle name="입력 2 2 2 4 3" xfId="63923"/>
    <cellStyle name="입력 2 2 2 5" xfId="63924"/>
    <cellStyle name="입력 2 2 2 5 2" xfId="63925"/>
    <cellStyle name="입력 2 2 2 5 2 2" xfId="63926"/>
    <cellStyle name="입력 2 2 2 5 3" xfId="63927"/>
    <cellStyle name="입력 2 2 2 6" xfId="63928"/>
    <cellStyle name="입력 2 2 2 6 2" xfId="63929"/>
    <cellStyle name="입력 2 2 2 6 2 2" xfId="63930"/>
    <cellStyle name="입력 2 2 2 6 3" xfId="63931"/>
    <cellStyle name="입력 2 2 2 7" xfId="63932"/>
    <cellStyle name="입력 2 2 2 7 2" xfId="63933"/>
    <cellStyle name="입력 2 2 2 7 2 2" xfId="63934"/>
    <cellStyle name="입력 2 2 2 7 3" xfId="63935"/>
    <cellStyle name="입력 2 2 2 8" xfId="63936"/>
    <cellStyle name="입력 2 2 2 8 2" xfId="63937"/>
    <cellStyle name="입력 2 2 2 9" xfId="63938"/>
    <cellStyle name="입력 2 2 3" xfId="63939"/>
    <cellStyle name="입력 2 2 3 2" xfId="63940"/>
    <cellStyle name="입력 2 2 3 2 2" xfId="63941"/>
    <cellStyle name="입력 2 2 3 2 2 2" xfId="63942"/>
    <cellStyle name="입력 2 2 3 2 3" xfId="63943"/>
    <cellStyle name="입력 2 2 3 3" xfId="63944"/>
    <cellStyle name="입력 2 2 3 3 2" xfId="63945"/>
    <cellStyle name="입력 2 2 3 3 2 2" xfId="63946"/>
    <cellStyle name="입력 2 2 3 3 3" xfId="63947"/>
    <cellStyle name="입력 2 2 3 4" xfId="63948"/>
    <cellStyle name="입력 2 2 3 4 2" xfId="63949"/>
    <cellStyle name="입력 2 2 3 4 2 2" xfId="63950"/>
    <cellStyle name="입력 2 2 3 4 3" xfId="63951"/>
    <cellStyle name="입력 2 2 3 5" xfId="63952"/>
    <cellStyle name="입력 2 2 3 5 2" xfId="63953"/>
    <cellStyle name="입력 2 2 3 5 2 2" xfId="63954"/>
    <cellStyle name="입력 2 2 3 5 3" xfId="63955"/>
    <cellStyle name="입력 2 2 3 6" xfId="63956"/>
    <cellStyle name="입력 2 2 3 6 2" xfId="63957"/>
    <cellStyle name="입력 2 2 3 7" xfId="63958"/>
    <cellStyle name="입력 2 2 4" xfId="63959"/>
    <cellStyle name="입력 2 2 4 2" xfId="63960"/>
    <cellStyle name="입력 2 2 4 2 2" xfId="63961"/>
    <cellStyle name="입력 2 2 4 3" xfId="63962"/>
    <cellStyle name="입력 2 2 5" xfId="63963"/>
    <cellStyle name="입력 2 2 5 2" xfId="63964"/>
    <cellStyle name="입력 2 2 5 2 2" xfId="63965"/>
    <cellStyle name="입력 2 2 5 3" xfId="63966"/>
    <cellStyle name="입력 2 2 6" xfId="63967"/>
    <cellStyle name="입력 2 2 6 2" xfId="63968"/>
    <cellStyle name="입력 2 2 7" xfId="63969"/>
    <cellStyle name="입력 2 3" xfId="63970"/>
    <cellStyle name="입력 2 3 2" xfId="63971"/>
    <cellStyle name="입력 2 3 2 2" xfId="63972"/>
    <cellStyle name="입력 2 3 2 2 2" xfId="63973"/>
    <cellStyle name="입력 2 3 2 2 2 2" xfId="63974"/>
    <cellStyle name="입력 2 3 2 2 3" xfId="63975"/>
    <cellStyle name="입력 2 3 2 3" xfId="63976"/>
    <cellStyle name="입력 2 3 2 3 2" xfId="63977"/>
    <cellStyle name="입력 2 3 2 3 2 2" xfId="63978"/>
    <cellStyle name="입력 2 3 2 3 3" xfId="63979"/>
    <cellStyle name="입력 2 3 2 4" xfId="63980"/>
    <cellStyle name="입력 2 3 2 4 2" xfId="63981"/>
    <cellStyle name="입력 2 3 2 4 2 2" xfId="63982"/>
    <cellStyle name="입력 2 3 2 4 3" xfId="63983"/>
    <cellStyle name="입력 2 3 2 5" xfId="63984"/>
    <cellStyle name="입력 2 3 2 5 2" xfId="63985"/>
    <cellStyle name="입력 2 3 2 5 2 2" xfId="63986"/>
    <cellStyle name="입력 2 3 2 5 3" xfId="63987"/>
    <cellStyle name="입력 2 3 2 6" xfId="63988"/>
    <cellStyle name="입력 2 3 2 6 2" xfId="63989"/>
    <cellStyle name="입력 2 3 2 6 2 2" xfId="63990"/>
    <cellStyle name="입력 2 3 2 6 3" xfId="63991"/>
    <cellStyle name="입력 2 3 2 7" xfId="63992"/>
    <cellStyle name="입력 2 3 2 7 2" xfId="63993"/>
    <cellStyle name="입력 2 3 2 8" xfId="63994"/>
    <cellStyle name="입력 2 3 3" xfId="63995"/>
    <cellStyle name="입력 2 3 3 2" xfId="63996"/>
    <cellStyle name="입력 2 3 3 2 2" xfId="63997"/>
    <cellStyle name="입력 2 3 3 3" xfId="63998"/>
    <cellStyle name="입력 2 3 4" xfId="63999"/>
    <cellStyle name="입력 2 3 4 2" xfId="64000"/>
    <cellStyle name="입력 2 3 4 2 2" xfId="64001"/>
    <cellStyle name="입력 2 3 4 3" xfId="64002"/>
    <cellStyle name="입력 2 3 5" xfId="64003"/>
    <cellStyle name="입력 2 3 5 2" xfId="64004"/>
    <cellStyle name="입력 2 3 5 2 2" xfId="64005"/>
    <cellStyle name="입력 2 3 5 3" xfId="64006"/>
    <cellStyle name="입력 2 3 6" xfId="64007"/>
    <cellStyle name="입력 2 3 6 2" xfId="64008"/>
    <cellStyle name="입력 2 3 6 2 2" xfId="64009"/>
    <cellStyle name="입력 2 3 6 3" xfId="64010"/>
    <cellStyle name="입력 2 3 7" xfId="64011"/>
    <cellStyle name="입력 2 3 7 2" xfId="64012"/>
    <cellStyle name="입력 2 3 7 2 2" xfId="64013"/>
    <cellStyle name="입력 2 3 7 3" xfId="64014"/>
    <cellStyle name="입력 2 3 8" xfId="64015"/>
    <cellStyle name="입력 2 3 8 2" xfId="64016"/>
    <cellStyle name="입력 2 3 9" xfId="64017"/>
    <cellStyle name="입력 2 4" xfId="64018"/>
    <cellStyle name="입력 2 4 2" xfId="64019"/>
    <cellStyle name="입력 2 4 2 2" xfId="64020"/>
    <cellStyle name="입력 2 4 2 2 2" xfId="64021"/>
    <cellStyle name="입력 2 4 2 3" xfId="64022"/>
    <cellStyle name="입력 2 4 3" xfId="64023"/>
    <cellStyle name="입력 2 4 3 2" xfId="64024"/>
    <cellStyle name="입력 2 4 3 2 2" xfId="64025"/>
    <cellStyle name="입력 2 4 3 3" xfId="64026"/>
    <cellStyle name="입력 2 4 4" xfId="64027"/>
    <cellStyle name="입력 2 4 4 2" xfId="64028"/>
    <cellStyle name="입력 2 4 4 2 2" xfId="64029"/>
    <cellStyle name="입력 2 4 4 3" xfId="64030"/>
    <cellStyle name="입력 2 4 5" xfId="64031"/>
    <cellStyle name="입력 2 4 5 2" xfId="64032"/>
    <cellStyle name="입력 2 4 5 2 2" xfId="64033"/>
    <cellStyle name="입력 2 4 5 3" xfId="64034"/>
    <cellStyle name="입력 2 4 6" xfId="64035"/>
    <cellStyle name="입력 2 4 6 2" xfId="64036"/>
    <cellStyle name="입력 2 4 7" xfId="64037"/>
    <cellStyle name="입력 2 5" xfId="64038"/>
    <cellStyle name="입력 2 5 2" xfId="64039"/>
    <cellStyle name="입력 2 5 2 2" xfId="64040"/>
    <cellStyle name="입력 2 5 3" xfId="64041"/>
    <cellStyle name="입력 2 6" xfId="64042"/>
    <cellStyle name="입력 2 6 2" xfId="64043"/>
    <cellStyle name="입력 2 6 2 2" xfId="64044"/>
    <cellStyle name="입력 2 6 3" xfId="64045"/>
    <cellStyle name="입력 2 7" xfId="64046"/>
    <cellStyle name="입력 2 7 2" xfId="64047"/>
    <cellStyle name="입력 2 8" xfId="64048"/>
    <cellStyle name="입력 2 9" xfId="64049"/>
    <cellStyle name="제목 1 2" xfId="64050"/>
    <cellStyle name="제목 1 2 2" xfId="64051"/>
    <cellStyle name="제목 1 2 3" xfId="64052"/>
    <cellStyle name="제목 2 2" xfId="64053"/>
    <cellStyle name="제목 2 2 2" xfId="64054"/>
    <cellStyle name="제목 2 2 3" xfId="64055"/>
    <cellStyle name="제목 3 2" xfId="64056"/>
    <cellStyle name="제목 3 2 2" xfId="64057"/>
    <cellStyle name="제목 3 2 3" xfId="64058"/>
    <cellStyle name="제목 4 2" xfId="64059"/>
    <cellStyle name="제목 4 2 2" xfId="64060"/>
    <cellStyle name="제목 4 2 3" xfId="64061"/>
    <cellStyle name="제목 5" xfId="64062"/>
    <cellStyle name="제목 5 2" xfId="64063"/>
    <cellStyle name="제목 5 3" xfId="64064"/>
    <cellStyle name="좋음 2" xfId="64065"/>
    <cellStyle name="좋음 2 2" xfId="64066"/>
    <cellStyle name="좋음 2 3" xfId="64067"/>
    <cellStyle name="지정되지 않음" xfId="64068"/>
    <cellStyle name="출력 2" xfId="64069"/>
    <cellStyle name="출력 2 10" xfId="64070"/>
    <cellStyle name="출력 2 2" xfId="64071"/>
    <cellStyle name="출력 2 2 2" xfId="64072"/>
    <cellStyle name="출력 2 2 2 2" xfId="64073"/>
    <cellStyle name="출력 2 2 2 2 2" xfId="64074"/>
    <cellStyle name="출력 2 2 2 2 2 2" xfId="64075"/>
    <cellStyle name="출력 2 2 2 2 2 2 2" xfId="64076"/>
    <cellStyle name="출력 2 2 2 2 2 3" xfId="64077"/>
    <cellStyle name="출력 2 2 2 2 3" xfId="64078"/>
    <cellStyle name="출력 2 2 2 2 3 2" xfId="64079"/>
    <cellStyle name="출력 2 2 2 2 3 2 2" xfId="64080"/>
    <cellStyle name="출력 2 2 2 2 3 3" xfId="64081"/>
    <cellStyle name="출력 2 2 2 2 4" xfId="64082"/>
    <cellStyle name="출력 2 2 2 2 4 2" xfId="64083"/>
    <cellStyle name="출력 2 2 2 2 4 2 2" xfId="64084"/>
    <cellStyle name="출력 2 2 2 2 4 3" xfId="64085"/>
    <cellStyle name="출력 2 2 2 2 5" xfId="64086"/>
    <cellStyle name="출력 2 2 2 2 5 2" xfId="64087"/>
    <cellStyle name="출력 2 2 2 2 5 2 2" xfId="64088"/>
    <cellStyle name="출력 2 2 2 2 5 3" xfId="64089"/>
    <cellStyle name="출력 2 2 2 2 6" xfId="64090"/>
    <cellStyle name="출력 2 2 2 2 6 2" xfId="64091"/>
    <cellStyle name="출력 2 2 2 2 6 2 2" xfId="64092"/>
    <cellStyle name="출력 2 2 2 2 6 3" xfId="64093"/>
    <cellStyle name="출력 2 2 2 2 7" xfId="64094"/>
    <cellStyle name="출력 2 2 2 2 7 2" xfId="64095"/>
    <cellStyle name="출력 2 2 2 2 8" xfId="64096"/>
    <cellStyle name="출력 2 2 2 3" xfId="64097"/>
    <cellStyle name="출력 2 2 2 3 2" xfId="64098"/>
    <cellStyle name="출력 2 2 2 3 2 2" xfId="64099"/>
    <cellStyle name="출력 2 2 2 3 3" xfId="64100"/>
    <cellStyle name="출력 2 2 2 4" xfId="64101"/>
    <cellStyle name="출력 2 2 2 4 2" xfId="64102"/>
    <cellStyle name="출력 2 2 2 4 2 2" xfId="64103"/>
    <cellStyle name="출력 2 2 2 4 3" xfId="64104"/>
    <cellStyle name="출력 2 2 2 5" xfId="64105"/>
    <cellStyle name="출력 2 2 2 5 2" xfId="64106"/>
    <cellStyle name="출력 2 2 2 5 2 2" xfId="64107"/>
    <cellStyle name="출력 2 2 2 5 3" xfId="64108"/>
    <cellStyle name="출력 2 2 2 6" xfId="64109"/>
    <cellStyle name="출력 2 2 2 6 2" xfId="64110"/>
    <cellStyle name="출력 2 2 2 6 2 2" xfId="64111"/>
    <cellStyle name="출력 2 2 2 6 3" xfId="64112"/>
    <cellStyle name="출력 2 2 2 7" xfId="64113"/>
    <cellStyle name="출력 2 2 2 7 2" xfId="64114"/>
    <cellStyle name="출력 2 2 2 7 2 2" xfId="64115"/>
    <cellStyle name="출력 2 2 2 7 3" xfId="64116"/>
    <cellStyle name="출력 2 2 2 8" xfId="64117"/>
    <cellStyle name="출력 2 2 2 8 2" xfId="64118"/>
    <cellStyle name="출력 2 2 2 9" xfId="64119"/>
    <cellStyle name="출력 2 2 3" xfId="64120"/>
    <cellStyle name="출력 2 2 3 2" xfId="64121"/>
    <cellStyle name="출력 2 2 3 2 2" xfId="64122"/>
    <cellStyle name="출력 2 2 3 2 2 2" xfId="64123"/>
    <cellStyle name="출력 2 2 3 2 3" xfId="64124"/>
    <cellStyle name="출력 2 2 3 3" xfId="64125"/>
    <cellStyle name="출력 2 2 3 3 2" xfId="64126"/>
    <cellStyle name="출력 2 2 3 3 2 2" xfId="64127"/>
    <cellStyle name="출력 2 2 3 3 3" xfId="64128"/>
    <cellStyle name="출력 2 2 3 4" xfId="64129"/>
    <cellStyle name="출력 2 2 3 4 2" xfId="64130"/>
    <cellStyle name="출력 2 2 3 4 2 2" xfId="64131"/>
    <cellStyle name="출력 2 2 3 4 3" xfId="64132"/>
    <cellStyle name="출력 2 2 3 5" xfId="64133"/>
    <cellStyle name="출력 2 2 3 5 2" xfId="64134"/>
    <cellStyle name="출력 2 2 3 5 2 2" xfId="64135"/>
    <cellStyle name="출력 2 2 3 5 3" xfId="64136"/>
    <cellStyle name="출력 2 2 3 6" xfId="64137"/>
    <cellStyle name="출력 2 2 3 6 2" xfId="64138"/>
    <cellStyle name="출력 2 2 3 7" xfId="64139"/>
    <cellStyle name="출력 2 2 4" xfId="64140"/>
    <cellStyle name="출력 2 2 4 2" xfId="64141"/>
    <cellStyle name="출력 2 2 4 2 2" xfId="64142"/>
    <cellStyle name="출력 2 2 4 3" xfId="64143"/>
    <cellStyle name="출력 2 2 5" xfId="64144"/>
    <cellStyle name="출력 2 2 5 2" xfId="64145"/>
    <cellStyle name="출력 2 2 5 2 2" xfId="64146"/>
    <cellStyle name="출력 2 2 5 3" xfId="64147"/>
    <cellStyle name="출력 2 2 6" xfId="64148"/>
    <cellStyle name="출력 2 2 6 2" xfId="64149"/>
    <cellStyle name="출력 2 2 7" xfId="64150"/>
    <cellStyle name="출력 2 3" xfId="64151"/>
    <cellStyle name="출력 2 3 2" xfId="64152"/>
    <cellStyle name="출력 2 3 2 2" xfId="64153"/>
    <cellStyle name="출력 2 3 2 2 2" xfId="64154"/>
    <cellStyle name="출력 2 3 2 2 2 2" xfId="64155"/>
    <cellStyle name="출력 2 3 2 2 3" xfId="64156"/>
    <cellStyle name="출력 2 3 2 3" xfId="64157"/>
    <cellStyle name="출력 2 3 2 3 2" xfId="64158"/>
    <cellStyle name="출력 2 3 2 3 2 2" xfId="64159"/>
    <cellStyle name="출력 2 3 2 3 3" xfId="64160"/>
    <cellStyle name="출력 2 3 2 4" xfId="64161"/>
    <cellStyle name="출력 2 3 2 4 2" xfId="64162"/>
    <cellStyle name="출력 2 3 2 4 2 2" xfId="64163"/>
    <cellStyle name="출력 2 3 2 4 3" xfId="64164"/>
    <cellStyle name="출력 2 3 2 5" xfId="64165"/>
    <cellStyle name="출력 2 3 2 5 2" xfId="64166"/>
    <cellStyle name="출력 2 3 2 5 2 2" xfId="64167"/>
    <cellStyle name="출력 2 3 2 5 3" xfId="64168"/>
    <cellStyle name="출력 2 3 2 6" xfId="64169"/>
    <cellStyle name="출력 2 3 2 6 2" xfId="64170"/>
    <cellStyle name="출력 2 3 2 6 2 2" xfId="64171"/>
    <cellStyle name="출력 2 3 2 6 3" xfId="64172"/>
    <cellStyle name="출력 2 3 2 7" xfId="64173"/>
    <cellStyle name="출력 2 3 2 7 2" xfId="64174"/>
    <cellStyle name="출력 2 3 2 8" xfId="64175"/>
    <cellStyle name="출력 2 3 3" xfId="64176"/>
    <cellStyle name="출력 2 3 3 2" xfId="64177"/>
    <cellStyle name="출력 2 3 3 2 2" xfId="64178"/>
    <cellStyle name="출력 2 3 3 3" xfId="64179"/>
    <cellStyle name="출력 2 3 4" xfId="64180"/>
    <cellStyle name="출력 2 3 4 2" xfId="64181"/>
    <cellStyle name="출력 2 3 4 2 2" xfId="64182"/>
    <cellStyle name="출력 2 3 4 3" xfId="64183"/>
    <cellStyle name="출력 2 3 5" xfId="64184"/>
    <cellStyle name="출력 2 3 5 2" xfId="64185"/>
    <cellStyle name="출력 2 3 5 2 2" xfId="64186"/>
    <cellStyle name="출력 2 3 5 3" xfId="64187"/>
    <cellStyle name="출력 2 3 6" xfId="64188"/>
    <cellStyle name="출력 2 3 6 2" xfId="64189"/>
    <cellStyle name="출력 2 3 6 2 2" xfId="64190"/>
    <cellStyle name="출력 2 3 6 3" xfId="64191"/>
    <cellStyle name="출력 2 3 7" xfId="64192"/>
    <cellStyle name="출력 2 3 7 2" xfId="64193"/>
    <cellStyle name="출력 2 3 7 2 2" xfId="64194"/>
    <cellStyle name="출력 2 3 7 3" xfId="64195"/>
    <cellStyle name="출력 2 3 8" xfId="64196"/>
    <cellStyle name="출력 2 3 8 2" xfId="64197"/>
    <cellStyle name="출력 2 3 9" xfId="64198"/>
    <cellStyle name="출력 2 4" xfId="64199"/>
    <cellStyle name="출력 2 4 2" xfId="64200"/>
    <cellStyle name="출력 2 4 2 2" xfId="64201"/>
    <cellStyle name="출력 2 4 2 2 2" xfId="64202"/>
    <cellStyle name="출력 2 4 2 3" xfId="64203"/>
    <cellStyle name="출력 2 4 3" xfId="64204"/>
    <cellStyle name="출력 2 4 3 2" xfId="64205"/>
    <cellStyle name="출력 2 4 3 2 2" xfId="64206"/>
    <cellStyle name="출력 2 4 3 3" xfId="64207"/>
    <cellStyle name="출력 2 4 4" xfId="64208"/>
    <cellStyle name="출력 2 4 4 2" xfId="64209"/>
    <cellStyle name="출력 2 4 4 2 2" xfId="64210"/>
    <cellStyle name="출력 2 4 4 3" xfId="64211"/>
    <cellStyle name="출력 2 4 5" xfId="64212"/>
    <cellStyle name="출력 2 4 5 2" xfId="64213"/>
    <cellStyle name="출력 2 4 5 2 2" xfId="64214"/>
    <cellStyle name="출력 2 4 5 3" xfId="64215"/>
    <cellStyle name="출력 2 4 6" xfId="64216"/>
    <cellStyle name="출력 2 4 6 2" xfId="64217"/>
    <cellStyle name="출력 2 4 7" xfId="64218"/>
    <cellStyle name="출력 2 5" xfId="64219"/>
    <cellStyle name="출력 2 5 2" xfId="64220"/>
    <cellStyle name="출력 2 5 2 2" xfId="64221"/>
    <cellStyle name="출력 2 5 3" xfId="64222"/>
    <cellStyle name="출력 2 6" xfId="64223"/>
    <cellStyle name="출력 2 6 2" xfId="64224"/>
    <cellStyle name="출력 2 6 2 2" xfId="64225"/>
    <cellStyle name="출력 2 6 3" xfId="64226"/>
    <cellStyle name="출력 2 7" xfId="64227"/>
    <cellStyle name="출력 2 7 2" xfId="64228"/>
    <cellStyle name="출력 2 8" xfId="64229"/>
    <cellStyle name="출력 2 9" xfId="64230"/>
    <cellStyle name="콤마 [0]_  종  합  " xfId="64231"/>
    <cellStyle name="콤마[ ]" xfId="64232"/>
    <cellStyle name="콤마[*]" xfId="64233"/>
    <cellStyle name="콤마[.]" xfId="64234"/>
    <cellStyle name="콤마[0]" xfId="64235"/>
    <cellStyle name="콤마_  종  합  " xfId="64236"/>
    <cellStyle name="통화 [0] 2" xfId="64237"/>
    <cellStyle name="통화 [0] 2 2" xfId="64238"/>
    <cellStyle name="통화 [0] 3" xfId="64239"/>
    <cellStyle name="통화 2" xfId="64240"/>
    <cellStyle name="통화 3" xfId="64241"/>
    <cellStyle name="팹繫_1-3墩 " xfId="64242"/>
    <cellStyle name="표준 10" xfId="64243"/>
    <cellStyle name="표준 10 2" xfId="64244"/>
    <cellStyle name="표준 10 3" xfId="64245"/>
    <cellStyle name="표준 10 4" xfId="64246"/>
    <cellStyle name="표준 11" xfId="64247"/>
    <cellStyle name="표준 12" xfId="64248"/>
    <cellStyle name="표준 12 2" xfId="64249"/>
    <cellStyle name="표준 12 3" xfId="64250"/>
    <cellStyle name="표준 12 3 2" xfId="64251"/>
    <cellStyle name="표준 12 3 3" xfId="64252"/>
    <cellStyle name="표준 13" xfId="64253"/>
    <cellStyle name="표준 14" xfId="64254"/>
    <cellStyle name="표준 140" xfId="64255"/>
    <cellStyle name="표준 15" xfId="64256"/>
    <cellStyle name="표준 16" xfId="64257"/>
    <cellStyle name="표준 16 2" xfId="64258"/>
    <cellStyle name="표준 16 2 2" xfId="64259"/>
    <cellStyle name="표준 16 3" xfId="64260"/>
    <cellStyle name="표준 17" xfId="64261"/>
    <cellStyle name="표준 17 2" xfId="64262"/>
    <cellStyle name="표준 17 2 2" xfId="64263"/>
    <cellStyle name="표준 17 3" xfId="64264"/>
    <cellStyle name="표준 18" xfId="64265"/>
    <cellStyle name="표준 19" xfId="64266"/>
    <cellStyle name="표준 19 2" xfId="64267"/>
    <cellStyle name="표준 19 2 2" xfId="64268"/>
    <cellStyle name="표준 19 3" xfId="64269"/>
    <cellStyle name="표준 2" xfId="64270"/>
    <cellStyle name="표준 2 10" xfId="64271"/>
    <cellStyle name="표준 2 2" xfId="64272"/>
    <cellStyle name="표준 2 2 2" xfId="64273"/>
    <cellStyle name="표준 2 2 2 2" xfId="64274"/>
    <cellStyle name="표준 2 2 2 2 2" xfId="64275"/>
    <cellStyle name="표준 2 2 2 3" xfId="64276"/>
    <cellStyle name="표준 2 2 2 4" xfId="64277"/>
    <cellStyle name="표준 2 2 3" xfId="64278"/>
    <cellStyle name="표준 2 2 3 2" xfId="64279"/>
    <cellStyle name="표준 2 2 3 3" xfId="64280"/>
    <cellStyle name="표준 2 2 4" xfId="64281"/>
    <cellStyle name="표준 2 2 4 2" xfId="64282"/>
    <cellStyle name="표준 2 2 5" xfId="64283"/>
    <cellStyle name="표준 2 2 6" xfId="64284"/>
    <cellStyle name="표준 2 3" xfId="64285"/>
    <cellStyle name="표준 2 4" xfId="64286"/>
    <cellStyle name="표준 2 4 2" xfId="64287"/>
    <cellStyle name="표준 2 5" xfId="64288"/>
    <cellStyle name="표준 2 6" xfId="64289"/>
    <cellStyle name="표준 2 7" xfId="64290"/>
    <cellStyle name="표준 2 8" xfId="64291"/>
    <cellStyle name="표준 2 9" xfId="64292"/>
    <cellStyle name="표준 2_100414 상반기전망(경영위後_재보고)" xfId="64293"/>
    <cellStyle name="표준 20" xfId="64294"/>
    <cellStyle name="표준 20 2" xfId="64295"/>
    <cellStyle name="표준 20 2 2" xfId="64296"/>
    <cellStyle name="표준 20 3" xfId="64297"/>
    <cellStyle name="표준 21" xfId="64298"/>
    <cellStyle name="표준 21 2" xfId="64299"/>
    <cellStyle name="표준 21 2 2" xfId="64300"/>
    <cellStyle name="표준 21 3" xfId="64301"/>
    <cellStyle name="표준 22" xfId="64302"/>
    <cellStyle name="표준 22 2" xfId="64303"/>
    <cellStyle name="표준 22 2 2" xfId="64304"/>
    <cellStyle name="표준 22 2 2 2" xfId="64305"/>
    <cellStyle name="표준 22 2 2 2 2" xfId="64306"/>
    <cellStyle name="표준 22 2 2 2 2 2" xfId="64307"/>
    <cellStyle name="표준 22 2 2 2 3" xfId="64308"/>
    <cellStyle name="표준 22 2 2 3" xfId="64309"/>
    <cellStyle name="표준 22 2 2 3 2" xfId="64310"/>
    <cellStyle name="표준 22 2 2 4" xfId="64311"/>
    <cellStyle name="표준 22 2 3" xfId="64312"/>
    <cellStyle name="표준 22 2 3 2" xfId="64313"/>
    <cellStyle name="표준 22 2 3 2 2" xfId="64314"/>
    <cellStyle name="표준 22 2 3 3" xfId="64315"/>
    <cellStyle name="표준 22 2 4" xfId="64316"/>
    <cellStyle name="표준 22 2 4 2" xfId="64317"/>
    <cellStyle name="표준 22 2 5" xfId="64318"/>
    <cellStyle name="표준 22 3" xfId="64319"/>
    <cellStyle name="표준 22 4" xfId="64320"/>
    <cellStyle name="표준 23" xfId="64321"/>
    <cellStyle name="표준 23 2" xfId="64322"/>
    <cellStyle name="표준 23 2 2" xfId="64323"/>
    <cellStyle name="표준 23 2 2 2" xfId="64324"/>
    <cellStyle name="표준 23 2 2 2 2" xfId="64325"/>
    <cellStyle name="표준 23 2 2 2 2 2" xfId="64326"/>
    <cellStyle name="표준 23 2 2 2 3" xfId="64327"/>
    <cellStyle name="표준 23 2 2 3" xfId="64328"/>
    <cellStyle name="표준 23 2 2 3 2" xfId="64329"/>
    <cellStyle name="표준 23 2 2 4" xfId="64330"/>
    <cellStyle name="표준 23 2 3" xfId="64331"/>
    <cellStyle name="표준 23 2 3 2" xfId="64332"/>
    <cellStyle name="표준 23 2 3 2 2" xfId="64333"/>
    <cellStyle name="표준 23 2 3 3" xfId="64334"/>
    <cellStyle name="표준 23 2 4" xfId="64335"/>
    <cellStyle name="표준 23 2 4 2" xfId="64336"/>
    <cellStyle name="표준 23 2 5" xfId="64337"/>
    <cellStyle name="표준 23 3" xfId="64338"/>
    <cellStyle name="표준 23 4" xfId="64339"/>
    <cellStyle name="표준 24" xfId="64340"/>
    <cellStyle name="표준 24 2" xfId="64341"/>
    <cellStyle name="표준 24 2 2" xfId="64342"/>
    <cellStyle name="표준 24 2 2 2" xfId="64343"/>
    <cellStyle name="표준 24 2 2 2 2" xfId="64344"/>
    <cellStyle name="표준 24 2 2 2 2 2" xfId="64345"/>
    <cellStyle name="표준 24 2 2 2 3" xfId="64346"/>
    <cellStyle name="표준 24 2 2 3" xfId="64347"/>
    <cellStyle name="표준 24 2 2 3 2" xfId="64348"/>
    <cellStyle name="표준 24 2 2 4" xfId="64349"/>
    <cellStyle name="표준 24 2 3" xfId="64350"/>
    <cellStyle name="표준 24 2 3 2" xfId="64351"/>
    <cellStyle name="표준 24 2 3 2 2" xfId="64352"/>
    <cellStyle name="표준 24 2 3 3" xfId="64353"/>
    <cellStyle name="표준 24 2 4" xfId="64354"/>
    <cellStyle name="표준 24 2 4 2" xfId="64355"/>
    <cellStyle name="표준 24 2 5" xfId="64356"/>
    <cellStyle name="표준 24 3" xfId="64357"/>
    <cellStyle name="표준 24 4" xfId="64358"/>
    <cellStyle name="표준 25" xfId="64359"/>
    <cellStyle name="표준 25 2" xfId="64360"/>
    <cellStyle name="표준 25 2 2" xfId="64361"/>
    <cellStyle name="표준 25 2 2 2" xfId="64362"/>
    <cellStyle name="표준 25 2 2 2 2" xfId="64363"/>
    <cellStyle name="표준 25 2 2 2 2 2" xfId="64364"/>
    <cellStyle name="표준 25 2 2 2 3" xfId="64365"/>
    <cellStyle name="표준 25 2 2 3" xfId="64366"/>
    <cellStyle name="표준 25 2 2 3 2" xfId="64367"/>
    <cellStyle name="표준 25 2 2 4" xfId="64368"/>
    <cellStyle name="표준 25 2 3" xfId="64369"/>
    <cellStyle name="표준 25 2 3 2" xfId="64370"/>
    <cellStyle name="표준 25 2 3 2 2" xfId="64371"/>
    <cellStyle name="표준 25 2 3 3" xfId="64372"/>
    <cellStyle name="표준 25 2 4" xfId="64373"/>
    <cellStyle name="표준 25 2 4 2" xfId="64374"/>
    <cellStyle name="표준 25 2 5" xfId="64375"/>
    <cellStyle name="표준 25 3" xfId="64376"/>
    <cellStyle name="표준 25 4" xfId="64377"/>
    <cellStyle name="표준 26" xfId="64378"/>
    <cellStyle name="표준 26 2" xfId="64379"/>
    <cellStyle name="표준 26 2 2" xfId="64380"/>
    <cellStyle name="표준 26 2 2 2" xfId="64381"/>
    <cellStyle name="표준 26 2 2 2 2" xfId="64382"/>
    <cellStyle name="표준 26 2 2 2 2 2" xfId="64383"/>
    <cellStyle name="표준 26 2 2 2 3" xfId="64384"/>
    <cellStyle name="표준 26 2 2 3" xfId="64385"/>
    <cellStyle name="표준 26 2 2 3 2" xfId="64386"/>
    <cellStyle name="표준 26 2 2 4" xfId="64387"/>
    <cellStyle name="표준 26 2 3" xfId="64388"/>
    <cellStyle name="표준 26 2 3 2" xfId="64389"/>
    <cellStyle name="표준 26 2 3 2 2" xfId="64390"/>
    <cellStyle name="표준 26 2 3 3" xfId="64391"/>
    <cellStyle name="표준 26 2 4" xfId="64392"/>
    <cellStyle name="표준 26 2 4 2" xfId="64393"/>
    <cellStyle name="표준 26 2 5" xfId="64394"/>
    <cellStyle name="표준 26 3" xfId="64395"/>
    <cellStyle name="표준 27" xfId="64396"/>
    <cellStyle name="표준 27 2" xfId="64397"/>
    <cellStyle name="표준 27 2 2" xfId="64398"/>
    <cellStyle name="표준 27 2 2 2" xfId="64399"/>
    <cellStyle name="표준 27 2 2 2 2" xfId="64400"/>
    <cellStyle name="표준 27 2 2 2 2 2" xfId="64401"/>
    <cellStyle name="표준 27 2 2 2 3" xfId="64402"/>
    <cellStyle name="표준 27 2 2 3" xfId="64403"/>
    <cellStyle name="표준 27 2 2 3 2" xfId="64404"/>
    <cellStyle name="표준 27 2 2 4" xfId="64405"/>
    <cellStyle name="표준 27 2 3" xfId="64406"/>
    <cellStyle name="표준 27 2 3 2" xfId="64407"/>
    <cellStyle name="표준 27 2 3 2 2" xfId="64408"/>
    <cellStyle name="표준 27 2 3 3" xfId="64409"/>
    <cellStyle name="표준 27 2 4" xfId="64410"/>
    <cellStyle name="표준 27 2 4 2" xfId="64411"/>
    <cellStyle name="표준 27 2 5" xfId="64412"/>
    <cellStyle name="표준 27 3" xfId="64413"/>
    <cellStyle name="표준 27 3 2" xfId="64414"/>
    <cellStyle name="표준 27 3 2 2" xfId="64415"/>
    <cellStyle name="표준 27 3 2 2 2" xfId="64416"/>
    <cellStyle name="표준 27 3 2 3" xfId="64417"/>
    <cellStyle name="표준 27 3 3" xfId="64418"/>
    <cellStyle name="표준 27 3 3 2" xfId="64419"/>
    <cellStyle name="표준 27 3 4" xfId="64420"/>
    <cellStyle name="표준 27 4" xfId="64421"/>
    <cellStyle name="표준 27 4 2" xfId="64422"/>
    <cellStyle name="표준 27 4 2 2" xfId="64423"/>
    <cellStyle name="표준 27 4 3" xfId="64424"/>
    <cellStyle name="표준 27 5" xfId="64425"/>
    <cellStyle name="표준 27 5 2" xfId="64426"/>
    <cellStyle name="표준 27 6" xfId="64427"/>
    <cellStyle name="표준 27 7" xfId="64428"/>
    <cellStyle name="표준 28" xfId="64429"/>
    <cellStyle name="표준 28 2" xfId="64430"/>
    <cellStyle name="표준 28 2 2" xfId="64431"/>
    <cellStyle name="표준 28 2 2 2" xfId="64432"/>
    <cellStyle name="표준 28 2 2 2 2" xfId="64433"/>
    <cellStyle name="표준 28 2 2 2 2 2" xfId="64434"/>
    <cellStyle name="표준 28 2 2 2 3" xfId="64435"/>
    <cellStyle name="표준 28 2 2 3" xfId="64436"/>
    <cellStyle name="표준 28 2 2 3 2" xfId="64437"/>
    <cellStyle name="표준 28 2 2 4" xfId="64438"/>
    <cellStyle name="표준 28 2 3" xfId="64439"/>
    <cellStyle name="표준 28 2 3 2" xfId="64440"/>
    <cellStyle name="표준 28 2 3 2 2" xfId="64441"/>
    <cellStyle name="표준 28 2 3 3" xfId="64442"/>
    <cellStyle name="표준 28 2 4" xfId="64443"/>
    <cellStyle name="표준 28 2 4 2" xfId="64444"/>
    <cellStyle name="표준 28 2 5" xfId="64445"/>
    <cellStyle name="표준 28 3" xfId="64446"/>
    <cellStyle name="표준 28 3 2" xfId="64447"/>
    <cellStyle name="표준 28 3 2 2" xfId="64448"/>
    <cellStyle name="표준 28 3 2 2 2" xfId="64449"/>
    <cellStyle name="표준 28 3 2 3" xfId="64450"/>
    <cellStyle name="표준 28 3 3" xfId="64451"/>
    <cellStyle name="표준 28 3 3 2" xfId="64452"/>
    <cellStyle name="표준 28 3 4" xfId="64453"/>
    <cellStyle name="표준 28 4" xfId="64454"/>
    <cellStyle name="표준 28 4 2" xfId="64455"/>
    <cellStyle name="표준 28 4 2 2" xfId="64456"/>
    <cellStyle name="표준 28 4 3" xfId="64457"/>
    <cellStyle name="표준 28 5" xfId="64458"/>
    <cellStyle name="표준 28 5 2" xfId="64459"/>
    <cellStyle name="표준 28 6" xfId="64460"/>
    <cellStyle name="표준 28 7" xfId="64461"/>
    <cellStyle name="표준 29" xfId="64462"/>
    <cellStyle name="표준 29 2" xfId="64463"/>
    <cellStyle name="표준 29 2 2" xfId="64464"/>
    <cellStyle name="표준 29 2 2 2" xfId="64465"/>
    <cellStyle name="표준 29 2 2 2 2" xfId="64466"/>
    <cellStyle name="표준 29 2 2 3" xfId="64467"/>
    <cellStyle name="표준 29 2 3" xfId="64468"/>
    <cellStyle name="표준 29 2 3 2" xfId="64469"/>
    <cellStyle name="표준 29 2 4" xfId="64470"/>
    <cellStyle name="표준 29 3" xfId="64471"/>
    <cellStyle name="표준 29 3 2" xfId="64472"/>
    <cellStyle name="표준 29 3 2 2" xfId="64473"/>
    <cellStyle name="표준 29 3 3" xfId="64474"/>
    <cellStyle name="표준 29 4" xfId="64475"/>
    <cellStyle name="표준 29 4 2" xfId="64476"/>
    <cellStyle name="표준 29 5" xfId="64477"/>
    <cellStyle name="표준 3" xfId="64478"/>
    <cellStyle name="표준 3 10" xfId="64479"/>
    <cellStyle name="표준 3 11" xfId="64480"/>
    <cellStyle name="표준 3 11 2" xfId="64481"/>
    <cellStyle name="표준 3 12" xfId="64482"/>
    <cellStyle name="표준 3 13" xfId="64483"/>
    <cellStyle name="표준 3 14" xfId="64484"/>
    <cellStyle name="표준 3 2" xfId="64485"/>
    <cellStyle name="표준 3 2 2" xfId="64486"/>
    <cellStyle name="표준 3 3" xfId="64487"/>
    <cellStyle name="표준 3 4" xfId="64488"/>
    <cellStyle name="표준 3 4 2" xfId="64489"/>
    <cellStyle name="표준 3 4 2 2" xfId="64490"/>
    <cellStyle name="표준 3 4 3" xfId="64491"/>
    <cellStyle name="표준 3 5" xfId="64492"/>
    <cellStyle name="표준 3 5 2" xfId="64493"/>
    <cellStyle name="표준 3 5 2 2" xfId="64494"/>
    <cellStyle name="표준 3 5 3" xfId="64495"/>
    <cellStyle name="표준 3 6" xfId="64496"/>
    <cellStyle name="표준 3 6 2" xfId="64497"/>
    <cellStyle name="표준 3 7" xfId="64498"/>
    <cellStyle name="표준 3 8" xfId="64499"/>
    <cellStyle name="표준 3 9" xfId="64500"/>
    <cellStyle name="표준 3_100414 상반기전망(경영위後_재보고)" xfId="64501"/>
    <cellStyle name="표준 30" xfId="64502"/>
    <cellStyle name="표준 30 2" xfId="64503"/>
    <cellStyle name="표준 30 2 2" xfId="64504"/>
    <cellStyle name="표준 30 2 2 2" xfId="64505"/>
    <cellStyle name="표준 30 2 2 2 2" xfId="64506"/>
    <cellStyle name="표준 30 2 2 3" xfId="64507"/>
    <cellStyle name="표준 30 2 3" xfId="64508"/>
    <cellStyle name="표준 30 2 3 2" xfId="64509"/>
    <cellStyle name="표준 30 2 4" xfId="64510"/>
    <cellStyle name="표준 30 3" xfId="64511"/>
    <cellStyle name="표준 30 3 2" xfId="64512"/>
    <cellStyle name="표준 30 3 2 2" xfId="64513"/>
    <cellStyle name="표준 30 3 3" xfId="64514"/>
    <cellStyle name="표준 30 4" xfId="64515"/>
    <cellStyle name="표준 30 4 2" xfId="64516"/>
    <cellStyle name="표준 30 5" xfId="64517"/>
    <cellStyle name="표준 31" xfId="64518"/>
    <cellStyle name="표준 31 2" xfId="64519"/>
    <cellStyle name="표준 31 2 2" xfId="64520"/>
    <cellStyle name="표준 31 2 2 2" xfId="64521"/>
    <cellStyle name="표준 31 2 2 2 2" xfId="64522"/>
    <cellStyle name="표준 31 2 2 3" xfId="64523"/>
    <cellStyle name="표준 31 2 3" xfId="64524"/>
    <cellStyle name="표준 31 2 3 2" xfId="64525"/>
    <cellStyle name="표준 31 2 4" xfId="64526"/>
    <cellStyle name="표준 31 3" xfId="64527"/>
    <cellStyle name="표준 31 3 2" xfId="64528"/>
    <cellStyle name="표준 31 3 2 2" xfId="64529"/>
    <cellStyle name="표준 31 3 3" xfId="64530"/>
    <cellStyle name="표준 31 4" xfId="64531"/>
    <cellStyle name="표준 31 4 2" xfId="64532"/>
    <cellStyle name="표준 31 5" xfId="64533"/>
    <cellStyle name="표준 32" xfId="64534"/>
    <cellStyle name="표준 32 2" xfId="64535"/>
    <cellStyle name="표준 32 2 2" xfId="64536"/>
    <cellStyle name="표준 32 2 2 2" xfId="64537"/>
    <cellStyle name="표준 32 2 2 2 2" xfId="64538"/>
    <cellStyle name="표준 32 2 2 3" xfId="64539"/>
    <cellStyle name="표준 32 2 3" xfId="64540"/>
    <cellStyle name="표준 32 2 3 2" xfId="64541"/>
    <cellStyle name="표준 32 2 4" xfId="64542"/>
    <cellStyle name="표준 32 3" xfId="64543"/>
    <cellStyle name="표준 32 3 2" xfId="64544"/>
    <cellStyle name="표준 32 3 2 2" xfId="64545"/>
    <cellStyle name="표준 32 3 3" xfId="64546"/>
    <cellStyle name="표준 32 4" xfId="64547"/>
    <cellStyle name="표준 32 4 2" xfId="64548"/>
    <cellStyle name="표준 32 5" xfId="64549"/>
    <cellStyle name="표준 33" xfId="64550"/>
    <cellStyle name="표준 33 2" xfId="64551"/>
    <cellStyle name="표준 33 2 2" xfId="64552"/>
    <cellStyle name="표준 33 2 2 2" xfId="64553"/>
    <cellStyle name="표준 33 2 2 2 2" xfId="64554"/>
    <cellStyle name="표준 33 2 2 3" xfId="64555"/>
    <cellStyle name="표준 33 2 3" xfId="64556"/>
    <cellStyle name="표준 33 2 3 2" xfId="64557"/>
    <cellStyle name="표준 33 2 4" xfId="64558"/>
    <cellStyle name="표준 33 3" xfId="64559"/>
    <cellStyle name="표준 33 3 2" xfId="64560"/>
    <cellStyle name="표준 33 3 2 2" xfId="64561"/>
    <cellStyle name="표준 33 3 3" xfId="64562"/>
    <cellStyle name="표준 33 4" xfId="64563"/>
    <cellStyle name="표준 33 4 2" xfId="64564"/>
    <cellStyle name="표준 33 5" xfId="64565"/>
    <cellStyle name="표준 34" xfId="64566"/>
    <cellStyle name="표준 34 2" xfId="64567"/>
    <cellStyle name="표준 34 2 2" xfId="64568"/>
    <cellStyle name="표준 34 2 2 2" xfId="64569"/>
    <cellStyle name="표준 34 2 2 2 2" xfId="64570"/>
    <cellStyle name="표준 34 2 2 3" xfId="64571"/>
    <cellStyle name="표준 34 2 3" xfId="64572"/>
    <cellStyle name="표준 34 2 3 2" xfId="64573"/>
    <cellStyle name="표준 34 2 4" xfId="64574"/>
    <cellStyle name="표준 34 3" xfId="64575"/>
    <cellStyle name="표준 34 3 2" xfId="64576"/>
    <cellStyle name="표준 34 3 2 2" xfId="64577"/>
    <cellStyle name="표준 34 3 3" xfId="64578"/>
    <cellStyle name="표준 34 4" xfId="64579"/>
    <cellStyle name="표준 34 4 2" xfId="64580"/>
    <cellStyle name="표준 34 5" xfId="64581"/>
    <cellStyle name="표준 35" xfId="64582"/>
    <cellStyle name="표준 35 2" xfId="64583"/>
    <cellStyle name="표준 35 2 2" xfId="64584"/>
    <cellStyle name="표준 35 2 2 2" xfId="64585"/>
    <cellStyle name="표준 35 2 2 2 2" xfId="64586"/>
    <cellStyle name="표준 35 2 2 3" xfId="64587"/>
    <cellStyle name="표준 35 2 3" xfId="64588"/>
    <cellStyle name="표준 35 2 3 2" xfId="64589"/>
    <cellStyle name="표준 35 2 4" xfId="64590"/>
    <cellStyle name="표준 35 3" xfId="64591"/>
    <cellStyle name="표준 35 3 2" xfId="64592"/>
    <cellStyle name="표준 35 3 2 2" xfId="64593"/>
    <cellStyle name="표준 35 3 3" xfId="64594"/>
    <cellStyle name="표준 35 4" xfId="64595"/>
    <cellStyle name="표준 35 4 2" xfId="64596"/>
    <cellStyle name="표준 35 5" xfId="64597"/>
    <cellStyle name="표준 36" xfId="64598"/>
    <cellStyle name="표준 36 2" xfId="64599"/>
    <cellStyle name="표준 36 2 2" xfId="64600"/>
    <cellStyle name="표준 36 2 2 2" xfId="64601"/>
    <cellStyle name="표준 36 2 2 2 2" xfId="64602"/>
    <cellStyle name="표준 36 2 2 3" xfId="64603"/>
    <cellStyle name="표준 36 2 3" xfId="64604"/>
    <cellStyle name="표준 36 2 3 2" xfId="64605"/>
    <cellStyle name="표준 36 2 4" xfId="64606"/>
    <cellStyle name="표준 36 3" xfId="64607"/>
    <cellStyle name="표준 36 3 2" xfId="64608"/>
    <cellStyle name="표준 36 3 2 2" xfId="64609"/>
    <cellStyle name="표준 36 3 3" xfId="64610"/>
    <cellStyle name="표준 36 4" xfId="64611"/>
    <cellStyle name="표준 36 4 2" xfId="64612"/>
    <cellStyle name="표준 36 5" xfId="64613"/>
    <cellStyle name="표준 37" xfId="64614"/>
    <cellStyle name="표준 37 2" xfId="64615"/>
    <cellStyle name="표준 37 2 2" xfId="64616"/>
    <cellStyle name="표준 37 2 2 2" xfId="64617"/>
    <cellStyle name="표준 37 2 2 2 2" xfId="64618"/>
    <cellStyle name="표준 37 2 2 3" xfId="64619"/>
    <cellStyle name="표준 37 2 3" xfId="64620"/>
    <cellStyle name="표준 37 2 3 2" xfId="64621"/>
    <cellStyle name="표준 37 2 4" xfId="64622"/>
    <cellStyle name="표준 37 3" xfId="64623"/>
    <cellStyle name="표준 37 3 2" xfId="64624"/>
    <cellStyle name="표준 37 3 2 2" xfId="64625"/>
    <cellStyle name="표준 37 3 3" xfId="64626"/>
    <cellStyle name="표준 37 4" xfId="64627"/>
    <cellStyle name="표준 37 4 2" xfId="64628"/>
    <cellStyle name="표준 37 5" xfId="64629"/>
    <cellStyle name="표준 38" xfId="64630"/>
    <cellStyle name="표준 38 2" xfId="64631"/>
    <cellStyle name="표준 38 2 2" xfId="64632"/>
    <cellStyle name="표준 38 2 2 2" xfId="64633"/>
    <cellStyle name="표준 38 2 2 2 2" xfId="64634"/>
    <cellStyle name="표준 38 2 2 3" xfId="64635"/>
    <cellStyle name="표준 38 2 3" xfId="64636"/>
    <cellStyle name="표준 38 2 3 2" xfId="64637"/>
    <cellStyle name="표준 38 2 4" xfId="64638"/>
    <cellStyle name="표준 38 3" xfId="64639"/>
    <cellStyle name="표준 38 3 2" xfId="64640"/>
    <cellStyle name="표준 38 3 2 2" xfId="64641"/>
    <cellStyle name="표준 38 3 3" xfId="64642"/>
    <cellStyle name="표준 38 4" xfId="64643"/>
    <cellStyle name="표준 38 4 2" xfId="64644"/>
    <cellStyle name="표준 38 5" xfId="64645"/>
    <cellStyle name="표준 39" xfId="64646"/>
    <cellStyle name="표준 39 2" xfId="64647"/>
    <cellStyle name="표준 39 2 2" xfId="64648"/>
    <cellStyle name="표준 39 2 2 2" xfId="64649"/>
    <cellStyle name="표준 39 2 2 2 2" xfId="64650"/>
    <cellStyle name="표준 39 2 2 3" xfId="64651"/>
    <cellStyle name="표준 39 2 3" xfId="64652"/>
    <cellStyle name="표준 39 2 3 2" xfId="64653"/>
    <cellStyle name="표준 39 2 4" xfId="64654"/>
    <cellStyle name="표준 39 3" xfId="64655"/>
    <cellStyle name="표준 39 3 2" xfId="64656"/>
    <cellStyle name="표준 39 3 2 2" xfId="64657"/>
    <cellStyle name="표준 39 3 3" xfId="64658"/>
    <cellStyle name="표준 39 4" xfId="64659"/>
    <cellStyle name="표준 39 4 2" xfId="64660"/>
    <cellStyle name="표준 39 5" xfId="64661"/>
    <cellStyle name="표준 4" xfId="64662"/>
    <cellStyle name="표준 4 2" xfId="64663"/>
    <cellStyle name="표준 4 3" xfId="64664"/>
    <cellStyle name="표준 4 3 2" xfId="64665"/>
    <cellStyle name="표준 4 3 2 2" xfId="64666"/>
    <cellStyle name="표준 4 3 3" xfId="64667"/>
    <cellStyle name="표준 4 4" xfId="64668"/>
    <cellStyle name="표준 4 5" xfId="64669"/>
    <cellStyle name="표준 4 6" xfId="64670"/>
    <cellStyle name="표준 4 7" xfId="64671"/>
    <cellStyle name="표준 4_100414 상반기전망(경영위後_재보고)" xfId="64672"/>
    <cellStyle name="표준 40" xfId="64673"/>
    <cellStyle name="표준 40 2" xfId="64674"/>
    <cellStyle name="표준 40 2 2" xfId="64675"/>
    <cellStyle name="표준 40 2 2 2" xfId="64676"/>
    <cellStyle name="표준 40 2 2 2 2" xfId="64677"/>
    <cellStyle name="표준 40 2 2 3" xfId="64678"/>
    <cellStyle name="표준 40 2 3" xfId="64679"/>
    <cellStyle name="표준 40 2 3 2" xfId="64680"/>
    <cellStyle name="표준 40 2 4" xfId="64681"/>
    <cellStyle name="표준 40 3" xfId="64682"/>
    <cellStyle name="표준 40 3 2" xfId="64683"/>
    <cellStyle name="표준 40 3 2 2" xfId="64684"/>
    <cellStyle name="표준 40 3 3" xfId="64685"/>
    <cellStyle name="표준 40 4" xfId="64686"/>
    <cellStyle name="표준 40 4 2" xfId="64687"/>
    <cellStyle name="표준 40 5" xfId="64688"/>
    <cellStyle name="표준 41" xfId="64689"/>
    <cellStyle name="표준 41 2" xfId="64690"/>
    <cellStyle name="표준 41 2 2" xfId="64691"/>
    <cellStyle name="표준 41 2 2 2" xfId="64692"/>
    <cellStyle name="표준 41 2 3" xfId="64693"/>
    <cellStyle name="표준 41 3" xfId="64694"/>
    <cellStyle name="표준 41 3 2" xfId="64695"/>
    <cellStyle name="표준 41 4" xfId="64696"/>
    <cellStyle name="표준 42" xfId="64697"/>
    <cellStyle name="표준 43" xfId="64698"/>
    <cellStyle name="표준 44" xfId="64699"/>
    <cellStyle name="표준 45" xfId="64700"/>
    <cellStyle name="표준 46" xfId="64701"/>
    <cellStyle name="표준 5" xfId="64702"/>
    <cellStyle name="표준 5 2" xfId="64703"/>
    <cellStyle name="표준 5 3" xfId="64704"/>
    <cellStyle name="표준 6" xfId="64705"/>
    <cellStyle name="표준 6 2" xfId="64706"/>
    <cellStyle name="표준 7" xfId="64707"/>
    <cellStyle name="표준 8" xfId="64708"/>
    <cellStyle name="표준 9" xfId="64709"/>
    <cellStyle name="푤롸貫[0]_1코饋" xfId="64710"/>
    <cellStyle name="푤롸貫_1코饋" xfId="64711"/>
    <cellStyle name="푤貫롸몰[0]_BOOK1" xfId="64712"/>
    <cellStyle name="푤貫롸몰_BOOK1" xfId="64713"/>
    <cellStyle name="一般_00Q3902REV.1" xfId="64714"/>
    <cellStyle name="千位[0]_!!!GO" xfId="64715"/>
    <cellStyle name="千位_!!!GO" xfId="64716"/>
    <cellStyle name="千位分隔 10" xfId="64717"/>
    <cellStyle name="千位分隔 10 2" xfId="64718"/>
    <cellStyle name="千位分隔 11" xfId="64719"/>
    <cellStyle name="千位分隔 11 2" xfId="64720"/>
    <cellStyle name="千位分隔 12" xfId="64721"/>
    <cellStyle name="千位分隔 12 2" xfId="64722"/>
    <cellStyle name="千位分隔 13" xfId="64723"/>
    <cellStyle name="千位分隔 13 2" xfId="64724"/>
    <cellStyle name="千位分隔 14" xfId="64725"/>
    <cellStyle name="千位分隔 14 2" xfId="64726"/>
    <cellStyle name="千位分隔 15" xfId="64727"/>
    <cellStyle name="千位分隔 15 2" xfId="64728"/>
    <cellStyle name="千位分隔 16" xfId="64729"/>
    <cellStyle name="千位分隔 17" xfId="64730"/>
    <cellStyle name="千位分隔 18" xfId="64731"/>
    <cellStyle name="千位分隔 18 2" xfId="64732"/>
    <cellStyle name="千位分隔 18 2 2" xfId="64733"/>
    <cellStyle name="千位分隔 18 3" xfId="64734"/>
    <cellStyle name="千位分隔 19" xfId="64735"/>
    <cellStyle name="千位分隔 2" xfId="64736"/>
    <cellStyle name="千位分隔 2 2" xfId="64737"/>
    <cellStyle name="千位分隔 2 2 2" xfId="64738"/>
    <cellStyle name="千位分隔 2 2 3" xfId="64739"/>
    <cellStyle name="千位分隔 2 3" xfId="64740"/>
    <cellStyle name="千位分隔 2 3 2" xfId="64741"/>
    <cellStyle name="千位分隔 2 4" xfId="64742"/>
    <cellStyle name="千位分隔 2 4 2" xfId="64743"/>
    <cellStyle name="千位分隔 2 5" xfId="64744"/>
    <cellStyle name="千位分隔 2 6" xfId="64745"/>
    <cellStyle name="千位分隔 20" xfId="64746"/>
    <cellStyle name="千位分隔 3" xfId="64747"/>
    <cellStyle name="千位分隔 3 2" xfId="64748"/>
    <cellStyle name="千位分隔 4" xfId="64749"/>
    <cellStyle name="千位分隔 4 2" xfId="64750"/>
    <cellStyle name="千位分隔 5" xfId="64751"/>
    <cellStyle name="千位分隔 5 2" xfId="64752"/>
    <cellStyle name="千位分隔 6" xfId="64753"/>
    <cellStyle name="千位分隔 6 2" xfId="64754"/>
    <cellStyle name="千位分隔 7" xfId="64755"/>
    <cellStyle name="千位分隔 7 2" xfId="64756"/>
    <cellStyle name="千位分隔 8" xfId="64757"/>
    <cellStyle name="千位分隔 8 2" xfId="64758"/>
    <cellStyle name="千位分隔 9" xfId="64759"/>
    <cellStyle name="千位分隔 9 2" xfId="64760"/>
    <cellStyle name="千位分隔[0] 10" xfId="64761"/>
    <cellStyle name="千位分隔[0] 2" xfId="64762"/>
    <cellStyle name="千位分隔[0] 2 2" xfId="64763"/>
    <cellStyle name="千位分隔[0] 2 2 2" xfId="64764"/>
    <cellStyle name="千位分隔[0] 2 2 2 2" xfId="64765"/>
    <cellStyle name="千位分隔[0] 2 2 3" xfId="64766"/>
    <cellStyle name="千位分隔[0] 2 3" xfId="64767"/>
    <cellStyle name="千位分隔[0] 2 4" xfId="64768"/>
    <cellStyle name="千位分隔[0] 3" xfId="64769"/>
    <cellStyle name="千位分隔[0] 3 2" xfId="64770"/>
    <cellStyle name="千位分隔[0] 4" xfId="64771"/>
    <cellStyle name="千位分隔[0] 4 2" xfId="64772"/>
    <cellStyle name="千位分隔[0] 5" xfId="64773"/>
    <cellStyle name="千位分隔[0] 5 2" xfId="64774"/>
    <cellStyle name="千位分隔[0] 6" xfId="64775"/>
    <cellStyle name="千位分隔[0] 6 2" xfId="64776"/>
    <cellStyle name="千位分隔[0] 7" xfId="64777"/>
    <cellStyle name="千位分隔[0] 7 2" xfId="64778"/>
    <cellStyle name="千位分隔[0] 8" xfId="64779"/>
    <cellStyle name="千位分隔[0] 9" xfId="64780"/>
    <cellStyle name="千分位[0]_ 明细 (3)" xfId="64781"/>
    <cellStyle name="千分位_ 白土" xfId="64782"/>
    <cellStyle name="咬訌裝?report-2 " xfId="64783"/>
    <cellStyle name="好 2" xfId="64784"/>
    <cellStyle name="宋体繁体潒慭n_x0002_" xfId="64785"/>
    <cellStyle name="寥碟徽_95" xfId="64786"/>
    <cellStyle name="巍葆 [0]_26" xfId="64787"/>
    <cellStyle name="巍葆_26" xfId="64788"/>
    <cellStyle name="差 2" xfId="64789"/>
    <cellStyle name="已??的超?接" xfId="64790"/>
    <cellStyle name="常?_laroux" xfId="64791"/>
    <cellStyle name="常规 10" xfId="2"/>
    <cellStyle name="常规 10 2" xfId="64792"/>
    <cellStyle name="常规 100" xfId="64793"/>
    <cellStyle name="常规 101" xfId="64794"/>
    <cellStyle name="常规 102" xfId="64795"/>
    <cellStyle name="常规 103" xfId="64796"/>
    <cellStyle name="常规 11" xfId="64797"/>
    <cellStyle name="常规 11 2" xfId="64798"/>
    <cellStyle name="常规 12" xfId="64799"/>
    <cellStyle name="常规 12 2" xfId="64800"/>
    <cellStyle name="常规 13" xfId="64801"/>
    <cellStyle name="常规 13 2" xfId="64802"/>
    <cellStyle name="常规 14" xfId="64803"/>
    <cellStyle name="常规 14 2" xfId="64804"/>
    <cellStyle name="常规 15" xfId="64805"/>
    <cellStyle name="常规 15 2" xfId="64806"/>
    <cellStyle name="常规 16" xfId="64807"/>
    <cellStyle name="常规 16 2" xfId="64808"/>
    <cellStyle name="常规 17" xfId="64809"/>
    <cellStyle name="常规 17 12" xfId="64810"/>
    <cellStyle name="常规 17 2" xfId="64811"/>
    <cellStyle name="常规 18" xfId="64812"/>
    <cellStyle name="常规 19" xfId="64813"/>
    <cellStyle name="常规 19 3" xfId="64814"/>
    <cellStyle name="常规 2" xfId="64815"/>
    <cellStyle name="常规 2 19" xfId="64816"/>
    <cellStyle name="常规 2 2" xfId="64817"/>
    <cellStyle name="常规 2 2 2" xfId="64818"/>
    <cellStyle name="常规 2 2 2 2" xfId="64819"/>
    <cellStyle name="常规 2 2 2 3" xfId="64820"/>
    <cellStyle name="常规 2 2 21" xfId="64821"/>
    <cellStyle name="常规 2 2 3" xfId="64822"/>
    <cellStyle name="常规 2 2 4" xfId="64823"/>
    <cellStyle name="常规 2 3" xfId="64824"/>
    <cellStyle name="常规 2 3 2" xfId="64825"/>
    <cellStyle name="常规 2 3 2 2" xfId="64826"/>
    <cellStyle name="常规 2 3 3" xfId="64827"/>
    <cellStyle name="常规 2 4" xfId="64828"/>
    <cellStyle name="常规 2 4 2" xfId="64829"/>
    <cellStyle name="常规 2 5" xfId="64830"/>
    <cellStyle name="常规 2 5 2" xfId="64831"/>
    <cellStyle name="常规 2 6" xfId="64832"/>
    <cellStyle name="常规 20" xfId="64833"/>
    <cellStyle name="常规 20 2" xfId="64834"/>
    <cellStyle name="常规 20 2 2" xfId="64835"/>
    <cellStyle name="常规 20 2 2 2" xfId="64836"/>
    <cellStyle name="常规 20 2 3" xfId="64837"/>
    <cellStyle name="常规 20 3" xfId="64838"/>
    <cellStyle name="常规 20 3 2" xfId="64839"/>
    <cellStyle name="常规 20 4" xfId="64840"/>
    <cellStyle name="常规 21" xfId="64841"/>
    <cellStyle name="常规 22" xfId="64842"/>
    <cellStyle name="常规 22 2" xfId="64843"/>
    <cellStyle name="常规 22 2 2" xfId="64844"/>
    <cellStyle name="常规 22 3" xfId="64845"/>
    <cellStyle name="常规 23" xfId="64846"/>
    <cellStyle name="常规 23 2" xfId="64847"/>
    <cellStyle name="常规 23 2 2" xfId="64848"/>
    <cellStyle name="常规 23 3" xfId="64849"/>
    <cellStyle name="常规 24" xfId="64850"/>
    <cellStyle name="常规 24 2" xfId="64851"/>
    <cellStyle name="常规 24 2 2" xfId="64852"/>
    <cellStyle name="常规 24 3" xfId="64853"/>
    <cellStyle name="常规 25" xfId="64854"/>
    <cellStyle name="常规 25 2" xfId="64855"/>
    <cellStyle name="常规 25 2 2" xfId="64856"/>
    <cellStyle name="常规 25 3" xfId="64857"/>
    <cellStyle name="常规 26" xfId="64858"/>
    <cellStyle name="常规 26 2" xfId="64859"/>
    <cellStyle name="常规 26 2 2" xfId="64860"/>
    <cellStyle name="常规 26 3" xfId="64861"/>
    <cellStyle name="常规 27" xfId="64862"/>
    <cellStyle name="常规 27 2" xfId="64863"/>
    <cellStyle name="常规 27 2 2" xfId="64864"/>
    <cellStyle name="常规 27 3" xfId="64865"/>
    <cellStyle name="常规 28" xfId="64866"/>
    <cellStyle name="常规 28 2" xfId="64867"/>
    <cellStyle name="常规 28 2 2" xfId="64868"/>
    <cellStyle name="常规 28 3" xfId="64869"/>
    <cellStyle name="常规 29" xfId="64870"/>
    <cellStyle name="常规 29 2" xfId="64871"/>
    <cellStyle name="常规 29 2 2" xfId="64872"/>
    <cellStyle name="常规 29 3" xfId="64873"/>
    <cellStyle name="常规 3" xfId="64874"/>
    <cellStyle name="常规 3 10" xfId="64875"/>
    <cellStyle name="常规 3 2" xfId="64876"/>
    <cellStyle name="常规 3 2 2" xfId="64877"/>
    <cellStyle name="常规 3 2 2 2" xfId="64878"/>
    <cellStyle name="常规 3 2 3" xfId="64879"/>
    <cellStyle name="常规 3 2 4" xfId="64880"/>
    <cellStyle name="常规 3 3" xfId="64881"/>
    <cellStyle name="常规 3 3 2" xfId="64882"/>
    <cellStyle name="常规 3 4" xfId="64883"/>
    <cellStyle name="常规 3 5" xfId="64884"/>
    <cellStyle name="常规 3 6" xfId="64885"/>
    <cellStyle name="常规 3 7" xfId="64886"/>
    <cellStyle name="常规 3 8" xfId="64887"/>
    <cellStyle name="常规 3 9" xfId="64888"/>
    <cellStyle name="常规 30" xfId="64889"/>
    <cellStyle name="常规 30 2" xfId="64890"/>
    <cellStyle name="常规 30 2 2" xfId="64891"/>
    <cellStyle name="常规 30 3" xfId="64892"/>
    <cellStyle name="常规 31" xfId="64893"/>
    <cellStyle name="常规 31 2" xfId="64894"/>
    <cellStyle name="常规 31 2 2" xfId="64895"/>
    <cellStyle name="常规 31 3" xfId="64896"/>
    <cellStyle name="常规 32" xfId="64897"/>
    <cellStyle name="常规 32 2" xfId="64898"/>
    <cellStyle name="常规 32 2 2" xfId="64899"/>
    <cellStyle name="常规 32 3" xfId="64900"/>
    <cellStyle name="常规 33" xfId="64901"/>
    <cellStyle name="常规 33 2" xfId="64902"/>
    <cellStyle name="常规 33 2 2" xfId="64903"/>
    <cellStyle name="常规 33 3" xfId="64904"/>
    <cellStyle name="常规 34" xfId="64905"/>
    <cellStyle name="常规 34 2" xfId="64906"/>
    <cellStyle name="常规 34 2 2" xfId="64907"/>
    <cellStyle name="常规 34 3" xfId="64908"/>
    <cellStyle name="常规 35" xfId="64909"/>
    <cellStyle name="常规 35 2" xfId="64910"/>
    <cellStyle name="常规 35 2 2" xfId="64911"/>
    <cellStyle name="常规 35 3" xfId="64912"/>
    <cellStyle name="常规 36" xfId="64913"/>
    <cellStyle name="常规 36 2" xfId="64914"/>
    <cellStyle name="常规 36 4" xfId="64915"/>
    <cellStyle name="常规 37" xfId="64916"/>
    <cellStyle name="常规 37 4" xfId="64917"/>
    <cellStyle name="常规 38" xfId="64918"/>
    <cellStyle name="常规 38 4" xfId="64919"/>
    <cellStyle name="常规 39" xfId="64920"/>
    <cellStyle name="常规 39 4" xfId="64921"/>
    <cellStyle name="常规 4" xfId="64922"/>
    <cellStyle name="常规 4 2" xfId="64923"/>
    <cellStyle name="常规 4 3" xfId="64924"/>
    <cellStyle name="常规 40" xfId="64925"/>
    <cellStyle name="常规 40 4" xfId="64926"/>
    <cellStyle name="常规 41" xfId="64927"/>
    <cellStyle name="常规 41 4" xfId="64928"/>
    <cellStyle name="常规 42" xfId="64929"/>
    <cellStyle name="常规 42 4" xfId="64930"/>
    <cellStyle name="常规 43" xfId="64931"/>
    <cellStyle name="常规 43 4" xfId="64932"/>
    <cellStyle name="常规 44" xfId="64933"/>
    <cellStyle name="常规 45" xfId="64934"/>
    <cellStyle name="常规 46" xfId="64935"/>
    <cellStyle name="常规 47" xfId="64936"/>
    <cellStyle name="常规 48" xfId="64937"/>
    <cellStyle name="常规 49" xfId="64938"/>
    <cellStyle name="常规 5" xfId="64939"/>
    <cellStyle name="常规 5 2" xfId="64940"/>
    <cellStyle name="常规 50" xfId="64941"/>
    <cellStyle name="常规 51" xfId="64942"/>
    <cellStyle name="常规 52" xfId="64943"/>
    <cellStyle name="常规 53" xfId="64944"/>
    <cellStyle name="常规 54" xfId="64945"/>
    <cellStyle name="常规 55" xfId="64946"/>
    <cellStyle name="常规 56" xfId="64947"/>
    <cellStyle name="常规 57" xfId="64948"/>
    <cellStyle name="常规 58" xfId="64949"/>
    <cellStyle name="常规 59" xfId="64950"/>
    <cellStyle name="常规 6" xfId="64951"/>
    <cellStyle name="常规 6 2" xfId="64952"/>
    <cellStyle name="常规 6 3" xfId="64953"/>
    <cellStyle name="常规 60" xfId="64954"/>
    <cellStyle name="常规 61" xfId="64955"/>
    <cellStyle name="常规 62" xfId="64956"/>
    <cellStyle name="常规 63" xfId="64957"/>
    <cellStyle name="常规 64" xfId="64958"/>
    <cellStyle name="常规 65" xfId="64959"/>
    <cellStyle name="常规 66" xfId="64960"/>
    <cellStyle name="常规 66 2" xfId="64961"/>
    <cellStyle name="常规 66 3" xfId="64962"/>
    <cellStyle name="常规 67" xfId="64963"/>
    <cellStyle name="常规 68" xfId="64964"/>
    <cellStyle name="常规 69" xfId="64965"/>
    <cellStyle name="常规 7" xfId="64966"/>
    <cellStyle name="常规 7 2" xfId="64967"/>
    <cellStyle name="常规 70" xfId="64968"/>
    <cellStyle name="常规 71" xfId="64969"/>
    <cellStyle name="常规 72" xfId="64970"/>
    <cellStyle name="常规 73" xfId="64971"/>
    <cellStyle name="常规 74" xfId="64972"/>
    <cellStyle name="常规 75" xfId="64973"/>
    <cellStyle name="常规 76" xfId="64974"/>
    <cellStyle name="常规 77" xfId="64975"/>
    <cellStyle name="常规 78" xfId="64976"/>
    <cellStyle name="常规 79" xfId="64977"/>
    <cellStyle name="常规 8" xfId="64978"/>
    <cellStyle name="常规 8 2" xfId="64979"/>
    <cellStyle name="常规 80" xfId="64980"/>
    <cellStyle name="常规 81" xfId="64981"/>
    <cellStyle name="常规 82" xfId="64982"/>
    <cellStyle name="常规 83" xfId="64983"/>
    <cellStyle name="常规 84" xfId="64984"/>
    <cellStyle name="常规 85" xfId="64985"/>
    <cellStyle name="常规 86" xfId="64986"/>
    <cellStyle name="常规 87" xfId="64987"/>
    <cellStyle name="常规 88" xfId="64988"/>
    <cellStyle name="常规 89" xfId="64989"/>
    <cellStyle name="常规 9" xfId="64990"/>
    <cellStyle name="常规 9 2" xfId="64991"/>
    <cellStyle name="常规 9 2 2" xfId="64992"/>
    <cellStyle name="常规 9 3" xfId="64993"/>
    <cellStyle name="常规 90" xfId="64994"/>
    <cellStyle name="常规 91" xfId="64995"/>
    <cellStyle name="常规 92" xfId="64996"/>
    <cellStyle name="常规 93" xfId="64997"/>
    <cellStyle name="常规 94" xfId="64998"/>
    <cellStyle name="常规 95" xfId="64999"/>
    <cellStyle name="常规 96" xfId="65000"/>
    <cellStyle name="常规 97" xfId="65001"/>
    <cellStyle name="常规 98" xfId="65002"/>
    <cellStyle name="常规 99" xfId="65003"/>
    <cellStyle name="常规_Sheet1" xfId="65004"/>
    <cellStyle name="强调文字颜色 1 2" xfId="65005"/>
    <cellStyle name="强调文字颜色 2 2" xfId="65006"/>
    <cellStyle name="强调文字颜色 3 2" xfId="65007"/>
    <cellStyle name="强调文字颜色 4 2" xfId="65008"/>
    <cellStyle name="强调文字颜色 5 2" xfId="65009"/>
    <cellStyle name="强调文字颜色 6 2" xfId="65010"/>
    <cellStyle name="归盒啦_95" xfId="65011"/>
    <cellStyle name="普通_ 97 年经营环境" xfId="65012"/>
    <cellStyle name="标题 1 2" xfId="65013"/>
    <cellStyle name="标题 2 2" xfId="65014"/>
    <cellStyle name="标题 3 2" xfId="65015"/>
    <cellStyle name="标题 4 2" xfId="65016"/>
    <cellStyle name="标题 5" xfId="65017"/>
    <cellStyle name="样式 1" xfId="65018"/>
    <cellStyle name="桁区切り [0.00]_Person" xfId="65019"/>
    <cellStyle name="桁区切り 3" xfId="65020"/>
    <cellStyle name="桁区切り_Person" xfId="65021"/>
    <cellStyle name="检查单元格 2" xfId="65022"/>
    <cellStyle name="標準 2" xfId="65023"/>
    <cellStyle name="標準 2 2" xfId="65024"/>
    <cellStyle name="標準 3" xfId="65025"/>
    <cellStyle name="標準 3 2" xfId="65026"/>
    <cellStyle name="標準 3 2 2" xfId="65027"/>
    <cellStyle name="標準 3 3" xfId="65028"/>
    <cellStyle name="標準 3 3 2" xfId="65029"/>
    <cellStyle name="標準 3 4" xfId="65030"/>
    <cellStyle name="標準_0070コマツ小山ーAICCホイール２アイテム-YO" xfId="65031"/>
    <cellStyle name="樣式 1" xfId="65032"/>
    <cellStyle name="汇总 2" xfId="65033"/>
    <cellStyle name="汇总 2 2" xfId="65034"/>
    <cellStyle name="注释 2" xfId="65035"/>
    <cellStyle name="注释 2 2" xfId="65036"/>
    <cellStyle name="烹拳 [0]_  ?  ?  " xfId="65037"/>
    <cellStyle name="烹拳_  ?  ?  " xfId="65038"/>
    <cellStyle name="百分比 2" xfId="65039"/>
    <cellStyle name="百分比 2 2" xfId="65040"/>
    <cellStyle name="百分比 2 2 2" xfId="65041"/>
    <cellStyle name="百分比 2 2 3" xfId="65042"/>
    <cellStyle name="百分比 2 3" xfId="65043"/>
    <cellStyle name="百分比 2 3 2" xfId="65044"/>
    <cellStyle name="百分比 2 4" xfId="65045"/>
    <cellStyle name="百分比 3" xfId="65046"/>
    <cellStyle name="百分比 3 2" xfId="65047"/>
    <cellStyle name="百分比 4" xfId="65048"/>
    <cellStyle name="百分比 4 2" xfId="65049"/>
    <cellStyle name="百分比 5" xfId="65050"/>
    <cellStyle name="百分比 5 2" xfId="65051"/>
    <cellStyle name="百分比 6" xfId="65052"/>
    <cellStyle name="解释性文本 2" xfId="65053"/>
    <cellStyle name="警告文本 2" xfId="65054"/>
    <cellStyle name="计算 2" xfId="65055"/>
    <cellStyle name="计算 2 2" xfId="65056"/>
    <cellStyle name="貨幣 [0]_00Q3902REV.1" xfId="65057"/>
    <cellStyle name="貨幣[0]_BRE" xfId="65058"/>
    <cellStyle name="貨幣_00Q3902REV.1" xfId="65059"/>
    <cellStyle name="货币 2" xfId="65060"/>
    <cellStyle name="货币 2 2" xfId="65061"/>
    <cellStyle name="货币 2 3" xfId="65062"/>
    <cellStyle name="超?接" xfId="65063"/>
    <cellStyle name="超链接 2" xfId="65064"/>
    <cellStyle name="超链接 3" xfId="65065"/>
    <cellStyle name="超链接 4" xfId="65066"/>
    <cellStyle name="输入 2" xfId="65067"/>
    <cellStyle name="输入 2 2" xfId="65068"/>
    <cellStyle name="输出 2" xfId="65069"/>
    <cellStyle name="输出 2 2" xfId="65070"/>
    <cellStyle name="适中 2" xfId="65071"/>
    <cellStyle name="通貨 [0.00]_Book2 グラフ 2" xfId="65072"/>
    <cellStyle name="通貨_Book2 グラフ 2" xfId="65073"/>
    <cellStyle name="钎霖_   " xfId="65074"/>
    <cellStyle name="链接单元格 2" xfId="65075"/>
    <cellStyle name="霓付 [0]_  ?  ?  " xfId="65076"/>
    <cellStyle name="霓付_  ?  ?  " xfId="65077"/>
    <cellStyle name="鱔 [0]_26" xfId="65078"/>
    <cellStyle name="鱔_26" xfId="65079"/>
  </cellStyles>
  <dxfs count="38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390525</xdr:colOff>
      <xdr:row>7</xdr:row>
      <xdr:rowOff>104775</xdr:rowOff>
    </xdr:from>
    <xdr:to>
      <xdr:col>18</xdr:col>
      <xdr:colOff>504825</xdr:colOff>
      <xdr:row>57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2075" y="1438275"/>
          <a:ext cx="8582025" cy="94202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-e\kchrtndjqrmagkqsl$\WINDOWS\TEMP\Temporary%20Internet%20Files\Content.IE5\QPKNC9Y5\USERS\MIKE\1ResNoise\rn_sum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uyen\Downloads\B&#225;o%20c&#225;o%20Defect%20PQC%20Th&#225;ng%2011%20(16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~1\DOCUME~1\KAKAOT~1\B&#225;o%20c&#225;o%20l&#7895;i%20c&#244;ng%20&#273;o&#7841;n%20h&#224;ng%20ng&#224;y%20-%20t4.t5.t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im%20thao\Documents\Zalo%20Received%20Files\B&#193;O%20C&#193;O%20NG%20AUTO\&#51649;&#54665;&#50984;%20&#48372;&#44256;&#49436;-&#48520;&#47049;&#50976;&#54805;%20&#52629;&#49548;%20data%20M11%202023%20okok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ALLA\Halla%20Vina\2016\12%20-%202016\FEB%20-%20LG%20Production%20Plan%20-%20WM%20(20190211)%20by%20model%20W5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TD_DEVCHARTadd"/>
      <sheetName val="Actions"/>
      <sheetName val="RESN_SUM"/>
      <sheetName val="last RN proj actions"/>
      <sheetName val="dongia (2)"/>
      <sheetName val="CAP"/>
      <sheetName val="Var."/>
      <sheetName val="R"/>
      <sheetName val="정리"/>
      <sheetName val="dV&amp;Cl"/>
      <sheetName val="PC%계산"/>
    </sheetNames>
    <sheetDataSet>
      <sheetData sheetId="0">
        <row r="5">
          <cell r="M5">
            <v>2</v>
          </cell>
        </row>
      </sheetData>
      <sheetData sheetId="1">
        <row r="4">
          <cell r="A4">
            <v>1.0249999999999999</v>
          </cell>
        </row>
      </sheetData>
      <sheetData sheetId="2">
        <row r="2">
          <cell r="B2" t="str">
            <v>Item</v>
          </cell>
          <cell r="C2" t="str">
            <v>Investigation Subject</v>
          </cell>
          <cell r="D2" t="str">
            <v>Investigation Method</v>
          </cell>
          <cell r="E2" t="str">
            <v>Date</v>
          </cell>
          <cell r="F2" t="str">
            <v>Result</v>
          </cell>
          <cell r="G2" t="str">
            <v>Comment</v>
          </cell>
          <cell r="H2" t="str">
            <v>Conclusion</v>
          </cell>
        </row>
        <row r="3">
          <cell r="B3" t="str">
            <v>Volume setting</v>
          </cell>
          <cell r="C3" t="str">
            <v>Does RN value change with vol setting</v>
          </cell>
          <cell r="D3" t="str">
            <v>Check RN on 1 radio at various vol settings using Micronta meter on mobile bench</v>
          </cell>
          <cell r="E3">
            <v>35777</v>
          </cell>
          <cell r="F3" t="str">
            <v>0.16 dB variation with range of 1.0 V to 3.5 V initial vol set</v>
          </cell>
          <cell r="H3" t="str">
            <v>Slight change in measured RN value.Check range of Vol setting on production line.</v>
          </cell>
        </row>
        <row r="4">
          <cell r="B4" t="str">
            <v>Volume setting</v>
          </cell>
          <cell r="C4" t="str">
            <v>Does Vol set at OP1 vary significantly enough to effect RN measurement</v>
          </cell>
          <cell r="D4" t="str">
            <v>Check audio output level on 8 radios after OP1 using Micronta meter on mobile bench</v>
          </cell>
          <cell r="E4">
            <v>35777</v>
          </cell>
          <cell r="F4" t="str">
            <v>.27V range</v>
          </cell>
          <cell r="H4" t="str">
            <v>Volume setting variation at OP1 is not significant for RN measurement variation.</v>
          </cell>
        </row>
        <row r="5">
          <cell r="B5" t="str">
            <v>Man Adj Program</v>
          </cell>
          <cell r="C5" t="str">
            <v>Can Software values &amp; logic flow pass bad unit</v>
          </cell>
          <cell r="D5" t="str">
            <v>Log values of adjusted units at Man Adj. From CRT monitorCheck program structure</v>
          </cell>
          <cell r="E5">
            <v>35779</v>
          </cell>
          <cell r="F5" t="str">
            <v>Initial check data indicated bad units being passed but found last meas value not printed to CRT. Prog structure ok.</v>
          </cell>
          <cell r="H5" t="str">
            <v>Software won't pass bad unit but justification of 2dB offset in program needs to be done with test data &amp; reported</v>
          </cell>
        </row>
        <row r="6">
          <cell r="B6" t="str">
            <v>Plant noise spectrum</v>
          </cell>
          <cell r="C6" t="str">
            <v>Is variation in RN meas caused by change in ambient noise spectrum</v>
          </cell>
          <cell r="D6" t="str">
            <v>Datalog RN meas of single unit 1/minute using laptop &amp; Micronta meter on mobile bench</v>
          </cell>
          <cell r="E6">
            <v>35780</v>
          </cell>
          <cell r="F6" t="str">
            <v>0.5 dB variation over 3 hours</v>
          </cell>
          <cell r="H6" t="str">
            <v>Possible significant change in RN value.Try same check with VP1600 system</v>
          </cell>
        </row>
        <row r="7">
          <cell r="B7" t="str">
            <v>Plant noise spectrum</v>
          </cell>
          <cell r="C7" t="str">
            <v>Is variation in RN meas caused by change in ambient noise spectrum</v>
          </cell>
          <cell r="D7" t="str">
            <v>Datalog RN meas of single unit 1/minute for 1 day using laptop &amp; VP1611 system on mobile bench</v>
          </cell>
          <cell r="E7">
            <v>35786</v>
          </cell>
          <cell r="F7" t="str">
            <v>0.9 dB variation over 8 hours(Std dev was computed as 0.15dB)</v>
          </cell>
          <cell r="G7" t="str">
            <v>This measurement includes effects of RN circuit variation &amp; VP1611 system also.This variation added to the +/- 2.0dB window of Manual Adj means that units are leaving Man Adj with a range of +/- 2.5dB</v>
          </cell>
          <cell r="H7" t="str">
            <v>Plant noise spectrum is consistent &amp; statistically predictable but adds significant variation to adjustment &amp; measurement (+/-0.9dB)</v>
          </cell>
        </row>
        <row r="8">
          <cell r="B8" t="str">
            <v>RN adj values distribution at sample station</v>
          </cell>
          <cell r="C8" t="str">
            <v>Is process of RN adj in control for purposes of determining Cpk</v>
          </cell>
          <cell r="D8" t="str">
            <v>Construct Xbar Rbar chart using data logged from sample station on 12/1,12/2,12/3</v>
          </cell>
          <cell r="E8">
            <v>35786</v>
          </cell>
          <cell r="F8" t="str">
            <v>Standard Dev ranged from 1.02 to 1.8,Average 17.8 to 18.0dB</v>
          </cell>
          <cell r="H8" t="str">
            <v>Process may not have been in control during any of the 3 days, therefore Cpk may be invalid.</v>
          </cell>
        </row>
        <row r="9">
          <cell r="B9" t="str">
            <v>RN adj values distribution at 101 OP robot</v>
          </cell>
          <cell r="D9" t="str">
            <v>Statistical analysis of data logged 0n 12/1,12/2,12/3</v>
          </cell>
          <cell r="E9">
            <v>35786</v>
          </cell>
          <cell r="F9" t="str">
            <v>Standard Dev ranged from 1.39 to 1.54,Average 17.8 to 18.5dB</v>
          </cell>
          <cell r="G9" t="str">
            <v>Results are better than GRR predicts as probable</v>
          </cell>
          <cell r="H9" t="str">
            <v>Current adjustment method at man adj can not control RN process.</v>
          </cell>
        </row>
        <row r="10">
          <cell r="B10" t="str">
            <v>101 line Sample Station GRR</v>
          </cell>
          <cell r="C10" t="str">
            <v>How much effect does Sample station GRR have on measurement</v>
          </cell>
          <cell r="D10" t="str">
            <v>Review GRR data &amp; method of collection</v>
          </cell>
          <cell r="E10">
            <v>35787</v>
          </cell>
          <cell r="F10" t="str">
            <v>GRR is 1.9dB</v>
          </cell>
          <cell r="G10" t="str">
            <v>Sample station GRR is worse than OP robot even though OP robot GRR includes pallet variation</v>
          </cell>
          <cell r="H10" t="str">
            <v>Sample station variation adds +/- 1.1 dB to measurement variation</v>
          </cell>
        </row>
        <row r="11">
          <cell r="B11" t="str">
            <v>101 line OP Robot GRR</v>
          </cell>
          <cell r="C11" t="str">
            <v>How much effect does OP robot GRR have on measurement</v>
          </cell>
          <cell r="D11" t="str">
            <v>Review GRR data &amp; method of collection</v>
          </cell>
          <cell r="E11">
            <v>35800</v>
          </cell>
          <cell r="F11" t="str">
            <v>GRR of 1.8dB includes pallet variation from 10 pallets</v>
          </cell>
          <cell r="H11" t="str">
            <v>OP robot variation adds +/- 1.0 dB to measurement variation</v>
          </cell>
        </row>
        <row r="12">
          <cell r="B12" t="str">
            <v>Antenna Connection</v>
          </cell>
          <cell r="C12" t="str">
            <v>How much effect does ant connection have on measurement</v>
          </cell>
          <cell r="D12" t="str">
            <v>Set up 5 ant connection types to simulate impedance variations &amp; poor connections</v>
          </cell>
          <cell r="E12">
            <v>35786</v>
          </cell>
          <cell r="F12" t="str">
            <v>A range of 3.5dB variation was found</v>
          </cell>
          <cell r="H12" t="str">
            <v>Ant problems can add up to +/- 1.75dB to measurement variation.This seems to be the greatest single source of variation for the OP robot</v>
          </cell>
        </row>
        <row r="13">
          <cell r="B13" t="str">
            <v>Sig Gen Test Frequency</v>
          </cell>
          <cell r="C13" t="str">
            <v>How much effect does test freq have on measurement</v>
          </cell>
          <cell r="D13" t="str">
            <v>Checked RN at 20 points on the FM band</v>
          </cell>
          <cell r="E13">
            <v>35803</v>
          </cell>
          <cell r="F13" t="str">
            <v>ACTIVE COMMERCIAL FREQUENCIES (93.1,97.1,104.5) CAUSED INCORRECT MEASUREMENTS.Higher band frequencies provided higher RN measurement.(20.5 @87.7 vs 22.5 @ 106.1)</v>
          </cell>
        </row>
        <row r="14">
          <cell r="B14" t="str">
            <v>Sig Gen output level</v>
          </cell>
          <cell r="C14" t="str">
            <v>How much effect does off station output level have on measurement</v>
          </cell>
          <cell r="D14" t="str">
            <v>set up 4 different signal gen output levels,No Mod,74dB,-9 dB,99dB</v>
          </cell>
          <cell r="E14">
            <v>35786</v>
          </cell>
          <cell r="F14" t="str">
            <v>Standard Dev ranged from 0.86 to 0.99,Average 20.1 to 21.4dB</v>
          </cell>
          <cell r="H14" t="str">
            <v>SG output level during testing has negligible effect on measurement results.</v>
          </cell>
        </row>
        <row r="15">
          <cell r="B15" t="str">
            <v>VP1611 measurement stability</v>
          </cell>
          <cell r="C15" t="str">
            <v>Is +/- 0.9dB measurement variation due to VP1611 system characteristics?</v>
          </cell>
          <cell r="D15" t="str">
            <v>Datalog measurements at 2V and 200mV audio signal &amp; check variation over time</v>
          </cell>
          <cell r="E15">
            <v>35811</v>
          </cell>
          <cell r="F15" t="str">
            <v>There was no measurable variation.</v>
          </cell>
          <cell r="G15" t="str">
            <v>Some of the software settings may have effected this.</v>
          </cell>
          <cell r="H15" t="str">
            <v>The 0.9dB variation is due to residual noise,not to VP1611 measurement uncertainty</v>
          </cell>
        </row>
        <row r="16">
          <cell r="B16" t="str">
            <v>Residual noise variation of 0.9dB</v>
          </cell>
          <cell r="C16" t="str">
            <v>Is 0.9db variation typical for cm728?</v>
          </cell>
          <cell r="D16" t="str">
            <v>Datalog RN measurements of 4 units over period of 1 hour.</v>
          </cell>
          <cell r="E16">
            <v>35816</v>
          </cell>
          <cell r="F16" t="str">
            <v>0.86 dB variation over 1 hours(Std dev was computed as 0.17dB)</v>
          </cell>
          <cell r="H16" t="str">
            <v>0.9dB variation is typical for CM728 radio</v>
          </cell>
        </row>
        <row r="17">
          <cell r="B17" t="str">
            <v>Residual noise variation of 0.9dB</v>
          </cell>
          <cell r="C17" t="str">
            <v>Is +/- 0.9dB measurement variation due to VP1611 system characteristics?</v>
          </cell>
          <cell r="D17" t="str">
            <v>Change software parameters (meas time,avg, cap on)</v>
          </cell>
          <cell r="E17">
            <v>35824</v>
          </cell>
          <cell r="F17" t="str">
            <v>0.5 dB variation over 1 hour using LADC 128 &amp; meas time 300MS</v>
          </cell>
          <cell r="H17" t="str">
            <v>Yes, the program parameters can be changed to reduce variation</v>
          </cell>
        </row>
        <row r="18">
          <cell r="B18" t="str">
            <v>RN adj values distribution at 103 OP robot</v>
          </cell>
          <cell r="C18" t="str">
            <v>Does adjusting every unit give better results.(Smaller variation at OP robot)</v>
          </cell>
          <cell r="D18" t="str">
            <v>Statistical analysis of data logged 0n 1/20,1/21,1/22</v>
          </cell>
          <cell r="F18" t="str">
            <v>Standard Dev ranged from 1.18 to 1.25,Average ranged from 17.4 to 17.6dB</v>
          </cell>
          <cell r="G18" t="str">
            <v>There seems to be an operator dependent tendency to adj to center value even though 'ok' LED in on.</v>
          </cell>
          <cell r="H18" t="str">
            <v>Yes.Results are better than 101 line even though spec is same</v>
          </cell>
        </row>
      </sheetData>
      <sheetData sheetId="3">
        <row r="4">
          <cell r="B4">
            <v>32875</v>
          </cell>
        </row>
        <row r="109">
          <cell r="H109" t="str">
            <v xml:space="preserve">SUMMARY OF RESULTS FOR </v>
          </cell>
        </row>
        <row r="110">
          <cell r="H110" t="str">
            <v>RESIDUAL NOISE REJECTS</v>
          </cell>
        </row>
        <row r="113">
          <cell r="B113" t="str">
            <v>THE PEAK NUMBER OF REJECTS/DAY HAS DECREASED</v>
          </cell>
        </row>
        <row r="114">
          <cell r="D114" t="str">
            <v>FEB-133/DAY MAX</v>
          </cell>
          <cell r="K114" t="str">
            <v>APR-29/DAY MAX</v>
          </cell>
        </row>
        <row r="116">
          <cell r="B116" t="str">
            <v>THE AVERAGE NUMBER OF REJECTS/DAY HAS DECREASED</v>
          </cell>
        </row>
        <row r="117">
          <cell r="D117" t="str">
            <v xml:space="preserve"> JAN=38/DAY</v>
          </cell>
          <cell r="K117" t="str">
            <v>APR=17/DAY</v>
          </cell>
        </row>
        <row r="120">
          <cell r="A120" t="str">
            <v>CONCLUSIONS</v>
          </cell>
        </row>
        <row r="121">
          <cell r="A121" t="str">
            <v>MAINTAINENCE OF PALLETS &amp; ANT CABLES WILL BE #1 FACTOR IN REDUCING REJECTS FROM OP &amp; RADIO ROBOTS</v>
          </cell>
          <cell r="AC121" t="str">
            <v>JAN</v>
          </cell>
          <cell r="AD121" t="str">
            <v>FEB</v>
          </cell>
          <cell r="AE121" t="str">
            <v>MAR</v>
          </cell>
          <cell r="AF121" t="str">
            <v>APR</v>
          </cell>
          <cell r="AG121" t="str">
            <v>MAY</v>
          </cell>
          <cell r="AH121" t="str">
            <v>JUN</v>
          </cell>
        </row>
        <row r="122">
          <cell r="A122" t="str">
            <v>CHECK WITH STANDARD OK RADIO IS NECESSARY FOR REPAIR &amp; ARRANGER TO CONFIRM BENCH EQUIP IS OK</v>
          </cell>
          <cell r="X122" t="str">
            <v>AVG DAILY RBT REJ</v>
          </cell>
          <cell r="AC122">
            <v>117</v>
          </cell>
          <cell r="AD122">
            <v>200</v>
          </cell>
          <cell r="AE122">
            <v>180</v>
          </cell>
          <cell r="AF122">
            <v>148</v>
          </cell>
          <cell r="AG122">
            <v>148</v>
          </cell>
          <cell r="AH122">
            <v>113</v>
          </cell>
        </row>
        <row r="123">
          <cell r="X123" t="str">
            <v>TOTAL RBT REJ</v>
          </cell>
          <cell r="AC123">
            <v>2227</v>
          </cell>
          <cell r="AD123">
            <v>3365</v>
          </cell>
          <cell r="AE123">
            <v>3237</v>
          </cell>
          <cell r="AF123">
            <v>2515</v>
          </cell>
          <cell r="AG123">
            <v>2522</v>
          </cell>
          <cell r="AH123">
            <v>1354</v>
          </cell>
        </row>
        <row r="124">
          <cell r="X124" t="str">
            <v>AVG OUTPUT</v>
          </cell>
          <cell r="AC124">
            <v>641</v>
          </cell>
          <cell r="AD124">
            <v>619</v>
          </cell>
          <cell r="AE124">
            <v>600</v>
          </cell>
          <cell r="AF124">
            <v>602</v>
          </cell>
          <cell r="AG124">
            <v>708</v>
          </cell>
          <cell r="AH124">
            <v>645</v>
          </cell>
        </row>
        <row r="125">
          <cell r="X125" t="str">
            <v>AVG R.N. REJ</v>
          </cell>
          <cell r="AC125">
            <v>38</v>
          </cell>
          <cell r="AD125">
            <v>46</v>
          </cell>
          <cell r="AE125">
            <v>48</v>
          </cell>
          <cell r="AF125">
            <v>17</v>
          </cell>
          <cell r="AG125">
            <v>13</v>
          </cell>
          <cell r="AH125">
            <v>9</v>
          </cell>
        </row>
        <row r="126">
          <cell r="B126" t="str">
            <v>MAIN  ACTIONS TAKEN</v>
          </cell>
          <cell r="X126" t="str">
            <v>TOTAL R.N. REJ</v>
          </cell>
          <cell r="AC126">
            <v>646</v>
          </cell>
          <cell r="AD126">
            <v>874</v>
          </cell>
          <cell r="AE126">
            <v>894</v>
          </cell>
          <cell r="AF126">
            <v>227</v>
          </cell>
          <cell r="AG126">
            <v>209</v>
          </cell>
          <cell r="AH126">
            <v>105</v>
          </cell>
        </row>
        <row r="127">
          <cell r="C127" t="str">
            <v>IMPROVING THE ANT. CABLEPALLET CONNECTION DESIGN</v>
          </cell>
          <cell r="X127" t="str">
            <v>% OF AVG OUTPUT</v>
          </cell>
          <cell r="AC127">
            <v>5.9282371294851796E-2</v>
          </cell>
          <cell r="AD127">
            <v>7.4313408723747976E-2</v>
          </cell>
          <cell r="AE127">
            <v>8.8333333333333333E-2</v>
          </cell>
          <cell r="AF127">
            <v>2.823920265780731E-2</v>
          </cell>
          <cell r="AG127">
            <v>1.8361581920903956E-2</v>
          </cell>
          <cell r="AH127">
            <v>1.3953488372093023E-2</v>
          </cell>
        </row>
        <row r="128">
          <cell r="C128" t="str">
            <v>IMPROVING THE GROUNDING BETWEEN THE MAN ADJ FIXTURE &amp; RADIO</v>
          </cell>
          <cell r="X128" t="str">
            <v>%OF AVG DAILY RBT RJT</v>
          </cell>
          <cell r="AC128">
            <v>0.3247863247863248</v>
          </cell>
          <cell r="AD128">
            <v>0.23</v>
          </cell>
          <cell r="AE128">
            <v>0.29444444444444445</v>
          </cell>
          <cell r="AF128">
            <v>0.11486486486486487</v>
          </cell>
          <cell r="AG128">
            <v>8.7837837837837843E-2</v>
          </cell>
          <cell r="AH128">
            <v>7.9646017699115043E-2</v>
          </cell>
        </row>
        <row r="129">
          <cell r="C129" t="str">
            <v>IMPROVING THE CABLE CONNECTION RELIABILITY AT MAN ADJ WITH NEW FIXTURE</v>
          </cell>
          <cell r="X129" t="str">
            <v>% OF TOTAL RBT REJ</v>
          </cell>
          <cell r="AC129">
            <v>0.29007633587786258</v>
          </cell>
          <cell r="AD129">
            <v>0.2597325408618128</v>
          </cell>
          <cell r="AE129">
            <v>0.27618164967562558</v>
          </cell>
          <cell r="AF129">
            <v>9.0258449304174954E-2</v>
          </cell>
          <cell r="AG129">
            <v>8.2870737509912765E-2</v>
          </cell>
          <cell r="AH129">
            <v>7.7548005908419496E-2</v>
          </cell>
        </row>
        <row r="130">
          <cell r="C130" t="str">
            <v>VERIFYING &amp; INSURING CORRECT CO-RELATION BETWEEN MAN ADJ,REPAIR,&amp;ARRANGER</v>
          </cell>
        </row>
        <row r="131">
          <cell r="C131" t="str">
            <v>THE CHANNEL FREQUENCY FOR TESTING R/N HAS BEEN CHANGED BECAUSE IT WAS TOO CLOSE TO A LOCAL STATION</v>
          </cell>
        </row>
        <row r="134">
          <cell r="B134" t="str">
            <v>RELATED INFORMATION</v>
          </cell>
        </row>
        <row r="135">
          <cell r="C135" t="str">
            <v>THERE IS NO SIGNIFICANT CHANGE IN R/N WITH TEMP</v>
          </cell>
        </row>
        <row r="136">
          <cell r="C136" t="str">
            <v>NO SPURIOUS NOISE GENERATED WITHIN THE PLANT WAS FOUND TO CAUSE FALSE R/N REJECTS</v>
          </cell>
        </row>
        <row r="137">
          <cell r="C137" t="str">
            <v>NO SIGNIFICANT CHANGEIN R/N USING AN AUDIO FILTER TO LIMIT NOISE BANDWIDTH</v>
          </cell>
        </row>
        <row r="138">
          <cell r="C138" t="str">
            <v>VOL LEVEL SETTING INCONSISTENT DUE TO ROTATION OF PEOPLE WHICH  CAUSED VARIATION OF R/N MEASUREMENT</v>
          </cell>
        </row>
        <row r="139">
          <cell r="C139" t="str">
            <v>ONLY 25% OF R/N REJECTS ARE FOR R/N ONLY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end"/>
      <sheetName val="Daily"/>
      <sheetName val="Data"/>
      <sheetName val="Sheet1"/>
      <sheetName val="Inform"/>
    </sheetNames>
    <sheetDataSet>
      <sheetData sheetId="0"/>
      <sheetData sheetId="1"/>
      <sheetData sheetId="2">
        <row r="4">
          <cell r="B4" t="str">
            <v>Assy</v>
          </cell>
        </row>
        <row r="5">
          <cell r="B5" t="str">
            <v>Cradle</v>
          </cell>
        </row>
        <row r="6">
          <cell r="B6" t="str">
            <v>Edge Coating</v>
          </cell>
        </row>
        <row r="7">
          <cell r="B7" t="str">
            <v>In T/P</v>
          </cell>
        </row>
        <row r="8">
          <cell r="B8" t="str">
            <v>In vai</v>
          </cell>
        </row>
        <row r="9">
          <cell r="B9" t="str">
            <v>Main Heating</v>
          </cell>
        </row>
        <row r="10">
          <cell r="B10" t="str">
            <v>Packing</v>
          </cell>
        </row>
      </sheetData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6월 RTY 현황"/>
      <sheetName val="Worst 불량"/>
      <sheetName val="RTY LK"/>
      <sheetName val="Star 현황"/>
      <sheetName val=" STAR SILICON 현황"/>
      <sheetName val="공정"/>
      <sheetName val="Database"/>
      <sheetName val="Sheet1"/>
    </sheetNames>
    <sheetDataSet>
      <sheetData sheetId="0"/>
      <sheetData sheetId="1">
        <row r="6">
          <cell r="O6" t="str">
            <v>All</v>
          </cell>
        </row>
      </sheetData>
      <sheetData sheetId="2"/>
      <sheetData sheetId="3"/>
      <sheetData sheetId="4"/>
      <sheetData sheetId="5">
        <row r="23">
          <cell r="A23" t="str">
            <v>M4</v>
          </cell>
          <cell r="B23" t="str">
            <v>W14</v>
          </cell>
          <cell r="C23">
            <v>43192</v>
          </cell>
          <cell r="D23" t="str">
            <v>A</v>
          </cell>
          <cell r="E23" t="str">
            <v>ASSY</v>
          </cell>
          <cell r="G23" t="str">
            <v>Old</v>
          </cell>
          <cell r="H23" t="str">
            <v>Book cover</v>
          </cell>
          <cell r="J23">
            <v>544</v>
          </cell>
          <cell r="L23">
            <v>0</v>
          </cell>
        </row>
        <row r="24">
          <cell r="A24" t="str">
            <v>M4</v>
          </cell>
          <cell r="B24" t="str">
            <v>W14</v>
          </cell>
          <cell r="C24">
            <v>43192</v>
          </cell>
          <cell r="D24" t="str">
            <v>A</v>
          </cell>
          <cell r="E24" t="str">
            <v>ASSY</v>
          </cell>
          <cell r="G24" t="str">
            <v>Old</v>
          </cell>
          <cell r="H24" t="str">
            <v>Book cover</v>
          </cell>
          <cell r="J24">
            <v>50</v>
          </cell>
          <cell r="L24">
            <v>0</v>
          </cell>
        </row>
        <row r="25">
          <cell r="A25" t="str">
            <v>M4</v>
          </cell>
          <cell r="B25" t="str">
            <v>W14</v>
          </cell>
          <cell r="C25">
            <v>43192</v>
          </cell>
          <cell r="D25" t="str">
            <v>A</v>
          </cell>
          <cell r="E25" t="str">
            <v>ASSY</v>
          </cell>
          <cell r="G25" t="str">
            <v>Old</v>
          </cell>
          <cell r="H25" t="str">
            <v>Book cover</v>
          </cell>
          <cell r="J25">
            <v>96</v>
          </cell>
          <cell r="L25">
            <v>0</v>
          </cell>
        </row>
        <row r="26">
          <cell r="A26" t="str">
            <v>M4</v>
          </cell>
          <cell r="B26" t="str">
            <v>W14</v>
          </cell>
          <cell r="C26">
            <v>43192</v>
          </cell>
          <cell r="D26" t="str">
            <v>A</v>
          </cell>
          <cell r="E26" t="str">
            <v>ASSY</v>
          </cell>
          <cell r="G26" t="str">
            <v>Old</v>
          </cell>
          <cell r="H26" t="str">
            <v>Book cover</v>
          </cell>
          <cell r="J26">
            <v>850</v>
          </cell>
          <cell r="L26">
            <v>0</v>
          </cell>
        </row>
        <row r="27">
          <cell r="A27" t="str">
            <v>M4</v>
          </cell>
          <cell r="B27" t="str">
            <v>W14</v>
          </cell>
          <cell r="C27">
            <v>43192</v>
          </cell>
          <cell r="D27" t="str">
            <v>A</v>
          </cell>
          <cell r="E27" t="str">
            <v>ASSY</v>
          </cell>
          <cell r="G27" t="str">
            <v>Old</v>
          </cell>
          <cell r="H27" t="str">
            <v>Book cover</v>
          </cell>
          <cell r="J27">
            <v>1292</v>
          </cell>
          <cell r="L27">
            <v>12</v>
          </cell>
        </row>
        <row r="28">
          <cell r="A28" t="str">
            <v>M4</v>
          </cell>
          <cell r="B28" t="str">
            <v>W14</v>
          </cell>
          <cell r="C28">
            <v>43192</v>
          </cell>
          <cell r="D28" t="str">
            <v>A</v>
          </cell>
          <cell r="E28" t="str">
            <v>ASSY</v>
          </cell>
          <cell r="G28" t="str">
            <v>Old</v>
          </cell>
          <cell r="H28" t="str">
            <v>Book cover</v>
          </cell>
          <cell r="J28">
            <v>658</v>
          </cell>
          <cell r="L28">
            <v>8</v>
          </cell>
        </row>
        <row r="29">
          <cell r="A29" t="str">
            <v>M4</v>
          </cell>
          <cell r="B29" t="str">
            <v>W14</v>
          </cell>
          <cell r="C29">
            <v>43192</v>
          </cell>
          <cell r="D29" t="str">
            <v>A</v>
          </cell>
          <cell r="E29" t="str">
            <v>ASSY</v>
          </cell>
          <cell r="G29" t="str">
            <v>Old</v>
          </cell>
          <cell r="H29" t="str">
            <v>Book cover</v>
          </cell>
          <cell r="J29">
            <v>158</v>
          </cell>
          <cell r="L29">
            <v>1</v>
          </cell>
        </row>
        <row r="30">
          <cell r="A30" t="str">
            <v>M4</v>
          </cell>
          <cell r="B30" t="str">
            <v>W14</v>
          </cell>
          <cell r="C30">
            <v>43192</v>
          </cell>
          <cell r="D30" t="str">
            <v>A</v>
          </cell>
          <cell r="E30" t="str">
            <v>ASSY</v>
          </cell>
          <cell r="G30" t="str">
            <v>Old</v>
          </cell>
          <cell r="H30" t="str">
            <v>Flip Cover</v>
          </cell>
          <cell r="J30">
            <v>1272</v>
          </cell>
          <cell r="L30">
            <v>4</v>
          </cell>
        </row>
        <row r="31">
          <cell r="A31" t="str">
            <v>M4</v>
          </cell>
          <cell r="B31" t="str">
            <v>W14</v>
          </cell>
          <cell r="C31">
            <v>43192</v>
          </cell>
          <cell r="D31" t="str">
            <v>A</v>
          </cell>
          <cell r="E31" t="str">
            <v>ASSY</v>
          </cell>
          <cell r="G31" t="str">
            <v>Old</v>
          </cell>
          <cell r="H31" t="str">
            <v>Flip Cover</v>
          </cell>
          <cell r="J31">
            <v>570</v>
          </cell>
          <cell r="L31">
            <v>0</v>
          </cell>
        </row>
        <row r="32">
          <cell r="A32" t="str">
            <v>M4</v>
          </cell>
          <cell r="B32" t="str">
            <v>W14</v>
          </cell>
          <cell r="C32">
            <v>43192</v>
          </cell>
          <cell r="D32" t="str">
            <v>A</v>
          </cell>
          <cell r="E32" t="str">
            <v>ASSY</v>
          </cell>
          <cell r="G32" t="str">
            <v>New</v>
          </cell>
          <cell r="H32" t="str">
            <v>Clear View Cover</v>
          </cell>
          <cell r="J32">
            <v>3003</v>
          </cell>
          <cell r="L32">
            <v>18</v>
          </cell>
        </row>
        <row r="33">
          <cell r="A33" t="str">
            <v>M4</v>
          </cell>
          <cell r="B33" t="str">
            <v>W14</v>
          </cell>
          <cell r="C33">
            <v>43192</v>
          </cell>
          <cell r="D33" t="str">
            <v>A</v>
          </cell>
          <cell r="E33" t="str">
            <v>ASSY</v>
          </cell>
          <cell r="G33" t="str">
            <v>New</v>
          </cell>
          <cell r="H33" t="str">
            <v>Clear View Cover</v>
          </cell>
          <cell r="J33">
            <v>1474</v>
          </cell>
          <cell r="L33">
            <v>12</v>
          </cell>
        </row>
        <row r="34">
          <cell r="A34" t="str">
            <v>M4</v>
          </cell>
          <cell r="B34" t="str">
            <v>W14</v>
          </cell>
          <cell r="C34">
            <v>43192</v>
          </cell>
          <cell r="D34" t="str">
            <v>A</v>
          </cell>
          <cell r="E34" t="str">
            <v>ASSY</v>
          </cell>
          <cell r="G34" t="str">
            <v>New</v>
          </cell>
          <cell r="H34" t="str">
            <v>Clear View Cover</v>
          </cell>
          <cell r="J34">
            <v>1176</v>
          </cell>
          <cell r="L34">
            <v>7</v>
          </cell>
        </row>
        <row r="35">
          <cell r="A35" t="str">
            <v>M4</v>
          </cell>
          <cell r="B35" t="str">
            <v>W14</v>
          </cell>
          <cell r="C35">
            <v>43192</v>
          </cell>
          <cell r="D35" t="str">
            <v>A</v>
          </cell>
          <cell r="E35" t="str">
            <v>PACKING</v>
          </cell>
          <cell r="G35" t="str">
            <v>New Silicon</v>
          </cell>
          <cell r="H35" t="str">
            <v>Silicon</v>
          </cell>
          <cell r="J35">
            <v>2446</v>
          </cell>
          <cell r="L35">
            <v>56</v>
          </cell>
        </row>
        <row r="36">
          <cell r="A36" t="str">
            <v>M4</v>
          </cell>
          <cell r="B36" t="str">
            <v>W14</v>
          </cell>
          <cell r="C36">
            <v>43192</v>
          </cell>
          <cell r="D36" t="str">
            <v>A</v>
          </cell>
          <cell r="E36" t="str">
            <v>MAIN HEATING</v>
          </cell>
          <cell r="G36" t="str">
            <v>Old</v>
          </cell>
          <cell r="H36" t="str">
            <v>Clear View Cover</v>
          </cell>
          <cell r="J36">
            <v>1442</v>
          </cell>
          <cell r="L36">
            <v>5</v>
          </cell>
        </row>
        <row r="37">
          <cell r="A37" t="str">
            <v>M4</v>
          </cell>
          <cell r="B37" t="str">
            <v>W14</v>
          </cell>
          <cell r="C37">
            <v>43192</v>
          </cell>
          <cell r="D37" t="str">
            <v>A</v>
          </cell>
          <cell r="E37" t="str">
            <v>MAIN HEATING</v>
          </cell>
          <cell r="G37" t="str">
            <v>Old</v>
          </cell>
          <cell r="H37" t="str">
            <v>Clear View Cover</v>
          </cell>
          <cell r="J37">
            <v>628</v>
          </cell>
          <cell r="L37">
            <v>0</v>
          </cell>
        </row>
        <row r="38">
          <cell r="A38" t="str">
            <v>M4</v>
          </cell>
          <cell r="B38" t="str">
            <v>W14</v>
          </cell>
          <cell r="C38">
            <v>43192</v>
          </cell>
          <cell r="D38" t="str">
            <v>A</v>
          </cell>
          <cell r="E38" t="str">
            <v>MAIN HEATING</v>
          </cell>
          <cell r="G38" t="str">
            <v>New</v>
          </cell>
          <cell r="H38" t="str">
            <v>Clear View Cover</v>
          </cell>
          <cell r="J38">
            <v>516</v>
          </cell>
          <cell r="L38">
            <v>0</v>
          </cell>
        </row>
        <row r="39">
          <cell r="A39" t="str">
            <v>M4</v>
          </cell>
          <cell r="B39" t="str">
            <v>W14</v>
          </cell>
          <cell r="C39">
            <v>43192</v>
          </cell>
          <cell r="D39" t="str">
            <v>A</v>
          </cell>
          <cell r="E39" t="str">
            <v>MAIN HEATING</v>
          </cell>
          <cell r="G39" t="str">
            <v>New</v>
          </cell>
          <cell r="H39" t="str">
            <v>Clear View Cover</v>
          </cell>
          <cell r="J39">
            <v>602</v>
          </cell>
          <cell r="L39">
            <v>0</v>
          </cell>
        </row>
        <row r="40">
          <cell r="A40" t="str">
            <v>M4</v>
          </cell>
          <cell r="B40" t="str">
            <v>W14</v>
          </cell>
          <cell r="C40">
            <v>43192</v>
          </cell>
          <cell r="D40" t="str">
            <v>A</v>
          </cell>
          <cell r="E40" t="str">
            <v>MAIN HEATING</v>
          </cell>
          <cell r="G40" t="str">
            <v>New</v>
          </cell>
          <cell r="H40" t="str">
            <v>Clear View Cover</v>
          </cell>
          <cell r="J40">
            <v>330</v>
          </cell>
          <cell r="L40">
            <v>0</v>
          </cell>
        </row>
        <row r="41">
          <cell r="A41" t="str">
            <v>M4</v>
          </cell>
          <cell r="B41" t="str">
            <v>W14</v>
          </cell>
          <cell r="C41">
            <v>43192</v>
          </cell>
          <cell r="D41" t="str">
            <v>A</v>
          </cell>
          <cell r="E41" t="str">
            <v>MAIN HEATING</v>
          </cell>
          <cell r="G41" t="str">
            <v>New</v>
          </cell>
          <cell r="H41" t="str">
            <v>Clear View Cover</v>
          </cell>
          <cell r="J41">
            <v>788</v>
          </cell>
          <cell r="L41">
            <v>9</v>
          </cell>
        </row>
        <row r="42">
          <cell r="A42" t="str">
            <v>M4</v>
          </cell>
          <cell r="B42" t="str">
            <v>W14</v>
          </cell>
          <cell r="C42">
            <v>43192</v>
          </cell>
          <cell r="D42" t="str">
            <v>A</v>
          </cell>
          <cell r="E42" t="str">
            <v>MAIN HEATING</v>
          </cell>
          <cell r="G42" t="str">
            <v>New</v>
          </cell>
          <cell r="H42" t="str">
            <v>Clear View Cover</v>
          </cell>
          <cell r="J42">
            <v>2020</v>
          </cell>
          <cell r="L42">
            <v>12</v>
          </cell>
        </row>
        <row r="43">
          <cell r="A43" t="str">
            <v>M4</v>
          </cell>
          <cell r="B43" t="str">
            <v>W14</v>
          </cell>
          <cell r="C43">
            <v>43192</v>
          </cell>
          <cell r="D43" t="str">
            <v>A</v>
          </cell>
          <cell r="E43" t="str">
            <v>PACKING</v>
          </cell>
          <cell r="G43" t="str">
            <v>New</v>
          </cell>
          <cell r="H43" t="str">
            <v>Clear View Cover</v>
          </cell>
          <cell r="J43">
            <v>2067</v>
          </cell>
          <cell r="L43">
            <v>27</v>
          </cell>
        </row>
        <row r="44">
          <cell r="A44" t="str">
            <v>M4</v>
          </cell>
          <cell r="B44" t="str">
            <v>W14</v>
          </cell>
          <cell r="C44">
            <v>43192</v>
          </cell>
          <cell r="D44" t="str">
            <v>A</v>
          </cell>
          <cell r="E44" t="str">
            <v>PACKING</v>
          </cell>
          <cell r="G44" t="str">
            <v>New</v>
          </cell>
          <cell r="H44" t="str">
            <v>Clear View Cover</v>
          </cell>
          <cell r="J44">
            <v>844</v>
          </cell>
          <cell r="L44">
            <v>14</v>
          </cell>
        </row>
        <row r="45">
          <cell r="A45" t="str">
            <v>M4</v>
          </cell>
          <cell r="B45" t="str">
            <v>W14</v>
          </cell>
          <cell r="C45">
            <v>43192</v>
          </cell>
          <cell r="D45" t="str">
            <v>A</v>
          </cell>
          <cell r="E45" t="str">
            <v>PACKING</v>
          </cell>
          <cell r="G45" t="str">
            <v>New</v>
          </cell>
          <cell r="H45" t="str">
            <v>Clear View Cover</v>
          </cell>
          <cell r="J45">
            <v>2244</v>
          </cell>
          <cell r="L45">
            <v>18</v>
          </cell>
        </row>
        <row r="46">
          <cell r="A46" t="str">
            <v>M4</v>
          </cell>
          <cell r="B46" t="str">
            <v>W14</v>
          </cell>
          <cell r="C46">
            <v>43192</v>
          </cell>
          <cell r="D46" t="str">
            <v>A</v>
          </cell>
          <cell r="E46" t="str">
            <v>PACKING</v>
          </cell>
          <cell r="G46" t="str">
            <v>New</v>
          </cell>
          <cell r="H46" t="str">
            <v>Clear View Cover</v>
          </cell>
          <cell r="J46">
            <v>1034</v>
          </cell>
          <cell r="L46">
            <v>4</v>
          </cell>
        </row>
        <row r="47">
          <cell r="A47" t="str">
            <v>M4</v>
          </cell>
          <cell r="B47" t="str">
            <v>W14</v>
          </cell>
          <cell r="C47">
            <v>43192</v>
          </cell>
          <cell r="D47" t="str">
            <v>A</v>
          </cell>
          <cell r="E47" t="str">
            <v>PACKING</v>
          </cell>
          <cell r="G47" t="str">
            <v>Old</v>
          </cell>
          <cell r="H47" t="str">
            <v>Clear View Cover</v>
          </cell>
          <cell r="J47">
            <v>1241</v>
          </cell>
          <cell r="L47">
            <v>10</v>
          </cell>
        </row>
        <row r="48">
          <cell r="A48" t="str">
            <v>M4</v>
          </cell>
          <cell r="B48" t="str">
            <v>W14</v>
          </cell>
          <cell r="C48">
            <v>43192</v>
          </cell>
          <cell r="D48" t="str">
            <v>A</v>
          </cell>
          <cell r="E48" t="str">
            <v>PACKING</v>
          </cell>
          <cell r="G48" t="str">
            <v>Old</v>
          </cell>
          <cell r="H48" t="str">
            <v>Clear View Cover</v>
          </cell>
          <cell r="J48">
            <v>2124</v>
          </cell>
          <cell r="L48">
            <v>11</v>
          </cell>
        </row>
        <row r="49">
          <cell r="A49" t="str">
            <v>M4</v>
          </cell>
          <cell r="B49" t="str">
            <v>W14</v>
          </cell>
          <cell r="C49">
            <v>43192</v>
          </cell>
          <cell r="D49" t="str">
            <v>A</v>
          </cell>
          <cell r="E49" t="str">
            <v>PACKING</v>
          </cell>
          <cell r="G49" t="str">
            <v>Old</v>
          </cell>
          <cell r="H49" t="str">
            <v>Book cover</v>
          </cell>
          <cell r="J49">
            <v>673</v>
          </cell>
          <cell r="L49">
            <v>8</v>
          </cell>
        </row>
        <row r="50">
          <cell r="A50" t="str">
            <v>M4</v>
          </cell>
          <cell r="B50" t="str">
            <v>W14</v>
          </cell>
          <cell r="C50">
            <v>43192</v>
          </cell>
          <cell r="D50" t="str">
            <v>A</v>
          </cell>
          <cell r="E50" t="str">
            <v>PACKING</v>
          </cell>
          <cell r="G50" t="str">
            <v>Old</v>
          </cell>
          <cell r="H50" t="str">
            <v>Book cover</v>
          </cell>
          <cell r="J50">
            <v>327</v>
          </cell>
          <cell r="L50">
            <v>7</v>
          </cell>
        </row>
        <row r="51">
          <cell r="A51" t="str">
            <v>M4</v>
          </cell>
          <cell r="B51" t="str">
            <v>W14</v>
          </cell>
          <cell r="C51">
            <v>43192</v>
          </cell>
          <cell r="D51" t="str">
            <v>A</v>
          </cell>
          <cell r="E51" t="str">
            <v>PACKING</v>
          </cell>
          <cell r="G51" t="str">
            <v>Old</v>
          </cell>
          <cell r="H51" t="str">
            <v>Book cover</v>
          </cell>
          <cell r="J51">
            <v>61</v>
          </cell>
          <cell r="L51">
            <v>1</v>
          </cell>
        </row>
        <row r="52">
          <cell r="A52" t="str">
            <v>M4</v>
          </cell>
          <cell r="B52" t="str">
            <v>W14</v>
          </cell>
          <cell r="C52">
            <v>43192</v>
          </cell>
          <cell r="D52" t="str">
            <v>A</v>
          </cell>
          <cell r="E52" t="str">
            <v>PACKING</v>
          </cell>
          <cell r="G52" t="str">
            <v>Old</v>
          </cell>
          <cell r="H52" t="str">
            <v>Book cover</v>
          </cell>
          <cell r="J52">
            <v>94</v>
          </cell>
          <cell r="L52">
            <v>4</v>
          </cell>
        </row>
        <row r="53">
          <cell r="A53" t="str">
            <v>M4</v>
          </cell>
          <cell r="B53" t="str">
            <v>W14</v>
          </cell>
          <cell r="C53">
            <v>43192</v>
          </cell>
          <cell r="D53" t="str">
            <v>A</v>
          </cell>
          <cell r="E53" t="str">
            <v>PACKING</v>
          </cell>
          <cell r="G53" t="str">
            <v>New</v>
          </cell>
          <cell r="H53" t="str">
            <v>Clear View Cover</v>
          </cell>
          <cell r="J53">
            <v>3631</v>
          </cell>
          <cell r="L53">
            <v>11</v>
          </cell>
        </row>
        <row r="54">
          <cell r="A54" t="str">
            <v>M4</v>
          </cell>
          <cell r="B54" t="str">
            <v>W14</v>
          </cell>
          <cell r="C54">
            <v>43192</v>
          </cell>
          <cell r="D54" t="str">
            <v>A</v>
          </cell>
          <cell r="E54" t="str">
            <v>EDGE COATING</v>
          </cell>
          <cell r="G54" t="str">
            <v>New</v>
          </cell>
          <cell r="H54" t="str">
            <v>Clear View Cover</v>
          </cell>
          <cell r="J54">
            <v>1102</v>
          </cell>
          <cell r="L54">
            <v>2</v>
          </cell>
        </row>
        <row r="55">
          <cell r="A55" t="str">
            <v>M4</v>
          </cell>
          <cell r="B55" t="str">
            <v>W14</v>
          </cell>
          <cell r="C55">
            <v>43192</v>
          </cell>
          <cell r="D55" t="str">
            <v>A</v>
          </cell>
          <cell r="E55" t="str">
            <v>EDGE COATING</v>
          </cell>
          <cell r="G55" t="str">
            <v>New</v>
          </cell>
          <cell r="H55" t="str">
            <v>Clear View Cover</v>
          </cell>
          <cell r="J55">
            <v>1918</v>
          </cell>
          <cell r="L55">
            <v>4</v>
          </cell>
        </row>
        <row r="56">
          <cell r="A56" t="str">
            <v>M4</v>
          </cell>
          <cell r="B56" t="str">
            <v>W14</v>
          </cell>
          <cell r="C56">
            <v>43192</v>
          </cell>
          <cell r="D56" t="str">
            <v>A</v>
          </cell>
          <cell r="E56" t="str">
            <v>EDGE COATING</v>
          </cell>
          <cell r="G56" t="str">
            <v>New</v>
          </cell>
          <cell r="H56" t="str">
            <v>Clear View Cover</v>
          </cell>
          <cell r="J56">
            <v>259</v>
          </cell>
          <cell r="L56">
            <v>0</v>
          </cell>
        </row>
        <row r="57">
          <cell r="A57" t="str">
            <v>M4</v>
          </cell>
          <cell r="B57" t="str">
            <v>W14</v>
          </cell>
          <cell r="C57">
            <v>43192</v>
          </cell>
          <cell r="D57" t="str">
            <v>A</v>
          </cell>
          <cell r="E57" t="str">
            <v>EDGE COATING</v>
          </cell>
          <cell r="G57" t="str">
            <v>New</v>
          </cell>
          <cell r="H57" t="str">
            <v>Clear View Cover</v>
          </cell>
          <cell r="J57">
            <v>960</v>
          </cell>
          <cell r="L57">
            <v>4</v>
          </cell>
        </row>
        <row r="58">
          <cell r="A58" t="str">
            <v>M4</v>
          </cell>
          <cell r="B58" t="str">
            <v>W14</v>
          </cell>
          <cell r="C58">
            <v>43192</v>
          </cell>
          <cell r="D58" t="str">
            <v>A</v>
          </cell>
          <cell r="E58" t="str">
            <v>EDGE COATING</v>
          </cell>
          <cell r="G58" t="str">
            <v>New</v>
          </cell>
          <cell r="H58" t="str">
            <v>Clear View Cover</v>
          </cell>
          <cell r="J58">
            <v>1190</v>
          </cell>
          <cell r="L58">
            <v>0</v>
          </cell>
        </row>
        <row r="59">
          <cell r="A59" t="str">
            <v>M4</v>
          </cell>
          <cell r="B59" t="str">
            <v>W14</v>
          </cell>
          <cell r="C59">
            <v>43192</v>
          </cell>
          <cell r="D59" t="str">
            <v>A</v>
          </cell>
          <cell r="E59" t="str">
            <v>EDGE COATING</v>
          </cell>
          <cell r="G59" t="str">
            <v>New</v>
          </cell>
          <cell r="H59" t="str">
            <v>Clear View Cover</v>
          </cell>
          <cell r="J59">
            <v>1031</v>
          </cell>
          <cell r="L59">
            <v>1</v>
          </cell>
        </row>
        <row r="60">
          <cell r="A60" t="str">
            <v>M4</v>
          </cell>
          <cell r="B60" t="str">
            <v>W14</v>
          </cell>
          <cell r="C60">
            <v>43192</v>
          </cell>
          <cell r="D60" t="str">
            <v>A</v>
          </cell>
          <cell r="E60" t="str">
            <v>EDGE COATING</v>
          </cell>
          <cell r="G60" t="str">
            <v>Old</v>
          </cell>
          <cell r="H60" t="str">
            <v>Clear View Cover</v>
          </cell>
          <cell r="J60">
            <v>905</v>
          </cell>
          <cell r="L60">
            <v>1</v>
          </cell>
        </row>
        <row r="61">
          <cell r="A61" t="str">
            <v>M4</v>
          </cell>
          <cell r="B61" t="str">
            <v>W14</v>
          </cell>
          <cell r="C61">
            <v>43192</v>
          </cell>
          <cell r="D61" t="str">
            <v>A</v>
          </cell>
          <cell r="E61" t="str">
            <v>EDGE COATING</v>
          </cell>
          <cell r="G61" t="str">
            <v>Old</v>
          </cell>
          <cell r="H61" t="str">
            <v>Clear View Cover</v>
          </cell>
          <cell r="J61">
            <v>405</v>
          </cell>
          <cell r="L61">
            <v>1</v>
          </cell>
        </row>
        <row r="62">
          <cell r="A62" t="str">
            <v>M4</v>
          </cell>
          <cell r="B62" t="str">
            <v>W14</v>
          </cell>
          <cell r="C62">
            <v>43192</v>
          </cell>
          <cell r="D62" t="str">
            <v>A</v>
          </cell>
          <cell r="E62" t="str">
            <v>EDGE COATING</v>
          </cell>
          <cell r="G62" t="str">
            <v>Old</v>
          </cell>
          <cell r="H62" t="str">
            <v>Clear View Cover</v>
          </cell>
          <cell r="J62">
            <v>227</v>
          </cell>
          <cell r="L62">
            <v>2</v>
          </cell>
        </row>
        <row r="63">
          <cell r="A63" t="str">
            <v>M4</v>
          </cell>
          <cell r="B63" t="str">
            <v>W14</v>
          </cell>
          <cell r="C63">
            <v>43192</v>
          </cell>
          <cell r="D63" t="str">
            <v>A</v>
          </cell>
          <cell r="E63" t="str">
            <v>EDGE COATING</v>
          </cell>
          <cell r="G63" t="str">
            <v>Old</v>
          </cell>
          <cell r="H63" t="str">
            <v>Clear View Cover</v>
          </cell>
          <cell r="J63">
            <v>988</v>
          </cell>
          <cell r="L63">
            <v>1</v>
          </cell>
        </row>
        <row r="64">
          <cell r="A64" t="str">
            <v>M4</v>
          </cell>
          <cell r="B64" t="str">
            <v>W14</v>
          </cell>
          <cell r="C64">
            <v>43192</v>
          </cell>
          <cell r="D64" t="str">
            <v>A</v>
          </cell>
          <cell r="E64" t="str">
            <v>EDGE COATING</v>
          </cell>
          <cell r="G64" t="str">
            <v>Old</v>
          </cell>
          <cell r="H64" t="str">
            <v>Flip Cover</v>
          </cell>
          <cell r="J64">
            <v>132</v>
          </cell>
          <cell r="L64">
            <v>0</v>
          </cell>
        </row>
        <row r="65">
          <cell r="A65" t="str">
            <v>M4</v>
          </cell>
          <cell r="B65" t="str">
            <v>W14</v>
          </cell>
          <cell r="C65">
            <v>43192</v>
          </cell>
          <cell r="D65" t="str">
            <v>A</v>
          </cell>
          <cell r="E65" t="str">
            <v>EDGE COATING</v>
          </cell>
          <cell r="G65" t="str">
            <v>Old</v>
          </cell>
          <cell r="H65" t="str">
            <v>Flip Cover</v>
          </cell>
          <cell r="J65">
            <v>352</v>
          </cell>
          <cell r="L65">
            <v>0</v>
          </cell>
        </row>
        <row r="66">
          <cell r="A66" t="str">
            <v>M4</v>
          </cell>
          <cell r="B66" t="str">
            <v>W14</v>
          </cell>
          <cell r="C66">
            <v>43192</v>
          </cell>
          <cell r="D66" t="str">
            <v>A</v>
          </cell>
          <cell r="E66" t="str">
            <v>EDGE COATING</v>
          </cell>
          <cell r="G66" t="str">
            <v>Old</v>
          </cell>
          <cell r="H66" t="str">
            <v>Book cover</v>
          </cell>
          <cell r="J66">
            <v>563</v>
          </cell>
          <cell r="L66">
            <v>0</v>
          </cell>
        </row>
        <row r="67">
          <cell r="A67" t="str">
            <v>M4</v>
          </cell>
          <cell r="B67" t="str">
            <v>W14</v>
          </cell>
          <cell r="C67">
            <v>43192</v>
          </cell>
          <cell r="D67" t="str">
            <v>A</v>
          </cell>
          <cell r="E67" t="str">
            <v>EDGE COATING</v>
          </cell>
          <cell r="G67" t="str">
            <v>Old</v>
          </cell>
          <cell r="H67" t="str">
            <v>Book cover</v>
          </cell>
          <cell r="J67">
            <v>230</v>
          </cell>
          <cell r="L67">
            <v>0</v>
          </cell>
        </row>
        <row r="68">
          <cell r="A68" t="str">
            <v>M4</v>
          </cell>
          <cell r="B68" t="str">
            <v>W14</v>
          </cell>
          <cell r="C68">
            <v>43192</v>
          </cell>
          <cell r="D68" t="str">
            <v>A</v>
          </cell>
          <cell r="E68" t="str">
            <v>EDGE COATING</v>
          </cell>
          <cell r="G68" t="str">
            <v>Old</v>
          </cell>
          <cell r="H68" t="str">
            <v>Book cover</v>
          </cell>
          <cell r="J68">
            <v>142</v>
          </cell>
          <cell r="L68">
            <v>0</v>
          </cell>
        </row>
        <row r="69">
          <cell r="A69" t="str">
            <v>M4</v>
          </cell>
          <cell r="B69" t="str">
            <v>W14</v>
          </cell>
          <cell r="C69">
            <v>43192</v>
          </cell>
          <cell r="D69" t="str">
            <v>A</v>
          </cell>
          <cell r="E69" t="str">
            <v>EDGE COATING</v>
          </cell>
          <cell r="G69" t="str">
            <v>Old</v>
          </cell>
          <cell r="H69" t="str">
            <v>Book cover</v>
          </cell>
          <cell r="J69">
            <v>524</v>
          </cell>
          <cell r="L69">
            <v>0</v>
          </cell>
        </row>
        <row r="70">
          <cell r="A70" t="str">
            <v>M4</v>
          </cell>
          <cell r="B70" t="str">
            <v>W14</v>
          </cell>
          <cell r="C70">
            <v>43192</v>
          </cell>
          <cell r="D70" t="str">
            <v>A</v>
          </cell>
          <cell r="E70" t="str">
            <v>EDGE COATING</v>
          </cell>
          <cell r="G70" t="str">
            <v>Old</v>
          </cell>
          <cell r="H70" t="str">
            <v>Book cover</v>
          </cell>
          <cell r="J70">
            <v>300</v>
          </cell>
          <cell r="L70">
            <v>0</v>
          </cell>
        </row>
        <row r="71">
          <cell r="A71" t="str">
            <v>M4</v>
          </cell>
          <cell r="B71" t="str">
            <v>W14</v>
          </cell>
          <cell r="C71">
            <v>43192</v>
          </cell>
          <cell r="D71" t="str">
            <v>A</v>
          </cell>
          <cell r="E71" t="str">
            <v>EDGE COATING</v>
          </cell>
          <cell r="G71" t="str">
            <v>Old</v>
          </cell>
          <cell r="H71" t="str">
            <v>Book cover</v>
          </cell>
          <cell r="J71">
            <v>573</v>
          </cell>
          <cell r="L71">
            <v>0</v>
          </cell>
        </row>
        <row r="72">
          <cell r="A72" t="str">
            <v>M4</v>
          </cell>
          <cell r="B72" t="str">
            <v>W14</v>
          </cell>
          <cell r="C72">
            <v>43192</v>
          </cell>
          <cell r="D72" t="str">
            <v>A</v>
          </cell>
          <cell r="E72" t="str">
            <v>EDGE COATING</v>
          </cell>
          <cell r="G72" t="str">
            <v>Old</v>
          </cell>
          <cell r="H72" t="str">
            <v>Book cover</v>
          </cell>
          <cell r="J72">
            <v>17</v>
          </cell>
          <cell r="L72">
            <v>0</v>
          </cell>
        </row>
        <row r="73">
          <cell r="A73" t="str">
            <v>M4</v>
          </cell>
          <cell r="B73" t="str">
            <v>W14</v>
          </cell>
          <cell r="C73">
            <v>43192</v>
          </cell>
          <cell r="D73" t="str">
            <v>A</v>
          </cell>
          <cell r="E73" t="str">
            <v>IN T/P</v>
          </cell>
          <cell r="G73" t="str">
            <v>New</v>
          </cell>
          <cell r="H73" t="str">
            <v>Clear View Cover</v>
          </cell>
          <cell r="J73">
            <v>247</v>
          </cell>
          <cell r="L73">
            <v>0</v>
          </cell>
        </row>
        <row r="74">
          <cell r="A74" t="str">
            <v>M4</v>
          </cell>
          <cell r="B74" t="str">
            <v>W14</v>
          </cell>
          <cell r="C74">
            <v>43192</v>
          </cell>
          <cell r="D74" t="str">
            <v>A</v>
          </cell>
          <cell r="E74" t="str">
            <v>IN T/P</v>
          </cell>
          <cell r="G74" t="str">
            <v>New</v>
          </cell>
          <cell r="H74" t="str">
            <v>Clear View Cover</v>
          </cell>
          <cell r="J74">
            <v>1236</v>
          </cell>
          <cell r="L74">
            <v>0</v>
          </cell>
        </row>
        <row r="75">
          <cell r="A75" t="str">
            <v>M4</v>
          </cell>
          <cell r="B75" t="str">
            <v>W14</v>
          </cell>
          <cell r="C75">
            <v>43192</v>
          </cell>
          <cell r="D75" t="str">
            <v>A</v>
          </cell>
          <cell r="E75" t="str">
            <v>IN T/P</v>
          </cell>
          <cell r="G75" t="str">
            <v>New</v>
          </cell>
          <cell r="H75" t="str">
            <v>Clear View Cover</v>
          </cell>
          <cell r="J75">
            <v>1277</v>
          </cell>
          <cell r="L75">
            <v>0</v>
          </cell>
        </row>
        <row r="76">
          <cell r="A76" t="str">
            <v>M4</v>
          </cell>
          <cell r="B76" t="str">
            <v>W14</v>
          </cell>
          <cell r="C76">
            <v>43192</v>
          </cell>
          <cell r="D76" t="str">
            <v>A</v>
          </cell>
          <cell r="E76" t="str">
            <v>IN T/P</v>
          </cell>
          <cell r="G76" t="str">
            <v>New</v>
          </cell>
          <cell r="H76" t="str">
            <v>Clear View Cover</v>
          </cell>
          <cell r="J76">
            <v>2086</v>
          </cell>
          <cell r="L76">
            <v>2</v>
          </cell>
        </row>
        <row r="77">
          <cell r="A77" t="str">
            <v>M4</v>
          </cell>
          <cell r="B77" t="str">
            <v>W14</v>
          </cell>
          <cell r="C77">
            <v>43192</v>
          </cell>
          <cell r="D77" t="str">
            <v>A</v>
          </cell>
          <cell r="E77" t="str">
            <v>IN T/P</v>
          </cell>
          <cell r="G77" t="str">
            <v>New</v>
          </cell>
          <cell r="H77" t="str">
            <v>Clear View Cover</v>
          </cell>
          <cell r="J77">
            <v>602</v>
          </cell>
          <cell r="L77">
            <v>0</v>
          </cell>
        </row>
        <row r="78">
          <cell r="A78" t="str">
            <v>M4</v>
          </cell>
          <cell r="B78" t="str">
            <v>W14</v>
          </cell>
          <cell r="C78">
            <v>43192</v>
          </cell>
          <cell r="D78" t="str">
            <v>A</v>
          </cell>
          <cell r="E78" t="str">
            <v>IN T/P</v>
          </cell>
          <cell r="G78" t="str">
            <v>Old</v>
          </cell>
          <cell r="H78" t="str">
            <v>Clear View Cover</v>
          </cell>
          <cell r="J78">
            <v>1236</v>
          </cell>
          <cell r="L78">
            <v>0</v>
          </cell>
        </row>
        <row r="79">
          <cell r="A79" t="str">
            <v>M4</v>
          </cell>
          <cell r="B79" t="str">
            <v>W14</v>
          </cell>
          <cell r="C79">
            <v>43192</v>
          </cell>
          <cell r="D79" t="str">
            <v>A</v>
          </cell>
          <cell r="E79" t="str">
            <v>IN T/P</v>
          </cell>
          <cell r="G79" t="str">
            <v>Old</v>
          </cell>
          <cell r="H79" t="str">
            <v>Clear View Cover</v>
          </cell>
          <cell r="J79">
            <v>628</v>
          </cell>
          <cell r="L79">
            <v>0</v>
          </cell>
        </row>
        <row r="80">
          <cell r="A80" t="str">
            <v>M4</v>
          </cell>
          <cell r="B80" t="str">
            <v>W14</v>
          </cell>
          <cell r="C80">
            <v>43192</v>
          </cell>
          <cell r="D80" t="str">
            <v>A</v>
          </cell>
          <cell r="E80" t="str">
            <v>IN T/P</v>
          </cell>
          <cell r="G80" t="str">
            <v>Old</v>
          </cell>
          <cell r="H80" t="str">
            <v>Book cover</v>
          </cell>
          <cell r="J80">
            <v>1360</v>
          </cell>
          <cell r="L80">
            <v>0</v>
          </cell>
        </row>
        <row r="81">
          <cell r="A81" t="str">
            <v>M4</v>
          </cell>
          <cell r="B81" t="str">
            <v>W14</v>
          </cell>
          <cell r="C81">
            <v>43192</v>
          </cell>
          <cell r="D81" t="str">
            <v>A</v>
          </cell>
          <cell r="E81" t="str">
            <v>IN T/P</v>
          </cell>
          <cell r="G81" t="str">
            <v>Old</v>
          </cell>
          <cell r="H81" t="str">
            <v>Book cover</v>
          </cell>
          <cell r="J81">
            <v>63</v>
          </cell>
          <cell r="L81">
            <v>0</v>
          </cell>
        </row>
        <row r="82">
          <cell r="A82" t="str">
            <v>M4</v>
          </cell>
          <cell r="B82" t="str">
            <v>W14</v>
          </cell>
          <cell r="C82">
            <v>43192</v>
          </cell>
          <cell r="D82" t="str">
            <v>A</v>
          </cell>
          <cell r="E82" t="str">
            <v>IN T/P</v>
          </cell>
          <cell r="G82" t="str">
            <v>Old</v>
          </cell>
          <cell r="H82" t="str">
            <v>Book cover</v>
          </cell>
          <cell r="J82">
            <v>714</v>
          </cell>
          <cell r="L82">
            <v>0</v>
          </cell>
        </row>
        <row r="83">
          <cell r="A83" t="str">
            <v>M4</v>
          </cell>
          <cell r="B83" t="str">
            <v>W14</v>
          </cell>
          <cell r="C83">
            <v>43192</v>
          </cell>
          <cell r="D83" t="str">
            <v>A</v>
          </cell>
          <cell r="E83" t="str">
            <v>IN T/P</v>
          </cell>
          <cell r="G83" t="str">
            <v>Old</v>
          </cell>
          <cell r="H83" t="str">
            <v>Book cover</v>
          </cell>
          <cell r="J83">
            <v>50</v>
          </cell>
          <cell r="L83">
            <v>0</v>
          </cell>
        </row>
        <row r="84">
          <cell r="A84" t="str">
            <v>M4</v>
          </cell>
          <cell r="B84" t="str">
            <v>W14</v>
          </cell>
          <cell r="C84">
            <v>43192</v>
          </cell>
          <cell r="D84" t="str">
            <v>A</v>
          </cell>
          <cell r="E84" t="str">
            <v>MAIN HEATING</v>
          </cell>
          <cell r="G84" t="str">
            <v>Old</v>
          </cell>
          <cell r="H84" t="str">
            <v>Flip Cover</v>
          </cell>
          <cell r="J84">
            <v>144</v>
          </cell>
          <cell r="L84">
            <v>1</v>
          </cell>
        </row>
        <row r="85">
          <cell r="A85" t="str">
            <v>M4</v>
          </cell>
          <cell r="B85" t="str">
            <v>W14</v>
          </cell>
          <cell r="C85">
            <v>43192</v>
          </cell>
          <cell r="D85" t="str">
            <v>A</v>
          </cell>
          <cell r="E85" t="str">
            <v>MAIN HEATING</v>
          </cell>
          <cell r="G85" t="str">
            <v>Old</v>
          </cell>
          <cell r="H85" t="str">
            <v>Flip Cover</v>
          </cell>
          <cell r="J85">
            <v>606</v>
          </cell>
          <cell r="L85">
            <v>3</v>
          </cell>
        </row>
        <row r="86">
          <cell r="A86" t="str">
            <v>M4</v>
          </cell>
          <cell r="B86" t="str">
            <v>W14</v>
          </cell>
          <cell r="C86">
            <v>43192</v>
          </cell>
          <cell r="D86" t="str">
            <v>A</v>
          </cell>
          <cell r="E86" t="str">
            <v>MAIN HEATING</v>
          </cell>
          <cell r="G86" t="str">
            <v>Old</v>
          </cell>
          <cell r="H86" t="str">
            <v>Flip Cover</v>
          </cell>
          <cell r="J86">
            <v>121</v>
          </cell>
          <cell r="L86">
            <v>1</v>
          </cell>
        </row>
        <row r="87">
          <cell r="A87" t="str">
            <v>M4</v>
          </cell>
          <cell r="B87" t="str">
            <v>W14</v>
          </cell>
          <cell r="C87">
            <v>43192</v>
          </cell>
          <cell r="D87" t="str">
            <v>A</v>
          </cell>
          <cell r="E87" t="str">
            <v>MAIN HEATING</v>
          </cell>
          <cell r="G87" t="str">
            <v>Old</v>
          </cell>
          <cell r="H87" t="str">
            <v>Book cover</v>
          </cell>
          <cell r="J87">
            <v>138</v>
          </cell>
          <cell r="L87">
            <v>0</v>
          </cell>
        </row>
        <row r="88">
          <cell r="A88" t="str">
            <v>M4</v>
          </cell>
          <cell r="B88" t="str">
            <v>W14</v>
          </cell>
          <cell r="C88">
            <v>43192</v>
          </cell>
          <cell r="D88" t="str">
            <v>A</v>
          </cell>
          <cell r="E88" t="str">
            <v>MAIN HEATING</v>
          </cell>
          <cell r="G88" t="str">
            <v>Old</v>
          </cell>
          <cell r="H88" t="str">
            <v>Book cover</v>
          </cell>
          <cell r="J88">
            <v>456</v>
          </cell>
          <cell r="L88">
            <v>2</v>
          </cell>
        </row>
        <row r="89">
          <cell r="A89" t="str">
            <v>M4</v>
          </cell>
          <cell r="B89" t="str">
            <v>W14</v>
          </cell>
          <cell r="C89">
            <v>43192</v>
          </cell>
          <cell r="D89" t="str">
            <v>B</v>
          </cell>
          <cell r="E89" t="str">
            <v>PACKING</v>
          </cell>
          <cell r="G89" t="str">
            <v>New</v>
          </cell>
          <cell r="H89" t="str">
            <v>Clear View Cover</v>
          </cell>
          <cell r="J89">
            <v>1077</v>
          </cell>
          <cell r="L89">
            <v>7</v>
          </cell>
        </row>
        <row r="90">
          <cell r="A90" t="str">
            <v>M4</v>
          </cell>
          <cell r="B90" t="str">
            <v>W14</v>
          </cell>
          <cell r="C90">
            <v>43192</v>
          </cell>
          <cell r="D90" t="str">
            <v>B</v>
          </cell>
          <cell r="E90" t="str">
            <v>PACKING</v>
          </cell>
          <cell r="G90" t="str">
            <v>New</v>
          </cell>
          <cell r="H90" t="str">
            <v>Clear View Cover</v>
          </cell>
          <cell r="J90">
            <v>61</v>
          </cell>
          <cell r="L90">
            <v>1</v>
          </cell>
        </row>
        <row r="91">
          <cell r="A91" t="str">
            <v>M4</v>
          </cell>
          <cell r="B91" t="str">
            <v>W14</v>
          </cell>
          <cell r="C91">
            <v>43192</v>
          </cell>
          <cell r="D91" t="str">
            <v>B</v>
          </cell>
          <cell r="E91" t="str">
            <v>PACKING</v>
          </cell>
          <cell r="G91" t="str">
            <v>Old</v>
          </cell>
          <cell r="H91" t="str">
            <v>Clear View Cover</v>
          </cell>
          <cell r="J91">
            <v>553</v>
          </cell>
          <cell r="L91">
            <v>3</v>
          </cell>
        </row>
        <row r="92">
          <cell r="A92" t="str">
            <v>M4</v>
          </cell>
          <cell r="B92" t="str">
            <v>W14</v>
          </cell>
          <cell r="C92">
            <v>43192</v>
          </cell>
          <cell r="D92" t="str">
            <v>B</v>
          </cell>
          <cell r="E92" t="str">
            <v>ASSY</v>
          </cell>
          <cell r="G92" t="str">
            <v>Old</v>
          </cell>
          <cell r="H92" t="str">
            <v>Flip Cover</v>
          </cell>
          <cell r="J92">
            <v>702</v>
          </cell>
          <cell r="L92">
            <v>0</v>
          </cell>
        </row>
        <row r="93">
          <cell r="A93" t="str">
            <v>M4</v>
          </cell>
          <cell r="B93" t="str">
            <v>W14</v>
          </cell>
          <cell r="C93">
            <v>43192</v>
          </cell>
          <cell r="D93" t="str">
            <v>B</v>
          </cell>
          <cell r="E93" t="str">
            <v>ASSY</v>
          </cell>
          <cell r="G93" t="str">
            <v>Old</v>
          </cell>
          <cell r="H93" t="str">
            <v>Flip Cover</v>
          </cell>
          <cell r="J93">
            <v>294</v>
          </cell>
          <cell r="L93">
            <v>0</v>
          </cell>
        </row>
        <row r="94">
          <cell r="A94" t="str">
            <v>M4</v>
          </cell>
          <cell r="B94" t="str">
            <v>W14</v>
          </cell>
          <cell r="C94">
            <v>43192</v>
          </cell>
          <cell r="D94" t="str">
            <v>B</v>
          </cell>
          <cell r="E94" t="str">
            <v>ASSY</v>
          </cell>
          <cell r="G94" t="str">
            <v>Old</v>
          </cell>
          <cell r="H94" t="str">
            <v>Flip Cover</v>
          </cell>
          <cell r="J94">
            <v>51</v>
          </cell>
          <cell r="L94">
            <v>0</v>
          </cell>
        </row>
        <row r="95">
          <cell r="A95" t="str">
            <v>M4</v>
          </cell>
          <cell r="B95" t="str">
            <v>W14</v>
          </cell>
          <cell r="C95">
            <v>43192</v>
          </cell>
          <cell r="D95" t="str">
            <v>B</v>
          </cell>
          <cell r="E95" t="str">
            <v>ASSY</v>
          </cell>
          <cell r="G95" t="str">
            <v>New</v>
          </cell>
          <cell r="H95" t="str">
            <v>Clear View Cover</v>
          </cell>
          <cell r="J95">
            <v>504</v>
          </cell>
          <cell r="L95">
            <v>0</v>
          </cell>
        </row>
        <row r="96">
          <cell r="A96" t="str">
            <v>M4</v>
          </cell>
          <cell r="B96" t="str">
            <v>W14</v>
          </cell>
          <cell r="C96">
            <v>43192</v>
          </cell>
          <cell r="D96" t="str">
            <v>B</v>
          </cell>
          <cell r="E96" t="str">
            <v>ASSY</v>
          </cell>
          <cell r="G96" t="str">
            <v>New</v>
          </cell>
          <cell r="H96" t="str">
            <v>Clear View Cover</v>
          </cell>
          <cell r="J96">
            <v>804</v>
          </cell>
          <cell r="L96">
            <v>0</v>
          </cell>
        </row>
        <row r="97">
          <cell r="A97" t="str">
            <v>M4</v>
          </cell>
          <cell r="B97" t="str">
            <v>W14</v>
          </cell>
          <cell r="C97">
            <v>43192</v>
          </cell>
          <cell r="D97" t="str">
            <v>B</v>
          </cell>
          <cell r="E97" t="str">
            <v>MAIN HEATING</v>
          </cell>
          <cell r="G97" t="str">
            <v>New</v>
          </cell>
          <cell r="H97" t="str">
            <v>Clear View Cover</v>
          </cell>
          <cell r="J97">
            <v>664</v>
          </cell>
          <cell r="L97">
            <v>0</v>
          </cell>
        </row>
        <row r="98">
          <cell r="A98" t="str">
            <v>M4</v>
          </cell>
          <cell r="B98" t="str">
            <v>W14</v>
          </cell>
          <cell r="C98">
            <v>43192</v>
          </cell>
          <cell r="D98" t="str">
            <v>B</v>
          </cell>
          <cell r="E98" t="str">
            <v>MAIN HEATING</v>
          </cell>
          <cell r="G98" t="str">
            <v>New</v>
          </cell>
          <cell r="H98" t="str">
            <v>Clear View Cover</v>
          </cell>
          <cell r="J98">
            <v>1957</v>
          </cell>
          <cell r="L98">
            <v>0</v>
          </cell>
        </row>
        <row r="99">
          <cell r="A99" t="str">
            <v>M4</v>
          </cell>
          <cell r="B99" t="str">
            <v>W14</v>
          </cell>
          <cell r="C99">
            <v>43192</v>
          </cell>
          <cell r="D99" t="str">
            <v>B</v>
          </cell>
          <cell r="E99" t="str">
            <v>MAIN HEATING</v>
          </cell>
          <cell r="G99" t="str">
            <v>New</v>
          </cell>
          <cell r="H99" t="str">
            <v>Clear View Cover</v>
          </cell>
          <cell r="J99">
            <v>136</v>
          </cell>
          <cell r="L99">
            <v>0</v>
          </cell>
        </row>
        <row r="100">
          <cell r="A100" t="str">
            <v>M4</v>
          </cell>
          <cell r="B100" t="str">
            <v>W14</v>
          </cell>
          <cell r="C100">
            <v>43192</v>
          </cell>
          <cell r="D100" t="str">
            <v>B</v>
          </cell>
          <cell r="E100" t="str">
            <v>MAIN HEATING</v>
          </cell>
          <cell r="G100" t="str">
            <v>New</v>
          </cell>
          <cell r="H100" t="str">
            <v>Clear View Cover</v>
          </cell>
          <cell r="J100">
            <v>173</v>
          </cell>
          <cell r="L100">
            <v>0</v>
          </cell>
        </row>
        <row r="101">
          <cell r="A101" t="str">
            <v>M4</v>
          </cell>
          <cell r="B101" t="str">
            <v>W14</v>
          </cell>
          <cell r="C101">
            <v>43192</v>
          </cell>
          <cell r="D101" t="str">
            <v>B</v>
          </cell>
          <cell r="E101" t="str">
            <v>ASSY</v>
          </cell>
          <cell r="G101" t="str">
            <v>Old Silicon</v>
          </cell>
          <cell r="H101" t="str">
            <v>Silicon</v>
          </cell>
          <cell r="J101">
            <v>740</v>
          </cell>
          <cell r="L101">
            <v>6</v>
          </cell>
        </row>
        <row r="102">
          <cell r="A102" t="str">
            <v>M4</v>
          </cell>
          <cell r="B102" t="str">
            <v>W14</v>
          </cell>
          <cell r="C102">
            <v>43192</v>
          </cell>
          <cell r="D102" t="str">
            <v>B</v>
          </cell>
          <cell r="E102" t="str">
            <v>ASSY</v>
          </cell>
          <cell r="G102" t="str">
            <v>Old Silicon</v>
          </cell>
          <cell r="H102" t="str">
            <v>Silicon</v>
          </cell>
          <cell r="J102">
            <v>80</v>
          </cell>
          <cell r="L102">
            <v>0</v>
          </cell>
        </row>
        <row r="103">
          <cell r="A103" t="str">
            <v>M4</v>
          </cell>
          <cell r="B103" t="str">
            <v>W14</v>
          </cell>
          <cell r="C103">
            <v>43192</v>
          </cell>
          <cell r="D103" t="str">
            <v>B</v>
          </cell>
          <cell r="E103" t="str">
            <v>ASSY</v>
          </cell>
          <cell r="G103" t="str">
            <v>Old Silicon</v>
          </cell>
          <cell r="H103" t="str">
            <v>Silicon</v>
          </cell>
          <cell r="J103">
            <v>162</v>
          </cell>
          <cell r="L103">
            <v>2</v>
          </cell>
        </row>
        <row r="104">
          <cell r="A104" t="str">
            <v>M4</v>
          </cell>
          <cell r="B104" t="str">
            <v>W14</v>
          </cell>
          <cell r="C104">
            <v>43192</v>
          </cell>
          <cell r="D104" t="str">
            <v>B</v>
          </cell>
          <cell r="E104" t="str">
            <v>ASSY</v>
          </cell>
          <cell r="G104" t="str">
            <v>Old Silicon</v>
          </cell>
          <cell r="H104" t="str">
            <v>Silicon</v>
          </cell>
          <cell r="J104">
            <v>13</v>
          </cell>
          <cell r="L104">
            <v>0</v>
          </cell>
        </row>
        <row r="105">
          <cell r="A105" t="str">
            <v>M4</v>
          </cell>
          <cell r="B105" t="str">
            <v>W14</v>
          </cell>
          <cell r="C105">
            <v>43192</v>
          </cell>
          <cell r="D105" t="str">
            <v>B</v>
          </cell>
          <cell r="E105" t="str">
            <v>ASSY</v>
          </cell>
          <cell r="G105" t="str">
            <v>Old Silicon</v>
          </cell>
          <cell r="H105" t="str">
            <v>Silicon</v>
          </cell>
          <cell r="J105">
            <v>18</v>
          </cell>
          <cell r="L105">
            <v>0</v>
          </cell>
        </row>
        <row r="106">
          <cell r="A106" t="str">
            <v>M4</v>
          </cell>
          <cell r="B106" t="str">
            <v>W14</v>
          </cell>
          <cell r="C106">
            <v>43192</v>
          </cell>
          <cell r="D106" t="str">
            <v>B</v>
          </cell>
          <cell r="E106" t="str">
            <v>ASSY</v>
          </cell>
          <cell r="G106" t="str">
            <v>Old Silicon</v>
          </cell>
          <cell r="H106" t="str">
            <v>Silicon</v>
          </cell>
          <cell r="J106">
            <v>17</v>
          </cell>
          <cell r="L106">
            <v>2</v>
          </cell>
        </row>
        <row r="107">
          <cell r="A107" t="str">
            <v>M4</v>
          </cell>
          <cell r="B107" t="str">
            <v>W14</v>
          </cell>
          <cell r="C107">
            <v>43192</v>
          </cell>
          <cell r="D107" t="str">
            <v>B</v>
          </cell>
          <cell r="E107" t="str">
            <v>ASSY</v>
          </cell>
          <cell r="G107" t="str">
            <v>Old Silicon</v>
          </cell>
          <cell r="H107" t="str">
            <v>Silicon</v>
          </cell>
          <cell r="J107">
            <v>12</v>
          </cell>
          <cell r="L107">
            <v>2</v>
          </cell>
        </row>
        <row r="108">
          <cell r="A108" t="str">
            <v>M4</v>
          </cell>
          <cell r="B108" t="str">
            <v>W14</v>
          </cell>
          <cell r="C108">
            <v>43192</v>
          </cell>
          <cell r="D108" t="str">
            <v>B</v>
          </cell>
          <cell r="E108" t="str">
            <v>ASSY</v>
          </cell>
          <cell r="G108" t="str">
            <v>New Silicon</v>
          </cell>
          <cell r="H108" t="str">
            <v>Silicon</v>
          </cell>
          <cell r="J108">
            <v>1068</v>
          </cell>
          <cell r="L108">
            <v>2</v>
          </cell>
        </row>
        <row r="109">
          <cell r="A109" t="str">
            <v>M4</v>
          </cell>
          <cell r="B109" t="str">
            <v>W14</v>
          </cell>
          <cell r="C109">
            <v>43192</v>
          </cell>
          <cell r="D109" t="str">
            <v>B</v>
          </cell>
          <cell r="E109" t="str">
            <v>ASSY</v>
          </cell>
          <cell r="G109" t="str">
            <v>New Silicon</v>
          </cell>
          <cell r="H109" t="str">
            <v>Silicon</v>
          </cell>
          <cell r="J109">
            <v>482</v>
          </cell>
          <cell r="L109">
            <v>2</v>
          </cell>
        </row>
        <row r="110">
          <cell r="A110" t="str">
            <v>M4</v>
          </cell>
          <cell r="B110" t="str">
            <v>W14</v>
          </cell>
          <cell r="C110">
            <v>43192</v>
          </cell>
          <cell r="D110" t="str">
            <v>B</v>
          </cell>
          <cell r="E110" t="str">
            <v>ASSY</v>
          </cell>
          <cell r="G110" t="str">
            <v>Old</v>
          </cell>
          <cell r="H110" t="str">
            <v>Clear View Cover</v>
          </cell>
          <cell r="J110">
            <v>1180</v>
          </cell>
          <cell r="L110">
            <v>0</v>
          </cell>
        </row>
        <row r="111">
          <cell r="A111" t="str">
            <v>M4</v>
          </cell>
          <cell r="B111" t="str">
            <v>W14</v>
          </cell>
          <cell r="C111">
            <v>43192</v>
          </cell>
          <cell r="D111" t="str">
            <v>B</v>
          </cell>
          <cell r="E111" t="str">
            <v>ASSY</v>
          </cell>
          <cell r="G111" t="str">
            <v>Old</v>
          </cell>
          <cell r="H111" t="str">
            <v>Clear View Cover</v>
          </cell>
          <cell r="J111">
            <v>850</v>
          </cell>
          <cell r="L111">
            <v>0</v>
          </cell>
        </row>
        <row r="112">
          <cell r="A112" t="str">
            <v>M4</v>
          </cell>
          <cell r="B112" t="str">
            <v>W14</v>
          </cell>
          <cell r="C112">
            <v>43192</v>
          </cell>
          <cell r="D112" t="str">
            <v>B</v>
          </cell>
          <cell r="E112" t="str">
            <v>ASSY</v>
          </cell>
          <cell r="G112" t="str">
            <v>Old</v>
          </cell>
          <cell r="H112" t="str">
            <v>Clear View Cover</v>
          </cell>
          <cell r="J112">
            <v>16</v>
          </cell>
          <cell r="L112">
            <v>0</v>
          </cell>
        </row>
        <row r="113">
          <cell r="A113" t="str">
            <v>M4</v>
          </cell>
          <cell r="B113" t="str">
            <v>W14</v>
          </cell>
          <cell r="C113">
            <v>43192</v>
          </cell>
          <cell r="D113" t="str">
            <v>B</v>
          </cell>
          <cell r="E113" t="str">
            <v>ASSY</v>
          </cell>
          <cell r="G113" t="str">
            <v>Old</v>
          </cell>
          <cell r="H113" t="str">
            <v>Clear View Cover</v>
          </cell>
          <cell r="J113">
            <v>240</v>
          </cell>
          <cell r="L113">
            <v>0</v>
          </cell>
        </row>
        <row r="114">
          <cell r="A114" t="str">
            <v>M4</v>
          </cell>
          <cell r="B114" t="str">
            <v>W14</v>
          </cell>
          <cell r="C114">
            <v>43192</v>
          </cell>
          <cell r="D114" t="str">
            <v>B</v>
          </cell>
          <cell r="E114" t="str">
            <v>ASSY</v>
          </cell>
          <cell r="G114" t="str">
            <v>Old</v>
          </cell>
          <cell r="H114" t="str">
            <v>Clear View Cover</v>
          </cell>
          <cell r="J114">
            <v>160</v>
          </cell>
          <cell r="L114">
            <v>0</v>
          </cell>
        </row>
        <row r="115">
          <cell r="A115" t="str">
            <v>M4</v>
          </cell>
          <cell r="B115" t="str">
            <v>W14</v>
          </cell>
          <cell r="C115">
            <v>43192</v>
          </cell>
          <cell r="D115" t="str">
            <v>B</v>
          </cell>
          <cell r="E115" t="str">
            <v>ASSY</v>
          </cell>
          <cell r="G115" t="str">
            <v>Old</v>
          </cell>
          <cell r="H115" t="str">
            <v>Clear View Cover</v>
          </cell>
          <cell r="J115">
            <v>320</v>
          </cell>
          <cell r="L115">
            <v>0</v>
          </cell>
        </row>
        <row r="116">
          <cell r="A116" t="str">
            <v>M4</v>
          </cell>
          <cell r="B116" t="str">
            <v>W14</v>
          </cell>
          <cell r="C116">
            <v>43192</v>
          </cell>
          <cell r="D116" t="str">
            <v>B</v>
          </cell>
          <cell r="E116" t="str">
            <v>ASSY</v>
          </cell>
          <cell r="G116" t="str">
            <v>Old</v>
          </cell>
          <cell r="H116" t="str">
            <v>Clear View Cover</v>
          </cell>
          <cell r="J116">
            <v>1140</v>
          </cell>
          <cell r="L116">
            <v>0</v>
          </cell>
        </row>
        <row r="117">
          <cell r="A117" t="str">
            <v>M4</v>
          </cell>
          <cell r="B117" t="str">
            <v>W14</v>
          </cell>
          <cell r="C117">
            <v>43192</v>
          </cell>
          <cell r="D117" t="str">
            <v>B</v>
          </cell>
          <cell r="E117" t="str">
            <v>MAIN HEATING</v>
          </cell>
          <cell r="G117" t="str">
            <v>Old</v>
          </cell>
          <cell r="H117" t="str">
            <v>Clear View Cover</v>
          </cell>
          <cell r="J117">
            <v>734</v>
          </cell>
          <cell r="L117">
            <v>0</v>
          </cell>
        </row>
        <row r="118">
          <cell r="A118" t="str">
            <v>M4</v>
          </cell>
          <cell r="B118" t="str">
            <v>W14</v>
          </cell>
          <cell r="C118">
            <v>43192</v>
          </cell>
          <cell r="D118" t="str">
            <v>B</v>
          </cell>
          <cell r="E118" t="str">
            <v>MAIN HEATING</v>
          </cell>
          <cell r="G118" t="str">
            <v>Old</v>
          </cell>
          <cell r="H118" t="str">
            <v>Clear View Cover</v>
          </cell>
          <cell r="J118">
            <v>191</v>
          </cell>
          <cell r="L118">
            <v>0</v>
          </cell>
        </row>
        <row r="119">
          <cell r="A119" t="str">
            <v>M4</v>
          </cell>
          <cell r="B119" t="str">
            <v>W14</v>
          </cell>
          <cell r="C119">
            <v>43192</v>
          </cell>
          <cell r="D119" t="str">
            <v>B</v>
          </cell>
          <cell r="E119" t="str">
            <v>MAIN HEATING</v>
          </cell>
          <cell r="G119" t="str">
            <v>Old</v>
          </cell>
          <cell r="H119" t="str">
            <v>Clear View Cover</v>
          </cell>
          <cell r="J119">
            <v>447</v>
          </cell>
          <cell r="L119">
            <v>0</v>
          </cell>
        </row>
        <row r="120">
          <cell r="A120" t="str">
            <v>M4</v>
          </cell>
          <cell r="B120" t="str">
            <v>W14</v>
          </cell>
          <cell r="C120">
            <v>43192</v>
          </cell>
          <cell r="D120" t="str">
            <v>B</v>
          </cell>
          <cell r="E120" t="str">
            <v>MAIN HEATING</v>
          </cell>
          <cell r="G120" t="str">
            <v>Old</v>
          </cell>
          <cell r="H120" t="str">
            <v>Clear View Cover</v>
          </cell>
          <cell r="J120">
            <v>1026</v>
          </cell>
          <cell r="L120">
            <v>0</v>
          </cell>
        </row>
        <row r="121">
          <cell r="A121" t="str">
            <v>M4</v>
          </cell>
          <cell r="B121" t="str">
            <v>W14</v>
          </cell>
          <cell r="C121">
            <v>43192</v>
          </cell>
          <cell r="D121" t="str">
            <v>B</v>
          </cell>
          <cell r="E121" t="str">
            <v>ASSY</v>
          </cell>
          <cell r="G121" t="str">
            <v>Old</v>
          </cell>
          <cell r="H121" t="str">
            <v>Book cover</v>
          </cell>
          <cell r="J121">
            <v>12</v>
          </cell>
          <cell r="L121">
            <v>0</v>
          </cell>
        </row>
        <row r="122">
          <cell r="A122" t="str">
            <v>M4</v>
          </cell>
          <cell r="B122" t="str">
            <v>W14</v>
          </cell>
          <cell r="C122">
            <v>43192</v>
          </cell>
          <cell r="D122" t="str">
            <v>B</v>
          </cell>
          <cell r="E122" t="str">
            <v>ASSY</v>
          </cell>
          <cell r="G122" t="str">
            <v>Old</v>
          </cell>
          <cell r="H122" t="str">
            <v>Book cover</v>
          </cell>
          <cell r="J122">
            <v>162</v>
          </cell>
          <cell r="L122">
            <v>0</v>
          </cell>
        </row>
        <row r="123">
          <cell r="A123" t="str">
            <v>M4</v>
          </cell>
          <cell r="B123" t="str">
            <v>W14</v>
          </cell>
          <cell r="C123">
            <v>43192</v>
          </cell>
          <cell r="D123" t="str">
            <v>B</v>
          </cell>
          <cell r="E123" t="str">
            <v>ASSY</v>
          </cell>
          <cell r="G123" t="str">
            <v>Old</v>
          </cell>
          <cell r="H123" t="str">
            <v>Book cover</v>
          </cell>
          <cell r="J123">
            <v>560</v>
          </cell>
          <cell r="L123">
            <v>6</v>
          </cell>
        </row>
        <row r="124">
          <cell r="A124" t="str">
            <v>M4</v>
          </cell>
          <cell r="B124" t="str">
            <v>W14</v>
          </cell>
          <cell r="C124">
            <v>43192</v>
          </cell>
          <cell r="D124" t="str">
            <v>B</v>
          </cell>
          <cell r="E124" t="str">
            <v>ASSY</v>
          </cell>
          <cell r="G124" t="str">
            <v>Old</v>
          </cell>
          <cell r="H124" t="str">
            <v>Book cover</v>
          </cell>
          <cell r="J124">
            <v>14</v>
          </cell>
          <cell r="L124">
            <v>0</v>
          </cell>
        </row>
        <row r="125">
          <cell r="A125" t="str">
            <v>M4</v>
          </cell>
          <cell r="B125" t="str">
            <v>W14</v>
          </cell>
          <cell r="C125">
            <v>43192</v>
          </cell>
          <cell r="D125" t="str">
            <v>B</v>
          </cell>
          <cell r="E125" t="str">
            <v>ASSY</v>
          </cell>
          <cell r="G125" t="str">
            <v>Old</v>
          </cell>
          <cell r="H125" t="str">
            <v>Book cover</v>
          </cell>
          <cell r="J125">
            <v>354</v>
          </cell>
          <cell r="L125">
            <v>2</v>
          </cell>
        </row>
        <row r="126">
          <cell r="A126" t="str">
            <v>M4</v>
          </cell>
          <cell r="B126" t="str">
            <v>W14</v>
          </cell>
          <cell r="C126">
            <v>43192</v>
          </cell>
          <cell r="D126" t="str">
            <v>B</v>
          </cell>
          <cell r="E126" t="str">
            <v>ASSY</v>
          </cell>
          <cell r="G126" t="str">
            <v>Old</v>
          </cell>
          <cell r="H126" t="str">
            <v>Book cover</v>
          </cell>
          <cell r="J126">
            <v>49</v>
          </cell>
          <cell r="L126">
            <v>0</v>
          </cell>
        </row>
        <row r="127">
          <cell r="A127" t="str">
            <v>M4</v>
          </cell>
          <cell r="B127" t="str">
            <v>W14</v>
          </cell>
          <cell r="C127">
            <v>43192</v>
          </cell>
          <cell r="D127" t="str">
            <v>B</v>
          </cell>
          <cell r="E127" t="str">
            <v>ASSY</v>
          </cell>
          <cell r="G127" t="str">
            <v>New</v>
          </cell>
          <cell r="H127" t="str">
            <v>Clear View Cover</v>
          </cell>
          <cell r="J127">
            <v>2221</v>
          </cell>
          <cell r="L127">
            <v>1</v>
          </cell>
        </row>
        <row r="128">
          <cell r="A128" t="str">
            <v>M4</v>
          </cell>
          <cell r="B128" t="str">
            <v>W14</v>
          </cell>
          <cell r="C128">
            <v>43192</v>
          </cell>
          <cell r="D128" t="str">
            <v>B</v>
          </cell>
          <cell r="E128" t="str">
            <v>ASSY</v>
          </cell>
          <cell r="G128" t="str">
            <v>New</v>
          </cell>
          <cell r="H128" t="str">
            <v>Clear View Cover</v>
          </cell>
          <cell r="J128">
            <v>1921</v>
          </cell>
          <cell r="L128">
            <v>1</v>
          </cell>
        </row>
        <row r="129">
          <cell r="A129" t="str">
            <v>M4</v>
          </cell>
          <cell r="B129" t="str">
            <v>W14</v>
          </cell>
          <cell r="C129">
            <v>43192</v>
          </cell>
          <cell r="D129" t="str">
            <v>B</v>
          </cell>
          <cell r="E129" t="str">
            <v>ASSY</v>
          </cell>
          <cell r="G129" t="str">
            <v>Old</v>
          </cell>
          <cell r="H129" t="str">
            <v>Clear View Cover</v>
          </cell>
          <cell r="J129">
            <v>180</v>
          </cell>
          <cell r="L129">
            <v>0</v>
          </cell>
        </row>
        <row r="130">
          <cell r="A130" t="str">
            <v>M4</v>
          </cell>
          <cell r="B130" t="str">
            <v>W14</v>
          </cell>
          <cell r="C130">
            <v>43192</v>
          </cell>
          <cell r="D130" t="str">
            <v>B</v>
          </cell>
          <cell r="E130" t="str">
            <v>ASSY</v>
          </cell>
          <cell r="G130" t="str">
            <v>Old</v>
          </cell>
          <cell r="H130" t="str">
            <v>Clear View Cover</v>
          </cell>
          <cell r="J130">
            <v>8</v>
          </cell>
          <cell r="L130">
            <v>0</v>
          </cell>
        </row>
        <row r="131">
          <cell r="A131" t="str">
            <v>M4</v>
          </cell>
          <cell r="B131" t="str">
            <v>W14</v>
          </cell>
          <cell r="C131">
            <v>43192</v>
          </cell>
          <cell r="D131" t="str">
            <v>B</v>
          </cell>
          <cell r="E131" t="str">
            <v>MAIN HEATING</v>
          </cell>
          <cell r="G131" t="str">
            <v>New</v>
          </cell>
          <cell r="H131" t="str">
            <v>Clear View Cover</v>
          </cell>
          <cell r="J131">
            <v>27</v>
          </cell>
          <cell r="L131">
            <v>0</v>
          </cell>
        </row>
        <row r="132">
          <cell r="A132" t="str">
            <v>M4</v>
          </cell>
          <cell r="B132" t="str">
            <v>W14</v>
          </cell>
          <cell r="C132">
            <v>43192</v>
          </cell>
          <cell r="D132" t="str">
            <v>B</v>
          </cell>
          <cell r="E132" t="str">
            <v>MAIN HEATING</v>
          </cell>
          <cell r="G132" t="str">
            <v>New</v>
          </cell>
          <cell r="H132" t="str">
            <v>Clear View Cover</v>
          </cell>
          <cell r="J132">
            <v>900</v>
          </cell>
          <cell r="L132">
            <v>0</v>
          </cell>
        </row>
        <row r="133">
          <cell r="A133" t="str">
            <v>M4</v>
          </cell>
          <cell r="B133" t="str">
            <v>W14</v>
          </cell>
          <cell r="C133">
            <v>43192</v>
          </cell>
          <cell r="D133" t="str">
            <v>B</v>
          </cell>
          <cell r="E133" t="str">
            <v>MAIN HEATING</v>
          </cell>
          <cell r="G133" t="str">
            <v>New</v>
          </cell>
          <cell r="H133" t="str">
            <v>Clear View Cover</v>
          </cell>
          <cell r="J133">
            <v>2547</v>
          </cell>
          <cell r="L133">
            <v>0</v>
          </cell>
        </row>
        <row r="134">
          <cell r="A134" t="str">
            <v>M4</v>
          </cell>
          <cell r="B134" t="str">
            <v>W14</v>
          </cell>
          <cell r="C134">
            <v>43192</v>
          </cell>
          <cell r="D134" t="str">
            <v>B</v>
          </cell>
          <cell r="E134" t="str">
            <v>PACKING</v>
          </cell>
          <cell r="G134" t="str">
            <v>Old Silicon</v>
          </cell>
          <cell r="H134" t="str">
            <v>Silicon</v>
          </cell>
          <cell r="J134">
            <v>623</v>
          </cell>
          <cell r="L134">
            <v>83</v>
          </cell>
        </row>
        <row r="135">
          <cell r="A135" t="str">
            <v>M4</v>
          </cell>
          <cell r="B135" t="str">
            <v>W14</v>
          </cell>
          <cell r="C135">
            <v>43192</v>
          </cell>
          <cell r="D135" t="str">
            <v>B</v>
          </cell>
          <cell r="E135" t="str">
            <v>PACKING</v>
          </cell>
          <cell r="G135" t="str">
            <v>Old Silicon</v>
          </cell>
          <cell r="H135" t="str">
            <v>Silicon</v>
          </cell>
          <cell r="J135">
            <v>46</v>
          </cell>
          <cell r="L135">
            <v>6</v>
          </cell>
        </row>
        <row r="136">
          <cell r="A136" t="str">
            <v>M4</v>
          </cell>
          <cell r="B136" t="str">
            <v>W14</v>
          </cell>
          <cell r="C136">
            <v>43192</v>
          </cell>
          <cell r="D136" t="str">
            <v>B</v>
          </cell>
          <cell r="E136" t="str">
            <v>PACKING</v>
          </cell>
          <cell r="G136" t="str">
            <v>Old Silicon</v>
          </cell>
          <cell r="H136" t="str">
            <v>Silicon</v>
          </cell>
          <cell r="J136">
            <v>86</v>
          </cell>
          <cell r="L136">
            <v>6</v>
          </cell>
        </row>
        <row r="137">
          <cell r="A137" t="str">
            <v>M4</v>
          </cell>
          <cell r="B137" t="str">
            <v>W14</v>
          </cell>
          <cell r="C137">
            <v>43192</v>
          </cell>
          <cell r="D137" t="str">
            <v>B</v>
          </cell>
          <cell r="E137" t="str">
            <v>PACKING</v>
          </cell>
          <cell r="G137" t="str">
            <v>Old Silicon</v>
          </cell>
          <cell r="H137" t="str">
            <v>Silicon</v>
          </cell>
          <cell r="J137">
            <v>101</v>
          </cell>
          <cell r="L137">
            <v>21</v>
          </cell>
        </row>
        <row r="138">
          <cell r="A138" t="str">
            <v>M4</v>
          </cell>
          <cell r="B138" t="str">
            <v>W14</v>
          </cell>
          <cell r="C138">
            <v>43192</v>
          </cell>
          <cell r="D138" t="str">
            <v>B</v>
          </cell>
          <cell r="E138" t="str">
            <v>PACKING</v>
          </cell>
          <cell r="G138" t="str">
            <v>Old Silicon</v>
          </cell>
          <cell r="H138" t="str">
            <v>Silicon</v>
          </cell>
          <cell r="J138">
            <v>63</v>
          </cell>
          <cell r="L138">
            <v>3</v>
          </cell>
        </row>
        <row r="139">
          <cell r="A139" t="str">
            <v>M4</v>
          </cell>
          <cell r="B139" t="str">
            <v>W14</v>
          </cell>
          <cell r="C139">
            <v>43192</v>
          </cell>
          <cell r="D139" t="str">
            <v>B</v>
          </cell>
          <cell r="E139" t="str">
            <v>PACKING</v>
          </cell>
          <cell r="G139" t="str">
            <v>New Silicon</v>
          </cell>
          <cell r="H139" t="str">
            <v>Silicon</v>
          </cell>
          <cell r="J139">
            <v>412</v>
          </cell>
          <cell r="L139">
            <v>12</v>
          </cell>
        </row>
        <row r="140">
          <cell r="A140" t="str">
            <v>M4</v>
          </cell>
          <cell r="B140" t="str">
            <v>W14</v>
          </cell>
          <cell r="C140">
            <v>43192</v>
          </cell>
          <cell r="D140" t="str">
            <v>B</v>
          </cell>
          <cell r="E140" t="str">
            <v>PACKING</v>
          </cell>
          <cell r="G140" t="str">
            <v>Old</v>
          </cell>
          <cell r="H140" t="str">
            <v>Flip Cover</v>
          </cell>
          <cell r="J140">
            <v>526</v>
          </cell>
          <cell r="L140">
            <v>6</v>
          </cell>
        </row>
        <row r="141">
          <cell r="A141" t="str">
            <v>M4</v>
          </cell>
          <cell r="B141" t="str">
            <v>W14</v>
          </cell>
          <cell r="C141">
            <v>43192</v>
          </cell>
          <cell r="D141" t="str">
            <v>B</v>
          </cell>
          <cell r="E141" t="str">
            <v>PACKING</v>
          </cell>
          <cell r="G141" t="str">
            <v>Old</v>
          </cell>
          <cell r="H141" t="str">
            <v>Flip Cover</v>
          </cell>
          <cell r="J141">
            <v>120</v>
          </cell>
          <cell r="L141">
            <v>0</v>
          </cell>
        </row>
        <row r="142">
          <cell r="A142" t="str">
            <v>M4</v>
          </cell>
          <cell r="B142" t="str">
            <v>W14</v>
          </cell>
          <cell r="C142">
            <v>43192</v>
          </cell>
          <cell r="D142" t="str">
            <v>B</v>
          </cell>
          <cell r="E142" t="str">
            <v>PACKING</v>
          </cell>
          <cell r="G142" t="str">
            <v>Old</v>
          </cell>
          <cell r="H142" t="str">
            <v>Flip Cover</v>
          </cell>
          <cell r="J142">
            <v>1484</v>
          </cell>
          <cell r="L142">
            <v>4</v>
          </cell>
        </row>
        <row r="143">
          <cell r="A143" t="str">
            <v>M4</v>
          </cell>
          <cell r="B143" t="str">
            <v>W14</v>
          </cell>
          <cell r="C143">
            <v>43192</v>
          </cell>
          <cell r="D143" t="str">
            <v>B</v>
          </cell>
          <cell r="E143" t="str">
            <v>EDGE COATING</v>
          </cell>
          <cell r="G143" t="str">
            <v>Old</v>
          </cell>
          <cell r="H143" t="str">
            <v>Clear View Cover</v>
          </cell>
          <cell r="J143">
            <v>90</v>
          </cell>
          <cell r="L143">
            <v>0</v>
          </cell>
        </row>
        <row r="144">
          <cell r="A144" t="str">
            <v>M4</v>
          </cell>
          <cell r="B144" t="str">
            <v>W14</v>
          </cell>
          <cell r="C144">
            <v>43192</v>
          </cell>
          <cell r="D144" t="str">
            <v>B</v>
          </cell>
          <cell r="E144" t="str">
            <v>EDGE COATING</v>
          </cell>
          <cell r="G144" t="str">
            <v>Old</v>
          </cell>
          <cell r="H144" t="str">
            <v>Clear View Cover</v>
          </cell>
          <cell r="J144">
            <v>168</v>
          </cell>
          <cell r="L144">
            <v>0</v>
          </cell>
        </row>
        <row r="145">
          <cell r="A145" t="str">
            <v>M4</v>
          </cell>
          <cell r="B145" t="str">
            <v>W14</v>
          </cell>
          <cell r="C145">
            <v>43192</v>
          </cell>
          <cell r="D145" t="str">
            <v>B</v>
          </cell>
          <cell r="E145" t="str">
            <v>EDGE COATING</v>
          </cell>
          <cell r="G145" t="str">
            <v>Old</v>
          </cell>
          <cell r="H145" t="str">
            <v>Clear View Cover</v>
          </cell>
          <cell r="J145">
            <v>840</v>
          </cell>
          <cell r="L145">
            <v>0</v>
          </cell>
        </row>
        <row r="146">
          <cell r="A146" t="str">
            <v>M4</v>
          </cell>
          <cell r="B146" t="str">
            <v>W14</v>
          </cell>
          <cell r="C146">
            <v>43192</v>
          </cell>
          <cell r="D146" t="str">
            <v>B</v>
          </cell>
          <cell r="E146" t="str">
            <v>EDGE COATING</v>
          </cell>
          <cell r="G146" t="str">
            <v>Old</v>
          </cell>
          <cell r="H146" t="str">
            <v>Clear View Cover</v>
          </cell>
          <cell r="J146">
            <v>1291</v>
          </cell>
          <cell r="L146">
            <v>0</v>
          </cell>
        </row>
        <row r="147">
          <cell r="A147" t="str">
            <v>M4</v>
          </cell>
          <cell r="B147" t="str">
            <v>W14</v>
          </cell>
          <cell r="C147">
            <v>43192</v>
          </cell>
          <cell r="D147" t="str">
            <v>B</v>
          </cell>
          <cell r="E147" t="str">
            <v>EDGE COATING</v>
          </cell>
          <cell r="G147" t="str">
            <v>Old</v>
          </cell>
          <cell r="H147" t="str">
            <v>Clear View Cover</v>
          </cell>
          <cell r="J147">
            <v>573</v>
          </cell>
          <cell r="L147">
            <v>0</v>
          </cell>
        </row>
        <row r="148">
          <cell r="A148" t="str">
            <v>M4</v>
          </cell>
          <cell r="B148" t="str">
            <v>W14</v>
          </cell>
          <cell r="C148">
            <v>43192</v>
          </cell>
          <cell r="D148" t="str">
            <v>B</v>
          </cell>
          <cell r="E148" t="str">
            <v>EDGE COATING</v>
          </cell>
          <cell r="G148" t="str">
            <v>Old</v>
          </cell>
          <cell r="H148" t="str">
            <v>Flip Cover</v>
          </cell>
          <cell r="J148">
            <v>38</v>
          </cell>
          <cell r="L148">
            <v>2</v>
          </cell>
        </row>
        <row r="149">
          <cell r="A149" t="str">
            <v>M4</v>
          </cell>
          <cell r="B149" t="str">
            <v>W14</v>
          </cell>
          <cell r="C149">
            <v>43192</v>
          </cell>
          <cell r="D149" t="str">
            <v>B</v>
          </cell>
          <cell r="E149" t="str">
            <v>EDGE COATING</v>
          </cell>
          <cell r="G149" t="str">
            <v>Old</v>
          </cell>
          <cell r="H149" t="str">
            <v>Clear View Cover</v>
          </cell>
          <cell r="J149">
            <v>643</v>
          </cell>
          <cell r="L149">
            <v>0</v>
          </cell>
        </row>
        <row r="150">
          <cell r="A150" t="str">
            <v>M4</v>
          </cell>
          <cell r="B150" t="str">
            <v>W14</v>
          </cell>
          <cell r="C150">
            <v>43192</v>
          </cell>
          <cell r="D150" t="str">
            <v>B</v>
          </cell>
          <cell r="E150" t="str">
            <v>EDGE COATING</v>
          </cell>
          <cell r="G150" t="str">
            <v>New</v>
          </cell>
          <cell r="H150" t="str">
            <v>Clear View Cover</v>
          </cell>
          <cell r="J150">
            <v>2589</v>
          </cell>
          <cell r="L150">
            <v>2</v>
          </cell>
        </row>
        <row r="151">
          <cell r="A151" t="str">
            <v>M4</v>
          </cell>
          <cell r="B151" t="str">
            <v>W14</v>
          </cell>
          <cell r="C151">
            <v>43192</v>
          </cell>
          <cell r="D151" t="str">
            <v>B</v>
          </cell>
          <cell r="E151" t="str">
            <v>EDGE COATING</v>
          </cell>
          <cell r="G151" t="str">
            <v>New</v>
          </cell>
          <cell r="H151" t="str">
            <v>Clear View Cover</v>
          </cell>
          <cell r="J151">
            <v>1392</v>
          </cell>
          <cell r="L151">
            <v>0</v>
          </cell>
        </row>
        <row r="152">
          <cell r="A152" t="str">
            <v>M4</v>
          </cell>
          <cell r="B152" t="str">
            <v>W14</v>
          </cell>
          <cell r="C152">
            <v>43192</v>
          </cell>
          <cell r="D152" t="str">
            <v>B</v>
          </cell>
          <cell r="E152" t="str">
            <v>EDGE COATING</v>
          </cell>
          <cell r="G152" t="str">
            <v>New</v>
          </cell>
          <cell r="H152" t="str">
            <v>Clear View Cover</v>
          </cell>
          <cell r="J152">
            <v>747</v>
          </cell>
          <cell r="L152">
            <v>0</v>
          </cell>
        </row>
        <row r="153">
          <cell r="A153" t="str">
            <v>M4</v>
          </cell>
          <cell r="B153" t="str">
            <v>W14</v>
          </cell>
          <cell r="C153">
            <v>43192</v>
          </cell>
          <cell r="D153" t="str">
            <v>B</v>
          </cell>
          <cell r="E153" t="str">
            <v>EDGE COATING</v>
          </cell>
          <cell r="G153" t="str">
            <v>New</v>
          </cell>
          <cell r="H153" t="str">
            <v>Clear View Cover</v>
          </cell>
          <cell r="J153">
            <v>241</v>
          </cell>
          <cell r="L153">
            <v>0</v>
          </cell>
        </row>
        <row r="154">
          <cell r="A154" t="str">
            <v>M4</v>
          </cell>
          <cell r="B154" t="str">
            <v>W14</v>
          </cell>
          <cell r="C154">
            <v>43192</v>
          </cell>
          <cell r="D154" t="str">
            <v>B</v>
          </cell>
          <cell r="E154" t="str">
            <v>EDGE COATING</v>
          </cell>
          <cell r="G154" t="str">
            <v>Old</v>
          </cell>
          <cell r="H154" t="str">
            <v>Book cover</v>
          </cell>
          <cell r="J154">
            <v>1204</v>
          </cell>
          <cell r="L154">
            <v>0</v>
          </cell>
        </row>
        <row r="155">
          <cell r="A155" t="str">
            <v>M4</v>
          </cell>
          <cell r="B155" t="str">
            <v>W14</v>
          </cell>
          <cell r="C155">
            <v>43192</v>
          </cell>
          <cell r="D155" t="str">
            <v>B</v>
          </cell>
          <cell r="E155" t="str">
            <v>EDGE COATING</v>
          </cell>
          <cell r="G155" t="str">
            <v>Old</v>
          </cell>
          <cell r="H155" t="str">
            <v>Book cover</v>
          </cell>
          <cell r="J155">
            <v>708</v>
          </cell>
          <cell r="L155">
            <v>0</v>
          </cell>
        </row>
        <row r="156">
          <cell r="A156" t="str">
            <v>M4</v>
          </cell>
          <cell r="B156" t="str">
            <v>W14</v>
          </cell>
          <cell r="C156">
            <v>43192</v>
          </cell>
          <cell r="D156" t="str">
            <v>B</v>
          </cell>
          <cell r="E156" t="str">
            <v>EDGE COATING</v>
          </cell>
          <cell r="G156" t="str">
            <v>Old</v>
          </cell>
          <cell r="H156" t="str">
            <v>Book cover</v>
          </cell>
          <cell r="J156">
            <v>92</v>
          </cell>
          <cell r="L156">
            <v>0</v>
          </cell>
        </row>
        <row r="157">
          <cell r="A157" t="str">
            <v>M4</v>
          </cell>
          <cell r="B157" t="str">
            <v>W14</v>
          </cell>
          <cell r="C157">
            <v>43192</v>
          </cell>
          <cell r="D157" t="str">
            <v>B</v>
          </cell>
          <cell r="E157" t="str">
            <v>EDGE COATING</v>
          </cell>
          <cell r="G157" t="str">
            <v>Old</v>
          </cell>
          <cell r="H157" t="str">
            <v>Book cover</v>
          </cell>
          <cell r="J157">
            <v>230</v>
          </cell>
          <cell r="L157">
            <v>0</v>
          </cell>
        </row>
        <row r="158">
          <cell r="A158" t="str">
            <v>M4</v>
          </cell>
          <cell r="B158" t="str">
            <v>W14</v>
          </cell>
          <cell r="C158">
            <v>43192</v>
          </cell>
          <cell r="D158" t="str">
            <v>B</v>
          </cell>
          <cell r="E158" t="str">
            <v>EDGE COATING</v>
          </cell>
          <cell r="G158" t="str">
            <v>Old</v>
          </cell>
          <cell r="H158" t="str">
            <v>Book cover</v>
          </cell>
          <cell r="J158">
            <v>361</v>
          </cell>
          <cell r="L158">
            <v>0</v>
          </cell>
        </row>
        <row r="159">
          <cell r="A159" t="str">
            <v>M4</v>
          </cell>
          <cell r="B159" t="str">
            <v>W14</v>
          </cell>
          <cell r="C159">
            <v>43192</v>
          </cell>
          <cell r="D159" t="str">
            <v>B</v>
          </cell>
          <cell r="E159" t="str">
            <v>EDGE COATING</v>
          </cell>
          <cell r="G159" t="str">
            <v>Old</v>
          </cell>
          <cell r="H159" t="str">
            <v>Book cover</v>
          </cell>
          <cell r="J159">
            <v>103</v>
          </cell>
          <cell r="L159">
            <v>0</v>
          </cell>
        </row>
        <row r="160">
          <cell r="A160" t="str">
            <v>M4</v>
          </cell>
          <cell r="B160" t="str">
            <v>W14</v>
          </cell>
          <cell r="C160">
            <v>43192</v>
          </cell>
          <cell r="D160" t="str">
            <v>B</v>
          </cell>
          <cell r="E160" t="str">
            <v>EDGE COATING</v>
          </cell>
          <cell r="G160" t="str">
            <v>Old</v>
          </cell>
          <cell r="H160" t="str">
            <v>Book cover</v>
          </cell>
          <cell r="J160">
            <v>60</v>
          </cell>
          <cell r="L160">
            <v>0</v>
          </cell>
        </row>
        <row r="161">
          <cell r="A161" t="str">
            <v>M4</v>
          </cell>
          <cell r="B161" t="str">
            <v>W14</v>
          </cell>
          <cell r="C161">
            <v>43192</v>
          </cell>
          <cell r="D161" t="str">
            <v>B</v>
          </cell>
          <cell r="E161" t="str">
            <v>EDGE COATING</v>
          </cell>
          <cell r="G161" t="str">
            <v>Old</v>
          </cell>
          <cell r="H161" t="str">
            <v>Book cover</v>
          </cell>
          <cell r="J161">
            <v>134</v>
          </cell>
          <cell r="L161">
            <v>0</v>
          </cell>
        </row>
        <row r="162">
          <cell r="A162" t="str">
            <v>M4</v>
          </cell>
          <cell r="B162" t="str">
            <v>W14</v>
          </cell>
          <cell r="C162">
            <v>43192</v>
          </cell>
          <cell r="D162" t="str">
            <v>B</v>
          </cell>
          <cell r="E162" t="str">
            <v>PACKING</v>
          </cell>
          <cell r="G162" t="str">
            <v>New</v>
          </cell>
          <cell r="H162" t="str">
            <v>Clear View Cover</v>
          </cell>
          <cell r="J162">
            <v>1326</v>
          </cell>
          <cell r="L162">
            <v>6</v>
          </cell>
        </row>
        <row r="163">
          <cell r="A163" t="str">
            <v>M4</v>
          </cell>
          <cell r="B163" t="str">
            <v>W14</v>
          </cell>
          <cell r="C163">
            <v>43192</v>
          </cell>
          <cell r="D163" t="str">
            <v>B</v>
          </cell>
          <cell r="E163" t="str">
            <v>PACKING</v>
          </cell>
          <cell r="G163" t="str">
            <v>New</v>
          </cell>
          <cell r="H163" t="str">
            <v>Clear View Cover</v>
          </cell>
          <cell r="J163">
            <v>214</v>
          </cell>
          <cell r="L163">
            <v>0</v>
          </cell>
        </row>
        <row r="164">
          <cell r="A164" t="str">
            <v>M4</v>
          </cell>
          <cell r="B164" t="str">
            <v>W14</v>
          </cell>
          <cell r="C164">
            <v>43192</v>
          </cell>
          <cell r="D164" t="str">
            <v>B</v>
          </cell>
          <cell r="E164" t="str">
            <v>PACKING</v>
          </cell>
          <cell r="G164" t="str">
            <v>New</v>
          </cell>
          <cell r="H164" t="str">
            <v>Clear View Cover</v>
          </cell>
          <cell r="J164">
            <v>823</v>
          </cell>
          <cell r="L164">
            <v>3</v>
          </cell>
        </row>
        <row r="165">
          <cell r="A165" t="str">
            <v>M4</v>
          </cell>
          <cell r="B165" t="str">
            <v>W14</v>
          </cell>
          <cell r="C165">
            <v>43192</v>
          </cell>
          <cell r="D165" t="str">
            <v>B</v>
          </cell>
          <cell r="E165" t="str">
            <v>PACKING</v>
          </cell>
          <cell r="G165" t="str">
            <v>Old</v>
          </cell>
          <cell r="H165" t="str">
            <v>Clear View Cover</v>
          </cell>
          <cell r="J165">
            <v>690</v>
          </cell>
          <cell r="L165">
            <v>0</v>
          </cell>
        </row>
        <row r="166">
          <cell r="A166" t="str">
            <v>M4</v>
          </cell>
          <cell r="B166" t="str">
            <v>W14</v>
          </cell>
          <cell r="C166">
            <v>43192</v>
          </cell>
          <cell r="D166" t="str">
            <v>B</v>
          </cell>
          <cell r="E166" t="str">
            <v>PACKING</v>
          </cell>
          <cell r="G166" t="str">
            <v>Old</v>
          </cell>
          <cell r="H166" t="str">
            <v>Flip Cover</v>
          </cell>
          <cell r="J166">
            <v>776</v>
          </cell>
          <cell r="L166">
            <v>6</v>
          </cell>
        </row>
        <row r="167">
          <cell r="A167" t="str">
            <v>M4</v>
          </cell>
          <cell r="B167" t="str">
            <v>W14</v>
          </cell>
          <cell r="C167">
            <v>43192</v>
          </cell>
          <cell r="D167" t="str">
            <v>B</v>
          </cell>
          <cell r="E167" t="str">
            <v>MAIN HEATING</v>
          </cell>
          <cell r="G167" t="str">
            <v>Old</v>
          </cell>
          <cell r="H167" t="str">
            <v>Clear View Cover</v>
          </cell>
          <cell r="J167">
            <v>540</v>
          </cell>
          <cell r="L167">
            <v>0</v>
          </cell>
        </row>
        <row r="168">
          <cell r="A168" t="str">
            <v>M4</v>
          </cell>
          <cell r="B168" t="str">
            <v>W14</v>
          </cell>
          <cell r="C168">
            <v>43192</v>
          </cell>
          <cell r="D168" t="str">
            <v>B</v>
          </cell>
          <cell r="E168" t="str">
            <v>MAIN HEATING</v>
          </cell>
          <cell r="G168" t="str">
            <v>Old</v>
          </cell>
          <cell r="H168" t="str">
            <v>Book cover</v>
          </cell>
          <cell r="J168">
            <v>318</v>
          </cell>
          <cell r="L168">
            <v>0</v>
          </cell>
        </row>
        <row r="169">
          <cell r="A169" t="str">
            <v>M4</v>
          </cell>
          <cell r="B169" t="str">
            <v>W14</v>
          </cell>
          <cell r="C169">
            <v>43192</v>
          </cell>
          <cell r="D169" t="str">
            <v>B</v>
          </cell>
          <cell r="E169" t="str">
            <v>MAIN HEATING</v>
          </cell>
          <cell r="G169" t="str">
            <v>Old</v>
          </cell>
          <cell r="H169" t="str">
            <v>Book cover</v>
          </cell>
          <cell r="J169">
            <v>25</v>
          </cell>
          <cell r="L169">
            <v>0</v>
          </cell>
        </row>
        <row r="170">
          <cell r="A170" t="str">
            <v>M4</v>
          </cell>
          <cell r="B170" t="str">
            <v>W14</v>
          </cell>
          <cell r="C170">
            <v>43192</v>
          </cell>
          <cell r="D170" t="str">
            <v>B</v>
          </cell>
          <cell r="E170" t="str">
            <v>MAIN HEATING</v>
          </cell>
          <cell r="G170" t="str">
            <v>Old</v>
          </cell>
          <cell r="H170" t="str">
            <v>Flip Cover</v>
          </cell>
          <cell r="J170">
            <v>29</v>
          </cell>
          <cell r="L170">
            <v>0</v>
          </cell>
        </row>
        <row r="171">
          <cell r="A171" t="str">
            <v>M4</v>
          </cell>
          <cell r="B171" t="str">
            <v>W14</v>
          </cell>
          <cell r="C171">
            <v>43192</v>
          </cell>
          <cell r="D171" t="str">
            <v>B</v>
          </cell>
          <cell r="E171" t="str">
            <v>IN T/P</v>
          </cell>
          <cell r="G171" t="str">
            <v>New</v>
          </cell>
          <cell r="H171" t="str">
            <v>Clear View Cover</v>
          </cell>
          <cell r="J171">
            <v>141</v>
          </cell>
          <cell r="L171">
            <v>0</v>
          </cell>
        </row>
        <row r="172">
          <cell r="A172" t="str">
            <v>M4</v>
          </cell>
          <cell r="B172" t="str">
            <v>W14</v>
          </cell>
          <cell r="C172">
            <v>43192</v>
          </cell>
          <cell r="D172" t="str">
            <v>B</v>
          </cell>
          <cell r="E172" t="str">
            <v>IN T/P</v>
          </cell>
          <cell r="G172" t="str">
            <v>New</v>
          </cell>
          <cell r="H172" t="str">
            <v>Clear View Cover</v>
          </cell>
          <cell r="J172">
            <v>2541</v>
          </cell>
          <cell r="L172">
            <v>0</v>
          </cell>
        </row>
        <row r="173">
          <cell r="A173" t="str">
            <v>M4</v>
          </cell>
          <cell r="B173" t="str">
            <v>W14</v>
          </cell>
          <cell r="C173">
            <v>43192</v>
          </cell>
          <cell r="D173" t="str">
            <v>B</v>
          </cell>
          <cell r="E173" t="str">
            <v>IN T/P</v>
          </cell>
          <cell r="G173" t="str">
            <v>New</v>
          </cell>
          <cell r="H173" t="str">
            <v>Clear View Cover</v>
          </cell>
          <cell r="J173">
            <v>36</v>
          </cell>
          <cell r="L173">
            <v>0</v>
          </cell>
        </row>
        <row r="174">
          <cell r="A174" t="str">
            <v>M4</v>
          </cell>
          <cell r="B174" t="str">
            <v>W14</v>
          </cell>
          <cell r="C174">
            <v>43192</v>
          </cell>
          <cell r="D174" t="str">
            <v>B</v>
          </cell>
          <cell r="E174" t="str">
            <v>IN T/P</v>
          </cell>
          <cell r="G174" t="str">
            <v>New</v>
          </cell>
          <cell r="H174" t="str">
            <v>Clear View Cover</v>
          </cell>
          <cell r="J174">
            <v>622</v>
          </cell>
          <cell r="L174">
            <v>0</v>
          </cell>
        </row>
        <row r="175">
          <cell r="A175" t="str">
            <v>M4</v>
          </cell>
          <cell r="B175" t="str">
            <v>W14</v>
          </cell>
          <cell r="C175">
            <v>43192</v>
          </cell>
          <cell r="D175" t="str">
            <v>B</v>
          </cell>
          <cell r="E175" t="str">
            <v>IN T/P</v>
          </cell>
          <cell r="G175" t="str">
            <v>New</v>
          </cell>
          <cell r="H175" t="str">
            <v>Clear View Cover</v>
          </cell>
          <cell r="J175">
            <v>1996</v>
          </cell>
          <cell r="L175">
            <v>4</v>
          </cell>
        </row>
        <row r="176">
          <cell r="A176" t="str">
            <v>M4</v>
          </cell>
          <cell r="B176" t="str">
            <v>W14</v>
          </cell>
          <cell r="C176">
            <v>43192</v>
          </cell>
          <cell r="D176" t="str">
            <v>B</v>
          </cell>
          <cell r="E176" t="str">
            <v>IN T/P</v>
          </cell>
          <cell r="G176" t="str">
            <v>Old</v>
          </cell>
          <cell r="H176" t="str">
            <v>Clear View Cover</v>
          </cell>
          <cell r="J176">
            <v>539</v>
          </cell>
          <cell r="L176">
            <v>1</v>
          </cell>
        </row>
        <row r="177">
          <cell r="A177" t="str">
            <v>M4</v>
          </cell>
          <cell r="B177" t="str">
            <v>W14</v>
          </cell>
          <cell r="C177">
            <v>43192</v>
          </cell>
          <cell r="D177" t="str">
            <v>B</v>
          </cell>
          <cell r="E177" t="str">
            <v>IN T/P</v>
          </cell>
          <cell r="G177" t="str">
            <v>Old</v>
          </cell>
          <cell r="H177" t="str">
            <v>Clear View Cover</v>
          </cell>
          <cell r="J177">
            <v>740</v>
          </cell>
          <cell r="L177">
            <v>0</v>
          </cell>
        </row>
        <row r="178">
          <cell r="A178" t="str">
            <v>M4</v>
          </cell>
          <cell r="B178" t="str">
            <v>W14</v>
          </cell>
          <cell r="C178">
            <v>43192</v>
          </cell>
          <cell r="D178" t="str">
            <v>B</v>
          </cell>
          <cell r="E178" t="str">
            <v>IN T/P</v>
          </cell>
          <cell r="G178" t="str">
            <v>Old</v>
          </cell>
          <cell r="H178" t="str">
            <v>Clear View Cover</v>
          </cell>
          <cell r="J178">
            <v>196</v>
          </cell>
          <cell r="L178">
            <v>0</v>
          </cell>
        </row>
        <row r="179">
          <cell r="A179" t="str">
            <v>M4</v>
          </cell>
          <cell r="B179" t="str">
            <v>W14</v>
          </cell>
          <cell r="C179">
            <v>43192</v>
          </cell>
          <cell r="D179" t="str">
            <v>B</v>
          </cell>
          <cell r="E179" t="str">
            <v>IN T/P</v>
          </cell>
          <cell r="G179" t="str">
            <v>Old</v>
          </cell>
          <cell r="H179" t="str">
            <v>Clear View Cover</v>
          </cell>
          <cell r="J179">
            <v>390</v>
          </cell>
          <cell r="L179">
            <v>0</v>
          </cell>
        </row>
        <row r="180">
          <cell r="A180" t="str">
            <v>M4</v>
          </cell>
          <cell r="B180" t="str">
            <v>W14</v>
          </cell>
          <cell r="C180">
            <v>43192</v>
          </cell>
          <cell r="D180" t="str">
            <v>B</v>
          </cell>
          <cell r="E180" t="str">
            <v>IN T/P</v>
          </cell>
          <cell r="G180" t="str">
            <v>Old</v>
          </cell>
          <cell r="H180" t="str">
            <v>Clear View Cover</v>
          </cell>
          <cell r="J180">
            <v>856</v>
          </cell>
          <cell r="L180">
            <v>2</v>
          </cell>
        </row>
        <row r="181">
          <cell r="A181" t="str">
            <v>M4</v>
          </cell>
          <cell r="B181" t="str">
            <v>W14</v>
          </cell>
          <cell r="C181">
            <v>43192</v>
          </cell>
          <cell r="D181" t="str">
            <v>B</v>
          </cell>
          <cell r="E181" t="str">
            <v>IN T/P</v>
          </cell>
          <cell r="G181" t="str">
            <v>Old</v>
          </cell>
          <cell r="H181" t="str">
            <v>Book cover</v>
          </cell>
          <cell r="J181">
            <v>794</v>
          </cell>
          <cell r="L181">
            <v>1</v>
          </cell>
        </row>
        <row r="182">
          <cell r="A182" t="str">
            <v>M4</v>
          </cell>
          <cell r="B182" t="str">
            <v>W14</v>
          </cell>
          <cell r="C182">
            <v>43192</v>
          </cell>
          <cell r="D182" t="str">
            <v>B</v>
          </cell>
          <cell r="E182" t="str">
            <v>IN T/P</v>
          </cell>
          <cell r="G182" t="str">
            <v>Old</v>
          </cell>
          <cell r="H182" t="str">
            <v>Book cover</v>
          </cell>
          <cell r="J182">
            <v>14</v>
          </cell>
          <cell r="L182">
            <v>0</v>
          </cell>
        </row>
        <row r="183">
          <cell r="A183" t="str">
            <v>M4</v>
          </cell>
          <cell r="B183" t="str">
            <v>W14</v>
          </cell>
          <cell r="C183">
            <v>43192</v>
          </cell>
          <cell r="D183" t="str">
            <v>B</v>
          </cell>
          <cell r="E183" t="str">
            <v>IN T/P</v>
          </cell>
          <cell r="G183" t="str">
            <v>Old</v>
          </cell>
          <cell r="H183" t="str">
            <v>Book cover</v>
          </cell>
          <cell r="J183">
            <v>206</v>
          </cell>
          <cell r="L183">
            <v>0</v>
          </cell>
        </row>
        <row r="184">
          <cell r="A184" t="str">
            <v>M4</v>
          </cell>
          <cell r="B184" t="str">
            <v>W14</v>
          </cell>
          <cell r="C184">
            <v>43192</v>
          </cell>
          <cell r="D184" t="str">
            <v>B</v>
          </cell>
          <cell r="E184" t="str">
            <v>IN VAI</v>
          </cell>
          <cell r="G184" t="str">
            <v>Old</v>
          </cell>
          <cell r="H184" t="str">
            <v>Flip Cover</v>
          </cell>
          <cell r="J184">
            <v>1170</v>
          </cell>
          <cell r="L184">
            <v>0</v>
          </cell>
        </row>
        <row r="185">
          <cell r="A185" t="str">
            <v>M4</v>
          </cell>
          <cell r="B185" t="str">
            <v>W14</v>
          </cell>
          <cell r="C185">
            <v>43192</v>
          </cell>
          <cell r="D185" t="str">
            <v>B</v>
          </cell>
          <cell r="E185" t="str">
            <v>IN VAI</v>
          </cell>
          <cell r="G185" t="str">
            <v>Old</v>
          </cell>
          <cell r="H185" t="str">
            <v>Flip Cover</v>
          </cell>
          <cell r="J185">
            <v>300</v>
          </cell>
          <cell r="L185">
            <v>0</v>
          </cell>
        </row>
        <row r="186">
          <cell r="A186" t="str">
            <v>M4</v>
          </cell>
          <cell r="B186" t="str">
            <v>W14</v>
          </cell>
          <cell r="C186">
            <v>43192</v>
          </cell>
          <cell r="D186" t="str">
            <v>B</v>
          </cell>
          <cell r="E186" t="str">
            <v>IN T/P</v>
          </cell>
          <cell r="G186" t="str">
            <v>Old</v>
          </cell>
          <cell r="H186" t="str">
            <v>Book cover</v>
          </cell>
          <cell r="J186">
            <v>354</v>
          </cell>
          <cell r="L186">
            <v>0</v>
          </cell>
        </row>
        <row r="187">
          <cell r="A187" t="str">
            <v>M4</v>
          </cell>
          <cell r="B187" t="str">
            <v>W14</v>
          </cell>
          <cell r="C187">
            <v>43192</v>
          </cell>
          <cell r="D187" t="str">
            <v>B</v>
          </cell>
          <cell r="E187" t="str">
            <v>PACKING</v>
          </cell>
          <cell r="G187" t="str">
            <v>Old</v>
          </cell>
          <cell r="H187" t="str">
            <v>Book cover</v>
          </cell>
          <cell r="J187">
            <v>665</v>
          </cell>
          <cell r="L187">
            <v>5</v>
          </cell>
        </row>
        <row r="188">
          <cell r="A188" t="str">
            <v>M4</v>
          </cell>
          <cell r="B188" t="str">
            <v>W14</v>
          </cell>
          <cell r="C188">
            <v>43192</v>
          </cell>
          <cell r="D188" t="str">
            <v>B</v>
          </cell>
          <cell r="E188" t="str">
            <v>PACKING</v>
          </cell>
          <cell r="G188" t="str">
            <v>Old</v>
          </cell>
          <cell r="H188" t="str">
            <v>Book cover</v>
          </cell>
          <cell r="J188">
            <v>268</v>
          </cell>
          <cell r="L188">
            <v>8</v>
          </cell>
        </row>
        <row r="189">
          <cell r="A189" t="str">
            <v>M4</v>
          </cell>
          <cell r="B189" t="str">
            <v>W14</v>
          </cell>
          <cell r="C189">
            <v>43192</v>
          </cell>
          <cell r="D189" t="str">
            <v>B</v>
          </cell>
          <cell r="E189" t="str">
            <v>PACKING</v>
          </cell>
          <cell r="G189" t="str">
            <v>Old</v>
          </cell>
          <cell r="H189" t="str">
            <v>Book cover</v>
          </cell>
          <cell r="J189">
            <v>604</v>
          </cell>
          <cell r="L189">
            <v>4</v>
          </cell>
        </row>
        <row r="190">
          <cell r="A190" t="str">
            <v>M4</v>
          </cell>
          <cell r="B190" t="str">
            <v>W14</v>
          </cell>
          <cell r="C190">
            <v>43192</v>
          </cell>
          <cell r="D190" t="str">
            <v>B</v>
          </cell>
          <cell r="E190" t="str">
            <v>PACKING</v>
          </cell>
          <cell r="G190" t="str">
            <v>Old</v>
          </cell>
          <cell r="H190" t="str">
            <v>Book cover</v>
          </cell>
          <cell r="J190">
            <v>402</v>
          </cell>
          <cell r="L190">
            <v>7</v>
          </cell>
        </row>
        <row r="191">
          <cell r="A191" t="str">
            <v>M4</v>
          </cell>
          <cell r="B191" t="str">
            <v>W14</v>
          </cell>
          <cell r="C191">
            <v>43192</v>
          </cell>
          <cell r="D191" t="str">
            <v>B</v>
          </cell>
          <cell r="E191" t="str">
            <v>PACKING</v>
          </cell>
          <cell r="G191" t="str">
            <v>Old</v>
          </cell>
          <cell r="H191" t="str">
            <v>Flip Cover</v>
          </cell>
          <cell r="J191">
            <v>801</v>
          </cell>
          <cell r="L191">
            <v>1</v>
          </cell>
        </row>
        <row r="192">
          <cell r="A192" t="str">
            <v>M4</v>
          </cell>
          <cell r="B192" t="str">
            <v>W14</v>
          </cell>
          <cell r="C192">
            <v>43193</v>
          </cell>
          <cell r="D192" t="str">
            <v>A</v>
          </cell>
          <cell r="E192" t="str">
            <v>PACKING</v>
          </cell>
          <cell r="G192" t="str">
            <v>Old</v>
          </cell>
          <cell r="H192" t="str">
            <v>Book cover</v>
          </cell>
          <cell r="J192">
            <v>1294</v>
          </cell>
          <cell r="L192">
            <v>6</v>
          </cell>
        </row>
        <row r="193">
          <cell r="A193" t="str">
            <v>M4</v>
          </cell>
          <cell r="B193" t="str">
            <v>W14</v>
          </cell>
          <cell r="C193">
            <v>43193</v>
          </cell>
          <cell r="D193" t="str">
            <v>A</v>
          </cell>
          <cell r="E193" t="str">
            <v>MAIN HEATING</v>
          </cell>
          <cell r="G193" t="str">
            <v>Old</v>
          </cell>
          <cell r="H193" t="str">
            <v>Clear View Cover</v>
          </cell>
          <cell r="J193">
            <v>492</v>
          </cell>
          <cell r="L193">
            <v>0</v>
          </cell>
        </row>
        <row r="194">
          <cell r="A194" t="str">
            <v>M4</v>
          </cell>
          <cell r="B194" t="str">
            <v>W14</v>
          </cell>
          <cell r="C194">
            <v>43193</v>
          </cell>
          <cell r="D194" t="str">
            <v>A</v>
          </cell>
          <cell r="E194" t="str">
            <v>MAIN HEATING</v>
          </cell>
          <cell r="G194" t="str">
            <v>New</v>
          </cell>
          <cell r="H194" t="str">
            <v>Clear View Cover</v>
          </cell>
          <cell r="J194">
            <v>2588</v>
          </cell>
          <cell r="L194">
            <v>13</v>
          </cell>
        </row>
        <row r="195">
          <cell r="A195" t="str">
            <v>M4</v>
          </cell>
          <cell r="B195" t="str">
            <v>W14</v>
          </cell>
          <cell r="C195">
            <v>43193</v>
          </cell>
          <cell r="D195" t="str">
            <v>A</v>
          </cell>
          <cell r="E195" t="str">
            <v>MAIN HEATING</v>
          </cell>
          <cell r="G195" t="str">
            <v>New</v>
          </cell>
          <cell r="H195" t="str">
            <v>Clear View Cover</v>
          </cell>
          <cell r="J195">
            <v>2310</v>
          </cell>
          <cell r="L195">
            <v>12</v>
          </cell>
        </row>
        <row r="196">
          <cell r="A196" t="str">
            <v>M4</v>
          </cell>
          <cell r="B196" t="str">
            <v>W14</v>
          </cell>
          <cell r="C196">
            <v>43193</v>
          </cell>
          <cell r="D196" t="str">
            <v>A</v>
          </cell>
          <cell r="E196" t="str">
            <v>ASSY</v>
          </cell>
          <cell r="G196" t="str">
            <v>New</v>
          </cell>
          <cell r="H196" t="str">
            <v>Clear View Cover</v>
          </cell>
          <cell r="J196">
            <v>2910</v>
          </cell>
          <cell r="L196">
            <v>15</v>
          </cell>
        </row>
        <row r="197">
          <cell r="A197" t="str">
            <v>M4</v>
          </cell>
          <cell r="B197" t="str">
            <v>W14</v>
          </cell>
          <cell r="C197">
            <v>43193</v>
          </cell>
          <cell r="D197" t="str">
            <v>A</v>
          </cell>
          <cell r="E197" t="str">
            <v>ASSY</v>
          </cell>
          <cell r="G197" t="str">
            <v>New</v>
          </cell>
          <cell r="H197" t="str">
            <v>Clear View Cover</v>
          </cell>
          <cell r="J197">
            <v>840</v>
          </cell>
          <cell r="L197">
            <v>8</v>
          </cell>
        </row>
        <row r="198">
          <cell r="A198" t="str">
            <v>M4</v>
          </cell>
          <cell r="B198" t="str">
            <v>W14</v>
          </cell>
          <cell r="C198">
            <v>43193</v>
          </cell>
          <cell r="D198" t="str">
            <v>A</v>
          </cell>
          <cell r="E198" t="str">
            <v>ASSY</v>
          </cell>
          <cell r="G198" t="str">
            <v>Old</v>
          </cell>
          <cell r="H198" t="str">
            <v>Clear View Cover</v>
          </cell>
          <cell r="J198">
            <v>1093</v>
          </cell>
          <cell r="L198">
            <v>2</v>
          </cell>
        </row>
        <row r="199">
          <cell r="A199" t="str">
            <v>M4</v>
          </cell>
          <cell r="B199" t="str">
            <v>W14</v>
          </cell>
          <cell r="C199">
            <v>43193</v>
          </cell>
          <cell r="D199" t="str">
            <v>A</v>
          </cell>
          <cell r="E199" t="str">
            <v>ASSY</v>
          </cell>
          <cell r="G199" t="str">
            <v>Old</v>
          </cell>
          <cell r="H199" t="str">
            <v>Clear View Cover</v>
          </cell>
          <cell r="J199">
            <v>533</v>
          </cell>
          <cell r="L199">
            <v>0</v>
          </cell>
        </row>
        <row r="200">
          <cell r="A200" t="str">
            <v>M4</v>
          </cell>
          <cell r="B200" t="str">
            <v>W14</v>
          </cell>
          <cell r="C200">
            <v>43193</v>
          </cell>
          <cell r="D200" t="str">
            <v>A</v>
          </cell>
          <cell r="E200" t="str">
            <v>ASSY</v>
          </cell>
          <cell r="G200" t="str">
            <v>Old</v>
          </cell>
          <cell r="H200" t="str">
            <v>Clear View Cover</v>
          </cell>
          <cell r="J200">
            <v>1198</v>
          </cell>
          <cell r="L200">
            <v>5</v>
          </cell>
        </row>
        <row r="201">
          <cell r="A201" t="str">
            <v>M4</v>
          </cell>
          <cell r="B201" t="str">
            <v>W14</v>
          </cell>
          <cell r="C201">
            <v>43193</v>
          </cell>
          <cell r="D201" t="str">
            <v>A</v>
          </cell>
          <cell r="E201" t="str">
            <v>ASSY</v>
          </cell>
          <cell r="G201" t="str">
            <v>Old</v>
          </cell>
          <cell r="H201" t="str">
            <v>Clear View Cover</v>
          </cell>
          <cell r="J201">
            <v>879</v>
          </cell>
          <cell r="L201">
            <v>0</v>
          </cell>
        </row>
        <row r="202">
          <cell r="A202" t="str">
            <v>M4</v>
          </cell>
          <cell r="B202" t="str">
            <v>W14</v>
          </cell>
          <cell r="C202">
            <v>43193</v>
          </cell>
          <cell r="D202" t="str">
            <v>A</v>
          </cell>
          <cell r="E202" t="str">
            <v>ASSY</v>
          </cell>
          <cell r="G202" t="str">
            <v>New</v>
          </cell>
          <cell r="H202" t="str">
            <v>Clear View Cover</v>
          </cell>
          <cell r="J202">
            <v>227</v>
          </cell>
          <cell r="L202">
            <v>0</v>
          </cell>
        </row>
        <row r="203">
          <cell r="A203" t="str">
            <v>M4</v>
          </cell>
          <cell r="B203" t="str">
            <v>W14</v>
          </cell>
          <cell r="C203">
            <v>43193</v>
          </cell>
          <cell r="D203" t="str">
            <v>A</v>
          </cell>
          <cell r="E203" t="str">
            <v>ASSY</v>
          </cell>
          <cell r="G203" t="str">
            <v>New</v>
          </cell>
          <cell r="H203" t="str">
            <v>Clear View Cover</v>
          </cell>
          <cell r="J203">
            <v>1555</v>
          </cell>
          <cell r="L203">
            <v>11</v>
          </cell>
        </row>
        <row r="204">
          <cell r="A204" t="str">
            <v>M4</v>
          </cell>
          <cell r="B204" t="str">
            <v>W14</v>
          </cell>
          <cell r="C204">
            <v>43193</v>
          </cell>
          <cell r="D204" t="str">
            <v>A</v>
          </cell>
          <cell r="E204" t="str">
            <v>ASSY</v>
          </cell>
          <cell r="G204" t="str">
            <v>New</v>
          </cell>
          <cell r="H204" t="str">
            <v>Clear View Cover</v>
          </cell>
          <cell r="J204">
            <v>1168</v>
          </cell>
          <cell r="L204">
            <v>6</v>
          </cell>
        </row>
        <row r="205">
          <cell r="A205" t="str">
            <v>M4</v>
          </cell>
          <cell r="B205" t="str">
            <v>W14</v>
          </cell>
          <cell r="C205">
            <v>43193</v>
          </cell>
          <cell r="D205" t="str">
            <v>A</v>
          </cell>
          <cell r="E205" t="str">
            <v>MAIN HEATING</v>
          </cell>
          <cell r="G205" t="str">
            <v>New</v>
          </cell>
          <cell r="H205" t="str">
            <v>Clear View Cover</v>
          </cell>
          <cell r="J205">
            <v>872</v>
          </cell>
          <cell r="L205">
            <v>2</v>
          </cell>
        </row>
        <row r="206">
          <cell r="A206" t="str">
            <v>M4</v>
          </cell>
          <cell r="B206" t="str">
            <v>W14</v>
          </cell>
          <cell r="C206">
            <v>43193</v>
          </cell>
          <cell r="D206" t="str">
            <v>A</v>
          </cell>
          <cell r="E206" t="str">
            <v>MAIN HEATING</v>
          </cell>
          <cell r="G206" t="str">
            <v>New</v>
          </cell>
          <cell r="H206" t="str">
            <v>Clear View Cover</v>
          </cell>
          <cell r="J206">
            <v>202</v>
          </cell>
          <cell r="L206">
            <v>0</v>
          </cell>
        </row>
        <row r="207">
          <cell r="A207" t="str">
            <v>M4</v>
          </cell>
          <cell r="B207" t="str">
            <v>W14</v>
          </cell>
          <cell r="C207">
            <v>43193</v>
          </cell>
          <cell r="D207" t="str">
            <v>A</v>
          </cell>
          <cell r="E207" t="str">
            <v>ASSY</v>
          </cell>
          <cell r="G207" t="str">
            <v>Old</v>
          </cell>
          <cell r="H207" t="str">
            <v>Book cover</v>
          </cell>
          <cell r="J207">
            <v>447</v>
          </cell>
          <cell r="L207">
            <v>0</v>
          </cell>
        </row>
        <row r="208">
          <cell r="A208" t="str">
            <v>M4</v>
          </cell>
          <cell r="B208" t="str">
            <v>W14</v>
          </cell>
          <cell r="C208">
            <v>43193</v>
          </cell>
          <cell r="D208" t="str">
            <v>A</v>
          </cell>
          <cell r="E208" t="str">
            <v>ASSY</v>
          </cell>
          <cell r="G208" t="str">
            <v>Old</v>
          </cell>
          <cell r="H208" t="str">
            <v>Book cover</v>
          </cell>
          <cell r="J208">
            <v>95</v>
          </cell>
          <cell r="L208">
            <v>0</v>
          </cell>
        </row>
        <row r="209">
          <cell r="A209" t="str">
            <v>M4</v>
          </cell>
          <cell r="B209" t="str">
            <v>W14</v>
          </cell>
          <cell r="C209">
            <v>43193</v>
          </cell>
          <cell r="D209" t="str">
            <v>A</v>
          </cell>
          <cell r="E209" t="str">
            <v>ASSY</v>
          </cell>
          <cell r="G209" t="str">
            <v>Old</v>
          </cell>
          <cell r="H209" t="str">
            <v>Book cover</v>
          </cell>
          <cell r="J209">
            <v>140</v>
          </cell>
          <cell r="L209">
            <v>0</v>
          </cell>
        </row>
        <row r="210">
          <cell r="A210" t="str">
            <v>M4</v>
          </cell>
          <cell r="B210" t="str">
            <v>W14</v>
          </cell>
          <cell r="C210">
            <v>43193</v>
          </cell>
          <cell r="D210" t="str">
            <v>A</v>
          </cell>
          <cell r="E210" t="str">
            <v>ASSY</v>
          </cell>
          <cell r="G210" t="str">
            <v>Old</v>
          </cell>
          <cell r="H210" t="str">
            <v>Book cover</v>
          </cell>
          <cell r="J210">
            <v>431</v>
          </cell>
          <cell r="L210">
            <v>1</v>
          </cell>
        </row>
        <row r="211">
          <cell r="A211" t="str">
            <v>M4</v>
          </cell>
          <cell r="B211" t="str">
            <v>W14</v>
          </cell>
          <cell r="C211">
            <v>43193</v>
          </cell>
          <cell r="D211" t="str">
            <v>A</v>
          </cell>
          <cell r="E211" t="str">
            <v>ASSY</v>
          </cell>
          <cell r="G211" t="str">
            <v>Old</v>
          </cell>
          <cell r="H211" t="str">
            <v>Book cover</v>
          </cell>
          <cell r="J211">
            <v>700</v>
          </cell>
          <cell r="L211">
            <v>2</v>
          </cell>
        </row>
        <row r="212">
          <cell r="A212" t="str">
            <v>M4</v>
          </cell>
          <cell r="B212" t="str">
            <v>W14</v>
          </cell>
          <cell r="C212">
            <v>43193</v>
          </cell>
          <cell r="D212" t="str">
            <v>A</v>
          </cell>
          <cell r="E212" t="str">
            <v>ASSY</v>
          </cell>
          <cell r="G212" t="str">
            <v>Old</v>
          </cell>
          <cell r="H212" t="str">
            <v>Book cover</v>
          </cell>
          <cell r="J212">
            <v>542</v>
          </cell>
          <cell r="L212">
            <v>2</v>
          </cell>
        </row>
        <row r="213">
          <cell r="A213" t="str">
            <v>M4</v>
          </cell>
          <cell r="B213" t="str">
            <v>W14</v>
          </cell>
          <cell r="C213">
            <v>43193</v>
          </cell>
          <cell r="D213" t="str">
            <v>A</v>
          </cell>
          <cell r="E213" t="str">
            <v>ASSY</v>
          </cell>
          <cell r="G213" t="str">
            <v>New Silicon</v>
          </cell>
          <cell r="H213" t="str">
            <v>Silicon</v>
          </cell>
          <cell r="J213">
            <v>1162</v>
          </cell>
          <cell r="L213">
            <v>13</v>
          </cell>
        </row>
        <row r="214">
          <cell r="A214" t="str">
            <v>M4</v>
          </cell>
          <cell r="B214" t="str">
            <v>W14</v>
          </cell>
          <cell r="C214">
            <v>43193</v>
          </cell>
          <cell r="D214" t="str">
            <v>A</v>
          </cell>
          <cell r="E214" t="str">
            <v>ASSY</v>
          </cell>
          <cell r="G214" t="str">
            <v>New Silicon</v>
          </cell>
          <cell r="H214" t="str">
            <v>Silicon</v>
          </cell>
          <cell r="J214">
            <v>10</v>
          </cell>
          <cell r="L214">
            <v>0</v>
          </cell>
        </row>
        <row r="215">
          <cell r="A215" t="str">
            <v>M4</v>
          </cell>
          <cell r="B215" t="str">
            <v>W14</v>
          </cell>
          <cell r="C215">
            <v>43193</v>
          </cell>
          <cell r="D215" t="str">
            <v>A</v>
          </cell>
          <cell r="E215" t="str">
            <v>ASSY</v>
          </cell>
          <cell r="G215" t="str">
            <v>Old Silicon</v>
          </cell>
          <cell r="H215" t="str">
            <v>Silicon</v>
          </cell>
          <cell r="J215">
            <v>709</v>
          </cell>
          <cell r="L215">
            <v>20</v>
          </cell>
        </row>
        <row r="216">
          <cell r="A216" t="str">
            <v>M4</v>
          </cell>
          <cell r="B216" t="str">
            <v>W14</v>
          </cell>
          <cell r="C216">
            <v>43193</v>
          </cell>
          <cell r="D216" t="str">
            <v>A</v>
          </cell>
          <cell r="E216" t="str">
            <v>ASSY</v>
          </cell>
          <cell r="G216" t="str">
            <v>Old Silicon</v>
          </cell>
          <cell r="H216" t="str">
            <v>Silicon</v>
          </cell>
          <cell r="J216">
            <v>62</v>
          </cell>
          <cell r="L216">
            <v>1</v>
          </cell>
        </row>
        <row r="217">
          <cell r="A217" t="str">
            <v>M4</v>
          </cell>
          <cell r="B217" t="str">
            <v>W14</v>
          </cell>
          <cell r="C217">
            <v>43193</v>
          </cell>
          <cell r="D217" t="str">
            <v>A</v>
          </cell>
          <cell r="E217" t="str">
            <v>PACKING</v>
          </cell>
          <cell r="G217" t="str">
            <v>New</v>
          </cell>
          <cell r="H217" t="str">
            <v>Clear View Cover</v>
          </cell>
          <cell r="J217">
            <v>2340</v>
          </cell>
          <cell r="L217">
            <v>40</v>
          </cell>
        </row>
        <row r="218">
          <cell r="A218" t="str">
            <v>M4</v>
          </cell>
          <cell r="B218" t="str">
            <v>W14</v>
          </cell>
          <cell r="C218">
            <v>43193</v>
          </cell>
          <cell r="D218" t="str">
            <v>A</v>
          </cell>
          <cell r="E218" t="str">
            <v>PACKING</v>
          </cell>
          <cell r="G218" t="str">
            <v>New</v>
          </cell>
          <cell r="H218" t="str">
            <v>Clear View Cover</v>
          </cell>
          <cell r="J218">
            <v>323</v>
          </cell>
          <cell r="L218">
            <v>3</v>
          </cell>
        </row>
        <row r="219">
          <cell r="A219" t="str">
            <v>M4</v>
          </cell>
          <cell r="B219" t="str">
            <v>W14</v>
          </cell>
          <cell r="C219">
            <v>43193</v>
          </cell>
          <cell r="D219" t="str">
            <v>A</v>
          </cell>
          <cell r="E219" t="str">
            <v>PACKING</v>
          </cell>
          <cell r="G219" t="str">
            <v>New</v>
          </cell>
          <cell r="H219" t="str">
            <v>Clear View Cover</v>
          </cell>
          <cell r="J219">
            <v>420</v>
          </cell>
          <cell r="L219">
            <v>0</v>
          </cell>
        </row>
        <row r="220">
          <cell r="A220" t="str">
            <v>M4</v>
          </cell>
          <cell r="B220" t="str">
            <v>W14</v>
          </cell>
          <cell r="C220">
            <v>43193</v>
          </cell>
          <cell r="D220" t="str">
            <v>A</v>
          </cell>
          <cell r="E220" t="str">
            <v>PACKING</v>
          </cell>
          <cell r="G220" t="str">
            <v>New</v>
          </cell>
          <cell r="H220" t="str">
            <v>Clear View Cover</v>
          </cell>
          <cell r="J220">
            <v>1510</v>
          </cell>
          <cell r="L220">
            <v>10</v>
          </cell>
        </row>
        <row r="221">
          <cell r="A221" t="str">
            <v>M4</v>
          </cell>
          <cell r="B221" t="str">
            <v>W14</v>
          </cell>
          <cell r="C221">
            <v>43193</v>
          </cell>
          <cell r="D221" t="str">
            <v>A</v>
          </cell>
          <cell r="E221" t="str">
            <v>PACKING</v>
          </cell>
          <cell r="G221" t="str">
            <v>New</v>
          </cell>
          <cell r="H221" t="str">
            <v>Clear View Cover</v>
          </cell>
          <cell r="J221">
            <v>2162</v>
          </cell>
          <cell r="L221">
            <v>12</v>
          </cell>
        </row>
        <row r="222">
          <cell r="A222" t="str">
            <v>M4</v>
          </cell>
          <cell r="B222" t="str">
            <v>W14</v>
          </cell>
          <cell r="C222">
            <v>43193</v>
          </cell>
          <cell r="D222" t="str">
            <v>A</v>
          </cell>
          <cell r="E222" t="str">
            <v>PACKING</v>
          </cell>
          <cell r="G222" t="str">
            <v>Old</v>
          </cell>
          <cell r="H222" t="str">
            <v>Clear View Cover</v>
          </cell>
          <cell r="J222">
            <v>1538</v>
          </cell>
          <cell r="L222">
            <v>18</v>
          </cell>
        </row>
        <row r="223">
          <cell r="A223" t="str">
            <v>M4</v>
          </cell>
          <cell r="B223" t="str">
            <v>W14</v>
          </cell>
          <cell r="C223">
            <v>43193</v>
          </cell>
          <cell r="D223" t="str">
            <v>A</v>
          </cell>
          <cell r="E223" t="str">
            <v>PACKING</v>
          </cell>
          <cell r="G223" t="str">
            <v>Old</v>
          </cell>
          <cell r="H223" t="str">
            <v>Clear View Cover</v>
          </cell>
          <cell r="J223">
            <v>195</v>
          </cell>
          <cell r="L223">
            <v>4</v>
          </cell>
        </row>
        <row r="224">
          <cell r="A224" t="str">
            <v>M4</v>
          </cell>
          <cell r="B224" t="str">
            <v>W14</v>
          </cell>
          <cell r="C224">
            <v>43193</v>
          </cell>
          <cell r="D224" t="str">
            <v>A</v>
          </cell>
          <cell r="E224" t="str">
            <v>PACKING</v>
          </cell>
          <cell r="G224" t="str">
            <v>Old</v>
          </cell>
          <cell r="H224" t="str">
            <v>Clear View Cover</v>
          </cell>
          <cell r="J224">
            <v>1538</v>
          </cell>
          <cell r="L224">
            <v>20</v>
          </cell>
        </row>
        <row r="225">
          <cell r="A225" t="str">
            <v>M4</v>
          </cell>
          <cell r="B225" t="str">
            <v>W14</v>
          </cell>
          <cell r="C225">
            <v>43193</v>
          </cell>
          <cell r="D225" t="str">
            <v>A</v>
          </cell>
          <cell r="E225" t="str">
            <v>PACKING</v>
          </cell>
          <cell r="G225" t="str">
            <v>Old</v>
          </cell>
          <cell r="H225" t="str">
            <v>Clear View Cover</v>
          </cell>
          <cell r="J225">
            <v>295</v>
          </cell>
          <cell r="L225">
            <v>0</v>
          </cell>
        </row>
        <row r="226">
          <cell r="A226" t="str">
            <v>M4</v>
          </cell>
          <cell r="B226" t="str">
            <v>W14</v>
          </cell>
          <cell r="C226">
            <v>43193</v>
          </cell>
          <cell r="D226" t="str">
            <v>A</v>
          </cell>
          <cell r="E226" t="str">
            <v>PACKING</v>
          </cell>
          <cell r="G226" t="str">
            <v>New</v>
          </cell>
          <cell r="H226" t="str">
            <v>Clear View Cover</v>
          </cell>
          <cell r="J226">
            <v>1942</v>
          </cell>
          <cell r="L226">
            <v>13</v>
          </cell>
        </row>
        <row r="227">
          <cell r="A227" t="str">
            <v>M4</v>
          </cell>
          <cell r="B227" t="str">
            <v>W14</v>
          </cell>
          <cell r="C227">
            <v>43193</v>
          </cell>
          <cell r="D227" t="str">
            <v>A</v>
          </cell>
          <cell r="E227" t="str">
            <v>PACKING</v>
          </cell>
          <cell r="G227" t="str">
            <v>New</v>
          </cell>
          <cell r="H227" t="str">
            <v>Clear View Cover</v>
          </cell>
          <cell r="J227">
            <v>351</v>
          </cell>
          <cell r="L227">
            <v>11</v>
          </cell>
        </row>
        <row r="228">
          <cell r="A228" t="str">
            <v>M4</v>
          </cell>
          <cell r="B228" t="str">
            <v>W14</v>
          </cell>
          <cell r="C228">
            <v>43193</v>
          </cell>
          <cell r="D228" t="str">
            <v>A</v>
          </cell>
          <cell r="E228" t="str">
            <v>PACKING</v>
          </cell>
          <cell r="G228" t="str">
            <v>New</v>
          </cell>
          <cell r="H228" t="str">
            <v>Clear View Cover</v>
          </cell>
          <cell r="J228">
            <v>867</v>
          </cell>
          <cell r="L228">
            <v>7</v>
          </cell>
        </row>
        <row r="229">
          <cell r="A229" t="str">
            <v>M4</v>
          </cell>
          <cell r="B229" t="str">
            <v>W14</v>
          </cell>
          <cell r="C229">
            <v>43193</v>
          </cell>
          <cell r="D229" t="str">
            <v>A</v>
          </cell>
          <cell r="E229" t="str">
            <v>IN T/P</v>
          </cell>
          <cell r="G229" t="str">
            <v>New</v>
          </cell>
          <cell r="H229" t="str">
            <v>Clear View Cover</v>
          </cell>
          <cell r="J229">
            <v>3474</v>
          </cell>
          <cell r="L229">
            <v>2</v>
          </cell>
        </row>
        <row r="230">
          <cell r="A230" t="str">
            <v>M4</v>
          </cell>
          <cell r="B230" t="str">
            <v>W14</v>
          </cell>
          <cell r="C230">
            <v>43193</v>
          </cell>
          <cell r="D230" t="str">
            <v>A</v>
          </cell>
          <cell r="E230" t="str">
            <v>IN T/P</v>
          </cell>
          <cell r="G230" t="str">
            <v>New</v>
          </cell>
          <cell r="H230" t="str">
            <v>Clear View Cover</v>
          </cell>
          <cell r="J230">
            <v>2160</v>
          </cell>
          <cell r="L230">
            <v>1</v>
          </cell>
        </row>
        <row r="231">
          <cell r="A231" t="str">
            <v>M4</v>
          </cell>
          <cell r="B231" t="str">
            <v>W14</v>
          </cell>
          <cell r="C231">
            <v>43193</v>
          </cell>
          <cell r="D231" t="str">
            <v>A</v>
          </cell>
          <cell r="E231" t="str">
            <v>IN T/P</v>
          </cell>
          <cell r="G231" t="str">
            <v>New</v>
          </cell>
          <cell r="H231" t="str">
            <v>Clear View Cover</v>
          </cell>
          <cell r="J231">
            <v>223</v>
          </cell>
          <cell r="L231">
            <v>1</v>
          </cell>
        </row>
        <row r="232">
          <cell r="A232" t="str">
            <v>M4</v>
          </cell>
          <cell r="B232" t="str">
            <v>W14</v>
          </cell>
          <cell r="C232">
            <v>43193</v>
          </cell>
          <cell r="D232" t="str">
            <v>A</v>
          </cell>
          <cell r="E232" t="str">
            <v>IN T/P</v>
          </cell>
          <cell r="G232" t="str">
            <v>New</v>
          </cell>
          <cell r="H232" t="str">
            <v>Clear View Cover</v>
          </cell>
          <cell r="J232">
            <v>102</v>
          </cell>
          <cell r="L232">
            <v>0</v>
          </cell>
        </row>
        <row r="233">
          <cell r="A233" t="str">
            <v>M4</v>
          </cell>
          <cell r="B233" t="str">
            <v>W14</v>
          </cell>
          <cell r="C233">
            <v>43193</v>
          </cell>
          <cell r="D233" t="str">
            <v>A</v>
          </cell>
          <cell r="E233" t="str">
            <v>IN T/P</v>
          </cell>
          <cell r="G233" t="str">
            <v>New</v>
          </cell>
          <cell r="H233" t="str">
            <v>Clear View Cover</v>
          </cell>
          <cell r="J233">
            <v>296</v>
          </cell>
          <cell r="L233">
            <v>0</v>
          </cell>
        </row>
        <row r="234">
          <cell r="A234" t="str">
            <v>M4</v>
          </cell>
          <cell r="B234" t="str">
            <v>W14</v>
          </cell>
          <cell r="C234">
            <v>43193</v>
          </cell>
          <cell r="D234" t="str">
            <v>A</v>
          </cell>
          <cell r="E234" t="str">
            <v>IN T/P</v>
          </cell>
          <cell r="G234" t="str">
            <v>New</v>
          </cell>
          <cell r="H234" t="str">
            <v>Clear View Cover</v>
          </cell>
          <cell r="J234">
            <v>256</v>
          </cell>
          <cell r="L234">
            <v>0</v>
          </cell>
        </row>
        <row r="235">
          <cell r="A235" t="str">
            <v>M4</v>
          </cell>
          <cell r="B235" t="str">
            <v>W14</v>
          </cell>
          <cell r="C235">
            <v>43193</v>
          </cell>
          <cell r="D235" t="str">
            <v>A</v>
          </cell>
          <cell r="E235" t="str">
            <v>IN T/P</v>
          </cell>
          <cell r="G235" t="str">
            <v>New</v>
          </cell>
          <cell r="H235" t="str">
            <v>Clear View Cover</v>
          </cell>
          <cell r="J235">
            <v>756</v>
          </cell>
          <cell r="L235">
            <v>2</v>
          </cell>
        </row>
        <row r="236">
          <cell r="A236" t="str">
            <v>M4</v>
          </cell>
          <cell r="B236" t="str">
            <v>W14</v>
          </cell>
          <cell r="C236">
            <v>43193</v>
          </cell>
          <cell r="D236" t="str">
            <v>A</v>
          </cell>
          <cell r="E236" t="str">
            <v>IN T/P</v>
          </cell>
          <cell r="G236" t="str">
            <v>Old</v>
          </cell>
          <cell r="H236" t="str">
            <v>Clear View Cover</v>
          </cell>
          <cell r="J236">
            <v>75</v>
          </cell>
          <cell r="L236">
            <v>0</v>
          </cell>
        </row>
        <row r="237">
          <cell r="A237" t="str">
            <v>M4</v>
          </cell>
          <cell r="B237" t="str">
            <v>W14</v>
          </cell>
          <cell r="C237">
            <v>43193</v>
          </cell>
          <cell r="D237" t="str">
            <v>A</v>
          </cell>
          <cell r="E237" t="str">
            <v>IN T/P</v>
          </cell>
          <cell r="G237" t="str">
            <v>Old</v>
          </cell>
          <cell r="H237" t="str">
            <v>Clear View Cover</v>
          </cell>
          <cell r="J237">
            <v>693</v>
          </cell>
          <cell r="L237">
            <v>1</v>
          </cell>
        </row>
        <row r="238">
          <cell r="A238" t="str">
            <v>M4</v>
          </cell>
          <cell r="B238" t="str">
            <v>W14</v>
          </cell>
          <cell r="C238">
            <v>43193</v>
          </cell>
          <cell r="D238" t="str">
            <v>A</v>
          </cell>
          <cell r="E238" t="str">
            <v>IN T/P</v>
          </cell>
          <cell r="G238" t="str">
            <v>Old</v>
          </cell>
          <cell r="H238" t="str">
            <v>Clear View Cover</v>
          </cell>
          <cell r="J238">
            <v>1095</v>
          </cell>
          <cell r="L238">
            <v>7</v>
          </cell>
        </row>
        <row r="239">
          <cell r="A239" t="str">
            <v>M4</v>
          </cell>
          <cell r="B239" t="str">
            <v>W14</v>
          </cell>
          <cell r="C239">
            <v>43193</v>
          </cell>
          <cell r="D239" t="str">
            <v>A</v>
          </cell>
          <cell r="E239" t="str">
            <v>IN T/P</v>
          </cell>
          <cell r="G239" t="str">
            <v>Old</v>
          </cell>
          <cell r="H239" t="str">
            <v>Book cover</v>
          </cell>
          <cell r="J239">
            <v>140</v>
          </cell>
          <cell r="L239">
            <v>0</v>
          </cell>
        </row>
        <row r="240">
          <cell r="A240" t="str">
            <v>M4</v>
          </cell>
          <cell r="B240" t="str">
            <v>W14</v>
          </cell>
          <cell r="C240">
            <v>43193</v>
          </cell>
          <cell r="D240" t="str">
            <v>A</v>
          </cell>
          <cell r="E240" t="str">
            <v>IN T/P</v>
          </cell>
          <cell r="G240" t="str">
            <v>Old</v>
          </cell>
          <cell r="H240" t="str">
            <v>Book cover</v>
          </cell>
          <cell r="J240">
            <v>320</v>
          </cell>
          <cell r="L240">
            <v>0</v>
          </cell>
        </row>
        <row r="241">
          <cell r="A241" t="str">
            <v>M4</v>
          </cell>
          <cell r="B241" t="str">
            <v>W14</v>
          </cell>
          <cell r="C241">
            <v>43193</v>
          </cell>
          <cell r="D241" t="str">
            <v>A</v>
          </cell>
          <cell r="E241" t="str">
            <v>IN T/P</v>
          </cell>
          <cell r="G241" t="str">
            <v>Old</v>
          </cell>
          <cell r="H241" t="str">
            <v>Book cover</v>
          </cell>
          <cell r="J241">
            <v>400</v>
          </cell>
          <cell r="L241">
            <v>0</v>
          </cell>
        </row>
        <row r="242">
          <cell r="A242" t="str">
            <v>M4</v>
          </cell>
          <cell r="B242" t="str">
            <v>W14</v>
          </cell>
          <cell r="C242">
            <v>43193</v>
          </cell>
          <cell r="D242" t="str">
            <v>A</v>
          </cell>
          <cell r="E242" t="str">
            <v>MAIN HEATING</v>
          </cell>
          <cell r="G242" t="str">
            <v>Old</v>
          </cell>
          <cell r="H242" t="str">
            <v>Clear View Cover</v>
          </cell>
          <cell r="J242">
            <v>1091</v>
          </cell>
          <cell r="L242">
            <v>2</v>
          </cell>
        </row>
        <row r="243">
          <cell r="A243" t="str">
            <v>M4</v>
          </cell>
          <cell r="B243" t="str">
            <v>W14</v>
          </cell>
          <cell r="C243">
            <v>43193</v>
          </cell>
          <cell r="D243" t="str">
            <v>A</v>
          </cell>
          <cell r="E243" t="str">
            <v>EDGE COATING</v>
          </cell>
          <cell r="G243" t="str">
            <v>Old</v>
          </cell>
          <cell r="H243" t="str">
            <v>Book cover</v>
          </cell>
          <cell r="J243">
            <v>102</v>
          </cell>
          <cell r="L243">
            <v>1</v>
          </cell>
        </row>
        <row r="244">
          <cell r="A244" t="str">
            <v>M4</v>
          </cell>
          <cell r="B244" t="str">
            <v>W14</v>
          </cell>
          <cell r="C244">
            <v>43193</v>
          </cell>
          <cell r="D244" t="str">
            <v>A</v>
          </cell>
          <cell r="E244" t="str">
            <v>EDGE COATING</v>
          </cell>
          <cell r="G244" t="str">
            <v>Old</v>
          </cell>
          <cell r="H244" t="str">
            <v>Book cover</v>
          </cell>
          <cell r="J244">
            <v>8</v>
          </cell>
          <cell r="L244">
            <v>0</v>
          </cell>
        </row>
        <row r="245">
          <cell r="A245" t="str">
            <v>M4</v>
          </cell>
          <cell r="B245" t="str">
            <v>W14</v>
          </cell>
          <cell r="C245">
            <v>43193</v>
          </cell>
          <cell r="D245" t="str">
            <v>A</v>
          </cell>
          <cell r="E245" t="str">
            <v>EDGE COATING</v>
          </cell>
          <cell r="G245" t="str">
            <v>Old</v>
          </cell>
          <cell r="H245" t="str">
            <v>Book cover</v>
          </cell>
          <cell r="J245">
            <v>53</v>
          </cell>
          <cell r="L245">
            <v>1</v>
          </cell>
        </row>
        <row r="246">
          <cell r="A246" t="str">
            <v>M4</v>
          </cell>
          <cell r="B246" t="str">
            <v>W14</v>
          </cell>
          <cell r="C246">
            <v>43193</v>
          </cell>
          <cell r="D246" t="str">
            <v>A</v>
          </cell>
          <cell r="E246" t="str">
            <v>EDGE COATING</v>
          </cell>
          <cell r="G246" t="str">
            <v>Old</v>
          </cell>
          <cell r="H246" t="str">
            <v>Book cover</v>
          </cell>
          <cell r="J246">
            <v>554</v>
          </cell>
          <cell r="L246">
            <v>1</v>
          </cell>
        </row>
        <row r="247">
          <cell r="A247" t="str">
            <v>M4</v>
          </cell>
          <cell r="B247" t="str">
            <v>W14</v>
          </cell>
          <cell r="C247">
            <v>43193</v>
          </cell>
          <cell r="D247" t="str">
            <v>A</v>
          </cell>
          <cell r="E247" t="str">
            <v>EDGE COATING</v>
          </cell>
          <cell r="G247" t="str">
            <v>Old</v>
          </cell>
          <cell r="H247" t="str">
            <v>Book cover</v>
          </cell>
          <cell r="J247">
            <v>292</v>
          </cell>
          <cell r="L247">
            <v>0</v>
          </cell>
        </row>
        <row r="248">
          <cell r="A248" t="str">
            <v>M4</v>
          </cell>
          <cell r="B248" t="str">
            <v>W14</v>
          </cell>
          <cell r="C248">
            <v>43193</v>
          </cell>
          <cell r="D248" t="str">
            <v>A</v>
          </cell>
          <cell r="E248" t="str">
            <v>EDGE COATING</v>
          </cell>
          <cell r="G248" t="str">
            <v>Old</v>
          </cell>
          <cell r="H248" t="str">
            <v>Book cover</v>
          </cell>
          <cell r="J248">
            <v>55</v>
          </cell>
          <cell r="L248">
            <v>0</v>
          </cell>
        </row>
        <row r="249">
          <cell r="A249" t="str">
            <v>M4</v>
          </cell>
          <cell r="B249" t="str">
            <v>W14</v>
          </cell>
          <cell r="C249">
            <v>43193</v>
          </cell>
          <cell r="D249" t="str">
            <v>A</v>
          </cell>
          <cell r="E249" t="str">
            <v>EDGE COATING</v>
          </cell>
          <cell r="G249" t="str">
            <v>Old</v>
          </cell>
          <cell r="H249" t="str">
            <v>Book cover</v>
          </cell>
          <cell r="J249">
            <v>7</v>
          </cell>
          <cell r="L249">
            <v>0</v>
          </cell>
        </row>
        <row r="250">
          <cell r="A250" t="str">
            <v>M4</v>
          </cell>
          <cell r="B250" t="str">
            <v>W14</v>
          </cell>
          <cell r="C250">
            <v>43193</v>
          </cell>
          <cell r="D250" t="str">
            <v>A</v>
          </cell>
          <cell r="E250" t="str">
            <v>EDGE COATING</v>
          </cell>
          <cell r="G250" t="str">
            <v>Old</v>
          </cell>
          <cell r="H250" t="str">
            <v>Book cover</v>
          </cell>
          <cell r="J250">
            <v>156</v>
          </cell>
          <cell r="L250">
            <v>0</v>
          </cell>
        </row>
        <row r="251">
          <cell r="A251" t="str">
            <v>M4</v>
          </cell>
          <cell r="B251" t="str">
            <v>W14</v>
          </cell>
          <cell r="C251">
            <v>43193</v>
          </cell>
          <cell r="D251" t="str">
            <v>A</v>
          </cell>
          <cell r="E251" t="str">
            <v>EDGE COATING</v>
          </cell>
          <cell r="G251" t="str">
            <v>New</v>
          </cell>
          <cell r="H251" t="str">
            <v>Clear View Cover</v>
          </cell>
          <cell r="J251">
            <v>1777</v>
          </cell>
          <cell r="L251">
            <v>12</v>
          </cell>
        </row>
        <row r="252">
          <cell r="A252" t="str">
            <v>M4</v>
          </cell>
          <cell r="B252" t="str">
            <v>W14</v>
          </cell>
          <cell r="C252">
            <v>43193</v>
          </cell>
          <cell r="D252" t="str">
            <v>A</v>
          </cell>
          <cell r="E252" t="str">
            <v>EDGE COATING</v>
          </cell>
          <cell r="G252" t="str">
            <v>New</v>
          </cell>
          <cell r="H252" t="str">
            <v>Clear View Cover</v>
          </cell>
          <cell r="J252">
            <v>252</v>
          </cell>
          <cell r="L252">
            <v>2</v>
          </cell>
        </row>
        <row r="253">
          <cell r="A253" t="str">
            <v>M4</v>
          </cell>
          <cell r="B253" t="str">
            <v>W14</v>
          </cell>
          <cell r="C253">
            <v>43193</v>
          </cell>
          <cell r="D253" t="str">
            <v>A</v>
          </cell>
          <cell r="E253" t="str">
            <v>EDGE COATING</v>
          </cell>
          <cell r="G253" t="str">
            <v>New</v>
          </cell>
          <cell r="H253" t="str">
            <v>Clear View Cover</v>
          </cell>
          <cell r="J253">
            <v>670</v>
          </cell>
          <cell r="L253">
            <v>0</v>
          </cell>
        </row>
        <row r="254">
          <cell r="A254" t="str">
            <v>M4</v>
          </cell>
          <cell r="B254" t="str">
            <v>W14</v>
          </cell>
          <cell r="C254">
            <v>43193</v>
          </cell>
          <cell r="D254" t="str">
            <v>A</v>
          </cell>
          <cell r="E254" t="str">
            <v>EDGE COATING</v>
          </cell>
          <cell r="G254" t="str">
            <v>New</v>
          </cell>
          <cell r="H254" t="str">
            <v>Clear View Cover</v>
          </cell>
          <cell r="J254">
            <v>306</v>
          </cell>
          <cell r="L254">
            <v>0</v>
          </cell>
        </row>
        <row r="255">
          <cell r="A255" t="str">
            <v>M4</v>
          </cell>
          <cell r="B255" t="str">
            <v>W14</v>
          </cell>
          <cell r="C255">
            <v>43193</v>
          </cell>
          <cell r="D255" t="str">
            <v>A</v>
          </cell>
          <cell r="E255" t="str">
            <v>EDGE COATING</v>
          </cell>
          <cell r="G255" t="str">
            <v>New</v>
          </cell>
          <cell r="H255" t="str">
            <v>Clear View Cover</v>
          </cell>
          <cell r="J255">
            <v>546</v>
          </cell>
          <cell r="L255">
            <v>2</v>
          </cell>
        </row>
        <row r="256">
          <cell r="A256" t="str">
            <v>M4</v>
          </cell>
          <cell r="B256" t="str">
            <v>W14</v>
          </cell>
          <cell r="C256">
            <v>43193</v>
          </cell>
          <cell r="D256" t="str">
            <v>A</v>
          </cell>
          <cell r="E256" t="str">
            <v>EDGE COATING</v>
          </cell>
          <cell r="G256" t="str">
            <v>New</v>
          </cell>
          <cell r="H256" t="str">
            <v>Clear View Cover</v>
          </cell>
          <cell r="J256">
            <v>292</v>
          </cell>
          <cell r="L256">
            <v>7</v>
          </cell>
        </row>
        <row r="257">
          <cell r="A257" t="str">
            <v>M4</v>
          </cell>
          <cell r="B257" t="str">
            <v>W14</v>
          </cell>
          <cell r="C257">
            <v>43193</v>
          </cell>
          <cell r="D257" t="str">
            <v>A</v>
          </cell>
          <cell r="E257" t="str">
            <v>EDGE COATING</v>
          </cell>
          <cell r="G257" t="str">
            <v>New</v>
          </cell>
          <cell r="H257" t="str">
            <v>Clear View Cover</v>
          </cell>
          <cell r="J257">
            <v>35</v>
          </cell>
          <cell r="L257">
            <v>1</v>
          </cell>
        </row>
        <row r="258">
          <cell r="A258" t="str">
            <v>M4</v>
          </cell>
          <cell r="B258" t="str">
            <v>W14</v>
          </cell>
          <cell r="C258">
            <v>43193</v>
          </cell>
          <cell r="D258" t="str">
            <v>A</v>
          </cell>
          <cell r="E258" t="str">
            <v>EDGE COATING</v>
          </cell>
          <cell r="G258" t="str">
            <v>New</v>
          </cell>
          <cell r="H258" t="str">
            <v>Clear View Cover</v>
          </cell>
          <cell r="J258">
            <v>79</v>
          </cell>
          <cell r="L258">
            <v>0</v>
          </cell>
        </row>
        <row r="259">
          <cell r="A259" t="str">
            <v>M4</v>
          </cell>
          <cell r="B259" t="str">
            <v>W14</v>
          </cell>
          <cell r="C259">
            <v>43193</v>
          </cell>
          <cell r="D259" t="str">
            <v>A</v>
          </cell>
          <cell r="E259" t="str">
            <v>EDGE COATING</v>
          </cell>
          <cell r="G259" t="str">
            <v>New</v>
          </cell>
          <cell r="H259" t="str">
            <v>Clear View Cover</v>
          </cell>
          <cell r="J259">
            <v>1526</v>
          </cell>
          <cell r="L259">
            <v>20</v>
          </cell>
        </row>
        <row r="260">
          <cell r="A260" t="str">
            <v>M4</v>
          </cell>
          <cell r="B260" t="str">
            <v>W14</v>
          </cell>
          <cell r="C260">
            <v>43193</v>
          </cell>
          <cell r="D260" t="str">
            <v>A</v>
          </cell>
          <cell r="E260" t="str">
            <v>EDGE COATING</v>
          </cell>
          <cell r="G260" t="str">
            <v>Old</v>
          </cell>
          <cell r="H260" t="str">
            <v>Flip Cover</v>
          </cell>
          <cell r="J260">
            <v>31</v>
          </cell>
          <cell r="L260">
            <v>0</v>
          </cell>
        </row>
        <row r="261">
          <cell r="A261" t="str">
            <v>M4</v>
          </cell>
          <cell r="B261" t="str">
            <v>W14</v>
          </cell>
          <cell r="C261">
            <v>43193</v>
          </cell>
          <cell r="D261" t="str">
            <v>A</v>
          </cell>
          <cell r="E261" t="str">
            <v>EDGE COATING</v>
          </cell>
          <cell r="G261" t="str">
            <v>Old</v>
          </cell>
          <cell r="H261" t="str">
            <v>Clear View Cover</v>
          </cell>
          <cell r="J261">
            <v>152</v>
          </cell>
          <cell r="L261">
            <v>1</v>
          </cell>
        </row>
        <row r="262">
          <cell r="A262" t="str">
            <v>M4</v>
          </cell>
          <cell r="B262" t="str">
            <v>W14</v>
          </cell>
          <cell r="C262">
            <v>43193</v>
          </cell>
          <cell r="D262" t="str">
            <v>A</v>
          </cell>
          <cell r="E262" t="str">
            <v>EDGE COATING</v>
          </cell>
          <cell r="G262" t="str">
            <v>Old</v>
          </cell>
          <cell r="H262" t="str">
            <v>Clear View Cover</v>
          </cell>
          <cell r="J262">
            <v>264</v>
          </cell>
          <cell r="L262">
            <v>6</v>
          </cell>
        </row>
        <row r="263">
          <cell r="A263" t="str">
            <v>M4</v>
          </cell>
          <cell r="B263" t="str">
            <v>W14</v>
          </cell>
          <cell r="C263">
            <v>43193</v>
          </cell>
          <cell r="D263" t="str">
            <v>A</v>
          </cell>
          <cell r="E263" t="str">
            <v>EDGE COATING</v>
          </cell>
          <cell r="G263" t="str">
            <v>Old</v>
          </cell>
          <cell r="H263" t="str">
            <v>Clear View Cover</v>
          </cell>
          <cell r="J263">
            <v>1178</v>
          </cell>
          <cell r="L263">
            <v>15</v>
          </cell>
        </row>
        <row r="264">
          <cell r="A264" t="str">
            <v>M4</v>
          </cell>
          <cell r="B264" t="str">
            <v>W14</v>
          </cell>
          <cell r="C264">
            <v>43193</v>
          </cell>
          <cell r="D264" t="str">
            <v>A</v>
          </cell>
          <cell r="E264" t="str">
            <v>EDGE COATING</v>
          </cell>
          <cell r="G264" t="str">
            <v>Old</v>
          </cell>
          <cell r="H264" t="str">
            <v>Clear View Cover</v>
          </cell>
          <cell r="J264">
            <v>279</v>
          </cell>
          <cell r="L264">
            <v>5</v>
          </cell>
        </row>
        <row r="265">
          <cell r="A265" t="str">
            <v>M4</v>
          </cell>
          <cell r="B265" t="str">
            <v>W14</v>
          </cell>
          <cell r="C265">
            <v>43193</v>
          </cell>
          <cell r="D265" t="str">
            <v>A</v>
          </cell>
          <cell r="E265" t="str">
            <v>EDGE COATING</v>
          </cell>
          <cell r="G265" t="str">
            <v>Old</v>
          </cell>
          <cell r="H265" t="str">
            <v>Clear View Cover</v>
          </cell>
          <cell r="J265">
            <v>867</v>
          </cell>
          <cell r="L265">
            <v>16</v>
          </cell>
        </row>
        <row r="266">
          <cell r="A266" t="str">
            <v>M4</v>
          </cell>
          <cell r="B266" t="str">
            <v>W14</v>
          </cell>
          <cell r="C266">
            <v>43193</v>
          </cell>
          <cell r="D266" t="str">
            <v>A</v>
          </cell>
          <cell r="E266" t="str">
            <v>EDGE COATING</v>
          </cell>
          <cell r="G266" t="str">
            <v>Old</v>
          </cell>
          <cell r="H266" t="str">
            <v>Clear View Cover</v>
          </cell>
          <cell r="J266">
            <v>1003</v>
          </cell>
          <cell r="L266">
            <v>24</v>
          </cell>
        </row>
        <row r="267">
          <cell r="A267" t="str">
            <v>M4</v>
          </cell>
          <cell r="B267" t="str">
            <v>W14</v>
          </cell>
          <cell r="C267">
            <v>43193</v>
          </cell>
          <cell r="D267" t="str">
            <v>A</v>
          </cell>
          <cell r="E267" t="str">
            <v>EDGE COATING</v>
          </cell>
          <cell r="G267" t="str">
            <v>Old</v>
          </cell>
          <cell r="H267" t="str">
            <v>Clear View Cover</v>
          </cell>
          <cell r="J267">
            <v>257</v>
          </cell>
          <cell r="L267">
            <v>1</v>
          </cell>
        </row>
        <row r="268">
          <cell r="A268" t="str">
            <v>M4</v>
          </cell>
          <cell r="B268" t="str">
            <v>W14</v>
          </cell>
          <cell r="C268">
            <v>43193</v>
          </cell>
          <cell r="D268" t="str">
            <v>A</v>
          </cell>
          <cell r="E268" t="str">
            <v>PACKING</v>
          </cell>
          <cell r="G268" t="str">
            <v>Old Silicon</v>
          </cell>
          <cell r="H268" t="str">
            <v>Silicon</v>
          </cell>
          <cell r="J268">
            <v>74</v>
          </cell>
          <cell r="L268">
            <v>5</v>
          </cell>
        </row>
        <row r="269">
          <cell r="A269" t="str">
            <v>M4</v>
          </cell>
          <cell r="B269" t="str">
            <v>W14</v>
          </cell>
          <cell r="C269">
            <v>43193</v>
          </cell>
          <cell r="D269" t="str">
            <v>A</v>
          </cell>
          <cell r="E269" t="str">
            <v>PACKING</v>
          </cell>
          <cell r="G269" t="str">
            <v>Old Silicon</v>
          </cell>
          <cell r="H269" t="str">
            <v>Silicon</v>
          </cell>
          <cell r="J269">
            <v>838</v>
          </cell>
          <cell r="L269">
            <v>18</v>
          </cell>
        </row>
        <row r="270">
          <cell r="A270" t="str">
            <v>M4</v>
          </cell>
          <cell r="B270" t="str">
            <v>W14</v>
          </cell>
          <cell r="C270">
            <v>43193</v>
          </cell>
          <cell r="D270" t="str">
            <v>A</v>
          </cell>
          <cell r="E270" t="str">
            <v>PACKING</v>
          </cell>
          <cell r="G270" t="str">
            <v>Old Silicon</v>
          </cell>
          <cell r="H270" t="str">
            <v>Silicon</v>
          </cell>
          <cell r="J270">
            <v>179</v>
          </cell>
          <cell r="L270">
            <v>19</v>
          </cell>
        </row>
        <row r="271">
          <cell r="A271" t="str">
            <v>M4</v>
          </cell>
          <cell r="B271" t="str">
            <v>W14</v>
          </cell>
          <cell r="C271">
            <v>43193</v>
          </cell>
          <cell r="D271" t="str">
            <v>A</v>
          </cell>
          <cell r="E271" t="str">
            <v>PACKING</v>
          </cell>
          <cell r="G271" t="str">
            <v>New Silicon</v>
          </cell>
          <cell r="H271" t="str">
            <v>Silicon</v>
          </cell>
          <cell r="J271">
            <v>1228</v>
          </cell>
          <cell r="L271">
            <v>8</v>
          </cell>
        </row>
        <row r="272">
          <cell r="A272" t="str">
            <v>M4</v>
          </cell>
          <cell r="B272" t="str">
            <v>W14</v>
          </cell>
          <cell r="C272">
            <v>43193</v>
          </cell>
          <cell r="D272" t="str">
            <v>A</v>
          </cell>
          <cell r="E272" t="str">
            <v>PACKING</v>
          </cell>
          <cell r="G272" t="str">
            <v>New Silicon</v>
          </cell>
          <cell r="H272" t="str">
            <v>Silicon</v>
          </cell>
          <cell r="J272">
            <v>160</v>
          </cell>
          <cell r="L272">
            <v>0</v>
          </cell>
        </row>
        <row r="273">
          <cell r="A273" t="str">
            <v>M4</v>
          </cell>
          <cell r="B273" t="str">
            <v>W14</v>
          </cell>
          <cell r="C273">
            <v>43193</v>
          </cell>
          <cell r="D273" t="str">
            <v>B</v>
          </cell>
          <cell r="E273" t="str">
            <v>PACKING</v>
          </cell>
          <cell r="G273" t="str">
            <v>New</v>
          </cell>
          <cell r="H273" t="str">
            <v>Clear View Cover</v>
          </cell>
          <cell r="J273">
            <v>109</v>
          </cell>
          <cell r="L273">
            <v>1</v>
          </cell>
        </row>
        <row r="274">
          <cell r="A274" t="str">
            <v>M4</v>
          </cell>
          <cell r="B274" t="str">
            <v>W14</v>
          </cell>
          <cell r="C274">
            <v>43193</v>
          </cell>
          <cell r="D274" t="str">
            <v>B</v>
          </cell>
          <cell r="E274" t="str">
            <v>PACKING</v>
          </cell>
          <cell r="G274" t="str">
            <v>New</v>
          </cell>
          <cell r="H274" t="str">
            <v>Clear View Cover</v>
          </cell>
          <cell r="J274">
            <v>101</v>
          </cell>
          <cell r="L274">
            <v>1</v>
          </cell>
        </row>
        <row r="275">
          <cell r="A275" t="str">
            <v>M4</v>
          </cell>
          <cell r="B275" t="str">
            <v>W14</v>
          </cell>
          <cell r="C275">
            <v>43193</v>
          </cell>
          <cell r="D275" t="str">
            <v>B</v>
          </cell>
          <cell r="E275" t="str">
            <v>PACKING</v>
          </cell>
          <cell r="G275" t="str">
            <v>New</v>
          </cell>
          <cell r="H275" t="str">
            <v>Clear View Cover</v>
          </cell>
          <cell r="J275">
            <v>184</v>
          </cell>
          <cell r="L275">
            <v>4</v>
          </cell>
        </row>
        <row r="276">
          <cell r="A276" t="str">
            <v>M4</v>
          </cell>
          <cell r="B276" t="str">
            <v>W14</v>
          </cell>
          <cell r="C276">
            <v>43193</v>
          </cell>
          <cell r="D276" t="str">
            <v>B</v>
          </cell>
          <cell r="E276" t="str">
            <v>PACKING</v>
          </cell>
          <cell r="G276" t="str">
            <v>Old</v>
          </cell>
          <cell r="H276" t="str">
            <v>Clear View Cover</v>
          </cell>
          <cell r="J276">
            <v>463</v>
          </cell>
          <cell r="L276">
            <v>3</v>
          </cell>
        </row>
        <row r="277">
          <cell r="A277" t="str">
            <v>M4</v>
          </cell>
          <cell r="B277" t="str">
            <v>W14</v>
          </cell>
          <cell r="C277">
            <v>43193</v>
          </cell>
          <cell r="D277" t="str">
            <v>B</v>
          </cell>
          <cell r="E277" t="str">
            <v>PACKING</v>
          </cell>
          <cell r="G277" t="str">
            <v>Old</v>
          </cell>
          <cell r="H277" t="str">
            <v>Clear View Cover</v>
          </cell>
          <cell r="J277">
            <v>900</v>
          </cell>
          <cell r="L277">
            <v>0</v>
          </cell>
        </row>
        <row r="278">
          <cell r="A278" t="str">
            <v>M4</v>
          </cell>
          <cell r="B278" t="str">
            <v>W14</v>
          </cell>
          <cell r="C278">
            <v>43193</v>
          </cell>
          <cell r="D278" t="str">
            <v>B</v>
          </cell>
          <cell r="E278" t="str">
            <v>EDGE COATING</v>
          </cell>
          <cell r="G278" t="str">
            <v>Old</v>
          </cell>
          <cell r="H278" t="str">
            <v>Book cover</v>
          </cell>
          <cell r="J278">
            <v>622</v>
          </cell>
          <cell r="L278">
            <v>0</v>
          </cell>
        </row>
        <row r="279">
          <cell r="A279" t="str">
            <v>M4</v>
          </cell>
          <cell r="B279" t="str">
            <v>W14</v>
          </cell>
          <cell r="C279">
            <v>43193</v>
          </cell>
          <cell r="D279" t="str">
            <v>B</v>
          </cell>
          <cell r="E279" t="str">
            <v>EDGE COATING</v>
          </cell>
          <cell r="G279" t="str">
            <v>Old</v>
          </cell>
          <cell r="H279" t="str">
            <v>Book cover</v>
          </cell>
          <cell r="J279">
            <v>70</v>
          </cell>
          <cell r="L279">
            <v>0</v>
          </cell>
        </row>
        <row r="280">
          <cell r="A280" t="str">
            <v>M4</v>
          </cell>
          <cell r="B280" t="str">
            <v>W14</v>
          </cell>
          <cell r="C280">
            <v>43193</v>
          </cell>
          <cell r="D280" t="str">
            <v>B</v>
          </cell>
          <cell r="E280" t="str">
            <v>EDGE COATING</v>
          </cell>
          <cell r="G280" t="str">
            <v>Old</v>
          </cell>
          <cell r="H280" t="str">
            <v>Book cover</v>
          </cell>
          <cell r="J280">
            <v>483</v>
          </cell>
          <cell r="L280">
            <v>0</v>
          </cell>
        </row>
        <row r="281">
          <cell r="A281" t="str">
            <v>M4</v>
          </cell>
          <cell r="B281" t="str">
            <v>W14</v>
          </cell>
          <cell r="C281">
            <v>43193</v>
          </cell>
          <cell r="D281" t="str">
            <v>B</v>
          </cell>
          <cell r="E281" t="str">
            <v>EDGE COATING</v>
          </cell>
          <cell r="G281" t="str">
            <v>Old</v>
          </cell>
          <cell r="H281" t="str">
            <v>Book cover</v>
          </cell>
          <cell r="J281">
            <v>109</v>
          </cell>
          <cell r="L281">
            <v>0</v>
          </cell>
        </row>
        <row r="282">
          <cell r="A282" t="str">
            <v>M4</v>
          </cell>
          <cell r="B282" t="str">
            <v>W14</v>
          </cell>
          <cell r="C282">
            <v>43193</v>
          </cell>
          <cell r="D282" t="str">
            <v>B</v>
          </cell>
          <cell r="E282" t="str">
            <v>EDGE COATING</v>
          </cell>
          <cell r="G282" t="str">
            <v>Old</v>
          </cell>
          <cell r="H282" t="str">
            <v>Book cover</v>
          </cell>
          <cell r="J282">
            <v>389</v>
          </cell>
          <cell r="L282">
            <v>0</v>
          </cell>
        </row>
        <row r="283">
          <cell r="A283" t="str">
            <v>M4</v>
          </cell>
          <cell r="B283" t="str">
            <v>W14</v>
          </cell>
          <cell r="C283">
            <v>43193</v>
          </cell>
          <cell r="D283" t="str">
            <v>B</v>
          </cell>
          <cell r="E283" t="str">
            <v>EDGE COATING</v>
          </cell>
          <cell r="G283" t="str">
            <v>Old</v>
          </cell>
          <cell r="H283" t="str">
            <v>Book cover</v>
          </cell>
          <cell r="J283">
            <v>509</v>
          </cell>
          <cell r="L283">
            <v>0</v>
          </cell>
        </row>
        <row r="284">
          <cell r="A284" t="str">
            <v>M4</v>
          </cell>
          <cell r="B284" t="str">
            <v>W14</v>
          </cell>
          <cell r="C284">
            <v>43193</v>
          </cell>
          <cell r="D284" t="str">
            <v>B</v>
          </cell>
          <cell r="E284" t="str">
            <v>EDGE COATING</v>
          </cell>
          <cell r="G284" t="str">
            <v>Old</v>
          </cell>
          <cell r="H284" t="str">
            <v>Book cover</v>
          </cell>
          <cell r="J284">
            <v>7</v>
          </cell>
          <cell r="L284">
            <v>0</v>
          </cell>
        </row>
        <row r="285">
          <cell r="A285" t="str">
            <v>M4</v>
          </cell>
          <cell r="B285" t="str">
            <v>W14</v>
          </cell>
          <cell r="C285">
            <v>43193</v>
          </cell>
          <cell r="D285" t="str">
            <v>B</v>
          </cell>
          <cell r="E285" t="str">
            <v>EDGE COATING</v>
          </cell>
          <cell r="G285" t="str">
            <v>New</v>
          </cell>
          <cell r="H285" t="str">
            <v>Clear View Cover</v>
          </cell>
          <cell r="J285">
            <v>2461</v>
          </cell>
          <cell r="L285">
            <v>1</v>
          </cell>
        </row>
        <row r="286">
          <cell r="A286" t="str">
            <v>M4</v>
          </cell>
          <cell r="B286" t="str">
            <v>W14</v>
          </cell>
          <cell r="C286">
            <v>43193</v>
          </cell>
          <cell r="D286" t="str">
            <v>B</v>
          </cell>
          <cell r="E286" t="str">
            <v>EDGE COATING</v>
          </cell>
          <cell r="G286" t="str">
            <v>New</v>
          </cell>
          <cell r="H286" t="str">
            <v>Clear View Cover</v>
          </cell>
          <cell r="J286">
            <v>120</v>
          </cell>
          <cell r="L286">
            <v>0</v>
          </cell>
        </row>
        <row r="287">
          <cell r="A287" t="str">
            <v>M4</v>
          </cell>
          <cell r="B287" t="str">
            <v>W14</v>
          </cell>
          <cell r="C287">
            <v>43193</v>
          </cell>
          <cell r="D287" t="str">
            <v>B</v>
          </cell>
          <cell r="E287" t="str">
            <v>EDGE COATING</v>
          </cell>
          <cell r="G287" t="str">
            <v>New</v>
          </cell>
          <cell r="H287" t="str">
            <v>Clear View Cover</v>
          </cell>
          <cell r="J287">
            <v>322</v>
          </cell>
          <cell r="L287">
            <v>0</v>
          </cell>
        </row>
        <row r="288">
          <cell r="A288" t="str">
            <v>M4</v>
          </cell>
          <cell r="B288" t="str">
            <v>W14</v>
          </cell>
          <cell r="C288">
            <v>43193</v>
          </cell>
          <cell r="D288" t="str">
            <v>B</v>
          </cell>
          <cell r="E288" t="str">
            <v>EDGE COATING</v>
          </cell>
          <cell r="G288" t="str">
            <v>New</v>
          </cell>
          <cell r="H288" t="str">
            <v>Clear View Cover</v>
          </cell>
          <cell r="J288">
            <v>360</v>
          </cell>
          <cell r="L288">
            <v>0</v>
          </cell>
        </row>
        <row r="289">
          <cell r="A289" t="str">
            <v>M4</v>
          </cell>
          <cell r="B289" t="str">
            <v>W14</v>
          </cell>
          <cell r="C289">
            <v>43193</v>
          </cell>
          <cell r="D289" t="str">
            <v>B</v>
          </cell>
          <cell r="E289" t="str">
            <v>EDGE COATING</v>
          </cell>
          <cell r="G289" t="str">
            <v>New</v>
          </cell>
          <cell r="H289" t="str">
            <v>Clear View Cover</v>
          </cell>
          <cell r="J289">
            <v>1098</v>
          </cell>
          <cell r="L289">
            <v>1</v>
          </cell>
        </row>
        <row r="290">
          <cell r="A290" t="str">
            <v>M4</v>
          </cell>
          <cell r="B290" t="str">
            <v>W14</v>
          </cell>
          <cell r="C290">
            <v>43193</v>
          </cell>
          <cell r="D290" t="str">
            <v>B</v>
          </cell>
          <cell r="E290" t="str">
            <v>EDGE COATING</v>
          </cell>
          <cell r="G290" t="str">
            <v>New</v>
          </cell>
          <cell r="H290" t="str">
            <v>Clear View Cover</v>
          </cell>
          <cell r="J290">
            <v>2000</v>
          </cell>
          <cell r="L290">
            <v>0</v>
          </cell>
        </row>
        <row r="291">
          <cell r="A291" t="str">
            <v>M4</v>
          </cell>
          <cell r="B291" t="str">
            <v>W14</v>
          </cell>
          <cell r="C291">
            <v>43193</v>
          </cell>
          <cell r="D291" t="str">
            <v>B</v>
          </cell>
          <cell r="E291" t="str">
            <v>EDGE COATING</v>
          </cell>
          <cell r="G291" t="str">
            <v>New</v>
          </cell>
          <cell r="H291" t="str">
            <v>Clear View Cover</v>
          </cell>
          <cell r="J291">
            <v>1076</v>
          </cell>
          <cell r="L291">
            <v>0</v>
          </cell>
        </row>
        <row r="292">
          <cell r="A292" t="str">
            <v>M4</v>
          </cell>
          <cell r="B292" t="str">
            <v>W14</v>
          </cell>
          <cell r="C292">
            <v>43193</v>
          </cell>
          <cell r="D292" t="str">
            <v>B</v>
          </cell>
          <cell r="E292" t="str">
            <v>EDGE COATING</v>
          </cell>
          <cell r="G292" t="str">
            <v>New</v>
          </cell>
          <cell r="H292" t="str">
            <v>Clear View Cover</v>
          </cell>
          <cell r="J292">
            <v>214</v>
          </cell>
          <cell r="L292">
            <v>0</v>
          </cell>
        </row>
        <row r="293">
          <cell r="A293" t="str">
            <v>M4</v>
          </cell>
          <cell r="B293" t="str">
            <v>W14</v>
          </cell>
          <cell r="C293">
            <v>43193</v>
          </cell>
          <cell r="D293" t="str">
            <v>B</v>
          </cell>
          <cell r="E293" t="str">
            <v>EDGE COATING</v>
          </cell>
          <cell r="G293" t="str">
            <v>Old</v>
          </cell>
          <cell r="H293" t="str">
            <v>Clear View Cover</v>
          </cell>
          <cell r="J293">
            <v>332</v>
          </cell>
          <cell r="L293">
            <v>0</v>
          </cell>
        </row>
        <row r="294">
          <cell r="A294" t="str">
            <v>M4</v>
          </cell>
          <cell r="B294" t="str">
            <v>W14</v>
          </cell>
          <cell r="C294">
            <v>43193</v>
          </cell>
          <cell r="D294" t="str">
            <v>B</v>
          </cell>
          <cell r="E294" t="str">
            <v>EDGE COATING</v>
          </cell>
          <cell r="G294" t="str">
            <v>Old</v>
          </cell>
          <cell r="H294" t="str">
            <v>Clear View Cover</v>
          </cell>
          <cell r="J294">
            <v>39</v>
          </cell>
          <cell r="L294">
            <v>0</v>
          </cell>
        </row>
        <row r="295">
          <cell r="A295" t="str">
            <v>M4</v>
          </cell>
          <cell r="B295" t="str">
            <v>W14</v>
          </cell>
          <cell r="C295">
            <v>43193</v>
          </cell>
          <cell r="D295" t="str">
            <v>B</v>
          </cell>
          <cell r="E295" t="str">
            <v>EDGE COATING</v>
          </cell>
          <cell r="G295" t="str">
            <v>Old</v>
          </cell>
          <cell r="H295" t="str">
            <v>Clear View Cover</v>
          </cell>
          <cell r="J295">
            <v>50</v>
          </cell>
          <cell r="L295">
            <v>0</v>
          </cell>
        </row>
        <row r="296">
          <cell r="A296" t="str">
            <v>M4</v>
          </cell>
          <cell r="B296" t="str">
            <v>W14</v>
          </cell>
          <cell r="C296">
            <v>43193</v>
          </cell>
          <cell r="D296" t="str">
            <v>B</v>
          </cell>
          <cell r="E296" t="str">
            <v>EDGE COATING</v>
          </cell>
          <cell r="G296" t="str">
            <v>Old</v>
          </cell>
          <cell r="H296" t="str">
            <v>Clear View Cover</v>
          </cell>
          <cell r="J296">
            <v>399</v>
          </cell>
          <cell r="L296">
            <v>2</v>
          </cell>
        </row>
        <row r="297">
          <cell r="A297" t="str">
            <v>M4</v>
          </cell>
          <cell r="B297" t="str">
            <v>W14</v>
          </cell>
          <cell r="C297">
            <v>43193</v>
          </cell>
          <cell r="D297" t="str">
            <v>B</v>
          </cell>
          <cell r="E297" t="str">
            <v>EDGE COATING</v>
          </cell>
          <cell r="G297" t="str">
            <v>Old</v>
          </cell>
          <cell r="H297" t="str">
            <v>Clear View Cover</v>
          </cell>
          <cell r="J297">
            <v>197</v>
          </cell>
          <cell r="L297">
            <v>0</v>
          </cell>
        </row>
        <row r="298">
          <cell r="A298" t="str">
            <v>M4</v>
          </cell>
          <cell r="B298" t="str">
            <v>W14</v>
          </cell>
          <cell r="C298">
            <v>43193</v>
          </cell>
          <cell r="D298" t="str">
            <v>B</v>
          </cell>
          <cell r="E298" t="str">
            <v>EDGE COATING</v>
          </cell>
          <cell r="G298" t="str">
            <v>New</v>
          </cell>
          <cell r="H298" t="str">
            <v>Clear View Cover</v>
          </cell>
          <cell r="J298">
            <v>147</v>
          </cell>
          <cell r="L298">
            <v>0</v>
          </cell>
        </row>
        <row r="299">
          <cell r="A299" t="str">
            <v>M4</v>
          </cell>
          <cell r="B299" t="str">
            <v>W14</v>
          </cell>
          <cell r="C299">
            <v>43193</v>
          </cell>
          <cell r="D299" t="str">
            <v>B</v>
          </cell>
          <cell r="E299" t="str">
            <v>MAIN HEATING</v>
          </cell>
          <cell r="G299" t="str">
            <v>New</v>
          </cell>
          <cell r="H299" t="str">
            <v>Clear View Cover</v>
          </cell>
          <cell r="J299">
            <v>126</v>
          </cell>
          <cell r="L299">
            <v>0</v>
          </cell>
        </row>
        <row r="300">
          <cell r="A300" t="str">
            <v>M4</v>
          </cell>
          <cell r="B300" t="str">
            <v>W14</v>
          </cell>
          <cell r="C300">
            <v>43193</v>
          </cell>
          <cell r="D300" t="str">
            <v>B</v>
          </cell>
          <cell r="E300" t="str">
            <v>MAIN HEATING</v>
          </cell>
          <cell r="G300" t="str">
            <v>New</v>
          </cell>
          <cell r="H300" t="str">
            <v>Clear View Cover</v>
          </cell>
          <cell r="J300">
            <v>2255</v>
          </cell>
          <cell r="L300">
            <v>0</v>
          </cell>
        </row>
        <row r="301">
          <cell r="A301" t="str">
            <v>M4</v>
          </cell>
          <cell r="B301" t="str">
            <v>W14</v>
          </cell>
          <cell r="C301">
            <v>43193</v>
          </cell>
          <cell r="D301" t="str">
            <v>B</v>
          </cell>
          <cell r="E301" t="str">
            <v>MAIN HEATING</v>
          </cell>
          <cell r="G301" t="str">
            <v>New</v>
          </cell>
          <cell r="H301" t="str">
            <v>Clear View Cover</v>
          </cell>
          <cell r="J301">
            <v>386</v>
          </cell>
          <cell r="L301">
            <v>0</v>
          </cell>
        </row>
        <row r="302">
          <cell r="A302" t="str">
            <v>M4</v>
          </cell>
          <cell r="B302" t="str">
            <v>W14</v>
          </cell>
          <cell r="C302">
            <v>43193</v>
          </cell>
          <cell r="D302" t="str">
            <v>B</v>
          </cell>
          <cell r="E302" t="str">
            <v>MAIN HEATING</v>
          </cell>
          <cell r="G302" t="str">
            <v>New</v>
          </cell>
          <cell r="H302" t="str">
            <v>Clear View Cover</v>
          </cell>
          <cell r="J302">
            <v>236</v>
          </cell>
          <cell r="L302">
            <v>0</v>
          </cell>
        </row>
        <row r="303">
          <cell r="A303" t="str">
            <v>M4</v>
          </cell>
          <cell r="B303" t="str">
            <v>W14</v>
          </cell>
          <cell r="C303">
            <v>43193</v>
          </cell>
          <cell r="D303" t="str">
            <v>B</v>
          </cell>
          <cell r="E303" t="str">
            <v>MAIN HEATING</v>
          </cell>
          <cell r="G303" t="str">
            <v>New</v>
          </cell>
          <cell r="H303" t="str">
            <v>Clear View Cover</v>
          </cell>
          <cell r="J303">
            <v>180</v>
          </cell>
          <cell r="L303">
            <v>0</v>
          </cell>
        </row>
        <row r="304">
          <cell r="A304" t="str">
            <v>M4</v>
          </cell>
          <cell r="B304" t="str">
            <v>W14</v>
          </cell>
          <cell r="C304">
            <v>43193</v>
          </cell>
          <cell r="D304" t="str">
            <v>B</v>
          </cell>
          <cell r="E304" t="str">
            <v>MAIN HEATING</v>
          </cell>
          <cell r="G304" t="str">
            <v>New</v>
          </cell>
          <cell r="H304" t="str">
            <v>Clear View Cover</v>
          </cell>
          <cell r="J304">
            <v>471</v>
          </cell>
          <cell r="L304">
            <v>0</v>
          </cell>
        </row>
        <row r="305">
          <cell r="A305" t="str">
            <v>M4</v>
          </cell>
          <cell r="B305" t="str">
            <v>W14</v>
          </cell>
          <cell r="C305">
            <v>43193</v>
          </cell>
          <cell r="D305" t="str">
            <v>B</v>
          </cell>
          <cell r="E305" t="str">
            <v>ASSY</v>
          </cell>
          <cell r="G305" t="str">
            <v>New</v>
          </cell>
          <cell r="H305" t="str">
            <v>Clear View Cover</v>
          </cell>
          <cell r="J305">
            <v>1110</v>
          </cell>
          <cell r="L305">
            <v>0</v>
          </cell>
        </row>
        <row r="306">
          <cell r="A306" t="str">
            <v>M4</v>
          </cell>
          <cell r="B306" t="str">
            <v>W14</v>
          </cell>
          <cell r="C306">
            <v>43193</v>
          </cell>
          <cell r="D306" t="str">
            <v>B</v>
          </cell>
          <cell r="E306" t="str">
            <v>ASSY</v>
          </cell>
          <cell r="G306" t="str">
            <v>New</v>
          </cell>
          <cell r="H306" t="str">
            <v>Clear View Cover</v>
          </cell>
          <cell r="J306">
            <v>204</v>
          </cell>
          <cell r="L306">
            <v>0</v>
          </cell>
        </row>
        <row r="307">
          <cell r="A307" t="str">
            <v>M4</v>
          </cell>
          <cell r="B307" t="str">
            <v>W14</v>
          </cell>
          <cell r="C307">
            <v>43193</v>
          </cell>
          <cell r="D307" t="str">
            <v>B</v>
          </cell>
          <cell r="E307" t="str">
            <v>ASSY</v>
          </cell>
          <cell r="G307" t="str">
            <v>New</v>
          </cell>
          <cell r="H307" t="str">
            <v>Clear View Cover</v>
          </cell>
          <cell r="J307">
            <v>1258</v>
          </cell>
          <cell r="L307">
            <v>8</v>
          </cell>
        </row>
        <row r="308">
          <cell r="A308" t="str">
            <v>M4</v>
          </cell>
          <cell r="B308" t="str">
            <v>W14</v>
          </cell>
          <cell r="C308">
            <v>43193</v>
          </cell>
          <cell r="D308" t="str">
            <v>B</v>
          </cell>
          <cell r="E308" t="str">
            <v>ASSY</v>
          </cell>
          <cell r="G308" t="str">
            <v>New</v>
          </cell>
          <cell r="H308" t="str">
            <v>Clear View Cover</v>
          </cell>
          <cell r="J308">
            <v>1348</v>
          </cell>
          <cell r="L308">
            <v>6</v>
          </cell>
        </row>
        <row r="309">
          <cell r="A309" t="str">
            <v>M4</v>
          </cell>
          <cell r="B309" t="str">
            <v>W14</v>
          </cell>
          <cell r="C309">
            <v>43193</v>
          </cell>
          <cell r="D309" t="str">
            <v>B</v>
          </cell>
          <cell r="E309" t="str">
            <v>ASSY</v>
          </cell>
          <cell r="G309" t="str">
            <v>Old</v>
          </cell>
          <cell r="H309" t="str">
            <v>Flip Cover</v>
          </cell>
          <cell r="J309">
            <v>1248</v>
          </cell>
          <cell r="L309">
            <v>0</v>
          </cell>
        </row>
        <row r="310">
          <cell r="A310" t="str">
            <v>M4</v>
          </cell>
          <cell r="B310" t="str">
            <v>W14</v>
          </cell>
          <cell r="C310">
            <v>43193</v>
          </cell>
          <cell r="D310" t="str">
            <v>B</v>
          </cell>
          <cell r="E310" t="str">
            <v>ASSY</v>
          </cell>
          <cell r="G310" t="str">
            <v>Old</v>
          </cell>
          <cell r="H310" t="str">
            <v>Flip Cover</v>
          </cell>
          <cell r="J310">
            <v>16</v>
          </cell>
          <cell r="L310">
            <v>0</v>
          </cell>
        </row>
        <row r="311">
          <cell r="A311" t="str">
            <v>M4</v>
          </cell>
          <cell r="B311" t="str">
            <v>W14</v>
          </cell>
          <cell r="C311">
            <v>43193</v>
          </cell>
          <cell r="D311" t="str">
            <v>B</v>
          </cell>
          <cell r="E311" t="str">
            <v>PACKING</v>
          </cell>
          <cell r="G311" t="str">
            <v>Old</v>
          </cell>
          <cell r="H311" t="str">
            <v>Flip Cover</v>
          </cell>
          <cell r="J311">
            <v>1146</v>
          </cell>
          <cell r="L311">
            <v>5</v>
          </cell>
        </row>
        <row r="312">
          <cell r="A312" t="str">
            <v>M4</v>
          </cell>
          <cell r="B312" t="str">
            <v>W14</v>
          </cell>
          <cell r="C312">
            <v>43193</v>
          </cell>
          <cell r="D312" t="str">
            <v>B</v>
          </cell>
          <cell r="E312" t="str">
            <v>PACKING</v>
          </cell>
          <cell r="G312" t="str">
            <v>Old</v>
          </cell>
          <cell r="H312" t="str">
            <v>Flip Cover</v>
          </cell>
          <cell r="J312">
            <v>102</v>
          </cell>
          <cell r="L312">
            <v>0</v>
          </cell>
        </row>
        <row r="313">
          <cell r="A313" t="str">
            <v>M4</v>
          </cell>
          <cell r="B313" t="str">
            <v>W14</v>
          </cell>
          <cell r="C313">
            <v>43193</v>
          </cell>
          <cell r="D313" t="str">
            <v>B</v>
          </cell>
          <cell r="E313" t="str">
            <v>PACKING</v>
          </cell>
          <cell r="G313" t="str">
            <v>Old</v>
          </cell>
          <cell r="H313" t="str">
            <v>Flip Cover</v>
          </cell>
          <cell r="J313">
            <v>1244</v>
          </cell>
          <cell r="L313">
            <v>4</v>
          </cell>
        </row>
        <row r="314">
          <cell r="A314" t="str">
            <v>M4</v>
          </cell>
          <cell r="B314" t="str">
            <v>W14</v>
          </cell>
          <cell r="C314">
            <v>43193</v>
          </cell>
          <cell r="D314" t="str">
            <v>B</v>
          </cell>
          <cell r="E314" t="str">
            <v>PACKING</v>
          </cell>
          <cell r="G314" t="str">
            <v>Old</v>
          </cell>
          <cell r="H314" t="str">
            <v>Flip Cover</v>
          </cell>
          <cell r="J314">
            <v>363</v>
          </cell>
          <cell r="L314">
            <v>3</v>
          </cell>
        </row>
        <row r="315">
          <cell r="A315" t="str">
            <v>M4</v>
          </cell>
          <cell r="B315" t="str">
            <v>W14</v>
          </cell>
          <cell r="C315">
            <v>43193</v>
          </cell>
          <cell r="D315" t="str">
            <v>B</v>
          </cell>
          <cell r="E315" t="str">
            <v>PACKING</v>
          </cell>
          <cell r="G315" t="str">
            <v>New Silicon</v>
          </cell>
          <cell r="H315" t="str">
            <v>Silicon</v>
          </cell>
          <cell r="J315">
            <v>854</v>
          </cell>
          <cell r="L315">
            <v>84</v>
          </cell>
        </row>
        <row r="316">
          <cell r="A316" t="str">
            <v>M4</v>
          </cell>
          <cell r="B316" t="str">
            <v>W14</v>
          </cell>
          <cell r="C316">
            <v>43193</v>
          </cell>
          <cell r="D316" t="str">
            <v>B</v>
          </cell>
          <cell r="E316" t="str">
            <v>PACKING</v>
          </cell>
          <cell r="G316" t="str">
            <v>Old Silicon</v>
          </cell>
          <cell r="H316" t="str">
            <v>Silicon</v>
          </cell>
          <cell r="J316">
            <v>11</v>
          </cell>
          <cell r="L316">
            <v>0</v>
          </cell>
        </row>
        <row r="317">
          <cell r="A317" t="str">
            <v>M4</v>
          </cell>
          <cell r="B317" t="str">
            <v>W14</v>
          </cell>
          <cell r="C317">
            <v>43193</v>
          </cell>
          <cell r="D317" t="str">
            <v>B</v>
          </cell>
          <cell r="E317" t="str">
            <v>MAIN HEATING</v>
          </cell>
          <cell r="G317" t="str">
            <v>Old</v>
          </cell>
          <cell r="H317" t="str">
            <v>Clear View Cover</v>
          </cell>
          <cell r="J317">
            <v>120</v>
          </cell>
          <cell r="L317">
            <v>0</v>
          </cell>
        </row>
        <row r="318">
          <cell r="A318" t="str">
            <v>M4</v>
          </cell>
          <cell r="B318" t="str">
            <v>W14</v>
          </cell>
          <cell r="C318">
            <v>43193</v>
          </cell>
          <cell r="D318" t="str">
            <v>B</v>
          </cell>
          <cell r="E318" t="str">
            <v>MAIN HEATING</v>
          </cell>
          <cell r="G318" t="str">
            <v>Old</v>
          </cell>
          <cell r="H318" t="str">
            <v>Clear View Cover</v>
          </cell>
          <cell r="J318">
            <v>1002</v>
          </cell>
          <cell r="L318">
            <v>0</v>
          </cell>
        </row>
        <row r="319">
          <cell r="A319" t="str">
            <v>M4</v>
          </cell>
          <cell r="B319" t="str">
            <v>W14</v>
          </cell>
          <cell r="C319">
            <v>43193</v>
          </cell>
          <cell r="D319" t="str">
            <v>B</v>
          </cell>
          <cell r="E319" t="str">
            <v>MAIN HEATING</v>
          </cell>
          <cell r="G319" t="str">
            <v>Old</v>
          </cell>
          <cell r="H319" t="str">
            <v>Clear View Cover</v>
          </cell>
          <cell r="J319">
            <v>38</v>
          </cell>
          <cell r="L319">
            <v>0</v>
          </cell>
        </row>
        <row r="320">
          <cell r="A320" t="str">
            <v>M4</v>
          </cell>
          <cell r="B320" t="str">
            <v>W14</v>
          </cell>
          <cell r="C320">
            <v>43193</v>
          </cell>
          <cell r="D320" t="str">
            <v>B</v>
          </cell>
          <cell r="E320" t="str">
            <v>MAIN HEATING</v>
          </cell>
          <cell r="G320" t="str">
            <v>Old</v>
          </cell>
          <cell r="H320" t="str">
            <v>Clear View Cover</v>
          </cell>
          <cell r="J320">
            <v>1091</v>
          </cell>
          <cell r="L320">
            <v>0</v>
          </cell>
        </row>
        <row r="321">
          <cell r="A321" t="str">
            <v>M4</v>
          </cell>
          <cell r="B321" t="str">
            <v>W14</v>
          </cell>
          <cell r="C321">
            <v>43193</v>
          </cell>
          <cell r="D321" t="str">
            <v>B</v>
          </cell>
          <cell r="E321" t="str">
            <v>MAIN HEATING</v>
          </cell>
          <cell r="G321" t="str">
            <v>Old</v>
          </cell>
          <cell r="H321" t="str">
            <v>Clear View Cover</v>
          </cell>
          <cell r="J321">
            <v>723</v>
          </cell>
          <cell r="L321">
            <v>0</v>
          </cell>
        </row>
        <row r="322">
          <cell r="A322" t="str">
            <v>M4</v>
          </cell>
          <cell r="B322" t="str">
            <v>W14</v>
          </cell>
          <cell r="C322">
            <v>43193</v>
          </cell>
          <cell r="D322" t="str">
            <v>B</v>
          </cell>
          <cell r="E322" t="str">
            <v>MAIN HEATING</v>
          </cell>
          <cell r="G322" t="str">
            <v>Old</v>
          </cell>
          <cell r="H322" t="str">
            <v>Clear View Cover</v>
          </cell>
          <cell r="J322">
            <v>36</v>
          </cell>
          <cell r="L322">
            <v>0</v>
          </cell>
        </row>
        <row r="323">
          <cell r="A323" t="str">
            <v>M4</v>
          </cell>
          <cell r="B323" t="str">
            <v>W14</v>
          </cell>
          <cell r="C323">
            <v>43193</v>
          </cell>
          <cell r="D323" t="str">
            <v>B</v>
          </cell>
          <cell r="E323" t="str">
            <v>MAIN HEATING</v>
          </cell>
          <cell r="G323" t="str">
            <v>Old</v>
          </cell>
          <cell r="H323" t="str">
            <v>Clear View Cover</v>
          </cell>
          <cell r="J323">
            <v>1</v>
          </cell>
          <cell r="L323">
            <v>0</v>
          </cell>
        </row>
        <row r="324">
          <cell r="A324" t="str">
            <v>M4</v>
          </cell>
          <cell r="B324" t="str">
            <v>W14</v>
          </cell>
          <cell r="C324">
            <v>43193</v>
          </cell>
          <cell r="D324" t="str">
            <v>B</v>
          </cell>
          <cell r="E324" t="str">
            <v>MAIN HEATING</v>
          </cell>
          <cell r="G324" t="str">
            <v>Old</v>
          </cell>
          <cell r="H324" t="str">
            <v>Clear View Cover</v>
          </cell>
          <cell r="J324">
            <v>150</v>
          </cell>
          <cell r="L324">
            <v>0</v>
          </cell>
        </row>
        <row r="325">
          <cell r="A325" t="str">
            <v>M4</v>
          </cell>
          <cell r="B325" t="str">
            <v>W14</v>
          </cell>
          <cell r="C325">
            <v>43193</v>
          </cell>
          <cell r="D325" t="str">
            <v>B</v>
          </cell>
          <cell r="E325" t="str">
            <v>ASSY</v>
          </cell>
          <cell r="G325" t="str">
            <v>Old</v>
          </cell>
          <cell r="H325" t="str">
            <v>Clear View Cover</v>
          </cell>
          <cell r="J325">
            <v>542</v>
          </cell>
          <cell r="L325">
            <v>0</v>
          </cell>
        </row>
        <row r="326">
          <cell r="A326" t="str">
            <v>M4</v>
          </cell>
          <cell r="B326" t="str">
            <v>W14</v>
          </cell>
          <cell r="C326">
            <v>43193</v>
          </cell>
          <cell r="D326" t="str">
            <v>B</v>
          </cell>
          <cell r="E326" t="str">
            <v>ASSY</v>
          </cell>
          <cell r="G326" t="str">
            <v>Old</v>
          </cell>
          <cell r="H326" t="str">
            <v>Clear View Cover</v>
          </cell>
          <cell r="J326">
            <v>135</v>
          </cell>
          <cell r="L326">
            <v>0</v>
          </cell>
        </row>
        <row r="327">
          <cell r="A327" t="str">
            <v>M4</v>
          </cell>
          <cell r="B327" t="str">
            <v>W14</v>
          </cell>
          <cell r="C327">
            <v>43193</v>
          </cell>
          <cell r="D327" t="str">
            <v>B</v>
          </cell>
          <cell r="E327" t="str">
            <v>ASSY</v>
          </cell>
          <cell r="G327" t="str">
            <v>Old</v>
          </cell>
          <cell r="H327" t="str">
            <v>Clear View Cover</v>
          </cell>
          <cell r="J327">
            <v>430</v>
          </cell>
          <cell r="L327">
            <v>0</v>
          </cell>
        </row>
        <row r="328">
          <cell r="A328" t="str">
            <v>M4</v>
          </cell>
          <cell r="B328" t="str">
            <v>W14</v>
          </cell>
          <cell r="C328">
            <v>43193</v>
          </cell>
          <cell r="D328" t="str">
            <v>B</v>
          </cell>
          <cell r="E328" t="str">
            <v>ASSY</v>
          </cell>
          <cell r="G328" t="str">
            <v>Old</v>
          </cell>
          <cell r="H328" t="str">
            <v>Book cover</v>
          </cell>
          <cell r="J328">
            <v>259</v>
          </cell>
          <cell r="L328">
            <v>0</v>
          </cell>
        </row>
        <row r="329">
          <cell r="A329" t="str">
            <v>M4</v>
          </cell>
          <cell r="B329" t="str">
            <v>W14</v>
          </cell>
          <cell r="C329">
            <v>43193</v>
          </cell>
          <cell r="D329" t="str">
            <v>B</v>
          </cell>
          <cell r="E329" t="str">
            <v>ASSY</v>
          </cell>
          <cell r="G329" t="str">
            <v>Old</v>
          </cell>
          <cell r="H329" t="str">
            <v>Book cover</v>
          </cell>
          <cell r="J329">
            <v>215</v>
          </cell>
          <cell r="L329">
            <v>0</v>
          </cell>
        </row>
        <row r="330">
          <cell r="A330" t="str">
            <v>M4</v>
          </cell>
          <cell r="B330" t="str">
            <v>W14</v>
          </cell>
          <cell r="C330">
            <v>43193</v>
          </cell>
          <cell r="D330" t="str">
            <v>B</v>
          </cell>
          <cell r="E330" t="str">
            <v>ASSY</v>
          </cell>
          <cell r="G330" t="str">
            <v>Old</v>
          </cell>
          <cell r="H330" t="str">
            <v>Book cover</v>
          </cell>
          <cell r="J330">
            <v>809</v>
          </cell>
          <cell r="L330">
            <v>2</v>
          </cell>
        </row>
        <row r="331">
          <cell r="A331" t="str">
            <v>M4</v>
          </cell>
          <cell r="B331" t="str">
            <v>W14</v>
          </cell>
          <cell r="C331">
            <v>43193</v>
          </cell>
          <cell r="D331" t="str">
            <v>B</v>
          </cell>
          <cell r="E331" t="str">
            <v>ASSY</v>
          </cell>
          <cell r="G331" t="str">
            <v>Old</v>
          </cell>
          <cell r="H331" t="str">
            <v>Book cover</v>
          </cell>
          <cell r="J331">
            <v>671</v>
          </cell>
          <cell r="L331">
            <v>0</v>
          </cell>
        </row>
        <row r="332">
          <cell r="A332" t="str">
            <v>M4</v>
          </cell>
          <cell r="B332" t="str">
            <v>W14</v>
          </cell>
          <cell r="C332">
            <v>43193</v>
          </cell>
          <cell r="D332" t="str">
            <v>B</v>
          </cell>
          <cell r="E332" t="str">
            <v>ASSY</v>
          </cell>
          <cell r="G332" t="str">
            <v>Old</v>
          </cell>
          <cell r="H332" t="str">
            <v>Book cover</v>
          </cell>
          <cell r="J332">
            <v>128</v>
          </cell>
          <cell r="L332">
            <v>0</v>
          </cell>
        </row>
        <row r="333">
          <cell r="A333" t="str">
            <v>M4</v>
          </cell>
          <cell r="B333" t="str">
            <v>W14</v>
          </cell>
          <cell r="C333">
            <v>43193</v>
          </cell>
          <cell r="D333" t="str">
            <v>B</v>
          </cell>
          <cell r="E333" t="str">
            <v>ASSY</v>
          </cell>
          <cell r="G333" t="str">
            <v>Old</v>
          </cell>
          <cell r="H333" t="str">
            <v>Book cover</v>
          </cell>
          <cell r="J333">
            <v>106</v>
          </cell>
          <cell r="L333">
            <v>0</v>
          </cell>
        </row>
        <row r="334">
          <cell r="A334" t="str">
            <v>M4</v>
          </cell>
          <cell r="B334" t="str">
            <v>W14</v>
          </cell>
          <cell r="C334">
            <v>43193</v>
          </cell>
          <cell r="D334" t="str">
            <v>B</v>
          </cell>
          <cell r="E334" t="str">
            <v>MAIN HEATING</v>
          </cell>
          <cell r="G334" t="str">
            <v>New</v>
          </cell>
          <cell r="H334" t="str">
            <v>Clear View Cover</v>
          </cell>
          <cell r="J334">
            <v>1041</v>
          </cell>
          <cell r="L334">
            <v>0</v>
          </cell>
        </row>
        <row r="335">
          <cell r="A335" t="str">
            <v>M4</v>
          </cell>
          <cell r="B335" t="str">
            <v>W14</v>
          </cell>
          <cell r="C335">
            <v>43193</v>
          </cell>
          <cell r="D335" t="str">
            <v>B</v>
          </cell>
          <cell r="E335" t="str">
            <v>MAIN HEATING</v>
          </cell>
          <cell r="G335" t="str">
            <v>New</v>
          </cell>
          <cell r="H335" t="str">
            <v>Clear View Cover</v>
          </cell>
          <cell r="J335">
            <v>366</v>
          </cell>
          <cell r="L335">
            <v>0</v>
          </cell>
        </row>
        <row r="336">
          <cell r="A336" t="str">
            <v>M4</v>
          </cell>
          <cell r="B336" t="str">
            <v>W14</v>
          </cell>
          <cell r="C336">
            <v>43193</v>
          </cell>
          <cell r="D336" t="str">
            <v>B</v>
          </cell>
          <cell r="E336" t="str">
            <v>MAIN HEATING</v>
          </cell>
          <cell r="G336" t="str">
            <v>New</v>
          </cell>
          <cell r="H336" t="str">
            <v>Clear View Cover</v>
          </cell>
          <cell r="J336">
            <v>114</v>
          </cell>
          <cell r="L336">
            <v>0</v>
          </cell>
        </row>
        <row r="337">
          <cell r="A337" t="str">
            <v>M4</v>
          </cell>
          <cell r="B337" t="str">
            <v>W14</v>
          </cell>
          <cell r="C337">
            <v>43193</v>
          </cell>
          <cell r="D337" t="str">
            <v>B</v>
          </cell>
          <cell r="E337" t="str">
            <v>MAIN HEATING</v>
          </cell>
          <cell r="G337" t="str">
            <v>New</v>
          </cell>
          <cell r="H337" t="str">
            <v>Clear View Cover</v>
          </cell>
          <cell r="J337">
            <v>2670</v>
          </cell>
          <cell r="L337">
            <v>0</v>
          </cell>
        </row>
        <row r="338">
          <cell r="A338" t="str">
            <v>M4</v>
          </cell>
          <cell r="B338" t="str">
            <v>W14</v>
          </cell>
          <cell r="C338">
            <v>43193</v>
          </cell>
          <cell r="D338" t="str">
            <v>B</v>
          </cell>
          <cell r="E338" t="str">
            <v>MAIN HEATING</v>
          </cell>
          <cell r="G338" t="str">
            <v>New</v>
          </cell>
          <cell r="H338" t="str">
            <v>Clear View Cover</v>
          </cell>
          <cell r="J338">
            <v>117</v>
          </cell>
          <cell r="L338">
            <v>0</v>
          </cell>
        </row>
        <row r="339">
          <cell r="A339" t="str">
            <v>M4</v>
          </cell>
          <cell r="B339" t="str">
            <v>W14</v>
          </cell>
          <cell r="C339">
            <v>43193</v>
          </cell>
          <cell r="D339" t="str">
            <v>B</v>
          </cell>
          <cell r="E339" t="str">
            <v>MAIN HEATING</v>
          </cell>
          <cell r="G339" t="str">
            <v>New</v>
          </cell>
          <cell r="H339" t="str">
            <v>Clear View Cover</v>
          </cell>
          <cell r="J339">
            <v>96</v>
          </cell>
          <cell r="L339">
            <v>0</v>
          </cell>
        </row>
        <row r="340">
          <cell r="A340" t="str">
            <v>M4</v>
          </cell>
          <cell r="B340" t="str">
            <v>W14</v>
          </cell>
          <cell r="C340">
            <v>43193</v>
          </cell>
          <cell r="D340" t="str">
            <v>B</v>
          </cell>
          <cell r="E340" t="str">
            <v>ASSY</v>
          </cell>
          <cell r="G340" t="str">
            <v>New</v>
          </cell>
          <cell r="H340" t="str">
            <v>Clear View Cover</v>
          </cell>
          <cell r="J340">
            <v>335</v>
          </cell>
          <cell r="L340">
            <v>1</v>
          </cell>
        </row>
        <row r="341">
          <cell r="A341" t="str">
            <v>M4</v>
          </cell>
          <cell r="B341" t="str">
            <v>W14</v>
          </cell>
          <cell r="C341">
            <v>43193</v>
          </cell>
          <cell r="D341" t="str">
            <v>B</v>
          </cell>
          <cell r="E341" t="str">
            <v>ASSY</v>
          </cell>
          <cell r="G341" t="str">
            <v>New</v>
          </cell>
          <cell r="H341" t="str">
            <v>Clear View Cover</v>
          </cell>
          <cell r="J341">
            <v>126</v>
          </cell>
          <cell r="L341">
            <v>0</v>
          </cell>
        </row>
        <row r="342">
          <cell r="A342" t="str">
            <v>M4</v>
          </cell>
          <cell r="B342" t="str">
            <v>W14</v>
          </cell>
          <cell r="C342">
            <v>43193</v>
          </cell>
          <cell r="D342" t="str">
            <v>B</v>
          </cell>
          <cell r="E342" t="str">
            <v>ASSY</v>
          </cell>
          <cell r="G342" t="str">
            <v>New</v>
          </cell>
          <cell r="H342" t="str">
            <v>Clear View Cover</v>
          </cell>
          <cell r="J342">
            <v>1862</v>
          </cell>
          <cell r="L342">
            <v>0</v>
          </cell>
        </row>
        <row r="343">
          <cell r="A343" t="str">
            <v>M4</v>
          </cell>
          <cell r="B343" t="str">
            <v>W14</v>
          </cell>
          <cell r="C343">
            <v>43193</v>
          </cell>
          <cell r="D343" t="str">
            <v>B</v>
          </cell>
          <cell r="E343" t="str">
            <v>ASSY</v>
          </cell>
          <cell r="G343" t="str">
            <v>New</v>
          </cell>
          <cell r="H343" t="str">
            <v>Clear View Cover</v>
          </cell>
          <cell r="J343">
            <v>840</v>
          </cell>
          <cell r="L343">
            <v>0</v>
          </cell>
        </row>
        <row r="344">
          <cell r="A344" t="str">
            <v>M4</v>
          </cell>
          <cell r="B344" t="str">
            <v>W14</v>
          </cell>
          <cell r="C344">
            <v>43193</v>
          </cell>
          <cell r="D344" t="str">
            <v>B</v>
          </cell>
          <cell r="E344" t="str">
            <v>MAIN HEATING</v>
          </cell>
          <cell r="G344" t="str">
            <v>Old</v>
          </cell>
          <cell r="H344" t="str">
            <v>Clear View Cover</v>
          </cell>
          <cell r="J344">
            <v>523</v>
          </cell>
          <cell r="L344">
            <v>0</v>
          </cell>
        </row>
        <row r="345">
          <cell r="A345" t="str">
            <v>M4</v>
          </cell>
          <cell r="B345" t="str">
            <v>W14</v>
          </cell>
          <cell r="C345">
            <v>43193</v>
          </cell>
          <cell r="D345" t="str">
            <v>B</v>
          </cell>
          <cell r="E345" t="str">
            <v>MAIN HEATING</v>
          </cell>
          <cell r="G345" t="str">
            <v>Old</v>
          </cell>
          <cell r="H345" t="str">
            <v>Book cover</v>
          </cell>
          <cell r="J345">
            <v>447</v>
          </cell>
          <cell r="L345">
            <v>1</v>
          </cell>
        </row>
        <row r="346">
          <cell r="A346" t="str">
            <v>M4</v>
          </cell>
          <cell r="B346" t="str">
            <v>W14</v>
          </cell>
          <cell r="C346">
            <v>43193</v>
          </cell>
          <cell r="D346" t="str">
            <v>B</v>
          </cell>
          <cell r="E346" t="str">
            <v>MAIN HEATING</v>
          </cell>
          <cell r="G346" t="str">
            <v>Old</v>
          </cell>
          <cell r="H346" t="str">
            <v>Book cover</v>
          </cell>
          <cell r="J346">
            <v>62</v>
          </cell>
          <cell r="L346">
            <v>2</v>
          </cell>
        </row>
        <row r="347">
          <cell r="A347" t="str">
            <v>M4</v>
          </cell>
          <cell r="B347" t="str">
            <v>W14</v>
          </cell>
          <cell r="C347">
            <v>43193</v>
          </cell>
          <cell r="D347" t="str">
            <v>B</v>
          </cell>
          <cell r="E347" t="str">
            <v>MAIN HEATING</v>
          </cell>
          <cell r="G347" t="str">
            <v>Old</v>
          </cell>
          <cell r="H347" t="str">
            <v>Book cover</v>
          </cell>
          <cell r="J347">
            <v>25</v>
          </cell>
          <cell r="L347">
            <v>0</v>
          </cell>
        </row>
        <row r="348">
          <cell r="A348" t="str">
            <v>M4</v>
          </cell>
          <cell r="B348" t="str">
            <v>W14</v>
          </cell>
          <cell r="C348">
            <v>43193</v>
          </cell>
          <cell r="D348" t="str">
            <v>B</v>
          </cell>
          <cell r="E348" t="str">
            <v>IN T/P</v>
          </cell>
          <cell r="G348" t="str">
            <v>Old</v>
          </cell>
          <cell r="H348" t="str">
            <v>Book cover</v>
          </cell>
          <cell r="J348">
            <v>238</v>
          </cell>
          <cell r="L348">
            <v>0</v>
          </cell>
        </row>
        <row r="349">
          <cell r="A349" t="str">
            <v>M4</v>
          </cell>
          <cell r="B349" t="str">
            <v>W14</v>
          </cell>
          <cell r="C349">
            <v>43193</v>
          </cell>
          <cell r="D349" t="str">
            <v>B</v>
          </cell>
          <cell r="E349" t="str">
            <v>IN T/P</v>
          </cell>
          <cell r="G349" t="str">
            <v>Old</v>
          </cell>
          <cell r="H349" t="str">
            <v>Book cover</v>
          </cell>
          <cell r="J349">
            <v>60</v>
          </cell>
          <cell r="L349">
            <v>0</v>
          </cell>
        </row>
        <row r="350">
          <cell r="A350" t="str">
            <v>M4</v>
          </cell>
          <cell r="B350" t="str">
            <v>W14</v>
          </cell>
          <cell r="C350">
            <v>43193</v>
          </cell>
          <cell r="D350" t="str">
            <v>B</v>
          </cell>
          <cell r="E350" t="str">
            <v>IN T/P</v>
          </cell>
          <cell r="G350" t="str">
            <v>Old</v>
          </cell>
          <cell r="H350" t="str">
            <v>Book cover</v>
          </cell>
          <cell r="J350">
            <v>26</v>
          </cell>
          <cell r="L350">
            <v>0</v>
          </cell>
        </row>
        <row r="351">
          <cell r="A351" t="str">
            <v>M4</v>
          </cell>
          <cell r="B351" t="str">
            <v>W14</v>
          </cell>
          <cell r="C351">
            <v>43193</v>
          </cell>
          <cell r="D351" t="str">
            <v>B</v>
          </cell>
          <cell r="E351" t="str">
            <v>IN T/P</v>
          </cell>
          <cell r="G351" t="str">
            <v>Old</v>
          </cell>
          <cell r="H351" t="str">
            <v>Book cover</v>
          </cell>
          <cell r="J351">
            <v>106</v>
          </cell>
          <cell r="L351">
            <v>0</v>
          </cell>
        </row>
        <row r="352">
          <cell r="A352" t="str">
            <v>M4</v>
          </cell>
          <cell r="B352" t="str">
            <v>W14</v>
          </cell>
          <cell r="C352">
            <v>43193</v>
          </cell>
          <cell r="D352" t="str">
            <v>B</v>
          </cell>
          <cell r="E352" t="str">
            <v>IN T/P</v>
          </cell>
          <cell r="G352" t="str">
            <v>Old</v>
          </cell>
          <cell r="H352" t="str">
            <v>Book cover</v>
          </cell>
          <cell r="J352">
            <v>215</v>
          </cell>
          <cell r="L352">
            <v>0</v>
          </cell>
        </row>
        <row r="353">
          <cell r="A353" t="str">
            <v>M4</v>
          </cell>
          <cell r="B353" t="str">
            <v>W14</v>
          </cell>
          <cell r="C353">
            <v>43193</v>
          </cell>
          <cell r="D353" t="str">
            <v>B</v>
          </cell>
          <cell r="E353" t="str">
            <v>IN T/P</v>
          </cell>
          <cell r="G353" t="str">
            <v>Old</v>
          </cell>
          <cell r="H353" t="str">
            <v>Book cover</v>
          </cell>
          <cell r="J353">
            <v>157</v>
          </cell>
          <cell r="L353">
            <v>0</v>
          </cell>
        </row>
        <row r="354">
          <cell r="A354" t="str">
            <v>M4</v>
          </cell>
          <cell r="B354" t="str">
            <v>W14</v>
          </cell>
          <cell r="C354">
            <v>43193</v>
          </cell>
          <cell r="D354" t="str">
            <v>B</v>
          </cell>
          <cell r="E354" t="str">
            <v>IN VAI</v>
          </cell>
          <cell r="G354" t="str">
            <v>Old</v>
          </cell>
          <cell r="H354" t="str">
            <v>Clear View Cover</v>
          </cell>
          <cell r="J354">
            <v>550</v>
          </cell>
          <cell r="L354">
            <v>0</v>
          </cell>
        </row>
        <row r="355">
          <cell r="A355" t="str">
            <v>M4</v>
          </cell>
          <cell r="B355" t="str">
            <v>W14</v>
          </cell>
          <cell r="C355">
            <v>43193</v>
          </cell>
          <cell r="D355" t="str">
            <v>B</v>
          </cell>
          <cell r="E355" t="str">
            <v>IN T/P</v>
          </cell>
          <cell r="G355" t="str">
            <v>New</v>
          </cell>
          <cell r="H355" t="str">
            <v>Clear View Cover</v>
          </cell>
          <cell r="J355">
            <v>115</v>
          </cell>
          <cell r="L355">
            <v>0</v>
          </cell>
        </row>
        <row r="356">
          <cell r="A356" t="str">
            <v>M4</v>
          </cell>
          <cell r="B356" t="str">
            <v>W14</v>
          </cell>
          <cell r="C356">
            <v>43193</v>
          </cell>
          <cell r="D356" t="str">
            <v>B</v>
          </cell>
          <cell r="E356" t="str">
            <v>IN T/P</v>
          </cell>
          <cell r="G356" t="str">
            <v>New</v>
          </cell>
          <cell r="H356" t="str">
            <v>Clear View Cover</v>
          </cell>
          <cell r="J356">
            <v>367</v>
          </cell>
          <cell r="L356">
            <v>0</v>
          </cell>
        </row>
        <row r="357">
          <cell r="A357" t="str">
            <v>M4</v>
          </cell>
          <cell r="B357" t="str">
            <v>W14</v>
          </cell>
          <cell r="C357">
            <v>43193</v>
          </cell>
          <cell r="D357" t="str">
            <v>B</v>
          </cell>
          <cell r="E357" t="str">
            <v>IN T/P</v>
          </cell>
          <cell r="G357" t="str">
            <v>New</v>
          </cell>
          <cell r="H357" t="str">
            <v>Clear View Cover</v>
          </cell>
          <cell r="J357">
            <v>1025</v>
          </cell>
          <cell r="L357">
            <v>0</v>
          </cell>
        </row>
        <row r="358">
          <cell r="A358" t="str">
            <v>M4</v>
          </cell>
          <cell r="B358" t="str">
            <v>W14</v>
          </cell>
          <cell r="C358">
            <v>43193</v>
          </cell>
          <cell r="D358" t="str">
            <v>B</v>
          </cell>
          <cell r="E358" t="str">
            <v>IN T/P</v>
          </cell>
          <cell r="G358" t="str">
            <v>New</v>
          </cell>
          <cell r="H358" t="str">
            <v>Clear View Cover</v>
          </cell>
          <cell r="J358">
            <v>2280</v>
          </cell>
          <cell r="L358">
            <v>0</v>
          </cell>
        </row>
        <row r="359">
          <cell r="A359" t="str">
            <v>M4</v>
          </cell>
          <cell r="B359" t="str">
            <v>W14</v>
          </cell>
          <cell r="C359">
            <v>43193</v>
          </cell>
          <cell r="D359" t="str">
            <v>B</v>
          </cell>
          <cell r="E359" t="str">
            <v>IN T/P</v>
          </cell>
          <cell r="G359" t="str">
            <v>New</v>
          </cell>
          <cell r="H359" t="str">
            <v>Clear View Cover</v>
          </cell>
          <cell r="J359">
            <v>174</v>
          </cell>
          <cell r="L359">
            <v>0</v>
          </cell>
        </row>
        <row r="360">
          <cell r="A360" t="str">
            <v>M4</v>
          </cell>
          <cell r="B360" t="str">
            <v>W14</v>
          </cell>
          <cell r="C360">
            <v>43193</v>
          </cell>
          <cell r="D360" t="str">
            <v>B</v>
          </cell>
          <cell r="E360" t="str">
            <v>IN T/P</v>
          </cell>
          <cell r="G360" t="str">
            <v>New</v>
          </cell>
          <cell r="H360" t="str">
            <v>Clear View Cover</v>
          </cell>
          <cell r="J360">
            <v>374</v>
          </cell>
          <cell r="L360">
            <v>0</v>
          </cell>
        </row>
        <row r="361">
          <cell r="A361" t="str">
            <v>M4</v>
          </cell>
          <cell r="B361" t="str">
            <v>W14</v>
          </cell>
          <cell r="C361">
            <v>43193</v>
          </cell>
          <cell r="D361" t="str">
            <v>B</v>
          </cell>
          <cell r="E361" t="str">
            <v>IN T/P</v>
          </cell>
          <cell r="G361" t="str">
            <v>New</v>
          </cell>
          <cell r="H361" t="str">
            <v>Clear View Cover</v>
          </cell>
          <cell r="J361">
            <v>358</v>
          </cell>
          <cell r="L361">
            <v>0</v>
          </cell>
        </row>
        <row r="362">
          <cell r="A362" t="str">
            <v>M4</v>
          </cell>
          <cell r="B362" t="str">
            <v>W14</v>
          </cell>
          <cell r="C362">
            <v>43193</v>
          </cell>
          <cell r="D362" t="str">
            <v>B</v>
          </cell>
          <cell r="E362" t="str">
            <v>IN T/P</v>
          </cell>
          <cell r="G362" t="str">
            <v>New</v>
          </cell>
          <cell r="H362" t="str">
            <v>Clear View Cover</v>
          </cell>
          <cell r="J362">
            <v>1976</v>
          </cell>
          <cell r="L362">
            <v>1</v>
          </cell>
        </row>
        <row r="363">
          <cell r="A363" t="str">
            <v>M4</v>
          </cell>
          <cell r="B363" t="str">
            <v>W14</v>
          </cell>
          <cell r="C363">
            <v>43193</v>
          </cell>
          <cell r="D363" t="str">
            <v>B</v>
          </cell>
          <cell r="E363" t="str">
            <v>IN T/P</v>
          </cell>
          <cell r="G363" t="str">
            <v>New</v>
          </cell>
          <cell r="H363" t="str">
            <v>Clear View Cover</v>
          </cell>
          <cell r="J363">
            <v>487</v>
          </cell>
          <cell r="L363">
            <v>0</v>
          </cell>
        </row>
        <row r="364">
          <cell r="A364" t="str">
            <v>M4</v>
          </cell>
          <cell r="B364" t="str">
            <v>W14</v>
          </cell>
          <cell r="C364">
            <v>43193</v>
          </cell>
          <cell r="D364" t="str">
            <v>B</v>
          </cell>
          <cell r="E364" t="str">
            <v>IN T/P</v>
          </cell>
          <cell r="G364" t="str">
            <v>New</v>
          </cell>
          <cell r="H364" t="str">
            <v>Clear View Cover</v>
          </cell>
          <cell r="J364">
            <v>28</v>
          </cell>
          <cell r="L364">
            <v>0</v>
          </cell>
        </row>
        <row r="365">
          <cell r="A365" t="str">
            <v>M4</v>
          </cell>
          <cell r="B365" t="str">
            <v>W14</v>
          </cell>
          <cell r="C365">
            <v>43193</v>
          </cell>
          <cell r="D365" t="str">
            <v>B</v>
          </cell>
          <cell r="E365" t="str">
            <v>IN T/P</v>
          </cell>
          <cell r="G365" t="str">
            <v>Old</v>
          </cell>
          <cell r="H365" t="str">
            <v>Clear View Cover</v>
          </cell>
          <cell r="J365">
            <v>523</v>
          </cell>
          <cell r="L365">
            <v>0</v>
          </cell>
        </row>
        <row r="366">
          <cell r="A366" t="str">
            <v>M4</v>
          </cell>
          <cell r="B366" t="str">
            <v>W14</v>
          </cell>
          <cell r="C366">
            <v>43193</v>
          </cell>
          <cell r="D366" t="str">
            <v>B</v>
          </cell>
          <cell r="E366" t="str">
            <v>IN T/P</v>
          </cell>
          <cell r="G366" t="str">
            <v>Old</v>
          </cell>
          <cell r="H366" t="str">
            <v>Clear View Cover</v>
          </cell>
          <cell r="J366">
            <v>1040</v>
          </cell>
          <cell r="L366">
            <v>0</v>
          </cell>
        </row>
        <row r="367">
          <cell r="A367" t="str">
            <v>M4</v>
          </cell>
          <cell r="B367" t="str">
            <v>W14</v>
          </cell>
          <cell r="C367">
            <v>43193</v>
          </cell>
          <cell r="D367" t="str">
            <v>B</v>
          </cell>
          <cell r="E367" t="str">
            <v>IN T/P</v>
          </cell>
          <cell r="G367" t="str">
            <v>Old</v>
          </cell>
          <cell r="H367" t="str">
            <v>Clear View Cover</v>
          </cell>
          <cell r="J367">
            <v>690</v>
          </cell>
          <cell r="L367">
            <v>0</v>
          </cell>
        </row>
        <row r="368">
          <cell r="A368" t="str">
            <v>M4</v>
          </cell>
          <cell r="B368" t="str">
            <v>W14</v>
          </cell>
          <cell r="C368">
            <v>43193</v>
          </cell>
          <cell r="D368" t="str">
            <v>B</v>
          </cell>
          <cell r="E368" t="str">
            <v>IN T/P</v>
          </cell>
          <cell r="G368" t="str">
            <v>Old</v>
          </cell>
          <cell r="H368" t="str">
            <v>Clear View Cover</v>
          </cell>
          <cell r="J368">
            <v>39</v>
          </cell>
          <cell r="L368">
            <v>0</v>
          </cell>
        </row>
        <row r="369">
          <cell r="A369" t="str">
            <v>M4</v>
          </cell>
          <cell r="B369" t="str">
            <v>W14</v>
          </cell>
          <cell r="C369">
            <v>43193</v>
          </cell>
          <cell r="D369" t="str">
            <v>B</v>
          </cell>
          <cell r="E369" t="str">
            <v>IN T/P</v>
          </cell>
          <cell r="G369" t="str">
            <v>Old</v>
          </cell>
          <cell r="H369" t="str">
            <v>Clear View Cover</v>
          </cell>
          <cell r="J369">
            <v>51</v>
          </cell>
          <cell r="L369">
            <v>0</v>
          </cell>
        </row>
        <row r="370">
          <cell r="A370" t="str">
            <v>M4</v>
          </cell>
          <cell r="B370" t="str">
            <v>W14</v>
          </cell>
          <cell r="C370">
            <v>43193</v>
          </cell>
          <cell r="D370" t="str">
            <v>B</v>
          </cell>
          <cell r="E370" t="str">
            <v>IN T/P</v>
          </cell>
          <cell r="G370" t="str">
            <v>Old</v>
          </cell>
          <cell r="H370" t="str">
            <v>Clear View Cover</v>
          </cell>
          <cell r="J370">
            <v>662</v>
          </cell>
          <cell r="L370">
            <v>0</v>
          </cell>
        </row>
        <row r="371">
          <cell r="A371" t="str">
            <v>M4</v>
          </cell>
          <cell r="B371" t="str">
            <v>W14</v>
          </cell>
          <cell r="C371">
            <v>43193</v>
          </cell>
          <cell r="D371" t="str">
            <v>B</v>
          </cell>
          <cell r="E371" t="str">
            <v>IN T/P</v>
          </cell>
          <cell r="G371" t="str">
            <v>Old</v>
          </cell>
          <cell r="H371" t="str">
            <v>Clear View Cover</v>
          </cell>
          <cell r="J371">
            <v>36</v>
          </cell>
          <cell r="L371">
            <v>0</v>
          </cell>
        </row>
        <row r="372">
          <cell r="A372" t="str">
            <v>M4</v>
          </cell>
          <cell r="B372" t="str">
            <v>W14</v>
          </cell>
          <cell r="C372">
            <v>43193</v>
          </cell>
          <cell r="D372" t="str">
            <v>B</v>
          </cell>
          <cell r="E372" t="str">
            <v>PACKING</v>
          </cell>
          <cell r="G372" t="str">
            <v>New</v>
          </cell>
          <cell r="H372" t="str">
            <v>Clear View Cover</v>
          </cell>
          <cell r="J372">
            <v>498</v>
          </cell>
          <cell r="L372">
            <v>11</v>
          </cell>
        </row>
        <row r="373">
          <cell r="A373" t="str">
            <v>M4</v>
          </cell>
          <cell r="B373" t="str">
            <v>W14</v>
          </cell>
          <cell r="C373">
            <v>43193</v>
          </cell>
          <cell r="D373" t="str">
            <v>B</v>
          </cell>
          <cell r="E373" t="str">
            <v>PACKING</v>
          </cell>
          <cell r="G373" t="str">
            <v>New</v>
          </cell>
          <cell r="H373" t="str">
            <v>Clear View Cover</v>
          </cell>
          <cell r="J373">
            <v>926</v>
          </cell>
          <cell r="L373">
            <v>6</v>
          </cell>
        </row>
        <row r="374">
          <cell r="A374" t="str">
            <v>M4</v>
          </cell>
          <cell r="B374" t="str">
            <v>W14</v>
          </cell>
          <cell r="C374">
            <v>43193</v>
          </cell>
          <cell r="D374" t="str">
            <v>B</v>
          </cell>
          <cell r="E374" t="str">
            <v>PACKING</v>
          </cell>
          <cell r="G374" t="str">
            <v>Old</v>
          </cell>
          <cell r="H374" t="str">
            <v>Clear View Cover</v>
          </cell>
          <cell r="J374">
            <v>1083</v>
          </cell>
          <cell r="L374">
            <v>13</v>
          </cell>
        </row>
        <row r="375">
          <cell r="A375" t="str">
            <v>M4</v>
          </cell>
          <cell r="B375" t="str">
            <v>W14</v>
          </cell>
          <cell r="C375">
            <v>43193</v>
          </cell>
          <cell r="D375" t="str">
            <v>B</v>
          </cell>
          <cell r="E375" t="str">
            <v>PACKING</v>
          </cell>
          <cell r="G375" t="str">
            <v>New</v>
          </cell>
          <cell r="H375" t="str">
            <v>Clear View Cover</v>
          </cell>
          <cell r="J375">
            <v>415</v>
          </cell>
          <cell r="L375">
            <v>8</v>
          </cell>
        </row>
        <row r="376">
          <cell r="A376" t="str">
            <v>M4</v>
          </cell>
          <cell r="B376" t="str">
            <v>W14</v>
          </cell>
          <cell r="C376">
            <v>43193</v>
          </cell>
          <cell r="D376" t="str">
            <v>B</v>
          </cell>
          <cell r="E376" t="str">
            <v>PACKING</v>
          </cell>
          <cell r="G376" t="str">
            <v>New</v>
          </cell>
          <cell r="H376" t="str">
            <v>Clear View Cover</v>
          </cell>
          <cell r="J376">
            <v>155</v>
          </cell>
          <cell r="L376">
            <v>4</v>
          </cell>
        </row>
        <row r="377">
          <cell r="A377" t="str">
            <v>M4</v>
          </cell>
          <cell r="B377" t="str">
            <v>W14</v>
          </cell>
          <cell r="C377">
            <v>43193</v>
          </cell>
          <cell r="D377" t="str">
            <v>B</v>
          </cell>
          <cell r="E377" t="str">
            <v>PACKING</v>
          </cell>
          <cell r="G377" t="str">
            <v>Old</v>
          </cell>
          <cell r="H377" t="str">
            <v>Book cover</v>
          </cell>
          <cell r="J377">
            <v>76</v>
          </cell>
          <cell r="L377">
            <v>1</v>
          </cell>
        </row>
        <row r="378">
          <cell r="A378" t="str">
            <v>M4</v>
          </cell>
          <cell r="B378" t="str">
            <v>W14</v>
          </cell>
          <cell r="C378">
            <v>43193</v>
          </cell>
          <cell r="D378" t="str">
            <v>B</v>
          </cell>
          <cell r="E378" t="str">
            <v>PACKING</v>
          </cell>
          <cell r="G378" t="str">
            <v>Old</v>
          </cell>
          <cell r="H378" t="str">
            <v>Book cover</v>
          </cell>
          <cell r="J378">
            <v>1054</v>
          </cell>
          <cell r="L378">
            <v>4</v>
          </cell>
        </row>
        <row r="379">
          <cell r="A379" t="str">
            <v>M4</v>
          </cell>
          <cell r="B379" t="str">
            <v>W14</v>
          </cell>
          <cell r="C379">
            <v>43193</v>
          </cell>
          <cell r="D379" t="str">
            <v>B</v>
          </cell>
          <cell r="E379" t="str">
            <v>PACKING</v>
          </cell>
          <cell r="G379" t="str">
            <v>Old</v>
          </cell>
          <cell r="H379" t="str">
            <v>Book cover</v>
          </cell>
          <cell r="J379">
            <v>126</v>
          </cell>
          <cell r="L379">
            <v>6</v>
          </cell>
        </row>
        <row r="380">
          <cell r="A380" t="str">
            <v>M4</v>
          </cell>
          <cell r="B380" t="str">
            <v>W14</v>
          </cell>
          <cell r="C380">
            <v>43193</v>
          </cell>
          <cell r="D380" t="str">
            <v>B</v>
          </cell>
          <cell r="E380" t="str">
            <v>PACKING</v>
          </cell>
          <cell r="G380" t="str">
            <v>Old</v>
          </cell>
          <cell r="H380" t="str">
            <v>Book cover</v>
          </cell>
          <cell r="J380">
            <v>717</v>
          </cell>
          <cell r="L380">
            <v>5</v>
          </cell>
        </row>
        <row r="381">
          <cell r="A381" t="str">
            <v>M4</v>
          </cell>
          <cell r="B381" t="str">
            <v>W14</v>
          </cell>
          <cell r="C381">
            <v>43194</v>
          </cell>
          <cell r="D381" t="str">
            <v>A</v>
          </cell>
          <cell r="E381" t="str">
            <v>PACKING</v>
          </cell>
          <cell r="G381" t="str">
            <v>Old</v>
          </cell>
          <cell r="H381" t="str">
            <v>Clear View Cover</v>
          </cell>
          <cell r="J381">
            <v>984</v>
          </cell>
          <cell r="L381">
            <v>2</v>
          </cell>
        </row>
        <row r="382">
          <cell r="A382" t="str">
            <v>M4</v>
          </cell>
          <cell r="B382" t="str">
            <v>W14</v>
          </cell>
          <cell r="C382">
            <v>43194</v>
          </cell>
          <cell r="D382" t="str">
            <v>A</v>
          </cell>
          <cell r="E382" t="str">
            <v>PACKING</v>
          </cell>
          <cell r="G382" t="str">
            <v>Old</v>
          </cell>
          <cell r="H382" t="str">
            <v>Clear View Cover</v>
          </cell>
          <cell r="J382">
            <v>1084</v>
          </cell>
          <cell r="L382">
            <v>6</v>
          </cell>
        </row>
        <row r="383">
          <cell r="A383" t="str">
            <v>M4</v>
          </cell>
          <cell r="B383" t="str">
            <v>W14</v>
          </cell>
          <cell r="C383">
            <v>43194</v>
          </cell>
          <cell r="D383" t="str">
            <v>A</v>
          </cell>
          <cell r="E383" t="str">
            <v>PACKING</v>
          </cell>
          <cell r="G383" t="str">
            <v>Old</v>
          </cell>
          <cell r="H383" t="str">
            <v>Clear View Cover</v>
          </cell>
          <cell r="J383">
            <v>752</v>
          </cell>
          <cell r="L383">
            <v>5</v>
          </cell>
        </row>
        <row r="384">
          <cell r="A384" t="str">
            <v>M4</v>
          </cell>
          <cell r="B384" t="str">
            <v>W14</v>
          </cell>
          <cell r="C384">
            <v>43194</v>
          </cell>
          <cell r="D384" t="str">
            <v>A</v>
          </cell>
          <cell r="E384" t="str">
            <v>PACKING</v>
          </cell>
          <cell r="G384" t="str">
            <v>Old</v>
          </cell>
          <cell r="H384" t="str">
            <v>Clear View Cover</v>
          </cell>
          <cell r="J384">
            <v>606</v>
          </cell>
          <cell r="L384">
            <v>3</v>
          </cell>
        </row>
        <row r="385">
          <cell r="A385" t="str">
            <v>M4</v>
          </cell>
          <cell r="B385" t="str">
            <v>W14</v>
          </cell>
          <cell r="C385">
            <v>43194</v>
          </cell>
          <cell r="D385" t="str">
            <v>A</v>
          </cell>
          <cell r="E385" t="str">
            <v>PACKING</v>
          </cell>
          <cell r="G385" t="str">
            <v>New</v>
          </cell>
          <cell r="H385" t="str">
            <v>Clear View Cover</v>
          </cell>
          <cell r="J385">
            <v>112</v>
          </cell>
          <cell r="L385">
            <v>20</v>
          </cell>
        </row>
        <row r="386">
          <cell r="A386" t="str">
            <v>M4</v>
          </cell>
          <cell r="B386" t="str">
            <v>W14</v>
          </cell>
          <cell r="C386">
            <v>43194</v>
          </cell>
          <cell r="D386" t="str">
            <v>A</v>
          </cell>
          <cell r="E386" t="str">
            <v>PACKING</v>
          </cell>
          <cell r="G386" t="str">
            <v>New</v>
          </cell>
          <cell r="H386" t="str">
            <v>Clear View Cover</v>
          </cell>
          <cell r="J386">
            <v>2325</v>
          </cell>
          <cell r="L386">
            <v>15</v>
          </cell>
        </row>
        <row r="387">
          <cell r="A387" t="str">
            <v>M4</v>
          </cell>
          <cell r="B387" t="str">
            <v>W14</v>
          </cell>
          <cell r="C387">
            <v>43194</v>
          </cell>
          <cell r="D387" t="str">
            <v>A</v>
          </cell>
          <cell r="E387" t="str">
            <v>PACKING</v>
          </cell>
          <cell r="G387" t="str">
            <v>New</v>
          </cell>
          <cell r="H387" t="str">
            <v>Clear View Cover</v>
          </cell>
          <cell r="J387">
            <v>610</v>
          </cell>
          <cell r="L387">
            <v>0</v>
          </cell>
        </row>
        <row r="388">
          <cell r="A388" t="str">
            <v>M4</v>
          </cell>
          <cell r="B388" t="str">
            <v>W14</v>
          </cell>
          <cell r="C388">
            <v>43194</v>
          </cell>
          <cell r="D388" t="str">
            <v>A</v>
          </cell>
          <cell r="E388" t="str">
            <v>PACKING</v>
          </cell>
          <cell r="G388" t="str">
            <v>Old Silicon</v>
          </cell>
          <cell r="H388" t="str">
            <v>Silicon</v>
          </cell>
          <cell r="J388">
            <v>1156</v>
          </cell>
          <cell r="L388">
            <v>36</v>
          </cell>
        </row>
        <row r="389">
          <cell r="A389" t="str">
            <v>M4</v>
          </cell>
          <cell r="B389" t="str">
            <v>W14</v>
          </cell>
          <cell r="C389">
            <v>43194</v>
          </cell>
          <cell r="D389" t="str">
            <v>A</v>
          </cell>
          <cell r="E389" t="str">
            <v>PACKING</v>
          </cell>
          <cell r="G389" t="str">
            <v>Old Silicon</v>
          </cell>
          <cell r="H389" t="str">
            <v>Silicon</v>
          </cell>
          <cell r="J389">
            <v>40</v>
          </cell>
          <cell r="L389">
            <v>0</v>
          </cell>
        </row>
        <row r="390">
          <cell r="A390" t="str">
            <v>M4</v>
          </cell>
          <cell r="B390" t="str">
            <v>W14</v>
          </cell>
          <cell r="C390">
            <v>43194</v>
          </cell>
          <cell r="D390" t="str">
            <v>A</v>
          </cell>
          <cell r="E390" t="str">
            <v>PACKING</v>
          </cell>
          <cell r="G390" t="str">
            <v>Old</v>
          </cell>
          <cell r="H390" t="str">
            <v>Flip Cover</v>
          </cell>
          <cell r="J390">
            <v>1389</v>
          </cell>
          <cell r="L390">
            <v>3</v>
          </cell>
        </row>
        <row r="391">
          <cell r="A391" t="str">
            <v>M4</v>
          </cell>
          <cell r="B391" t="str">
            <v>W14</v>
          </cell>
          <cell r="C391">
            <v>43194</v>
          </cell>
          <cell r="D391" t="str">
            <v>A</v>
          </cell>
          <cell r="E391" t="str">
            <v>PACKING</v>
          </cell>
          <cell r="G391" t="str">
            <v>Old</v>
          </cell>
          <cell r="H391" t="str">
            <v>Book cover</v>
          </cell>
          <cell r="J391">
            <v>862</v>
          </cell>
          <cell r="L391">
            <v>2</v>
          </cell>
        </row>
        <row r="392">
          <cell r="A392" t="str">
            <v>M4</v>
          </cell>
          <cell r="B392" t="str">
            <v>W14</v>
          </cell>
          <cell r="C392">
            <v>43194</v>
          </cell>
          <cell r="D392" t="str">
            <v>A</v>
          </cell>
          <cell r="E392" t="str">
            <v>PACKING</v>
          </cell>
          <cell r="G392" t="str">
            <v>New</v>
          </cell>
          <cell r="H392" t="str">
            <v>Clear View Cover</v>
          </cell>
          <cell r="J392">
            <v>3231</v>
          </cell>
          <cell r="L392">
            <v>24</v>
          </cell>
        </row>
        <row r="393">
          <cell r="A393" t="str">
            <v>M4</v>
          </cell>
          <cell r="B393" t="str">
            <v>W14</v>
          </cell>
          <cell r="C393">
            <v>43194</v>
          </cell>
          <cell r="D393" t="str">
            <v>A</v>
          </cell>
          <cell r="E393" t="str">
            <v>PACKING</v>
          </cell>
          <cell r="G393" t="str">
            <v>New</v>
          </cell>
          <cell r="H393" t="str">
            <v>Clear View Cover</v>
          </cell>
          <cell r="J393">
            <v>167</v>
          </cell>
          <cell r="L393">
            <v>0</v>
          </cell>
        </row>
        <row r="394">
          <cell r="A394" t="str">
            <v>M4</v>
          </cell>
          <cell r="B394" t="str">
            <v>W14</v>
          </cell>
          <cell r="C394">
            <v>43194</v>
          </cell>
          <cell r="D394" t="str">
            <v>A</v>
          </cell>
          <cell r="E394" t="str">
            <v>PACKING</v>
          </cell>
          <cell r="G394" t="str">
            <v>New</v>
          </cell>
          <cell r="H394" t="str">
            <v>Clear View Cover</v>
          </cell>
          <cell r="J394">
            <v>7</v>
          </cell>
          <cell r="L394">
            <v>0</v>
          </cell>
        </row>
        <row r="395">
          <cell r="A395" t="str">
            <v>M4</v>
          </cell>
          <cell r="B395" t="str">
            <v>W14</v>
          </cell>
          <cell r="C395">
            <v>43194</v>
          </cell>
          <cell r="D395" t="str">
            <v>A</v>
          </cell>
          <cell r="E395" t="str">
            <v>PACKING</v>
          </cell>
          <cell r="G395" t="str">
            <v>New</v>
          </cell>
          <cell r="H395" t="str">
            <v>Clear View Cover</v>
          </cell>
          <cell r="J395">
            <v>2</v>
          </cell>
          <cell r="L395">
            <v>0</v>
          </cell>
        </row>
        <row r="396">
          <cell r="A396" t="str">
            <v>M4</v>
          </cell>
          <cell r="B396" t="str">
            <v>W14</v>
          </cell>
          <cell r="C396">
            <v>43194</v>
          </cell>
          <cell r="D396" t="str">
            <v>A</v>
          </cell>
          <cell r="E396" t="str">
            <v>PACKING</v>
          </cell>
          <cell r="G396" t="str">
            <v>New</v>
          </cell>
          <cell r="H396" t="str">
            <v>Clear View Cover</v>
          </cell>
          <cell r="J396">
            <v>2545</v>
          </cell>
          <cell r="L396">
            <v>5</v>
          </cell>
        </row>
        <row r="397">
          <cell r="A397" t="str">
            <v>M4</v>
          </cell>
          <cell r="B397" t="str">
            <v>W14</v>
          </cell>
          <cell r="C397">
            <v>43194</v>
          </cell>
          <cell r="D397" t="str">
            <v>A</v>
          </cell>
          <cell r="E397" t="str">
            <v>PACKING</v>
          </cell>
          <cell r="G397" t="str">
            <v>New</v>
          </cell>
          <cell r="H397" t="str">
            <v>Clear View Cover</v>
          </cell>
          <cell r="J397">
            <v>1018</v>
          </cell>
          <cell r="L397">
            <v>6</v>
          </cell>
        </row>
        <row r="398">
          <cell r="A398" t="str">
            <v>M4</v>
          </cell>
          <cell r="B398" t="str">
            <v>W14</v>
          </cell>
          <cell r="C398">
            <v>43194</v>
          </cell>
          <cell r="D398" t="str">
            <v>A</v>
          </cell>
          <cell r="E398" t="str">
            <v>IN T/P</v>
          </cell>
          <cell r="G398" t="str">
            <v>New</v>
          </cell>
          <cell r="H398" t="str">
            <v>Clear View Cover</v>
          </cell>
          <cell r="J398">
            <v>10</v>
          </cell>
          <cell r="L398">
            <v>0</v>
          </cell>
        </row>
        <row r="399">
          <cell r="A399" t="str">
            <v>M4</v>
          </cell>
          <cell r="B399" t="str">
            <v>W14</v>
          </cell>
          <cell r="C399">
            <v>43194</v>
          </cell>
          <cell r="D399" t="str">
            <v>A</v>
          </cell>
          <cell r="E399" t="str">
            <v>IN T/P</v>
          </cell>
          <cell r="G399" t="str">
            <v>New</v>
          </cell>
          <cell r="H399" t="str">
            <v>Clear View Cover</v>
          </cell>
          <cell r="J399">
            <v>44</v>
          </cell>
          <cell r="L399">
            <v>0</v>
          </cell>
        </row>
        <row r="400">
          <cell r="A400" t="str">
            <v>M4</v>
          </cell>
          <cell r="B400" t="str">
            <v>W14</v>
          </cell>
          <cell r="C400">
            <v>43194</v>
          </cell>
          <cell r="D400" t="str">
            <v>A</v>
          </cell>
          <cell r="E400" t="str">
            <v>IN T/P</v>
          </cell>
          <cell r="G400" t="str">
            <v>New</v>
          </cell>
          <cell r="H400" t="str">
            <v>Clear View Cover</v>
          </cell>
          <cell r="J400">
            <v>650</v>
          </cell>
          <cell r="L400">
            <v>4</v>
          </cell>
        </row>
        <row r="401">
          <cell r="A401" t="str">
            <v>M4</v>
          </cell>
          <cell r="B401" t="str">
            <v>W14</v>
          </cell>
          <cell r="C401">
            <v>43194</v>
          </cell>
          <cell r="D401" t="str">
            <v>A</v>
          </cell>
          <cell r="E401" t="str">
            <v>IN T/P</v>
          </cell>
          <cell r="G401" t="str">
            <v>New</v>
          </cell>
          <cell r="H401" t="str">
            <v>Clear View Cover</v>
          </cell>
          <cell r="J401">
            <v>96</v>
          </cell>
          <cell r="L401">
            <v>0</v>
          </cell>
        </row>
        <row r="402">
          <cell r="A402" t="str">
            <v>M4</v>
          </cell>
          <cell r="B402" t="str">
            <v>W14</v>
          </cell>
          <cell r="C402">
            <v>43194</v>
          </cell>
          <cell r="D402" t="str">
            <v>A</v>
          </cell>
          <cell r="E402" t="str">
            <v>IN T/P</v>
          </cell>
          <cell r="G402" t="str">
            <v>New</v>
          </cell>
          <cell r="H402" t="str">
            <v>Clear View Cover</v>
          </cell>
          <cell r="J402">
            <v>1573</v>
          </cell>
          <cell r="L402">
            <v>0</v>
          </cell>
        </row>
        <row r="403">
          <cell r="A403" t="str">
            <v>M4</v>
          </cell>
          <cell r="B403" t="str">
            <v>W14</v>
          </cell>
          <cell r="C403">
            <v>43194</v>
          </cell>
          <cell r="D403" t="str">
            <v>A</v>
          </cell>
          <cell r="E403" t="str">
            <v>IN T/P</v>
          </cell>
          <cell r="G403" t="str">
            <v>New</v>
          </cell>
          <cell r="H403" t="str">
            <v>Clear View Cover</v>
          </cell>
          <cell r="J403">
            <v>1113</v>
          </cell>
          <cell r="L403">
            <v>1</v>
          </cell>
        </row>
        <row r="404">
          <cell r="A404" t="str">
            <v>M4</v>
          </cell>
          <cell r="B404" t="str">
            <v>W14</v>
          </cell>
          <cell r="C404">
            <v>43194</v>
          </cell>
          <cell r="D404" t="str">
            <v>A</v>
          </cell>
          <cell r="E404" t="str">
            <v>IN T/P</v>
          </cell>
          <cell r="G404" t="str">
            <v>New</v>
          </cell>
          <cell r="H404" t="str">
            <v>Clear View Cover</v>
          </cell>
          <cell r="J404">
            <v>1848</v>
          </cell>
          <cell r="L404">
            <v>0</v>
          </cell>
        </row>
        <row r="405">
          <cell r="A405" t="str">
            <v>M4</v>
          </cell>
          <cell r="B405" t="str">
            <v>W14</v>
          </cell>
          <cell r="C405">
            <v>43194</v>
          </cell>
          <cell r="D405" t="str">
            <v>A</v>
          </cell>
          <cell r="E405" t="str">
            <v>IN T/P</v>
          </cell>
          <cell r="G405" t="str">
            <v>New</v>
          </cell>
          <cell r="H405" t="str">
            <v>Clear View Cover</v>
          </cell>
          <cell r="J405">
            <v>492</v>
          </cell>
          <cell r="L405">
            <v>0</v>
          </cell>
        </row>
        <row r="406">
          <cell r="A406" t="str">
            <v>M4</v>
          </cell>
          <cell r="B406" t="str">
            <v>W14</v>
          </cell>
          <cell r="C406">
            <v>43194</v>
          </cell>
          <cell r="D406" t="str">
            <v>A</v>
          </cell>
          <cell r="E406" t="str">
            <v>IN T/P</v>
          </cell>
          <cell r="G406" t="str">
            <v>Old</v>
          </cell>
          <cell r="H406" t="str">
            <v>Clear View Cover</v>
          </cell>
          <cell r="J406">
            <v>312</v>
          </cell>
          <cell r="L406">
            <v>0</v>
          </cell>
        </row>
        <row r="407">
          <cell r="A407" t="str">
            <v>M4</v>
          </cell>
          <cell r="B407" t="str">
            <v>W14</v>
          </cell>
          <cell r="C407">
            <v>43194</v>
          </cell>
          <cell r="D407" t="str">
            <v>A</v>
          </cell>
          <cell r="E407" t="str">
            <v>IN T/P</v>
          </cell>
          <cell r="G407" t="str">
            <v>Old</v>
          </cell>
          <cell r="H407" t="str">
            <v>Clear View Cover</v>
          </cell>
          <cell r="J407">
            <v>120</v>
          </cell>
          <cell r="L407">
            <v>0</v>
          </cell>
        </row>
        <row r="408">
          <cell r="A408" t="str">
            <v>M4</v>
          </cell>
          <cell r="B408" t="str">
            <v>W14</v>
          </cell>
          <cell r="C408">
            <v>43194</v>
          </cell>
          <cell r="D408" t="str">
            <v>A</v>
          </cell>
          <cell r="E408" t="str">
            <v>IN T/P</v>
          </cell>
          <cell r="G408" t="str">
            <v>Old</v>
          </cell>
          <cell r="H408" t="str">
            <v>Clear View Cover</v>
          </cell>
          <cell r="J408">
            <v>161</v>
          </cell>
          <cell r="L408">
            <v>0</v>
          </cell>
        </row>
        <row r="409">
          <cell r="A409" t="str">
            <v>M4</v>
          </cell>
          <cell r="B409" t="str">
            <v>W14</v>
          </cell>
          <cell r="C409">
            <v>43194</v>
          </cell>
          <cell r="D409" t="str">
            <v>A</v>
          </cell>
          <cell r="E409" t="str">
            <v>IN T/P</v>
          </cell>
          <cell r="G409" t="str">
            <v>Old</v>
          </cell>
          <cell r="H409" t="str">
            <v>Clear View Cover</v>
          </cell>
          <cell r="J409">
            <v>1329</v>
          </cell>
          <cell r="L409">
            <v>0</v>
          </cell>
        </row>
        <row r="410">
          <cell r="A410" t="str">
            <v>M4</v>
          </cell>
          <cell r="B410" t="str">
            <v>W14</v>
          </cell>
          <cell r="C410">
            <v>43194</v>
          </cell>
          <cell r="D410" t="str">
            <v>A</v>
          </cell>
          <cell r="E410" t="str">
            <v>IN T/P</v>
          </cell>
          <cell r="G410" t="str">
            <v>Old</v>
          </cell>
          <cell r="H410" t="str">
            <v>Clear View Cover</v>
          </cell>
          <cell r="J410">
            <v>933</v>
          </cell>
          <cell r="L410">
            <v>0</v>
          </cell>
        </row>
        <row r="411">
          <cell r="A411" t="str">
            <v>M4</v>
          </cell>
          <cell r="B411" t="str">
            <v>W14</v>
          </cell>
          <cell r="C411">
            <v>43194</v>
          </cell>
          <cell r="D411" t="str">
            <v>A</v>
          </cell>
          <cell r="E411" t="str">
            <v>IN T/P</v>
          </cell>
          <cell r="G411" t="str">
            <v>Old</v>
          </cell>
          <cell r="H411" t="str">
            <v>Clear View Cover</v>
          </cell>
          <cell r="J411">
            <v>126</v>
          </cell>
          <cell r="L411">
            <v>0</v>
          </cell>
        </row>
        <row r="412">
          <cell r="A412" t="str">
            <v>M4</v>
          </cell>
          <cell r="B412" t="str">
            <v>W14</v>
          </cell>
          <cell r="C412">
            <v>43194</v>
          </cell>
          <cell r="D412" t="str">
            <v>A</v>
          </cell>
          <cell r="E412" t="str">
            <v>IN T/P</v>
          </cell>
          <cell r="G412" t="str">
            <v>Old</v>
          </cell>
          <cell r="H412" t="str">
            <v>Book cover</v>
          </cell>
          <cell r="J412">
            <v>1061</v>
          </cell>
          <cell r="L412">
            <v>0</v>
          </cell>
        </row>
        <row r="413">
          <cell r="A413" t="str">
            <v>M4</v>
          </cell>
          <cell r="B413" t="str">
            <v>W14</v>
          </cell>
          <cell r="C413">
            <v>43194</v>
          </cell>
          <cell r="D413" t="str">
            <v>A</v>
          </cell>
          <cell r="E413" t="str">
            <v>IN T/P</v>
          </cell>
          <cell r="G413" t="str">
            <v>Old</v>
          </cell>
          <cell r="H413" t="str">
            <v>Book cover</v>
          </cell>
          <cell r="J413">
            <v>624</v>
          </cell>
          <cell r="L413">
            <v>0</v>
          </cell>
        </row>
        <row r="414">
          <cell r="A414" t="str">
            <v>M4</v>
          </cell>
          <cell r="B414" t="str">
            <v>W14</v>
          </cell>
          <cell r="C414">
            <v>43194</v>
          </cell>
          <cell r="D414" t="str">
            <v>A</v>
          </cell>
          <cell r="E414" t="str">
            <v>IN VAI</v>
          </cell>
          <cell r="G414" t="str">
            <v>Old</v>
          </cell>
          <cell r="H414" t="str">
            <v>Flip Cover</v>
          </cell>
          <cell r="J414">
            <v>2600</v>
          </cell>
          <cell r="L414">
            <v>0</v>
          </cell>
        </row>
        <row r="415">
          <cell r="A415" t="str">
            <v>M4</v>
          </cell>
          <cell r="B415" t="str">
            <v>W14</v>
          </cell>
          <cell r="C415">
            <v>43194</v>
          </cell>
          <cell r="D415" t="str">
            <v>A</v>
          </cell>
          <cell r="E415" t="str">
            <v>MAIN HEATING</v>
          </cell>
          <cell r="G415" t="str">
            <v>Old</v>
          </cell>
          <cell r="H415" t="str">
            <v>Book cover</v>
          </cell>
          <cell r="J415">
            <v>765</v>
          </cell>
          <cell r="L415">
            <v>2</v>
          </cell>
        </row>
        <row r="416">
          <cell r="A416" t="str">
            <v>M4</v>
          </cell>
          <cell r="B416" t="str">
            <v>W14</v>
          </cell>
          <cell r="C416">
            <v>43194</v>
          </cell>
          <cell r="D416" t="str">
            <v>A</v>
          </cell>
          <cell r="E416" t="str">
            <v>MAIN HEATING</v>
          </cell>
          <cell r="G416" t="str">
            <v>Old</v>
          </cell>
          <cell r="H416" t="str">
            <v>Book cover</v>
          </cell>
          <cell r="J416">
            <v>103</v>
          </cell>
          <cell r="L416">
            <v>0</v>
          </cell>
        </row>
        <row r="417">
          <cell r="A417" t="str">
            <v>M4</v>
          </cell>
          <cell r="B417" t="str">
            <v>W14</v>
          </cell>
          <cell r="C417">
            <v>43194</v>
          </cell>
          <cell r="D417" t="str">
            <v>A</v>
          </cell>
          <cell r="E417" t="str">
            <v>MAIN HEATING</v>
          </cell>
          <cell r="G417" t="str">
            <v>Old</v>
          </cell>
          <cell r="H417" t="str">
            <v>Clear View Cover</v>
          </cell>
          <cell r="J417">
            <v>1175</v>
          </cell>
          <cell r="L417">
            <v>10</v>
          </cell>
        </row>
        <row r="418">
          <cell r="A418" t="str">
            <v>M4</v>
          </cell>
          <cell r="B418" t="str">
            <v>W14</v>
          </cell>
          <cell r="C418">
            <v>43194</v>
          </cell>
          <cell r="D418" t="str">
            <v>A</v>
          </cell>
          <cell r="E418" t="str">
            <v>MAIN HEATING</v>
          </cell>
          <cell r="G418" t="str">
            <v>Old</v>
          </cell>
          <cell r="H418" t="str">
            <v>Clear View Cover</v>
          </cell>
          <cell r="J418">
            <v>135</v>
          </cell>
          <cell r="L418">
            <v>3</v>
          </cell>
        </row>
        <row r="419">
          <cell r="A419" t="str">
            <v>M4</v>
          </cell>
          <cell r="B419" t="str">
            <v>W14</v>
          </cell>
          <cell r="C419">
            <v>43194</v>
          </cell>
          <cell r="D419" t="str">
            <v>A</v>
          </cell>
          <cell r="E419" t="str">
            <v>EDGE COATING</v>
          </cell>
          <cell r="G419" t="str">
            <v>New</v>
          </cell>
          <cell r="H419" t="str">
            <v>Clear View Cover</v>
          </cell>
          <cell r="J419">
            <v>1762</v>
          </cell>
          <cell r="L419">
            <v>2</v>
          </cell>
        </row>
        <row r="420">
          <cell r="A420" t="str">
            <v>M4</v>
          </cell>
          <cell r="B420" t="str">
            <v>W14</v>
          </cell>
          <cell r="C420">
            <v>43194</v>
          </cell>
          <cell r="D420" t="str">
            <v>A</v>
          </cell>
          <cell r="E420" t="str">
            <v>EDGE COATING</v>
          </cell>
          <cell r="G420" t="str">
            <v>New</v>
          </cell>
          <cell r="H420" t="str">
            <v>Clear View Cover</v>
          </cell>
          <cell r="J420">
            <v>599</v>
          </cell>
          <cell r="L420">
            <v>5</v>
          </cell>
        </row>
        <row r="421">
          <cell r="A421" t="str">
            <v>M4</v>
          </cell>
          <cell r="B421" t="str">
            <v>W14</v>
          </cell>
          <cell r="C421">
            <v>43194</v>
          </cell>
          <cell r="D421" t="str">
            <v>A</v>
          </cell>
          <cell r="E421" t="str">
            <v>EDGE COATING</v>
          </cell>
          <cell r="G421" t="str">
            <v>New</v>
          </cell>
          <cell r="H421" t="str">
            <v>Clear View Cover</v>
          </cell>
          <cell r="J421">
            <v>903</v>
          </cell>
          <cell r="L421">
            <v>2</v>
          </cell>
        </row>
        <row r="422">
          <cell r="A422" t="str">
            <v>M4</v>
          </cell>
          <cell r="B422" t="str">
            <v>W14</v>
          </cell>
          <cell r="C422">
            <v>43194</v>
          </cell>
          <cell r="D422" t="str">
            <v>A</v>
          </cell>
          <cell r="E422" t="str">
            <v>EDGE COATING</v>
          </cell>
          <cell r="G422" t="str">
            <v>New</v>
          </cell>
          <cell r="H422" t="str">
            <v>Clear View Cover</v>
          </cell>
          <cell r="J422">
            <v>31</v>
          </cell>
          <cell r="L422">
            <v>0</v>
          </cell>
        </row>
        <row r="423">
          <cell r="A423" t="str">
            <v>M4</v>
          </cell>
          <cell r="B423" t="str">
            <v>W14</v>
          </cell>
          <cell r="C423">
            <v>43194</v>
          </cell>
          <cell r="D423" t="str">
            <v>A</v>
          </cell>
          <cell r="E423" t="str">
            <v>EDGE COATING</v>
          </cell>
          <cell r="G423" t="str">
            <v>New</v>
          </cell>
          <cell r="H423" t="str">
            <v>Clear View Cover</v>
          </cell>
          <cell r="J423">
            <v>430</v>
          </cell>
          <cell r="L423">
            <v>4</v>
          </cell>
        </row>
        <row r="424">
          <cell r="A424" t="str">
            <v>M4</v>
          </cell>
          <cell r="B424" t="str">
            <v>W14</v>
          </cell>
          <cell r="C424">
            <v>43194</v>
          </cell>
          <cell r="D424" t="str">
            <v>A</v>
          </cell>
          <cell r="E424" t="str">
            <v>EDGE COATING</v>
          </cell>
          <cell r="G424" t="str">
            <v>New</v>
          </cell>
          <cell r="H424" t="str">
            <v>Clear View Cover</v>
          </cell>
          <cell r="J424">
            <v>116</v>
          </cell>
          <cell r="L424">
            <v>0</v>
          </cell>
        </row>
        <row r="425">
          <cell r="A425" t="str">
            <v>M4</v>
          </cell>
          <cell r="B425" t="str">
            <v>W14</v>
          </cell>
          <cell r="C425">
            <v>43194</v>
          </cell>
          <cell r="D425" t="str">
            <v>A</v>
          </cell>
          <cell r="E425" t="str">
            <v>EDGE COATING</v>
          </cell>
          <cell r="G425" t="str">
            <v>New</v>
          </cell>
          <cell r="H425" t="str">
            <v>Clear View Cover</v>
          </cell>
          <cell r="J425">
            <v>1496</v>
          </cell>
          <cell r="L425">
            <v>3</v>
          </cell>
        </row>
        <row r="426">
          <cell r="A426" t="str">
            <v>M4</v>
          </cell>
          <cell r="B426" t="str">
            <v>W14</v>
          </cell>
          <cell r="C426">
            <v>43194</v>
          </cell>
          <cell r="D426" t="str">
            <v>A</v>
          </cell>
          <cell r="E426" t="str">
            <v>EDGE COATING</v>
          </cell>
          <cell r="G426" t="str">
            <v>Old</v>
          </cell>
          <cell r="H426" t="str">
            <v>Clear View Cover</v>
          </cell>
          <cell r="J426">
            <v>250</v>
          </cell>
          <cell r="L426">
            <v>3</v>
          </cell>
        </row>
        <row r="427">
          <cell r="A427" t="str">
            <v>M4</v>
          </cell>
          <cell r="B427" t="str">
            <v>W14</v>
          </cell>
          <cell r="C427">
            <v>43194</v>
          </cell>
          <cell r="D427" t="str">
            <v>A</v>
          </cell>
          <cell r="E427" t="str">
            <v>EDGE COATING</v>
          </cell>
          <cell r="G427" t="str">
            <v>Old</v>
          </cell>
          <cell r="H427" t="str">
            <v>Clear View Cover</v>
          </cell>
          <cell r="J427">
            <v>964</v>
          </cell>
          <cell r="L427">
            <v>4</v>
          </cell>
        </row>
        <row r="428">
          <cell r="A428" t="str">
            <v>M4</v>
          </cell>
          <cell r="B428" t="str">
            <v>W14</v>
          </cell>
          <cell r="C428">
            <v>43194</v>
          </cell>
          <cell r="D428" t="str">
            <v>A</v>
          </cell>
          <cell r="E428" t="str">
            <v>EDGE COATING</v>
          </cell>
          <cell r="G428" t="str">
            <v>Old</v>
          </cell>
          <cell r="H428" t="str">
            <v>Clear View Cover</v>
          </cell>
          <cell r="J428">
            <v>73</v>
          </cell>
          <cell r="L428">
            <v>3</v>
          </cell>
        </row>
        <row r="429">
          <cell r="A429" t="str">
            <v>M4</v>
          </cell>
          <cell r="B429" t="str">
            <v>W14</v>
          </cell>
          <cell r="C429">
            <v>43194</v>
          </cell>
          <cell r="D429" t="str">
            <v>A</v>
          </cell>
          <cell r="E429" t="str">
            <v>EDGE COATING</v>
          </cell>
          <cell r="G429" t="str">
            <v>Old</v>
          </cell>
          <cell r="H429" t="str">
            <v>Clear View Cover</v>
          </cell>
          <cell r="J429">
            <v>192</v>
          </cell>
          <cell r="L429">
            <v>1</v>
          </cell>
        </row>
        <row r="430">
          <cell r="A430" t="str">
            <v>M4</v>
          </cell>
          <cell r="B430" t="str">
            <v>W14</v>
          </cell>
          <cell r="C430">
            <v>43194</v>
          </cell>
          <cell r="D430" t="str">
            <v>A</v>
          </cell>
          <cell r="E430" t="str">
            <v>EDGE COATING</v>
          </cell>
          <cell r="G430" t="str">
            <v>Old</v>
          </cell>
          <cell r="H430" t="str">
            <v>Clear View Cover</v>
          </cell>
          <cell r="J430">
            <v>1172</v>
          </cell>
          <cell r="L430">
            <v>15</v>
          </cell>
        </row>
        <row r="431">
          <cell r="A431" t="str">
            <v>M4</v>
          </cell>
          <cell r="B431" t="str">
            <v>W14</v>
          </cell>
          <cell r="C431">
            <v>43194</v>
          </cell>
          <cell r="D431" t="str">
            <v>A</v>
          </cell>
          <cell r="E431" t="str">
            <v>EDGE COATING</v>
          </cell>
          <cell r="G431" t="str">
            <v>Old</v>
          </cell>
          <cell r="H431" t="str">
            <v>Clear View Cover</v>
          </cell>
          <cell r="J431">
            <v>245</v>
          </cell>
          <cell r="L431">
            <v>0</v>
          </cell>
        </row>
        <row r="432">
          <cell r="A432" t="str">
            <v>M4</v>
          </cell>
          <cell r="B432" t="str">
            <v>W14</v>
          </cell>
          <cell r="C432">
            <v>43194</v>
          </cell>
          <cell r="D432" t="str">
            <v>A</v>
          </cell>
          <cell r="E432" t="str">
            <v>EDGE COATING</v>
          </cell>
          <cell r="G432" t="str">
            <v>Old</v>
          </cell>
          <cell r="H432" t="str">
            <v>Book cover</v>
          </cell>
          <cell r="J432">
            <v>316</v>
          </cell>
          <cell r="L432">
            <v>1</v>
          </cell>
        </row>
        <row r="433">
          <cell r="A433" t="str">
            <v>M4</v>
          </cell>
          <cell r="B433" t="str">
            <v>W14</v>
          </cell>
          <cell r="C433">
            <v>43194</v>
          </cell>
          <cell r="D433" t="str">
            <v>A</v>
          </cell>
          <cell r="E433" t="str">
            <v>EDGE COATING</v>
          </cell>
          <cell r="G433" t="str">
            <v>Old</v>
          </cell>
          <cell r="H433" t="str">
            <v>Book cover</v>
          </cell>
          <cell r="J433">
            <v>865</v>
          </cell>
          <cell r="L433">
            <v>1</v>
          </cell>
        </row>
        <row r="434">
          <cell r="A434" t="str">
            <v>M4</v>
          </cell>
          <cell r="B434" t="str">
            <v>W14</v>
          </cell>
          <cell r="C434">
            <v>43194</v>
          </cell>
          <cell r="D434" t="str">
            <v>A</v>
          </cell>
          <cell r="E434" t="str">
            <v>EDGE COATING</v>
          </cell>
          <cell r="G434" t="str">
            <v>Old</v>
          </cell>
          <cell r="H434" t="str">
            <v>Book cover</v>
          </cell>
          <cell r="J434">
            <v>13</v>
          </cell>
          <cell r="L434">
            <v>0</v>
          </cell>
        </row>
        <row r="435">
          <cell r="A435" t="str">
            <v>M4</v>
          </cell>
          <cell r="B435" t="str">
            <v>W14</v>
          </cell>
          <cell r="C435">
            <v>43194</v>
          </cell>
          <cell r="D435" t="str">
            <v>A</v>
          </cell>
          <cell r="E435" t="str">
            <v>EDGE COATING</v>
          </cell>
          <cell r="G435" t="str">
            <v>Old</v>
          </cell>
          <cell r="H435" t="str">
            <v>Book cover</v>
          </cell>
          <cell r="J435">
            <v>366</v>
          </cell>
          <cell r="L435">
            <v>3</v>
          </cell>
        </row>
        <row r="436">
          <cell r="A436" t="str">
            <v>M4</v>
          </cell>
          <cell r="B436" t="str">
            <v>W14</v>
          </cell>
          <cell r="C436">
            <v>43194</v>
          </cell>
          <cell r="D436" t="str">
            <v>A</v>
          </cell>
          <cell r="E436" t="str">
            <v>EDGE COATING</v>
          </cell>
          <cell r="G436" t="str">
            <v>Old</v>
          </cell>
          <cell r="H436" t="str">
            <v>Book cover</v>
          </cell>
          <cell r="J436">
            <v>126</v>
          </cell>
          <cell r="L436">
            <v>3</v>
          </cell>
        </row>
        <row r="437">
          <cell r="A437" t="str">
            <v>M4</v>
          </cell>
          <cell r="B437" t="str">
            <v>W14</v>
          </cell>
          <cell r="C437">
            <v>43194</v>
          </cell>
          <cell r="D437" t="str">
            <v>A</v>
          </cell>
          <cell r="E437" t="str">
            <v>EDGE COATING</v>
          </cell>
          <cell r="G437" t="str">
            <v>Old</v>
          </cell>
          <cell r="H437" t="str">
            <v>Book cover</v>
          </cell>
          <cell r="J437">
            <v>690</v>
          </cell>
          <cell r="L437">
            <v>0</v>
          </cell>
        </row>
        <row r="438">
          <cell r="A438" t="str">
            <v>M4</v>
          </cell>
          <cell r="B438" t="str">
            <v>W14</v>
          </cell>
          <cell r="C438">
            <v>43194</v>
          </cell>
          <cell r="D438" t="str">
            <v>A</v>
          </cell>
          <cell r="E438" t="str">
            <v>EDGE COATING</v>
          </cell>
          <cell r="G438" t="str">
            <v>Old</v>
          </cell>
          <cell r="H438" t="str">
            <v>Book cover</v>
          </cell>
          <cell r="J438">
            <v>23</v>
          </cell>
          <cell r="L438">
            <v>0</v>
          </cell>
        </row>
        <row r="439">
          <cell r="A439" t="str">
            <v>M4</v>
          </cell>
          <cell r="B439" t="str">
            <v>W14</v>
          </cell>
          <cell r="C439">
            <v>43194</v>
          </cell>
          <cell r="D439" t="str">
            <v>A</v>
          </cell>
          <cell r="E439" t="str">
            <v>EDGE COATING</v>
          </cell>
          <cell r="G439" t="str">
            <v>Old</v>
          </cell>
          <cell r="H439" t="str">
            <v>Book cover</v>
          </cell>
          <cell r="J439">
            <v>22</v>
          </cell>
          <cell r="L439">
            <v>0</v>
          </cell>
        </row>
        <row r="440">
          <cell r="A440" t="str">
            <v>M4</v>
          </cell>
          <cell r="B440" t="str">
            <v>W14</v>
          </cell>
          <cell r="C440">
            <v>43194</v>
          </cell>
          <cell r="D440" t="str">
            <v>A</v>
          </cell>
          <cell r="E440" t="str">
            <v>EDGE COATING</v>
          </cell>
          <cell r="G440" t="str">
            <v>Old</v>
          </cell>
          <cell r="H440" t="str">
            <v>Clear View Cover</v>
          </cell>
          <cell r="J440">
            <v>145</v>
          </cell>
          <cell r="L440">
            <v>2</v>
          </cell>
        </row>
        <row r="441">
          <cell r="A441" t="str">
            <v>M4</v>
          </cell>
          <cell r="B441" t="str">
            <v>W14</v>
          </cell>
          <cell r="C441">
            <v>43194</v>
          </cell>
          <cell r="D441" t="str">
            <v>A</v>
          </cell>
          <cell r="E441" t="str">
            <v>EDGE COATING</v>
          </cell>
          <cell r="G441" t="str">
            <v>Old</v>
          </cell>
          <cell r="H441" t="str">
            <v>Clear View Cover</v>
          </cell>
          <cell r="J441">
            <v>236</v>
          </cell>
          <cell r="L441">
            <v>3</v>
          </cell>
        </row>
        <row r="442">
          <cell r="A442" t="str">
            <v>M4</v>
          </cell>
          <cell r="B442" t="str">
            <v>W14</v>
          </cell>
          <cell r="C442">
            <v>43194</v>
          </cell>
          <cell r="D442" t="str">
            <v>A</v>
          </cell>
          <cell r="E442" t="str">
            <v>EDGE COATING</v>
          </cell>
          <cell r="G442" t="str">
            <v>New</v>
          </cell>
          <cell r="H442" t="str">
            <v>Clear View Cover</v>
          </cell>
          <cell r="J442">
            <v>78</v>
          </cell>
          <cell r="L442">
            <v>2</v>
          </cell>
        </row>
        <row r="443">
          <cell r="A443" t="str">
            <v>M4</v>
          </cell>
          <cell r="B443" t="str">
            <v>W14</v>
          </cell>
          <cell r="C443">
            <v>43194</v>
          </cell>
          <cell r="D443" t="str">
            <v>A</v>
          </cell>
          <cell r="E443" t="str">
            <v>ASSY</v>
          </cell>
          <cell r="G443" t="str">
            <v>Old</v>
          </cell>
          <cell r="H443" t="str">
            <v>Clear View Cover</v>
          </cell>
          <cell r="J443">
            <v>598</v>
          </cell>
          <cell r="L443">
            <v>0</v>
          </cell>
        </row>
        <row r="444">
          <cell r="A444" t="str">
            <v>M4</v>
          </cell>
          <cell r="B444" t="str">
            <v>W14</v>
          </cell>
          <cell r="C444">
            <v>43194</v>
          </cell>
          <cell r="D444" t="str">
            <v>A</v>
          </cell>
          <cell r="E444" t="str">
            <v>ASSY</v>
          </cell>
          <cell r="G444" t="str">
            <v>Old</v>
          </cell>
          <cell r="H444" t="str">
            <v>Clear View Cover</v>
          </cell>
          <cell r="J444">
            <v>477</v>
          </cell>
          <cell r="L444">
            <v>0</v>
          </cell>
        </row>
        <row r="445">
          <cell r="A445" t="str">
            <v>M4</v>
          </cell>
          <cell r="B445" t="str">
            <v>W14</v>
          </cell>
          <cell r="C445">
            <v>43194</v>
          </cell>
          <cell r="D445" t="str">
            <v>A</v>
          </cell>
          <cell r="E445" t="str">
            <v>ASSY</v>
          </cell>
          <cell r="G445" t="str">
            <v>Old</v>
          </cell>
          <cell r="H445" t="str">
            <v>Clear View Cover</v>
          </cell>
          <cell r="J445">
            <v>242</v>
          </cell>
          <cell r="L445">
            <v>0</v>
          </cell>
        </row>
        <row r="446">
          <cell r="A446" t="str">
            <v>M4</v>
          </cell>
          <cell r="B446" t="str">
            <v>W14</v>
          </cell>
          <cell r="C446">
            <v>43194</v>
          </cell>
          <cell r="D446" t="str">
            <v>A</v>
          </cell>
          <cell r="E446" t="str">
            <v>ASSY</v>
          </cell>
          <cell r="G446" t="str">
            <v>Old</v>
          </cell>
          <cell r="H446" t="str">
            <v>Flip Cover</v>
          </cell>
          <cell r="J446">
            <v>1034</v>
          </cell>
          <cell r="L446">
            <v>2</v>
          </cell>
        </row>
        <row r="447">
          <cell r="A447" t="str">
            <v>M4</v>
          </cell>
          <cell r="B447" t="str">
            <v>W14</v>
          </cell>
          <cell r="C447">
            <v>43194</v>
          </cell>
          <cell r="D447" t="str">
            <v>A</v>
          </cell>
          <cell r="E447" t="str">
            <v>ASSY</v>
          </cell>
          <cell r="G447" t="str">
            <v>New</v>
          </cell>
          <cell r="H447" t="str">
            <v>Clear View Cover</v>
          </cell>
          <cell r="J447">
            <v>2848</v>
          </cell>
          <cell r="L447">
            <v>14</v>
          </cell>
        </row>
        <row r="448">
          <cell r="A448" t="str">
            <v>M4</v>
          </cell>
          <cell r="B448" t="str">
            <v>W14</v>
          </cell>
          <cell r="C448">
            <v>43194</v>
          </cell>
          <cell r="D448" t="str">
            <v>A</v>
          </cell>
          <cell r="E448" t="str">
            <v>ASSY</v>
          </cell>
          <cell r="G448" t="str">
            <v>New</v>
          </cell>
          <cell r="H448" t="str">
            <v>Clear View Cover</v>
          </cell>
          <cell r="J448">
            <v>100</v>
          </cell>
          <cell r="L448">
            <v>0</v>
          </cell>
        </row>
        <row r="449">
          <cell r="A449" t="str">
            <v>M4</v>
          </cell>
          <cell r="B449" t="str">
            <v>W14</v>
          </cell>
          <cell r="C449">
            <v>43194</v>
          </cell>
          <cell r="D449" t="str">
            <v>A</v>
          </cell>
          <cell r="E449" t="str">
            <v>ASSY</v>
          </cell>
          <cell r="G449" t="str">
            <v>New</v>
          </cell>
          <cell r="H449" t="str">
            <v>Clear View Cover</v>
          </cell>
          <cell r="J449">
            <v>271</v>
          </cell>
          <cell r="L449">
            <v>0</v>
          </cell>
        </row>
        <row r="450">
          <cell r="A450" t="str">
            <v>M4</v>
          </cell>
          <cell r="B450" t="str">
            <v>W14</v>
          </cell>
          <cell r="C450">
            <v>43194</v>
          </cell>
          <cell r="D450" t="str">
            <v>A</v>
          </cell>
          <cell r="E450" t="str">
            <v>ASSY</v>
          </cell>
          <cell r="G450" t="str">
            <v>New</v>
          </cell>
          <cell r="H450" t="str">
            <v>Clear View Cover</v>
          </cell>
          <cell r="J450">
            <v>564</v>
          </cell>
          <cell r="L450">
            <v>0</v>
          </cell>
        </row>
        <row r="451">
          <cell r="A451" t="str">
            <v>M4</v>
          </cell>
          <cell r="B451" t="str">
            <v>W14</v>
          </cell>
          <cell r="C451">
            <v>43194</v>
          </cell>
          <cell r="D451" t="str">
            <v>A</v>
          </cell>
          <cell r="E451" t="str">
            <v>ASSY</v>
          </cell>
          <cell r="G451" t="str">
            <v>New</v>
          </cell>
          <cell r="H451" t="str">
            <v>Clear View Cover</v>
          </cell>
          <cell r="J451">
            <v>2765</v>
          </cell>
          <cell r="L451">
            <v>16</v>
          </cell>
        </row>
        <row r="452">
          <cell r="A452" t="str">
            <v>M4</v>
          </cell>
          <cell r="B452" t="str">
            <v>W14</v>
          </cell>
          <cell r="C452">
            <v>43194</v>
          </cell>
          <cell r="D452" t="str">
            <v>A</v>
          </cell>
          <cell r="E452" t="str">
            <v>ASSY</v>
          </cell>
          <cell r="G452" t="str">
            <v>Old</v>
          </cell>
          <cell r="H452" t="str">
            <v>Clear View Cover</v>
          </cell>
          <cell r="J452">
            <v>162</v>
          </cell>
          <cell r="L452">
            <v>0</v>
          </cell>
        </row>
        <row r="453">
          <cell r="A453" t="str">
            <v>M4</v>
          </cell>
          <cell r="B453" t="str">
            <v>W14</v>
          </cell>
          <cell r="C453">
            <v>43194</v>
          </cell>
          <cell r="D453" t="str">
            <v>A</v>
          </cell>
          <cell r="E453" t="str">
            <v>ASSY</v>
          </cell>
          <cell r="G453" t="str">
            <v>Old</v>
          </cell>
          <cell r="H453" t="str">
            <v>Clear View Cover</v>
          </cell>
          <cell r="J453">
            <v>1114</v>
          </cell>
          <cell r="L453">
            <v>10</v>
          </cell>
        </row>
        <row r="454">
          <cell r="A454" t="str">
            <v>M4</v>
          </cell>
          <cell r="B454" t="str">
            <v>W14</v>
          </cell>
          <cell r="C454">
            <v>43194</v>
          </cell>
          <cell r="D454" t="str">
            <v>A</v>
          </cell>
          <cell r="E454" t="str">
            <v>ASSY</v>
          </cell>
          <cell r="G454" t="str">
            <v>Old</v>
          </cell>
          <cell r="H454" t="str">
            <v>Clear View Cover</v>
          </cell>
          <cell r="J454">
            <v>161</v>
          </cell>
          <cell r="L454">
            <v>0</v>
          </cell>
        </row>
        <row r="455">
          <cell r="A455" t="str">
            <v>M4</v>
          </cell>
          <cell r="B455" t="str">
            <v>W14</v>
          </cell>
          <cell r="C455">
            <v>43194</v>
          </cell>
          <cell r="D455" t="str">
            <v>A</v>
          </cell>
          <cell r="E455" t="str">
            <v>ASSY</v>
          </cell>
          <cell r="G455" t="str">
            <v>Old</v>
          </cell>
          <cell r="H455" t="str">
            <v>Clear View Cover</v>
          </cell>
          <cell r="J455">
            <v>430</v>
          </cell>
          <cell r="L455">
            <v>0</v>
          </cell>
        </row>
        <row r="456">
          <cell r="A456" t="str">
            <v>M4</v>
          </cell>
          <cell r="B456" t="str">
            <v>W14</v>
          </cell>
          <cell r="C456">
            <v>43194</v>
          </cell>
          <cell r="D456" t="str">
            <v>A</v>
          </cell>
          <cell r="E456" t="str">
            <v>ASSY</v>
          </cell>
          <cell r="G456" t="str">
            <v>New Silicon</v>
          </cell>
          <cell r="H456" t="str">
            <v>Silicon</v>
          </cell>
          <cell r="J456">
            <v>1072</v>
          </cell>
          <cell r="L456">
            <v>9</v>
          </cell>
        </row>
        <row r="457">
          <cell r="A457" t="str">
            <v>M4</v>
          </cell>
          <cell r="B457" t="str">
            <v>W14</v>
          </cell>
          <cell r="C457">
            <v>43194</v>
          </cell>
          <cell r="D457" t="str">
            <v>A</v>
          </cell>
          <cell r="E457" t="str">
            <v>ASSY</v>
          </cell>
          <cell r="G457" t="str">
            <v>New Silicon</v>
          </cell>
          <cell r="H457" t="str">
            <v>Silicon</v>
          </cell>
          <cell r="J457">
            <v>1252</v>
          </cell>
          <cell r="L457">
            <v>16</v>
          </cell>
        </row>
        <row r="458">
          <cell r="A458" t="str">
            <v>M4</v>
          </cell>
          <cell r="B458" t="str">
            <v>W14</v>
          </cell>
          <cell r="C458">
            <v>43194</v>
          </cell>
          <cell r="D458" t="str">
            <v>A</v>
          </cell>
          <cell r="E458" t="str">
            <v>ASSY</v>
          </cell>
          <cell r="G458" t="str">
            <v>Old Silicon</v>
          </cell>
          <cell r="H458" t="str">
            <v>Silicon</v>
          </cell>
          <cell r="J458">
            <v>214</v>
          </cell>
          <cell r="L458">
            <v>5</v>
          </cell>
        </row>
        <row r="459">
          <cell r="A459" t="str">
            <v>M4</v>
          </cell>
          <cell r="B459" t="str">
            <v>W14</v>
          </cell>
          <cell r="C459">
            <v>43194</v>
          </cell>
          <cell r="D459" t="str">
            <v>A</v>
          </cell>
          <cell r="E459" t="str">
            <v>MAIN HEATING</v>
          </cell>
          <cell r="G459" t="str">
            <v>Old</v>
          </cell>
          <cell r="H459" t="str">
            <v>Clear View Cover</v>
          </cell>
          <cell r="J459">
            <v>1186</v>
          </cell>
          <cell r="L459">
            <v>7</v>
          </cell>
        </row>
        <row r="460">
          <cell r="A460" t="str">
            <v>M4</v>
          </cell>
          <cell r="B460" t="str">
            <v>W14</v>
          </cell>
          <cell r="C460">
            <v>43194</v>
          </cell>
          <cell r="D460" t="str">
            <v>A</v>
          </cell>
          <cell r="E460" t="str">
            <v>MAIN HEATING</v>
          </cell>
          <cell r="G460" t="str">
            <v>New</v>
          </cell>
          <cell r="H460" t="str">
            <v>Clear View Cover</v>
          </cell>
          <cell r="J460">
            <v>1740</v>
          </cell>
          <cell r="L460">
            <v>12</v>
          </cell>
        </row>
        <row r="461">
          <cell r="A461" t="str">
            <v>M4</v>
          </cell>
          <cell r="B461" t="str">
            <v>W14</v>
          </cell>
          <cell r="C461">
            <v>43194</v>
          </cell>
          <cell r="D461" t="str">
            <v>A</v>
          </cell>
          <cell r="E461" t="str">
            <v>MAIN HEATING</v>
          </cell>
          <cell r="G461" t="str">
            <v>New</v>
          </cell>
          <cell r="H461" t="str">
            <v>Clear View Cover</v>
          </cell>
          <cell r="J461">
            <v>1284</v>
          </cell>
          <cell r="L461">
            <v>10</v>
          </cell>
        </row>
        <row r="462">
          <cell r="A462" t="str">
            <v>M4</v>
          </cell>
          <cell r="B462" t="str">
            <v>W14</v>
          </cell>
          <cell r="C462">
            <v>43194</v>
          </cell>
          <cell r="D462" t="str">
            <v>A</v>
          </cell>
          <cell r="E462" t="str">
            <v>MAIN HEATING</v>
          </cell>
          <cell r="G462" t="str">
            <v>New</v>
          </cell>
          <cell r="H462" t="str">
            <v>Clear View Cover</v>
          </cell>
          <cell r="J462">
            <v>1282</v>
          </cell>
          <cell r="L462">
            <v>9</v>
          </cell>
        </row>
        <row r="463">
          <cell r="A463" t="str">
            <v>M4</v>
          </cell>
          <cell r="B463" t="str">
            <v>W14</v>
          </cell>
          <cell r="C463">
            <v>43194</v>
          </cell>
          <cell r="D463" t="str">
            <v>A</v>
          </cell>
          <cell r="E463" t="str">
            <v>ASSY</v>
          </cell>
          <cell r="G463" t="str">
            <v>Old</v>
          </cell>
          <cell r="H463" t="str">
            <v>Book cover</v>
          </cell>
          <cell r="J463">
            <v>880</v>
          </cell>
          <cell r="L463">
            <v>1</v>
          </cell>
        </row>
        <row r="464">
          <cell r="A464" t="str">
            <v>M4</v>
          </cell>
          <cell r="B464" t="str">
            <v>W14</v>
          </cell>
          <cell r="C464">
            <v>43194</v>
          </cell>
          <cell r="D464" t="str">
            <v>A</v>
          </cell>
          <cell r="E464" t="str">
            <v>ASSY</v>
          </cell>
          <cell r="G464" t="str">
            <v>Old</v>
          </cell>
          <cell r="H464" t="str">
            <v>Book cover</v>
          </cell>
          <cell r="J464">
            <v>124</v>
          </cell>
          <cell r="L464">
            <v>2</v>
          </cell>
        </row>
        <row r="465">
          <cell r="A465" t="str">
            <v>M4</v>
          </cell>
          <cell r="B465" t="str">
            <v>W14</v>
          </cell>
          <cell r="C465">
            <v>43194</v>
          </cell>
          <cell r="D465" t="str">
            <v>A</v>
          </cell>
          <cell r="E465" t="str">
            <v>ASSY</v>
          </cell>
          <cell r="G465" t="str">
            <v>Old</v>
          </cell>
          <cell r="H465" t="str">
            <v>Book cover</v>
          </cell>
          <cell r="J465">
            <v>49</v>
          </cell>
          <cell r="L465">
            <v>0</v>
          </cell>
        </row>
        <row r="466">
          <cell r="A466" t="str">
            <v>M4</v>
          </cell>
          <cell r="B466" t="str">
            <v>W14</v>
          </cell>
          <cell r="C466">
            <v>43194</v>
          </cell>
          <cell r="D466" t="str">
            <v>A</v>
          </cell>
          <cell r="E466" t="str">
            <v>ASSY</v>
          </cell>
          <cell r="G466" t="str">
            <v>Old</v>
          </cell>
          <cell r="H466" t="str">
            <v>Book cover</v>
          </cell>
          <cell r="J466">
            <v>100</v>
          </cell>
          <cell r="L466">
            <v>0</v>
          </cell>
        </row>
        <row r="467">
          <cell r="A467" t="str">
            <v>M4</v>
          </cell>
          <cell r="B467" t="str">
            <v>W14</v>
          </cell>
          <cell r="C467">
            <v>43194</v>
          </cell>
          <cell r="D467" t="str">
            <v>A</v>
          </cell>
          <cell r="E467" t="str">
            <v>ASSY</v>
          </cell>
          <cell r="G467" t="str">
            <v>Old</v>
          </cell>
          <cell r="H467" t="str">
            <v>Book cover</v>
          </cell>
          <cell r="J467">
            <v>826</v>
          </cell>
          <cell r="L467">
            <v>5</v>
          </cell>
        </row>
        <row r="468">
          <cell r="A468" t="str">
            <v>M4</v>
          </cell>
          <cell r="B468" t="str">
            <v>W14</v>
          </cell>
          <cell r="C468">
            <v>43194</v>
          </cell>
          <cell r="D468" t="str">
            <v>A</v>
          </cell>
          <cell r="E468" t="str">
            <v>ASSY</v>
          </cell>
          <cell r="G468" t="str">
            <v>Old</v>
          </cell>
          <cell r="H468" t="str">
            <v>Book cover</v>
          </cell>
          <cell r="J468">
            <v>342</v>
          </cell>
          <cell r="L468">
            <v>22</v>
          </cell>
        </row>
        <row r="469">
          <cell r="A469" t="str">
            <v>M4</v>
          </cell>
          <cell r="B469" t="str">
            <v>W14</v>
          </cell>
          <cell r="C469">
            <v>43194</v>
          </cell>
          <cell r="D469" t="str">
            <v>A</v>
          </cell>
          <cell r="E469" t="str">
            <v>ASSY</v>
          </cell>
          <cell r="G469" t="str">
            <v>Old</v>
          </cell>
          <cell r="H469" t="str">
            <v>Book cover</v>
          </cell>
          <cell r="J469">
            <v>64</v>
          </cell>
          <cell r="L469">
            <v>0</v>
          </cell>
        </row>
        <row r="470">
          <cell r="A470" t="str">
            <v>M4</v>
          </cell>
          <cell r="B470" t="str">
            <v>W14</v>
          </cell>
          <cell r="C470">
            <v>43194</v>
          </cell>
          <cell r="D470" t="str">
            <v>B</v>
          </cell>
          <cell r="E470" t="str">
            <v>ASSY</v>
          </cell>
          <cell r="G470" t="str">
            <v>New</v>
          </cell>
          <cell r="H470" t="str">
            <v>Clear View Cover</v>
          </cell>
          <cell r="J470">
            <v>4560</v>
          </cell>
          <cell r="L470">
            <v>0</v>
          </cell>
        </row>
        <row r="471">
          <cell r="A471" t="str">
            <v>M4</v>
          </cell>
          <cell r="B471" t="str">
            <v>W14</v>
          </cell>
          <cell r="C471">
            <v>43194</v>
          </cell>
          <cell r="D471" t="str">
            <v>B</v>
          </cell>
          <cell r="E471" t="str">
            <v>MAIN HEATING</v>
          </cell>
          <cell r="G471" t="str">
            <v>New</v>
          </cell>
          <cell r="H471" t="str">
            <v>Clear View Cover</v>
          </cell>
          <cell r="J471">
            <v>29</v>
          </cell>
          <cell r="L471">
            <v>0</v>
          </cell>
        </row>
        <row r="472">
          <cell r="A472" t="str">
            <v>M4</v>
          </cell>
          <cell r="B472" t="str">
            <v>W14</v>
          </cell>
          <cell r="C472">
            <v>43194</v>
          </cell>
          <cell r="D472" t="str">
            <v>B</v>
          </cell>
          <cell r="E472" t="str">
            <v>MAIN HEATING</v>
          </cell>
          <cell r="G472" t="str">
            <v>New</v>
          </cell>
          <cell r="H472" t="str">
            <v>Clear View Cover</v>
          </cell>
          <cell r="J472">
            <v>113</v>
          </cell>
          <cell r="L472">
            <v>0</v>
          </cell>
        </row>
        <row r="473">
          <cell r="A473" t="str">
            <v>M4</v>
          </cell>
          <cell r="B473" t="str">
            <v>W14</v>
          </cell>
          <cell r="C473">
            <v>43194</v>
          </cell>
          <cell r="D473" t="str">
            <v>B</v>
          </cell>
          <cell r="E473" t="str">
            <v>MAIN HEATING</v>
          </cell>
          <cell r="G473" t="str">
            <v>New</v>
          </cell>
          <cell r="H473" t="str">
            <v>Clear View Cover</v>
          </cell>
          <cell r="J473">
            <v>1640</v>
          </cell>
          <cell r="L473">
            <v>0</v>
          </cell>
        </row>
        <row r="474">
          <cell r="A474" t="str">
            <v>M4</v>
          </cell>
          <cell r="B474" t="str">
            <v>W14</v>
          </cell>
          <cell r="C474">
            <v>43194</v>
          </cell>
          <cell r="D474" t="str">
            <v>B</v>
          </cell>
          <cell r="E474" t="str">
            <v>MAIN HEATING</v>
          </cell>
          <cell r="G474" t="str">
            <v>New</v>
          </cell>
          <cell r="H474" t="str">
            <v>Clear View Cover</v>
          </cell>
          <cell r="J474">
            <v>9</v>
          </cell>
          <cell r="L474">
            <v>0</v>
          </cell>
        </row>
        <row r="475">
          <cell r="A475" t="str">
            <v>M4</v>
          </cell>
          <cell r="B475" t="str">
            <v>W14</v>
          </cell>
          <cell r="C475">
            <v>43194</v>
          </cell>
          <cell r="D475" t="str">
            <v>B</v>
          </cell>
          <cell r="E475" t="str">
            <v>MAIN HEATING</v>
          </cell>
          <cell r="G475" t="str">
            <v>New</v>
          </cell>
          <cell r="H475" t="str">
            <v>Clear View Cover</v>
          </cell>
          <cell r="J475">
            <v>60</v>
          </cell>
          <cell r="L475">
            <v>0</v>
          </cell>
        </row>
        <row r="476">
          <cell r="A476" t="str">
            <v>M4</v>
          </cell>
          <cell r="B476" t="str">
            <v>W14</v>
          </cell>
          <cell r="C476">
            <v>43194</v>
          </cell>
          <cell r="D476" t="str">
            <v>B</v>
          </cell>
          <cell r="E476" t="str">
            <v>MAIN HEATING</v>
          </cell>
          <cell r="G476" t="str">
            <v>New</v>
          </cell>
          <cell r="H476" t="str">
            <v>Clear View Cover</v>
          </cell>
          <cell r="J476">
            <v>1927</v>
          </cell>
          <cell r="L476">
            <v>0</v>
          </cell>
        </row>
        <row r="477">
          <cell r="A477" t="str">
            <v>M4</v>
          </cell>
          <cell r="B477" t="str">
            <v>W14</v>
          </cell>
          <cell r="C477">
            <v>43194</v>
          </cell>
          <cell r="D477" t="str">
            <v>B</v>
          </cell>
          <cell r="E477" t="str">
            <v>ASSY</v>
          </cell>
          <cell r="G477" t="str">
            <v>Old</v>
          </cell>
          <cell r="H477" t="str">
            <v>Book cover</v>
          </cell>
          <cell r="J477">
            <v>589</v>
          </cell>
          <cell r="L477">
            <v>0</v>
          </cell>
        </row>
        <row r="478">
          <cell r="A478" t="str">
            <v>M4</v>
          </cell>
          <cell r="B478" t="str">
            <v>W14</v>
          </cell>
          <cell r="C478">
            <v>43194</v>
          </cell>
          <cell r="D478" t="str">
            <v>B</v>
          </cell>
          <cell r="E478" t="str">
            <v>ASSY</v>
          </cell>
          <cell r="G478" t="str">
            <v>Old</v>
          </cell>
          <cell r="H478" t="str">
            <v>Book cover</v>
          </cell>
          <cell r="J478">
            <v>503</v>
          </cell>
          <cell r="L478">
            <v>1</v>
          </cell>
        </row>
        <row r="479">
          <cell r="A479" t="str">
            <v>M4</v>
          </cell>
          <cell r="B479" t="str">
            <v>W14</v>
          </cell>
          <cell r="C479">
            <v>43194</v>
          </cell>
          <cell r="D479" t="str">
            <v>B</v>
          </cell>
          <cell r="E479" t="str">
            <v>ASSY</v>
          </cell>
          <cell r="G479" t="str">
            <v>Old</v>
          </cell>
          <cell r="H479" t="str">
            <v>Book cover</v>
          </cell>
          <cell r="J479">
            <v>60</v>
          </cell>
          <cell r="L479">
            <v>1</v>
          </cell>
        </row>
        <row r="480">
          <cell r="A480" t="str">
            <v>M4</v>
          </cell>
          <cell r="B480" t="str">
            <v>W14</v>
          </cell>
          <cell r="C480">
            <v>43194</v>
          </cell>
          <cell r="D480" t="str">
            <v>B</v>
          </cell>
          <cell r="E480" t="str">
            <v>ASSY</v>
          </cell>
          <cell r="G480" t="str">
            <v>Old</v>
          </cell>
          <cell r="H480" t="str">
            <v>Book cover</v>
          </cell>
          <cell r="J480">
            <v>25</v>
          </cell>
          <cell r="L480">
            <v>0</v>
          </cell>
        </row>
        <row r="481">
          <cell r="A481" t="str">
            <v>M4</v>
          </cell>
          <cell r="B481" t="str">
            <v>W14</v>
          </cell>
          <cell r="C481">
            <v>43194</v>
          </cell>
          <cell r="D481" t="str">
            <v>B</v>
          </cell>
          <cell r="E481" t="str">
            <v>ASSY</v>
          </cell>
          <cell r="G481" t="str">
            <v>Old</v>
          </cell>
          <cell r="H481" t="str">
            <v>Book cover</v>
          </cell>
          <cell r="J481">
            <v>64</v>
          </cell>
          <cell r="L481">
            <v>0</v>
          </cell>
        </row>
        <row r="482">
          <cell r="A482" t="str">
            <v>M4</v>
          </cell>
          <cell r="B482" t="str">
            <v>W14</v>
          </cell>
          <cell r="C482">
            <v>43194</v>
          </cell>
          <cell r="D482" t="str">
            <v>B</v>
          </cell>
          <cell r="E482" t="str">
            <v>ASSY</v>
          </cell>
          <cell r="G482" t="str">
            <v>Old</v>
          </cell>
          <cell r="H482" t="str">
            <v>Book cover</v>
          </cell>
          <cell r="J482">
            <v>157</v>
          </cell>
          <cell r="L482">
            <v>0</v>
          </cell>
        </row>
        <row r="483">
          <cell r="A483" t="str">
            <v>M4</v>
          </cell>
          <cell r="B483" t="str">
            <v>W14</v>
          </cell>
          <cell r="C483">
            <v>43194</v>
          </cell>
          <cell r="D483" t="str">
            <v>B</v>
          </cell>
          <cell r="E483" t="str">
            <v>ASSY</v>
          </cell>
          <cell r="G483" t="str">
            <v>Old</v>
          </cell>
          <cell r="H483" t="str">
            <v>Book cover</v>
          </cell>
          <cell r="J483">
            <v>420</v>
          </cell>
          <cell r="L483">
            <v>0</v>
          </cell>
        </row>
        <row r="484">
          <cell r="A484" t="str">
            <v>M4</v>
          </cell>
          <cell r="B484" t="str">
            <v>W14</v>
          </cell>
          <cell r="C484">
            <v>43194</v>
          </cell>
          <cell r="D484" t="str">
            <v>B</v>
          </cell>
          <cell r="E484" t="str">
            <v>EDGE COATING</v>
          </cell>
          <cell r="G484" t="str">
            <v>Old</v>
          </cell>
          <cell r="H484" t="str">
            <v>Book cover</v>
          </cell>
          <cell r="J484">
            <v>306</v>
          </cell>
          <cell r="L484">
            <v>0</v>
          </cell>
        </row>
        <row r="485">
          <cell r="A485" t="str">
            <v>M4</v>
          </cell>
          <cell r="B485" t="str">
            <v>W14</v>
          </cell>
          <cell r="C485">
            <v>43194</v>
          </cell>
          <cell r="D485" t="str">
            <v>B</v>
          </cell>
          <cell r="E485" t="str">
            <v>EDGE COATING</v>
          </cell>
          <cell r="G485" t="str">
            <v>Old</v>
          </cell>
          <cell r="H485" t="str">
            <v>Book cover</v>
          </cell>
          <cell r="J485">
            <v>190</v>
          </cell>
          <cell r="L485">
            <v>0</v>
          </cell>
        </row>
        <row r="486">
          <cell r="A486" t="str">
            <v>M4</v>
          </cell>
          <cell r="B486" t="str">
            <v>W14</v>
          </cell>
          <cell r="C486">
            <v>43194</v>
          </cell>
          <cell r="D486" t="str">
            <v>B</v>
          </cell>
          <cell r="E486" t="str">
            <v>EDGE COATING</v>
          </cell>
          <cell r="G486" t="str">
            <v>Old</v>
          </cell>
          <cell r="H486" t="str">
            <v>Book cover</v>
          </cell>
          <cell r="J486">
            <v>389</v>
          </cell>
          <cell r="L486">
            <v>0</v>
          </cell>
        </row>
        <row r="487">
          <cell r="A487" t="str">
            <v>M4</v>
          </cell>
          <cell r="B487" t="str">
            <v>W14</v>
          </cell>
          <cell r="C487">
            <v>43194</v>
          </cell>
          <cell r="D487" t="str">
            <v>B</v>
          </cell>
          <cell r="E487" t="str">
            <v>EDGE COATING</v>
          </cell>
          <cell r="G487" t="str">
            <v>Old</v>
          </cell>
          <cell r="H487" t="str">
            <v>Book cover</v>
          </cell>
          <cell r="J487">
            <v>100</v>
          </cell>
          <cell r="L487">
            <v>0</v>
          </cell>
        </row>
        <row r="488">
          <cell r="A488" t="str">
            <v>M4</v>
          </cell>
          <cell r="B488" t="str">
            <v>W14</v>
          </cell>
          <cell r="C488">
            <v>43194</v>
          </cell>
          <cell r="D488" t="str">
            <v>B</v>
          </cell>
          <cell r="E488" t="str">
            <v>EDGE COATING</v>
          </cell>
          <cell r="G488" t="str">
            <v>Old</v>
          </cell>
          <cell r="H488" t="str">
            <v>Book cover</v>
          </cell>
          <cell r="J488">
            <v>512</v>
          </cell>
          <cell r="L488">
            <v>0</v>
          </cell>
        </row>
        <row r="489">
          <cell r="A489" t="str">
            <v>M4</v>
          </cell>
          <cell r="B489" t="str">
            <v>W14</v>
          </cell>
          <cell r="C489">
            <v>43194</v>
          </cell>
          <cell r="D489" t="str">
            <v>B</v>
          </cell>
          <cell r="E489" t="str">
            <v>EDGE COATING</v>
          </cell>
          <cell r="G489" t="str">
            <v>Old</v>
          </cell>
          <cell r="H489" t="str">
            <v>Book cover</v>
          </cell>
          <cell r="J489">
            <v>88</v>
          </cell>
          <cell r="L489">
            <v>0</v>
          </cell>
        </row>
        <row r="490">
          <cell r="A490" t="str">
            <v>M4</v>
          </cell>
          <cell r="B490" t="str">
            <v>W14</v>
          </cell>
          <cell r="C490">
            <v>43194</v>
          </cell>
          <cell r="D490" t="str">
            <v>B</v>
          </cell>
          <cell r="E490" t="str">
            <v>EDGE COATING</v>
          </cell>
          <cell r="G490" t="str">
            <v>Old</v>
          </cell>
          <cell r="H490" t="str">
            <v>Book cover</v>
          </cell>
          <cell r="J490">
            <v>46</v>
          </cell>
          <cell r="L490">
            <v>0</v>
          </cell>
        </row>
        <row r="491">
          <cell r="A491" t="str">
            <v>M4</v>
          </cell>
          <cell r="B491" t="str">
            <v>W14</v>
          </cell>
          <cell r="C491">
            <v>43194</v>
          </cell>
          <cell r="D491" t="str">
            <v>B</v>
          </cell>
          <cell r="E491" t="str">
            <v>EDGE COATING</v>
          </cell>
          <cell r="G491" t="str">
            <v>Old</v>
          </cell>
          <cell r="H491" t="str">
            <v>Book cover</v>
          </cell>
          <cell r="J491">
            <v>28</v>
          </cell>
          <cell r="L491">
            <v>0</v>
          </cell>
        </row>
        <row r="492">
          <cell r="A492" t="str">
            <v>M4</v>
          </cell>
          <cell r="B492" t="str">
            <v>W14</v>
          </cell>
          <cell r="C492">
            <v>43194</v>
          </cell>
          <cell r="D492" t="str">
            <v>B</v>
          </cell>
          <cell r="E492" t="str">
            <v>EDGE COATING</v>
          </cell>
          <cell r="G492" t="str">
            <v>Old</v>
          </cell>
          <cell r="H492" t="str">
            <v>Book cover</v>
          </cell>
          <cell r="J492">
            <v>69</v>
          </cell>
          <cell r="L492">
            <v>0</v>
          </cell>
        </row>
        <row r="493">
          <cell r="A493" t="str">
            <v>M4</v>
          </cell>
          <cell r="B493" t="str">
            <v>W14</v>
          </cell>
          <cell r="C493">
            <v>43194</v>
          </cell>
          <cell r="D493" t="str">
            <v>B</v>
          </cell>
          <cell r="E493" t="str">
            <v>IN T/P</v>
          </cell>
          <cell r="G493" t="str">
            <v>New</v>
          </cell>
          <cell r="H493" t="str">
            <v>Clear View Cover</v>
          </cell>
          <cell r="J493">
            <v>24</v>
          </cell>
          <cell r="L493">
            <v>0</v>
          </cell>
        </row>
        <row r="494">
          <cell r="A494" t="str">
            <v>M4</v>
          </cell>
          <cell r="B494" t="str">
            <v>W14</v>
          </cell>
          <cell r="C494">
            <v>43194</v>
          </cell>
          <cell r="D494" t="str">
            <v>B</v>
          </cell>
          <cell r="E494" t="str">
            <v>IN T/P</v>
          </cell>
          <cell r="G494" t="str">
            <v>New</v>
          </cell>
          <cell r="H494" t="str">
            <v>Clear View Cover</v>
          </cell>
          <cell r="J494">
            <v>1176</v>
          </cell>
          <cell r="L494">
            <v>0</v>
          </cell>
        </row>
        <row r="495">
          <cell r="A495" t="str">
            <v>M4</v>
          </cell>
          <cell r="B495" t="str">
            <v>W14</v>
          </cell>
          <cell r="C495">
            <v>43194</v>
          </cell>
          <cell r="D495" t="str">
            <v>B</v>
          </cell>
          <cell r="E495" t="str">
            <v>IN T/P</v>
          </cell>
          <cell r="G495" t="str">
            <v>New</v>
          </cell>
          <cell r="H495" t="str">
            <v>Clear View Cover</v>
          </cell>
          <cell r="J495">
            <v>113</v>
          </cell>
          <cell r="L495">
            <v>0</v>
          </cell>
        </row>
        <row r="496">
          <cell r="A496" t="str">
            <v>M4</v>
          </cell>
          <cell r="B496" t="str">
            <v>W14</v>
          </cell>
          <cell r="C496">
            <v>43194</v>
          </cell>
          <cell r="D496" t="str">
            <v>B</v>
          </cell>
          <cell r="E496" t="str">
            <v>IN T/P</v>
          </cell>
          <cell r="G496" t="str">
            <v>New</v>
          </cell>
          <cell r="H496" t="str">
            <v>Clear View Cover</v>
          </cell>
          <cell r="J496">
            <v>1942</v>
          </cell>
          <cell r="L496">
            <v>0</v>
          </cell>
        </row>
        <row r="497">
          <cell r="A497" t="str">
            <v>M4</v>
          </cell>
          <cell r="B497" t="str">
            <v>W14</v>
          </cell>
          <cell r="C497">
            <v>43194</v>
          </cell>
          <cell r="D497" t="str">
            <v>B</v>
          </cell>
          <cell r="E497" t="str">
            <v>IN T/P</v>
          </cell>
          <cell r="G497" t="str">
            <v>New</v>
          </cell>
          <cell r="H497" t="str">
            <v>Clear View Cover</v>
          </cell>
          <cell r="J497">
            <v>102</v>
          </cell>
          <cell r="L497">
            <v>0</v>
          </cell>
        </row>
        <row r="498">
          <cell r="A498" t="str">
            <v>M4</v>
          </cell>
          <cell r="B498" t="str">
            <v>W14</v>
          </cell>
          <cell r="C498">
            <v>43194</v>
          </cell>
          <cell r="D498" t="str">
            <v>B</v>
          </cell>
          <cell r="E498" t="str">
            <v>IN T/P</v>
          </cell>
          <cell r="G498" t="str">
            <v>New</v>
          </cell>
          <cell r="H498" t="str">
            <v>Clear View Cover</v>
          </cell>
          <cell r="J498">
            <v>1896</v>
          </cell>
          <cell r="L498">
            <v>0</v>
          </cell>
        </row>
        <row r="499">
          <cell r="A499" t="str">
            <v>M4</v>
          </cell>
          <cell r="B499" t="str">
            <v>W14</v>
          </cell>
          <cell r="C499">
            <v>43194</v>
          </cell>
          <cell r="D499" t="str">
            <v>B</v>
          </cell>
          <cell r="E499" t="str">
            <v>IN T/P</v>
          </cell>
          <cell r="G499" t="str">
            <v>New</v>
          </cell>
          <cell r="H499" t="str">
            <v>Clear View Cover</v>
          </cell>
          <cell r="J499">
            <v>93</v>
          </cell>
          <cell r="L499">
            <v>0</v>
          </cell>
        </row>
        <row r="500">
          <cell r="A500" t="str">
            <v>M4</v>
          </cell>
          <cell r="B500" t="str">
            <v>W14</v>
          </cell>
          <cell r="C500">
            <v>43194</v>
          </cell>
          <cell r="D500" t="str">
            <v>B</v>
          </cell>
          <cell r="E500" t="str">
            <v>IN T/P</v>
          </cell>
          <cell r="G500" t="str">
            <v>Old</v>
          </cell>
          <cell r="H500" t="str">
            <v>Clear View Cover</v>
          </cell>
          <cell r="J500">
            <v>1218</v>
          </cell>
          <cell r="L500">
            <v>0</v>
          </cell>
        </row>
        <row r="501">
          <cell r="A501" t="str">
            <v>M4</v>
          </cell>
          <cell r="B501" t="str">
            <v>W14</v>
          </cell>
          <cell r="C501">
            <v>43194</v>
          </cell>
          <cell r="D501" t="str">
            <v>B</v>
          </cell>
          <cell r="E501" t="str">
            <v>IN T/P</v>
          </cell>
          <cell r="G501" t="str">
            <v>Old</v>
          </cell>
          <cell r="H501" t="str">
            <v>Clear View Cover</v>
          </cell>
          <cell r="J501">
            <v>30</v>
          </cell>
          <cell r="L501">
            <v>0</v>
          </cell>
        </row>
        <row r="502">
          <cell r="A502" t="str">
            <v>M4</v>
          </cell>
          <cell r="B502" t="str">
            <v>W14</v>
          </cell>
          <cell r="C502">
            <v>43194</v>
          </cell>
          <cell r="D502" t="str">
            <v>B</v>
          </cell>
          <cell r="E502" t="str">
            <v>IN T/P</v>
          </cell>
          <cell r="G502" t="str">
            <v>Old</v>
          </cell>
          <cell r="H502" t="str">
            <v>Clear View Cover</v>
          </cell>
          <cell r="J502">
            <v>1146</v>
          </cell>
          <cell r="L502">
            <v>0</v>
          </cell>
        </row>
        <row r="503">
          <cell r="A503" t="str">
            <v>M4</v>
          </cell>
          <cell r="B503" t="str">
            <v>W14</v>
          </cell>
          <cell r="C503">
            <v>43194</v>
          </cell>
          <cell r="D503" t="str">
            <v>B</v>
          </cell>
          <cell r="E503" t="str">
            <v>IN T/P</v>
          </cell>
          <cell r="G503" t="str">
            <v>Old</v>
          </cell>
          <cell r="H503" t="str">
            <v>Clear View Cover</v>
          </cell>
          <cell r="J503">
            <v>75</v>
          </cell>
          <cell r="L503">
            <v>0</v>
          </cell>
        </row>
        <row r="504">
          <cell r="A504" t="str">
            <v>M4</v>
          </cell>
          <cell r="B504" t="str">
            <v>W14</v>
          </cell>
          <cell r="C504">
            <v>43194</v>
          </cell>
          <cell r="D504" t="str">
            <v>B</v>
          </cell>
          <cell r="E504" t="str">
            <v>IN T/P</v>
          </cell>
          <cell r="G504" t="str">
            <v>Old</v>
          </cell>
          <cell r="H504" t="str">
            <v>Clear View Cover</v>
          </cell>
          <cell r="J504">
            <v>353</v>
          </cell>
          <cell r="L504">
            <v>0</v>
          </cell>
        </row>
        <row r="505">
          <cell r="A505" t="str">
            <v>M4</v>
          </cell>
          <cell r="B505" t="str">
            <v>W14</v>
          </cell>
          <cell r="C505">
            <v>43194</v>
          </cell>
          <cell r="D505" t="str">
            <v>B</v>
          </cell>
          <cell r="E505" t="str">
            <v>IN T/P</v>
          </cell>
          <cell r="G505" t="str">
            <v>Old</v>
          </cell>
          <cell r="H505" t="str">
            <v>Clear View Cover</v>
          </cell>
          <cell r="J505">
            <v>480</v>
          </cell>
          <cell r="L505">
            <v>0</v>
          </cell>
        </row>
        <row r="506">
          <cell r="A506" t="str">
            <v>M4</v>
          </cell>
          <cell r="B506" t="str">
            <v>W14</v>
          </cell>
          <cell r="C506">
            <v>43194</v>
          </cell>
          <cell r="D506" t="str">
            <v>B</v>
          </cell>
          <cell r="E506" t="str">
            <v>IN T/P</v>
          </cell>
          <cell r="G506" t="str">
            <v>Old</v>
          </cell>
          <cell r="H506" t="str">
            <v>Clear View Cover</v>
          </cell>
          <cell r="J506">
            <v>43</v>
          </cell>
          <cell r="L506">
            <v>0</v>
          </cell>
        </row>
        <row r="507">
          <cell r="A507" t="str">
            <v>M4</v>
          </cell>
          <cell r="B507" t="str">
            <v>W14</v>
          </cell>
          <cell r="C507">
            <v>43194</v>
          </cell>
          <cell r="D507" t="str">
            <v>B</v>
          </cell>
          <cell r="E507" t="str">
            <v>IN VAI</v>
          </cell>
          <cell r="G507" t="str">
            <v>Old</v>
          </cell>
          <cell r="H507" t="str">
            <v>Flip Cover</v>
          </cell>
          <cell r="J507">
            <v>1800</v>
          </cell>
          <cell r="L507">
            <v>0</v>
          </cell>
        </row>
        <row r="508">
          <cell r="A508" t="str">
            <v>M4</v>
          </cell>
          <cell r="B508" t="str">
            <v>W14</v>
          </cell>
          <cell r="C508">
            <v>43194</v>
          </cell>
          <cell r="D508" t="str">
            <v>B</v>
          </cell>
          <cell r="E508" t="str">
            <v>IN VAI</v>
          </cell>
          <cell r="G508" t="str">
            <v>Old</v>
          </cell>
          <cell r="H508" t="str">
            <v>Book cover</v>
          </cell>
          <cell r="J508">
            <v>59</v>
          </cell>
          <cell r="L508">
            <v>0</v>
          </cell>
        </row>
        <row r="509">
          <cell r="A509" t="str">
            <v>M4</v>
          </cell>
          <cell r="B509" t="str">
            <v>W14</v>
          </cell>
          <cell r="C509">
            <v>43194</v>
          </cell>
          <cell r="D509" t="str">
            <v>B</v>
          </cell>
          <cell r="E509" t="str">
            <v>IN VAI</v>
          </cell>
          <cell r="G509" t="str">
            <v>Old</v>
          </cell>
          <cell r="H509" t="str">
            <v>Flip Cover</v>
          </cell>
          <cell r="J509">
            <v>540</v>
          </cell>
          <cell r="L509">
            <v>0</v>
          </cell>
        </row>
        <row r="510">
          <cell r="A510" t="str">
            <v>M4</v>
          </cell>
          <cell r="B510" t="str">
            <v>W14</v>
          </cell>
          <cell r="C510">
            <v>43194</v>
          </cell>
          <cell r="D510" t="str">
            <v>B</v>
          </cell>
          <cell r="E510" t="str">
            <v>IN T/P</v>
          </cell>
          <cell r="G510" t="str">
            <v>Old</v>
          </cell>
          <cell r="H510" t="str">
            <v>Book cover</v>
          </cell>
          <cell r="J510">
            <v>320</v>
          </cell>
          <cell r="L510">
            <v>0</v>
          </cell>
        </row>
        <row r="511">
          <cell r="A511" t="str">
            <v>M4</v>
          </cell>
          <cell r="B511" t="str">
            <v>W14</v>
          </cell>
          <cell r="C511">
            <v>43194</v>
          </cell>
          <cell r="D511" t="str">
            <v>B</v>
          </cell>
          <cell r="E511" t="str">
            <v>IN T/P</v>
          </cell>
          <cell r="G511" t="str">
            <v>Old</v>
          </cell>
          <cell r="H511" t="str">
            <v>Book cover</v>
          </cell>
          <cell r="J511">
            <v>146</v>
          </cell>
          <cell r="L511">
            <v>0</v>
          </cell>
        </row>
        <row r="512">
          <cell r="A512" t="str">
            <v>M4</v>
          </cell>
          <cell r="B512" t="str">
            <v>W14</v>
          </cell>
          <cell r="C512">
            <v>43194</v>
          </cell>
          <cell r="D512" t="str">
            <v>B</v>
          </cell>
          <cell r="E512" t="str">
            <v>IN T/P</v>
          </cell>
          <cell r="G512" t="str">
            <v>Old</v>
          </cell>
          <cell r="H512" t="str">
            <v>Book cover</v>
          </cell>
          <cell r="J512">
            <v>54</v>
          </cell>
          <cell r="L512">
            <v>0</v>
          </cell>
        </row>
        <row r="513">
          <cell r="A513" t="str">
            <v>M4</v>
          </cell>
          <cell r="B513" t="str">
            <v>W14</v>
          </cell>
          <cell r="C513">
            <v>43194</v>
          </cell>
          <cell r="D513" t="str">
            <v>B</v>
          </cell>
          <cell r="E513" t="str">
            <v>MAIN HEATING</v>
          </cell>
          <cell r="G513" t="str">
            <v>Old</v>
          </cell>
          <cell r="H513" t="str">
            <v>Book cover</v>
          </cell>
          <cell r="J513">
            <v>99</v>
          </cell>
          <cell r="L513">
            <v>0</v>
          </cell>
        </row>
        <row r="514">
          <cell r="A514" t="str">
            <v>M4</v>
          </cell>
          <cell r="B514" t="str">
            <v>W14</v>
          </cell>
          <cell r="C514">
            <v>43194</v>
          </cell>
          <cell r="D514" t="str">
            <v>B</v>
          </cell>
          <cell r="E514" t="str">
            <v>MAIN HEATING</v>
          </cell>
          <cell r="G514" t="str">
            <v>Old</v>
          </cell>
          <cell r="H514" t="str">
            <v>Book cover</v>
          </cell>
          <cell r="J514">
            <v>11</v>
          </cell>
          <cell r="L514">
            <v>0</v>
          </cell>
        </row>
        <row r="515">
          <cell r="A515" t="str">
            <v>M4</v>
          </cell>
          <cell r="B515" t="str">
            <v>W14</v>
          </cell>
          <cell r="C515">
            <v>43194</v>
          </cell>
          <cell r="D515" t="str">
            <v>B</v>
          </cell>
          <cell r="E515" t="str">
            <v>MAIN HEATING</v>
          </cell>
          <cell r="G515" t="str">
            <v>Old</v>
          </cell>
          <cell r="H515" t="str">
            <v>Clear View Cover</v>
          </cell>
          <cell r="J515">
            <v>995</v>
          </cell>
          <cell r="L515">
            <v>1</v>
          </cell>
        </row>
        <row r="516">
          <cell r="A516" t="str">
            <v>M4</v>
          </cell>
          <cell r="B516" t="str">
            <v>W14</v>
          </cell>
          <cell r="C516">
            <v>43194</v>
          </cell>
          <cell r="D516" t="str">
            <v>B</v>
          </cell>
          <cell r="E516" t="str">
            <v>MAIN HEATING</v>
          </cell>
          <cell r="G516" t="str">
            <v>Old</v>
          </cell>
          <cell r="H516" t="str">
            <v>Clear View Cover</v>
          </cell>
          <cell r="J516">
            <v>30</v>
          </cell>
          <cell r="L516">
            <v>0</v>
          </cell>
        </row>
        <row r="517">
          <cell r="A517" t="str">
            <v>M4</v>
          </cell>
          <cell r="B517" t="str">
            <v>W14</v>
          </cell>
          <cell r="C517">
            <v>43194</v>
          </cell>
          <cell r="D517" t="str">
            <v>B</v>
          </cell>
          <cell r="E517" t="str">
            <v>ASSY</v>
          </cell>
          <cell r="G517" t="str">
            <v>Old Silicon</v>
          </cell>
          <cell r="H517" t="str">
            <v>Silicon</v>
          </cell>
          <cell r="J517">
            <v>1066</v>
          </cell>
          <cell r="L517">
            <v>11</v>
          </cell>
        </row>
        <row r="518">
          <cell r="A518" t="str">
            <v>M4</v>
          </cell>
          <cell r="B518" t="str">
            <v>W14</v>
          </cell>
          <cell r="C518">
            <v>43194</v>
          </cell>
          <cell r="D518" t="str">
            <v>B</v>
          </cell>
          <cell r="E518" t="str">
            <v>ASSY</v>
          </cell>
          <cell r="G518" t="str">
            <v>Old Silicon</v>
          </cell>
          <cell r="H518" t="str">
            <v>Silicon</v>
          </cell>
          <cell r="J518">
            <v>9</v>
          </cell>
          <cell r="L518">
            <v>0</v>
          </cell>
        </row>
        <row r="519">
          <cell r="A519" t="str">
            <v>M4</v>
          </cell>
          <cell r="B519" t="str">
            <v>W14</v>
          </cell>
          <cell r="C519">
            <v>43194</v>
          </cell>
          <cell r="D519" t="str">
            <v>B</v>
          </cell>
          <cell r="E519" t="str">
            <v>MAIN HEATING</v>
          </cell>
          <cell r="G519" t="str">
            <v>Old</v>
          </cell>
          <cell r="H519" t="str">
            <v>Clear View Cover</v>
          </cell>
          <cell r="J519">
            <v>900</v>
          </cell>
          <cell r="L519">
            <v>0</v>
          </cell>
        </row>
        <row r="520">
          <cell r="A520" t="str">
            <v>M4</v>
          </cell>
          <cell r="B520" t="str">
            <v>W14</v>
          </cell>
          <cell r="C520">
            <v>43194</v>
          </cell>
          <cell r="D520" t="str">
            <v>B</v>
          </cell>
          <cell r="E520" t="str">
            <v>MAIN HEATING</v>
          </cell>
          <cell r="G520" t="str">
            <v>Old</v>
          </cell>
          <cell r="H520" t="str">
            <v>Clear View Cover</v>
          </cell>
          <cell r="J520">
            <v>43</v>
          </cell>
          <cell r="L520">
            <v>0</v>
          </cell>
        </row>
        <row r="521">
          <cell r="A521" t="str">
            <v>M4</v>
          </cell>
          <cell r="B521" t="str">
            <v>W14</v>
          </cell>
          <cell r="C521">
            <v>43194</v>
          </cell>
          <cell r="D521" t="str">
            <v>B</v>
          </cell>
          <cell r="E521" t="str">
            <v>MAIN HEATING</v>
          </cell>
          <cell r="G521" t="str">
            <v>Old</v>
          </cell>
          <cell r="H521" t="str">
            <v>Clear View Cover</v>
          </cell>
          <cell r="J521">
            <v>1077</v>
          </cell>
          <cell r="L521">
            <v>0</v>
          </cell>
        </row>
        <row r="522">
          <cell r="A522" t="str">
            <v>M4</v>
          </cell>
          <cell r="B522" t="str">
            <v>W14</v>
          </cell>
          <cell r="C522">
            <v>43194</v>
          </cell>
          <cell r="D522" t="str">
            <v>B</v>
          </cell>
          <cell r="E522" t="str">
            <v>MAIN HEATING</v>
          </cell>
          <cell r="G522" t="str">
            <v>Old</v>
          </cell>
          <cell r="H522" t="str">
            <v>Clear View Cover</v>
          </cell>
          <cell r="J522">
            <v>75</v>
          </cell>
          <cell r="L522">
            <v>0</v>
          </cell>
        </row>
        <row r="523">
          <cell r="A523" t="str">
            <v>M4</v>
          </cell>
          <cell r="B523" t="str">
            <v>W14</v>
          </cell>
          <cell r="C523">
            <v>43194</v>
          </cell>
          <cell r="D523" t="str">
            <v>B</v>
          </cell>
          <cell r="E523" t="str">
            <v>MAIN HEATING</v>
          </cell>
          <cell r="G523" t="str">
            <v>Old</v>
          </cell>
          <cell r="H523" t="str">
            <v>Clear View Cover</v>
          </cell>
          <cell r="J523">
            <v>392</v>
          </cell>
          <cell r="L523">
            <v>0</v>
          </cell>
        </row>
        <row r="524">
          <cell r="A524" t="str">
            <v>M4</v>
          </cell>
          <cell r="B524" t="str">
            <v>W14</v>
          </cell>
          <cell r="C524">
            <v>43194</v>
          </cell>
          <cell r="D524" t="str">
            <v>B</v>
          </cell>
          <cell r="E524" t="str">
            <v>MAIN HEATING</v>
          </cell>
          <cell r="G524" t="str">
            <v>Old</v>
          </cell>
          <cell r="H524" t="str">
            <v>Clear View Cover</v>
          </cell>
          <cell r="J524">
            <v>30</v>
          </cell>
          <cell r="L524">
            <v>0</v>
          </cell>
        </row>
        <row r="525">
          <cell r="A525" t="str">
            <v>M4</v>
          </cell>
          <cell r="B525" t="str">
            <v>W14</v>
          </cell>
          <cell r="C525">
            <v>43194</v>
          </cell>
          <cell r="D525" t="str">
            <v>B</v>
          </cell>
          <cell r="E525" t="str">
            <v>MAIN HEATING</v>
          </cell>
          <cell r="G525" t="str">
            <v>Old</v>
          </cell>
          <cell r="H525" t="str">
            <v>Clear View Cover</v>
          </cell>
          <cell r="J525">
            <v>313</v>
          </cell>
          <cell r="L525">
            <v>0</v>
          </cell>
        </row>
        <row r="526">
          <cell r="A526" t="str">
            <v>M4</v>
          </cell>
          <cell r="B526" t="str">
            <v>W14</v>
          </cell>
          <cell r="C526">
            <v>43194</v>
          </cell>
          <cell r="D526" t="str">
            <v>B</v>
          </cell>
          <cell r="E526" t="str">
            <v>ASSY</v>
          </cell>
          <cell r="G526" t="str">
            <v>Old</v>
          </cell>
          <cell r="H526" t="str">
            <v>Clear View Cover</v>
          </cell>
          <cell r="J526">
            <v>1144</v>
          </cell>
          <cell r="L526">
            <v>4</v>
          </cell>
        </row>
        <row r="527">
          <cell r="A527" t="str">
            <v>M4</v>
          </cell>
          <cell r="B527" t="str">
            <v>W14</v>
          </cell>
          <cell r="C527">
            <v>43194</v>
          </cell>
          <cell r="D527" t="str">
            <v>B</v>
          </cell>
          <cell r="E527" t="str">
            <v>ASSY</v>
          </cell>
          <cell r="G527" t="str">
            <v>Old</v>
          </cell>
          <cell r="H527" t="str">
            <v>Clear View Cover</v>
          </cell>
          <cell r="J527">
            <v>855</v>
          </cell>
          <cell r="L527">
            <v>0</v>
          </cell>
        </row>
        <row r="528">
          <cell r="A528" t="str">
            <v>M4</v>
          </cell>
          <cell r="B528" t="str">
            <v>W14</v>
          </cell>
          <cell r="C528">
            <v>43194</v>
          </cell>
          <cell r="D528" t="str">
            <v>B</v>
          </cell>
          <cell r="E528" t="str">
            <v>ASSY</v>
          </cell>
          <cell r="G528" t="str">
            <v>Old</v>
          </cell>
          <cell r="H528" t="str">
            <v>Clear View Cover</v>
          </cell>
          <cell r="J528">
            <v>69</v>
          </cell>
          <cell r="L528">
            <v>0</v>
          </cell>
        </row>
        <row r="529">
          <cell r="A529" t="str">
            <v>M4</v>
          </cell>
          <cell r="B529" t="str">
            <v>W14</v>
          </cell>
          <cell r="C529">
            <v>43194</v>
          </cell>
          <cell r="D529" t="str">
            <v>B</v>
          </cell>
          <cell r="E529" t="str">
            <v>ASSY</v>
          </cell>
          <cell r="G529" t="str">
            <v>Old</v>
          </cell>
          <cell r="H529" t="str">
            <v>Clear View Cover</v>
          </cell>
          <cell r="J529">
            <v>40</v>
          </cell>
          <cell r="L529">
            <v>0</v>
          </cell>
        </row>
        <row r="530">
          <cell r="A530" t="str">
            <v>M4</v>
          </cell>
          <cell r="B530" t="str">
            <v>W14</v>
          </cell>
          <cell r="C530">
            <v>43194</v>
          </cell>
          <cell r="D530" t="str">
            <v>B</v>
          </cell>
          <cell r="E530" t="str">
            <v>ASSY</v>
          </cell>
          <cell r="G530" t="str">
            <v>Old</v>
          </cell>
          <cell r="H530" t="str">
            <v>Clear View Cover</v>
          </cell>
          <cell r="J530">
            <v>530</v>
          </cell>
          <cell r="L530">
            <v>0</v>
          </cell>
        </row>
        <row r="531">
          <cell r="A531" t="str">
            <v>M4</v>
          </cell>
          <cell r="B531" t="str">
            <v>W14</v>
          </cell>
          <cell r="C531">
            <v>43194</v>
          </cell>
          <cell r="D531" t="str">
            <v>B</v>
          </cell>
          <cell r="E531" t="str">
            <v>EDGE COATING</v>
          </cell>
          <cell r="G531" t="str">
            <v>New</v>
          </cell>
          <cell r="H531" t="str">
            <v>Clear View Cover</v>
          </cell>
          <cell r="J531">
            <v>64</v>
          </cell>
          <cell r="L531">
            <v>0</v>
          </cell>
        </row>
        <row r="532">
          <cell r="A532" t="str">
            <v>M4</v>
          </cell>
          <cell r="B532" t="str">
            <v>W14</v>
          </cell>
          <cell r="C532">
            <v>43194</v>
          </cell>
          <cell r="D532" t="str">
            <v>B</v>
          </cell>
          <cell r="E532" t="str">
            <v>EDGE COATING</v>
          </cell>
          <cell r="G532" t="str">
            <v>New</v>
          </cell>
          <cell r="H532" t="str">
            <v>Clear View Cover</v>
          </cell>
          <cell r="J532">
            <v>661</v>
          </cell>
          <cell r="L532">
            <v>1</v>
          </cell>
        </row>
        <row r="533">
          <cell r="A533" t="str">
            <v>M4</v>
          </cell>
          <cell r="B533" t="str">
            <v>W14</v>
          </cell>
          <cell r="C533">
            <v>43194</v>
          </cell>
          <cell r="D533" t="str">
            <v>B</v>
          </cell>
          <cell r="E533" t="str">
            <v>EDGE COATING</v>
          </cell>
          <cell r="G533" t="str">
            <v>New</v>
          </cell>
          <cell r="H533" t="str">
            <v>Clear View Cover</v>
          </cell>
          <cell r="J533">
            <v>4153</v>
          </cell>
          <cell r="L533">
            <v>2</v>
          </cell>
        </row>
        <row r="534">
          <cell r="A534" t="str">
            <v>M4</v>
          </cell>
          <cell r="B534" t="str">
            <v>W14</v>
          </cell>
          <cell r="C534">
            <v>43194</v>
          </cell>
          <cell r="D534" t="str">
            <v>B</v>
          </cell>
          <cell r="E534" t="str">
            <v>EDGE COATING</v>
          </cell>
          <cell r="G534" t="str">
            <v>New</v>
          </cell>
          <cell r="H534" t="str">
            <v>Clear View Cover</v>
          </cell>
          <cell r="J534">
            <v>1861</v>
          </cell>
          <cell r="L534">
            <v>0</v>
          </cell>
        </row>
        <row r="535">
          <cell r="A535" t="str">
            <v>M4</v>
          </cell>
          <cell r="B535" t="str">
            <v>W14</v>
          </cell>
          <cell r="C535">
            <v>43194</v>
          </cell>
          <cell r="D535" t="str">
            <v>B</v>
          </cell>
          <cell r="E535" t="str">
            <v>EDGE COATING</v>
          </cell>
          <cell r="G535" t="str">
            <v>New</v>
          </cell>
          <cell r="H535" t="str">
            <v>Clear View Cover</v>
          </cell>
          <cell r="J535">
            <v>260</v>
          </cell>
          <cell r="L535">
            <v>1</v>
          </cell>
        </row>
        <row r="536">
          <cell r="A536" t="str">
            <v>M4</v>
          </cell>
          <cell r="B536" t="str">
            <v>W14</v>
          </cell>
          <cell r="C536">
            <v>43194</v>
          </cell>
          <cell r="D536" t="str">
            <v>B</v>
          </cell>
          <cell r="E536" t="str">
            <v>EDGE COATING</v>
          </cell>
          <cell r="G536" t="str">
            <v>Old</v>
          </cell>
          <cell r="H536" t="str">
            <v>Clear View Cover</v>
          </cell>
          <cell r="J536">
            <v>233</v>
          </cell>
          <cell r="L536">
            <v>0</v>
          </cell>
        </row>
        <row r="537">
          <cell r="A537" t="str">
            <v>M4</v>
          </cell>
          <cell r="B537" t="str">
            <v>W14</v>
          </cell>
          <cell r="C537">
            <v>43194</v>
          </cell>
          <cell r="D537" t="str">
            <v>B</v>
          </cell>
          <cell r="E537" t="str">
            <v>EDGE COATING</v>
          </cell>
          <cell r="G537" t="str">
            <v>Old</v>
          </cell>
          <cell r="H537" t="str">
            <v>Clear View Cover</v>
          </cell>
          <cell r="J537">
            <v>623</v>
          </cell>
          <cell r="L537">
            <v>0</v>
          </cell>
        </row>
        <row r="538">
          <cell r="A538" t="str">
            <v>M4</v>
          </cell>
          <cell r="B538" t="str">
            <v>W14</v>
          </cell>
          <cell r="C538">
            <v>43194</v>
          </cell>
          <cell r="D538" t="str">
            <v>B</v>
          </cell>
          <cell r="E538" t="str">
            <v>EDGE COATING</v>
          </cell>
          <cell r="G538" t="str">
            <v>Old</v>
          </cell>
          <cell r="H538" t="str">
            <v>Clear View Cover</v>
          </cell>
          <cell r="J538">
            <v>1012</v>
          </cell>
          <cell r="L538">
            <v>0</v>
          </cell>
        </row>
        <row r="539">
          <cell r="A539" t="str">
            <v>M4</v>
          </cell>
          <cell r="B539" t="str">
            <v>W14</v>
          </cell>
          <cell r="C539">
            <v>43194</v>
          </cell>
          <cell r="D539" t="str">
            <v>B</v>
          </cell>
          <cell r="E539" t="str">
            <v>EDGE COATING</v>
          </cell>
          <cell r="G539" t="str">
            <v>Old</v>
          </cell>
          <cell r="H539" t="str">
            <v>Clear View Cover</v>
          </cell>
          <cell r="J539">
            <v>65</v>
          </cell>
          <cell r="L539">
            <v>0</v>
          </cell>
        </row>
        <row r="540">
          <cell r="A540" t="str">
            <v>M4</v>
          </cell>
          <cell r="B540" t="str">
            <v>W14</v>
          </cell>
          <cell r="C540">
            <v>43194</v>
          </cell>
          <cell r="D540" t="str">
            <v>B</v>
          </cell>
          <cell r="E540" t="str">
            <v>EDGE COATING</v>
          </cell>
          <cell r="G540" t="str">
            <v>Old</v>
          </cell>
          <cell r="H540" t="str">
            <v>Clear View Cover</v>
          </cell>
          <cell r="J540">
            <v>44</v>
          </cell>
          <cell r="L540">
            <v>0</v>
          </cell>
        </row>
        <row r="541">
          <cell r="A541" t="str">
            <v>M4</v>
          </cell>
          <cell r="B541" t="str">
            <v>W14</v>
          </cell>
          <cell r="C541">
            <v>43194</v>
          </cell>
          <cell r="D541" t="str">
            <v>B</v>
          </cell>
          <cell r="E541" t="str">
            <v>EDGE COATING</v>
          </cell>
          <cell r="G541" t="str">
            <v>Old</v>
          </cell>
          <cell r="H541" t="str">
            <v>Clear View Cover</v>
          </cell>
          <cell r="J541">
            <v>602</v>
          </cell>
          <cell r="L541">
            <v>0</v>
          </cell>
        </row>
        <row r="542">
          <cell r="A542" t="str">
            <v>M4</v>
          </cell>
          <cell r="B542" t="str">
            <v>W14</v>
          </cell>
          <cell r="C542">
            <v>43194</v>
          </cell>
          <cell r="D542" t="str">
            <v>B</v>
          </cell>
          <cell r="E542" t="str">
            <v>EDGE COATING</v>
          </cell>
          <cell r="G542" t="str">
            <v>Old</v>
          </cell>
          <cell r="H542" t="str">
            <v>Clear View Cover</v>
          </cell>
          <cell r="J542">
            <v>74</v>
          </cell>
          <cell r="L542">
            <v>0</v>
          </cell>
        </row>
        <row r="543">
          <cell r="A543" t="str">
            <v>M4</v>
          </cell>
          <cell r="B543" t="str">
            <v>W14</v>
          </cell>
          <cell r="C543">
            <v>43194</v>
          </cell>
          <cell r="D543" t="str">
            <v>B</v>
          </cell>
          <cell r="E543" t="str">
            <v>EDGE COATING</v>
          </cell>
          <cell r="G543" t="str">
            <v>Old</v>
          </cell>
          <cell r="H543" t="str">
            <v>Clear View Cover</v>
          </cell>
          <cell r="J543">
            <v>314</v>
          </cell>
          <cell r="L543">
            <v>1</v>
          </cell>
        </row>
        <row r="544">
          <cell r="A544" t="str">
            <v>M4</v>
          </cell>
          <cell r="B544" t="str">
            <v>W14</v>
          </cell>
          <cell r="C544">
            <v>43194</v>
          </cell>
          <cell r="D544" t="str">
            <v>B</v>
          </cell>
          <cell r="E544" t="str">
            <v>EDGE COATING</v>
          </cell>
          <cell r="G544" t="str">
            <v>Old</v>
          </cell>
          <cell r="H544" t="str">
            <v>Clear View Cover</v>
          </cell>
          <cell r="J544">
            <v>53</v>
          </cell>
          <cell r="L544">
            <v>0</v>
          </cell>
        </row>
        <row r="545">
          <cell r="A545" t="str">
            <v>M4</v>
          </cell>
          <cell r="B545" t="str">
            <v>W14</v>
          </cell>
          <cell r="C545">
            <v>43194</v>
          </cell>
          <cell r="D545" t="str">
            <v>B</v>
          </cell>
          <cell r="E545" t="str">
            <v>ASSY</v>
          </cell>
          <cell r="G545" t="str">
            <v>Old</v>
          </cell>
          <cell r="H545" t="str">
            <v>Flip Cover</v>
          </cell>
          <cell r="J545">
            <v>1314</v>
          </cell>
          <cell r="L545">
            <v>0</v>
          </cell>
        </row>
        <row r="546">
          <cell r="A546" t="str">
            <v>M4</v>
          </cell>
          <cell r="B546" t="str">
            <v>W14</v>
          </cell>
          <cell r="C546">
            <v>43194</v>
          </cell>
          <cell r="D546" t="str">
            <v>B</v>
          </cell>
          <cell r="E546" t="str">
            <v>ASSY</v>
          </cell>
          <cell r="G546" t="str">
            <v>Old</v>
          </cell>
          <cell r="H546" t="str">
            <v>Flip Cover</v>
          </cell>
          <cell r="J546">
            <v>18</v>
          </cell>
          <cell r="L546">
            <v>0</v>
          </cell>
        </row>
        <row r="547">
          <cell r="A547" t="str">
            <v>M4</v>
          </cell>
          <cell r="B547" t="str">
            <v>W14</v>
          </cell>
          <cell r="C547">
            <v>43194</v>
          </cell>
          <cell r="D547" t="str">
            <v>B</v>
          </cell>
          <cell r="E547" t="str">
            <v>ASSY</v>
          </cell>
          <cell r="G547" t="str">
            <v>Old</v>
          </cell>
          <cell r="H547" t="str">
            <v>Flip Cover</v>
          </cell>
          <cell r="J547">
            <v>924</v>
          </cell>
          <cell r="L547">
            <v>0</v>
          </cell>
        </row>
        <row r="548">
          <cell r="A548" t="str">
            <v>M4</v>
          </cell>
          <cell r="B548" t="str">
            <v>W14</v>
          </cell>
          <cell r="C548">
            <v>43194</v>
          </cell>
          <cell r="D548" t="str">
            <v>B</v>
          </cell>
          <cell r="E548" t="str">
            <v>ASSY</v>
          </cell>
          <cell r="G548" t="str">
            <v>Old</v>
          </cell>
          <cell r="H548" t="str">
            <v>Clear View Cover</v>
          </cell>
          <cell r="J548">
            <v>1176</v>
          </cell>
          <cell r="L548">
            <v>0</v>
          </cell>
        </row>
        <row r="549">
          <cell r="A549" t="str">
            <v>M4</v>
          </cell>
          <cell r="B549" t="str">
            <v>W14</v>
          </cell>
          <cell r="C549">
            <v>43194</v>
          </cell>
          <cell r="D549" t="str">
            <v>B</v>
          </cell>
          <cell r="E549" t="str">
            <v>ASSY</v>
          </cell>
          <cell r="G549" t="str">
            <v>New</v>
          </cell>
          <cell r="H549" t="str">
            <v>Clear View Cover</v>
          </cell>
          <cell r="J549">
            <v>774</v>
          </cell>
          <cell r="L549">
            <v>4</v>
          </cell>
        </row>
        <row r="550">
          <cell r="A550" t="str">
            <v>M4</v>
          </cell>
          <cell r="B550" t="str">
            <v>W14</v>
          </cell>
          <cell r="C550">
            <v>43194</v>
          </cell>
          <cell r="D550" t="str">
            <v>B</v>
          </cell>
          <cell r="E550" t="str">
            <v>ASSY</v>
          </cell>
          <cell r="G550" t="str">
            <v>New</v>
          </cell>
          <cell r="H550" t="str">
            <v>Clear View Cover</v>
          </cell>
          <cell r="J550">
            <v>56</v>
          </cell>
          <cell r="L550">
            <v>0</v>
          </cell>
        </row>
        <row r="551">
          <cell r="A551" t="str">
            <v>M4</v>
          </cell>
          <cell r="B551" t="str">
            <v>W14</v>
          </cell>
          <cell r="C551">
            <v>43194</v>
          </cell>
          <cell r="D551" t="str">
            <v>B</v>
          </cell>
          <cell r="E551" t="str">
            <v>ASSY</v>
          </cell>
          <cell r="G551" t="str">
            <v>New</v>
          </cell>
          <cell r="H551" t="str">
            <v>Clear View Cover</v>
          </cell>
          <cell r="J551">
            <v>504</v>
          </cell>
          <cell r="L551">
            <v>0</v>
          </cell>
        </row>
        <row r="552">
          <cell r="A552" t="str">
            <v>M4</v>
          </cell>
          <cell r="B552" t="str">
            <v>W14</v>
          </cell>
          <cell r="C552">
            <v>43194</v>
          </cell>
          <cell r="D552" t="str">
            <v>B</v>
          </cell>
          <cell r="E552" t="str">
            <v>ASSY</v>
          </cell>
          <cell r="G552" t="str">
            <v>Old</v>
          </cell>
          <cell r="H552" t="str">
            <v>Clear View Cover</v>
          </cell>
          <cell r="J552">
            <v>28</v>
          </cell>
          <cell r="L552">
            <v>0</v>
          </cell>
        </row>
        <row r="553">
          <cell r="A553" t="str">
            <v>M4</v>
          </cell>
          <cell r="B553" t="str">
            <v>W14</v>
          </cell>
          <cell r="C553">
            <v>43194</v>
          </cell>
          <cell r="D553" t="str">
            <v>B</v>
          </cell>
          <cell r="E553" t="str">
            <v>ASSY</v>
          </cell>
          <cell r="G553" t="str">
            <v>Old</v>
          </cell>
          <cell r="H553" t="str">
            <v>Clear View Cover</v>
          </cell>
          <cell r="J553">
            <v>36</v>
          </cell>
          <cell r="L553">
            <v>0</v>
          </cell>
        </row>
        <row r="554">
          <cell r="A554" t="str">
            <v>M4</v>
          </cell>
          <cell r="B554" t="str">
            <v>W14</v>
          </cell>
          <cell r="C554">
            <v>43194</v>
          </cell>
          <cell r="D554" t="str">
            <v>B</v>
          </cell>
          <cell r="E554" t="str">
            <v>MAIN HEATING</v>
          </cell>
          <cell r="G554" t="str">
            <v>New</v>
          </cell>
          <cell r="H554" t="str">
            <v>Clear View Cover</v>
          </cell>
          <cell r="J554">
            <v>1560</v>
          </cell>
          <cell r="L554">
            <v>0</v>
          </cell>
        </row>
        <row r="555">
          <cell r="A555" t="str">
            <v>M4</v>
          </cell>
          <cell r="B555" t="str">
            <v>W14</v>
          </cell>
          <cell r="C555">
            <v>43194</v>
          </cell>
          <cell r="D555" t="str">
            <v>B</v>
          </cell>
          <cell r="E555" t="str">
            <v>MAIN HEATING</v>
          </cell>
          <cell r="G555" t="str">
            <v>New</v>
          </cell>
          <cell r="H555" t="str">
            <v>Clear View Cover</v>
          </cell>
          <cell r="J555">
            <v>24</v>
          </cell>
          <cell r="L555">
            <v>0</v>
          </cell>
        </row>
        <row r="556">
          <cell r="A556" t="str">
            <v>M4</v>
          </cell>
          <cell r="B556" t="str">
            <v>W14</v>
          </cell>
          <cell r="C556">
            <v>43194</v>
          </cell>
          <cell r="D556" t="str">
            <v>B</v>
          </cell>
          <cell r="E556" t="str">
            <v>MAIN HEATING</v>
          </cell>
          <cell r="G556" t="str">
            <v>New</v>
          </cell>
          <cell r="H556" t="str">
            <v>Clear View Cover</v>
          </cell>
          <cell r="J556">
            <v>34</v>
          </cell>
          <cell r="L556">
            <v>0</v>
          </cell>
        </row>
        <row r="557">
          <cell r="A557" t="str">
            <v>M4</v>
          </cell>
          <cell r="B557" t="str">
            <v>W14</v>
          </cell>
          <cell r="C557">
            <v>43194</v>
          </cell>
          <cell r="D557" t="str">
            <v>B</v>
          </cell>
          <cell r="E557" t="str">
            <v>MAIN HEATING</v>
          </cell>
          <cell r="G557" t="str">
            <v>New</v>
          </cell>
          <cell r="H557" t="str">
            <v>Clear View Cover</v>
          </cell>
          <cell r="J557">
            <v>15</v>
          </cell>
          <cell r="L557">
            <v>0</v>
          </cell>
        </row>
        <row r="558">
          <cell r="A558" t="str">
            <v>M4</v>
          </cell>
          <cell r="B558" t="str">
            <v>W14</v>
          </cell>
          <cell r="C558">
            <v>43194</v>
          </cell>
          <cell r="D558" t="str">
            <v>B</v>
          </cell>
          <cell r="E558" t="str">
            <v>MAIN HEATING</v>
          </cell>
          <cell r="G558" t="str">
            <v>New</v>
          </cell>
          <cell r="H558" t="str">
            <v>Clear View Cover</v>
          </cell>
          <cell r="J558">
            <v>18</v>
          </cell>
          <cell r="L558">
            <v>0</v>
          </cell>
        </row>
        <row r="559">
          <cell r="A559" t="str">
            <v>M4</v>
          </cell>
          <cell r="B559" t="str">
            <v>W14</v>
          </cell>
          <cell r="C559">
            <v>43194</v>
          </cell>
          <cell r="D559" t="str">
            <v>B</v>
          </cell>
          <cell r="E559" t="str">
            <v>MAIN HEATING</v>
          </cell>
          <cell r="G559" t="str">
            <v>New</v>
          </cell>
          <cell r="H559" t="str">
            <v>Clear View Cover</v>
          </cell>
          <cell r="J559">
            <v>15</v>
          </cell>
          <cell r="L559">
            <v>0</v>
          </cell>
        </row>
        <row r="560">
          <cell r="A560" t="str">
            <v>M4</v>
          </cell>
          <cell r="B560" t="str">
            <v>W14</v>
          </cell>
          <cell r="C560">
            <v>43194</v>
          </cell>
          <cell r="D560" t="str">
            <v>B</v>
          </cell>
          <cell r="E560" t="str">
            <v>PACKING</v>
          </cell>
          <cell r="G560" t="str">
            <v>Old</v>
          </cell>
          <cell r="H560" t="str">
            <v>Book cover</v>
          </cell>
          <cell r="J560">
            <v>1636</v>
          </cell>
          <cell r="L560">
            <v>25</v>
          </cell>
        </row>
        <row r="561">
          <cell r="A561" t="str">
            <v>M4</v>
          </cell>
          <cell r="B561" t="str">
            <v>W14</v>
          </cell>
          <cell r="C561">
            <v>43194</v>
          </cell>
          <cell r="D561" t="str">
            <v>B</v>
          </cell>
          <cell r="E561" t="str">
            <v>PACKING</v>
          </cell>
          <cell r="G561" t="str">
            <v>Old</v>
          </cell>
          <cell r="H561" t="str">
            <v>Book cover</v>
          </cell>
          <cell r="J561">
            <v>279</v>
          </cell>
          <cell r="L561">
            <v>10</v>
          </cell>
        </row>
        <row r="562">
          <cell r="A562" t="str">
            <v>M4</v>
          </cell>
          <cell r="B562" t="str">
            <v>W14</v>
          </cell>
          <cell r="C562">
            <v>43194</v>
          </cell>
          <cell r="D562" t="str">
            <v>B</v>
          </cell>
          <cell r="E562" t="str">
            <v>PACKING</v>
          </cell>
          <cell r="G562" t="str">
            <v>Old</v>
          </cell>
          <cell r="H562" t="str">
            <v>Book cover</v>
          </cell>
          <cell r="J562">
            <v>179</v>
          </cell>
          <cell r="L562">
            <v>19</v>
          </cell>
        </row>
        <row r="563">
          <cell r="A563" t="str">
            <v>M4</v>
          </cell>
          <cell r="B563" t="str">
            <v>W14</v>
          </cell>
          <cell r="C563">
            <v>43194</v>
          </cell>
          <cell r="D563" t="str">
            <v>B</v>
          </cell>
          <cell r="E563" t="str">
            <v>PACKING</v>
          </cell>
          <cell r="G563" t="str">
            <v>Old</v>
          </cell>
          <cell r="H563" t="str">
            <v>Book cover</v>
          </cell>
          <cell r="J563">
            <v>26</v>
          </cell>
          <cell r="L563">
            <v>6</v>
          </cell>
        </row>
        <row r="564">
          <cell r="A564" t="str">
            <v>M4</v>
          </cell>
          <cell r="B564" t="str">
            <v>W14</v>
          </cell>
          <cell r="C564">
            <v>43194</v>
          </cell>
          <cell r="D564" t="str">
            <v>B</v>
          </cell>
          <cell r="E564" t="str">
            <v>PACKING</v>
          </cell>
          <cell r="G564" t="str">
            <v>New</v>
          </cell>
          <cell r="H564" t="str">
            <v>Clear View Cover</v>
          </cell>
          <cell r="J564">
            <v>400</v>
          </cell>
          <cell r="L564">
            <v>0</v>
          </cell>
        </row>
        <row r="565">
          <cell r="A565" t="str">
            <v>M4</v>
          </cell>
          <cell r="B565" t="str">
            <v>W14</v>
          </cell>
          <cell r="C565">
            <v>43194</v>
          </cell>
          <cell r="D565" t="str">
            <v>B</v>
          </cell>
          <cell r="E565" t="str">
            <v>PACKING</v>
          </cell>
          <cell r="G565" t="str">
            <v>New</v>
          </cell>
          <cell r="H565" t="str">
            <v>Clear View Cover</v>
          </cell>
          <cell r="J565">
            <v>28</v>
          </cell>
          <cell r="L565">
            <v>0</v>
          </cell>
        </row>
        <row r="566">
          <cell r="A566" t="str">
            <v>M4</v>
          </cell>
          <cell r="B566" t="str">
            <v>W14</v>
          </cell>
          <cell r="C566">
            <v>43194</v>
          </cell>
          <cell r="D566" t="str">
            <v>B</v>
          </cell>
          <cell r="E566" t="str">
            <v>PACKING</v>
          </cell>
          <cell r="G566" t="str">
            <v>Old</v>
          </cell>
          <cell r="H566" t="str">
            <v>Clear View Cover</v>
          </cell>
          <cell r="J566">
            <v>681</v>
          </cell>
          <cell r="L566">
            <v>31</v>
          </cell>
        </row>
        <row r="567">
          <cell r="A567" t="str">
            <v>M4</v>
          </cell>
          <cell r="B567" t="str">
            <v>W14</v>
          </cell>
          <cell r="C567">
            <v>43194</v>
          </cell>
          <cell r="D567" t="str">
            <v>B</v>
          </cell>
          <cell r="E567" t="str">
            <v>PACKING</v>
          </cell>
          <cell r="G567" t="str">
            <v>New</v>
          </cell>
          <cell r="H567" t="str">
            <v>Clear View Cover</v>
          </cell>
          <cell r="J567">
            <v>502</v>
          </cell>
          <cell r="L567">
            <v>2</v>
          </cell>
        </row>
        <row r="568">
          <cell r="A568" t="str">
            <v>M4</v>
          </cell>
          <cell r="B568" t="str">
            <v>W14</v>
          </cell>
          <cell r="C568">
            <v>43194</v>
          </cell>
          <cell r="D568" t="str">
            <v>B</v>
          </cell>
          <cell r="E568" t="str">
            <v>PACKING</v>
          </cell>
          <cell r="G568" t="str">
            <v>New</v>
          </cell>
          <cell r="H568" t="str">
            <v>Clear View Cover</v>
          </cell>
          <cell r="J568">
            <v>788</v>
          </cell>
          <cell r="L568">
            <v>18</v>
          </cell>
        </row>
        <row r="569">
          <cell r="A569" t="str">
            <v>M4</v>
          </cell>
          <cell r="B569" t="str">
            <v>W14</v>
          </cell>
          <cell r="C569">
            <v>43194</v>
          </cell>
          <cell r="D569" t="str">
            <v>B</v>
          </cell>
          <cell r="E569" t="str">
            <v>PACKING</v>
          </cell>
          <cell r="G569" t="str">
            <v>Old</v>
          </cell>
          <cell r="H569" t="str">
            <v>Clear View Cover</v>
          </cell>
          <cell r="J569">
            <v>121</v>
          </cell>
          <cell r="L569">
            <v>1</v>
          </cell>
        </row>
        <row r="570">
          <cell r="A570" t="str">
            <v>M4</v>
          </cell>
          <cell r="B570" t="str">
            <v>W14</v>
          </cell>
          <cell r="C570">
            <v>43194</v>
          </cell>
          <cell r="D570" t="str">
            <v>B</v>
          </cell>
          <cell r="E570" t="str">
            <v>PACKING</v>
          </cell>
          <cell r="G570" t="str">
            <v>New</v>
          </cell>
          <cell r="H570" t="str">
            <v>Clear View Cover</v>
          </cell>
          <cell r="J570">
            <v>182</v>
          </cell>
          <cell r="L570">
            <v>2</v>
          </cell>
        </row>
        <row r="571">
          <cell r="A571" t="str">
            <v>M4</v>
          </cell>
          <cell r="B571" t="str">
            <v>W14</v>
          </cell>
          <cell r="C571">
            <v>43194</v>
          </cell>
          <cell r="D571" t="str">
            <v>B</v>
          </cell>
          <cell r="E571" t="str">
            <v>PACKING</v>
          </cell>
          <cell r="G571" t="str">
            <v>New</v>
          </cell>
          <cell r="H571" t="str">
            <v>Clear View Cover</v>
          </cell>
          <cell r="J571">
            <v>192</v>
          </cell>
          <cell r="L571">
            <v>2</v>
          </cell>
        </row>
        <row r="572">
          <cell r="A572" t="str">
            <v>M4</v>
          </cell>
          <cell r="B572" t="str">
            <v>W14</v>
          </cell>
          <cell r="C572">
            <v>43194</v>
          </cell>
          <cell r="D572" t="str">
            <v>B</v>
          </cell>
          <cell r="E572" t="str">
            <v>PACKING</v>
          </cell>
          <cell r="G572" t="str">
            <v>New</v>
          </cell>
          <cell r="H572" t="str">
            <v>Clear View Cover</v>
          </cell>
          <cell r="J572">
            <v>100</v>
          </cell>
          <cell r="L572">
            <v>0</v>
          </cell>
        </row>
        <row r="573">
          <cell r="A573" t="str">
            <v>M4</v>
          </cell>
          <cell r="B573" t="str">
            <v>W14</v>
          </cell>
          <cell r="C573">
            <v>43194</v>
          </cell>
          <cell r="D573" t="str">
            <v>B</v>
          </cell>
          <cell r="E573" t="str">
            <v>PACKING</v>
          </cell>
          <cell r="G573" t="str">
            <v>New Silicon</v>
          </cell>
          <cell r="H573" t="str">
            <v>Silicon</v>
          </cell>
          <cell r="J573">
            <v>1253</v>
          </cell>
          <cell r="L573">
            <v>52</v>
          </cell>
        </row>
        <row r="574">
          <cell r="A574" t="str">
            <v>M4</v>
          </cell>
          <cell r="B574" t="str">
            <v>W14</v>
          </cell>
          <cell r="C574">
            <v>43194</v>
          </cell>
          <cell r="D574" t="str">
            <v>B</v>
          </cell>
          <cell r="E574" t="str">
            <v>PACKING</v>
          </cell>
          <cell r="G574" t="str">
            <v>New Silicon</v>
          </cell>
          <cell r="H574" t="str">
            <v>Silicon</v>
          </cell>
          <cell r="J574">
            <v>1253</v>
          </cell>
          <cell r="L574">
            <v>53</v>
          </cell>
        </row>
        <row r="575">
          <cell r="A575" t="str">
            <v>M4</v>
          </cell>
          <cell r="B575" t="str">
            <v>W14</v>
          </cell>
          <cell r="C575">
            <v>43194</v>
          </cell>
          <cell r="D575" t="str">
            <v>B</v>
          </cell>
          <cell r="E575" t="str">
            <v>PACKING</v>
          </cell>
          <cell r="G575" t="str">
            <v>Old Silicon</v>
          </cell>
          <cell r="H575" t="str">
            <v>Silicon</v>
          </cell>
          <cell r="J575">
            <v>20</v>
          </cell>
          <cell r="L575">
            <v>0</v>
          </cell>
        </row>
        <row r="576">
          <cell r="A576" t="str">
            <v>M4</v>
          </cell>
          <cell r="B576" t="str">
            <v>W14</v>
          </cell>
          <cell r="C576">
            <v>43194</v>
          </cell>
          <cell r="D576" t="str">
            <v>B</v>
          </cell>
          <cell r="E576" t="str">
            <v>PACKING</v>
          </cell>
          <cell r="G576" t="str">
            <v>New Silicon</v>
          </cell>
          <cell r="H576" t="str">
            <v>Silicon</v>
          </cell>
          <cell r="J576">
            <v>1</v>
          </cell>
          <cell r="L576">
            <v>0</v>
          </cell>
        </row>
        <row r="577">
          <cell r="A577" t="str">
            <v>M4</v>
          </cell>
          <cell r="B577" t="str">
            <v>W14</v>
          </cell>
          <cell r="C577">
            <v>43194</v>
          </cell>
          <cell r="D577" t="str">
            <v>B</v>
          </cell>
          <cell r="E577" t="str">
            <v>PACKING</v>
          </cell>
          <cell r="G577" t="str">
            <v>New Silicon</v>
          </cell>
          <cell r="H577" t="str">
            <v>Silicon</v>
          </cell>
          <cell r="J577">
            <v>1</v>
          </cell>
          <cell r="L577">
            <v>0</v>
          </cell>
        </row>
        <row r="578">
          <cell r="A578" t="str">
            <v>M4</v>
          </cell>
          <cell r="B578" t="str">
            <v>W14</v>
          </cell>
          <cell r="C578">
            <v>43194</v>
          </cell>
          <cell r="D578" t="str">
            <v>B</v>
          </cell>
          <cell r="E578" t="str">
            <v>PACKING</v>
          </cell>
          <cell r="G578" t="str">
            <v>Old</v>
          </cell>
          <cell r="H578" t="str">
            <v>Flip Cover</v>
          </cell>
          <cell r="J578">
            <v>1282</v>
          </cell>
          <cell r="L578">
            <v>2</v>
          </cell>
        </row>
        <row r="579">
          <cell r="A579" t="str">
            <v>M4</v>
          </cell>
          <cell r="B579" t="str">
            <v>W14</v>
          </cell>
          <cell r="C579">
            <v>43194</v>
          </cell>
          <cell r="D579" t="str">
            <v>B</v>
          </cell>
          <cell r="E579" t="str">
            <v>PACKING</v>
          </cell>
          <cell r="G579" t="str">
            <v>Old</v>
          </cell>
          <cell r="H579" t="str">
            <v>Clear View Cover</v>
          </cell>
          <cell r="J579">
            <v>1244</v>
          </cell>
          <cell r="L579">
            <v>4</v>
          </cell>
        </row>
        <row r="580">
          <cell r="A580" t="str">
            <v>M4</v>
          </cell>
          <cell r="B580" t="str">
            <v>W14</v>
          </cell>
          <cell r="C580">
            <v>43194</v>
          </cell>
          <cell r="D580" t="str">
            <v>B</v>
          </cell>
          <cell r="E580" t="str">
            <v>PACKING</v>
          </cell>
          <cell r="G580" t="str">
            <v>Old</v>
          </cell>
          <cell r="H580" t="str">
            <v>Flip Cover</v>
          </cell>
          <cell r="J580">
            <v>54</v>
          </cell>
          <cell r="L580">
            <v>0</v>
          </cell>
        </row>
        <row r="581">
          <cell r="A581" t="str">
            <v>M4</v>
          </cell>
          <cell r="B581" t="str">
            <v>W14</v>
          </cell>
          <cell r="C581">
            <v>43194</v>
          </cell>
          <cell r="D581" t="str">
            <v>B</v>
          </cell>
          <cell r="E581" t="str">
            <v>PACKING</v>
          </cell>
          <cell r="G581" t="str">
            <v>New</v>
          </cell>
          <cell r="H581" t="str">
            <v>Clear View Cover</v>
          </cell>
          <cell r="J581">
            <v>962</v>
          </cell>
          <cell r="L581">
            <v>2</v>
          </cell>
        </row>
        <row r="582">
          <cell r="A582" t="str">
            <v>M4</v>
          </cell>
          <cell r="B582" t="str">
            <v>W14</v>
          </cell>
          <cell r="C582">
            <v>43194</v>
          </cell>
          <cell r="D582" t="str">
            <v>B</v>
          </cell>
          <cell r="E582" t="str">
            <v>PACKING</v>
          </cell>
          <cell r="G582" t="str">
            <v>New</v>
          </cell>
          <cell r="H582" t="str">
            <v>Clear View Cover</v>
          </cell>
          <cell r="J582">
            <v>568</v>
          </cell>
          <cell r="L582">
            <v>8</v>
          </cell>
        </row>
        <row r="583">
          <cell r="A583" t="str">
            <v>M4</v>
          </cell>
          <cell r="B583" t="str">
            <v>W14</v>
          </cell>
          <cell r="C583">
            <v>43194</v>
          </cell>
          <cell r="D583" t="str">
            <v>B</v>
          </cell>
          <cell r="E583" t="str">
            <v>PACKING</v>
          </cell>
          <cell r="G583" t="str">
            <v>New</v>
          </cell>
          <cell r="H583" t="str">
            <v>Clear View Cover</v>
          </cell>
          <cell r="J583">
            <v>61</v>
          </cell>
          <cell r="L583">
            <v>3</v>
          </cell>
        </row>
        <row r="584">
          <cell r="A584" t="str">
            <v>M4</v>
          </cell>
          <cell r="B584" t="str">
            <v>W14</v>
          </cell>
          <cell r="C584">
            <v>43194</v>
          </cell>
          <cell r="D584" t="str">
            <v>B</v>
          </cell>
          <cell r="E584" t="str">
            <v>PACKING</v>
          </cell>
          <cell r="G584" t="str">
            <v>Old</v>
          </cell>
          <cell r="H584" t="str">
            <v>Clear View Cover</v>
          </cell>
          <cell r="J584">
            <v>1165</v>
          </cell>
          <cell r="L584">
            <v>5</v>
          </cell>
        </row>
        <row r="585">
          <cell r="A585" t="str">
            <v>M4</v>
          </cell>
          <cell r="B585" t="str">
            <v>W14</v>
          </cell>
          <cell r="C585">
            <v>43194</v>
          </cell>
          <cell r="D585" t="str">
            <v>B</v>
          </cell>
          <cell r="E585" t="str">
            <v>PACKING</v>
          </cell>
          <cell r="G585" t="str">
            <v>Old</v>
          </cell>
          <cell r="H585" t="str">
            <v>Clear View Cover</v>
          </cell>
          <cell r="J585">
            <v>561</v>
          </cell>
          <cell r="L585">
            <v>1</v>
          </cell>
        </row>
        <row r="586">
          <cell r="A586" t="str">
            <v>M4</v>
          </cell>
          <cell r="B586" t="str">
            <v>W14</v>
          </cell>
          <cell r="C586">
            <v>43194</v>
          </cell>
          <cell r="D586" t="str">
            <v>B</v>
          </cell>
          <cell r="E586" t="str">
            <v>PACKING</v>
          </cell>
          <cell r="G586" t="str">
            <v>Old</v>
          </cell>
          <cell r="H586" t="str">
            <v>Clear View Cover</v>
          </cell>
          <cell r="J586">
            <v>53</v>
          </cell>
          <cell r="L586">
            <v>0</v>
          </cell>
        </row>
        <row r="587">
          <cell r="A587" t="str">
            <v>M4</v>
          </cell>
          <cell r="B587" t="str">
            <v>W14</v>
          </cell>
          <cell r="C587">
            <v>43194</v>
          </cell>
          <cell r="D587" t="str">
            <v>B</v>
          </cell>
          <cell r="E587" t="str">
            <v>PACKING</v>
          </cell>
          <cell r="G587" t="str">
            <v>Old</v>
          </cell>
          <cell r="H587" t="str">
            <v>Clear View Cover</v>
          </cell>
          <cell r="J587">
            <v>108</v>
          </cell>
          <cell r="L587">
            <v>0</v>
          </cell>
        </row>
        <row r="588">
          <cell r="A588" t="str">
            <v>M4</v>
          </cell>
          <cell r="B588" t="str">
            <v>W14</v>
          </cell>
          <cell r="C588">
            <v>43195</v>
          </cell>
          <cell r="D588" t="str">
            <v>A</v>
          </cell>
          <cell r="E588" t="str">
            <v>MAIN HEATING</v>
          </cell>
          <cell r="G588" t="str">
            <v>Old</v>
          </cell>
          <cell r="H588" t="str">
            <v>Clear View Cover</v>
          </cell>
          <cell r="J588">
            <v>354</v>
          </cell>
          <cell r="L588">
            <v>0</v>
          </cell>
        </row>
        <row r="589">
          <cell r="A589" t="str">
            <v>M4</v>
          </cell>
          <cell r="B589" t="str">
            <v>W14</v>
          </cell>
          <cell r="C589">
            <v>43195</v>
          </cell>
          <cell r="D589" t="str">
            <v>A</v>
          </cell>
          <cell r="E589" t="str">
            <v>MAIN HEATING</v>
          </cell>
          <cell r="G589" t="str">
            <v>Old</v>
          </cell>
          <cell r="H589" t="str">
            <v>Clear View Cover</v>
          </cell>
          <cell r="J589">
            <v>324</v>
          </cell>
          <cell r="L589">
            <v>0</v>
          </cell>
        </row>
        <row r="590">
          <cell r="A590" t="str">
            <v>M4</v>
          </cell>
          <cell r="B590" t="str">
            <v>W14</v>
          </cell>
          <cell r="C590">
            <v>43195</v>
          </cell>
          <cell r="D590" t="str">
            <v>A</v>
          </cell>
          <cell r="E590" t="str">
            <v>MAIN HEATING</v>
          </cell>
          <cell r="G590" t="str">
            <v>Old</v>
          </cell>
          <cell r="H590" t="str">
            <v>Clear View Cover</v>
          </cell>
          <cell r="J590">
            <v>801</v>
          </cell>
          <cell r="L590">
            <v>7</v>
          </cell>
        </row>
        <row r="591">
          <cell r="A591" t="str">
            <v>M4</v>
          </cell>
          <cell r="B591" t="str">
            <v>W14</v>
          </cell>
          <cell r="C591">
            <v>43195</v>
          </cell>
          <cell r="D591" t="str">
            <v>A</v>
          </cell>
          <cell r="E591" t="str">
            <v>MAIN HEATING</v>
          </cell>
          <cell r="G591" t="str">
            <v>New</v>
          </cell>
          <cell r="H591" t="str">
            <v>Clear View Cover</v>
          </cell>
          <cell r="J591">
            <v>1227</v>
          </cell>
          <cell r="L591">
            <v>8</v>
          </cell>
        </row>
        <row r="592">
          <cell r="A592" t="str">
            <v>M4</v>
          </cell>
          <cell r="B592" t="str">
            <v>W14</v>
          </cell>
          <cell r="C592">
            <v>43195</v>
          </cell>
          <cell r="D592" t="str">
            <v>A</v>
          </cell>
          <cell r="E592" t="str">
            <v>MAIN HEATING</v>
          </cell>
          <cell r="G592" t="str">
            <v>New</v>
          </cell>
          <cell r="H592" t="str">
            <v>Clear View Cover</v>
          </cell>
          <cell r="J592">
            <v>2439</v>
          </cell>
          <cell r="L592">
            <v>9</v>
          </cell>
        </row>
        <row r="593">
          <cell r="A593" t="str">
            <v>M4</v>
          </cell>
          <cell r="B593" t="str">
            <v>W14</v>
          </cell>
          <cell r="C593">
            <v>43195</v>
          </cell>
          <cell r="D593" t="str">
            <v>A</v>
          </cell>
          <cell r="E593" t="str">
            <v>ASSY</v>
          </cell>
          <cell r="G593" t="str">
            <v>Old</v>
          </cell>
          <cell r="H593" t="str">
            <v>Flip Cover</v>
          </cell>
          <cell r="J593">
            <v>438</v>
          </cell>
          <cell r="L593">
            <v>0</v>
          </cell>
        </row>
        <row r="594">
          <cell r="A594" t="str">
            <v>M4</v>
          </cell>
          <cell r="B594" t="str">
            <v>W14</v>
          </cell>
          <cell r="C594">
            <v>43195</v>
          </cell>
          <cell r="D594" t="str">
            <v>A</v>
          </cell>
          <cell r="E594" t="str">
            <v>ASSY</v>
          </cell>
          <cell r="G594" t="str">
            <v>Old</v>
          </cell>
          <cell r="H594" t="str">
            <v>Flip Cover</v>
          </cell>
          <cell r="J594">
            <v>921</v>
          </cell>
          <cell r="L594">
            <v>0</v>
          </cell>
        </row>
        <row r="595">
          <cell r="A595" t="str">
            <v>M4</v>
          </cell>
          <cell r="B595" t="str">
            <v>W14</v>
          </cell>
          <cell r="C595">
            <v>43195</v>
          </cell>
          <cell r="D595" t="str">
            <v>A</v>
          </cell>
          <cell r="E595" t="str">
            <v>ASSY</v>
          </cell>
          <cell r="G595" t="str">
            <v>Old</v>
          </cell>
          <cell r="H595" t="str">
            <v>Flip Cover</v>
          </cell>
          <cell r="J595">
            <v>215</v>
          </cell>
          <cell r="L595">
            <v>0</v>
          </cell>
        </row>
        <row r="596">
          <cell r="A596" t="str">
            <v>M4</v>
          </cell>
          <cell r="B596" t="str">
            <v>W14</v>
          </cell>
          <cell r="C596">
            <v>43195</v>
          </cell>
          <cell r="D596" t="str">
            <v>A</v>
          </cell>
          <cell r="E596" t="str">
            <v>ASSY</v>
          </cell>
          <cell r="G596" t="str">
            <v>Old</v>
          </cell>
          <cell r="H596" t="str">
            <v>Clear View Cover</v>
          </cell>
          <cell r="J596">
            <v>500</v>
          </cell>
          <cell r="L596">
            <v>0</v>
          </cell>
        </row>
        <row r="597">
          <cell r="A597" t="str">
            <v>M4</v>
          </cell>
          <cell r="B597" t="str">
            <v>W14</v>
          </cell>
          <cell r="C597">
            <v>43195</v>
          </cell>
          <cell r="D597" t="str">
            <v>A</v>
          </cell>
          <cell r="E597" t="str">
            <v>ASSY</v>
          </cell>
          <cell r="G597" t="str">
            <v>Old</v>
          </cell>
          <cell r="H597" t="str">
            <v>Clear View Cover</v>
          </cell>
          <cell r="J597">
            <v>102</v>
          </cell>
          <cell r="L597">
            <v>0</v>
          </cell>
        </row>
        <row r="598">
          <cell r="A598" t="str">
            <v>M4</v>
          </cell>
          <cell r="B598" t="str">
            <v>W14</v>
          </cell>
          <cell r="C598">
            <v>43195</v>
          </cell>
          <cell r="D598" t="str">
            <v>A</v>
          </cell>
          <cell r="E598" t="str">
            <v>ASSY</v>
          </cell>
          <cell r="G598" t="str">
            <v>Old</v>
          </cell>
          <cell r="H598" t="str">
            <v>Clear View Cover</v>
          </cell>
          <cell r="J598">
            <v>1595</v>
          </cell>
          <cell r="L598">
            <v>7</v>
          </cell>
        </row>
        <row r="599">
          <cell r="A599" t="str">
            <v>M4</v>
          </cell>
          <cell r="B599" t="str">
            <v>W14</v>
          </cell>
          <cell r="C599">
            <v>43195</v>
          </cell>
          <cell r="D599" t="str">
            <v>A</v>
          </cell>
          <cell r="E599" t="str">
            <v>ASSY</v>
          </cell>
          <cell r="G599" t="str">
            <v>New</v>
          </cell>
          <cell r="H599" t="str">
            <v>Clear View Cover</v>
          </cell>
          <cell r="J599">
            <v>145</v>
          </cell>
          <cell r="L599">
            <v>0</v>
          </cell>
        </row>
        <row r="600">
          <cell r="A600" t="str">
            <v>M4</v>
          </cell>
          <cell r="B600" t="str">
            <v>W14</v>
          </cell>
          <cell r="C600">
            <v>43195</v>
          </cell>
          <cell r="D600" t="str">
            <v>A</v>
          </cell>
          <cell r="E600" t="str">
            <v>ASSY</v>
          </cell>
          <cell r="G600" t="str">
            <v>New</v>
          </cell>
          <cell r="H600" t="str">
            <v>Clear View Cover</v>
          </cell>
          <cell r="J600">
            <v>3294</v>
          </cell>
          <cell r="L600">
            <v>23</v>
          </cell>
        </row>
        <row r="601">
          <cell r="A601" t="str">
            <v>M4</v>
          </cell>
          <cell r="B601" t="str">
            <v>W14</v>
          </cell>
          <cell r="C601">
            <v>43195</v>
          </cell>
          <cell r="D601" t="str">
            <v>A</v>
          </cell>
          <cell r="E601" t="str">
            <v>ASSY</v>
          </cell>
          <cell r="G601" t="str">
            <v>Old</v>
          </cell>
          <cell r="H601" t="str">
            <v>Clear View Cover</v>
          </cell>
          <cell r="J601">
            <v>1229</v>
          </cell>
          <cell r="L601">
            <v>7</v>
          </cell>
        </row>
        <row r="602">
          <cell r="A602" t="str">
            <v>M4</v>
          </cell>
          <cell r="B602" t="str">
            <v>W14</v>
          </cell>
          <cell r="C602">
            <v>43195</v>
          </cell>
          <cell r="D602" t="str">
            <v>A</v>
          </cell>
          <cell r="E602" t="str">
            <v>MAIN HEATING</v>
          </cell>
          <cell r="G602" t="str">
            <v>New</v>
          </cell>
          <cell r="H602" t="str">
            <v>Clear View Cover</v>
          </cell>
          <cell r="J602">
            <v>1562</v>
          </cell>
          <cell r="L602">
            <v>11</v>
          </cell>
        </row>
        <row r="603">
          <cell r="A603" t="str">
            <v>M4</v>
          </cell>
          <cell r="B603" t="str">
            <v>W14</v>
          </cell>
          <cell r="C603">
            <v>43195</v>
          </cell>
          <cell r="D603" t="str">
            <v>A</v>
          </cell>
          <cell r="E603" t="str">
            <v>MAIN HEATING</v>
          </cell>
          <cell r="G603" t="str">
            <v>New</v>
          </cell>
          <cell r="H603" t="str">
            <v>Clear View Cover</v>
          </cell>
          <cell r="J603">
            <v>1804</v>
          </cell>
          <cell r="L603">
            <v>15</v>
          </cell>
        </row>
        <row r="604">
          <cell r="A604" t="str">
            <v>M4</v>
          </cell>
          <cell r="B604" t="str">
            <v>W14</v>
          </cell>
          <cell r="C604">
            <v>43195</v>
          </cell>
          <cell r="D604" t="str">
            <v>A</v>
          </cell>
          <cell r="E604" t="str">
            <v>ASSY</v>
          </cell>
          <cell r="G604" t="str">
            <v>New</v>
          </cell>
          <cell r="H604" t="str">
            <v>Clear View Cover</v>
          </cell>
          <cell r="J604">
            <v>2240</v>
          </cell>
          <cell r="L604">
            <v>17</v>
          </cell>
        </row>
        <row r="605">
          <cell r="A605" t="str">
            <v>M4</v>
          </cell>
          <cell r="B605" t="str">
            <v>W14</v>
          </cell>
          <cell r="C605">
            <v>43195</v>
          </cell>
          <cell r="D605" t="str">
            <v>A</v>
          </cell>
          <cell r="E605" t="str">
            <v>ASSY</v>
          </cell>
          <cell r="G605" t="str">
            <v>New</v>
          </cell>
          <cell r="H605" t="str">
            <v>Clear View Cover</v>
          </cell>
          <cell r="J605">
            <v>1130</v>
          </cell>
          <cell r="L605">
            <v>9</v>
          </cell>
        </row>
        <row r="606">
          <cell r="A606" t="str">
            <v>M4</v>
          </cell>
          <cell r="B606" t="str">
            <v>W14</v>
          </cell>
          <cell r="C606">
            <v>43195</v>
          </cell>
          <cell r="D606" t="str">
            <v>A</v>
          </cell>
          <cell r="E606" t="str">
            <v>ASSY</v>
          </cell>
          <cell r="G606" t="str">
            <v>New</v>
          </cell>
          <cell r="H606" t="str">
            <v>Clear View Cover</v>
          </cell>
          <cell r="J606">
            <v>218</v>
          </cell>
          <cell r="L606">
            <v>0</v>
          </cell>
        </row>
        <row r="607">
          <cell r="A607" t="str">
            <v>M4</v>
          </cell>
          <cell r="B607" t="str">
            <v>W14</v>
          </cell>
          <cell r="C607">
            <v>43195</v>
          </cell>
          <cell r="D607" t="str">
            <v>A</v>
          </cell>
          <cell r="E607" t="str">
            <v>ASSY</v>
          </cell>
          <cell r="G607" t="str">
            <v>New Silicon</v>
          </cell>
          <cell r="H607" t="str">
            <v>Silicon</v>
          </cell>
          <cell r="J607">
            <v>2129</v>
          </cell>
          <cell r="L607">
            <v>23</v>
          </cell>
        </row>
        <row r="608">
          <cell r="A608" t="str">
            <v>M4</v>
          </cell>
          <cell r="B608" t="str">
            <v>W14</v>
          </cell>
          <cell r="C608">
            <v>43195</v>
          </cell>
          <cell r="D608" t="str">
            <v>A</v>
          </cell>
          <cell r="E608" t="str">
            <v>ASSY</v>
          </cell>
          <cell r="G608" t="str">
            <v>New Silicon</v>
          </cell>
          <cell r="H608" t="str">
            <v>Silicon</v>
          </cell>
          <cell r="J608">
            <v>167</v>
          </cell>
          <cell r="L608">
            <v>0</v>
          </cell>
        </row>
        <row r="609">
          <cell r="A609" t="str">
            <v>M4</v>
          </cell>
          <cell r="B609" t="str">
            <v>W14</v>
          </cell>
          <cell r="C609">
            <v>43195</v>
          </cell>
          <cell r="D609" t="str">
            <v>A</v>
          </cell>
          <cell r="E609" t="str">
            <v>ASSY</v>
          </cell>
          <cell r="G609" t="str">
            <v>Old Silicon</v>
          </cell>
          <cell r="H609" t="str">
            <v>Silicon</v>
          </cell>
          <cell r="J609">
            <v>163</v>
          </cell>
          <cell r="L609">
            <v>10</v>
          </cell>
        </row>
        <row r="610">
          <cell r="A610" t="str">
            <v>M4</v>
          </cell>
          <cell r="B610" t="str">
            <v>W14</v>
          </cell>
          <cell r="C610">
            <v>43195</v>
          </cell>
          <cell r="D610" t="str">
            <v>A</v>
          </cell>
          <cell r="E610" t="str">
            <v>PACKING</v>
          </cell>
          <cell r="G610" t="str">
            <v>New</v>
          </cell>
          <cell r="H610" t="str">
            <v>Clear View Cover</v>
          </cell>
          <cell r="J610">
            <v>55</v>
          </cell>
          <cell r="L610">
            <v>2</v>
          </cell>
        </row>
        <row r="611">
          <cell r="A611" t="str">
            <v>M4</v>
          </cell>
          <cell r="B611" t="str">
            <v>W14</v>
          </cell>
          <cell r="C611">
            <v>43195</v>
          </cell>
          <cell r="D611" t="str">
            <v>A</v>
          </cell>
          <cell r="E611" t="str">
            <v>PACKING</v>
          </cell>
          <cell r="G611" t="str">
            <v>New</v>
          </cell>
          <cell r="H611" t="str">
            <v>Clear View Cover</v>
          </cell>
          <cell r="J611">
            <v>64</v>
          </cell>
          <cell r="L611">
            <v>1</v>
          </cell>
        </row>
        <row r="612">
          <cell r="A612" t="str">
            <v>M4</v>
          </cell>
          <cell r="B612" t="str">
            <v>W14</v>
          </cell>
          <cell r="C612">
            <v>43195</v>
          </cell>
          <cell r="D612" t="str">
            <v>A</v>
          </cell>
          <cell r="E612" t="str">
            <v>PACKING</v>
          </cell>
          <cell r="G612" t="str">
            <v>New</v>
          </cell>
          <cell r="H612" t="str">
            <v>Clear View Cover</v>
          </cell>
          <cell r="J612">
            <v>1559</v>
          </cell>
          <cell r="L612">
            <v>0</v>
          </cell>
        </row>
        <row r="613">
          <cell r="A613" t="str">
            <v>M4</v>
          </cell>
          <cell r="B613" t="str">
            <v>W14</v>
          </cell>
          <cell r="C613">
            <v>43195</v>
          </cell>
          <cell r="D613" t="str">
            <v>A</v>
          </cell>
          <cell r="E613" t="str">
            <v>PACKING</v>
          </cell>
          <cell r="G613" t="str">
            <v>New</v>
          </cell>
          <cell r="H613" t="str">
            <v>Clear View Cover</v>
          </cell>
          <cell r="J613">
            <v>1559</v>
          </cell>
          <cell r="L613">
            <v>0</v>
          </cell>
        </row>
        <row r="614">
          <cell r="A614" t="str">
            <v>M4</v>
          </cell>
          <cell r="B614" t="str">
            <v>W14</v>
          </cell>
          <cell r="C614">
            <v>43195</v>
          </cell>
          <cell r="D614" t="str">
            <v>A</v>
          </cell>
          <cell r="E614" t="str">
            <v>PACKING</v>
          </cell>
          <cell r="G614" t="str">
            <v>New</v>
          </cell>
          <cell r="H614" t="str">
            <v>Clear View Cover</v>
          </cell>
          <cell r="J614">
            <v>280</v>
          </cell>
          <cell r="L614">
            <v>0</v>
          </cell>
        </row>
        <row r="615">
          <cell r="A615" t="str">
            <v>M4</v>
          </cell>
          <cell r="B615" t="str">
            <v>W14</v>
          </cell>
          <cell r="C615">
            <v>43195</v>
          </cell>
          <cell r="D615" t="str">
            <v>A</v>
          </cell>
          <cell r="E615" t="str">
            <v>PACKING</v>
          </cell>
          <cell r="G615" t="str">
            <v>Old Silicon</v>
          </cell>
          <cell r="H615" t="str">
            <v>Silicon</v>
          </cell>
          <cell r="J615">
            <v>1291</v>
          </cell>
          <cell r="L615">
            <v>108</v>
          </cell>
        </row>
        <row r="616">
          <cell r="A616" t="str">
            <v>M4</v>
          </cell>
          <cell r="B616" t="str">
            <v>W14</v>
          </cell>
          <cell r="C616">
            <v>43195</v>
          </cell>
          <cell r="D616" t="str">
            <v>A</v>
          </cell>
          <cell r="E616" t="str">
            <v>PACKING</v>
          </cell>
          <cell r="G616" t="str">
            <v>New Silicon</v>
          </cell>
          <cell r="H616" t="str">
            <v>Silicon</v>
          </cell>
          <cell r="J616">
            <v>1120</v>
          </cell>
          <cell r="L616">
            <v>20</v>
          </cell>
        </row>
        <row r="617">
          <cell r="A617" t="str">
            <v>M4</v>
          </cell>
          <cell r="B617" t="str">
            <v>W14</v>
          </cell>
          <cell r="C617">
            <v>43195</v>
          </cell>
          <cell r="D617" t="str">
            <v>A</v>
          </cell>
          <cell r="E617" t="str">
            <v>PACKING</v>
          </cell>
          <cell r="G617" t="str">
            <v>New Silicon</v>
          </cell>
          <cell r="H617" t="str">
            <v>Silicon</v>
          </cell>
          <cell r="J617">
            <v>478</v>
          </cell>
          <cell r="L617">
            <v>12</v>
          </cell>
        </row>
        <row r="618">
          <cell r="A618" t="str">
            <v>M4</v>
          </cell>
          <cell r="B618" t="str">
            <v>W14</v>
          </cell>
          <cell r="C618">
            <v>43195</v>
          </cell>
          <cell r="D618" t="str">
            <v>A</v>
          </cell>
          <cell r="E618" t="str">
            <v>PACKING</v>
          </cell>
          <cell r="G618" t="str">
            <v>New</v>
          </cell>
          <cell r="H618" t="str">
            <v>Clear View Cover</v>
          </cell>
          <cell r="J618">
            <v>1560</v>
          </cell>
          <cell r="L618">
            <v>22</v>
          </cell>
        </row>
        <row r="619">
          <cell r="A619" t="str">
            <v>M4</v>
          </cell>
          <cell r="B619" t="str">
            <v>W14</v>
          </cell>
          <cell r="C619">
            <v>43195</v>
          </cell>
          <cell r="D619" t="str">
            <v>A</v>
          </cell>
          <cell r="E619" t="str">
            <v>PACKING</v>
          </cell>
          <cell r="G619" t="str">
            <v>New</v>
          </cell>
          <cell r="H619" t="str">
            <v>Clear View Cover</v>
          </cell>
          <cell r="J619">
            <v>606</v>
          </cell>
          <cell r="L619">
            <v>6</v>
          </cell>
        </row>
        <row r="620">
          <cell r="A620" t="str">
            <v>M4</v>
          </cell>
          <cell r="B620" t="str">
            <v>W14</v>
          </cell>
          <cell r="C620">
            <v>43195</v>
          </cell>
          <cell r="D620" t="str">
            <v>A</v>
          </cell>
          <cell r="E620" t="str">
            <v>PACKING</v>
          </cell>
          <cell r="G620" t="str">
            <v>New</v>
          </cell>
          <cell r="H620" t="str">
            <v>Clear View Cover</v>
          </cell>
          <cell r="J620">
            <v>849</v>
          </cell>
          <cell r="L620">
            <v>9</v>
          </cell>
        </row>
        <row r="621">
          <cell r="A621" t="str">
            <v>M4</v>
          </cell>
          <cell r="B621" t="str">
            <v>W14</v>
          </cell>
          <cell r="C621">
            <v>43195</v>
          </cell>
          <cell r="D621" t="str">
            <v>A</v>
          </cell>
          <cell r="E621" t="str">
            <v>PACKING</v>
          </cell>
          <cell r="G621" t="str">
            <v>New</v>
          </cell>
          <cell r="H621" t="str">
            <v>Clear View Cover</v>
          </cell>
          <cell r="J621">
            <v>934</v>
          </cell>
          <cell r="L621">
            <v>4</v>
          </cell>
        </row>
        <row r="622">
          <cell r="A622" t="str">
            <v>M4</v>
          </cell>
          <cell r="B622" t="str">
            <v>W14</v>
          </cell>
          <cell r="C622">
            <v>43195</v>
          </cell>
          <cell r="D622" t="str">
            <v>A</v>
          </cell>
          <cell r="E622" t="str">
            <v>PACKING</v>
          </cell>
          <cell r="G622" t="str">
            <v>New</v>
          </cell>
          <cell r="H622" t="str">
            <v>Clear View Cover</v>
          </cell>
          <cell r="J622">
            <v>1834</v>
          </cell>
          <cell r="L622">
            <v>24</v>
          </cell>
        </row>
        <row r="623">
          <cell r="A623" t="str">
            <v>M4</v>
          </cell>
          <cell r="B623" t="str">
            <v>W14</v>
          </cell>
          <cell r="C623">
            <v>43195</v>
          </cell>
          <cell r="D623" t="str">
            <v>A</v>
          </cell>
          <cell r="E623" t="str">
            <v>PACKING</v>
          </cell>
          <cell r="G623" t="str">
            <v>Old</v>
          </cell>
          <cell r="H623" t="str">
            <v>Clear View Cover</v>
          </cell>
          <cell r="J623">
            <v>565</v>
          </cell>
          <cell r="L623">
            <v>5</v>
          </cell>
        </row>
        <row r="624">
          <cell r="A624" t="str">
            <v>M4</v>
          </cell>
          <cell r="B624" t="str">
            <v>W14</v>
          </cell>
          <cell r="C624">
            <v>43195</v>
          </cell>
          <cell r="D624" t="str">
            <v>A</v>
          </cell>
          <cell r="E624" t="str">
            <v>PACKING</v>
          </cell>
          <cell r="G624" t="str">
            <v>Old</v>
          </cell>
          <cell r="H624" t="str">
            <v>Book cover</v>
          </cell>
          <cell r="J624">
            <v>731</v>
          </cell>
          <cell r="L624">
            <v>3</v>
          </cell>
        </row>
        <row r="625">
          <cell r="A625" t="str">
            <v>M4</v>
          </cell>
          <cell r="B625" t="str">
            <v>W14</v>
          </cell>
          <cell r="C625">
            <v>43195</v>
          </cell>
          <cell r="D625" t="str">
            <v>A</v>
          </cell>
          <cell r="E625" t="str">
            <v>PACKING</v>
          </cell>
          <cell r="G625" t="str">
            <v>Old</v>
          </cell>
          <cell r="H625" t="str">
            <v>Book cover</v>
          </cell>
          <cell r="J625">
            <v>91</v>
          </cell>
          <cell r="L625">
            <v>0</v>
          </cell>
        </row>
        <row r="626">
          <cell r="A626" t="str">
            <v>M4</v>
          </cell>
          <cell r="B626" t="str">
            <v>W14</v>
          </cell>
          <cell r="C626">
            <v>43195</v>
          </cell>
          <cell r="D626" t="str">
            <v>A</v>
          </cell>
          <cell r="E626" t="str">
            <v>PACKING</v>
          </cell>
          <cell r="G626" t="str">
            <v>Old</v>
          </cell>
          <cell r="H626" t="str">
            <v>Clear View Cover</v>
          </cell>
          <cell r="J626">
            <v>1054</v>
          </cell>
          <cell r="L626">
            <v>3</v>
          </cell>
        </row>
        <row r="627">
          <cell r="A627" t="str">
            <v>M4</v>
          </cell>
          <cell r="B627" t="str">
            <v>W14</v>
          </cell>
          <cell r="C627">
            <v>43195</v>
          </cell>
          <cell r="D627" t="str">
            <v>A</v>
          </cell>
          <cell r="E627" t="str">
            <v>PACKING</v>
          </cell>
          <cell r="G627" t="str">
            <v>Old</v>
          </cell>
          <cell r="H627" t="str">
            <v>Clear View Cover</v>
          </cell>
          <cell r="J627">
            <v>485</v>
          </cell>
          <cell r="L627">
            <v>2</v>
          </cell>
        </row>
        <row r="628">
          <cell r="A628" t="str">
            <v>M4</v>
          </cell>
          <cell r="B628" t="str">
            <v>W14</v>
          </cell>
          <cell r="C628">
            <v>43195</v>
          </cell>
          <cell r="D628" t="str">
            <v>A</v>
          </cell>
          <cell r="E628" t="str">
            <v>PACKING</v>
          </cell>
          <cell r="G628" t="str">
            <v>Old</v>
          </cell>
          <cell r="H628" t="str">
            <v>Clear View Cover</v>
          </cell>
          <cell r="J628">
            <v>345</v>
          </cell>
          <cell r="L628">
            <v>2</v>
          </cell>
        </row>
        <row r="629">
          <cell r="A629" t="str">
            <v>M4</v>
          </cell>
          <cell r="B629" t="str">
            <v>W14</v>
          </cell>
          <cell r="C629">
            <v>43195</v>
          </cell>
          <cell r="D629" t="str">
            <v>A</v>
          </cell>
          <cell r="E629" t="str">
            <v>PACKING</v>
          </cell>
          <cell r="G629" t="str">
            <v>Old</v>
          </cell>
          <cell r="H629" t="str">
            <v>Clear View Cover</v>
          </cell>
          <cell r="J629">
            <v>1142</v>
          </cell>
          <cell r="L629">
            <v>10</v>
          </cell>
        </row>
        <row r="630">
          <cell r="A630" t="str">
            <v>M4</v>
          </cell>
          <cell r="B630" t="str">
            <v>W14</v>
          </cell>
          <cell r="C630">
            <v>43195</v>
          </cell>
          <cell r="D630" t="str">
            <v>A</v>
          </cell>
          <cell r="E630" t="str">
            <v>PACKING</v>
          </cell>
          <cell r="G630" t="str">
            <v>Old</v>
          </cell>
          <cell r="H630" t="str">
            <v>Clear View Cover</v>
          </cell>
          <cell r="J630">
            <v>295</v>
          </cell>
          <cell r="L630">
            <v>6</v>
          </cell>
        </row>
        <row r="631">
          <cell r="A631" t="str">
            <v>M4</v>
          </cell>
          <cell r="B631" t="str">
            <v>W14</v>
          </cell>
          <cell r="C631">
            <v>43195</v>
          </cell>
          <cell r="D631" t="str">
            <v>A</v>
          </cell>
          <cell r="E631" t="str">
            <v>PACKING</v>
          </cell>
          <cell r="G631" t="str">
            <v>Old</v>
          </cell>
          <cell r="H631" t="str">
            <v>Clear View Cover</v>
          </cell>
          <cell r="J631">
            <v>23</v>
          </cell>
          <cell r="L631">
            <v>0</v>
          </cell>
        </row>
        <row r="632">
          <cell r="A632" t="str">
            <v>M4</v>
          </cell>
          <cell r="B632" t="str">
            <v>W14</v>
          </cell>
          <cell r="C632">
            <v>43195</v>
          </cell>
          <cell r="D632" t="str">
            <v>A</v>
          </cell>
          <cell r="E632" t="str">
            <v>IN T/P</v>
          </cell>
          <cell r="G632" t="str">
            <v>New</v>
          </cell>
          <cell r="H632" t="str">
            <v>Clear View Cover</v>
          </cell>
          <cell r="J632">
            <v>52</v>
          </cell>
          <cell r="L632">
            <v>0</v>
          </cell>
        </row>
        <row r="633">
          <cell r="A633" t="str">
            <v>M4</v>
          </cell>
          <cell r="B633" t="str">
            <v>W14</v>
          </cell>
          <cell r="C633">
            <v>43195</v>
          </cell>
          <cell r="D633" t="str">
            <v>A</v>
          </cell>
          <cell r="E633" t="str">
            <v>IN T/P</v>
          </cell>
          <cell r="G633" t="str">
            <v>New</v>
          </cell>
          <cell r="H633" t="str">
            <v>Clear View Cover</v>
          </cell>
          <cell r="J633">
            <v>1656</v>
          </cell>
          <cell r="L633">
            <v>3</v>
          </cell>
        </row>
        <row r="634">
          <cell r="A634" t="str">
            <v>M4</v>
          </cell>
          <cell r="B634" t="str">
            <v>W14</v>
          </cell>
          <cell r="C634">
            <v>43195</v>
          </cell>
          <cell r="D634" t="str">
            <v>A</v>
          </cell>
          <cell r="E634" t="str">
            <v>IN T/P</v>
          </cell>
          <cell r="G634" t="str">
            <v>New</v>
          </cell>
          <cell r="H634" t="str">
            <v>Clear View Cover</v>
          </cell>
          <cell r="J634">
            <v>743</v>
          </cell>
          <cell r="L634">
            <v>1</v>
          </cell>
        </row>
        <row r="635">
          <cell r="A635" t="str">
            <v>M4</v>
          </cell>
          <cell r="B635" t="str">
            <v>W14</v>
          </cell>
          <cell r="C635">
            <v>43195</v>
          </cell>
          <cell r="D635" t="str">
            <v>A</v>
          </cell>
          <cell r="E635" t="str">
            <v>IN T/P</v>
          </cell>
          <cell r="G635" t="str">
            <v>New</v>
          </cell>
          <cell r="H635" t="str">
            <v>Clear View Cover</v>
          </cell>
          <cell r="J635">
            <v>1143</v>
          </cell>
          <cell r="L635">
            <v>0</v>
          </cell>
        </row>
        <row r="636">
          <cell r="A636" t="str">
            <v>M4</v>
          </cell>
          <cell r="B636" t="str">
            <v>W14</v>
          </cell>
          <cell r="C636">
            <v>43195</v>
          </cell>
          <cell r="D636" t="str">
            <v>A</v>
          </cell>
          <cell r="E636" t="str">
            <v>IN T/P</v>
          </cell>
          <cell r="G636" t="str">
            <v>New</v>
          </cell>
          <cell r="H636" t="str">
            <v>Clear View Cover</v>
          </cell>
          <cell r="J636">
            <v>1548</v>
          </cell>
          <cell r="L636">
            <v>7</v>
          </cell>
        </row>
        <row r="637">
          <cell r="A637" t="str">
            <v>M4</v>
          </cell>
          <cell r="B637" t="str">
            <v>W14</v>
          </cell>
          <cell r="C637">
            <v>43195</v>
          </cell>
          <cell r="D637" t="str">
            <v>A</v>
          </cell>
          <cell r="E637" t="str">
            <v>IN T/P</v>
          </cell>
          <cell r="G637" t="str">
            <v>New</v>
          </cell>
          <cell r="H637" t="str">
            <v>Clear View Cover</v>
          </cell>
          <cell r="J637">
            <v>1405</v>
          </cell>
          <cell r="L637">
            <v>1</v>
          </cell>
        </row>
        <row r="638">
          <cell r="A638" t="str">
            <v>M4</v>
          </cell>
          <cell r="B638" t="str">
            <v>W14</v>
          </cell>
          <cell r="C638">
            <v>43195</v>
          </cell>
          <cell r="D638" t="str">
            <v>A</v>
          </cell>
          <cell r="E638" t="str">
            <v>IN T/P</v>
          </cell>
          <cell r="G638" t="str">
            <v>New</v>
          </cell>
          <cell r="H638" t="str">
            <v>Clear View Cover</v>
          </cell>
          <cell r="J638">
            <v>26</v>
          </cell>
          <cell r="L638">
            <v>0</v>
          </cell>
        </row>
        <row r="639">
          <cell r="A639" t="str">
            <v>M4</v>
          </cell>
          <cell r="B639" t="str">
            <v>W14</v>
          </cell>
          <cell r="C639">
            <v>43195</v>
          </cell>
          <cell r="D639" t="str">
            <v>A</v>
          </cell>
          <cell r="E639" t="str">
            <v>IN T/P</v>
          </cell>
          <cell r="G639" t="str">
            <v>New</v>
          </cell>
          <cell r="H639" t="str">
            <v>Clear View Cover</v>
          </cell>
          <cell r="J639">
            <v>25</v>
          </cell>
          <cell r="L639">
            <v>0</v>
          </cell>
        </row>
        <row r="640">
          <cell r="A640" t="str">
            <v>M4</v>
          </cell>
          <cell r="B640" t="str">
            <v>W14</v>
          </cell>
          <cell r="C640">
            <v>43195</v>
          </cell>
          <cell r="D640" t="str">
            <v>A</v>
          </cell>
          <cell r="E640" t="str">
            <v>IN T/P</v>
          </cell>
          <cell r="G640" t="str">
            <v>New</v>
          </cell>
          <cell r="H640" t="str">
            <v>Clear View Cover</v>
          </cell>
          <cell r="J640">
            <v>10</v>
          </cell>
          <cell r="L640">
            <v>0</v>
          </cell>
        </row>
        <row r="641">
          <cell r="A641" t="str">
            <v>M4</v>
          </cell>
          <cell r="B641" t="str">
            <v>W14</v>
          </cell>
          <cell r="C641">
            <v>43195</v>
          </cell>
          <cell r="D641" t="str">
            <v>A</v>
          </cell>
          <cell r="E641" t="str">
            <v>IN T/P</v>
          </cell>
          <cell r="G641" t="str">
            <v>Old</v>
          </cell>
          <cell r="H641" t="str">
            <v>Clear View Cover</v>
          </cell>
          <cell r="J641">
            <v>277</v>
          </cell>
          <cell r="L641">
            <v>0</v>
          </cell>
        </row>
        <row r="642">
          <cell r="A642" t="str">
            <v>M4</v>
          </cell>
          <cell r="B642" t="str">
            <v>W14</v>
          </cell>
          <cell r="C642">
            <v>43195</v>
          </cell>
          <cell r="D642" t="str">
            <v>A</v>
          </cell>
          <cell r="E642" t="str">
            <v>IN T/P</v>
          </cell>
          <cell r="G642" t="str">
            <v>Old</v>
          </cell>
          <cell r="H642" t="str">
            <v>Clear View Cover</v>
          </cell>
          <cell r="J642">
            <v>7</v>
          </cell>
          <cell r="L642">
            <v>0</v>
          </cell>
        </row>
        <row r="643">
          <cell r="A643" t="str">
            <v>M4</v>
          </cell>
          <cell r="B643" t="str">
            <v>W14</v>
          </cell>
          <cell r="C643">
            <v>43195</v>
          </cell>
          <cell r="D643" t="str">
            <v>A</v>
          </cell>
          <cell r="E643" t="str">
            <v>IN T/P</v>
          </cell>
          <cell r="G643" t="str">
            <v>Old</v>
          </cell>
          <cell r="H643" t="str">
            <v>Clear View Cover</v>
          </cell>
          <cell r="J643">
            <v>724</v>
          </cell>
          <cell r="L643">
            <v>0</v>
          </cell>
        </row>
        <row r="644">
          <cell r="A644" t="str">
            <v>M4</v>
          </cell>
          <cell r="B644" t="str">
            <v>W14</v>
          </cell>
          <cell r="C644">
            <v>43195</v>
          </cell>
          <cell r="D644" t="str">
            <v>A</v>
          </cell>
          <cell r="E644" t="str">
            <v>IN T/P</v>
          </cell>
          <cell r="G644" t="str">
            <v>Old</v>
          </cell>
          <cell r="H644" t="str">
            <v>Clear View Cover</v>
          </cell>
          <cell r="J644">
            <v>744</v>
          </cell>
          <cell r="L644">
            <v>0</v>
          </cell>
        </row>
        <row r="645">
          <cell r="A645" t="str">
            <v>M4</v>
          </cell>
          <cell r="B645" t="str">
            <v>W14</v>
          </cell>
          <cell r="C645">
            <v>43195</v>
          </cell>
          <cell r="D645" t="str">
            <v>A</v>
          </cell>
          <cell r="E645" t="str">
            <v>IN T/P</v>
          </cell>
          <cell r="G645" t="str">
            <v>Old</v>
          </cell>
          <cell r="H645" t="str">
            <v>Clear View Cover</v>
          </cell>
          <cell r="J645">
            <v>793</v>
          </cell>
          <cell r="L645">
            <v>0</v>
          </cell>
        </row>
        <row r="646">
          <cell r="A646" t="str">
            <v>M4</v>
          </cell>
          <cell r="B646" t="str">
            <v>W14</v>
          </cell>
          <cell r="C646">
            <v>43195</v>
          </cell>
          <cell r="D646" t="str">
            <v>A</v>
          </cell>
          <cell r="E646" t="str">
            <v>IN T/P</v>
          </cell>
          <cell r="G646" t="str">
            <v>Old</v>
          </cell>
          <cell r="H646" t="str">
            <v>Clear View Cover</v>
          </cell>
          <cell r="J646">
            <v>40</v>
          </cell>
          <cell r="L646">
            <v>0</v>
          </cell>
        </row>
        <row r="647">
          <cell r="A647" t="str">
            <v>M4</v>
          </cell>
          <cell r="B647" t="str">
            <v>W14</v>
          </cell>
          <cell r="C647">
            <v>43195</v>
          </cell>
          <cell r="D647" t="str">
            <v>A</v>
          </cell>
          <cell r="E647" t="str">
            <v>IN T/P</v>
          </cell>
          <cell r="G647" t="str">
            <v>Old</v>
          </cell>
          <cell r="H647" t="str">
            <v>Clear View Cover</v>
          </cell>
          <cell r="J647">
            <v>579</v>
          </cell>
          <cell r="L647">
            <v>0</v>
          </cell>
        </row>
        <row r="648">
          <cell r="A648" t="str">
            <v>M4</v>
          </cell>
          <cell r="B648" t="str">
            <v>W14</v>
          </cell>
          <cell r="C648">
            <v>43195</v>
          </cell>
          <cell r="D648" t="str">
            <v>A</v>
          </cell>
          <cell r="E648" t="str">
            <v>IN T/P</v>
          </cell>
          <cell r="G648" t="str">
            <v>Old</v>
          </cell>
          <cell r="H648" t="str">
            <v>Clear View Cover</v>
          </cell>
          <cell r="J648">
            <v>27</v>
          </cell>
          <cell r="L648">
            <v>0</v>
          </cell>
        </row>
        <row r="649">
          <cell r="A649" t="str">
            <v>M4</v>
          </cell>
          <cell r="B649" t="str">
            <v>W14</v>
          </cell>
          <cell r="C649">
            <v>43195</v>
          </cell>
          <cell r="D649" t="str">
            <v>A</v>
          </cell>
          <cell r="E649" t="str">
            <v>IN T/P</v>
          </cell>
          <cell r="G649" t="str">
            <v>Old</v>
          </cell>
          <cell r="H649" t="str">
            <v>Book cover</v>
          </cell>
          <cell r="J649">
            <v>828</v>
          </cell>
          <cell r="L649">
            <v>0</v>
          </cell>
        </row>
        <row r="650">
          <cell r="A650" t="str">
            <v>M4</v>
          </cell>
          <cell r="B650" t="str">
            <v>W14</v>
          </cell>
          <cell r="C650">
            <v>43195</v>
          </cell>
          <cell r="D650" t="str">
            <v>A</v>
          </cell>
          <cell r="E650" t="str">
            <v>IN T/P</v>
          </cell>
          <cell r="G650" t="str">
            <v>Old</v>
          </cell>
          <cell r="H650" t="str">
            <v>Book cover</v>
          </cell>
          <cell r="J650">
            <v>502</v>
          </cell>
          <cell r="L650">
            <v>0</v>
          </cell>
        </row>
        <row r="651">
          <cell r="A651" t="str">
            <v>M4</v>
          </cell>
          <cell r="B651" t="str">
            <v>W14</v>
          </cell>
          <cell r="C651">
            <v>43195</v>
          </cell>
          <cell r="D651" t="str">
            <v>A</v>
          </cell>
          <cell r="E651" t="str">
            <v>MAIN HEATING</v>
          </cell>
          <cell r="G651" t="str">
            <v>Old</v>
          </cell>
          <cell r="H651" t="str">
            <v>Clear View Cover</v>
          </cell>
          <cell r="J651">
            <v>27</v>
          </cell>
          <cell r="L651">
            <v>0</v>
          </cell>
        </row>
        <row r="652">
          <cell r="A652" t="str">
            <v>M4</v>
          </cell>
          <cell r="B652" t="str">
            <v>W14</v>
          </cell>
          <cell r="C652">
            <v>43195</v>
          </cell>
          <cell r="D652" t="str">
            <v>A</v>
          </cell>
          <cell r="E652" t="str">
            <v>MAIN HEATING</v>
          </cell>
          <cell r="G652" t="str">
            <v>Old</v>
          </cell>
          <cell r="H652" t="str">
            <v>Clear View Cover</v>
          </cell>
          <cell r="J652">
            <v>579</v>
          </cell>
          <cell r="L652">
            <v>0</v>
          </cell>
        </row>
        <row r="653">
          <cell r="A653" t="str">
            <v>M4</v>
          </cell>
          <cell r="B653" t="str">
            <v>W14</v>
          </cell>
          <cell r="C653">
            <v>43195</v>
          </cell>
          <cell r="D653" t="str">
            <v>A</v>
          </cell>
          <cell r="E653" t="str">
            <v>MAIN HEATING</v>
          </cell>
          <cell r="G653" t="str">
            <v>Old</v>
          </cell>
          <cell r="H653" t="str">
            <v>Clear View Cover</v>
          </cell>
          <cell r="J653">
            <v>54</v>
          </cell>
          <cell r="L653">
            <v>0</v>
          </cell>
        </row>
        <row r="654">
          <cell r="A654" t="str">
            <v>M4</v>
          </cell>
          <cell r="B654" t="str">
            <v>W14</v>
          </cell>
          <cell r="C654">
            <v>43195</v>
          </cell>
          <cell r="D654" t="str">
            <v>A</v>
          </cell>
          <cell r="E654" t="str">
            <v>ASSY</v>
          </cell>
          <cell r="G654" t="str">
            <v>Old</v>
          </cell>
          <cell r="H654" t="str">
            <v>Book cover</v>
          </cell>
          <cell r="J654">
            <v>502</v>
          </cell>
          <cell r="L654">
            <v>0</v>
          </cell>
        </row>
        <row r="655">
          <cell r="A655" t="str">
            <v>M4</v>
          </cell>
          <cell r="B655" t="str">
            <v>W14</v>
          </cell>
          <cell r="C655">
            <v>43195</v>
          </cell>
          <cell r="D655" t="str">
            <v>A</v>
          </cell>
          <cell r="E655" t="str">
            <v>ASSY</v>
          </cell>
          <cell r="G655" t="str">
            <v>Old</v>
          </cell>
          <cell r="H655" t="str">
            <v>Book cover</v>
          </cell>
          <cell r="J655">
            <v>244</v>
          </cell>
          <cell r="L655">
            <v>6</v>
          </cell>
        </row>
        <row r="656">
          <cell r="A656" t="str">
            <v>M4</v>
          </cell>
          <cell r="B656" t="str">
            <v>W14</v>
          </cell>
          <cell r="C656">
            <v>43195</v>
          </cell>
          <cell r="D656" t="str">
            <v>A</v>
          </cell>
          <cell r="E656" t="str">
            <v>ASSY</v>
          </cell>
          <cell r="G656" t="str">
            <v>Old</v>
          </cell>
          <cell r="H656" t="str">
            <v>Book cover</v>
          </cell>
          <cell r="J656">
            <v>825</v>
          </cell>
          <cell r="L656">
            <v>2</v>
          </cell>
        </row>
        <row r="657">
          <cell r="A657" t="str">
            <v>M4</v>
          </cell>
          <cell r="B657" t="str">
            <v>W14</v>
          </cell>
          <cell r="C657">
            <v>43195</v>
          </cell>
          <cell r="D657" t="str">
            <v>A</v>
          </cell>
          <cell r="E657" t="str">
            <v>EDGE COATING</v>
          </cell>
          <cell r="G657" t="str">
            <v>New</v>
          </cell>
          <cell r="H657" t="str">
            <v>Clear View Cover</v>
          </cell>
          <cell r="J657">
            <v>248</v>
          </cell>
          <cell r="L657">
            <v>0</v>
          </cell>
        </row>
        <row r="658">
          <cell r="A658" t="str">
            <v>M4</v>
          </cell>
          <cell r="B658" t="str">
            <v>W14</v>
          </cell>
          <cell r="C658">
            <v>43195</v>
          </cell>
          <cell r="D658" t="str">
            <v>A</v>
          </cell>
          <cell r="E658" t="str">
            <v>EDGE COATING</v>
          </cell>
          <cell r="G658" t="str">
            <v>New</v>
          </cell>
          <cell r="H658" t="str">
            <v>Clear View Cover</v>
          </cell>
          <cell r="J658">
            <v>2207</v>
          </cell>
          <cell r="L658">
            <v>7</v>
          </cell>
        </row>
        <row r="659">
          <cell r="A659" t="str">
            <v>M4</v>
          </cell>
          <cell r="B659" t="str">
            <v>W14</v>
          </cell>
          <cell r="C659">
            <v>43195</v>
          </cell>
          <cell r="D659" t="str">
            <v>A</v>
          </cell>
          <cell r="E659" t="str">
            <v>EDGE COATING</v>
          </cell>
          <cell r="G659" t="str">
            <v>New</v>
          </cell>
          <cell r="H659" t="str">
            <v>Clear View Cover</v>
          </cell>
          <cell r="J659">
            <v>1074</v>
          </cell>
          <cell r="L659">
            <v>0</v>
          </cell>
        </row>
        <row r="660">
          <cell r="A660" t="str">
            <v>M4</v>
          </cell>
          <cell r="B660" t="str">
            <v>W14</v>
          </cell>
          <cell r="C660">
            <v>43195</v>
          </cell>
          <cell r="D660" t="str">
            <v>A</v>
          </cell>
          <cell r="E660" t="str">
            <v>EDGE COATING</v>
          </cell>
          <cell r="G660" t="str">
            <v>New</v>
          </cell>
          <cell r="H660" t="str">
            <v>Clear View Cover</v>
          </cell>
          <cell r="J660">
            <v>105</v>
          </cell>
          <cell r="L660">
            <v>0</v>
          </cell>
        </row>
        <row r="661">
          <cell r="A661" t="str">
            <v>M4</v>
          </cell>
          <cell r="B661" t="str">
            <v>W14</v>
          </cell>
          <cell r="C661">
            <v>43195</v>
          </cell>
          <cell r="D661" t="str">
            <v>A</v>
          </cell>
          <cell r="E661" t="str">
            <v>EDGE COATING</v>
          </cell>
          <cell r="G661" t="str">
            <v>New</v>
          </cell>
          <cell r="H661" t="str">
            <v>Clear View Cover</v>
          </cell>
          <cell r="J661">
            <v>66</v>
          </cell>
          <cell r="L661">
            <v>0</v>
          </cell>
        </row>
        <row r="662">
          <cell r="A662" t="str">
            <v>M4</v>
          </cell>
          <cell r="B662" t="str">
            <v>W14</v>
          </cell>
          <cell r="C662">
            <v>43195</v>
          </cell>
          <cell r="D662" t="str">
            <v>A</v>
          </cell>
          <cell r="E662" t="str">
            <v>EDGE COATING</v>
          </cell>
          <cell r="G662" t="str">
            <v>New</v>
          </cell>
          <cell r="H662" t="str">
            <v>Clear View Cover</v>
          </cell>
          <cell r="J662">
            <v>2143</v>
          </cell>
          <cell r="L662">
            <v>2</v>
          </cell>
        </row>
        <row r="663">
          <cell r="A663" t="str">
            <v>M4</v>
          </cell>
          <cell r="B663" t="str">
            <v>W14</v>
          </cell>
          <cell r="C663">
            <v>43195</v>
          </cell>
          <cell r="D663" t="str">
            <v>A</v>
          </cell>
          <cell r="E663" t="str">
            <v>EDGE COATING</v>
          </cell>
          <cell r="G663" t="str">
            <v>New</v>
          </cell>
          <cell r="H663" t="str">
            <v>Clear View Cover</v>
          </cell>
          <cell r="J663">
            <v>13</v>
          </cell>
          <cell r="L663">
            <v>0</v>
          </cell>
        </row>
        <row r="664">
          <cell r="A664" t="str">
            <v>M4</v>
          </cell>
          <cell r="B664" t="str">
            <v>W14</v>
          </cell>
          <cell r="C664">
            <v>43195</v>
          </cell>
          <cell r="D664" t="str">
            <v>A</v>
          </cell>
          <cell r="E664" t="str">
            <v>EDGE COATING</v>
          </cell>
          <cell r="G664" t="str">
            <v>Old</v>
          </cell>
          <cell r="H664" t="str">
            <v>Clear View Cover</v>
          </cell>
          <cell r="J664">
            <v>291</v>
          </cell>
          <cell r="L664">
            <v>2</v>
          </cell>
        </row>
        <row r="665">
          <cell r="A665" t="str">
            <v>M4</v>
          </cell>
          <cell r="B665" t="str">
            <v>W14</v>
          </cell>
          <cell r="C665">
            <v>43195</v>
          </cell>
          <cell r="D665" t="str">
            <v>A</v>
          </cell>
          <cell r="E665" t="str">
            <v>EDGE COATING</v>
          </cell>
          <cell r="G665" t="str">
            <v>Old</v>
          </cell>
          <cell r="H665" t="str">
            <v>Clear View Cover</v>
          </cell>
          <cell r="J665">
            <v>44</v>
          </cell>
          <cell r="L665">
            <v>0</v>
          </cell>
        </row>
        <row r="666">
          <cell r="A666" t="str">
            <v>M4</v>
          </cell>
          <cell r="B666" t="str">
            <v>W14</v>
          </cell>
          <cell r="C666">
            <v>43195</v>
          </cell>
          <cell r="D666" t="str">
            <v>A</v>
          </cell>
          <cell r="E666" t="str">
            <v>EDGE COATING</v>
          </cell>
          <cell r="G666" t="str">
            <v>Old</v>
          </cell>
          <cell r="H666" t="str">
            <v>Clear View Cover</v>
          </cell>
          <cell r="J666">
            <v>33</v>
          </cell>
          <cell r="L666">
            <v>0</v>
          </cell>
        </row>
        <row r="667">
          <cell r="A667" t="str">
            <v>M4</v>
          </cell>
          <cell r="B667" t="str">
            <v>W14</v>
          </cell>
          <cell r="C667">
            <v>43195</v>
          </cell>
          <cell r="D667" t="str">
            <v>A</v>
          </cell>
          <cell r="E667" t="str">
            <v>EDGE COATING</v>
          </cell>
          <cell r="G667" t="str">
            <v>Old</v>
          </cell>
          <cell r="H667" t="str">
            <v>Clear View Cover</v>
          </cell>
          <cell r="J667">
            <v>125</v>
          </cell>
          <cell r="L667">
            <v>1</v>
          </cell>
        </row>
        <row r="668">
          <cell r="A668" t="str">
            <v>M4</v>
          </cell>
          <cell r="B668" t="str">
            <v>W14</v>
          </cell>
          <cell r="C668">
            <v>43195</v>
          </cell>
          <cell r="D668" t="str">
            <v>A</v>
          </cell>
          <cell r="E668" t="str">
            <v>EDGE COATING</v>
          </cell>
          <cell r="G668" t="str">
            <v>Old</v>
          </cell>
          <cell r="H668" t="str">
            <v>Clear View Cover</v>
          </cell>
          <cell r="J668">
            <v>200</v>
          </cell>
          <cell r="L668">
            <v>2</v>
          </cell>
        </row>
        <row r="669">
          <cell r="A669" t="str">
            <v>M4</v>
          </cell>
          <cell r="B669" t="str">
            <v>W14</v>
          </cell>
          <cell r="C669">
            <v>43195</v>
          </cell>
          <cell r="D669" t="str">
            <v>A</v>
          </cell>
          <cell r="E669" t="str">
            <v>EDGE COATING</v>
          </cell>
          <cell r="G669" t="str">
            <v>Old</v>
          </cell>
          <cell r="H669" t="str">
            <v>Book cover</v>
          </cell>
          <cell r="J669">
            <v>82</v>
          </cell>
          <cell r="L669">
            <v>0</v>
          </cell>
        </row>
        <row r="670">
          <cell r="A670" t="str">
            <v>M4</v>
          </cell>
          <cell r="B670" t="str">
            <v>W14</v>
          </cell>
          <cell r="C670">
            <v>43195</v>
          </cell>
          <cell r="D670" t="str">
            <v>A</v>
          </cell>
          <cell r="E670" t="str">
            <v>EDGE COATING</v>
          </cell>
          <cell r="G670" t="str">
            <v>Old</v>
          </cell>
          <cell r="H670" t="str">
            <v>Book cover</v>
          </cell>
          <cell r="J670">
            <v>634</v>
          </cell>
          <cell r="L670">
            <v>3</v>
          </cell>
        </row>
        <row r="671">
          <cell r="A671" t="str">
            <v>M4</v>
          </cell>
          <cell r="B671" t="str">
            <v>W14</v>
          </cell>
          <cell r="C671">
            <v>43195</v>
          </cell>
          <cell r="D671" t="str">
            <v>A</v>
          </cell>
          <cell r="E671" t="str">
            <v>EDGE COATING</v>
          </cell>
          <cell r="G671" t="str">
            <v>Old</v>
          </cell>
          <cell r="H671" t="str">
            <v>Book cover</v>
          </cell>
          <cell r="J671">
            <v>793</v>
          </cell>
          <cell r="L671">
            <v>3</v>
          </cell>
        </row>
        <row r="672">
          <cell r="A672" t="str">
            <v>M4</v>
          </cell>
          <cell r="B672" t="str">
            <v>W14</v>
          </cell>
          <cell r="C672">
            <v>43195</v>
          </cell>
          <cell r="D672" t="str">
            <v>A</v>
          </cell>
          <cell r="E672" t="str">
            <v>EDGE COATING</v>
          </cell>
          <cell r="G672" t="str">
            <v>Old</v>
          </cell>
          <cell r="H672" t="str">
            <v>Book cover</v>
          </cell>
          <cell r="J672">
            <v>345</v>
          </cell>
          <cell r="L672">
            <v>3</v>
          </cell>
        </row>
        <row r="673">
          <cell r="A673" t="str">
            <v>M4</v>
          </cell>
          <cell r="B673" t="str">
            <v>W14</v>
          </cell>
          <cell r="C673">
            <v>43195</v>
          </cell>
          <cell r="D673" t="str">
            <v>A</v>
          </cell>
          <cell r="E673" t="str">
            <v>EDGE COATING</v>
          </cell>
          <cell r="G673" t="str">
            <v>Old</v>
          </cell>
          <cell r="H673" t="str">
            <v>Book cover</v>
          </cell>
          <cell r="J673">
            <v>26</v>
          </cell>
          <cell r="L673">
            <v>0</v>
          </cell>
        </row>
        <row r="674">
          <cell r="A674" t="str">
            <v>M4</v>
          </cell>
          <cell r="B674" t="str">
            <v>W14</v>
          </cell>
          <cell r="C674">
            <v>43195</v>
          </cell>
          <cell r="D674" t="str">
            <v>A</v>
          </cell>
          <cell r="E674" t="str">
            <v>EDGE COATING</v>
          </cell>
          <cell r="G674" t="str">
            <v>Old</v>
          </cell>
          <cell r="H674" t="str">
            <v>Clear View Cover</v>
          </cell>
          <cell r="J674">
            <v>97</v>
          </cell>
          <cell r="L674">
            <v>0</v>
          </cell>
        </row>
        <row r="675">
          <cell r="A675" t="str">
            <v>M4</v>
          </cell>
          <cell r="B675" t="str">
            <v>W14</v>
          </cell>
          <cell r="C675">
            <v>43195</v>
          </cell>
          <cell r="D675" t="str">
            <v>A</v>
          </cell>
          <cell r="E675" t="str">
            <v>EDGE COATING</v>
          </cell>
          <cell r="G675" t="str">
            <v>Old</v>
          </cell>
          <cell r="H675" t="str">
            <v>Clear View Cover</v>
          </cell>
          <cell r="J675">
            <v>70</v>
          </cell>
          <cell r="L675">
            <v>0</v>
          </cell>
        </row>
        <row r="676">
          <cell r="A676" t="str">
            <v>M4</v>
          </cell>
          <cell r="B676" t="str">
            <v>W14</v>
          </cell>
          <cell r="C676">
            <v>43195</v>
          </cell>
          <cell r="D676" t="str">
            <v>A</v>
          </cell>
          <cell r="E676" t="str">
            <v>EDGE COATING</v>
          </cell>
          <cell r="G676" t="str">
            <v>Old</v>
          </cell>
          <cell r="H676" t="str">
            <v>Clear View Cover</v>
          </cell>
          <cell r="J676">
            <v>603</v>
          </cell>
          <cell r="L676">
            <v>3</v>
          </cell>
        </row>
        <row r="677">
          <cell r="A677" t="str">
            <v>M4</v>
          </cell>
          <cell r="B677" t="str">
            <v>W14</v>
          </cell>
          <cell r="C677">
            <v>43195</v>
          </cell>
          <cell r="D677" t="str">
            <v>A</v>
          </cell>
          <cell r="E677" t="str">
            <v>EDGE COATING</v>
          </cell>
          <cell r="G677" t="str">
            <v>Old</v>
          </cell>
          <cell r="H677" t="str">
            <v>Clear View Cover</v>
          </cell>
          <cell r="J677">
            <v>20</v>
          </cell>
          <cell r="L677">
            <v>0</v>
          </cell>
        </row>
        <row r="678">
          <cell r="A678" t="str">
            <v>M4</v>
          </cell>
          <cell r="B678" t="str">
            <v>W14</v>
          </cell>
          <cell r="C678">
            <v>43195</v>
          </cell>
          <cell r="D678" t="str">
            <v>B</v>
          </cell>
          <cell r="E678" t="str">
            <v>MAIN HEATING</v>
          </cell>
          <cell r="G678" t="str">
            <v>Old</v>
          </cell>
          <cell r="H678" t="str">
            <v>Clear View Cover</v>
          </cell>
          <cell r="J678">
            <v>30</v>
          </cell>
          <cell r="L678">
            <v>0</v>
          </cell>
        </row>
        <row r="679">
          <cell r="A679" t="str">
            <v>M4</v>
          </cell>
          <cell r="B679" t="str">
            <v>W14</v>
          </cell>
          <cell r="C679">
            <v>43195</v>
          </cell>
          <cell r="D679" t="str">
            <v>B</v>
          </cell>
          <cell r="E679" t="str">
            <v>MAIN HEATING</v>
          </cell>
          <cell r="G679" t="str">
            <v>Old</v>
          </cell>
          <cell r="H679" t="str">
            <v>Clear View Cover</v>
          </cell>
          <cell r="J679">
            <v>31</v>
          </cell>
          <cell r="L679">
            <v>0</v>
          </cell>
        </row>
        <row r="680">
          <cell r="A680" t="str">
            <v>M4</v>
          </cell>
          <cell r="B680" t="str">
            <v>W14</v>
          </cell>
          <cell r="C680">
            <v>43195</v>
          </cell>
          <cell r="D680" t="str">
            <v>B</v>
          </cell>
          <cell r="E680" t="str">
            <v>MAIN HEATING</v>
          </cell>
          <cell r="G680" t="str">
            <v>Old</v>
          </cell>
          <cell r="H680" t="str">
            <v>Clear View Cover</v>
          </cell>
          <cell r="J680">
            <v>8</v>
          </cell>
          <cell r="L680">
            <v>0</v>
          </cell>
        </row>
        <row r="681">
          <cell r="A681" t="str">
            <v>M4</v>
          </cell>
          <cell r="B681" t="str">
            <v>W14</v>
          </cell>
          <cell r="C681">
            <v>43195</v>
          </cell>
          <cell r="D681" t="str">
            <v>B</v>
          </cell>
          <cell r="E681" t="str">
            <v>MAIN HEATING</v>
          </cell>
          <cell r="G681" t="str">
            <v>Old</v>
          </cell>
          <cell r="H681" t="str">
            <v>Clear View Cover</v>
          </cell>
          <cell r="J681">
            <v>4</v>
          </cell>
          <cell r="L681">
            <v>0</v>
          </cell>
        </row>
        <row r="682">
          <cell r="A682" t="str">
            <v>M4</v>
          </cell>
          <cell r="B682" t="str">
            <v>W14</v>
          </cell>
          <cell r="C682">
            <v>43195</v>
          </cell>
          <cell r="D682" t="str">
            <v>B</v>
          </cell>
          <cell r="E682" t="str">
            <v>MAIN HEATING</v>
          </cell>
          <cell r="G682" t="str">
            <v>Old</v>
          </cell>
          <cell r="H682" t="str">
            <v>Clear View Cover</v>
          </cell>
          <cell r="J682">
            <v>16</v>
          </cell>
          <cell r="L682">
            <v>0</v>
          </cell>
        </row>
        <row r="683">
          <cell r="A683" t="str">
            <v>M4</v>
          </cell>
          <cell r="B683" t="str">
            <v>W14</v>
          </cell>
          <cell r="C683">
            <v>43195</v>
          </cell>
          <cell r="D683" t="str">
            <v>B</v>
          </cell>
          <cell r="E683" t="str">
            <v>MAIN HEATING</v>
          </cell>
          <cell r="G683" t="str">
            <v>Old</v>
          </cell>
          <cell r="H683" t="str">
            <v>Clear View Cover</v>
          </cell>
          <cell r="J683">
            <v>1728</v>
          </cell>
          <cell r="L683">
            <v>0</v>
          </cell>
        </row>
        <row r="684">
          <cell r="A684" t="str">
            <v>M4</v>
          </cell>
          <cell r="B684" t="str">
            <v>W14</v>
          </cell>
          <cell r="C684">
            <v>43195</v>
          </cell>
          <cell r="D684" t="str">
            <v>B</v>
          </cell>
          <cell r="E684" t="str">
            <v>MAIN HEATING</v>
          </cell>
          <cell r="G684" t="str">
            <v>Old</v>
          </cell>
          <cell r="H684" t="str">
            <v>Clear View Cover</v>
          </cell>
          <cell r="J684">
            <v>54</v>
          </cell>
          <cell r="L684">
            <v>0</v>
          </cell>
        </row>
        <row r="685">
          <cell r="A685" t="str">
            <v>M4</v>
          </cell>
          <cell r="B685" t="str">
            <v>W14</v>
          </cell>
          <cell r="C685">
            <v>43195</v>
          </cell>
          <cell r="D685" t="str">
            <v>B</v>
          </cell>
          <cell r="E685" t="str">
            <v>MAIN HEATING</v>
          </cell>
          <cell r="G685" t="str">
            <v>Old</v>
          </cell>
          <cell r="H685" t="str">
            <v>Clear View Cover</v>
          </cell>
          <cell r="J685">
            <v>347</v>
          </cell>
          <cell r="L685">
            <v>0</v>
          </cell>
        </row>
        <row r="686">
          <cell r="A686" t="str">
            <v>M4</v>
          </cell>
          <cell r="B686" t="str">
            <v>W14</v>
          </cell>
          <cell r="C686">
            <v>43195</v>
          </cell>
          <cell r="D686" t="str">
            <v>B</v>
          </cell>
          <cell r="E686" t="str">
            <v>MAIN HEATING</v>
          </cell>
          <cell r="G686" t="str">
            <v>Old</v>
          </cell>
          <cell r="H686" t="str">
            <v>Clear View Cover</v>
          </cell>
          <cell r="J686">
            <v>280</v>
          </cell>
          <cell r="L686">
            <v>0</v>
          </cell>
        </row>
        <row r="687">
          <cell r="A687" t="str">
            <v>M4</v>
          </cell>
          <cell r="B687" t="str">
            <v>W14</v>
          </cell>
          <cell r="C687">
            <v>43195</v>
          </cell>
          <cell r="D687" t="str">
            <v>B</v>
          </cell>
          <cell r="E687" t="str">
            <v>MAIN HEATING</v>
          </cell>
          <cell r="G687" t="str">
            <v>Old</v>
          </cell>
          <cell r="H687" t="str">
            <v>Clear View Cover</v>
          </cell>
          <cell r="J687">
            <v>1119</v>
          </cell>
          <cell r="L687">
            <v>0</v>
          </cell>
        </row>
        <row r="688">
          <cell r="A688" t="str">
            <v>M4</v>
          </cell>
          <cell r="B688" t="str">
            <v>W14</v>
          </cell>
          <cell r="C688">
            <v>43195</v>
          </cell>
          <cell r="D688" t="str">
            <v>B</v>
          </cell>
          <cell r="E688" t="str">
            <v>MAIN HEATING</v>
          </cell>
          <cell r="G688" t="str">
            <v>Old</v>
          </cell>
          <cell r="H688" t="str">
            <v>Flip Cover</v>
          </cell>
          <cell r="J688">
            <v>576</v>
          </cell>
          <cell r="L688">
            <v>0</v>
          </cell>
        </row>
        <row r="689">
          <cell r="A689" t="str">
            <v>M4</v>
          </cell>
          <cell r="B689" t="str">
            <v>W14</v>
          </cell>
          <cell r="C689">
            <v>43195</v>
          </cell>
          <cell r="D689" t="str">
            <v>B</v>
          </cell>
          <cell r="E689" t="str">
            <v>MAIN HEATING</v>
          </cell>
          <cell r="G689" t="str">
            <v>New</v>
          </cell>
          <cell r="H689" t="str">
            <v>Clear View Cover</v>
          </cell>
          <cell r="J689">
            <v>906</v>
          </cell>
          <cell r="L689">
            <v>0</v>
          </cell>
        </row>
        <row r="690">
          <cell r="A690" t="str">
            <v>M4</v>
          </cell>
          <cell r="B690" t="str">
            <v>W14</v>
          </cell>
          <cell r="C690">
            <v>43195</v>
          </cell>
          <cell r="D690" t="str">
            <v>B</v>
          </cell>
          <cell r="E690" t="str">
            <v>MAIN HEATING</v>
          </cell>
          <cell r="G690" t="str">
            <v>New</v>
          </cell>
          <cell r="H690" t="str">
            <v>Clear View Cover</v>
          </cell>
          <cell r="J690">
            <v>1079</v>
          </cell>
          <cell r="L690">
            <v>0</v>
          </cell>
        </row>
        <row r="691">
          <cell r="A691" t="str">
            <v>M4</v>
          </cell>
          <cell r="B691" t="str">
            <v>W14</v>
          </cell>
          <cell r="C691">
            <v>43195</v>
          </cell>
          <cell r="D691" t="str">
            <v>B</v>
          </cell>
          <cell r="E691" t="str">
            <v>MAIN HEATING</v>
          </cell>
          <cell r="G691" t="str">
            <v>New</v>
          </cell>
          <cell r="H691" t="str">
            <v>Clear View Cover</v>
          </cell>
          <cell r="J691">
            <v>6</v>
          </cell>
          <cell r="L691">
            <v>0</v>
          </cell>
        </row>
        <row r="692">
          <cell r="A692" t="str">
            <v>M4</v>
          </cell>
          <cell r="B692" t="str">
            <v>W14</v>
          </cell>
          <cell r="C692">
            <v>43195</v>
          </cell>
          <cell r="D692" t="str">
            <v>B</v>
          </cell>
          <cell r="E692" t="str">
            <v>MAIN HEATING</v>
          </cell>
          <cell r="G692" t="str">
            <v>New</v>
          </cell>
          <cell r="H692" t="str">
            <v>Clear View Cover</v>
          </cell>
          <cell r="J692">
            <v>12</v>
          </cell>
          <cell r="L692">
            <v>0</v>
          </cell>
        </row>
        <row r="693">
          <cell r="A693" t="str">
            <v>M4</v>
          </cell>
          <cell r="B693" t="str">
            <v>W14</v>
          </cell>
          <cell r="C693">
            <v>43195</v>
          </cell>
          <cell r="D693" t="str">
            <v>B</v>
          </cell>
          <cell r="E693" t="str">
            <v>MAIN HEATING</v>
          </cell>
          <cell r="G693" t="str">
            <v>New</v>
          </cell>
          <cell r="H693" t="str">
            <v>Clear View Cover</v>
          </cell>
          <cell r="J693">
            <v>497</v>
          </cell>
          <cell r="L693">
            <v>0</v>
          </cell>
        </row>
        <row r="694">
          <cell r="A694" t="str">
            <v>M4</v>
          </cell>
          <cell r="B694" t="str">
            <v>W14</v>
          </cell>
          <cell r="C694">
            <v>43195</v>
          </cell>
          <cell r="D694" t="str">
            <v>B</v>
          </cell>
          <cell r="E694" t="str">
            <v>MAIN HEATING</v>
          </cell>
          <cell r="G694" t="str">
            <v>New</v>
          </cell>
          <cell r="H694" t="str">
            <v>Clear View Cover</v>
          </cell>
          <cell r="J694">
            <v>1219</v>
          </cell>
          <cell r="L694">
            <v>0</v>
          </cell>
        </row>
        <row r="695">
          <cell r="A695" t="str">
            <v>M4</v>
          </cell>
          <cell r="B695" t="str">
            <v>W14</v>
          </cell>
          <cell r="C695">
            <v>43195</v>
          </cell>
          <cell r="D695" t="str">
            <v>B</v>
          </cell>
          <cell r="E695" t="str">
            <v>ASSY</v>
          </cell>
          <cell r="G695" t="str">
            <v>New</v>
          </cell>
          <cell r="H695" t="str">
            <v>Clear View Cover</v>
          </cell>
          <cell r="J695">
            <v>2030</v>
          </cell>
          <cell r="L695">
            <v>4</v>
          </cell>
        </row>
        <row r="696">
          <cell r="A696" t="str">
            <v>M4</v>
          </cell>
          <cell r="B696" t="str">
            <v>W14</v>
          </cell>
          <cell r="C696">
            <v>43195</v>
          </cell>
          <cell r="D696" t="str">
            <v>B</v>
          </cell>
          <cell r="E696" t="str">
            <v>ASSY</v>
          </cell>
          <cell r="G696" t="str">
            <v>New</v>
          </cell>
          <cell r="H696" t="str">
            <v>Clear View Cover</v>
          </cell>
          <cell r="J696">
            <v>950</v>
          </cell>
          <cell r="L696">
            <v>0</v>
          </cell>
        </row>
        <row r="697">
          <cell r="A697" t="str">
            <v>M4</v>
          </cell>
          <cell r="B697" t="str">
            <v>W14</v>
          </cell>
          <cell r="C697">
            <v>43195</v>
          </cell>
          <cell r="D697" t="str">
            <v>B</v>
          </cell>
          <cell r="E697" t="str">
            <v>ASSY</v>
          </cell>
          <cell r="G697" t="str">
            <v>New</v>
          </cell>
          <cell r="H697" t="str">
            <v>Clear View Cover</v>
          </cell>
          <cell r="J697">
            <v>12</v>
          </cell>
          <cell r="L697">
            <v>0</v>
          </cell>
        </row>
        <row r="698">
          <cell r="A698" t="str">
            <v>M4</v>
          </cell>
          <cell r="B698" t="str">
            <v>W14</v>
          </cell>
          <cell r="C698">
            <v>43195</v>
          </cell>
          <cell r="D698" t="str">
            <v>B</v>
          </cell>
          <cell r="E698" t="str">
            <v>ASSY</v>
          </cell>
          <cell r="G698" t="str">
            <v>New</v>
          </cell>
          <cell r="H698" t="str">
            <v>Clear View Cover</v>
          </cell>
          <cell r="J698">
            <v>1610</v>
          </cell>
          <cell r="L698">
            <v>4</v>
          </cell>
        </row>
        <row r="699">
          <cell r="A699" t="str">
            <v>M4</v>
          </cell>
          <cell r="B699" t="str">
            <v>W14</v>
          </cell>
          <cell r="C699">
            <v>43195</v>
          </cell>
          <cell r="D699" t="str">
            <v>B</v>
          </cell>
          <cell r="E699" t="str">
            <v>ASSY</v>
          </cell>
          <cell r="G699" t="str">
            <v>New</v>
          </cell>
          <cell r="H699" t="str">
            <v>Clear View Cover</v>
          </cell>
          <cell r="J699">
            <v>103</v>
          </cell>
          <cell r="L699">
            <v>3</v>
          </cell>
        </row>
        <row r="700">
          <cell r="A700" t="str">
            <v>M4</v>
          </cell>
          <cell r="B700" t="str">
            <v>W14</v>
          </cell>
          <cell r="C700">
            <v>43195</v>
          </cell>
          <cell r="D700" t="str">
            <v>B</v>
          </cell>
          <cell r="E700" t="str">
            <v>ASSY</v>
          </cell>
          <cell r="G700" t="str">
            <v>New</v>
          </cell>
          <cell r="H700" t="str">
            <v>Clear View Cover</v>
          </cell>
          <cell r="J700">
            <v>38</v>
          </cell>
          <cell r="L700">
            <v>0</v>
          </cell>
        </row>
        <row r="701">
          <cell r="A701" t="str">
            <v>M4</v>
          </cell>
          <cell r="B701" t="str">
            <v>W14</v>
          </cell>
          <cell r="C701">
            <v>43195</v>
          </cell>
          <cell r="D701" t="str">
            <v>B</v>
          </cell>
          <cell r="E701" t="str">
            <v>ASSY</v>
          </cell>
          <cell r="G701" t="str">
            <v>Old</v>
          </cell>
          <cell r="H701" t="str">
            <v>Clear View Cover</v>
          </cell>
          <cell r="J701">
            <v>900</v>
          </cell>
          <cell r="L701">
            <v>0</v>
          </cell>
        </row>
        <row r="702">
          <cell r="A702" t="str">
            <v>M4</v>
          </cell>
          <cell r="B702" t="str">
            <v>W14</v>
          </cell>
          <cell r="C702">
            <v>43195</v>
          </cell>
          <cell r="D702" t="str">
            <v>B</v>
          </cell>
          <cell r="E702" t="str">
            <v>ASSY</v>
          </cell>
          <cell r="G702" t="str">
            <v>Old</v>
          </cell>
          <cell r="H702" t="str">
            <v>Clear View Cover</v>
          </cell>
          <cell r="J702">
            <v>35</v>
          </cell>
          <cell r="L702">
            <v>0</v>
          </cell>
        </row>
        <row r="703">
          <cell r="A703" t="str">
            <v>M4</v>
          </cell>
          <cell r="B703" t="str">
            <v>W14</v>
          </cell>
          <cell r="C703">
            <v>43195</v>
          </cell>
          <cell r="D703" t="str">
            <v>B</v>
          </cell>
          <cell r="E703" t="str">
            <v>ASSY</v>
          </cell>
          <cell r="G703" t="str">
            <v>Old</v>
          </cell>
          <cell r="H703" t="str">
            <v>Clear View Cover</v>
          </cell>
          <cell r="J703">
            <v>35</v>
          </cell>
          <cell r="L703">
            <v>0</v>
          </cell>
        </row>
        <row r="704">
          <cell r="A704" t="str">
            <v>M4</v>
          </cell>
          <cell r="B704" t="str">
            <v>W14</v>
          </cell>
          <cell r="C704">
            <v>43195</v>
          </cell>
          <cell r="D704" t="str">
            <v>B</v>
          </cell>
          <cell r="E704" t="str">
            <v>ASSY</v>
          </cell>
          <cell r="G704" t="str">
            <v>Old</v>
          </cell>
          <cell r="H704" t="str">
            <v>Clear View Cover</v>
          </cell>
          <cell r="J704">
            <v>58</v>
          </cell>
          <cell r="L704">
            <v>0</v>
          </cell>
        </row>
        <row r="705">
          <cell r="A705" t="str">
            <v>M4</v>
          </cell>
          <cell r="B705" t="str">
            <v>W14</v>
          </cell>
          <cell r="C705">
            <v>43195</v>
          </cell>
          <cell r="D705" t="str">
            <v>B</v>
          </cell>
          <cell r="E705" t="str">
            <v>ASSY</v>
          </cell>
          <cell r="G705" t="str">
            <v>Old</v>
          </cell>
          <cell r="H705" t="str">
            <v>Clear View Cover</v>
          </cell>
          <cell r="J705">
            <v>1604</v>
          </cell>
          <cell r="L705">
            <v>4</v>
          </cell>
        </row>
        <row r="706">
          <cell r="A706" t="str">
            <v>M4</v>
          </cell>
          <cell r="B706" t="str">
            <v>W14</v>
          </cell>
          <cell r="C706">
            <v>43195</v>
          </cell>
          <cell r="D706" t="str">
            <v>B</v>
          </cell>
          <cell r="E706" t="str">
            <v>ASSY</v>
          </cell>
          <cell r="G706" t="str">
            <v>Old</v>
          </cell>
          <cell r="H706" t="str">
            <v>Clear View Cover</v>
          </cell>
          <cell r="J706">
            <v>57</v>
          </cell>
          <cell r="L706">
            <v>0</v>
          </cell>
        </row>
        <row r="707">
          <cell r="A707" t="str">
            <v>M4</v>
          </cell>
          <cell r="B707" t="str">
            <v>W14</v>
          </cell>
          <cell r="C707">
            <v>43195</v>
          </cell>
          <cell r="D707" t="str">
            <v>B</v>
          </cell>
          <cell r="E707" t="str">
            <v>ASSY</v>
          </cell>
          <cell r="G707" t="str">
            <v>New Silicon</v>
          </cell>
          <cell r="H707" t="str">
            <v>Silicon</v>
          </cell>
          <cell r="J707">
            <v>323</v>
          </cell>
          <cell r="L707">
            <v>1</v>
          </cell>
        </row>
        <row r="708">
          <cell r="A708" t="str">
            <v>M4</v>
          </cell>
          <cell r="B708" t="str">
            <v>W14</v>
          </cell>
          <cell r="C708">
            <v>43195</v>
          </cell>
          <cell r="D708" t="str">
            <v>B</v>
          </cell>
          <cell r="E708" t="str">
            <v>ASSY</v>
          </cell>
          <cell r="G708" t="str">
            <v>New Silicon</v>
          </cell>
          <cell r="H708" t="str">
            <v>Silicon</v>
          </cell>
          <cell r="J708">
            <v>71</v>
          </cell>
          <cell r="L708">
            <v>1</v>
          </cell>
        </row>
        <row r="709">
          <cell r="A709" t="str">
            <v>M4</v>
          </cell>
          <cell r="B709" t="str">
            <v>W14</v>
          </cell>
          <cell r="C709">
            <v>43195</v>
          </cell>
          <cell r="D709" t="str">
            <v>B</v>
          </cell>
          <cell r="E709" t="str">
            <v>ASSY</v>
          </cell>
          <cell r="G709" t="str">
            <v>New Silicon</v>
          </cell>
          <cell r="H709" t="str">
            <v>Silicon</v>
          </cell>
          <cell r="J709">
            <v>240</v>
          </cell>
          <cell r="L709">
            <v>0</v>
          </cell>
        </row>
        <row r="710">
          <cell r="A710" t="str">
            <v>M4</v>
          </cell>
          <cell r="B710" t="str">
            <v>W14</v>
          </cell>
          <cell r="C710">
            <v>43195</v>
          </cell>
          <cell r="D710" t="str">
            <v>B</v>
          </cell>
          <cell r="E710" t="str">
            <v>ASSY</v>
          </cell>
          <cell r="G710" t="str">
            <v>Old</v>
          </cell>
          <cell r="H710" t="str">
            <v>Book cover</v>
          </cell>
          <cell r="J710">
            <v>551</v>
          </cell>
          <cell r="L710">
            <v>0</v>
          </cell>
        </row>
        <row r="711">
          <cell r="A711" t="str">
            <v>M4</v>
          </cell>
          <cell r="B711" t="str">
            <v>W14</v>
          </cell>
          <cell r="C711">
            <v>43195</v>
          </cell>
          <cell r="D711" t="str">
            <v>B</v>
          </cell>
          <cell r="E711" t="str">
            <v>ASSY</v>
          </cell>
          <cell r="G711" t="str">
            <v>Old</v>
          </cell>
          <cell r="H711" t="str">
            <v>Book cover</v>
          </cell>
          <cell r="J711">
            <v>384</v>
          </cell>
          <cell r="L711">
            <v>2</v>
          </cell>
        </row>
        <row r="712">
          <cell r="A712" t="str">
            <v>M4</v>
          </cell>
          <cell r="B712" t="str">
            <v>W14</v>
          </cell>
          <cell r="C712">
            <v>43195</v>
          </cell>
          <cell r="D712" t="str">
            <v>B</v>
          </cell>
          <cell r="E712" t="str">
            <v>ASSY</v>
          </cell>
          <cell r="G712" t="str">
            <v>Old</v>
          </cell>
          <cell r="H712" t="str">
            <v>Book cover</v>
          </cell>
          <cell r="J712">
            <v>1071</v>
          </cell>
          <cell r="L712">
            <v>0</v>
          </cell>
        </row>
        <row r="713">
          <cell r="A713" t="str">
            <v>M4</v>
          </cell>
          <cell r="B713" t="str">
            <v>W14</v>
          </cell>
          <cell r="C713">
            <v>43195</v>
          </cell>
          <cell r="D713" t="str">
            <v>B</v>
          </cell>
          <cell r="E713" t="str">
            <v>ASSY</v>
          </cell>
          <cell r="G713" t="str">
            <v>Old</v>
          </cell>
          <cell r="H713" t="str">
            <v>Book cover</v>
          </cell>
          <cell r="J713">
            <v>50</v>
          </cell>
          <cell r="L713">
            <v>0</v>
          </cell>
        </row>
        <row r="714">
          <cell r="A714" t="str">
            <v>M4</v>
          </cell>
          <cell r="B714" t="str">
            <v>W14</v>
          </cell>
          <cell r="C714">
            <v>43195</v>
          </cell>
          <cell r="D714" t="str">
            <v>B</v>
          </cell>
          <cell r="E714" t="str">
            <v>EDGE COATING</v>
          </cell>
          <cell r="G714" t="str">
            <v>New</v>
          </cell>
          <cell r="H714" t="str">
            <v>Clear View Cover</v>
          </cell>
          <cell r="J714">
            <v>2433</v>
          </cell>
          <cell r="L714">
            <v>1</v>
          </cell>
        </row>
        <row r="715">
          <cell r="A715" t="str">
            <v>M4</v>
          </cell>
          <cell r="B715" t="str">
            <v>W14</v>
          </cell>
          <cell r="C715">
            <v>43195</v>
          </cell>
          <cell r="D715" t="str">
            <v>B</v>
          </cell>
          <cell r="E715" t="str">
            <v>EDGE COATING</v>
          </cell>
          <cell r="G715" t="str">
            <v>New</v>
          </cell>
          <cell r="H715" t="str">
            <v>Clear View Cover</v>
          </cell>
          <cell r="J715">
            <v>71</v>
          </cell>
          <cell r="L715">
            <v>0</v>
          </cell>
        </row>
        <row r="716">
          <cell r="A716" t="str">
            <v>M4</v>
          </cell>
          <cell r="B716" t="str">
            <v>W14</v>
          </cell>
          <cell r="C716">
            <v>43195</v>
          </cell>
          <cell r="D716" t="str">
            <v>B</v>
          </cell>
          <cell r="E716" t="str">
            <v>EDGE COATING</v>
          </cell>
          <cell r="G716" t="str">
            <v>New</v>
          </cell>
          <cell r="H716" t="str">
            <v>Clear View Cover</v>
          </cell>
          <cell r="J716">
            <v>95</v>
          </cell>
          <cell r="L716">
            <v>0</v>
          </cell>
        </row>
        <row r="717">
          <cell r="A717" t="str">
            <v>M4</v>
          </cell>
          <cell r="B717" t="str">
            <v>W14</v>
          </cell>
          <cell r="C717">
            <v>43195</v>
          </cell>
          <cell r="D717" t="str">
            <v>B</v>
          </cell>
          <cell r="E717" t="str">
            <v>EDGE COATING</v>
          </cell>
          <cell r="G717" t="str">
            <v>New</v>
          </cell>
          <cell r="H717" t="str">
            <v>Clear View Cover</v>
          </cell>
          <cell r="J717">
            <v>708</v>
          </cell>
          <cell r="L717">
            <v>0</v>
          </cell>
        </row>
        <row r="718">
          <cell r="A718" t="str">
            <v>M4</v>
          </cell>
          <cell r="B718" t="str">
            <v>W14</v>
          </cell>
          <cell r="C718">
            <v>43195</v>
          </cell>
          <cell r="D718" t="str">
            <v>B</v>
          </cell>
          <cell r="E718" t="str">
            <v>EDGE COATING</v>
          </cell>
          <cell r="G718" t="str">
            <v>New</v>
          </cell>
          <cell r="H718" t="str">
            <v>Clear View Cover</v>
          </cell>
          <cell r="J718">
            <v>828</v>
          </cell>
          <cell r="L718">
            <v>0</v>
          </cell>
        </row>
        <row r="719">
          <cell r="A719" t="str">
            <v>M4</v>
          </cell>
          <cell r="B719" t="str">
            <v>W14</v>
          </cell>
          <cell r="C719">
            <v>43195</v>
          </cell>
          <cell r="D719" t="str">
            <v>B</v>
          </cell>
          <cell r="E719" t="str">
            <v>EDGE COATING</v>
          </cell>
          <cell r="G719" t="str">
            <v>New</v>
          </cell>
          <cell r="H719" t="str">
            <v>Clear View Cover</v>
          </cell>
          <cell r="J719">
            <v>2063</v>
          </cell>
          <cell r="L719">
            <v>0</v>
          </cell>
        </row>
        <row r="720">
          <cell r="A720" t="str">
            <v>M4</v>
          </cell>
          <cell r="B720" t="str">
            <v>W14</v>
          </cell>
          <cell r="C720">
            <v>43195</v>
          </cell>
          <cell r="D720" t="str">
            <v>B</v>
          </cell>
          <cell r="E720" t="str">
            <v>EDGE COATING</v>
          </cell>
          <cell r="G720" t="str">
            <v>Old</v>
          </cell>
          <cell r="H720" t="str">
            <v>Clear View Cover</v>
          </cell>
          <cell r="J720">
            <v>1930</v>
          </cell>
          <cell r="L720">
            <v>0</v>
          </cell>
        </row>
        <row r="721">
          <cell r="A721" t="str">
            <v>M4</v>
          </cell>
          <cell r="B721" t="str">
            <v>W14</v>
          </cell>
          <cell r="C721">
            <v>43195</v>
          </cell>
          <cell r="D721" t="str">
            <v>B</v>
          </cell>
          <cell r="E721" t="str">
            <v>EDGE COATING</v>
          </cell>
          <cell r="G721" t="str">
            <v>Old</v>
          </cell>
          <cell r="H721" t="str">
            <v>Clear View Cover</v>
          </cell>
          <cell r="J721">
            <v>57</v>
          </cell>
          <cell r="L721">
            <v>0</v>
          </cell>
        </row>
        <row r="722">
          <cell r="A722" t="str">
            <v>M4</v>
          </cell>
          <cell r="B722" t="str">
            <v>W14</v>
          </cell>
          <cell r="C722">
            <v>43195</v>
          </cell>
          <cell r="D722" t="str">
            <v>B</v>
          </cell>
          <cell r="E722" t="str">
            <v>EDGE COATING</v>
          </cell>
          <cell r="G722" t="str">
            <v>Old</v>
          </cell>
          <cell r="H722" t="str">
            <v>Clear View Cover</v>
          </cell>
          <cell r="J722">
            <v>42</v>
          </cell>
          <cell r="L722">
            <v>0</v>
          </cell>
        </row>
        <row r="723">
          <cell r="A723" t="str">
            <v>M4</v>
          </cell>
          <cell r="B723" t="str">
            <v>W14</v>
          </cell>
          <cell r="C723">
            <v>43195</v>
          </cell>
          <cell r="D723" t="str">
            <v>B</v>
          </cell>
          <cell r="E723" t="str">
            <v>EDGE COATING</v>
          </cell>
          <cell r="G723" t="str">
            <v>Old</v>
          </cell>
          <cell r="H723" t="str">
            <v>Clear View Cover</v>
          </cell>
          <cell r="J723">
            <v>1273</v>
          </cell>
          <cell r="L723">
            <v>0</v>
          </cell>
        </row>
        <row r="724">
          <cell r="A724" t="str">
            <v>M4</v>
          </cell>
          <cell r="B724" t="str">
            <v>W14</v>
          </cell>
          <cell r="C724">
            <v>43195</v>
          </cell>
          <cell r="D724" t="str">
            <v>B</v>
          </cell>
          <cell r="E724" t="str">
            <v>EDGE COATING</v>
          </cell>
          <cell r="G724" t="str">
            <v>Old</v>
          </cell>
          <cell r="H724" t="str">
            <v>Clear View Cover</v>
          </cell>
          <cell r="J724">
            <v>56</v>
          </cell>
          <cell r="L724">
            <v>0</v>
          </cell>
        </row>
        <row r="725">
          <cell r="A725" t="str">
            <v>M4</v>
          </cell>
          <cell r="B725" t="str">
            <v>W14</v>
          </cell>
          <cell r="C725">
            <v>43195</v>
          </cell>
          <cell r="D725" t="str">
            <v>B</v>
          </cell>
          <cell r="E725" t="str">
            <v>EDGE COATING</v>
          </cell>
          <cell r="G725" t="str">
            <v>Old</v>
          </cell>
          <cell r="H725" t="str">
            <v>Clear View Cover</v>
          </cell>
          <cell r="J725">
            <v>110</v>
          </cell>
          <cell r="L725">
            <v>0</v>
          </cell>
        </row>
        <row r="726">
          <cell r="A726" t="str">
            <v>M4</v>
          </cell>
          <cell r="B726" t="str">
            <v>W14</v>
          </cell>
          <cell r="C726">
            <v>43195</v>
          </cell>
          <cell r="D726" t="str">
            <v>B</v>
          </cell>
          <cell r="E726" t="str">
            <v>EDGE COATING</v>
          </cell>
          <cell r="G726" t="str">
            <v>Old</v>
          </cell>
          <cell r="H726" t="str">
            <v>Clear View Cover</v>
          </cell>
          <cell r="J726">
            <v>23</v>
          </cell>
          <cell r="L726">
            <v>0</v>
          </cell>
        </row>
        <row r="727">
          <cell r="A727" t="str">
            <v>M4</v>
          </cell>
          <cell r="B727" t="str">
            <v>W14</v>
          </cell>
          <cell r="C727">
            <v>43195</v>
          </cell>
          <cell r="D727" t="str">
            <v>B</v>
          </cell>
          <cell r="E727" t="str">
            <v>EDGE COATING</v>
          </cell>
          <cell r="G727" t="str">
            <v>Old</v>
          </cell>
          <cell r="H727" t="str">
            <v>Clear View Cover</v>
          </cell>
          <cell r="J727">
            <v>1201</v>
          </cell>
          <cell r="L727">
            <v>1</v>
          </cell>
        </row>
        <row r="728">
          <cell r="A728" t="str">
            <v>M4</v>
          </cell>
          <cell r="B728" t="str">
            <v>W14</v>
          </cell>
          <cell r="C728">
            <v>43195</v>
          </cell>
          <cell r="D728" t="str">
            <v>B</v>
          </cell>
          <cell r="E728" t="str">
            <v>EDGE COATING</v>
          </cell>
          <cell r="G728" t="str">
            <v>Old</v>
          </cell>
          <cell r="H728" t="str">
            <v>Clear View Cover</v>
          </cell>
          <cell r="J728">
            <v>76</v>
          </cell>
          <cell r="L728">
            <v>4</v>
          </cell>
        </row>
        <row r="729">
          <cell r="A729" t="str">
            <v>M4</v>
          </cell>
          <cell r="B729" t="str">
            <v>W14</v>
          </cell>
          <cell r="C729">
            <v>43195</v>
          </cell>
          <cell r="D729" t="str">
            <v>B</v>
          </cell>
          <cell r="E729" t="str">
            <v>EDGE COATING</v>
          </cell>
          <cell r="G729" t="str">
            <v>Old</v>
          </cell>
          <cell r="H729" t="str">
            <v>Book cover</v>
          </cell>
          <cell r="J729">
            <v>706</v>
          </cell>
          <cell r="L729">
            <v>0</v>
          </cell>
        </row>
        <row r="730">
          <cell r="A730" t="str">
            <v>M4</v>
          </cell>
          <cell r="B730" t="str">
            <v>W14</v>
          </cell>
          <cell r="C730">
            <v>43195</v>
          </cell>
          <cell r="D730" t="str">
            <v>B</v>
          </cell>
          <cell r="E730" t="str">
            <v>EDGE COATING</v>
          </cell>
          <cell r="G730" t="str">
            <v>Old</v>
          </cell>
          <cell r="H730" t="str">
            <v>Book cover</v>
          </cell>
          <cell r="J730">
            <v>79</v>
          </cell>
          <cell r="L730">
            <v>0</v>
          </cell>
        </row>
        <row r="731">
          <cell r="A731" t="str">
            <v>M4</v>
          </cell>
          <cell r="B731" t="str">
            <v>W14</v>
          </cell>
          <cell r="C731">
            <v>43195</v>
          </cell>
          <cell r="D731" t="str">
            <v>B</v>
          </cell>
          <cell r="E731" t="str">
            <v>EDGE COATING</v>
          </cell>
          <cell r="G731" t="str">
            <v>Old</v>
          </cell>
          <cell r="H731" t="str">
            <v>Book cover</v>
          </cell>
          <cell r="J731">
            <v>819</v>
          </cell>
          <cell r="L731">
            <v>0</v>
          </cell>
        </row>
        <row r="732">
          <cell r="A732" t="str">
            <v>M4</v>
          </cell>
          <cell r="B732" t="str">
            <v>W14</v>
          </cell>
          <cell r="C732">
            <v>43195</v>
          </cell>
          <cell r="D732" t="str">
            <v>B</v>
          </cell>
          <cell r="E732" t="str">
            <v>EDGE COATING</v>
          </cell>
          <cell r="G732" t="str">
            <v>Old</v>
          </cell>
          <cell r="H732" t="str">
            <v>Book cover</v>
          </cell>
          <cell r="J732">
            <v>396</v>
          </cell>
          <cell r="L732">
            <v>0</v>
          </cell>
        </row>
        <row r="733">
          <cell r="A733" t="str">
            <v>M4</v>
          </cell>
          <cell r="B733" t="str">
            <v>W14</v>
          </cell>
          <cell r="C733">
            <v>43195</v>
          </cell>
          <cell r="D733" t="str">
            <v>B</v>
          </cell>
          <cell r="E733" t="str">
            <v>MAIN HEATING</v>
          </cell>
          <cell r="G733" t="str">
            <v>New</v>
          </cell>
          <cell r="H733" t="str">
            <v>Clear View Cover</v>
          </cell>
          <cell r="J733">
            <v>3201</v>
          </cell>
          <cell r="L733">
            <v>0</v>
          </cell>
        </row>
        <row r="734">
          <cell r="A734" t="str">
            <v>M4</v>
          </cell>
          <cell r="B734" t="str">
            <v>W14</v>
          </cell>
          <cell r="C734">
            <v>43195</v>
          </cell>
          <cell r="D734" t="str">
            <v>B</v>
          </cell>
          <cell r="E734" t="str">
            <v>MAIN HEATING</v>
          </cell>
          <cell r="G734" t="str">
            <v>New</v>
          </cell>
          <cell r="H734" t="str">
            <v>Clear View Cover</v>
          </cell>
          <cell r="J734">
            <v>15</v>
          </cell>
          <cell r="L734">
            <v>0</v>
          </cell>
        </row>
        <row r="735">
          <cell r="A735" t="str">
            <v>M4</v>
          </cell>
          <cell r="B735" t="str">
            <v>W14</v>
          </cell>
          <cell r="C735">
            <v>43195</v>
          </cell>
          <cell r="D735" t="str">
            <v>B</v>
          </cell>
          <cell r="E735" t="str">
            <v>MAIN HEATING</v>
          </cell>
          <cell r="G735" t="str">
            <v>New</v>
          </cell>
          <cell r="H735" t="str">
            <v>Clear View Cover</v>
          </cell>
          <cell r="J735">
            <v>97</v>
          </cell>
          <cell r="L735">
            <v>0</v>
          </cell>
        </row>
        <row r="736">
          <cell r="A736" t="str">
            <v>M4</v>
          </cell>
          <cell r="B736" t="str">
            <v>W14</v>
          </cell>
          <cell r="C736">
            <v>43195</v>
          </cell>
          <cell r="D736" t="str">
            <v>B</v>
          </cell>
          <cell r="E736" t="str">
            <v>MAIN HEATING</v>
          </cell>
          <cell r="G736" t="str">
            <v>New</v>
          </cell>
          <cell r="H736" t="str">
            <v>Clear View Cover</v>
          </cell>
          <cell r="J736">
            <v>1200</v>
          </cell>
          <cell r="L736">
            <v>0</v>
          </cell>
        </row>
        <row r="737">
          <cell r="A737" t="str">
            <v>M4</v>
          </cell>
          <cell r="B737" t="str">
            <v>W14</v>
          </cell>
          <cell r="C737">
            <v>43195</v>
          </cell>
          <cell r="D737" t="str">
            <v>B</v>
          </cell>
          <cell r="E737" t="str">
            <v>ASSY</v>
          </cell>
          <cell r="G737" t="str">
            <v>Old</v>
          </cell>
          <cell r="H737" t="str">
            <v>Clear View Cover</v>
          </cell>
          <cell r="J737">
            <v>152</v>
          </cell>
          <cell r="L737">
            <v>0</v>
          </cell>
        </row>
        <row r="738">
          <cell r="A738" t="str">
            <v>M4</v>
          </cell>
          <cell r="B738" t="str">
            <v>W14</v>
          </cell>
          <cell r="C738">
            <v>43195</v>
          </cell>
          <cell r="D738" t="str">
            <v>B</v>
          </cell>
          <cell r="E738" t="str">
            <v>ASSY</v>
          </cell>
          <cell r="G738" t="str">
            <v>Old</v>
          </cell>
          <cell r="H738" t="str">
            <v>Clear View Cover</v>
          </cell>
          <cell r="J738">
            <v>17</v>
          </cell>
          <cell r="L738">
            <v>0</v>
          </cell>
        </row>
        <row r="739">
          <cell r="A739" t="str">
            <v>M4</v>
          </cell>
          <cell r="B739" t="str">
            <v>W14</v>
          </cell>
          <cell r="C739">
            <v>43195</v>
          </cell>
          <cell r="D739" t="str">
            <v>B</v>
          </cell>
          <cell r="E739" t="str">
            <v>ASSY</v>
          </cell>
          <cell r="G739" t="str">
            <v>Old</v>
          </cell>
          <cell r="H739" t="str">
            <v>Clear View Cover</v>
          </cell>
          <cell r="J739">
            <v>83</v>
          </cell>
          <cell r="L739">
            <v>5</v>
          </cell>
        </row>
        <row r="740">
          <cell r="A740" t="str">
            <v>M4</v>
          </cell>
          <cell r="B740" t="str">
            <v>W14</v>
          </cell>
          <cell r="C740">
            <v>43195</v>
          </cell>
          <cell r="D740" t="str">
            <v>B</v>
          </cell>
          <cell r="E740" t="str">
            <v>ASSY</v>
          </cell>
          <cell r="G740" t="str">
            <v>Old</v>
          </cell>
          <cell r="H740" t="str">
            <v>Clear View Cover</v>
          </cell>
          <cell r="J740">
            <v>110</v>
          </cell>
          <cell r="L740">
            <v>0</v>
          </cell>
        </row>
        <row r="741">
          <cell r="A741" t="str">
            <v>M4</v>
          </cell>
          <cell r="B741" t="str">
            <v>W14</v>
          </cell>
          <cell r="C741">
            <v>43195</v>
          </cell>
          <cell r="D741" t="str">
            <v>B</v>
          </cell>
          <cell r="E741" t="str">
            <v>PACKING</v>
          </cell>
          <cell r="G741" t="str">
            <v>Old Silicon</v>
          </cell>
          <cell r="H741" t="str">
            <v>Silicon</v>
          </cell>
          <cell r="J741">
            <v>132</v>
          </cell>
          <cell r="L741">
            <v>35</v>
          </cell>
        </row>
        <row r="742">
          <cell r="A742" t="str">
            <v>M4</v>
          </cell>
          <cell r="B742" t="str">
            <v>W14</v>
          </cell>
          <cell r="C742">
            <v>43195</v>
          </cell>
          <cell r="D742" t="str">
            <v>B</v>
          </cell>
          <cell r="E742" t="str">
            <v>PACKING</v>
          </cell>
          <cell r="G742" t="str">
            <v>New Silicon</v>
          </cell>
          <cell r="H742" t="str">
            <v>Silicon</v>
          </cell>
          <cell r="J742">
            <v>100</v>
          </cell>
          <cell r="L742">
            <v>0</v>
          </cell>
        </row>
        <row r="743">
          <cell r="A743" t="str">
            <v>M4</v>
          </cell>
          <cell r="B743" t="str">
            <v>W14</v>
          </cell>
          <cell r="C743">
            <v>43195</v>
          </cell>
          <cell r="D743" t="str">
            <v>B</v>
          </cell>
          <cell r="E743" t="str">
            <v>PACKING</v>
          </cell>
          <cell r="G743" t="str">
            <v>New Silicon</v>
          </cell>
          <cell r="H743" t="str">
            <v>Silicon</v>
          </cell>
          <cell r="J743">
            <v>1039</v>
          </cell>
          <cell r="L743">
            <v>65</v>
          </cell>
        </row>
        <row r="744">
          <cell r="A744" t="str">
            <v>M4</v>
          </cell>
          <cell r="B744" t="str">
            <v>W14</v>
          </cell>
          <cell r="C744">
            <v>43195</v>
          </cell>
          <cell r="D744" t="str">
            <v>B</v>
          </cell>
          <cell r="E744" t="str">
            <v>PACKING</v>
          </cell>
          <cell r="G744" t="str">
            <v>Old</v>
          </cell>
          <cell r="H744" t="str">
            <v>Flip Cover</v>
          </cell>
          <cell r="J744">
            <v>1527</v>
          </cell>
          <cell r="L744">
            <v>7</v>
          </cell>
        </row>
        <row r="745">
          <cell r="A745" t="str">
            <v>M4</v>
          </cell>
          <cell r="B745" t="str">
            <v>W14</v>
          </cell>
          <cell r="C745">
            <v>43195</v>
          </cell>
          <cell r="D745" t="str">
            <v>B</v>
          </cell>
          <cell r="E745" t="str">
            <v>PACKING</v>
          </cell>
          <cell r="G745" t="str">
            <v>Old</v>
          </cell>
          <cell r="H745" t="str">
            <v>Flip Cover</v>
          </cell>
          <cell r="J745">
            <v>82</v>
          </cell>
          <cell r="L745">
            <v>2</v>
          </cell>
        </row>
        <row r="746">
          <cell r="A746" t="str">
            <v>M4</v>
          </cell>
          <cell r="B746" t="str">
            <v>W14</v>
          </cell>
          <cell r="C746">
            <v>43195</v>
          </cell>
          <cell r="D746" t="str">
            <v>B</v>
          </cell>
          <cell r="E746" t="str">
            <v>PACKING</v>
          </cell>
          <cell r="G746" t="str">
            <v>Old</v>
          </cell>
          <cell r="H746" t="str">
            <v>Flip Cover</v>
          </cell>
          <cell r="J746">
            <v>1202</v>
          </cell>
          <cell r="L746">
            <v>2</v>
          </cell>
        </row>
        <row r="747">
          <cell r="A747" t="str">
            <v>M4</v>
          </cell>
          <cell r="B747" t="str">
            <v>W14</v>
          </cell>
          <cell r="C747">
            <v>43195</v>
          </cell>
          <cell r="D747" t="str">
            <v>B</v>
          </cell>
          <cell r="E747" t="str">
            <v>PACKING</v>
          </cell>
          <cell r="G747" t="str">
            <v>New</v>
          </cell>
          <cell r="H747" t="str">
            <v>Clear View Cover</v>
          </cell>
          <cell r="J747">
            <v>1722</v>
          </cell>
          <cell r="L747">
            <v>2</v>
          </cell>
        </row>
        <row r="748">
          <cell r="A748" t="str">
            <v>M4</v>
          </cell>
          <cell r="B748" t="str">
            <v>W14</v>
          </cell>
          <cell r="C748">
            <v>43195</v>
          </cell>
          <cell r="D748" t="str">
            <v>B</v>
          </cell>
          <cell r="E748" t="str">
            <v>PACKING</v>
          </cell>
          <cell r="G748" t="str">
            <v>Old</v>
          </cell>
          <cell r="H748" t="str">
            <v>Clear View Cover</v>
          </cell>
          <cell r="J748">
            <v>498</v>
          </cell>
          <cell r="L748">
            <v>1</v>
          </cell>
        </row>
        <row r="749">
          <cell r="A749" t="str">
            <v>M4</v>
          </cell>
          <cell r="B749" t="str">
            <v>W14</v>
          </cell>
          <cell r="C749">
            <v>43195</v>
          </cell>
          <cell r="D749" t="str">
            <v>B</v>
          </cell>
          <cell r="E749" t="str">
            <v>PACKING</v>
          </cell>
          <cell r="G749" t="str">
            <v>New</v>
          </cell>
          <cell r="H749" t="str">
            <v>Clear View Cover</v>
          </cell>
          <cell r="J749">
            <v>159</v>
          </cell>
          <cell r="L749">
            <v>5</v>
          </cell>
        </row>
        <row r="750">
          <cell r="A750" t="str">
            <v>M4</v>
          </cell>
          <cell r="B750" t="str">
            <v>W14</v>
          </cell>
          <cell r="C750">
            <v>43195</v>
          </cell>
          <cell r="D750" t="str">
            <v>B</v>
          </cell>
          <cell r="E750" t="str">
            <v>PACKING</v>
          </cell>
          <cell r="G750" t="str">
            <v>New</v>
          </cell>
          <cell r="H750" t="str">
            <v>Clear View Cover</v>
          </cell>
          <cell r="J750">
            <v>172</v>
          </cell>
          <cell r="L750">
            <v>1</v>
          </cell>
        </row>
        <row r="751">
          <cell r="A751" t="str">
            <v>M4</v>
          </cell>
          <cell r="B751" t="str">
            <v>W14</v>
          </cell>
          <cell r="C751">
            <v>43195</v>
          </cell>
          <cell r="D751" t="str">
            <v>B</v>
          </cell>
          <cell r="E751" t="str">
            <v>PACKING</v>
          </cell>
          <cell r="G751" t="str">
            <v>New</v>
          </cell>
          <cell r="H751" t="str">
            <v>Clear View Cover</v>
          </cell>
          <cell r="J751">
            <v>102</v>
          </cell>
          <cell r="L751">
            <v>0</v>
          </cell>
        </row>
        <row r="752">
          <cell r="A752" t="str">
            <v>M4</v>
          </cell>
          <cell r="B752" t="str">
            <v>W14</v>
          </cell>
          <cell r="C752">
            <v>43195</v>
          </cell>
          <cell r="D752" t="str">
            <v>B</v>
          </cell>
          <cell r="E752" t="str">
            <v>PACKING</v>
          </cell>
          <cell r="G752" t="str">
            <v>Old</v>
          </cell>
          <cell r="H752" t="str">
            <v>Clear View Cover</v>
          </cell>
          <cell r="J752">
            <v>17</v>
          </cell>
          <cell r="L752">
            <v>0</v>
          </cell>
        </row>
        <row r="753">
          <cell r="A753" t="str">
            <v>M4</v>
          </cell>
          <cell r="B753" t="str">
            <v>W14</v>
          </cell>
          <cell r="C753">
            <v>43195</v>
          </cell>
          <cell r="D753" t="str">
            <v>B</v>
          </cell>
          <cell r="E753" t="str">
            <v>PACKING</v>
          </cell>
          <cell r="G753" t="str">
            <v>Old</v>
          </cell>
          <cell r="H753" t="str">
            <v>Clear View Cover</v>
          </cell>
          <cell r="J753">
            <v>43</v>
          </cell>
          <cell r="L753">
            <v>0</v>
          </cell>
        </row>
        <row r="754">
          <cell r="A754" t="str">
            <v>M4</v>
          </cell>
          <cell r="B754" t="str">
            <v>W14</v>
          </cell>
          <cell r="C754">
            <v>43195</v>
          </cell>
          <cell r="D754" t="str">
            <v>B</v>
          </cell>
          <cell r="E754" t="str">
            <v>PACKING</v>
          </cell>
          <cell r="G754" t="str">
            <v>Old</v>
          </cell>
          <cell r="H754" t="str">
            <v>Clear View Cover</v>
          </cell>
          <cell r="J754">
            <v>154</v>
          </cell>
          <cell r="L754">
            <v>4</v>
          </cell>
        </row>
        <row r="755">
          <cell r="A755" t="str">
            <v>M4</v>
          </cell>
          <cell r="B755" t="str">
            <v>W14</v>
          </cell>
          <cell r="C755">
            <v>43195</v>
          </cell>
          <cell r="D755" t="str">
            <v>B</v>
          </cell>
          <cell r="E755" t="str">
            <v>PACKING</v>
          </cell>
          <cell r="G755" t="str">
            <v>Old</v>
          </cell>
          <cell r="H755" t="str">
            <v>Book cover</v>
          </cell>
          <cell r="J755">
            <v>1128</v>
          </cell>
          <cell r="L755">
            <v>3</v>
          </cell>
        </row>
        <row r="756">
          <cell r="A756" t="str">
            <v>M4</v>
          </cell>
          <cell r="B756" t="str">
            <v>W14</v>
          </cell>
          <cell r="C756">
            <v>43195</v>
          </cell>
          <cell r="D756" t="str">
            <v>B</v>
          </cell>
          <cell r="E756" t="str">
            <v>PACKING</v>
          </cell>
          <cell r="G756" t="str">
            <v>Old</v>
          </cell>
          <cell r="H756" t="str">
            <v>Book cover</v>
          </cell>
          <cell r="J756">
            <v>401</v>
          </cell>
          <cell r="L756">
            <v>1</v>
          </cell>
        </row>
        <row r="757">
          <cell r="A757" t="str">
            <v>M4</v>
          </cell>
          <cell r="B757" t="str">
            <v>W14</v>
          </cell>
          <cell r="C757">
            <v>43195</v>
          </cell>
          <cell r="D757" t="str">
            <v>B</v>
          </cell>
          <cell r="E757" t="str">
            <v>PACKING</v>
          </cell>
          <cell r="G757" t="str">
            <v>Old</v>
          </cell>
          <cell r="H757" t="str">
            <v>Book cover</v>
          </cell>
          <cell r="J757">
            <v>915</v>
          </cell>
          <cell r="L757">
            <v>3</v>
          </cell>
        </row>
        <row r="758">
          <cell r="A758" t="str">
            <v>M4</v>
          </cell>
          <cell r="B758" t="str">
            <v>W14</v>
          </cell>
          <cell r="C758">
            <v>43195</v>
          </cell>
          <cell r="D758" t="str">
            <v>B</v>
          </cell>
          <cell r="E758" t="str">
            <v>PACKING</v>
          </cell>
          <cell r="G758" t="str">
            <v>Old</v>
          </cell>
          <cell r="H758" t="str">
            <v>Book cover</v>
          </cell>
          <cell r="J758">
            <v>336</v>
          </cell>
          <cell r="L758">
            <v>0</v>
          </cell>
        </row>
        <row r="759">
          <cell r="A759" t="str">
            <v>M4</v>
          </cell>
          <cell r="B759" t="str">
            <v>W14</v>
          </cell>
          <cell r="C759">
            <v>43195</v>
          </cell>
          <cell r="D759" t="str">
            <v>B</v>
          </cell>
          <cell r="E759" t="str">
            <v>IN T/P</v>
          </cell>
          <cell r="G759" t="str">
            <v>Old</v>
          </cell>
          <cell r="H759" t="str">
            <v>Book cover</v>
          </cell>
          <cell r="J759">
            <v>50</v>
          </cell>
          <cell r="L759">
            <v>0</v>
          </cell>
        </row>
        <row r="760">
          <cell r="A760" t="str">
            <v>M4</v>
          </cell>
          <cell r="B760" t="str">
            <v>W14</v>
          </cell>
          <cell r="C760">
            <v>43195</v>
          </cell>
          <cell r="D760" t="str">
            <v>B</v>
          </cell>
          <cell r="E760" t="str">
            <v>IN T/P</v>
          </cell>
          <cell r="G760" t="str">
            <v>Old</v>
          </cell>
          <cell r="H760" t="str">
            <v>Book cover</v>
          </cell>
          <cell r="J760">
            <v>720</v>
          </cell>
          <cell r="L760">
            <v>0</v>
          </cell>
        </row>
        <row r="761">
          <cell r="A761" t="str">
            <v>M4</v>
          </cell>
          <cell r="B761" t="str">
            <v>W14</v>
          </cell>
          <cell r="C761">
            <v>43195</v>
          </cell>
          <cell r="D761" t="str">
            <v>B</v>
          </cell>
          <cell r="E761" t="str">
            <v>IN T/P</v>
          </cell>
          <cell r="G761" t="str">
            <v>Old</v>
          </cell>
          <cell r="H761" t="str">
            <v>Book cover</v>
          </cell>
          <cell r="J761">
            <v>334</v>
          </cell>
          <cell r="L761">
            <v>0</v>
          </cell>
        </row>
        <row r="762">
          <cell r="A762" t="str">
            <v>M4</v>
          </cell>
          <cell r="B762" t="str">
            <v>W14</v>
          </cell>
          <cell r="C762">
            <v>43195</v>
          </cell>
          <cell r="D762" t="str">
            <v>B</v>
          </cell>
          <cell r="E762" t="str">
            <v>IN VAI</v>
          </cell>
          <cell r="G762" t="str">
            <v>Old</v>
          </cell>
          <cell r="H762" t="str">
            <v>Flip Cover</v>
          </cell>
          <cell r="J762">
            <v>1000</v>
          </cell>
          <cell r="L762">
            <v>0</v>
          </cell>
        </row>
        <row r="763">
          <cell r="A763" t="str">
            <v>M4</v>
          </cell>
          <cell r="B763" t="str">
            <v>W14</v>
          </cell>
          <cell r="C763">
            <v>43195</v>
          </cell>
          <cell r="D763" t="str">
            <v>B</v>
          </cell>
          <cell r="E763" t="str">
            <v>IN T/P</v>
          </cell>
          <cell r="G763" t="str">
            <v>New</v>
          </cell>
          <cell r="H763" t="str">
            <v>Clear View Cover</v>
          </cell>
          <cell r="J763">
            <v>3879</v>
          </cell>
          <cell r="L763">
            <v>3</v>
          </cell>
        </row>
        <row r="764">
          <cell r="A764" t="str">
            <v>M4</v>
          </cell>
          <cell r="B764" t="str">
            <v>W14</v>
          </cell>
          <cell r="C764">
            <v>43195</v>
          </cell>
          <cell r="D764" t="str">
            <v>B</v>
          </cell>
          <cell r="E764" t="str">
            <v>IN T/P</v>
          </cell>
          <cell r="G764" t="str">
            <v>New</v>
          </cell>
          <cell r="H764" t="str">
            <v>Clear View Cover</v>
          </cell>
          <cell r="J764">
            <v>110</v>
          </cell>
          <cell r="L764">
            <v>0</v>
          </cell>
        </row>
        <row r="765">
          <cell r="A765" t="str">
            <v>M4</v>
          </cell>
          <cell r="B765" t="str">
            <v>W14</v>
          </cell>
          <cell r="C765">
            <v>43195</v>
          </cell>
          <cell r="D765" t="str">
            <v>B</v>
          </cell>
          <cell r="E765" t="str">
            <v>IN T/P</v>
          </cell>
          <cell r="G765" t="str">
            <v>New</v>
          </cell>
          <cell r="H765" t="str">
            <v>Clear View Cover</v>
          </cell>
          <cell r="J765">
            <v>151</v>
          </cell>
          <cell r="L765">
            <v>0</v>
          </cell>
        </row>
        <row r="766">
          <cell r="A766" t="str">
            <v>M4</v>
          </cell>
          <cell r="B766" t="str">
            <v>W14</v>
          </cell>
          <cell r="C766">
            <v>43195</v>
          </cell>
          <cell r="D766" t="str">
            <v>B</v>
          </cell>
          <cell r="E766" t="str">
            <v>IN T/P</v>
          </cell>
          <cell r="G766" t="str">
            <v>New</v>
          </cell>
          <cell r="H766" t="str">
            <v>Clear View Cover</v>
          </cell>
          <cell r="J766">
            <v>1260</v>
          </cell>
          <cell r="L766">
            <v>2</v>
          </cell>
        </row>
        <row r="767">
          <cell r="A767" t="str">
            <v>M4</v>
          </cell>
          <cell r="B767" t="str">
            <v>W14</v>
          </cell>
          <cell r="C767">
            <v>43195</v>
          </cell>
          <cell r="D767" t="str">
            <v>B</v>
          </cell>
          <cell r="E767" t="str">
            <v>IN T/P</v>
          </cell>
          <cell r="G767" t="str">
            <v>New</v>
          </cell>
          <cell r="H767" t="str">
            <v>Clear View Cover</v>
          </cell>
          <cell r="J767">
            <v>43</v>
          </cell>
          <cell r="L767">
            <v>0</v>
          </cell>
        </row>
        <row r="768">
          <cell r="A768" t="str">
            <v>M4</v>
          </cell>
          <cell r="B768" t="str">
            <v>W14</v>
          </cell>
          <cell r="C768">
            <v>43195</v>
          </cell>
          <cell r="D768" t="str">
            <v>B</v>
          </cell>
          <cell r="E768" t="str">
            <v>IN T/P</v>
          </cell>
          <cell r="G768" t="str">
            <v>New</v>
          </cell>
          <cell r="H768" t="str">
            <v>Clear View Cover</v>
          </cell>
          <cell r="J768">
            <v>799</v>
          </cell>
          <cell r="L768">
            <v>0</v>
          </cell>
        </row>
        <row r="769">
          <cell r="A769" t="str">
            <v>M4</v>
          </cell>
          <cell r="B769" t="str">
            <v>W14</v>
          </cell>
          <cell r="C769">
            <v>43195</v>
          </cell>
          <cell r="D769" t="str">
            <v>B</v>
          </cell>
          <cell r="E769" t="str">
            <v>IN T/P</v>
          </cell>
          <cell r="G769" t="str">
            <v>New</v>
          </cell>
          <cell r="H769" t="str">
            <v>Clear View Cover</v>
          </cell>
          <cell r="J769">
            <v>1077</v>
          </cell>
          <cell r="L769">
            <v>0</v>
          </cell>
        </row>
        <row r="770">
          <cell r="A770" t="str">
            <v>M4</v>
          </cell>
          <cell r="B770" t="str">
            <v>W14</v>
          </cell>
          <cell r="C770">
            <v>43195</v>
          </cell>
          <cell r="D770" t="str">
            <v>B</v>
          </cell>
          <cell r="E770" t="str">
            <v>IN T/P</v>
          </cell>
          <cell r="G770" t="str">
            <v>New</v>
          </cell>
          <cell r="H770" t="str">
            <v>Clear View Cover</v>
          </cell>
          <cell r="J770">
            <v>490</v>
          </cell>
          <cell r="L770">
            <v>0</v>
          </cell>
        </row>
        <row r="771">
          <cell r="A771" t="str">
            <v>M4</v>
          </cell>
          <cell r="B771" t="str">
            <v>W14</v>
          </cell>
          <cell r="C771">
            <v>43195</v>
          </cell>
          <cell r="D771" t="str">
            <v>B</v>
          </cell>
          <cell r="E771" t="str">
            <v>IN T/P</v>
          </cell>
          <cell r="G771" t="str">
            <v>Old</v>
          </cell>
          <cell r="H771" t="str">
            <v>Clear View Cover</v>
          </cell>
          <cell r="J771">
            <v>207</v>
          </cell>
          <cell r="L771">
            <v>0</v>
          </cell>
        </row>
        <row r="772">
          <cell r="A772" t="str">
            <v>M4</v>
          </cell>
          <cell r="B772" t="str">
            <v>W14</v>
          </cell>
          <cell r="C772">
            <v>43195</v>
          </cell>
          <cell r="D772" t="str">
            <v>B</v>
          </cell>
          <cell r="E772" t="str">
            <v>IN T/P</v>
          </cell>
          <cell r="G772" t="str">
            <v>Old</v>
          </cell>
          <cell r="H772" t="str">
            <v>Clear View Cover</v>
          </cell>
          <cell r="J772">
            <v>211</v>
          </cell>
          <cell r="L772">
            <v>0</v>
          </cell>
        </row>
        <row r="773">
          <cell r="A773" t="str">
            <v>M4</v>
          </cell>
          <cell r="B773" t="str">
            <v>W14</v>
          </cell>
          <cell r="C773">
            <v>43195</v>
          </cell>
          <cell r="D773" t="str">
            <v>B</v>
          </cell>
          <cell r="E773" t="str">
            <v>IN T/P</v>
          </cell>
          <cell r="G773" t="str">
            <v>Old</v>
          </cell>
          <cell r="H773" t="str">
            <v>Clear View Cover</v>
          </cell>
          <cell r="J773">
            <v>144</v>
          </cell>
          <cell r="L773">
            <v>0</v>
          </cell>
        </row>
        <row r="774">
          <cell r="A774" t="str">
            <v>M4</v>
          </cell>
          <cell r="B774" t="str">
            <v>W14</v>
          </cell>
          <cell r="C774">
            <v>43195</v>
          </cell>
          <cell r="D774" t="str">
            <v>B</v>
          </cell>
          <cell r="E774" t="str">
            <v>IN T/P</v>
          </cell>
          <cell r="G774" t="str">
            <v>Old</v>
          </cell>
          <cell r="H774" t="str">
            <v>Clear View Cover</v>
          </cell>
          <cell r="J774">
            <v>225</v>
          </cell>
          <cell r="L774">
            <v>0</v>
          </cell>
        </row>
        <row r="775">
          <cell r="A775" t="str">
            <v>M4</v>
          </cell>
          <cell r="B775" t="str">
            <v>W14</v>
          </cell>
          <cell r="C775">
            <v>43195</v>
          </cell>
          <cell r="D775" t="str">
            <v>B</v>
          </cell>
          <cell r="E775" t="str">
            <v>IN T/P</v>
          </cell>
          <cell r="G775" t="str">
            <v>Old</v>
          </cell>
          <cell r="H775" t="str">
            <v>Clear View Cover</v>
          </cell>
          <cell r="J775">
            <v>570</v>
          </cell>
          <cell r="L775">
            <v>0</v>
          </cell>
        </row>
        <row r="776">
          <cell r="A776" t="str">
            <v>M4</v>
          </cell>
          <cell r="B776" t="str">
            <v>W14</v>
          </cell>
          <cell r="C776">
            <v>43195</v>
          </cell>
          <cell r="D776" t="str">
            <v>B</v>
          </cell>
          <cell r="E776" t="str">
            <v>IN T/P</v>
          </cell>
          <cell r="G776" t="str">
            <v>Old</v>
          </cell>
          <cell r="H776" t="str">
            <v>Clear View Cover</v>
          </cell>
          <cell r="J776">
            <v>8</v>
          </cell>
          <cell r="L776">
            <v>0</v>
          </cell>
        </row>
        <row r="777">
          <cell r="A777" t="str">
            <v>M4</v>
          </cell>
          <cell r="B777" t="str">
            <v>W14</v>
          </cell>
          <cell r="C777">
            <v>43195</v>
          </cell>
          <cell r="D777" t="str">
            <v>B</v>
          </cell>
          <cell r="E777" t="str">
            <v>IN T/P</v>
          </cell>
          <cell r="G777" t="str">
            <v>Old</v>
          </cell>
          <cell r="H777" t="str">
            <v>Clear View Cover</v>
          </cell>
          <cell r="J777">
            <v>27</v>
          </cell>
          <cell r="L777">
            <v>0</v>
          </cell>
        </row>
        <row r="778">
          <cell r="A778" t="str">
            <v>M4</v>
          </cell>
          <cell r="B778" t="str">
            <v>W14</v>
          </cell>
          <cell r="C778">
            <v>43195</v>
          </cell>
          <cell r="D778" t="str">
            <v>B</v>
          </cell>
          <cell r="E778" t="str">
            <v>IN T/P</v>
          </cell>
          <cell r="G778" t="str">
            <v>Old</v>
          </cell>
          <cell r="H778" t="str">
            <v>Clear View Cover</v>
          </cell>
          <cell r="J778">
            <v>16</v>
          </cell>
          <cell r="L778">
            <v>0</v>
          </cell>
        </row>
        <row r="779">
          <cell r="A779" t="str">
            <v>M4</v>
          </cell>
          <cell r="B779" t="str">
            <v>W14</v>
          </cell>
          <cell r="C779">
            <v>43195</v>
          </cell>
          <cell r="D779" t="str">
            <v>B</v>
          </cell>
          <cell r="E779" t="str">
            <v>IN T/P</v>
          </cell>
          <cell r="G779" t="str">
            <v>Old</v>
          </cell>
          <cell r="H779" t="str">
            <v>Clear View Cover</v>
          </cell>
          <cell r="J779">
            <v>193</v>
          </cell>
          <cell r="L779">
            <v>6</v>
          </cell>
        </row>
        <row r="780">
          <cell r="A780" t="str">
            <v>M4</v>
          </cell>
          <cell r="B780" t="str">
            <v>W14</v>
          </cell>
          <cell r="C780">
            <v>43195</v>
          </cell>
          <cell r="D780" t="str">
            <v>B</v>
          </cell>
          <cell r="E780" t="str">
            <v>IN T/P</v>
          </cell>
          <cell r="G780" t="str">
            <v>Old</v>
          </cell>
          <cell r="H780" t="str">
            <v>Clear View Cover</v>
          </cell>
          <cell r="J780">
            <v>54</v>
          </cell>
          <cell r="L780">
            <v>0</v>
          </cell>
        </row>
        <row r="781">
          <cell r="A781" t="str">
            <v>M4</v>
          </cell>
          <cell r="B781" t="str">
            <v>W14</v>
          </cell>
          <cell r="C781">
            <v>43195</v>
          </cell>
          <cell r="D781" t="str">
            <v>B</v>
          </cell>
          <cell r="E781" t="str">
            <v>MAIN HEATING</v>
          </cell>
          <cell r="G781" t="str">
            <v>Old</v>
          </cell>
          <cell r="H781" t="str">
            <v>Clear View Cover</v>
          </cell>
          <cell r="J781">
            <v>211</v>
          </cell>
          <cell r="L781">
            <v>0</v>
          </cell>
        </row>
        <row r="782">
          <cell r="A782" t="str">
            <v>M4</v>
          </cell>
          <cell r="B782" t="str">
            <v>W14</v>
          </cell>
          <cell r="C782">
            <v>43195</v>
          </cell>
          <cell r="D782" t="str">
            <v>B</v>
          </cell>
          <cell r="E782" t="str">
            <v>MAIN HEATING</v>
          </cell>
          <cell r="G782" t="str">
            <v>Old</v>
          </cell>
          <cell r="H782" t="str">
            <v>Clear View Cover</v>
          </cell>
          <cell r="J782">
            <v>207</v>
          </cell>
          <cell r="L782">
            <v>0</v>
          </cell>
        </row>
        <row r="783">
          <cell r="A783" t="str">
            <v>M4</v>
          </cell>
          <cell r="B783" t="str">
            <v>W14</v>
          </cell>
          <cell r="C783">
            <v>43195</v>
          </cell>
          <cell r="D783" t="str">
            <v>B</v>
          </cell>
          <cell r="E783" t="str">
            <v>MAIN HEATING</v>
          </cell>
          <cell r="G783" t="str">
            <v>Old</v>
          </cell>
          <cell r="H783" t="str">
            <v>Clear View Cover</v>
          </cell>
          <cell r="J783">
            <v>169</v>
          </cell>
          <cell r="L783">
            <v>0</v>
          </cell>
        </row>
        <row r="784">
          <cell r="A784" t="str">
            <v>M4</v>
          </cell>
          <cell r="B784" t="str">
            <v>W14</v>
          </cell>
          <cell r="C784">
            <v>43195</v>
          </cell>
          <cell r="D784" t="str">
            <v>B</v>
          </cell>
          <cell r="E784" t="str">
            <v>MAIN HEATING</v>
          </cell>
          <cell r="G784" t="str">
            <v>Old</v>
          </cell>
          <cell r="H784" t="str">
            <v>Clear View Cover</v>
          </cell>
          <cell r="J784">
            <v>351</v>
          </cell>
          <cell r="L784">
            <v>0</v>
          </cell>
        </row>
        <row r="785">
          <cell r="A785" t="str">
            <v>M4</v>
          </cell>
          <cell r="B785" t="str">
            <v>W14</v>
          </cell>
          <cell r="C785">
            <v>43195</v>
          </cell>
          <cell r="D785" t="str">
            <v>B</v>
          </cell>
          <cell r="E785" t="str">
            <v>PACKING</v>
          </cell>
          <cell r="G785" t="str">
            <v>Old</v>
          </cell>
          <cell r="H785" t="str">
            <v>Clear View Cover</v>
          </cell>
          <cell r="J785">
            <v>80</v>
          </cell>
          <cell r="L785">
            <v>0</v>
          </cell>
        </row>
        <row r="786">
          <cell r="A786" t="str">
            <v>M4</v>
          </cell>
          <cell r="B786" t="str">
            <v>W14</v>
          </cell>
          <cell r="C786">
            <v>43195</v>
          </cell>
          <cell r="D786" t="str">
            <v>B</v>
          </cell>
          <cell r="E786" t="str">
            <v>PACKING</v>
          </cell>
          <cell r="G786" t="str">
            <v>Old</v>
          </cell>
          <cell r="H786" t="str">
            <v>Clear View Cover</v>
          </cell>
          <cell r="J786">
            <v>554</v>
          </cell>
          <cell r="L786">
            <v>3</v>
          </cell>
        </row>
        <row r="787">
          <cell r="A787" t="str">
            <v>M4</v>
          </cell>
          <cell r="B787" t="str">
            <v>W14</v>
          </cell>
          <cell r="C787">
            <v>43195</v>
          </cell>
          <cell r="D787" t="str">
            <v>B</v>
          </cell>
          <cell r="E787" t="str">
            <v>PACKING</v>
          </cell>
          <cell r="G787" t="str">
            <v>Old</v>
          </cell>
          <cell r="H787" t="str">
            <v>Clear View Cover</v>
          </cell>
          <cell r="J787">
            <v>600</v>
          </cell>
          <cell r="L787">
            <v>0</v>
          </cell>
        </row>
        <row r="788">
          <cell r="A788" t="str">
            <v>M4</v>
          </cell>
          <cell r="B788" t="str">
            <v>W14</v>
          </cell>
          <cell r="C788">
            <v>43195</v>
          </cell>
          <cell r="D788" t="str">
            <v>B</v>
          </cell>
          <cell r="E788" t="str">
            <v>PACKING</v>
          </cell>
          <cell r="G788" t="str">
            <v>Old</v>
          </cell>
          <cell r="H788" t="str">
            <v>Clear View Cover</v>
          </cell>
          <cell r="J788">
            <v>680</v>
          </cell>
          <cell r="L788">
            <v>0</v>
          </cell>
        </row>
        <row r="789">
          <cell r="A789" t="str">
            <v>M4</v>
          </cell>
          <cell r="B789" t="str">
            <v>W14</v>
          </cell>
          <cell r="C789">
            <v>43195</v>
          </cell>
          <cell r="D789" t="str">
            <v>B</v>
          </cell>
          <cell r="E789" t="str">
            <v>PACKING</v>
          </cell>
          <cell r="G789" t="str">
            <v>New</v>
          </cell>
          <cell r="H789" t="str">
            <v>Clear View Cover</v>
          </cell>
          <cell r="J789">
            <v>356</v>
          </cell>
          <cell r="L789">
            <v>14</v>
          </cell>
        </row>
        <row r="790">
          <cell r="A790" t="str">
            <v>M4</v>
          </cell>
          <cell r="B790" t="str">
            <v>W14</v>
          </cell>
          <cell r="C790">
            <v>43195</v>
          </cell>
          <cell r="D790" t="str">
            <v>B</v>
          </cell>
          <cell r="E790" t="str">
            <v>PACKING</v>
          </cell>
          <cell r="G790" t="str">
            <v>New</v>
          </cell>
          <cell r="H790" t="str">
            <v>Clear View Cover</v>
          </cell>
          <cell r="J790">
            <v>308</v>
          </cell>
          <cell r="L790">
            <v>8</v>
          </cell>
        </row>
        <row r="791">
          <cell r="A791" t="str">
            <v>M4</v>
          </cell>
          <cell r="B791" t="str">
            <v>W14</v>
          </cell>
          <cell r="C791">
            <v>43195</v>
          </cell>
          <cell r="D791" t="str">
            <v>B</v>
          </cell>
          <cell r="E791" t="str">
            <v>PACKING</v>
          </cell>
          <cell r="G791" t="str">
            <v>New</v>
          </cell>
          <cell r="H791" t="str">
            <v>Clear View Cover</v>
          </cell>
          <cell r="J791">
            <v>60</v>
          </cell>
          <cell r="L791">
            <v>0</v>
          </cell>
        </row>
        <row r="792">
          <cell r="A792" t="str">
            <v>M4</v>
          </cell>
          <cell r="B792" t="str">
            <v>W14</v>
          </cell>
          <cell r="C792">
            <v>43195</v>
          </cell>
          <cell r="D792" t="str">
            <v>B</v>
          </cell>
          <cell r="E792" t="str">
            <v>PACKING</v>
          </cell>
          <cell r="G792" t="str">
            <v>New</v>
          </cell>
          <cell r="H792" t="str">
            <v>Clear View Cover</v>
          </cell>
          <cell r="J792">
            <v>406</v>
          </cell>
          <cell r="L792">
            <v>6</v>
          </cell>
        </row>
        <row r="793">
          <cell r="A793" t="str">
            <v>M4</v>
          </cell>
          <cell r="B793" t="str">
            <v>W14</v>
          </cell>
          <cell r="C793">
            <v>43195</v>
          </cell>
          <cell r="D793" t="str">
            <v>B</v>
          </cell>
          <cell r="E793" t="str">
            <v>PACKING</v>
          </cell>
          <cell r="G793" t="str">
            <v>Old</v>
          </cell>
          <cell r="H793" t="str">
            <v>Clear View Cover</v>
          </cell>
          <cell r="J793">
            <v>88</v>
          </cell>
          <cell r="L793">
            <v>0</v>
          </cell>
        </row>
        <row r="794">
          <cell r="A794" t="str">
            <v>M4</v>
          </cell>
          <cell r="B794" t="str">
            <v>W14</v>
          </cell>
          <cell r="C794">
            <v>43196</v>
          </cell>
          <cell r="D794" t="str">
            <v>A</v>
          </cell>
          <cell r="E794" t="str">
            <v>PACKING</v>
          </cell>
          <cell r="G794" t="str">
            <v>New</v>
          </cell>
          <cell r="H794" t="str">
            <v>Clear View Cover</v>
          </cell>
          <cell r="J794">
            <v>970</v>
          </cell>
          <cell r="L794">
            <v>10</v>
          </cell>
        </row>
        <row r="795">
          <cell r="A795" t="str">
            <v>M4</v>
          </cell>
          <cell r="B795" t="str">
            <v>W14</v>
          </cell>
          <cell r="C795">
            <v>43196</v>
          </cell>
          <cell r="D795" t="str">
            <v>A</v>
          </cell>
          <cell r="E795" t="str">
            <v>PACKING</v>
          </cell>
          <cell r="G795" t="str">
            <v>Old</v>
          </cell>
          <cell r="H795" t="str">
            <v>Clear View Cover</v>
          </cell>
          <cell r="J795">
            <v>1069</v>
          </cell>
          <cell r="L795">
            <v>7</v>
          </cell>
        </row>
        <row r="796">
          <cell r="A796" t="str">
            <v>M4</v>
          </cell>
          <cell r="B796" t="str">
            <v>W14</v>
          </cell>
          <cell r="C796">
            <v>43196</v>
          </cell>
          <cell r="D796" t="str">
            <v>A</v>
          </cell>
          <cell r="E796" t="str">
            <v>PACKING</v>
          </cell>
          <cell r="G796" t="str">
            <v>Old</v>
          </cell>
          <cell r="H796" t="str">
            <v>Clear View Cover</v>
          </cell>
          <cell r="J796">
            <v>77</v>
          </cell>
          <cell r="L796">
            <v>7</v>
          </cell>
        </row>
        <row r="797">
          <cell r="A797" t="str">
            <v>M4</v>
          </cell>
          <cell r="B797" t="str">
            <v>W14</v>
          </cell>
          <cell r="C797">
            <v>43196</v>
          </cell>
          <cell r="D797" t="str">
            <v>A</v>
          </cell>
          <cell r="E797" t="str">
            <v>PACKING</v>
          </cell>
          <cell r="G797" t="str">
            <v>Old</v>
          </cell>
          <cell r="H797" t="str">
            <v>Clear View Cover</v>
          </cell>
          <cell r="J797">
            <v>750</v>
          </cell>
          <cell r="L797">
            <v>20</v>
          </cell>
        </row>
        <row r="798">
          <cell r="A798" t="str">
            <v>M4</v>
          </cell>
          <cell r="B798" t="str">
            <v>W14</v>
          </cell>
          <cell r="C798">
            <v>43196</v>
          </cell>
          <cell r="D798" t="str">
            <v>A</v>
          </cell>
          <cell r="E798" t="str">
            <v>PACKING</v>
          </cell>
          <cell r="G798" t="str">
            <v>Old</v>
          </cell>
          <cell r="H798" t="str">
            <v>Clear View Cover</v>
          </cell>
          <cell r="J798">
            <v>70</v>
          </cell>
          <cell r="L798">
            <v>0</v>
          </cell>
        </row>
        <row r="799">
          <cell r="A799" t="str">
            <v>M4</v>
          </cell>
          <cell r="B799" t="str">
            <v>W14</v>
          </cell>
          <cell r="C799">
            <v>43196</v>
          </cell>
          <cell r="D799" t="str">
            <v>A</v>
          </cell>
          <cell r="E799" t="str">
            <v>PACKING</v>
          </cell>
          <cell r="G799" t="str">
            <v>Old</v>
          </cell>
          <cell r="H799" t="str">
            <v>Clear View Cover</v>
          </cell>
          <cell r="J799">
            <v>40</v>
          </cell>
          <cell r="L799">
            <v>0</v>
          </cell>
        </row>
        <row r="800">
          <cell r="A800" t="str">
            <v>M4</v>
          </cell>
          <cell r="B800" t="str">
            <v>W14</v>
          </cell>
          <cell r="C800">
            <v>43196</v>
          </cell>
          <cell r="D800" t="str">
            <v>A</v>
          </cell>
          <cell r="E800" t="str">
            <v>PACKING</v>
          </cell>
          <cell r="G800" t="str">
            <v>Old</v>
          </cell>
          <cell r="H800" t="str">
            <v>Clear View Cover</v>
          </cell>
          <cell r="J800">
            <v>44</v>
          </cell>
          <cell r="L800">
            <v>0</v>
          </cell>
        </row>
        <row r="801">
          <cell r="A801" t="str">
            <v>M4</v>
          </cell>
          <cell r="B801" t="str">
            <v>W14</v>
          </cell>
          <cell r="C801">
            <v>43196</v>
          </cell>
          <cell r="D801" t="str">
            <v>A</v>
          </cell>
          <cell r="E801" t="str">
            <v>IN T/P</v>
          </cell>
          <cell r="G801" t="str">
            <v>New</v>
          </cell>
          <cell r="H801" t="str">
            <v>Clear View Cover</v>
          </cell>
          <cell r="J801">
            <v>185</v>
          </cell>
          <cell r="L801">
            <v>0</v>
          </cell>
        </row>
        <row r="802">
          <cell r="A802" t="str">
            <v>M4</v>
          </cell>
          <cell r="B802" t="str">
            <v>W14</v>
          </cell>
          <cell r="C802">
            <v>43196</v>
          </cell>
          <cell r="D802" t="str">
            <v>A</v>
          </cell>
          <cell r="E802" t="str">
            <v>IN T/P</v>
          </cell>
          <cell r="G802" t="str">
            <v>New</v>
          </cell>
          <cell r="H802" t="str">
            <v>Clear View Cover</v>
          </cell>
          <cell r="J802">
            <v>2571</v>
          </cell>
          <cell r="L802">
            <v>1</v>
          </cell>
        </row>
        <row r="803">
          <cell r="A803" t="str">
            <v>M4</v>
          </cell>
          <cell r="B803" t="str">
            <v>W14</v>
          </cell>
          <cell r="C803">
            <v>43196</v>
          </cell>
          <cell r="D803" t="str">
            <v>A</v>
          </cell>
          <cell r="E803" t="str">
            <v>IN T/P</v>
          </cell>
          <cell r="G803" t="str">
            <v>New</v>
          </cell>
          <cell r="H803" t="str">
            <v>Clear View Cover</v>
          </cell>
          <cell r="J803">
            <v>78</v>
          </cell>
          <cell r="L803">
            <v>0</v>
          </cell>
        </row>
        <row r="804">
          <cell r="A804" t="str">
            <v>M4</v>
          </cell>
          <cell r="B804" t="str">
            <v>W14</v>
          </cell>
          <cell r="C804">
            <v>43196</v>
          </cell>
          <cell r="D804" t="str">
            <v>A</v>
          </cell>
          <cell r="E804" t="str">
            <v>IN T/P</v>
          </cell>
          <cell r="G804" t="str">
            <v>New</v>
          </cell>
          <cell r="H804" t="str">
            <v>Clear View Cover</v>
          </cell>
          <cell r="J804">
            <v>1149</v>
          </cell>
          <cell r="L804">
            <v>0</v>
          </cell>
        </row>
        <row r="805">
          <cell r="A805" t="str">
            <v>M4</v>
          </cell>
          <cell r="B805" t="str">
            <v>W14</v>
          </cell>
          <cell r="C805">
            <v>43196</v>
          </cell>
          <cell r="D805" t="str">
            <v>A</v>
          </cell>
          <cell r="E805" t="str">
            <v>IN T/P</v>
          </cell>
          <cell r="G805" t="str">
            <v>New</v>
          </cell>
          <cell r="H805" t="str">
            <v>Clear View Cover</v>
          </cell>
          <cell r="J805">
            <v>50</v>
          </cell>
          <cell r="L805">
            <v>1</v>
          </cell>
        </row>
        <row r="806">
          <cell r="A806" t="str">
            <v>M4</v>
          </cell>
          <cell r="B806" t="str">
            <v>W14</v>
          </cell>
          <cell r="C806">
            <v>43196</v>
          </cell>
          <cell r="D806" t="str">
            <v>A</v>
          </cell>
          <cell r="E806" t="str">
            <v>IN T/P</v>
          </cell>
          <cell r="G806" t="str">
            <v>New</v>
          </cell>
          <cell r="H806" t="str">
            <v>Clear View Cover</v>
          </cell>
          <cell r="J806">
            <v>43</v>
          </cell>
          <cell r="L806">
            <v>0</v>
          </cell>
        </row>
        <row r="807">
          <cell r="A807" t="str">
            <v>M4</v>
          </cell>
          <cell r="B807" t="str">
            <v>W14</v>
          </cell>
          <cell r="C807">
            <v>43196</v>
          </cell>
          <cell r="D807" t="str">
            <v>A</v>
          </cell>
          <cell r="E807" t="str">
            <v>IN T/P</v>
          </cell>
          <cell r="G807" t="str">
            <v>New</v>
          </cell>
          <cell r="H807" t="str">
            <v>Clear View Cover</v>
          </cell>
          <cell r="J807">
            <v>1724</v>
          </cell>
          <cell r="L807">
            <v>0</v>
          </cell>
        </row>
        <row r="808">
          <cell r="A808" t="str">
            <v>M4</v>
          </cell>
          <cell r="B808" t="str">
            <v>W14</v>
          </cell>
          <cell r="C808">
            <v>43196</v>
          </cell>
          <cell r="D808" t="str">
            <v>A</v>
          </cell>
          <cell r="E808" t="str">
            <v>IN T/P</v>
          </cell>
          <cell r="G808" t="str">
            <v>New</v>
          </cell>
          <cell r="H808" t="str">
            <v>Clear View Cover</v>
          </cell>
          <cell r="J808">
            <v>11</v>
          </cell>
          <cell r="L808">
            <v>0</v>
          </cell>
        </row>
        <row r="809">
          <cell r="A809" t="str">
            <v>M4</v>
          </cell>
          <cell r="B809" t="str">
            <v>W14</v>
          </cell>
          <cell r="C809">
            <v>43196</v>
          </cell>
          <cell r="D809" t="str">
            <v>A</v>
          </cell>
          <cell r="E809" t="str">
            <v>IN T/P</v>
          </cell>
          <cell r="G809" t="str">
            <v>Old</v>
          </cell>
          <cell r="H809" t="str">
            <v>Clear View Cover</v>
          </cell>
          <cell r="J809">
            <v>6655</v>
          </cell>
          <cell r="L809">
            <v>0</v>
          </cell>
        </row>
        <row r="810">
          <cell r="A810" t="str">
            <v>M4</v>
          </cell>
          <cell r="B810" t="str">
            <v>W14</v>
          </cell>
          <cell r="C810">
            <v>43196</v>
          </cell>
          <cell r="D810" t="str">
            <v>A</v>
          </cell>
          <cell r="E810" t="str">
            <v>IN T/P</v>
          </cell>
          <cell r="G810" t="str">
            <v>Old</v>
          </cell>
          <cell r="H810" t="str">
            <v>Clear View Cover</v>
          </cell>
          <cell r="J810">
            <v>36</v>
          </cell>
          <cell r="L810">
            <v>0</v>
          </cell>
        </row>
        <row r="811">
          <cell r="A811" t="str">
            <v>M4</v>
          </cell>
          <cell r="B811" t="str">
            <v>W14</v>
          </cell>
          <cell r="C811">
            <v>43196</v>
          </cell>
          <cell r="D811" t="str">
            <v>A</v>
          </cell>
          <cell r="E811" t="str">
            <v>IN T/P</v>
          </cell>
          <cell r="G811" t="str">
            <v>Old</v>
          </cell>
          <cell r="H811" t="str">
            <v>Clear View Cover</v>
          </cell>
          <cell r="J811">
            <v>41</v>
          </cell>
          <cell r="L811">
            <v>0</v>
          </cell>
        </row>
        <row r="812">
          <cell r="A812" t="str">
            <v>M4</v>
          </cell>
          <cell r="B812" t="str">
            <v>W14</v>
          </cell>
          <cell r="C812">
            <v>43196</v>
          </cell>
          <cell r="D812" t="str">
            <v>A</v>
          </cell>
          <cell r="E812" t="str">
            <v>IN T/P</v>
          </cell>
          <cell r="G812" t="str">
            <v>Old</v>
          </cell>
          <cell r="H812" t="str">
            <v>Clear View Cover</v>
          </cell>
          <cell r="J812">
            <v>1546</v>
          </cell>
          <cell r="L812">
            <v>3</v>
          </cell>
        </row>
        <row r="813">
          <cell r="A813" t="str">
            <v>M4</v>
          </cell>
          <cell r="B813" t="str">
            <v>W14</v>
          </cell>
          <cell r="C813">
            <v>43196</v>
          </cell>
          <cell r="D813" t="str">
            <v>A</v>
          </cell>
          <cell r="E813" t="str">
            <v>IN T/P</v>
          </cell>
          <cell r="G813" t="str">
            <v>Old</v>
          </cell>
          <cell r="H813" t="str">
            <v>Clear View Cover</v>
          </cell>
          <cell r="J813">
            <v>44</v>
          </cell>
          <cell r="L813">
            <v>0</v>
          </cell>
        </row>
        <row r="814">
          <cell r="A814" t="str">
            <v>M4</v>
          </cell>
          <cell r="B814" t="str">
            <v>W14</v>
          </cell>
          <cell r="C814">
            <v>43196</v>
          </cell>
          <cell r="D814" t="str">
            <v>A</v>
          </cell>
          <cell r="E814" t="str">
            <v>IN T/P</v>
          </cell>
          <cell r="G814" t="str">
            <v>Old</v>
          </cell>
          <cell r="H814" t="str">
            <v>Clear View Cover</v>
          </cell>
          <cell r="J814">
            <v>1833</v>
          </cell>
          <cell r="L814">
            <v>0</v>
          </cell>
        </row>
        <row r="815">
          <cell r="A815" t="str">
            <v>M4</v>
          </cell>
          <cell r="B815" t="str">
            <v>W14</v>
          </cell>
          <cell r="C815">
            <v>43196</v>
          </cell>
          <cell r="D815" t="str">
            <v>A</v>
          </cell>
          <cell r="E815" t="str">
            <v>IN T/P</v>
          </cell>
          <cell r="G815" t="str">
            <v>Old</v>
          </cell>
          <cell r="H815" t="str">
            <v>Clear View Cover</v>
          </cell>
          <cell r="J815">
            <v>26</v>
          </cell>
          <cell r="L815">
            <v>0</v>
          </cell>
        </row>
        <row r="816">
          <cell r="A816" t="str">
            <v>M4</v>
          </cell>
          <cell r="B816" t="str">
            <v>W14</v>
          </cell>
          <cell r="C816">
            <v>43196</v>
          </cell>
          <cell r="D816" t="str">
            <v>A</v>
          </cell>
          <cell r="E816" t="str">
            <v>IN T/P</v>
          </cell>
          <cell r="G816" t="str">
            <v>Old</v>
          </cell>
          <cell r="H816" t="str">
            <v>Clear View Cover</v>
          </cell>
          <cell r="J816">
            <v>60</v>
          </cell>
          <cell r="L816">
            <v>0</v>
          </cell>
        </row>
        <row r="817">
          <cell r="A817" t="str">
            <v>M4</v>
          </cell>
          <cell r="B817" t="str">
            <v>W14</v>
          </cell>
          <cell r="C817">
            <v>43196</v>
          </cell>
          <cell r="D817" t="str">
            <v>A</v>
          </cell>
          <cell r="E817" t="str">
            <v>IN T/P</v>
          </cell>
          <cell r="G817" t="str">
            <v>Old</v>
          </cell>
          <cell r="H817" t="str">
            <v>Book cover</v>
          </cell>
          <cell r="J817">
            <v>847</v>
          </cell>
          <cell r="L817">
            <v>11</v>
          </cell>
        </row>
        <row r="818">
          <cell r="A818" t="str">
            <v>M4</v>
          </cell>
          <cell r="B818" t="str">
            <v>W14</v>
          </cell>
          <cell r="C818">
            <v>43196</v>
          </cell>
          <cell r="D818" t="str">
            <v>A</v>
          </cell>
          <cell r="E818" t="str">
            <v>IN VAI</v>
          </cell>
          <cell r="G818" t="str">
            <v>Old</v>
          </cell>
          <cell r="H818" t="str">
            <v>Flip Cover</v>
          </cell>
          <cell r="J818">
            <v>1300</v>
          </cell>
          <cell r="L818">
            <v>0</v>
          </cell>
        </row>
        <row r="819">
          <cell r="A819" t="str">
            <v>M4</v>
          </cell>
          <cell r="B819" t="str">
            <v>W14</v>
          </cell>
          <cell r="C819">
            <v>43196</v>
          </cell>
          <cell r="D819" t="str">
            <v>A</v>
          </cell>
          <cell r="E819" t="str">
            <v>MAIN HEATING</v>
          </cell>
          <cell r="G819" t="str">
            <v>Old</v>
          </cell>
          <cell r="H819" t="str">
            <v>Clear View Cover</v>
          </cell>
          <cell r="J819">
            <v>1584</v>
          </cell>
          <cell r="L819">
            <v>3</v>
          </cell>
        </row>
        <row r="820">
          <cell r="A820" t="str">
            <v>M4</v>
          </cell>
          <cell r="B820" t="str">
            <v>W14</v>
          </cell>
          <cell r="C820">
            <v>43196</v>
          </cell>
          <cell r="D820" t="str">
            <v>A</v>
          </cell>
          <cell r="E820" t="str">
            <v>MAIN HEATING</v>
          </cell>
          <cell r="G820" t="str">
            <v>Old</v>
          </cell>
          <cell r="H820" t="str">
            <v>Clear View Cover</v>
          </cell>
          <cell r="J820">
            <v>26</v>
          </cell>
          <cell r="L820">
            <v>0</v>
          </cell>
        </row>
        <row r="821">
          <cell r="A821" t="str">
            <v>M4</v>
          </cell>
          <cell r="B821" t="str">
            <v>W14</v>
          </cell>
          <cell r="C821">
            <v>43196</v>
          </cell>
          <cell r="D821" t="str">
            <v>A</v>
          </cell>
          <cell r="E821" t="str">
            <v>MAIN HEATING</v>
          </cell>
          <cell r="G821" t="str">
            <v>Old</v>
          </cell>
          <cell r="H821" t="str">
            <v>Clear View Cover</v>
          </cell>
          <cell r="J821">
            <v>60</v>
          </cell>
          <cell r="L821">
            <v>0</v>
          </cell>
        </row>
        <row r="822">
          <cell r="A822" t="str">
            <v>M4</v>
          </cell>
          <cell r="B822" t="str">
            <v>W14</v>
          </cell>
          <cell r="C822">
            <v>43196</v>
          </cell>
          <cell r="D822" t="str">
            <v>A</v>
          </cell>
          <cell r="E822" t="str">
            <v>ASSY</v>
          </cell>
          <cell r="G822" t="str">
            <v>New Silicon</v>
          </cell>
          <cell r="H822" t="str">
            <v>Silicon</v>
          </cell>
          <cell r="J822">
            <v>17</v>
          </cell>
          <cell r="L822">
            <v>0</v>
          </cell>
        </row>
        <row r="823">
          <cell r="A823" t="str">
            <v>M4</v>
          </cell>
          <cell r="B823" t="str">
            <v>W14</v>
          </cell>
          <cell r="C823">
            <v>43196</v>
          </cell>
          <cell r="D823" t="str">
            <v>A</v>
          </cell>
          <cell r="E823" t="str">
            <v>ASSY</v>
          </cell>
          <cell r="G823" t="str">
            <v>New Silicon</v>
          </cell>
          <cell r="H823" t="str">
            <v>Silicon</v>
          </cell>
          <cell r="J823">
            <v>435</v>
          </cell>
          <cell r="L823">
            <v>13</v>
          </cell>
        </row>
        <row r="824">
          <cell r="A824" t="str">
            <v>M4</v>
          </cell>
          <cell r="B824" t="str">
            <v>W14</v>
          </cell>
          <cell r="C824">
            <v>43196</v>
          </cell>
          <cell r="D824" t="str">
            <v>A</v>
          </cell>
          <cell r="E824" t="str">
            <v>ASSY</v>
          </cell>
          <cell r="G824" t="str">
            <v>New Silicon</v>
          </cell>
          <cell r="H824" t="str">
            <v>Silicon</v>
          </cell>
          <cell r="J824">
            <v>1633</v>
          </cell>
          <cell r="L824">
            <v>15</v>
          </cell>
        </row>
        <row r="825">
          <cell r="A825" t="str">
            <v>M4</v>
          </cell>
          <cell r="B825" t="str">
            <v>W14</v>
          </cell>
          <cell r="C825">
            <v>43196</v>
          </cell>
          <cell r="D825" t="str">
            <v>A</v>
          </cell>
          <cell r="E825" t="str">
            <v>ASSY</v>
          </cell>
          <cell r="G825" t="str">
            <v>Old</v>
          </cell>
          <cell r="H825" t="str">
            <v>Book cover</v>
          </cell>
          <cell r="J825">
            <v>702</v>
          </cell>
          <cell r="L825">
            <v>5</v>
          </cell>
        </row>
        <row r="826">
          <cell r="A826" t="str">
            <v>M4</v>
          </cell>
          <cell r="B826" t="str">
            <v>W14</v>
          </cell>
          <cell r="C826">
            <v>43196</v>
          </cell>
          <cell r="D826" t="str">
            <v>A</v>
          </cell>
          <cell r="E826" t="str">
            <v>ASSY</v>
          </cell>
          <cell r="G826" t="str">
            <v>Old</v>
          </cell>
          <cell r="H826" t="str">
            <v>Book cover</v>
          </cell>
          <cell r="J826">
            <v>402</v>
          </cell>
          <cell r="L826">
            <v>2</v>
          </cell>
        </row>
        <row r="827">
          <cell r="A827" t="str">
            <v>M4</v>
          </cell>
          <cell r="B827" t="str">
            <v>W14</v>
          </cell>
          <cell r="C827">
            <v>43196</v>
          </cell>
          <cell r="D827" t="str">
            <v>A</v>
          </cell>
          <cell r="E827" t="str">
            <v>ASSY</v>
          </cell>
          <cell r="G827" t="str">
            <v>Old</v>
          </cell>
          <cell r="H827" t="str">
            <v>Flip Cover</v>
          </cell>
          <cell r="J827">
            <v>520</v>
          </cell>
          <cell r="L827">
            <v>0</v>
          </cell>
        </row>
        <row r="828">
          <cell r="A828" t="str">
            <v>M4</v>
          </cell>
          <cell r="B828" t="str">
            <v>W14</v>
          </cell>
          <cell r="C828">
            <v>43196</v>
          </cell>
          <cell r="D828" t="str">
            <v>A</v>
          </cell>
          <cell r="E828" t="str">
            <v>ASSY</v>
          </cell>
          <cell r="G828" t="str">
            <v>Old</v>
          </cell>
          <cell r="H828" t="str">
            <v>Flip Cover</v>
          </cell>
          <cell r="J828">
            <v>760</v>
          </cell>
          <cell r="L828">
            <v>0</v>
          </cell>
        </row>
        <row r="829">
          <cell r="A829" t="str">
            <v>M4</v>
          </cell>
          <cell r="B829" t="str">
            <v>W14</v>
          </cell>
          <cell r="C829">
            <v>43196</v>
          </cell>
          <cell r="D829" t="str">
            <v>A</v>
          </cell>
          <cell r="E829" t="str">
            <v>ASSY</v>
          </cell>
          <cell r="G829" t="str">
            <v>Old</v>
          </cell>
          <cell r="H829" t="str">
            <v>Clear View Cover</v>
          </cell>
          <cell r="J829">
            <v>108</v>
          </cell>
          <cell r="L829">
            <v>0</v>
          </cell>
        </row>
        <row r="830">
          <cell r="A830" t="str">
            <v>M4</v>
          </cell>
          <cell r="B830" t="str">
            <v>W14</v>
          </cell>
          <cell r="C830">
            <v>43196</v>
          </cell>
          <cell r="D830" t="str">
            <v>A</v>
          </cell>
          <cell r="E830" t="str">
            <v>ASSY</v>
          </cell>
          <cell r="G830" t="str">
            <v>Old</v>
          </cell>
          <cell r="H830" t="str">
            <v>Clear View Cover</v>
          </cell>
          <cell r="J830">
            <v>1197</v>
          </cell>
          <cell r="L830">
            <v>6</v>
          </cell>
        </row>
        <row r="831">
          <cell r="A831" t="str">
            <v>M4</v>
          </cell>
          <cell r="B831" t="str">
            <v>W14</v>
          </cell>
          <cell r="C831">
            <v>43196</v>
          </cell>
          <cell r="D831" t="str">
            <v>A</v>
          </cell>
          <cell r="E831" t="str">
            <v>ASSY</v>
          </cell>
          <cell r="G831" t="str">
            <v>Old</v>
          </cell>
          <cell r="H831" t="str">
            <v>Clear View Cover</v>
          </cell>
          <cell r="J831">
            <v>325</v>
          </cell>
          <cell r="L831">
            <v>0</v>
          </cell>
        </row>
        <row r="832">
          <cell r="A832" t="str">
            <v>M4</v>
          </cell>
          <cell r="B832" t="str">
            <v>W14</v>
          </cell>
          <cell r="C832">
            <v>43196</v>
          </cell>
          <cell r="D832" t="str">
            <v>A</v>
          </cell>
          <cell r="E832" t="str">
            <v>ASSY</v>
          </cell>
          <cell r="G832" t="str">
            <v>Old</v>
          </cell>
          <cell r="H832" t="str">
            <v>Flip Cover</v>
          </cell>
          <cell r="J832">
            <v>930</v>
          </cell>
          <cell r="L832">
            <v>0</v>
          </cell>
        </row>
        <row r="833">
          <cell r="A833" t="str">
            <v>M4</v>
          </cell>
          <cell r="B833" t="str">
            <v>W14</v>
          </cell>
          <cell r="C833">
            <v>43196</v>
          </cell>
          <cell r="D833" t="str">
            <v>A</v>
          </cell>
          <cell r="E833" t="str">
            <v>ASSY</v>
          </cell>
          <cell r="G833" t="str">
            <v>New</v>
          </cell>
          <cell r="H833" t="str">
            <v>Clear View Cover</v>
          </cell>
          <cell r="J833">
            <v>136</v>
          </cell>
          <cell r="L833">
            <v>0</v>
          </cell>
        </row>
        <row r="834">
          <cell r="A834" t="str">
            <v>M4</v>
          </cell>
          <cell r="B834" t="str">
            <v>W14</v>
          </cell>
          <cell r="C834">
            <v>43196</v>
          </cell>
          <cell r="D834" t="str">
            <v>A</v>
          </cell>
          <cell r="E834" t="str">
            <v>ASSY</v>
          </cell>
          <cell r="G834" t="str">
            <v>New</v>
          </cell>
          <cell r="H834" t="str">
            <v>Clear View Cover</v>
          </cell>
          <cell r="J834">
            <v>3246</v>
          </cell>
          <cell r="L834">
            <v>21</v>
          </cell>
        </row>
        <row r="835">
          <cell r="A835" t="str">
            <v>M4</v>
          </cell>
          <cell r="B835" t="str">
            <v>W14</v>
          </cell>
          <cell r="C835">
            <v>43196</v>
          </cell>
          <cell r="D835" t="str">
            <v>A</v>
          </cell>
          <cell r="E835" t="str">
            <v>MAIN HEATING</v>
          </cell>
          <cell r="G835" t="str">
            <v>Old</v>
          </cell>
          <cell r="H835" t="str">
            <v>Clear View Cover</v>
          </cell>
          <cell r="J835">
            <v>377</v>
          </cell>
          <cell r="L835">
            <v>0</v>
          </cell>
        </row>
        <row r="836">
          <cell r="A836" t="str">
            <v>M4</v>
          </cell>
          <cell r="B836" t="str">
            <v>W14</v>
          </cell>
          <cell r="C836">
            <v>43196</v>
          </cell>
          <cell r="D836" t="str">
            <v>A</v>
          </cell>
          <cell r="E836" t="str">
            <v>MAIN HEATING</v>
          </cell>
          <cell r="G836" t="str">
            <v>Old</v>
          </cell>
          <cell r="H836" t="str">
            <v>Clear View Cover</v>
          </cell>
          <cell r="J836">
            <v>1404</v>
          </cell>
          <cell r="L836">
            <v>7</v>
          </cell>
        </row>
        <row r="837">
          <cell r="A837" t="str">
            <v>M4</v>
          </cell>
          <cell r="B837" t="str">
            <v>W14</v>
          </cell>
          <cell r="C837">
            <v>43196</v>
          </cell>
          <cell r="D837" t="str">
            <v>A</v>
          </cell>
          <cell r="E837" t="str">
            <v>MAIN HEATING</v>
          </cell>
          <cell r="G837" t="str">
            <v>New</v>
          </cell>
          <cell r="H837" t="str">
            <v>Clear View Cover</v>
          </cell>
          <cell r="J837">
            <v>1282</v>
          </cell>
          <cell r="L837">
            <v>10</v>
          </cell>
        </row>
        <row r="838">
          <cell r="A838" t="str">
            <v>M4</v>
          </cell>
          <cell r="B838" t="str">
            <v>W14</v>
          </cell>
          <cell r="C838">
            <v>43196</v>
          </cell>
          <cell r="D838" t="str">
            <v>A</v>
          </cell>
          <cell r="E838" t="str">
            <v>MAIN HEATING</v>
          </cell>
          <cell r="G838" t="str">
            <v>New</v>
          </cell>
          <cell r="H838" t="str">
            <v>Clear View Cover</v>
          </cell>
          <cell r="J838">
            <v>185</v>
          </cell>
          <cell r="L838">
            <v>0</v>
          </cell>
        </row>
        <row r="839">
          <cell r="A839" t="str">
            <v>M4</v>
          </cell>
          <cell r="B839" t="str">
            <v>W14</v>
          </cell>
          <cell r="C839">
            <v>43196</v>
          </cell>
          <cell r="D839" t="str">
            <v>A</v>
          </cell>
          <cell r="E839" t="str">
            <v>MAIN HEATING</v>
          </cell>
          <cell r="G839" t="str">
            <v>New</v>
          </cell>
          <cell r="H839" t="str">
            <v>Clear View Cover</v>
          </cell>
          <cell r="J839">
            <v>548</v>
          </cell>
          <cell r="L839">
            <v>0</v>
          </cell>
        </row>
        <row r="840">
          <cell r="A840" t="str">
            <v>M4</v>
          </cell>
          <cell r="B840" t="str">
            <v>W14</v>
          </cell>
          <cell r="C840">
            <v>43196</v>
          </cell>
          <cell r="D840" t="str">
            <v>A</v>
          </cell>
          <cell r="E840" t="str">
            <v>MAIN HEATING</v>
          </cell>
          <cell r="G840" t="str">
            <v>New</v>
          </cell>
          <cell r="H840" t="str">
            <v>Clear View Cover</v>
          </cell>
          <cell r="J840">
            <v>1968</v>
          </cell>
          <cell r="L840">
            <v>12</v>
          </cell>
        </row>
        <row r="841">
          <cell r="A841" t="str">
            <v>M4</v>
          </cell>
          <cell r="B841" t="str">
            <v>W14</v>
          </cell>
          <cell r="C841">
            <v>43196</v>
          </cell>
          <cell r="D841" t="str">
            <v>A</v>
          </cell>
          <cell r="E841" t="str">
            <v>ASSY</v>
          </cell>
          <cell r="G841" t="str">
            <v>Old</v>
          </cell>
          <cell r="H841" t="str">
            <v>Flip Cover</v>
          </cell>
          <cell r="J841">
            <v>531</v>
          </cell>
          <cell r="L841">
            <v>0</v>
          </cell>
        </row>
        <row r="842">
          <cell r="A842" t="str">
            <v>M4</v>
          </cell>
          <cell r="B842" t="str">
            <v>W14</v>
          </cell>
          <cell r="C842">
            <v>43196</v>
          </cell>
          <cell r="D842" t="str">
            <v>A</v>
          </cell>
          <cell r="E842" t="str">
            <v>ASSY</v>
          </cell>
          <cell r="G842" t="str">
            <v>Old</v>
          </cell>
          <cell r="H842" t="str">
            <v>Flip Cover</v>
          </cell>
          <cell r="J842">
            <v>762</v>
          </cell>
          <cell r="L842">
            <v>0</v>
          </cell>
        </row>
        <row r="843">
          <cell r="A843" t="str">
            <v>M4</v>
          </cell>
          <cell r="B843" t="str">
            <v>W14</v>
          </cell>
          <cell r="C843">
            <v>43196</v>
          </cell>
          <cell r="D843" t="str">
            <v>A</v>
          </cell>
          <cell r="E843" t="str">
            <v>ASSY</v>
          </cell>
          <cell r="G843" t="str">
            <v>New</v>
          </cell>
          <cell r="H843" t="str">
            <v>Clear View Cover</v>
          </cell>
          <cell r="J843">
            <v>3660</v>
          </cell>
          <cell r="L843">
            <v>16</v>
          </cell>
        </row>
        <row r="844">
          <cell r="A844" t="str">
            <v>M4</v>
          </cell>
          <cell r="B844" t="str">
            <v>W14</v>
          </cell>
          <cell r="C844">
            <v>43196</v>
          </cell>
          <cell r="D844" t="str">
            <v>A</v>
          </cell>
          <cell r="E844" t="str">
            <v>ASSY</v>
          </cell>
          <cell r="G844" t="str">
            <v>New</v>
          </cell>
          <cell r="H844" t="str">
            <v>Clear View Cover</v>
          </cell>
          <cell r="J844">
            <v>150</v>
          </cell>
          <cell r="L844">
            <v>0</v>
          </cell>
        </row>
        <row r="845">
          <cell r="A845" t="str">
            <v>M4</v>
          </cell>
          <cell r="B845" t="str">
            <v>W14</v>
          </cell>
          <cell r="C845">
            <v>43196</v>
          </cell>
          <cell r="D845" t="str">
            <v>A</v>
          </cell>
          <cell r="E845" t="str">
            <v>PACKING</v>
          </cell>
          <cell r="G845" t="str">
            <v>New Silicon</v>
          </cell>
          <cell r="H845" t="str">
            <v>Silicon</v>
          </cell>
          <cell r="J845">
            <v>2790</v>
          </cell>
          <cell r="L845">
            <v>60</v>
          </cell>
        </row>
        <row r="846">
          <cell r="A846" t="str">
            <v>M4</v>
          </cell>
          <cell r="B846" t="str">
            <v>W14</v>
          </cell>
          <cell r="C846">
            <v>43196</v>
          </cell>
          <cell r="D846" t="str">
            <v>A</v>
          </cell>
          <cell r="E846" t="str">
            <v>PACKING</v>
          </cell>
          <cell r="G846" t="str">
            <v>Old</v>
          </cell>
          <cell r="H846" t="str">
            <v>Book cover</v>
          </cell>
          <cell r="J846">
            <v>1273</v>
          </cell>
          <cell r="L846">
            <v>15</v>
          </cell>
        </row>
        <row r="847">
          <cell r="A847" t="str">
            <v>M4</v>
          </cell>
          <cell r="B847" t="str">
            <v>W14</v>
          </cell>
          <cell r="C847">
            <v>43196</v>
          </cell>
          <cell r="D847" t="str">
            <v>A</v>
          </cell>
          <cell r="E847" t="str">
            <v>PACKING</v>
          </cell>
          <cell r="G847" t="str">
            <v>New</v>
          </cell>
          <cell r="H847" t="str">
            <v>Clear View Cover</v>
          </cell>
          <cell r="J847">
            <v>750</v>
          </cell>
          <cell r="L847">
            <v>15</v>
          </cell>
        </row>
        <row r="848">
          <cell r="A848" t="str">
            <v>M4</v>
          </cell>
          <cell r="B848" t="str">
            <v>W14</v>
          </cell>
          <cell r="C848">
            <v>43196</v>
          </cell>
          <cell r="D848" t="str">
            <v>A</v>
          </cell>
          <cell r="E848" t="str">
            <v>PACKING</v>
          </cell>
          <cell r="G848" t="str">
            <v>New</v>
          </cell>
          <cell r="H848" t="str">
            <v>Clear View Cover</v>
          </cell>
          <cell r="J848">
            <v>345</v>
          </cell>
          <cell r="L848">
            <v>5</v>
          </cell>
        </row>
        <row r="849">
          <cell r="A849" t="str">
            <v>M4</v>
          </cell>
          <cell r="B849" t="str">
            <v>W14</v>
          </cell>
          <cell r="C849">
            <v>43196</v>
          </cell>
          <cell r="D849" t="str">
            <v>A</v>
          </cell>
          <cell r="E849" t="str">
            <v>PACKING</v>
          </cell>
          <cell r="G849" t="str">
            <v>New</v>
          </cell>
          <cell r="H849" t="str">
            <v>Clear View Cover</v>
          </cell>
          <cell r="J849">
            <v>1871</v>
          </cell>
          <cell r="L849">
            <v>31</v>
          </cell>
        </row>
        <row r="850">
          <cell r="A850" t="str">
            <v>M4</v>
          </cell>
          <cell r="B850" t="str">
            <v>W14</v>
          </cell>
          <cell r="C850">
            <v>43196</v>
          </cell>
          <cell r="D850" t="str">
            <v>A</v>
          </cell>
          <cell r="E850" t="str">
            <v>PACKING</v>
          </cell>
          <cell r="G850" t="str">
            <v>New</v>
          </cell>
          <cell r="H850" t="str">
            <v>Clear View Cover</v>
          </cell>
          <cell r="J850">
            <v>117</v>
          </cell>
          <cell r="L850">
            <v>1</v>
          </cell>
        </row>
        <row r="851">
          <cell r="A851" t="str">
            <v>M4</v>
          </cell>
          <cell r="B851" t="str">
            <v>W14</v>
          </cell>
          <cell r="C851">
            <v>43196</v>
          </cell>
          <cell r="D851" t="str">
            <v>A</v>
          </cell>
          <cell r="E851" t="str">
            <v>PACKING</v>
          </cell>
          <cell r="G851" t="str">
            <v>New</v>
          </cell>
          <cell r="H851" t="str">
            <v>Clear View Cover</v>
          </cell>
          <cell r="J851">
            <v>1363</v>
          </cell>
          <cell r="L851">
            <v>8</v>
          </cell>
        </row>
        <row r="852">
          <cell r="A852" t="str">
            <v>M4</v>
          </cell>
          <cell r="B852" t="str">
            <v>W14</v>
          </cell>
          <cell r="C852">
            <v>43196</v>
          </cell>
          <cell r="D852" t="str">
            <v>A</v>
          </cell>
          <cell r="E852" t="str">
            <v>PACKING</v>
          </cell>
          <cell r="G852" t="str">
            <v>Old</v>
          </cell>
          <cell r="H852" t="str">
            <v>Clear View Cover</v>
          </cell>
          <cell r="J852">
            <v>1607</v>
          </cell>
          <cell r="L852">
            <v>7</v>
          </cell>
        </row>
        <row r="853">
          <cell r="A853" t="str">
            <v>M4</v>
          </cell>
          <cell r="B853" t="str">
            <v>W14</v>
          </cell>
          <cell r="C853">
            <v>43196</v>
          </cell>
          <cell r="D853" t="str">
            <v>A</v>
          </cell>
          <cell r="E853" t="str">
            <v>PACKING</v>
          </cell>
          <cell r="G853" t="str">
            <v>Old</v>
          </cell>
          <cell r="H853" t="str">
            <v>Clear View Cover</v>
          </cell>
          <cell r="J853">
            <v>465</v>
          </cell>
          <cell r="L853">
            <v>2</v>
          </cell>
        </row>
        <row r="854">
          <cell r="A854" t="str">
            <v>M4</v>
          </cell>
          <cell r="B854" t="str">
            <v>W14</v>
          </cell>
          <cell r="C854">
            <v>43196</v>
          </cell>
          <cell r="D854" t="str">
            <v>A</v>
          </cell>
          <cell r="E854" t="str">
            <v>PACKING</v>
          </cell>
          <cell r="G854" t="str">
            <v>Old</v>
          </cell>
          <cell r="H854" t="str">
            <v>Clear View Cover</v>
          </cell>
          <cell r="J854">
            <v>61</v>
          </cell>
          <cell r="L854">
            <v>0</v>
          </cell>
        </row>
        <row r="855">
          <cell r="A855" t="str">
            <v>M4</v>
          </cell>
          <cell r="B855" t="str">
            <v>W14</v>
          </cell>
          <cell r="C855">
            <v>43196</v>
          </cell>
          <cell r="D855" t="str">
            <v>A</v>
          </cell>
          <cell r="E855" t="str">
            <v>PACKING</v>
          </cell>
          <cell r="G855" t="str">
            <v>New</v>
          </cell>
          <cell r="H855" t="str">
            <v>Clear View Cover</v>
          </cell>
          <cell r="J855">
            <v>3797</v>
          </cell>
          <cell r="L855">
            <v>7</v>
          </cell>
        </row>
        <row r="856">
          <cell r="A856" t="str">
            <v>M4</v>
          </cell>
          <cell r="B856" t="str">
            <v>W14</v>
          </cell>
          <cell r="C856">
            <v>43196</v>
          </cell>
          <cell r="D856" t="str">
            <v>A</v>
          </cell>
          <cell r="E856" t="str">
            <v>PACKING</v>
          </cell>
          <cell r="G856" t="str">
            <v>New</v>
          </cell>
          <cell r="H856" t="str">
            <v>Clear View Cover</v>
          </cell>
          <cell r="J856">
            <v>1500</v>
          </cell>
          <cell r="L856">
            <v>0</v>
          </cell>
        </row>
        <row r="857">
          <cell r="A857" t="str">
            <v>M4</v>
          </cell>
          <cell r="B857" t="str">
            <v>W14</v>
          </cell>
          <cell r="C857">
            <v>43196</v>
          </cell>
          <cell r="D857" t="str">
            <v>A</v>
          </cell>
          <cell r="E857" t="str">
            <v>PACKING</v>
          </cell>
          <cell r="G857" t="str">
            <v>New</v>
          </cell>
          <cell r="H857" t="str">
            <v>Clear View Cover</v>
          </cell>
          <cell r="J857">
            <v>369</v>
          </cell>
          <cell r="L857">
            <v>0</v>
          </cell>
        </row>
        <row r="858">
          <cell r="A858" t="str">
            <v>M4</v>
          </cell>
          <cell r="B858" t="str">
            <v>W14</v>
          </cell>
          <cell r="C858">
            <v>43196</v>
          </cell>
          <cell r="D858" t="str">
            <v>A</v>
          </cell>
          <cell r="E858" t="str">
            <v>PACKING</v>
          </cell>
          <cell r="G858" t="str">
            <v>Old</v>
          </cell>
          <cell r="H858" t="str">
            <v>Flip Cover</v>
          </cell>
          <cell r="J858">
            <v>590</v>
          </cell>
          <cell r="L858">
            <v>0</v>
          </cell>
        </row>
        <row r="859">
          <cell r="A859" t="str">
            <v>M4</v>
          </cell>
          <cell r="B859" t="str">
            <v>W14</v>
          </cell>
          <cell r="C859">
            <v>43196</v>
          </cell>
          <cell r="D859" t="str">
            <v>A</v>
          </cell>
          <cell r="E859" t="str">
            <v>PACKING</v>
          </cell>
          <cell r="G859" t="str">
            <v>Old</v>
          </cell>
          <cell r="H859" t="str">
            <v>Flip Cover</v>
          </cell>
          <cell r="J859">
            <v>494</v>
          </cell>
          <cell r="L859">
            <v>0</v>
          </cell>
        </row>
        <row r="860">
          <cell r="A860" t="str">
            <v>M4</v>
          </cell>
          <cell r="B860" t="str">
            <v>W14</v>
          </cell>
          <cell r="C860">
            <v>43196</v>
          </cell>
          <cell r="D860" t="str">
            <v>A</v>
          </cell>
          <cell r="E860" t="str">
            <v>EDGE COATING</v>
          </cell>
          <cell r="G860" t="str">
            <v>New</v>
          </cell>
          <cell r="H860" t="str">
            <v>Clear View Cover</v>
          </cell>
          <cell r="J860">
            <v>3003</v>
          </cell>
          <cell r="L860">
            <v>7</v>
          </cell>
        </row>
        <row r="861">
          <cell r="A861" t="str">
            <v>M4</v>
          </cell>
          <cell r="B861" t="str">
            <v>W14</v>
          </cell>
          <cell r="C861">
            <v>43196</v>
          </cell>
          <cell r="D861" t="str">
            <v>A</v>
          </cell>
          <cell r="E861" t="str">
            <v>EDGE COATING</v>
          </cell>
          <cell r="G861" t="str">
            <v>New</v>
          </cell>
          <cell r="H861" t="str">
            <v>Clear View Cover</v>
          </cell>
          <cell r="J861">
            <v>80</v>
          </cell>
          <cell r="L861">
            <v>4</v>
          </cell>
        </row>
        <row r="862">
          <cell r="A862" t="str">
            <v>M4</v>
          </cell>
          <cell r="B862" t="str">
            <v>W14</v>
          </cell>
          <cell r="C862">
            <v>43196</v>
          </cell>
          <cell r="D862" t="str">
            <v>A</v>
          </cell>
          <cell r="E862" t="str">
            <v>EDGE COATING</v>
          </cell>
          <cell r="G862" t="str">
            <v>New</v>
          </cell>
          <cell r="H862" t="str">
            <v>Clear View Cover</v>
          </cell>
          <cell r="J862">
            <v>77</v>
          </cell>
          <cell r="L862">
            <v>2</v>
          </cell>
        </row>
        <row r="863">
          <cell r="A863" t="str">
            <v>M4</v>
          </cell>
          <cell r="B863" t="str">
            <v>W14</v>
          </cell>
          <cell r="C863">
            <v>43196</v>
          </cell>
          <cell r="D863" t="str">
            <v>A</v>
          </cell>
          <cell r="E863" t="str">
            <v>EDGE COATING</v>
          </cell>
          <cell r="G863" t="str">
            <v>New</v>
          </cell>
          <cell r="H863" t="str">
            <v>Clear View Cover</v>
          </cell>
          <cell r="J863">
            <v>483</v>
          </cell>
          <cell r="L863">
            <v>1</v>
          </cell>
        </row>
        <row r="864">
          <cell r="A864" t="str">
            <v>M4</v>
          </cell>
          <cell r="B864" t="str">
            <v>W14</v>
          </cell>
          <cell r="C864">
            <v>43196</v>
          </cell>
          <cell r="D864" t="str">
            <v>A</v>
          </cell>
          <cell r="E864" t="str">
            <v>EDGE COATING</v>
          </cell>
          <cell r="G864" t="str">
            <v>New</v>
          </cell>
          <cell r="H864" t="str">
            <v>Clear View Cover</v>
          </cell>
          <cell r="J864">
            <v>1280</v>
          </cell>
          <cell r="L864">
            <v>0</v>
          </cell>
        </row>
        <row r="865">
          <cell r="A865" t="str">
            <v>M4</v>
          </cell>
          <cell r="B865" t="str">
            <v>W14</v>
          </cell>
          <cell r="C865">
            <v>43196</v>
          </cell>
          <cell r="D865" t="str">
            <v>A</v>
          </cell>
          <cell r="E865" t="str">
            <v>EDGE COATING</v>
          </cell>
          <cell r="G865" t="str">
            <v>New</v>
          </cell>
          <cell r="H865" t="str">
            <v>Clear View Cover</v>
          </cell>
          <cell r="J865">
            <v>115</v>
          </cell>
          <cell r="L865">
            <v>0</v>
          </cell>
        </row>
        <row r="866">
          <cell r="A866" t="str">
            <v>M4</v>
          </cell>
          <cell r="B866" t="str">
            <v>W14</v>
          </cell>
          <cell r="C866">
            <v>43196</v>
          </cell>
          <cell r="D866" t="str">
            <v>A</v>
          </cell>
          <cell r="E866" t="str">
            <v>EDGE COATING</v>
          </cell>
          <cell r="G866" t="str">
            <v>New</v>
          </cell>
          <cell r="H866" t="str">
            <v>Clear View Cover</v>
          </cell>
          <cell r="J866">
            <v>106</v>
          </cell>
          <cell r="L866">
            <v>1</v>
          </cell>
        </row>
        <row r="867">
          <cell r="A867" t="str">
            <v>M4</v>
          </cell>
          <cell r="B867" t="str">
            <v>W14</v>
          </cell>
          <cell r="C867">
            <v>43196</v>
          </cell>
          <cell r="D867" t="str">
            <v>A</v>
          </cell>
          <cell r="E867" t="str">
            <v>EDGE COATING</v>
          </cell>
          <cell r="G867" t="str">
            <v>New</v>
          </cell>
          <cell r="H867" t="str">
            <v>Clear View Cover</v>
          </cell>
          <cell r="J867">
            <v>69</v>
          </cell>
          <cell r="L867">
            <v>0</v>
          </cell>
        </row>
        <row r="868">
          <cell r="A868" t="str">
            <v>M4</v>
          </cell>
          <cell r="B868" t="str">
            <v>W14</v>
          </cell>
          <cell r="C868">
            <v>43196</v>
          </cell>
          <cell r="D868" t="str">
            <v>A</v>
          </cell>
          <cell r="E868" t="str">
            <v>EDGE COATING</v>
          </cell>
          <cell r="G868" t="str">
            <v>Old</v>
          </cell>
          <cell r="H868" t="str">
            <v>Clear View Cover</v>
          </cell>
          <cell r="J868">
            <v>100</v>
          </cell>
          <cell r="L868">
            <v>0</v>
          </cell>
        </row>
        <row r="869">
          <cell r="A869" t="str">
            <v>M4</v>
          </cell>
          <cell r="B869" t="str">
            <v>W14</v>
          </cell>
          <cell r="C869">
            <v>43196</v>
          </cell>
          <cell r="D869" t="str">
            <v>A</v>
          </cell>
          <cell r="E869" t="str">
            <v>EDGE COATING</v>
          </cell>
          <cell r="G869" t="str">
            <v>Old</v>
          </cell>
          <cell r="H869" t="str">
            <v>Clear View Cover</v>
          </cell>
          <cell r="J869">
            <v>1077</v>
          </cell>
          <cell r="L869">
            <v>5</v>
          </cell>
        </row>
        <row r="870">
          <cell r="A870" t="str">
            <v>M4</v>
          </cell>
          <cell r="B870" t="str">
            <v>W14</v>
          </cell>
          <cell r="C870">
            <v>43196</v>
          </cell>
          <cell r="D870" t="str">
            <v>A</v>
          </cell>
          <cell r="E870" t="str">
            <v>EDGE COATING</v>
          </cell>
          <cell r="G870" t="str">
            <v>Old</v>
          </cell>
          <cell r="H870" t="str">
            <v>Clear View Cover</v>
          </cell>
          <cell r="J870">
            <v>1027</v>
          </cell>
          <cell r="L870">
            <v>2</v>
          </cell>
        </row>
        <row r="871">
          <cell r="A871" t="str">
            <v>M4</v>
          </cell>
          <cell r="B871" t="str">
            <v>W14</v>
          </cell>
          <cell r="C871">
            <v>43196</v>
          </cell>
          <cell r="D871" t="str">
            <v>A</v>
          </cell>
          <cell r="E871" t="str">
            <v>EDGE COATING</v>
          </cell>
          <cell r="G871" t="str">
            <v>Old</v>
          </cell>
          <cell r="H871" t="str">
            <v>Clear View Cover</v>
          </cell>
          <cell r="J871">
            <v>18</v>
          </cell>
          <cell r="L871">
            <v>0</v>
          </cell>
        </row>
        <row r="872">
          <cell r="A872" t="str">
            <v>M4</v>
          </cell>
          <cell r="B872" t="str">
            <v>W14</v>
          </cell>
          <cell r="C872">
            <v>43196</v>
          </cell>
          <cell r="D872" t="str">
            <v>A</v>
          </cell>
          <cell r="E872" t="str">
            <v>EDGE COATING</v>
          </cell>
          <cell r="G872" t="str">
            <v>Old</v>
          </cell>
          <cell r="H872" t="str">
            <v>Book cover</v>
          </cell>
          <cell r="J872">
            <v>1171</v>
          </cell>
          <cell r="L872">
            <v>0</v>
          </cell>
        </row>
        <row r="873">
          <cell r="A873" t="str">
            <v>M4</v>
          </cell>
          <cell r="B873" t="str">
            <v>W14</v>
          </cell>
          <cell r="C873">
            <v>43196</v>
          </cell>
          <cell r="D873" t="str">
            <v>A</v>
          </cell>
          <cell r="E873" t="str">
            <v>EDGE COATING</v>
          </cell>
          <cell r="G873" t="str">
            <v>Old</v>
          </cell>
          <cell r="H873" t="str">
            <v>Book cover</v>
          </cell>
          <cell r="J873">
            <v>316</v>
          </cell>
          <cell r="L873">
            <v>0</v>
          </cell>
        </row>
        <row r="874">
          <cell r="A874" t="str">
            <v>M4</v>
          </cell>
          <cell r="B874" t="str">
            <v>W14</v>
          </cell>
          <cell r="C874">
            <v>43196</v>
          </cell>
          <cell r="D874" t="str">
            <v>A</v>
          </cell>
          <cell r="E874" t="str">
            <v>EDGE COATING</v>
          </cell>
          <cell r="G874" t="str">
            <v>Old</v>
          </cell>
          <cell r="H874" t="str">
            <v>Book cover</v>
          </cell>
          <cell r="J874">
            <v>118</v>
          </cell>
          <cell r="L874">
            <v>0</v>
          </cell>
        </row>
        <row r="875">
          <cell r="A875" t="str">
            <v>M4</v>
          </cell>
          <cell r="B875" t="str">
            <v>W14</v>
          </cell>
          <cell r="C875">
            <v>43196</v>
          </cell>
          <cell r="D875" t="str">
            <v>A</v>
          </cell>
          <cell r="E875" t="str">
            <v>EDGE COATING</v>
          </cell>
          <cell r="G875" t="str">
            <v>Old</v>
          </cell>
          <cell r="H875" t="str">
            <v>Clear View Cover</v>
          </cell>
          <cell r="J875">
            <v>63</v>
          </cell>
          <cell r="L875">
            <v>0</v>
          </cell>
        </row>
        <row r="876">
          <cell r="A876" t="str">
            <v>M4</v>
          </cell>
          <cell r="B876" t="str">
            <v>W14</v>
          </cell>
          <cell r="C876">
            <v>43196</v>
          </cell>
          <cell r="D876" t="str">
            <v>A</v>
          </cell>
          <cell r="E876" t="str">
            <v>EDGE COATING</v>
          </cell>
          <cell r="G876" t="str">
            <v>Old</v>
          </cell>
          <cell r="H876" t="str">
            <v>Clear View Cover</v>
          </cell>
          <cell r="J876">
            <v>60</v>
          </cell>
          <cell r="L876">
            <v>1</v>
          </cell>
        </row>
        <row r="877">
          <cell r="A877" t="str">
            <v>M4</v>
          </cell>
          <cell r="B877" t="str">
            <v>W14</v>
          </cell>
          <cell r="C877">
            <v>43196</v>
          </cell>
          <cell r="D877" t="str">
            <v>A</v>
          </cell>
          <cell r="E877" t="str">
            <v>EDGE COATING</v>
          </cell>
          <cell r="G877" t="str">
            <v>Old</v>
          </cell>
          <cell r="H877" t="str">
            <v>Clear View Cover</v>
          </cell>
          <cell r="J877">
            <v>33</v>
          </cell>
          <cell r="L877">
            <v>0</v>
          </cell>
        </row>
        <row r="878">
          <cell r="A878" t="str">
            <v>M4</v>
          </cell>
          <cell r="B878" t="str">
            <v>W14</v>
          </cell>
          <cell r="C878">
            <v>43196</v>
          </cell>
          <cell r="D878" t="str">
            <v>A</v>
          </cell>
          <cell r="E878" t="str">
            <v>EDGE COATING</v>
          </cell>
          <cell r="G878" t="str">
            <v>Old</v>
          </cell>
          <cell r="H878" t="str">
            <v>Clear View Cover</v>
          </cell>
          <cell r="J878">
            <v>77</v>
          </cell>
          <cell r="L878">
            <v>4</v>
          </cell>
        </row>
        <row r="879">
          <cell r="A879" t="str">
            <v>M4</v>
          </cell>
          <cell r="B879" t="str">
            <v>W14</v>
          </cell>
          <cell r="C879">
            <v>43196</v>
          </cell>
          <cell r="D879" t="str">
            <v>A</v>
          </cell>
          <cell r="E879" t="str">
            <v>EDGE COATING</v>
          </cell>
          <cell r="G879" t="str">
            <v>Old</v>
          </cell>
          <cell r="H879" t="str">
            <v>Flip Cover</v>
          </cell>
          <cell r="J879">
            <v>515</v>
          </cell>
          <cell r="L879">
            <v>0</v>
          </cell>
        </row>
        <row r="880">
          <cell r="A880" t="str">
            <v>M4</v>
          </cell>
          <cell r="B880" t="str">
            <v>W14</v>
          </cell>
          <cell r="C880">
            <v>43196</v>
          </cell>
          <cell r="D880" t="str">
            <v>A</v>
          </cell>
          <cell r="E880" t="str">
            <v>EDGE COATING</v>
          </cell>
          <cell r="G880" t="str">
            <v>Old</v>
          </cell>
          <cell r="H880" t="str">
            <v>Flip Cover</v>
          </cell>
          <cell r="J880">
            <v>491</v>
          </cell>
          <cell r="L880">
            <v>0</v>
          </cell>
        </row>
        <row r="881">
          <cell r="A881" t="str">
            <v>M4</v>
          </cell>
          <cell r="B881" t="str">
            <v>W14</v>
          </cell>
          <cell r="C881">
            <v>43196</v>
          </cell>
          <cell r="D881" t="str">
            <v>A</v>
          </cell>
          <cell r="E881" t="str">
            <v>EDGE COATING</v>
          </cell>
          <cell r="G881" t="str">
            <v>Old</v>
          </cell>
          <cell r="H881" t="str">
            <v>Flip Cover</v>
          </cell>
          <cell r="J881">
            <v>78</v>
          </cell>
          <cell r="L881">
            <v>0</v>
          </cell>
        </row>
        <row r="882">
          <cell r="A882" t="str">
            <v>M4</v>
          </cell>
          <cell r="B882" t="str">
            <v>W14</v>
          </cell>
          <cell r="C882">
            <v>43196</v>
          </cell>
          <cell r="D882" t="str">
            <v>B</v>
          </cell>
          <cell r="E882" t="str">
            <v>MAIN HEATING</v>
          </cell>
          <cell r="G882" t="str">
            <v>Old</v>
          </cell>
          <cell r="H882" t="str">
            <v>Clear View Cover</v>
          </cell>
          <cell r="J882">
            <v>82</v>
          </cell>
          <cell r="L882">
            <v>0</v>
          </cell>
        </row>
        <row r="883">
          <cell r="A883" t="str">
            <v>M4</v>
          </cell>
          <cell r="B883" t="str">
            <v>W14</v>
          </cell>
          <cell r="C883">
            <v>43196</v>
          </cell>
          <cell r="D883" t="str">
            <v>B</v>
          </cell>
          <cell r="E883" t="str">
            <v>MAIN HEATING</v>
          </cell>
          <cell r="G883" t="str">
            <v>Old</v>
          </cell>
          <cell r="H883" t="str">
            <v>Clear View Cover</v>
          </cell>
          <cell r="J883">
            <v>6</v>
          </cell>
          <cell r="L883">
            <v>0</v>
          </cell>
        </row>
        <row r="884">
          <cell r="A884" t="str">
            <v>M4</v>
          </cell>
          <cell r="B884" t="str">
            <v>W14</v>
          </cell>
          <cell r="C884">
            <v>43196</v>
          </cell>
          <cell r="D884" t="str">
            <v>B</v>
          </cell>
          <cell r="E884" t="str">
            <v>MAIN HEATING</v>
          </cell>
          <cell r="G884" t="str">
            <v>Old</v>
          </cell>
          <cell r="H884" t="str">
            <v>Clear View Cover</v>
          </cell>
          <cell r="J884">
            <v>444</v>
          </cell>
          <cell r="L884">
            <v>0</v>
          </cell>
        </row>
        <row r="885">
          <cell r="A885" t="str">
            <v>M4</v>
          </cell>
          <cell r="B885" t="str">
            <v>W14</v>
          </cell>
          <cell r="C885">
            <v>43196</v>
          </cell>
          <cell r="D885" t="str">
            <v>B</v>
          </cell>
          <cell r="E885" t="str">
            <v>MAIN HEATING</v>
          </cell>
          <cell r="G885" t="str">
            <v>Old</v>
          </cell>
          <cell r="H885" t="str">
            <v>Clear View Cover</v>
          </cell>
          <cell r="J885">
            <v>7</v>
          </cell>
          <cell r="L885">
            <v>0</v>
          </cell>
        </row>
        <row r="886">
          <cell r="A886" t="str">
            <v>M4</v>
          </cell>
          <cell r="B886" t="str">
            <v>W14</v>
          </cell>
          <cell r="C886">
            <v>43196</v>
          </cell>
          <cell r="D886" t="str">
            <v>B</v>
          </cell>
          <cell r="E886" t="str">
            <v>MAIN HEATING</v>
          </cell>
          <cell r="G886" t="str">
            <v>Old</v>
          </cell>
          <cell r="H886" t="str">
            <v>Clear View Cover</v>
          </cell>
          <cell r="J886">
            <v>7</v>
          </cell>
          <cell r="L886">
            <v>0</v>
          </cell>
        </row>
        <row r="887">
          <cell r="A887" t="str">
            <v>M4</v>
          </cell>
          <cell r="B887" t="str">
            <v>W14</v>
          </cell>
          <cell r="C887">
            <v>43196</v>
          </cell>
          <cell r="D887" t="str">
            <v>B</v>
          </cell>
          <cell r="E887" t="str">
            <v>MAIN HEATING</v>
          </cell>
          <cell r="G887" t="str">
            <v>Old</v>
          </cell>
          <cell r="H887" t="str">
            <v>Clear View Cover</v>
          </cell>
          <cell r="J887">
            <v>481</v>
          </cell>
          <cell r="L887">
            <v>0</v>
          </cell>
        </row>
        <row r="888">
          <cell r="A888" t="str">
            <v>M4</v>
          </cell>
          <cell r="B888" t="str">
            <v>W14</v>
          </cell>
          <cell r="C888">
            <v>43196</v>
          </cell>
          <cell r="D888" t="str">
            <v>B</v>
          </cell>
          <cell r="E888" t="str">
            <v>ASSY</v>
          </cell>
          <cell r="G888" t="str">
            <v>Old</v>
          </cell>
          <cell r="H888" t="str">
            <v>Clear View Cover</v>
          </cell>
          <cell r="J888">
            <v>28</v>
          </cell>
          <cell r="L888">
            <v>0</v>
          </cell>
        </row>
        <row r="889">
          <cell r="A889" t="str">
            <v>M4</v>
          </cell>
          <cell r="B889" t="str">
            <v>W14</v>
          </cell>
          <cell r="C889">
            <v>43196</v>
          </cell>
          <cell r="D889" t="str">
            <v>B</v>
          </cell>
          <cell r="E889" t="str">
            <v>ASSY</v>
          </cell>
          <cell r="G889" t="str">
            <v>Old</v>
          </cell>
          <cell r="H889" t="str">
            <v>Clear View Cover</v>
          </cell>
          <cell r="J889">
            <v>159</v>
          </cell>
          <cell r="L889">
            <v>0</v>
          </cell>
        </row>
        <row r="890">
          <cell r="A890" t="str">
            <v>M4</v>
          </cell>
          <cell r="B890" t="str">
            <v>W14</v>
          </cell>
          <cell r="C890">
            <v>43196</v>
          </cell>
          <cell r="D890" t="str">
            <v>B</v>
          </cell>
          <cell r="E890" t="str">
            <v>ASSY</v>
          </cell>
          <cell r="G890" t="str">
            <v>New</v>
          </cell>
          <cell r="H890" t="str">
            <v>Clear View Cover</v>
          </cell>
          <cell r="J890">
            <v>132</v>
          </cell>
          <cell r="L890">
            <v>0</v>
          </cell>
        </row>
        <row r="891">
          <cell r="A891" t="str">
            <v>M4</v>
          </cell>
          <cell r="B891" t="str">
            <v>W14</v>
          </cell>
          <cell r="C891">
            <v>43196</v>
          </cell>
          <cell r="D891" t="str">
            <v>B</v>
          </cell>
          <cell r="E891" t="str">
            <v>ASSY</v>
          </cell>
          <cell r="G891" t="str">
            <v>New</v>
          </cell>
          <cell r="H891" t="str">
            <v>Clear View Cover</v>
          </cell>
          <cell r="J891">
            <v>3768</v>
          </cell>
          <cell r="L891">
            <v>6</v>
          </cell>
        </row>
        <row r="892">
          <cell r="A892" t="str">
            <v>M4</v>
          </cell>
          <cell r="B892" t="str">
            <v>W14</v>
          </cell>
          <cell r="C892">
            <v>43196</v>
          </cell>
          <cell r="D892" t="str">
            <v>B</v>
          </cell>
          <cell r="E892" t="str">
            <v>EDGE COATING</v>
          </cell>
          <cell r="G892" t="str">
            <v>New</v>
          </cell>
          <cell r="H892" t="str">
            <v>Clear View Cover</v>
          </cell>
          <cell r="J892">
            <v>2560</v>
          </cell>
          <cell r="L892">
            <v>0</v>
          </cell>
        </row>
        <row r="893">
          <cell r="A893" t="str">
            <v>M4</v>
          </cell>
          <cell r="B893" t="str">
            <v>W14</v>
          </cell>
          <cell r="C893">
            <v>43196</v>
          </cell>
          <cell r="D893" t="str">
            <v>B</v>
          </cell>
          <cell r="E893" t="str">
            <v>EDGE COATING</v>
          </cell>
          <cell r="G893" t="str">
            <v>New</v>
          </cell>
          <cell r="H893" t="str">
            <v>Clear View Cover</v>
          </cell>
          <cell r="J893">
            <v>42</v>
          </cell>
          <cell r="L893">
            <v>0</v>
          </cell>
        </row>
        <row r="894">
          <cell r="A894" t="str">
            <v>M4</v>
          </cell>
          <cell r="B894" t="str">
            <v>W14</v>
          </cell>
          <cell r="C894">
            <v>43196</v>
          </cell>
          <cell r="D894" t="str">
            <v>B</v>
          </cell>
          <cell r="E894" t="str">
            <v>EDGE COATING</v>
          </cell>
          <cell r="G894" t="str">
            <v>New</v>
          </cell>
          <cell r="H894" t="str">
            <v>Clear View Cover</v>
          </cell>
          <cell r="J894">
            <v>2565</v>
          </cell>
          <cell r="L894">
            <v>5</v>
          </cell>
        </row>
        <row r="895">
          <cell r="A895" t="str">
            <v>M4</v>
          </cell>
          <cell r="B895" t="str">
            <v>W14</v>
          </cell>
          <cell r="C895">
            <v>43196</v>
          </cell>
          <cell r="D895" t="str">
            <v>B</v>
          </cell>
          <cell r="E895" t="str">
            <v>EDGE COATING</v>
          </cell>
          <cell r="G895" t="str">
            <v>New</v>
          </cell>
          <cell r="H895" t="str">
            <v>Clear View Cover</v>
          </cell>
          <cell r="J895">
            <v>742</v>
          </cell>
          <cell r="L895">
            <v>0</v>
          </cell>
        </row>
        <row r="896">
          <cell r="A896" t="str">
            <v>M4</v>
          </cell>
          <cell r="B896" t="str">
            <v>W14</v>
          </cell>
          <cell r="C896">
            <v>43196</v>
          </cell>
          <cell r="D896" t="str">
            <v>B</v>
          </cell>
          <cell r="E896" t="str">
            <v>EDGE COATING</v>
          </cell>
          <cell r="G896" t="str">
            <v>New</v>
          </cell>
          <cell r="H896" t="str">
            <v>Clear View Cover</v>
          </cell>
          <cell r="J896">
            <v>133</v>
          </cell>
          <cell r="L896">
            <v>0</v>
          </cell>
        </row>
        <row r="897">
          <cell r="A897" t="str">
            <v>M4</v>
          </cell>
          <cell r="B897" t="str">
            <v>W14</v>
          </cell>
          <cell r="C897">
            <v>43196</v>
          </cell>
          <cell r="D897" t="str">
            <v>B</v>
          </cell>
          <cell r="E897" t="str">
            <v>EDGE COATING</v>
          </cell>
          <cell r="G897" t="str">
            <v>Old</v>
          </cell>
          <cell r="H897" t="str">
            <v>Clear View Cover</v>
          </cell>
          <cell r="J897">
            <v>131</v>
          </cell>
          <cell r="L897">
            <v>0</v>
          </cell>
        </row>
        <row r="898">
          <cell r="A898" t="str">
            <v>M4</v>
          </cell>
          <cell r="B898" t="str">
            <v>W14</v>
          </cell>
          <cell r="C898">
            <v>43196</v>
          </cell>
          <cell r="D898" t="str">
            <v>B</v>
          </cell>
          <cell r="E898" t="str">
            <v>EDGE COATING</v>
          </cell>
          <cell r="G898" t="str">
            <v>Old</v>
          </cell>
          <cell r="H898" t="str">
            <v>Clear View Cover</v>
          </cell>
          <cell r="J898">
            <v>86</v>
          </cell>
          <cell r="L898">
            <v>1</v>
          </cell>
        </row>
        <row r="899">
          <cell r="A899" t="str">
            <v>M4</v>
          </cell>
          <cell r="B899" t="str">
            <v>W14</v>
          </cell>
          <cell r="C899">
            <v>43196</v>
          </cell>
          <cell r="D899" t="str">
            <v>B</v>
          </cell>
          <cell r="E899" t="str">
            <v>EDGE COATING</v>
          </cell>
          <cell r="G899" t="str">
            <v>Old</v>
          </cell>
          <cell r="H899" t="str">
            <v>Clear View Cover</v>
          </cell>
          <cell r="J899">
            <v>134</v>
          </cell>
          <cell r="L899">
            <v>0</v>
          </cell>
        </row>
        <row r="900">
          <cell r="A900" t="str">
            <v>M4</v>
          </cell>
          <cell r="B900" t="str">
            <v>W14</v>
          </cell>
          <cell r="C900">
            <v>43196</v>
          </cell>
          <cell r="D900" t="str">
            <v>B</v>
          </cell>
          <cell r="E900" t="str">
            <v>EDGE COATING</v>
          </cell>
          <cell r="G900" t="str">
            <v>Old</v>
          </cell>
          <cell r="H900" t="str">
            <v>Flip Cover</v>
          </cell>
          <cell r="J900">
            <v>7</v>
          </cell>
          <cell r="L900">
            <v>0</v>
          </cell>
        </row>
        <row r="901">
          <cell r="A901" t="str">
            <v>M4</v>
          </cell>
          <cell r="B901" t="str">
            <v>W14</v>
          </cell>
          <cell r="C901">
            <v>43196</v>
          </cell>
          <cell r="D901" t="str">
            <v>B</v>
          </cell>
          <cell r="E901" t="str">
            <v>EDGE COATING</v>
          </cell>
          <cell r="G901" t="str">
            <v>Old</v>
          </cell>
          <cell r="H901" t="str">
            <v>Flip Cover</v>
          </cell>
          <cell r="J901">
            <v>275</v>
          </cell>
          <cell r="L901">
            <v>0</v>
          </cell>
        </row>
        <row r="902">
          <cell r="A902" t="str">
            <v>M4</v>
          </cell>
          <cell r="B902" t="str">
            <v>W14</v>
          </cell>
          <cell r="C902">
            <v>43196</v>
          </cell>
          <cell r="D902" t="str">
            <v>B</v>
          </cell>
          <cell r="E902" t="str">
            <v>EDGE COATING</v>
          </cell>
          <cell r="G902" t="str">
            <v>Old</v>
          </cell>
          <cell r="H902" t="str">
            <v>Clear View Cover</v>
          </cell>
          <cell r="J902">
            <v>56</v>
          </cell>
          <cell r="L902">
            <v>0</v>
          </cell>
        </row>
        <row r="903">
          <cell r="A903" t="str">
            <v>M4</v>
          </cell>
          <cell r="B903" t="str">
            <v>W14</v>
          </cell>
          <cell r="C903">
            <v>43196</v>
          </cell>
          <cell r="D903" t="str">
            <v>B</v>
          </cell>
          <cell r="E903" t="str">
            <v>EDGE COATING</v>
          </cell>
          <cell r="G903" t="str">
            <v>Old</v>
          </cell>
          <cell r="H903" t="str">
            <v>Book cover</v>
          </cell>
          <cell r="J903">
            <v>264</v>
          </cell>
          <cell r="L903">
            <v>0</v>
          </cell>
        </row>
        <row r="904">
          <cell r="A904" t="str">
            <v>M4</v>
          </cell>
          <cell r="B904" t="str">
            <v>W14</v>
          </cell>
          <cell r="C904">
            <v>43196</v>
          </cell>
          <cell r="D904" t="str">
            <v>B</v>
          </cell>
          <cell r="E904" t="str">
            <v>EDGE COATING</v>
          </cell>
          <cell r="G904" t="str">
            <v>Old</v>
          </cell>
          <cell r="H904" t="str">
            <v>Book cover</v>
          </cell>
          <cell r="J904">
            <v>396</v>
          </cell>
          <cell r="L904">
            <v>0</v>
          </cell>
        </row>
        <row r="905">
          <cell r="A905" t="str">
            <v>M4</v>
          </cell>
          <cell r="B905" t="str">
            <v>W14</v>
          </cell>
          <cell r="C905">
            <v>43196</v>
          </cell>
          <cell r="D905" t="str">
            <v>B</v>
          </cell>
          <cell r="E905" t="str">
            <v>EDGE COATING</v>
          </cell>
          <cell r="G905" t="str">
            <v>Old</v>
          </cell>
          <cell r="H905" t="str">
            <v>Book cover</v>
          </cell>
          <cell r="J905">
            <v>71</v>
          </cell>
          <cell r="L905">
            <v>0</v>
          </cell>
        </row>
        <row r="906">
          <cell r="A906" t="str">
            <v>M4</v>
          </cell>
          <cell r="B906" t="str">
            <v>W14</v>
          </cell>
          <cell r="C906">
            <v>43196</v>
          </cell>
          <cell r="D906" t="str">
            <v>B</v>
          </cell>
          <cell r="E906" t="str">
            <v>EDGE COATING</v>
          </cell>
          <cell r="G906" t="str">
            <v>Old</v>
          </cell>
          <cell r="H906" t="str">
            <v>Book cover</v>
          </cell>
          <cell r="J906">
            <v>66</v>
          </cell>
          <cell r="L906">
            <v>0</v>
          </cell>
        </row>
        <row r="907">
          <cell r="A907" t="str">
            <v>M4</v>
          </cell>
          <cell r="B907" t="str">
            <v>W14</v>
          </cell>
          <cell r="C907">
            <v>43196</v>
          </cell>
          <cell r="D907" t="str">
            <v>B</v>
          </cell>
          <cell r="E907" t="str">
            <v>MAIN HEATING</v>
          </cell>
          <cell r="G907" t="str">
            <v>New</v>
          </cell>
          <cell r="H907" t="str">
            <v>Clear View Cover</v>
          </cell>
          <cell r="J907">
            <v>420</v>
          </cell>
          <cell r="L907">
            <v>0</v>
          </cell>
        </row>
        <row r="908">
          <cell r="A908" t="str">
            <v>M4</v>
          </cell>
          <cell r="B908" t="str">
            <v>W14</v>
          </cell>
          <cell r="C908">
            <v>43196</v>
          </cell>
          <cell r="D908" t="str">
            <v>B</v>
          </cell>
          <cell r="E908" t="str">
            <v>MAIN HEATING</v>
          </cell>
          <cell r="G908" t="str">
            <v>New</v>
          </cell>
          <cell r="H908" t="str">
            <v>Clear View Cover</v>
          </cell>
          <cell r="J908">
            <v>61</v>
          </cell>
          <cell r="L908">
            <v>0</v>
          </cell>
        </row>
        <row r="909">
          <cell r="A909" t="str">
            <v>M4</v>
          </cell>
          <cell r="B909" t="str">
            <v>W14</v>
          </cell>
          <cell r="C909">
            <v>43196</v>
          </cell>
          <cell r="D909" t="str">
            <v>B</v>
          </cell>
          <cell r="E909" t="str">
            <v>MAIN HEATING</v>
          </cell>
          <cell r="G909" t="str">
            <v>New</v>
          </cell>
          <cell r="H909" t="str">
            <v>Clear View Cover</v>
          </cell>
          <cell r="J909">
            <v>24</v>
          </cell>
          <cell r="L909">
            <v>0</v>
          </cell>
        </row>
        <row r="910">
          <cell r="A910" t="str">
            <v>M4</v>
          </cell>
          <cell r="B910" t="str">
            <v>W14</v>
          </cell>
          <cell r="C910">
            <v>43196</v>
          </cell>
          <cell r="D910" t="str">
            <v>B</v>
          </cell>
          <cell r="E910" t="str">
            <v>MAIN HEATING</v>
          </cell>
          <cell r="G910" t="str">
            <v>New</v>
          </cell>
          <cell r="H910" t="str">
            <v>Clear View Cover</v>
          </cell>
          <cell r="J910">
            <v>20</v>
          </cell>
          <cell r="L910">
            <v>0</v>
          </cell>
        </row>
        <row r="911">
          <cell r="A911" t="str">
            <v>M4</v>
          </cell>
          <cell r="B911" t="str">
            <v>W14</v>
          </cell>
          <cell r="C911">
            <v>43196</v>
          </cell>
          <cell r="D911" t="str">
            <v>B</v>
          </cell>
          <cell r="E911" t="str">
            <v>MAIN HEATING</v>
          </cell>
          <cell r="G911" t="str">
            <v>New</v>
          </cell>
          <cell r="H911" t="str">
            <v>Clear View Cover</v>
          </cell>
          <cell r="J911">
            <v>25</v>
          </cell>
          <cell r="L911">
            <v>0</v>
          </cell>
        </row>
        <row r="912">
          <cell r="A912" t="str">
            <v>M4</v>
          </cell>
          <cell r="B912" t="str">
            <v>W14</v>
          </cell>
          <cell r="C912">
            <v>43196</v>
          </cell>
          <cell r="D912" t="str">
            <v>B</v>
          </cell>
          <cell r="E912" t="str">
            <v>MAIN HEATING</v>
          </cell>
          <cell r="G912" t="str">
            <v>Old</v>
          </cell>
          <cell r="H912" t="str">
            <v>Clear View Cover</v>
          </cell>
          <cell r="J912">
            <v>56</v>
          </cell>
          <cell r="L912">
            <v>0</v>
          </cell>
        </row>
        <row r="913">
          <cell r="A913" t="str">
            <v>M4</v>
          </cell>
          <cell r="B913" t="str">
            <v>W14</v>
          </cell>
          <cell r="C913">
            <v>43196</v>
          </cell>
          <cell r="D913" t="str">
            <v>B</v>
          </cell>
          <cell r="E913" t="str">
            <v>MAIN HEATING</v>
          </cell>
          <cell r="G913" t="str">
            <v>Old</v>
          </cell>
          <cell r="H913" t="str">
            <v>Clear View Cover</v>
          </cell>
          <cell r="J913">
            <v>84</v>
          </cell>
          <cell r="L913">
            <v>0</v>
          </cell>
        </row>
        <row r="914">
          <cell r="A914" t="str">
            <v>M4</v>
          </cell>
          <cell r="B914" t="str">
            <v>W14</v>
          </cell>
          <cell r="C914">
            <v>43196</v>
          </cell>
          <cell r="D914" t="str">
            <v>B</v>
          </cell>
          <cell r="E914" t="str">
            <v>MAIN HEATING</v>
          </cell>
          <cell r="G914" t="str">
            <v>Old</v>
          </cell>
          <cell r="H914" t="str">
            <v>Clear View Cover</v>
          </cell>
          <cell r="J914">
            <v>3120</v>
          </cell>
          <cell r="L914">
            <v>0</v>
          </cell>
        </row>
        <row r="915">
          <cell r="A915" t="str">
            <v>M4</v>
          </cell>
          <cell r="B915" t="str">
            <v>W14</v>
          </cell>
          <cell r="C915">
            <v>43196</v>
          </cell>
          <cell r="D915" t="str">
            <v>B</v>
          </cell>
          <cell r="E915" t="str">
            <v>MAIN HEATING</v>
          </cell>
          <cell r="G915" t="str">
            <v>Old</v>
          </cell>
          <cell r="H915" t="str">
            <v>Clear View Cover</v>
          </cell>
          <cell r="J915">
            <v>16</v>
          </cell>
          <cell r="L915">
            <v>0</v>
          </cell>
        </row>
        <row r="916">
          <cell r="A916" t="str">
            <v>M4</v>
          </cell>
          <cell r="B916" t="str">
            <v>W14</v>
          </cell>
          <cell r="C916">
            <v>43196</v>
          </cell>
          <cell r="D916" t="str">
            <v>B</v>
          </cell>
          <cell r="E916" t="str">
            <v>MAIN HEATING</v>
          </cell>
          <cell r="G916" t="str">
            <v>Old</v>
          </cell>
          <cell r="H916" t="str">
            <v>Clear View Cover</v>
          </cell>
          <cell r="J916">
            <v>122</v>
          </cell>
          <cell r="L916">
            <v>0</v>
          </cell>
        </row>
        <row r="917">
          <cell r="A917" t="str">
            <v>M4</v>
          </cell>
          <cell r="B917" t="str">
            <v>W14</v>
          </cell>
          <cell r="C917">
            <v>43196</v>
          </cell>
          <cell r="D917" t="str">
            <v>B</v>
          </cell>
          <cell r="E917" t="str">
            <v>ASSY</v>
          </cell>
          <cell r="G917" t="str">
            <v>New</v>
          </cell>
          <cell r="H917" t="str">
            <v>Clear View Cover</v>
          </cell>
          <cell r="J917">
            <v>1513</v>
          </cell>
          <cell r="L917">
            <v>0</v>
          </cell>
        </row>
        <row r="918">
          <cell r="A918" t="str">
            <v>M4</v>
          </cell>
          <cell r="B918" t="str">
            <v>W14</v>
          </cell>
          <cell r="C918">
            <v>43196</v>
          </cell>
          <cell r="D918" t="str">
            <v>B</v>
          </cell>
          <cell r="E918" t="str">
            <v>ASSY</v>
          </cell>
          <cell r="G918" t="str">
            <v>New</v>
          </cell>
          <cell r="H918" t="str">
            <v>Clear View Cover</v>
          </cell>
          <cell r="J918">
            <v>1067</v>
          </cell>
          <cell r="L918">
            <v>0</v>
          </cell>
        </row>
        <row r="919">
          <cell r="A919" t="str">
            <v>M4</v>
          </cell>
          <cell r="B919" t="str">
            <v>W14</v>
          </cell>
          <cell r="C919">
            <v>43196</v>
          </cell>
          <cell r="D919" t="str">
            <v>B</v>
          </cell>
          <cell r="E919" t="str">
            <v>ASSY</v>
          </cell>
          <cell r="G919" t="str">
            <v>Old</v>
          </cell>
          <cell r="H919" t="str">
            <v>Flip Cover</v>
          </cell>
          <cell r="J919">
            <v>422</v>
          </cell>
          <cell r="L919">
            <v>0</v>
          </cell>
        </row>
        <row r="920">
          <cell r="A920" t="str">
            <v>M4</v>
          </cell>
          <cell r="B920" t="str">
            <v>W14</v>
          </cell>
          <cell r="C920">
            <v>43196</v>
          </cell>
          <cell r="D920" t="str">
            <v>B</v>
          </cell>
          <cell r="E920" t="str">
            <v>ASSY</v>
          </cell>
          <cell r="G920" t="str">
            <v>Old</v>
          </cell>
          <cell r="H920" t="str">
            <v>Flip Cover</v>
          </cell>
          <cell r="J920">
            <v>98</v>
          </cell>
          <cell r="L920">
            <v>0</v>
          </cell>
        </row>
        <row r="921">
          <cell r="A921" t="str">
            <v>M4</v>
          </cell>
          <cell r="B921" t="str">
            <v>W14</v>
          </cell>
          <cell r="C921">
            <v>43196</v>
          </cell>
          <cell r="D921" t="str">
            <v>B</v>
          </cell>
          <cell r="E921" t="str">
            <v>ASSY</v>
          </cell>
          <cell r="G921" t="str">
            <v>Old</v>
          </cell>
          <cell r="H921" t="str">
            <v>Clear View Cover</v>
          </cell>
          <cell r="J921">
            <v>32</v>
          </cell>
          <cell r="L921">
            <v>0</v>
          </cell>
        </row>
        <row r="922">
          <cell r="A922" t="str">
            <v>M4</v>
          </cell>
          <cell r="B922" t="str">
            <v>W14</v>
          </cell>
          <cell r="C922">
            <v>43196</v>
          </cell>
          <cell r="D922" t="str">
            <v>B</v>
          </cell>
          <cell r="E922" t="str">
            <v>ASSY</v>
          </cell>
          <cell r="G922" t="str">
            <v>Old</v>
          </cell>
          <cell r="H922" t="str">
            <v>Clear View Cover</v>
          </cell>
          <cell r="J922">
            <v>26</v>
          </cell>
          <cell r="L922">
            <v>0</v>
          </cell>
        </row>
        <row r="923">
          <cell r="A923" t="str">
            <v>M4</v>
          </cell>
          <cell r="B923" t="str">
            <v>W14</v>
          </cell>
          <cell r="C923">
            <v>43196</v>
          </cell>
          <cell r="D923" t="str">
            <v>B</v>
          </cell>
          <cell r="E923" t="str">
            <v>ASSY</v>
          </cell>
          <cell r="G923" t="str">
            <v>Old</v>
          </cell>
          <cell r="H923" t="str">
            <v>Clear View Cover</v>
          </cell>
          <cell r="J923">
            <v>8</v>
          </cell>
          <cell r="L923">
            <v>0</v>
          </cell>
        </row>
        <row r="924">
          <cell r="A924" t="str">
            <v>M4</v>
          </cell>
          <cell r="B924" t="str">
            <v>W14</v>
          </cell>
          <cell r="C924">
            <v>43196</v>
          </cell>
          <cell r="D924" t="str">
            <v>B</v>
          </cell>
          <cell r="E924" t="str">
            <v>ASSY</v>
          </cell>
          <cell r="G924" t="str">
            <v>Old</v>
          </cell>
          <cell r="H924" t="str">
            <v>Book cover</v>
          </cell>
          <cell r="J924">
            <v>70</v>
          </cell>
          <cell r="L924">
            <v>0</v>
          </cell>
        </row>
        <row r="925">
          <cell r="A925" t="str">
            <v>M4</v>
          </cell>
          <cell r="B925" t="str">
            <v>W14</v>
          </cell>
          <cell r="C925">
            <v>43196</v>
          </cell>
          <cell r="D925" t="str">
            <v>B</v>
          </cell>
          <cell r="E925" t="str">
            <v>ASSY</v>
          </cell>
          <cell r="G925" t="str">
            <v>Old</v>
          </cell>
          <cell r="H925" t="str">
            <v>Book cover</v>
          </cell>
          <cell r="J925">
            <v>405</v>
          </cell>
          <cell r="L925">
            <v>5</v>
          </cell>
        </row>
        <row r="926">
          <cell r="A926" t="str">
            <v>M4</v>
          </cell>
          <cell r="B926" t="str">
            <v>W14</v>
          </cell>
          <cell r="C926">
            <v>43196</v>
          </cell>
          <cell r="D926" t="str">
            <v>B</v>
          </cell>
          <cell r="E926" t="str">
            <v>ASSY</v>
          </cell>
          <cell r="G926" t="str">
            <v>Old</v>
          </cell>
          <cell r="H926" t="str">
            <v>Book cover</v>
          </cell>
          <cell r="J926">
            <v>328</v>
          </cell>
          <cell r="L926">
            <v>0</v>
          </cell>
        </row>
        <row r="927">
          <cell r="A927" t="str">
            <v>M4</v>
          </cell>
          <cell r="B927" t="str">
            <v>W14</v>
          </cell>
          <cell r="C927">
            <v>43196</v>
          </cell>
          <cell r="D927" t="str">
            <v>B</v>
          </cell>
          <cell r="E927" t="str">
            <v>ASSY</v>
          </cell>
          <cell r="G927" t="str">
            <v>Old</v>
          </cell>
          <cell r="H927" t="str">
            <v>Book cover</v>
          </cell>
          <cell r="J927">
            <v>410</v>
          </cell>
          <cell r="L927">
            <v>0</v>
          </cell>
        </row>
        <row r="928">
          <cell r="A928" t="str">
            <v>M4</v>
          </cell>
          <cell r="B928" t="str">
            <v>W14</v>
          </cell>
          <cell r="C928">
            <v>43196</v>
          </cell>
          <cell r="D928" t="str">
            <v>B</v>
          </cell>
          <cell r="E928" t="str">
            <v>IN T/P</v>
          </cell>
          <cell r="G928" t="str">
            <v>New</v>
          </cell>
          <cell r="H928" t="str">
            <v>Clear View Cover</v>
          </cell>
          <cell r="J928">
            <v>20</v>
          </cell>
          <cell r="L928">
            <v>0</v>
          </cell>
        </row>
        <row r="929">
          <cell r="A929" t="str">
            <v>M4</v>
          </cell>
          <cell r="B929" t="str">
            <v>W14</v>
          </cell>
          <cell r="C929">
            <v>43196</v>
          </cell>
          <cell r="D929" t="str">
            <v>B</v>
          </cell>
          <cell r="E929" t="str">
            <v>IN T/P</v>
          </cell>
          <cell r="G929" t="str">
            <v>New</v>
          </cell>
          <cell r="H929" t="str">
            <v>Clear View Cover</v>
          </cell>
          <cell r="J929">
            <v>24</v>
          </cell>
          <cell r="L929">
            <v>0</v>
          </cell>
        </row>
        <row r="930">
          <cell r="A930" t="str">
            <v>M4</v>
          </cell>
          <cell r="B930" t="str">
            <v>W14</v>
          </cell>
          <cell r="C930">
            <v>43196</v>
          </cell>
          <cell r="D930" t="str">
            <v>B</v>
          </cell>
          <cell r="E930" t="str">
            <v>IN T/P</v>
          </cell>
          <cell r="G930" t="str">
            <v>New</v>
          </cell>
          <cell r="H930" t="str">
            <v>Clear View Cover</v>
          </cell>
          <cell r="J930">
            <v>16</v>
          </cell>
          <cell r="L930">
            <v>0</v>
          </cell>
        </row>
        <row r="931">
          <cell r="A931" t="str">
            <v>M4</v>
          </cell>
          <cell r="B931" t="str">
            <v>W14</v>
          </cell>
          <cell r="C931">
            <v>43196</v>
          </cell>
          <cell r="D931" t="str">
            <v>B</v>
          </cell>
          <cell r="E931" t="str">
            <v>IN T/P</v>
          </cell>
          <cell r="G931" t="str">
            <v>New</v>
          </cell>
          <cell r="H931" t="str">
            <v>Clear View Cover</v>
          </cell>
          <cell r="J931">
            <v>41</v>
          </cell>
          <cell r="L931">
            <v>0</v>
          </cell>
        </row>
        <row r="932">
          <cell r="A932" t="str">
            <v>M4</v>
          </cell>
          <cell r="B932" t="str">
            <v>W14</v>
          </cell>
          <cell r="C932">
            <v>43196</v>
          </cell>
          <cell r="D932" t="str">
            <v>B</v>
          </cell>
          <cell r="E932" t="str">
            <v>IN T/P</v>
          </cell>
          <cell r="G932" t="str">
            <v>New</v>
          </cell>
          <cell r="H932" t="str">
            <v>Clear View Cover</v>
          </cell>
          <cell r="J932">
            <v>56</v>
          </cell>
          <cell r="L932">
            <v>2</v>
          </cell>
        </row>
        <row r="933">
          <cell r="A933" t="str">
            <v>M4</v>
          </cell>
          <cell r="B933" t="str">
            <v>W14</v>
          </cell>
          <cell r="C933">
            <v>43196</v>
          </cell>
          <cell r="D933" t="str">
            <v>B</v>
          </cell>
          <cell r="E933" t="str">
            <v>IN T/P</v>
          </cell>
          <cell r="G933" t="str">
            <v>New</v>
          </cell>
          <cell r="H933" t="str">
            <v>Clear View Cover</v>
          </cell>
          <cell r="J933">
            <v>92</v>
          </cell>
          <cell r="L933">
            <v>0</v>
          </cell>
        </row>
        <row r="934">
          <cell r="A934" t="str">
            <v>M4</v>
          </cell>
          <cell r="B934" t="str">
            <v>W14</v>
          </cell>
          <cell r="C934">
            <v>43196</v>
          </cell>
          <cell r="D934" t="str">
            <v>B</v>
          </cell>
          <cell r="E934" t="str">
            <v>IN T/P</v>
          </cell>
          <cell r="G934" t="str">
            <v>New</v>
          </cell>
          <cell r="H934" t="str">
            <v>Clear View Cover</v>
          </cell>
          <cell r="J934">
            <v>2930</v>
          </cell>
          <cell r="L934">
            <v>0</v>
          </cell>
        </row>
        <row r="935">
          <cell r="A935" t="str">
            <v>M4</v>
          </cell>
          <cell r="B935" t="str">
            <v>W14</v>
          </cell>
          <cell r="C935">
            <v>43196</v>
          </cell>
          <cell r="D935" t="str">
            <v>B</v>
          </cell>
          <cell r="E935" t="str">
            <v>IN T/P</v>
          </cell>
          <cell r="G935" t="str">
            <v>New</v>
          </cell>
          <cell r="H935" t="str">
            <v>Clear View Cover</v>
          </cell>
          <cell r="J935">
            <v>156</v>
          </cell>
          <cell r="L935">
            <v>0</v>
          </cell>
        </row>
        <row r="936">
          <cell r="A936" t="str">
            <v>M4</v>
          </cell>
          <cell r="B936" t="str">
            <v>W14</v>
          </cell>
          <cell r="C936">
            <v>43196</v>
          </cell>
          <cell r="D936" t="str">
            <v>B</v>
          </cell>
          <cell r="E936" t="str">
            <v>IN T/P</v>
          </cell>
          <cell r="G936" t="str">
            <v>New</v>
          </cell>
          <cell r="H936" t="str">
            <v>Clear View Cover</v>
          </cell>
          <cell r="J936">
            <v>16</v>
          </cell>
          <cell r="L936">
            <v>0</v>
          </cell>
        </row>
        <row r="937">
          <cell r="A937" t="str">
            <v>M4</v>
          </cell>
          <cell r="B937" t="str">
            <v>W14</v>
          </cell>
          <cell r="C937">
            <v>43196</v>
          </cell>
          <cell r="D937" t="str">
            <v>B</v>
          </cell>
          <cell r="E937" t="str">
            <v>IN T/P</v>
          </cell>
          <cell r="G937" t="str">
            <v>Old</v>
          </cell>
          <cell r="H937" t="str">
            <v>Clear View Cover</v>
          </cell>
          <cell r="J937">
            <v>64</v>
          </cell>
          <cell r="L937">
            <v>0</v>
          </cell>
        </row>
        <row r="938">
          <cell r="A938" t="str">
            <v>M4</v>
          </cell>
          <cell r="B938" t="str">
            <v>W14</v>
          </cell>
          <cell r="C938">
            <v>43196</v>
          </cell>
          <cell r="D938" t="str">
            <v>B</v>
          </cell>
          <cell r="E938" t="str">
            <v>IN T/P</v>
          </cell>
          <cell r="G938" t="str">
            <v>Old</v>
          </cell>
          <cell r="H938" t="str">
            <v>Clear View Cover</v>
          </cell>
          <cell r="J938">
            <v>18</v>
          </cell>
          <cell r="L938">
            <v>0</v>
          </cell>
        </row>
        <row r="939">
          <cell r="A939" t="str">
            <v>M4</v>
          </cell>
          <cell r="B939" t="str">
            <v>W14</v>
          </cell>
          <cell r="C939">
            <v>43196</v>
          </cell>
          <cell r="D939" t="str">
            <v>B</v>
          </cell>
          <cell r="E939" t="str">
            <v>IN T/P</v>
          </cell>
          <cell r="G939" t="str">
            <v>Old</v>
          </cell>
          <cell r="H939" t="str">
            <v>Clear View Cover</v>
          </cell>
          <cell r="J939">
            <v>2</v>
          </cell>
          <cell r="L939">
            <v>0</v>
          </cell>
        </row>
        <row r="940">
          <cell r="A940" t="str">
            <v>M4</v>
          </cell>
          <cell r="B940" t="str">
            <v>W14</v>
          </cell>
          <cell r="C940">
            <v>43196</v>
          </cell>
          <cell r="D940" t="str">
            <v>B</v>
          </cell>
          <cell r="E940" t="str">
            <v>IN T/P</v>
          </cell>
          <cell r="G940" t="str">
            <v>Old</v>
          </cell>
          <cell r="H940" t="str">
            <v>Clear View Cover</v>
          </cell>
          <cell r="J940">
            <v>82</v>
          </cell>
          <cell r="L940">
            <v>0</v>
          </cell>
        </row>
        <row r="941">
          <cell r="A941" t="str">
            <v>M4</v>
          </cell>
          <cell r="B941" t="str">
            <v>W14</v>
          </cell>
          <cell r="C941">
            <v>43196</v>
          </cell>
          <cell r="D941" t="str">
            <v>B</v>
          </cell>
          <cell r="E941" t="str">
            <v>IN T/P</v>
          </cell>
          <cell r="G941" t="str">
            <v>Old</v>
          </cell>
          <cell r="H941" t="str">
            <v>Clear View Cover</v>
          </cell>
          <cell r="J941">
            <v>7</v>
          </cell>
          <cell r="L941">
            <v>0</v>
          </cell>
        </row>
        <row r="942">
          <cell r="A942" t="str">
            <v>M4</v>
          </cell>
          <cell r="B942" t="str">
            <v>W14</v>
          </cell>
          <cell r="C942">
            <v>43196</v>
          </cell>
          <cell r="D942" t="str">
            <v>B</v>
          </cell>
          <cell r="E942" t="str">
            <v>IN T/P</v>
          </cell>
          <cell r="G942" t="str">
            <v>Old</v>
          </cell>
          <cell r="H942" t="str">
            <v>Clear View Cover</v>
          </cell>
          <cell r="J942">
            <v>252</v>
          </cell>
          <cell r="L942">
            <v>0</v>
          </cell>
        </row>
        <row r="943">
          <cell r="A943" t="str">
            <v>M4</v>
          </cell>
          <cell r="B943" t="str">
            <v>W14</v>
          </cell>
          <cell r="C943">
            <v>43196</v>
          </cell>
          <cell r="D943" t="str">
            <v>B</v>
          </cell>
          <cell r="E943" t="str">
            <v>IN T/P</v>
          </cell>
          <cell r="G943" t="str">
            <v>Old</v>
          </cell>
          <cell r="H943" t="str">
            <v>Clear View Cover</v>
          </cell>
          <cell r="J943">
            <v>6</v>
          </cell>
          <cell r="L943">
            <v>0</v>
          </cell>
        </row>
        <row r="944">
          <cell r="A944" t="str">
            <v>M4</v>
          </cell>
          <cell r="B944" t="str">
            <v>W14</v>
          </cell>
          <cell r="C944">
            <v>43196</v>
          </cell>
          <cell r="D944" t="str">
            <v>B</v>
          </cell>
          <cell r="E944" t="str">
            <v>IN T/P</v>
          </cell>
          <cell r="G944" t="str">
            <v>Old</v>
          </cell>
          <cell r="H944" t="str">
            <v>Clear View Cover</v>
          </cell>
          <cell r="J944">
            <v>480</v>
          </cell>
          <cell r="L944">
            <v>0</v>
          </cell>
        </row>
        <row r="945">
          <cell r="A945" t="str">
            <v>M4</v>
          </cell>
          <cell r="B945" t="str">
            <v>W14</v>
          </cell>
          <cell r="C945">
            <v>43196</v>
          </cell>
          <cell r="D945" t="str">
            <v>B</v>
          </cell>
          <cell r="E945" t="str">
            <v>IN T/P</v>
          </cell>
          <cell r="G945" t="str">
            <v>Old</v>
          </cell>
          <cell r="H945" t="str">
            <v>Clear View Cover</v>
          </cell>
          <cell r="J945">
            <v>7</v>
          </cell>
          <cell r="L945">
            <v>0</v>
          </cell>
        </row>
        <row r="946">
          <cell r="A946" t="str">
            <v>M4</v>
          </cell>
          <cell r="B946" t="str">
            <v>W14</v>
          </cell>
          <cell r="C946">
            <v>43196</v>
          </cell>
          <cell r="D946" t="str">
            <v>B</v>
          </cell>
          <cell r="E946" t="str">
            <v>IN T/P</v>
          </cell>
          <cell r="G946" t="str">
            <v>Old</v>
          </cell>
          <cell r="H946" t="str">
            <v>Book cover</v>
          </cell>
          <cell r="J946">
            <v>70</v>
          </cell>
          <cell r="L946">
            <v>0</v>
          </cell>
        </row>
        <row r="947">
          <cell r="A947" t="str">
            <v>M4</v>
          </cell>
          <cell r="B947" t="str">
            <v>W14</v>
          </cell>
          <cell r="C947">
            <v>43196</v>
          </cell>
          <cell r="D947" t="str">
            <v>B</v>
          </cell>
          <cell r="E947" t="str">
            <v>MAIN HEATING</v>
          </cell>
          <cell r="G947" t="str">
            <v>Old</v>
          </cell>
          <cell r="H947" t="str">
            <v>Clear View Cover</v>
          </cell>
          <cell r="J947">
            <v>64</v>
          </cell>
          <cell r="L947">
            <v>0</v>
          </cell>
        </row>
        <row r="948">
          <cell r="A948" t="str">
            <v>M4</v>
          </cell>
          <cell r="B948" t="str">
            <v>W14</v>
          </cell>
          <cell r="C948">
            <v>43196</v>
          </cell>
          <cell r="D948" t="str">
            <v>B</v>
          </cell>
          <cell r="E948" t="str">
            <v>MAIN HEATING</v>
          </cell>
          <cell r="G948" t="str">
            <v>Old</v>
          </cell>
          <cell r="H948" t="str">
            <v>Clear View Cover</v>
          </cell>
          <cell r="J948">
            <v>18</v>
          </cell>
          <cell r="L948">
            <v>0</v>
          </cell>
        </row>
        <row r="949">
          <cell r="A949" t="str">
            <v>M4</v>
          </cell>
          <cell r="B949" t="str">
            <v>W14</v>
          </cell>
          <cell r="C949">
            <v>43196</v>
          </cell>
          <cell r="D949" t="str">
            <v>B</v>
          </cell>
          <cell r="E949" t="str">
            <v>MAIN HEATING</v>
          </cell>
          <cell r="G949" t="str">
            <v>Old</v>
          </cell>
          <cell r="H949" t="str">
            <v>Clear View Cover</v>
          </cell>
          <cell r="J949">
            <v>2</v>
          </cell>
          <cell r="L949">
            <v>0</v>
          </cell>
        </row>
        <row r="950">
          <cell r="A950" t="str">
            <v>M4</v>
          </cell>
          <cell r="B950" t="str">
            <v>W14</v>
          </cell>
          <cell r="C950">
            <v>43196</v>
          </cell>
          <cell r="D950" t="str">
            <v>B</v>
          </cell>
          <cell r="E950" t="str">
            <v>MAIN HEATING</v>
          </cell>
          <cell r="G950" t="str">
            <v>Old</v>
          </cell>
          <cell r="H950" t="str">
            <v>Flip Cover</v>
          </cell>
          <cell r="J950">
            <v>522</v>
          </cell>
          <cell r="L950">
            <v>1</v>
          </cell>
        </row>
        <row r="951">
          <cell r="A951" t="str">
            <v>M4</v>
          </cell>
          <cell r="B951" t="str">
            <v>W14</v>
          </cell>
          <cell r="C951">
            <v>43196</v>
          </cell>
          <cell r="D951" t="str">
            <v>B</v>
          </cell>
          <cell r="E951" t="str">
            <v>MAIN HEATING</v>
          </cell>
          <cell r="G951" t="str">
            <v>Old</v>
          </cell>
          <cell r="H951" t="str">
            <v>Flip Cover</v>
          </cell>
          <cell r="J951">
            <v>803</v>
          </cell>
          <cell r="L951">
            <v>0</v>
          </cell>
        </row>
        <row r="952">
          <cell r="A952" t="str">
            <v>M4</v>
          </cell>
          <cell r="B952" t="str">
            <v>W14</v>
          </cell>
          <cell r="C952">
            <v>43196</v>
          </cell>
          <cell r="D952" t="str">
            <v>B</v>
          </cell>
          <cell r="E952" t="str">
            <v>PACKING</v>
          </cell>
          <cell r="G952" t="str">
            <v>New Silicon</v>
          </cell>
          <cell r="H952" t="str">
            <v>Silicon</v>
          </cell>
          <cell r="J952">
            <v>30</v>
          </cell>
          <cell r="L952">
            <v>0</v>
          </cell>
        </row>
        <row r="953">
          <cell r="A953" t="str">
            <v>M4</v>
          </cell>
          <cell r="B953" t="str">
            <v>W14</v>
          </cell>
          <cell r="C953">
            <v>43196</v>
          </cell>
          <cell r="D953" t="str">
            <v>B</v>
          </cell>
          <cell r="E953" t="str">
            <v>PACKING</v>
          </cell>
          <cell r="G953" t="str">
            <v>Old</v>
          </cell>
          <cell r="H953" t="str">
            <v>Book cover</v>
          </cell>
          <cell r="J953">
            <v>667</v>
          </cell>
          <cell r="L953">
            <v>3</v>
          </cell>
        </row>
        <row r="954">
          <cell r="A954" t="str">
            <v>M4</v>
          </cell>
          <cell r="B954" t="str">
            <v>W14</v>
          </cell>
          <cell r="C954">
            <v>43196</v>
          </cell>
          <cell r="D954" t="str">
            <v>B</v>
          </cell>
          <cell r="E954" t="str">
            <v>PACKING</v>
          </cell>
          <cell r="G954" t="str">
            <v>Old</v>
          </cell>
          <cell r="H954" t="str">
            <v>Book cover</v>
          </cell>
          <cell r="J954">
            <v>454</v>
          </cell>
          <cell r="L954">
            <v>1</v>
          </cell>
        </row>
        <row r="955">
          <cell r="A955" t="str">
            <v>M4</v>
          </cell>
          <cell r="B955" t="str">
            <v>W14</v>
          </cell>
          <cell r="C955">
            <v>43196</v>
          </cell>
          <cell r="D955" t="str">
            <v>B</v>
          </cell>
          <cell r="E955" t="str">
            <v>PACKING</v>
          </cell>
          <cell r="G955" t="str">
            <v>Old</v>
          </cell>
          <cell r="H955" t="str">
            <v>Flip Cover</v>
          </cell>
          <cell r="J955">
            <v>66</v>
          </cell>
          <cell r="L955">
            <v>0</v>
          </cell>
        </row>
        <row r="956">
          <cell r="A956" t="str">
            <v>M4</v>
          </cell>
          <cell r="B956" t="str">
            <v>W14</v>
          </cell>
          <cell r="C956">
            <v>43196</v>
          </cell>
          <cell r="D956" t="str">
            <v>B</v>
          </cell>
          <cell r="E956" t="str">
            <v>PACKING</v>
          </cell>
          <cell r="G956" t="str">
            <v>Old</v>
          </cell>
          <cell r="H956" t="str">
            <v>Clear View Cover</v>
          </cell>
          <cell r="J956">
            <v>1886</v>
          </cell>
          <cell r="L956">
            <v>11</v>
          </cell>
        </row>
        <row r="957">
          <cell r="A957" t="str">
            <v>M4</v>
          </cell>
          <cell r="B957" t="str">
            <v>W14</v>
          </cell>
          <cell r="C957">
            <v>43196</v>
          </cell>
          <cell r="D957" t="str">
            <v>B</v>
          </cell>
          <cell r="E957" t="str">
            <v>PACKING</v>
          </cell>
          <cell r="G957" t="str">
            <v>New</v>
          </cell>
          <cell r="H957" t="str">
            <v>Clear View Cover</v>
          </cell>
          <cell r="J957">
            <v>151</v>
          </cell>
          <cell r="L957">
            <v>1</v>
          </cell>
        </row>
        <row r="958">
          <cell r="A958" t="str">
            <v>M4</v>
          </cell>
          <cell r="B958" t="str">
            <v>W14</v>
          </cell>
          <cell r="C958">
            <v>43196</v>
          </cell>
          <cell r="D958" t="str">
            <v>B</v>
          </cell>
          <cell r="E958" t="str">
            <v>PACKING</v>
          </cell>
          <cell r="G958" t="str">
            <v>New</v>
          </cell>
          <cell r="H958" t="str">
            <v>Clear View Cover</v>
          </cell>
          <cell r="J958">
            <v>212</v>
          </cell>
          <cell r="L958">
            <v>12</v>
          </cell>
        </row>
        <row r="959">
          <cell r="A959" t="str">
            <v>M4</v>
          </cell>
          <cell r="B959" t="str">
            <v>W14</v>
          </cell>
          <cell r="C959">
            <v>43196</v>
          </cell>
          <cell r="D959" t="str">
            <v>B</v>
          </cell>
          <cell r="E959" t="str">
            <v>PACKING</v>
          </cell>
          <cell r="G959" t="str">
            <v>Old</v>
          </cell>
          <cell r="H959" t="str">
            <v>Flip Cover</v>
          </cell>
          <cell r="J959">
            <v>176</v>
          </cell>
          <cell r="L959">
            <v>6</v>
          </cell>
        </row>
        <row r="960">
          <cell r="A960" t="str">
            <v>M4</v>
          </cell>
          <cell r="B960" t="str">
            <v>W14</v>
          </cell>
          <cell r="C960">
            <v>43196</v>
          </cell>
          <cell r="D960" t="str">
            <v>B</v>
          </cell>
          <cell r="E960" t="str">
            <v>PACKING</v>
          </cell>
          <cell r="G960" t="str">
            <v>New</v>
          </cell>
          <cell r="H960" t="str">
            <v>Clear View Cover</v>
          </cell>
          <cell r="J960">
            <v>16</v>
          </cell>
          <cell r="L960">
            <v>0</v>
          </cell>
        </row>
        <row r="961">
          <cell r="A961" t="str">
            <v>M4</v>
          </cell>
          <cell r="B961" t="str">
            <v>W14</v>
          </cell>
          <cell r="C961">
            <v>43196</v>
          </cell>
          <cell r="D961" t="str">
            <v>B</v>
          </cell>
          <cell r="E961" t="str">
            <v>PACKING</v>
          </cell>
          <cell r="G961" t="str">
            <v>Old</v>
          </cell>
          <cell r="H961" t="str">
            <v>Clear View Cover</v>
          </cell>
          <cell r="J961">
            <v>54</v>
          </cell>
          <cell r="L961">
            <v>0</v>
          </cell>
        </row>
        <row r="962">
          <cell r="A962" t="str">
            <v>M4</v>
          </cell>
          <cell r="B962" t="str">
            <v>W14</v>
          </cell>
          <cell r="C962">
            <v>43196</v>
          </cell>
          <cell r="D962" t="str">
            <v>B</v>
          </cell>
          <cell r="E962" t="str">
            <v>PACKING</v>
          </cell>
          <cell r="G962" t="str">
            <v>Old</v>
          </cell>
          <cell r="H962" t="str">
            <v>Clear View Cover</v>
          </cell>
          <cell r="J962">
            <v>70</v>
          </cell>
          <cell r="L962">
            <v>0</v>
          </cell>
        </row>
        <row r="963">
          <cell r="A963" t="str">
            <v>M4</v>
          </cell>
          <cell r="B963" t="str">
            <v>W14</v>
          </cell>
          <cell r="C963">
            <v>43196</v>
          </cell>
          <cell r="D963" t="str">
            <v>B</v>
          </cell>
          <cell r="E963" t="str">
            <v>PACKING</v>
          </cell>
          <cell r="G963" t="str">
            <v>Old</v>
          </cell>
          <cell r="H963" t="str">
            <v>Clear View Cover</v>
          </cell>
          <cell r="J963">
            <v>10</v>
          </cell>
          <cell r="L963">
            <v>0</v>
          </cell>
        </row>
        <row r="964">
          <cell r="A964" t="str">
            <v>M4</v>
          </cell>
          <cell r="B964" t="str">
            <v>W14</v>
          </cell>
          <cell r="C964">
            <v>43196</v>
          </cell>
          <cell r="D964" t="str">
            <v>B</v>
          </cell>
          <cell r="E964" t="str">
            <v>PACKING</v>
          </cell>
          <cell r="G964" t="str">
            <v>Old</v>
          </cell>
          <cell r="H964" t="str">
            <v>Clear View Cover</v>
          </cell>
          <cell r="J964">
            <v>1663</v>
          </cell>
          <cell r="L964">
            <v>26</v>
          </cell>
        </row>
        <row r="965">
          <cell r="A965" t="str">
            <v>M4</v>
          </cell>
          <cell r="B965" t="str">
            <v>W14</v>
          </cell>
          <cell r="C965">
            <v>43196</v>
          </cell>
          <cell r="D965" t="str">
            <v>B</v>
          </cell>
          <cell r="E965" t="str">
            <v>PACKING</v>
          </cell>
          <cell r="G965" t="str">
            <v>Old</v>
          </cell>
          <cell r="H965" t="str">
            <v>Clear View Cover</v>
          </cell>
          <cell r="J965">
            <v>441</v>
          </cell>
          <cell r="L965">
            <v>1</v>
          </cell>
        </row>
        <row r="966">
          <cell r="A966" t="str">
            <v>M4</v>
          </cell>
          <cell r="B966" t="str">
            <v>W14</v>
          </cell>
          <cell r="C966">
            <v>43196</v>
          </cell>
          <cell r="D966" t="str">
            <v>B</v>
          </cell>
          <cell r="E966" t="str">
            <v>PACKING</v>
          </cell>
          <cell r="G966" t="str">
            <v>Old</v>
          </cell>
          <cell r="H966" t="str">
            <v>Clear View Cover</v>
          </cell>
          <cell r="J966">
            <v>45</v>
          </cell>
          <cell r="L966">
            <v>0</v>
          </cell>
        </row>
        <row r="967">
          <cell r="A967" t="str">
            <v>M4</v>
          </cell>
          <cell r="B967" t="str">
            <v>W14</v>
          </cell>
          <cell r="C967">
            <v>43196</v>
          </cell>
          <cell r="D967" t="str">
            <v>B</v>
          </cell>
          <cell r="E967" t="str">
            <v>PACKING</v>
          </cell>
          <cell r="G967" t="str">
            <v>New</v>
          </cell>
          <cell r="H967" t="str">
            <v>Clear View Cover</v>
          </cell>
          <cell r="J967">
            <v>545</v>
          </cell>
          <cell r="L967">
            <v>5</v>
          </cell>
        </row>
        <row r="968">
          <cell r="A968" t="str">
            <v>M4</v>
          </cell>
          <cell r="B968" t="str">
            <v>W14</v>
          </cell>
          <cell r="C968">
            <v>43196</v>
          </cell>
          <cell r="D968" t="str">
            <v>B</v>
          </cell>
          <cell r="E968" t="str">
            <v>PACKING</v>
          </cell>
          <cell r="G968" t="str">
            <v>New</v>
          </cell>
          <cell r="H968" t="str">
            <v>Clear View Cover</v>
          </cell>
          <cell r="J968">
            <v>124</v>
          </cell>
          <cell r="L968">
            <v>2</v>
          </cell>
        </row>
        <row r="969">
          <cell r="A969" t="str">
            <v>M4</v>
          </cell>
          <cell r="B969" t="str">
            <v>W14</v>
          </cell>
          <cell r="C969">
            <v>43196</v>
          </cell>
          <cell r="D969" t="str">
            <v>B</v>
          </cell>
          <cell r="E969" t="str">
            <v>PACKING</v>
          </cell>
          <cell r="G969" t="str">
            <v>New</v>
          </cell>
          <cell r="H969" t="str">
            <v>Clear View Cover</v>
          </cell>
          <cell r="J969">
            <v>326</v>
          </cell>
          <cell r="L969">
            <v>1</v>
          </cell>
        </row>
        <row r="970">
          <cell r="A970" t="str">
            <v>M4</v>
          </cell>
          <cell r="B970" t="str">
            <v>W14</v>
          </cell>
          <cell r="C970">
            <v>43197</v>
          </cell>
          <cell r="D970" t="str">
            <v>A</v>
          </cell>
          <cell r="E970" t="str">
            <v>PACKING</v>
          </cell>
          <cell r="G970" t="str">
            <v>New</v>
          </cell>
          <cell r="H970" t="str">
            <v>Clear View Cover</v>
          </cell>
          <cell r="J970">
            <v>1385</v>
          </cell>
          <cell r="L970">
            <v>25</v>
          </cell>
        </row>
        <row r="971">
          <cell r="A971" t="str">
            <v>M4</v>
          </cell>
          <cell r="B971" t="str">
            <v>W14</v>
          </cell>
          <cell r="C971">
            <v>43197</v>
          </cell>
          <cell r="D971" t="str">
            <v>A</v>
          </cell>
          <cell r="E971" t="str">
            <v>PACKING</v>
          </cell>
          <cell r="G971" t="str">
            <v>New</v>
          </cell>
          <cell r="H971" t="str">
            <v>Clear View Cover</v>
          </cell>
          <cell r="J971">
            <v>127</v>
          </cell>
          <cell r="L971">
            <v>7</v>
          </cell>
        </row>
        <row r="972">
          <cell r="A972" t="str">
            <v>M4</v>
          </cell>
          <cell r="B972" t="str">
            <v>W14</v>
          </cell>
          <cell r="C972">
            <v>43197</v>
          </cell>
          <cell r="D972" t="str">
            <v>A</v>
          </cell>
          <cell r="E972" t="str">
            <v>PACKING</v>
          </cell>
          <cell r="G972" t="str">
            <v>New</v>
          </cell>
          <cell r="H972" t="str">
            <v>Clear View Cover</v>
          </cell>
          <cell r="J972">
            <v>47</v>
          </cell>
          <cell r="L972">
            <v>7</v>
          </cell>
        </row>
        <row r="973">
          <cell r="A973" t="str">
            <v>M4</v>
          </cell>
          <cell r="B973" t="str">
            <v>W14</v>
          </cell>
          <cell r="C973">
            <v>43197</v>
          </cell>
          <cell r="D973" t="str">
            <v>A</v>
          </cell>
          <cell r="E973" t="str">
            <v>PACKING</v>
          </cell>
          <cell r="G973" t="str">
            <v>Old</v>
          </cell>
          <cell r="H973" t="str">
            <v>Clear View Cover</v>
          </cell>
          <cell r="J973">
            <v>34</v>
          </cell>
          <cell r="L973">
            <v>0</v>
          </cell>
        </row>
        <row r="974">
          <cell r="A974" t="str">
            <v>M4</v>
          </cell>
          <cell r="B974" t="str">
            <v>W14</v>
          </cell>
          <cell r="C974">
            <v>43197</v>
          </cell>
          <cell r="D974" t="str">
            <v>A</v>
          </cell>
          <cell r="E974" t="str">
            <v>PACKING</v>
          </cell>
          <cell r="G974" t="str">
            <v>New</v>
          </cell>
          <cell r="H974" t="str">
            <v>Clear View Cover</v>
          </cell>
          <cell r="J974">
            <v>10</v>
          </cell>
          <cell r="L974">
            <v>0</v>
          </cell>
        </row>
        <row r="975">
          <cell r="A975" t="str">
            <v>M4</v>
          </cell>
          <cell r="B975" t="str">
            <v>W14</v>
          </cell>
          <cell r="C975">
            <v>43197</v>
          </cell>
          <cell r="D975" t="str">
            <v>A</v>
          </cell>
          <cell r="E975" t="str">
            <v>PACKING</v>
          </cell>
          <cell r="G975" t="str">
            <v>New</v>
          </cell>
          <cell r="H975" t="str">
            <v>Clear View Cover</v>
          </cell>
          <cell r="J975">
            <v>40</v>
          </cell>
          <cell r="L975">
            <v>0</v>
          </cell>
        </row>
        <row r="976">
          <cell r="A976" t="str">
            <v>M4</v>
          </cell>
          <cell r="B976" t="str">
            <v>W14</v>
          </cell>
          <cell r="C976">
            <v>43197</v>
          </cell>
          <cell r="D976" t="str">
            <v>A</v>
          </cell>
          <cell r="E976" t="str">
            <v>PACKING</v>
          </cell>
          <cell r="G976" t="str">
            <v>New</v>
          </cell>
          <cell r="H976" t="str">
            <v>Clear View Cover</v>
          </cell>
          <cell r="J976">
            <v>2657</v>
          </cell>
          <cell r="L976">
            <v>37</v>
          </cell>
        </row>
        <row r="977">
          <cell r="A977" t="str">
            <v>M4</v>
          </cell>
          <cell r="B977" t="str">
            <v>W14</v>
          </cell>
          <cell r="C977">
            <v>43197</v>
          </cell>
          <cell r="D977" t="str">
            <v>A</v>
          </cell>
          <cell r="E977" t="str">
            <v>MAIN HEATING</v>
          </cell>
          <cell r="G977" t="str">
            <v>Old</v>
          </cell>
          <cell r="H977" t="str">
            <v>Flip Cover</v>
          </cell>
          <cell r="J977">
            <v>364</v>
          </cell>
          <cell r="L977">
            <v>0</v>
          </cell>
        </row>
        <row r="978">
          <cell r="A978" t="str">
            <v>M4</v>
          </cell>
          <cell r="B978" t="str">
            <v>W14</v>
          </cell>
          <cell r="C978">
            <v>43197</v>
          </cell>
          <cell r="D978" t="str">
            <v>A</v>
          </cell>
          <cell r="E978" t="str">
            <v>MAIN HEATING</v>
          </cell>
          <cell r="G978" t="str">
            <v>New</v>
          </cell>
          <cell r="H978" t="str">
            <v>Clear View Cover</v>
          </cell>
          <cell r="J978">
            <v>1275</v>
          </cell>
          <cell r="L978">
            <v>3</v>
          </cell>
        </row>
        <row r="979">
          <cell r="A979" t="str">
            <v>M4</v>
          </cell>
          <cell r="B979" t="str">
            <v>W14</v>
          </cell>
          <cell r="C979">
            <v>43197</v>
          </cell>
          <cell r="D979" t="str">
            <v>A</v>
          </cell>
          <cell r="E979" t="str">
            <v>IN T/P</v>
          </cell>
          <cell r="G979" t="str">
            <v>New</v>
          </cell>
          <cell r="H979" t="str">
            <v>Clear View Cover</v>
          </cell>
          <cell r="J979">
            <v>69</v>
          </cell>
          <cell r="L979">
            <v>0</v>
          </cell>
        </row>
        <row r="980">
          <cell r="A980" t="str">
            <v>M4</v>
          </cell>
          <cell r="B980" t="str">
            <v>W14</v>
          </cell>
          <cell r="C980">
            <v>43197</v>
          </cell>
          <cell r="D980" t="str">
            <v>A</v>
          </cell>
          <cell r="E980" t="str">
            <v>IN T/P</v>
          </cell>
          <cell r="G980" t="str">
            <v>New</v>
          </cell>
          <cell r="H980" t="str">
            <v>Clear View Cover</v>
          </cell>
          <cell r="J980">
            <v>434</v>
          </cell>
          <cell r="L980">
            <v>0</v>
          </cell>
        </row>
        <row r="981">
          <cell r="A981" t="str">
            <v>M4</v>
          </cell>
          <cell r="B981" t="str">
            <v>W14</v>
          </cell>
          <cell r="C981">
            <v>43197</v>
          </cell>
          <cell r="D981" t="str">
            <v>A</v>
          </cell>
          <cell r="E981" t="str">
            <v>IN T/P</v>
          </cell>
          <cell r="G981" t="str">
            <v>New</v>
          </cell>
          <cell r="H981" t="str">
            <v>Clear View Cover</v>
          </cell>
          <cell r="J981">
            <v>747</v>
          </cell>
          <cell r="L981">
            <v>2</v>
          </cell>
        </row>
        <row r="982">
          <cell r="A982" t="str">
            <v>M4</v>
          </cell>
          <cell r="B982" t="str">
            <v>W14</v>
          </cell>
          <cell r="C982">
            <v>43197</v>
          </cell>
          <cell r="D982" t="str">
            <v>A</v>
          </cell>
          <cell r="E982" t="str">
            <v>IN T/P</v>
          </cell>
          <cell r="G982" t="str">
            <v>New</v>
          </cell>
          <cell r="H982" t="str">
            <v>Clear View Cover</v>
          </cell>
          <cell r="J982">
            <v>47</v>
          </cell>
          <cell r="L982">
            <v>0</v>
          </cell>
        </row>
        <row r="983">
          <cell r="A983" t="str">
            <v>M4</v>
          </cell>
          <cell r="B983" t="str">
            <v>W14</v>
          </cell>
          <cell r="C983">
            <v>43197</v>
          </cell>
          <cell r="D983" t="str">
            <v>A</v>
          </cell>
          <cell r="E983" t="str">
            <v>IN T/P</v>
          </cell>
          <cell r="G983" t="str">
            <v>New</v>
          </cell>
          <cell r="H983" t="str">
            <v>Clear View Cover</v>
          </cell>
          <cell r="J983">
            <v>1020</v>
          </cell>
          <cell r="L983">
            <v>0</v>
          </cell>
        </row>
        <row r="984">
          <cell r="A984" t="str">
            <v>M4</v>
          </cell>
          <cell r="B984" t="str">
            <v>W14</v>
          </cell>
          <cell r="C984">
            <v>43197</v>
          </cell>
          <cell r="D984" t="str">
            <v>A</v>
          </cell>
          <cell r="E984" t="str">
            <v>IN T/P</v>
          </cell>
          <cell r="G984" t="str">
            <v>Old</v>
          </cell>
          <cell r="H984" t="str">
            <v>Clear View Cover</v>
          </cell>
          <cell r="J984">
            <v>17</v>
          </cell>
          <cell r="L984">
            <v>0</v>
          </cell>
        </row>
        <row r="985">
          <cell r="A985" t="str">
            <v>M4</v>
          </cell>
          <cell r="B985" t="str">
            <v>W14</v>
          </cell>
          <cell r="C985">
            <v>43197</v>
          </cell>
          <cell r="D985" t="str">
            <v>A</v>
          </cell>
          <cell r="E985" t="str">
            <v>IN T/P</v>
          </cell>
          <cell r="G985" t="str">
            <v>Old</v>
          </cell>
          <cell r="H985" t="str">
            <v>Clear View Cover</v>
          </cell>
          <cell r="J985">
            <v>156</v>
          </cell>
          <cell r="L985">
            <v>0</v>
          </cell>
        </row>
        <row r="986">
          <cell r="A986" t="str">
            <v>M4</v>
          </cell>
          <cell r="B986" t="str">
            <v>W14</v>
          </cell>
          <cell r="C986">
            <v>43197</v>
          </cell>
          <cell r="D986" t="str">
            <v>A</v>
          </cell>
          <cell r="E986" t="str">
            <v>IN T/P</v>
          </cell>
          <cell r="G986" t="str">
            <v>Old</v>
          </cell>
          <cell r="H986" t="str">
            <v>Clear View Cover</v>
          </cell>
          <cell r="J986">
            <v>32</v>
          </cell>
          <cell r="L986">
            <v>0</v>
          </cell>
        </row>
        <row r="987">
          <cell r="A987" t="str">
            <v>M4</v>
          </cell>
          <cell r="B987" t="str">
            <v>W15</v>
          </cell>
          <cell r="C987">
            <v>43199</v>
          </cell>
          <cell r="D987" t="str">
            <v>A</v>
          </cell>
          <cell r="E987" t="str">
            <v>PACKING</v>
          </cell>
          <cell r="G987" t="str">
            <v>Old</v>
          </cell>
          <cell r="H987" t="str">
            <v>Flip Cover</v>
          </cell>
          <cell r="J987">
            <v>1633</v>
          </cell>
          <cell r="L987">
            <v>13</v>
          </cell>
        </row>
        <row r="988">
          <cell r="A988" t="str">
            <v>M4</v>
          </cell>
          <cell r="B988" t="str">
            <v>W15</v>
          </cell>
          <cell r="C988">
            <v>43199</v>
          </cell>
          <cell r="D988" t="str">
            <v>A</v>
          </cell>
          <cell r="E988" t="str">
            <v>PACKING</v>
          </cell>
          <cell r="G988" t="str">
            <v>New Silicon</v>
          </cell>
          <cell r="H988" t="str">
            <v>Silicon</v>
          </cell>
          <cell r="J988">
            <v>2074</v>
          </cell>
          <cell r="L988">
            <v>54</v>
          </cell>
        </row>
        <row r="989">
          <cell r="A989" t="str">
            <v>M4</v>
          </cell>
          <cell r="B989" t="str">
            <v>W15</v>
          </cell>
          <cell r="C989">
            <v>43199</v>
          </cell>
          <cell r="D989" t="str">
            <v>A</v>
          </cell>
          <cell r="E989" t="str">
            <v>PACKING</v>
          </cell>
          <cell r="G989" t="str">
            <v>Old</v>
          </cell>
          <cell r="H989" t="str">
            <v>Flip Cover</v>
          </cell>
          <cell r="J989">
            <v>762</v>
          </cell>
          <cell r="L989">
            <v>2</v>
          </cell>
        </row>
        <row r="990">
          <cell r="A990" t="str">
            <v>M4</v>
          </cell>
          <cell r="B990" t="str">
            <v>W15</v>
          </cell>
          <cell r="C990">
            <v>43199</v>
          </cell>
          <cell r="D990" t="str">
            <v>A</v>
          </cell>
          <cell r="E990" t="str">
            <v>PACKING</v>
          </cell>
          <cell r="G990" t="str">
            <v>Old</v>
          </cell>
          <cell r="H990" t="str">
            <v>Flip Cover</v>
          </cell>
          <cell r="J990">
            <v>521</v>
          </cell>
          <cell r="L990">
            <v>1</v>
          </cell>
        </row>
        <row r="991">
          <cell r="A991" t="str">
            <v>M4</v>
          </cell>
          <cell r="B991" t="str">
            <v>W15</v>
          </cell>
          <cell r="C991">
            <v>43199</v>
          </cell>
          <cell r="D991" t="str">
            <v>A</v>
          </cell>
          <cell r="E991" t="str">
            <v>PACKING</v>
          </cell>
          <cell r="G991" t="str">
            <v>New</v>
          </cell>
          <cell r="H991" t="str">
            <v>Clear View Cover</v>
          </cell>
          <cell r="J991">
            <v>1550</v>
          </cell>
          <cell r="L991">
            <v>3</v>
          </cell>
        </row>
        <row r="992">
          <cell r="A992" t="str">
            <v>M4</v>
          </cell>
          <cell r="B992" t="str">
            <v>W15</v>
          </cell>
          <cell r="C992">
            <v>43199</v>
          </cell>
          <cell r="D992" t="str">
            <v>A</v>
          </cell>
          <cell r="E992" t="str">
            <v>PACKING</v>
          </cell>
          <cell r="G992" t="str">
            <v>New</v>
          </cell>
          <cell r="H992" t="str">
            <v>Clear View Cover</v>
          </cell>
          <cell r="J992">
            <v>720</v>
          </cell>
          <cell r="L992">
            <v>0</v>
          </cell>
        </row>
        <row r="993">
          <cell r="A993" t="str">
            <v>M4</v>
          </cell>
          <cell r="B993" t="str">
            <v>W15</v>
          </cell>
          <cell r="C993">
            <v>43199</v>
          </cell>
          <cell r="D993" t="str">
            <v>A</v>
          </cell>
          <cell r="E993" t="str">
            <v>PACKING</v>
          </cell>
          <cell r="G993" t="str">
            <v>New</v>
          </cell>
          <cell r="H993" t="str">
            <v>Clear View Cover</v>
          </cell>
          <cell r="J993">
            <v>1115</v>
          </cell>
          <cell r="L993">
            <v>25</v>
          </cell>
        </row>
        <row r="994">
          <cell r="A994" t="str">
            <v>M4</v>
          </cell>
          <cell r="B994" t="str">
            <v>W15</v>
          </cell>
          <cell r="C994">
            <v>43199</v>
          </cell>
          <cell r="D994" t="str">
            <v>A</v>
          </cell>
          <cell r="E994" t="str">
            <v>PACKING</v>
          </cell>
          <cell r="G994" t="str">
            <v>New</v>
          </cell>
          <cell r="H994" t="str">
            <v>Clear View Cover</v>
          </cell>
          <cell r="J994">
            <v>1912</v>
          </cell>
          <cell r="L994">
            <v>32</v>
          </cell>
        </row>
        <row r="995">
          <cell r="A995" t="str">
            <v>M4</v>
          </cell>
          <cell r="B995" t="str">
            <v>W15</v>
          </cell>
          <cell r="C995">
            <v>43199</v>
          </cell>
          <cell r="D995" t="str">
            <v>A</v>
          </cell>
          <cell r="E995" t="str">
            <v>PACKING</v>
          </cell>
          <cell r="G995" t="str">
            <v>Old</v>
          </cell>
          <cell r="H995" t="str">
            <v>Book cover</v>
          </cell>
          <cell r="J995">
            <v>412</v>
          </cell>
          <cell r="L995">
            <v>12</v>
          </cell>
        </row>
        <row r="996">
          <cell r="A996" t="str">
            <v>M4</v>
          </cell>
          <cell r="B996" t="str">
            <v>W15</v>
          </cell>
          <cell r="C996">
            <v>43199</v>
          </cell>
          <cell r="D996" t="str">
            <v>A</v>
          </cell>
          <cell r="E996" t="str">
            <v>PACKING</v>
          </cell>
          <cell r="G996" t="str">
            <v>Old</v>
          </cell>
          <cell r="H996" t="str">
            <v>Book cover</v>
          </cell>
          <cell r="J996">
            <v>943</v>
          </cell>
          <cell r="L996">
            <v>2</v>
          </cell>
        </row>
        <row r="997">
          <cell r="A997" t="str">
            <v>M4</v>
          </cell>
          <cell r="B997" t="str">
            <v>W15</v>
          </cell>
          <cell r="C997">
            <v>43199</v>
          </cell>
          <cell r="D997" t="str">
            <v>A</v>
          </cell>
          <cell r="E997" t="str">
            <v>EDGE COATING</v>
          </cell>
          <cell r="G997" t="str">
            <v>New</v>
          </cell>
          <cell r="H997" t="str">
            <v>Clear View Cover</v>
          </cell>
          <cell r="J997">
            <v>743</v>
          </cell>
          <cell r="L997">
            <v>0</v>
          </cell>
        </row>
        <row r="998">
          <cell r="A998" t="str">
            <v>M4</v>
          </cell>
          <cell r="B998" t="str">
            <v>W15</v>
          </cell>
          <cell r="C998">
            <v>43199</v>
          </cell>
          <cell r="D998" t="str">
            <v>A</v>
          </cell>
          <cell r="E998" t="str">
            <v>EDGE COATING</v>
          </cell>
          <cell r="G998" t="str">
            <v>New</v>
          </cell>
          <cell r="H998" t="str">
            <v>Clear View Cover</v>
          </cell>
          <cell r="J998">
            <v>1593</v>
          </cell>
          <cell r="L998">
            <v>7</v>
          </cell>
        </row>
        <row r="999">
          <cell r="A999" t="str">
            <v>M4</v>
          </cell>
          <cell r="B999" t="str">
            <v>W15</v>
          </cell>
          <cell r="C999">
            <v>43199</v>
          </cell>
          <cell r="D999" t="str">
            <v>A</v>
          </cell>
          <cell r="E999" t="str">
            <v>EDGE COATING</v>
          </cell>
          <cell r="G999" t="str">
            <v>New</v>
          </cell>
          <cell r="H999" t="str">
            <v>Clear View Cover</v>
          </cell>
          <cell r="J999">
            <v>254</v>
          </cell>
          <cell r="L999">
            <v>2</v>
          </cell>
        </row>
        <row r="1000">
          <cell r="A1000" t="str">
            <v>M4</v>
          </cell>
          <cell r="B1000" t="str">
            <v>W15</v>
          </cell>
          <cell r="C1000">
            <v>43199</v>
          </cell>
          <cell r="D1000" t="str">
            <v>A</v>
          </cell>
          <cell r="E1000" t="str">
            <v>EDGE COATING</v>
          </cell>
          <cell r="G1000" t="str">
            <v>New</v>
          </cell>
          <cell r="H1000" t="str">
            <v>Clear View Cover</v>
          </cell>
          <cell r="J1000">
            <v>57</v>
          </cell>
          <cell r="L1000">
            <v>1</v>
          </cell>
        </row>
        <row r="1001">
          <cell r="A1001" t="str">
            <v>M4</v>
          </cell>
          <cell r="B1001" t="str">
            <v>W15</v>
          </cell>
          <cell r="C1001">
            <v>43199</v>
          </cell>
          <cell r="D1001" t="str">
            <v>A</v>
          </cell>
          <cell r="E1001" t="str">
            <v>EDGE COATING</v>
          </cell>
          <cell r="G1001" t="str">
            <v>New</v>
          </cell>
          <cell r="H1001" t="str">
            <v>Clear View Cover</v>
          </cell>
          <cell r="J1001">
            <v>2444</v>
          </cell>
          <cell r="L1001">
            <v>8</v>
          </cell>
        </row>
        <row r="1002">
          <cell r="A1002" t="str">
            <v>M4</v>
          </cell>
          <cell r="B1002" t="str">
            <v>W15</v>
          </cell>
          <cell r="C1002">
            <v>43199</v>
          </cell>
          <cell r="D1002" t="str">
            <v>A</v>
          </cell>
          <cell r="E1002" t="str">
            <v>EDGE COATING</v>
          </cell>
          <cell r="G1002" t="str">
            <v>New</v>
          </cell>
          <cell r="H1002" t="str">
            <v>Clear View Cover</v>
          </cell>
          <cell r="J1002">
            <v>79</v>
          </cell>
          <cell r="L1002">
            <v>0</v>
          </cell>
        </row>
        <row r="1003">
          <cell r="A1003" t="str">
            <v>M4</v>
          </cell>
          <cell r="B1003" t="str">
            <v>W15</v>
          </cell>
          <cell r="C1003">
            <v>43199</v>
          </cell>
          <cell r="D1003" t="str">
            <v>A</v>
          </cell>
          <cell r="E1003" t="str">
            <v>EDGE COATING</v>
          </cell>
          <cell r="G1003" t="str">
            <v>New</v>
          </cell>
          <cell r="H1003" t="str">
            <v>Clear View Cover</v>
          </cell>
          <cell r="J1003">
            <v>147</v>
          </cell>
          <cell r="L1003">
            <v>0</v>
          </cell>
        </row>
        <row r="1004">
          <cell r="A1004" t="str">
            <v>M4</v>
          </cell>
          <cell r="B1004" t="str">
            <v>W15</v>
          </cell>
          <cell r="C1004">
            <v>43199</v>
          </cell>
          <cell r="D1004" t="str">
            <v>A</v>
          </cell>
          <cell r="E1004" t="str">
            <v>EDGE COATING</v>
          </cell>
          <cell r="G1004" t="str">
            <v>Old</v>
          </cell>
          <cell r="H1004" t="str">
            <v>Clear View Cover</v>
          </cell>
          <cell r="J1004">
            <v>169</v>
          </cell>
          <cell r="L1004">
            <v>2</v>
          </cell>
        </row>
        <row r="1005">
          <cell r="A1005" t="str">
            <v>M4</v>
          </cell>
          <cell r="B1005" t="str">
            <v>W15</v>
          </cell>
          <cell r="C1005">
            <v>43199</v>
          </cell>
          <cell r="D1005" t="str">
            <v>A</v>
          </cell>
          <cell r="E1005" t="str">
            <v>EDGE COATING</v>
          </cell>
          <cell r="G1005" t="str">
            <v>Old</v>
          </cell>
          <cell r="H1005" t="str">
            <v>Clear View Cover</v>
          </cell>
          <cell r="J1005">
            <v>152</v>
          </cell>
          <cell r="L1005">
            <v>1</v>
          </cell>
        </row>
        <row r="1006">
          <cell r="A1006" t="str">
            <v>M4</v>
          </cell>
          <cell r="B1006" t="str">
            <v>W15</v>
          </cell>
          <cell r="C1006">
            <v>43199</v>
          </cell>
          <cell r="D1006" t="str">
            <v>A</v>
          </cell>
          <cell r="E1006" t="str">
            <v>EDGE COATING</v>
          </cell>
          <cell r="G1006" t="str">
            <v>Old</v>
          </cell>
          <cell r="H1006" t="str">
            <v>Clear View Cover</v>
          </cell>
          <cell r="J1006">
            <v>61</v>
          </cell>
          <cell r="L1006">
            <v>2</v>
          </cell>
        </row>
        <row r="1007">
          <cell r="A1007" t="str">
            <v>M4</v>
          </cell>
          <cell r="B1007" t="str">
            <v>W15</v>
          </cell>
          <cell r="C1007">
            <v>43199</v>
          </cell>
          <cell r="D1007" t="str">
            <v>A</v>
          </cell>
          <cell r="E1007" t="str">
            <v>EDGE COATING</v>
          </cell>
          <cell r="G1007" t="str">
            <v>Old</v>
          </cell>
          <cell r="H1007" t="str">
            <v>Clear View Cover</v>
          </cell>
          <cell r="J1007">
            <v>489</v>
          </cell>
          <cell r="L1007">
            <v>1</v>
          </cell>
        </row>
        <row r="1008">
          <cell r="A1008" t="str">
            <v>M4</v>
          </cell>
          <cell r="B1008" t="str">
            <v>W15</v>
          </cell>
          <cell r="C1008">
            <v>43199</v>
          </cell>
          <cell r="D1008" t="str">
            <v>A</v>
          </cell>
          <cell r="E1008" t="str">
            <v>EDGE COATING</v>
          </cell>
          <cell r="G1008" t="str">
            <v>Old</v>
          </cell>
          <cell r="H1008" t="str">
            <v>Clear View Cover</v>
          </cell>
          <cell r="J1008">
            <v>670</v>
          </cell>
          <cell r="L1008">
            <v>1</v>
          </cell>
        </row>
        <row r="1009">
          <cell r="A1009" t="str">
            <v>M4</v>
          </cell>
          <cell r="B1009" t="str">
            <v>W15</v>
          </cell>
          <cell r="C1009">
            <v>43199</v>
          </cell>
          <cell r="D1009" t="str">
            <v>A</v>
          </cell>
          <cell r="E1009" t="str">
            <v>EDGE COATING</v>
          </cell>
          <cell r="G1009" t="str">
            <v>Old</v>
          </cell>
          <cell r="H1009" t="str">
            <v>Clear View Cover</v>
          </cell>
          <cell r="J1009">
            <v>908</v>
          </cell>
          <cell r="L1009">
            <v>5</v>
          </cell>
        </row>
        <row r="1010">
          <cell r="A1010" t="str">
            <v>M4</v>
          </cell>
          <cell r="B1010" t="str">
            <v>W15</v>
          </cell>
          <cell r="C1010">
            <v>43199</v>
          </cell>
          <cell r="D1010" t="str">
            <v>A</v>
          </cell>
          <cell r="E1010" t="str">
            <v>EDGE COATING</v>
          </cell>
          <cell r="G1010" t="str">
            <v>Old</v>
          </cell>
          <cell r="H1010" t="str">
            <v>Book cover</v>
          </cell>
          <cell r="J1010">
            <v>804</v>
          </cell>
          <cell r="L1010">
            <v>5</v>
          </cell>
        </row>
        <row r="1011">
          <cell r="A1011" t="str">
            <v>M4</v>
          </cell>
          <cell r="B1011" t="str">
            <v>W15</v>
          </cell>
          <cell r="C1011">
            <v>43199</v>
          </cell>
          <cell r="D1011" t="str">
            <v>A</v>
          </cell>
          <cell r="E1011" t="str">
            <v>EDGE COATING</v>
          </cell>
          <cell r="G1011" t="str">
            <v>Old</v>
          </cell>
          <cell r="H1011" t="str">
            <v>Book cover</v>
          </cell>
          <cell r="J1011">
            <v>929</v>
          </cell>
          <cell r="L1011">
            <v>5</v>
          </cell>
        </row>
        <row r="1012">
          <cell r="A1012" t="str">
            <v>M4</v>
          </cell>
          <cell r="B1012" t="str">
            <v>W15</v>
          </cell>
          <cell r="C1012">
            <v>43199</v>
          </cell>
          <cell r="D1012" t="str">
            <v>A</v>
          </cell>
          <cell r="E1012" t="str">
            <v>EDGE COATING</v>
          </cell>
          <cell r="G1012" t="str">
            <v>Old</v>
          </cell>
          <cell r="H1012" t="str">
            <v>Book cover</v>
          </cell>
          <cell r="J1012">
            <v>298</v>
          </cell>
          <cell r="L1012">
            <v>2</v>
          </cell>
        </row>
        <row r="1013">
          <cell r="A1013" t="str">
            <v>M4</v>
          </cell>
          <cell r="B1013" t="str">
            <v>W15</v>
          </cell>
          <cell r="C1013">
            <v>43199</v>
          </cell>
          <cell r="D1013" t="str">
            <v>A</v>
          </cell>
          <cell r="E1013" t="str">
            <v>EDGE COATING</v>
          </cell>
          <cell r="G1013" t="str">
            <v>Old</v>
          </cell>
          <cell r="H1013" t="str">
            <v>Book cover</v>
          </cell>
          <cell r="J1013">
            <v>96</v>
          </cell>
          <cell r="L1013">
            <v>0</v>
          </cell>
        </row>
        <row r="1014">
          <cell r="A1014" t="str">
            <v>M4</v>
          </cell>
          <cell r="B1014" t="str">
            <v>W15</v>
          </cell>
          <cell r="C1014">
            <v>43199</v>
          </cell>
          <cell r="D1014" t="str">
            <v>A</v>
          </cell>
          <cell r="E1014" t="str">
            <v>EDGE COATING</v>
          </cell>
          <cell r="G1014" t="str">
            <v>Old</v>
          </cell>
          <cell r="H1014" t="str">
            <v>Book cover</v>
          </cell>
          <cell r="J1014">
            <v>150</v>
          </cell>
          <cell r="L1014">
            <v>0</v>
          </cell>
        </row>
        <row r="1015">
          <cell r="A1015" t="str">
            <v>M4</v>
          </cell>
          <cell r="B1015" t="str">
            <v>W15</v>
          </cell>
          <cell r="C1015">
            <v>43199</v>
          </cell>
          <cell r="D1015" t="str">
            <v>A</v>
          </cell>
          <cell r="E1015" t="str">
            <v>IN T/P</v>
          </cell>
          <cell r="G1015" t="str">
            <v>New</v>
          </cell>
          <cell r="H1015" t="str">
            <v>Clear View Cover</v>
          </cell>
          <cell r="J1015">
            <v>2377</v>
          </cell>
          <cell r="L1015">
            <v>2</v>
          </cell>
        </row>
        <row r="1016">
          <cell r="A1016" t="str">
            <v>M4</v>
          </cell>
          <cell r="B1016" t="str">
            <v>W15</v>
          </cell>
          <cell r="C1016">
            <v>43199</v>
          </cell>
          <cell r="D1016" t="str">
            <v>A</v>
          </cell>
          <cell r="E1016" t="str">
            <v>IN T/P</v>
          </cell>
          <cell r="G1016" t="str">
            <v>New</v>
          </cell>
          <cell r="H1016" t="str">
            <v>Clear View Cover</v>
          </cell>
          <cell r="J1016">
            <v>498</v>
          </cell>
          <cell r="L1016">
            <v>0</v>
          </cell>
        </row>
        <row r="1017">
          <cell r="A1017" t="str">
            <v>M4</v>
          </cell>
          <cell r="B1017" t="str">
            <v>W15</v>
          </cell>
          <cell r="C1017">
            <v>43199</v>
          </cell>
          <cell r="D1017" t="str">
            <v>A</v>
          </cell>
          <cell r="E1017" t="str">
            <v>IN T/P</v>
          </cell>
          <cell r="G1017" t="str">
            <v>New</v>
          </cell>
          <cell r="H1017" t="str">
            <v>Clear View Cover</v>
          </cell>
          <cell r="J1017">
            <v>1787</v>
          </cell>
          <cell r="L1017">
            <v>0</v>
          </cell>
        </row>
        <row r="1018">
          <cell r="A1018" t="str">
            <v>M4</v>
          </cell>
          <cell r="B1018" t="str">
            <v>W15</v>
          </cell>
          <cell r="C1018">
            <v>43199</v>
          </cell>
          <cell r="D1018" t="str">
            <v>A</v>
          </cell>
          <cell r="E1018" t="str">
            <v>IN T/P</v>
          </cell>
          <cell r="G1018" t="str">
            <v>New</v>
          </cell>
          <cell r="H1018" t="str">
            <v>Clear View Cover</v>
          </cell>
          <cell r="J1018">
            <v>118</v>
          </cell>
          <cell r="L1018">
            <v>0</v>
          </cell>
        </row>
        <row r="1019">
          <cell r="A1019" t="str">
            <v>M4</v>
          </cell>
          <cell r="B1019" t="str">
            <v>W15</v>
          </cell>
          <cell r="C1019">
            <v>43199</v>
          </cell>
          <cell r="D1019" t="str">
            <v>A</v>
          </cell>
          <cell r="E1019" t="str">
            <v>IN T/P</v>
          </cell>
          <cell r="G1019" t="str">
            <v>New</v>
          </cell>
          <cell r="H1019" t="str">
            <v>Clear View Cover</v>
          </cell>
          <cell r="J1019">
            <v>1621</v>
          </cell>
          <cell r="L1019">
            <v>1</v>
          </cell>
        </row>
        <row r="1020">
          <cell r="A1020" t="str">
            <v>M4</v>
          </cell>
          <cell r="B1020" t="str">
            <v>W15</v>
          </cell>
          <cell r="C1020">
            <v>43199</v>
          </cell>
          <cell r="D1020" t="str">
            <v>A</v>
          </cell>
          <cell r="E1020" t="str">
            <v>IN T/P</v>
          </cell>
          <cell r="G1020" t="str">
            <v>Old</v>
          </cell>
          <cell r="H1020" t="str">
            <v>Clear View Cover</v>
          </cell>
          <cell r="J1020">
            <v>908</v>
          </cell>
          <cell r="L1020">
            <v>0</v>
          </cell>
        </row>
        <row r="1021">
          <cell r="A1021" t="str">
            <v>M4</v>
          </cell>
          <cell r="B1021" t="str">
            <v>W15</v>
          </cell>
          <cell r="C1021">
            <v>43199</v>
          </cell>
          <cell r="D1021" t="str">
            <v>A</v>
          </cell>
          <cell r="E1021" t="str">
            <v>IN T/P</v>
          </cell>
          <cell r="G1021" t="str">
            <v>Old</v>
          </cell>
          <cell r="H1021" t="str">
            <v>Clear View Cover</v>
          </cell>
          <cell r="J1021">
            <v>294</v>
          </cell>
          <cell r="L1021">
            <v>0</v>
          </cell>
        </row>
        <row r="1022">
          <cell r="A1022" t="str">
            <v>M4</v>
          </cell>
          <cell r="B1022" t="str">
            <v>W15</v>
          </cell>
          <cell r="C1022">
            <v>43199</v>
          </cell>
          <cell r="D1022" t="str">
            <v>A</v>
          </cell>
          <cell r="E1022" t="str">
            <v>IN T/P</v>
          </cell>
          <cell r="G1022" t="str">
            <v>Old</v>
          </cell>
          <cell r="H1022" t="str">
            <v>Book cover</v>
          </cell>
          <cell r="J1022">
            <v>960</v>
          </cell>
          <cell r="L1022">
            <v>0</v>
          </cell>
        </row>
        <row r="1023">
          <cell r="A1023" t="str">
            <v>M4</v>
          </cell>
          <cell r="B1023" t="str">
            <v>W15</v>
          </cell>
          <cell r="C1023">
            <v>43199</v>
          </cell>
          <cell r="D1023" t="str">
            <v>A</v>
          </cell>
          <cell r="E1023" t="str">
            <v>IN T/P</v>
          </cell>
          <cell r="G1023" t="str">
            <v>Old</v>
          </cell>
          <cell r="H1023" t="str">
            <v>Book cover</v>
          </cell>
          <cell r="J1023">
            <v>241</v>
          </cell>
          <cell r="L1023">
            <v>1</v>
          </cell>
        </row>
        <row r="1024">
          <cell r="A1024" t="str">
            <v>M4</v>
          </cell>
          <cell r="B1024" t="str">
            <v>W15</v>
          </cell>
          <cell r="C1024">
            <v>43199</v>
          </cell>
          <cell r="D1024" t="str">
            <v>A</v>
          </cell>
          <cell r="E1024" t="str">
            <v>IN T/P</v>
          </cell>
          <cell r="G1024" t="str">
            <v>Old</v>
          </cell>
          <cell r="H1024" t="str">
            <v>Book cover</v>
          </cell>
          <cell r="J1024">
            <v>1091</v>
          </cell>
          <cell r="L1024">
            <v>0</v>
          </cell>
        </row>
        <row r="1025">
          <cell r="A1025" t="str">
            <v>M4</v>
          </cell>
          <cell r="B1025" t="str">
            <v>W15</v>
          </cell>
          <cell r="C1025">
            <v>43199</v>
          </cell>
          <cell r="D1025" t="str">
            <v>A</v>
          </cell>
          <cell r="E1025" t="str">
            <v>MAIN HEATING</v>
          </cell>
          <cell r="G1025" t="str">
            <v>Old</v>
          </cell>
          <cell r="H1025" t="str">
            <v>Flip Cover</v>
          </cell>
          <cell r="J1025">
            <v>165</v>
          </cell>
          <cell r="L1025">
            <v>0</v>
          </cell>
        </row>
        <row r="1026">
          <cell r="A1026" t="str">
            <v>M4</v>
          </cell>
          <cell r="B1026" t="str">
            <v>W15</v>
          </cell>
          <cell r="C1026">
            <v>43199</v>
          </cell>
          <cell r="D1026" t="str">
            <v>A</v>
          </cell>
          <cell r="E1026" t="str">
            <v>MAIN HEATING</v>
          </cell>
          <cell r="G1026" t="str">
            <v>Old</v>
          </cell>
          <cell r="H1026" t="str">
            <v>Flip Cover</v>
          </cell>
          <cell r="J1026">
            <v>80</v>
          </cell>
          <cell r="L1026">
            <v>0</v>
          </cell>
        </row>
        <row r="1027">
          <cell r="A1027" t="str">
            <v>M4</v>
          </cell>
          <cell r="B1027" t="str">
            <v>W15</v>
          </cell>
          <cell r="C1027">
            <v>43199</v>
          </cell>
          <cell r="D1027" t="str">
            <v>A</v>
          </cell>
          <cell r="E1027" t="str">
            <v>MAIN HEATING</v>
          </cell>
          <cell r="G1027" t="str">
            <v>Old</v>
          </cell>
          <cell r="H1027" t="str">
            <v>Book cover</v>
          </cell>
          <cell r="J1027">
            <v>40</v>
          </cell>
          <cell r="L1027">
            <v>0</v>
          </cell>
        </row>
        <row r="1028">
          <cell r="A1028" t="str">
            <v>M4</v>
          </cell>
          <cell r="B1028" t="str">
            <v>W15</v>
          </cell>
          <cell r="C1028">
            <v>43199</v>
          </cell>
          <cell r="D1028" t="str">
            <v>A</v>
          </cell>
          <cell r="E1028" t="str">
            <v>MAIN HEATING</v>
          </cell>
          <cell r="G1028" t="str">
            <v>Old</v>
          </cell>
          <cell r="H1028" t="str">
            <v>Book cover</v>
          </cell>
          <cell r="J1028">
            <v>32</v>
          </cell>
          <cell r="L1028">
            <v>0</v>
          </cell>
        </row>
        <row r="1029">
          <cell r="A1029" t="str">
            <v>M4</v>
          </cell>
          <cell r="B1029" t="str">
            <v>W15</v>
          </cell>
          <cell r="C1029">
            <v>43199</v>
          </cell>
          <cell r="D1029" t="str">
            <v>A</v>
          </cell>
          <cell r="E1029" t="str">
            <v>ASSY</v>
          </cell>
          <cell r="G1029" t="str">
            <v>Old</v>
          </cell>
          <cell r="H1029" t="str">
            <v>Flip Cover</v>
          </cell>
          <cell r="J1029">
            <v>393</v>
          </cell>
          <cell r="L1029">
            <v>1</v>
          </cell>
        </row>
        <row r="1030">
          <cell r="A1030" t="str">
            <v>M4</v>
          </cell>
          <cell r="B1030" t="str">
            <v>W15</v>
          </cell>
          <cell r="C1030">
            <v>43199</v>
          </cell>
          <cell r="D1030" t="str">
            <v>A</v>
          </cell>
          <cell r="E1030" t="str">
            <v>ASSY</v>
          </cell>
          <cell r="G1030" t="str">
            <v>Old</v>
          </cell>
          <cell r="H1030" t="str">
            <v>Clear View Cover</v>
          </cell>
          <cell r="J1030">
            <v>493</v>
          </cell>
          <cell r="L1030">
            <v>2</v>
          </cell>
        </row>
        <row r="1031">
          <cell r="A1031" t="str">
            <v>M4</v>
          </cell>
          <cell r="B1031" t="str">
            <v>W15</v>
          </cell>
          <cell r="C1031">
            <v>43199</v>
          </cell>
          <cell r="D1031" t="str">
            <v>A</v>
          </cell>
          <cell r="E1031" t="str">
            <v>ASSY</v>
          </cell>
          <cell r="G1031" t="str">
            <v>Old</v>
          </cell>
          <cell r="H1031" t="str">
            <v>Clear View Cover</v>
          </cell>
          <cell r="J1031">
            <v>712</v>
          </cell>
          <cell r="L1031">
            <v>5</v>
          </cell>
        </row>
        <row r="1032">
          <cell r="A1032" t="str">
            <v>M4</v>
          </cell>
          <cell r="B1032" t="str">
            <v>W15</v>
          </cell>
          <cell r="C1032">
            <v>43199</v>
          </cell>
          <cell r="D1032" t="str">
            <v>A</v>
          </cell>
          <cell r="E1032" t="str">
            <v>ASSY</v>
          </cell>
          <cell r="G1032" t="str">
            <v>New</v>
          </cell>
          <cell r="H1032" t="str">
            <v>Clear View Cover</v>
          </cell>
          <cell r="J1032">
            <v>2518</v>
          </cell>
          <cell r="L1032">
            <v>21</v>
          </cell>
        </row>
        <row r="1033">
          <cell r="A1033" t="str">
            <v>M4</v>
          </cell>
          <cell r="B1033" t="str">
            <v>W15</v>
          </cell>
          <cell r="C1033">
            <v>43199</v>
          </cell>
          <cell r="D1033" t="str">
            <v>A</v>
          </cell>
          <cell r="E1033" t="str">
            <v>ASSY</v>
          </cell>
          <cell r="G1033" t="str">
            <v>Old</v>
          </cell>
          <cell r="H1033" t="str">
            <v>Clear View Cover</v>
          </cell>
          <cell r="J1033">
            <v>1493</v>
          </cell>
          <cell r="L1033">
            <v>13</v>
          </cell>
        </row>
        <row r="1034">
          <cell r="A1034" t="str">
            <v>M4</v>
          </cell>
          <cell r="B1034" t="str">
            <v>W15</v>
          </cell>
          <cell r="C1034">
            <v>43199</v>
          </cell>
          <cell r="D1034" t="str">
            <v>A</v>
          </cell>
          <cell r="E1034" t="str">
            <v>ASSY</v>
          </cell>
          <cell r="G1034" t="str">
            <v>New Silicon</v>
          </cell>
          <cell r="H1034" t="str">
            <v>Silicon</v>
          </cell>
          <cell r="J1034">
            <v>2473</v>
          </cell>
          <cell r="L1034">
            <v>13</v>
          </cell>
        </row>
        <row r="1035">
          <cell r="A1035" t="str">
            <v>M4</v>
          </cell>
          <cell r="B1035" t="str">
            <v>W15</v>
          </cell>
          <cell r="C1035">
            <v>43199</v>
          </cell>
          <cell r="D1035" t="str">
            <v>A</v>
          </cell>
          <cell r="E1035" t="str">
            <v>ASSY</v>
          </cell>
          <cell r="G1035" t="str">
            <v>New Silicon</v>
          </cell>
          <cell r="H1035" t="str">
            <v>Silicon</v>
          </cell>
          <cell r="J1035">
            <v>180</v>
          </cell>
          <cell r="L1035">
            <v>3</v>
          </cell>
        </row>
        <row r="1036">
          <cell r="A1036" t="str">
            <v>M4</v>
          </cell>
          <cell r="B1036" t="str">
            <v>W15</v>
          </cell>
          <cell r="C1036">
            <v>43199</v>
          </cell>
          <cell r="D1036" t="str">
            <v>A</v>
          </cell>
          <cell r="E1036" t="str">
            <v>ASSY</v>
          </cell>
          <cell r="G1036" t="str">
            <v>Old</v>
          </cell>
          <cell r="H1036" t="str">
            <v>Book cover</v>
          </cell>
          <cell r="J1036">
            <v>785</v>
          </cell>
          <cell r="L1036">
            <v>4</v>
          </cell>
        </row>
        <row r="1037">
          <cell r="A1037" t="str">
            <v>M4</v>
          </cell>
          <cell r="B1037" t="str">
            <v>W15</v>
          </cell>
          <cell r="C1037">
            <v>43199</v>
          </cell>
          <cell r="D1037" t="str">
            <v>A</v>
          </cell>
          <cell r="E1037" t="str">
            <v>ASSY</v>
          </cell>
          <cell r="G1037" t="str">
            <v>Old</v>
          </cell>
          <cell r="H1037" t="str">
            <v>Book cover</v>
          </cell>
          <cell r="J1037">
            <v>422</v>
          </cell>
          <cell r="L1037">
            <v>2</v>
          </cell>
        </row>
        <row r="1038">
          <cell r="A1038" t="str">
            <v>M4</v>
          </cell>
          <cell r="B1038" t="str">
            <v>W15</v>
          </cell>
          <cell r="C1038">
            <v>43199</v>
          </cell>
          <cell r="D1038" t="str">
            <v>A</v>
          </cell>
          <cell r="E1038" t="str">
            <v>ASSY</v>
          </cell>
          <cell r="G1038" t="str">
            <v>Old</v>
          </cell>
          <cell r="H1038" t="str">
            <v>Book cover</v>
          </cell>
          <cell r="J1038">
            <v>1152</v>
          </cell>
          <cell r="L1038">
            <v>12</v>
          </cell>
        </row>
        <row r="1039">
          <cell r="A1039" t="str">
            <v>M4</v>
          </cell>
          <cell r="B1039" t="str">
            <v>W15</v>
          </cell>
          <cell r="C1039">
            <v>43199</v>
          </cell>
          <cell r="D1039" t="str">
            <v>A</v>
          </cell>
          <cell r="E1039" t="str">
            <v>ASSY</v>
          </cell>
          <cell r="G1039" t="str">
            <v>Old</v>
          </cell>
          <cell r="H1039" t="str">
            <v>Book cover</v>
          </cell>
          <cell r="J1039">
            <v>143</v>
          </cell>
          <cell r="L1039">
            <v>1</v>
          </cell>
        </row>
        <row r="1040">
          <cell r="A1040" t="str">
            <v>M4</v>
          </cell>
          <cell r="B1040" t="str">
            <v>W15</v>
          </cell>
          <cell r="C1040">
            <v>43199</v>
          </cell>
          <cell r="D1040" t="str">
            <v>A</v>
          </cell>
          <cell r="E1040" t="str">
            <v>ASSY</v>
          </cell>
          <cell r="G1040" t="str">
            <v>Old</v>
          </cell>
          <cell r="H1040" t="str">
            <v>Book cover</v>
          </cell>
          <cell r="J1040">
            <v>445</v>
          </cell>
          <cell r="L1040">
            <v>4</v>
          </cell>
        </row>
        <row r="1041">
          <cell r="A1041" t="str">
            <v>M4</v>
          </cell>
          <cell r="B1041" t="str">
            <v>W15</v>
          </cell>
          <cell r="C1041">
            <v>43199</v>
          </cell>
          <cell r="D1041" t="str">
            <v>A</v>
          </cell>
          <cell r="E1041" t="str">
            <v>ASSY</v>
          </cell>
          <cell r="G1041" t="str">
            <v>Old</v>
          </cell>
          <cell r="H1041" t="str">
            <v>Book cover</v>
          </cell>
          <cell r="J1041">
            <v>104</v>
          </cell>
          <cell r="L1041">
            <v>0</v>
          </cell>
        </row>
        <row r="1042">
          <cell r="A1042" t="str">
            <v>M4</v>
          </cell>
          <cell r="B1042" t="str">
            <v>W15</v>
          </cell>
          <cell r="C1042">
            <v>43199</v>
          </cell>
          <cell r="D1042" t="str">
            <v>A</v>
          </cell>
          <cell r="E1042" t="str">
            <v>ASSY</v>
          </cell>
          <cell r="G1042" t="str">
            <v>Old</v>
          </cell>
          <cell r="H1042" t="str">
            <v>Book cover</v>
          </cell>
          <cell r="J1042">
            <v>74</v>
          </cell>
          <cell r="L1042">
            <v>0</v>
          </cell>
        </row>
        <row r="1043">
          <cell r="A1043" t="str">
            <v>M4</v>
          </cell>
          <cell r="B1043" t="str">
            <v>W15</v>
          </cell>
          <cell r="C1043">
            <v>43199</v>
          </cell>
          <cell r="D1043" t="str">
            <v>A</v>
          </cell>
          <cell r="E1043" t="str">
            <v>ASSY</v>
          </cell>
          <cell r="G1043" t="str">
            <v>New</v>
          </cell>
          <cell r="H1043" t="str">
            <v>Clear View Cover</v>
          </cell>
          <cell r="J1043">
            <v>3680</v>
          </cell>
          <cell r="L1043">
            <v>18</v>
          </cell>
        </row>
        <row r="1044">
          <cell r="A1044" t="str">
            <v>M4</v>
          </cell>
          <cell r="B1044" t="str">
            <v>W15</v>
          </cell>
          <cell r="C1044">
            <v>43199</v>
          </cell>
          <cell r="D1044" t="str">
            <v>A</v>
          </cell>
          <cell r="E1044" t="str">
            <v>MAIN HEATING</v>
          </cell>
          <cell r="G1044" t="str">
            <v>Old</v>
          </cell>
          <cell r="H1044" t="str">
            <v>Clear View Cover</v>
          </cell>
          <cell r="J1044">
            <v>724</v>
          </cell>
          <cell r="L1044">
            <v>0</v>
          </cell>
        </row>
        <row r="1045">
          <cell r="A1045" t="str">
            <v>M4</v>
          </cell>
          <cell r="B1045" t="str">
            <v>W15</v>
          </cell>
          <cell r="C1045">
            <v>43199</v>
          </cell>
          <cell r="D1045" t="str">
            <v>A</v>
          </cell>
          <cell r="E1045" t="str">
            <v>MAIN HEATING</v>
          </cell>
          <cell r="G1045" t="str">
            <v>Old</v>
          </cell>
          <cell r="H1045" t="str">
            <v>Clear View Cover</v>
          </cell>
          <cell r="J1045">
            <v>465</v>
          </cell>
          <cell r="L1045">
            <v>0</v>
          </cell>
        </row>
        <row r="1046">
          <cell r="A1046" t="str">
            <v>M4</v>
          </cell>
          <cell r="B1046" t="str">
            <v>W15</v>
          </cell>
          <cell r="C1046">
            <v>43199</v>
          </cell>
          <cell r="D1046" t="str">
            <v>A</v>
          </cell>
          <cell r="E1046" t="str">
            <v>MAIN HEATING</v>
          </cell>
          <cell r="G1046" t="str">
            <v>New</v>
          </cell>
          <cell r="H1046" t="str">
            <v>Clear View Cover</v>
          </cell>
          <cell r="J1046">
            <v>1612</v>
          </cell>
          <cell r="L1046">
            <v>11</v>
          </cell>
        </row>
        <row r="1047">
          <cell r="A1047" t="str">
            <v>M4</v>
          </cell>
          <cell r="B1047" t="str">
            <v>W15</v>
          </cell>
          <cell r="C1047">
            <v>43199</v>
          </cell>
          <cell r="D1047" t="str">
            <v>A</v>
          </cell>
          <cell r="E1047" t="str">
            <v>MAIN HEATING</v>
          </cell>
          <cell r="G1047" t="str">
            <v>New</v>
          </cell>
          <cell r="H1047" t="str">
            <v>Clear View Cover</v>
          </cell>
          <cell r="J1047">
            <v>1798</v>
          </cell>
          <cell r="L1047">
            <v>11</v>
          </cell>
        </row>
        <row r="1048">
          <cell r="A1048" t="str">
            <v>M4</v>
          </cell>
          <cell r="B1048" t="str">
            <v>W15</v>
          </cell>
          <cell r="C1048">
            <v>43199</v>
          </cell>
          <cell r="D1048" t="str">
            <v>A</v>
          </cell>
          <cell r="E1048" t="str">
            <v>MAIN HEATING</v>
          </cell>
          <cell r="G1048" t="str">
            <v>New</v>
          </cell>
          <cell r="H1048" t="str">
            <v>Clear View Cover</v>
          </cell>
          <cell r="J1048">
            <v>118</v>
          </cell>
          <cell r="L1048">
            <v>0</v>
          </cell>
        </row>
        <row r="1049">
          <cell r="A1049" t="str">
            <v>M4</v>
          </cell>
          <cell r="B1049" t="str">
            <v>W15</v>
          </cell>
          <cell r="C1049">
            <v>43199</v>
          </cell>
          <cell r="D1049" t="str">
            <v>A</v>
          </cell>
          <cell r="E1049" t="str">
            <v>MAIN HEATING</v>
          </cell>
          <cell r="G1049" t="str">
            <v>New</v>
          </cell>
          <cell r="H1049" t="str">
            <v>Clear View Cover</v>
          </cell>
          <cell r="J1049">
            <v>2389</v>
          </cell>
          <cell r="L1049">
            <v>12</v>
          </cell>
        </row>
        <row r="1050">
          <cell r="A1050" t="str">
            <v>M4</v>
          </cell>
          <cell r="B1050" t="str">
            <v>W15</v>
          </cell>
          <cell r="C1050">
            <v>43199</v>
          </cell>
          <cell r="D1050" t="str">
            <v>A</v>
          </cell>
          <cell r="E1050" t="str">
            <v>MAIN HEATING</v>
          </cell>
          <cell r="G1050" t="str">
            <v>New</v>
          </cell>
          <cell r="H1050" t="str">
            <v>Clear View Cover</v>
          </cell>
          <cell r="J1050">
            <v>498</v>
          </cell>
          <cell r="L1050">
            <v>0</v>
          </cell>
        </row>
        <row r="1051">
          <cell r="A1051" t="str">
            <v>M4</v>
          </cell>
          <cell r="B1051" t="str">
            <v>W15</v>
          </cell>
          <cell r="C1051">
            <v>43199</v>
          </cell>
          <cell r="D1051" t="str">
            <v>B</v>
          </cell>
          <cell r="E1051" t="str">
            <v>PACKING</v>
          </cell>
          <cell r="G1051" t="str">
            <v>Old</v>
          </cell>
          <cell r="H1051" t="str">
            <v>Book cover</v>
          </cell>
          <cell r="J1051">
            <v>485</v>
          </cell>
          <cell r="L1051">
            <v>7</v>
          </cell>
        </row>
        <row r="1052">
          <cell r="A1052" t="str">
            <v>M4</v>
          </cell>
          <cell r="B1052" t="str">
            <v>W15</v>
          </cell>
          <cell r="C1052">
            <v>43199</v>
          </cell>
          <cell r="D1052" t="str">
            <v>B</v>
          </cell>
          <cell r="E1052" t="str">
            <v>PACKING</v>
          </cell>
          <cell r="G1052" t="str">
            <v>Old</v>
          </cell>
          <cell r="H1052" t="str">
            <v>Book cover</v>
          </cell>
          <cell r="J1052">
            <v>734</v>
          </cell>
          <cell r="L1052">
            <v>29</v>
          </cell>
        </row>
        <row r="1053">
          <cell r="A1053" t="str">
            <v>M4</v>
          </cell>
          <cell r="B1053" t="str">
            <v>W15</v>
          </cell>
          <cell r="C1053">
            <v>43199</v>
          </cell>
          <cell r="D1053" t="str">
            <v>B</v>
          </cell>
          <cell r="E1053" t="str">
            <v>PACKING</v>
          </cell>
          <cell r="G1053" t="str">
            <v>Old</v>
          </cell>
          <cell r="H1053" t="str">
            <v>Book cover</v>
          </cell>
          <cell r="J1053">
            <v>104</v>
          </cell>
          <cell r="L1053">
            <v>4</v>
          </cell>
        </row>
        <row r="1054">
          <cell r="A1054" t="str">
            <v>M4</v>
          </cell>
          <cell r="B1054" t="str">
            <v>W15</v>
          </cell>
          <cell r="C1054">
            <v>43199</v>
          </cell>
          <cell r="D1054" t="str">
            <v>B</v>
          </cell>
          <cell r="E1054" t="str">
            <v>PACKING</v>
          </cell>
          <cell r="G1054" t="str">
            <v>Old</v>
          </cell>
          <cell r="H1054" t="str">
            <v>Book cover</v>
          </cell>
          <cell r="J1054">
            <v>47</v>
          </cell>
          <cell r="L1054">
            <v>7</v>
          </cell>
        </row>
        <row r="1055">
          <cell r="A1055" t="str">
            <v>M4</v>
          </cell>
          <cell r="B1055" t="str">
            <v>W15</v>
          </cell>
          <cell r="C1055">
            <v>43199</v>
          </cell>
          <cell r="D1055" t="str">
            <v>B</v>
          </cell>
          <cell r="E1055" t="str">
            <v>PACKING</v>
          </cell>
          <cell r="G1055" t="str">
            <v>Old</v>
          </cell>
          <cell r="H1055" t="str">
            <v>Book cover</v>
          </cell>
          <cell r="J1055">
            <v>253</v>
          </cell>
          <cell r="L1055">
            <v>1</v>
          </cell>
        </row>
        <row r="1056">
          <cell r="A1056" t="str">
            <v>M4</v>
          </cell>
          <cell r="B1056" t="str">
            <v>W15</v>
          </cell>
          <cell r="C1056">
            <v>43199</v>
          </cell>
          <cell r="D1056" t="str">
            <v>B</v>
          </cell>
          <cell r="E1056" t="str">
            <v>PACKING</v>
          </cell>
          <cell r="G1056" t="str">
            <v>Old</v>
          </cell>
          <cell r="H1056" t="str">
            <v>Flip Cover</v>
          </cell>
          <cell r="J1056">
            <v>80</v>
          </cell>
          <cell r="L1056">
            <v>0</v>
          </cell>
        </row>
        <row r="1057">
          <cell r="A1057" t="str">
            <v>M4</v>
          </cell>
          <cell r="B1057" t="str">
            <v>W15</v>
          </cell>
          <cell r="C1057">
            <v>43199</v>
          </cell>
          <cell r="D1057" t="str">
            <v>B</v>
          </cell>
          <cell r="E1057" t="str">
            <v>PACKING</v>
          </cell>
          <cell r="G1057" t="str">
            <v>Old</v>
          </cell>
          <cell r="H1057" t="str">
            <v>Flip Cover</v>
          </cell>
          <cell r="J1057">
            <v>461</v>
          </cell>
          <cell r="L1057">
            <v>10</v>
          </cell>
        </row>
        <row r="1058">
          <cell r="A1058" t="str">
            <v>M4</v>
          </cell>
          <cell r="B1058" t="str">
            <v>W15</v>
          </cell>
          <cell r="C1058">
            <v>43199</v>
          </cell>
          <cell r="D1058" t="str">
            <v>B</v>
          </cell>
          <cell r="E1058" t="str">
            <v>PACKING</v>
          </cell>
          <cell r="G1058" t="str">
            <v>New</v>
          </cell>
          <cell r="H1058" t="str">
            <v>Clear View Cover</v>
          </cell>
          <cell r="J1058">
            <v>555</v>
          </cell>
          <cell r="L1058">
            <v>2</v>
          </cell>
        </row>
        <row r="1059">
          <cell r="A1059" t="str">
            <v>M4</v>
          </cell>
          <cell r="B1059" t="str">
            <v>W15</v>
          </cell>
          <cell r="C1059">
            <v>43199</v>
          </cell>
          <cell r="D1059" t="str">
            <v>B</v>
          </cell>
          <cell r="E1059" t="str">
            <v>ASSY</v>
          </cell>
          <cell r="G1059" t="str">
            <v>Old</v>
          </cell>
          <cell r="H1059" t="str">
            <v>Clear View Cover</v>
          </cell>
          <cell r="J1059">
            <v>97</v>
          </cell>
          <cell r="L1059">
            <v>0</v>
          </cell>
        </row>
        <row r="1060">
          <cell r="A1060" t="str">
            <v>M4</v>
          </cell>
          <cell r="B1060" t="str">
            <v>W15</v>
          </cell>
          <cell r="C1060">
            <v>43199</v>
          </cell>
          <cell r="D1060" t="str">
            <v>B</v>
          </cell>
          <cell r="E1060" t="str">
            <v>ASSY</v>
          </cell>
          <cell r="G1060" t="str">
            <v>Old</v>
          </cell>
          <cell r="H1060" t="str">
            <v>Clear View Cover</v>
          </cell>
          <cell r="J1060">
            <v>8</v>
          </cell>
          <cell r="L1060">
            <v>0</v>
          </cell>
        </row>
        <row r="1061">
          <cell r="A1061" t="str">
            <v>M4</v>
          </cell>
          <cell r="B1061" t="str">
            <v>W15</v>
          </cell>
          <cell r="C1061">
            <v>43199</v>
          </cell>
          <cell r="D1061" t="str">
            <v>B</v>
          </cell>
          <cell r="E1061" t="str">
            <v>ASSY</v>
          </cell>
          <cell r="G1061" t="str">
            <v>Old</v>
          </cell>
          <cell r="H1061" t="str">
            <v>Clear View Cover</v>
          </cell>
          <cell r="J1061">
            <v>1150</v>
          </cell>
          <cell r="L1061">
            <v>0</v>
          </cell>
        </row>
        <row r="1062">
          <cell r="A1062" t="str">
            <v>M4</v>
          </cell>
          <cell r="B1062" t="str">
            <v>W15</v>
          </cell>
          <cell r="C1062">
            <v>43199</v>
          </cell>
          <cell r="D1062" t="str">
            <v>B</v>
          </cell>
          <cell r="E1062" t="str">
            <v>MAIN HEATING</v>
          </cell>
          <cell r="G1062" t="str">
            <v>Old</v>
          </cell>
          <cell r="H1062" t="str">
            <v>Clear View Cover</v>
          </cell>
          <cell r="J1062">
            <v>7</v>
          </cell>
          <cell r="L1062">
            <v>0</v>
          </cell>
        </row>
        <row r="1063">
          <cell r="A1063" t="str">
            <v>M4</v>
          </cell>
          <cell r="B1063" t="str">
            <v>W15</v>
          </cell>
          <cell r="C1063">
            <v>43199</v>
          </cell>
          <cell r="D1063" t="str">
            <v>B</v>
          </cell>
          <cell r="E1063" t="str">
            <v>MAIN HEATING</v>
          </cell>
          <cell r="G1063" t="str">
            <v>Old</v>
          </cell>
          <cell r="H1063" t="str">
            <v>Clear View Cover</v>
          </cell>
          <cell r="J1063">
            <v>59</v>
          </cell>
          <cell r="L1063">
            <v>0</v>
          </cell>
        </row>
        <row r="1064">
          <cell r="A1064" t="str">
            <v>M4</v>
          </cell>
          <cell r="B1064" t="str">
            <v>W15</v>
          </cell>
          <cell r="C1064">
            <v>43199</v>
          </cell>
          <cell r="D1064" t="str">
            <v>B</v>
          </cell>
          <cell r="E1064" t="str">
            <v>MAIN HEATING</v>
          </cell>
          <cell r="G1064" t="str">
            <v>Old</v>
          </cell>
          <cell r="H1064" t="str">
            <v>Clear View Cover</v>
          </cell>
          <cell r="J1064">
            <v>142</v>
          </cell>
          <cell r="L1064">
            <v>0</v>
          </cell>
        </row>
        <row r="1065">
          <cell r="A1065" t="str">
            <v>M4</v>
          </cell>
          <cell r="B1065" t="str">
            <v>W15</v>
          </cell>
          <cell r="C1065">
            <v>43199</v>
          </cell>
          <cell r="D1065" t="str">
            <v>B</v>
          </cell>
          <cell r="E1065" t="str">
            <v>MAIN HEATING</v>
          </cell>
          <cell r="G1065" t="str">
            <v>Old</v>
          </cell>
          <cell r="H1065" t="str">
            <v>Clear View Cover</v>
          </cell>
          <cell r="J1065">
            <v>11</v>
          </cell>
          <cell r="L1065">
            <v>0</v>
          </cell>
        </row>
        <row r="1066">
          <cell r="A1066" t="str">
            <v>M4</v>
          </cell>
          <cell r="B1066" t="str">
            <v>W15</v>
          </cell>
          <cell r="C1066">
            <v>43199</v>
          </cell>
          <cell r="D1066" t="str">
            <v>B</v>
          </cell>
          <cell r="E1066" t="str">
            <v>MAIN HEATING</v>
          </cell>
          <cell r="G1066" t="str">
            <v>Old</v>
          </cell>
          <cell r="H1066" t="str">
            <v>Clear View Cover</v>
          </cell>
          <cell r="J1066">
            <v>633</v>
          </cell>
          <cell r="L1066">
            <v>0</v>
          </cell>
        </row>
        <row r="1067">
          <cell r="A1067" t="str">
            <v>M4</v>
          </cell>
          <cell r="B1067" t="str">
            <v>W15</v>
          </cell>
          <cell r="C1067">
            <v>43199</v>
          </cell>
          <cell r="D1067" t="str">
            <v>B</v>
          </cell>
          <cell r="E1067" t="str">
            <v>ASSY</v>
          </cell>
          <cell r="G1067" t="str">
            <v>Old Silicon</v>
          </cell>
          <cell r="H1067" t="str">
            <v>Silicon</v>
          </cell>
          <cell r="J1067">
            <v>1530</v>
          </cell>
          <cell r="L1067">
            <v>6</v>
          </cell>
        </row>
        <row r="1068">
          <cell r="A1068" t="str">
            <v>M4</v>
          </cell>
          <cell r="B1068" t="str">
            <v>W15</v>
          </cell>
          <cell r="C1068">
            <v>43199</v>
          </cell>
          <cell r="D1068" t="str">
            <v>B</v>
          </cell>
          <cell r="E1068" t="str">
            <v>ASSY</v>
          </cell>
          <cell r="G1068" t="str">
            <v>Old Silicon</v>
          </cell>
          <cell r="H1068" t="str">
            <v>Silicon</v>
          </cell>
          <cell r="J1068">
            <v>79</v>
          </cell>
          <cell r="L1068">
            <v>3</v>
          </cell>
        </row>
        <row r="1069">
          <cell r="A1069" t="str">
            <v>M4</v>
          </cell>
          <cell r="B1069" t="str">
            <v>W15</v>
          </cell>
          <cell r="C1069">
            <v>43199</v>
          </cell>
          <cell r="D1069" t="str">
            <v>B</v>
          </cell>
          <cell r="E1069" t="str">
            <v>ASSY</v>
          </cell>
          <cell r="G1069" t="str">
            <v>Old Silicon</v>
          </cell>
          <cell r="H1069" t="str">
            <v>Silicon</v>
          </cell>
          <cell r="J1069">
            <v>78</v>
          </cell>
          <cell r="L1069">
            <v>0</v>
          </cell>
        </row>
        <row r="1070">
          <cell r="A1070" t="str">
            <v>M4</v>
          </cell>
          <cell r="B1070" t="str">
            <v>W15</v>
          </cell>
          <cell r="C1070">
            <v>43199</v>
          </cell>
          <cell r="D1070" t="str">
            <v>B</v>
          </cell>
          <cell r="E1070" t="str">
            <v>ASSY</v>
          </cell>
          <cell r="G1070" t="str">
            <v>New Silicon</v>
          </cell>
          <cell r="H1070" t="str">
            <v>Silicon</v>
          </cell>
          <cell r="J1070">
            <v>720</v>
          </cell>
          <cell r="L1070">
            <v>0</v>
          </cell>
        </row>
        <row r="1071">
          <cell r="A1071" t="str">
            <v>M4</v>
          </cell>
          <cell r="B1071" t="str">
            <v>W15</v>
          </cell>
          <cell r="C1071">
            <v>43199</v>
          </cell>
          <cell r="D1071" t="str">
            <v>B</v>
          </cell>
          <cell r="E1071" t="str">
            <v>ASSY</v>
          </cell>
          <cell r="G1071" t="str">
            <v>Old</v>
          </cell>
          <cell r="H1071" t="str">
            <v>Book cover</v>
          </cell>
          <cell r="J1071">
            <v>382</v>
          </cell>
          <cell r="L1071">
            <v>4</v>
          </cell>
        </row>
        <row r="1072">
          <cell r="A1072" t="str">
            <v>M4</v>
          </cell>
          <cell r="B1072" t="str">
            <v>W15</v>
          </cell>
          <cell r="C1072">
            <v>43199</v>
          </cell>
          <cell r="D1072" t="str">
            <v>B</v>
          </cell>
          <cell r="E1072" t="str">
            <v>ASSY</v>
          </cell>
          <cell r="G1072" t="str">
            <v>Old</v>
          </cell>
          <cell r="H1072" t="str">
            <v>Book cover</v>
          </cell>
          <cell r="J1072">
            <v>106</v>
          </cell>
          <cell r="L1072">
            <v>0</v>
          </cell>
        </row>
        <row r="1073">
          <cell r="A1073" t="str">
            <v>M4</v>
          </cell>
          <cell r="B1073" t="str">
            <v>W15</v>
          </cell>
          <cell r="C1073">
            <v>43199</v>
          </cell>
          <cell r="D1073" t="str">
            <v>B</v>
          </cell>
          <cell r="E1073" t="str">
            <v>ASSY</v>
          </cell>
          <cell r="G1073" t="str">
            <v>Old</v>
          </cell>
          <cell r="H1073" t="str">
            <v>Book cover</v>
          </cell>
          <cell r="J1073">
            <v>189</v>
          </cell>
          <cell r="L1073">
            <v>0</v>
          </cell>
        </row>
        <row r="1074">
          <cell r="A1074" t="str">
            <v>M4</v>
          </cell>
          <cell r="B1074" t="str">
            <v>W15</v>
          </cell>
          <cell r="C1074">
            <v>43199</v>
          </cell>
          <cell r="D1074" t="str">
            <v>B</v>
          </cell>
          <cell r="E1074" t="str">
            <v>ASSY</v>
          </cell>
          <cell r="G1074" t="str">
            <v>Old</v>
          </cell>
          <cell r="H1074" t="str">
            <v>Book cover</v>
          </cell>
          <cell r="J1074">
            <v>1094</v>
          </cell>
          <cell r="L1074">
            <v>4</v>
          </cell>
        </row>
        <row r="1075">
          <cell r="A1075" t="str">
            <v>M4</v>
          </cell>
          <cell r="B1075" t="str">
            <v>W15</v>
          </cell>
          <cell r="C1075">
            <v>43199</v>
          </cell>
          <cell r="D1075" t="str">
            <v>B</v>
          </cell>
          <cell r="E1075" t="str">
            <v>ASSY</v>
          </cell>
          <cell r="G1075" t="str">
            <v>Old</v>
          </cell>
          <cell r="H1075" t="str">
            <v>Book cover</v>
          </cell>
          <cell r="J1075">
            <v>61</v>
          </cell>
          <cell r="L1075">
            <v>0</v>
          </cell>
        </row>
        <row r="1076">
          <cell r="A1076" t="str">
            <v>M4</v>
          </cell>
          <cell r="B1076" t="str">
            <v>W15</v>
          </cell>
          <cell r="C1076">
            <v>43199</v>
          </cell>
          <cell r="D1076" t="str">
            <v>B</v>
          </cell>
          <cell r="E1076" t="str">
            <v>ASSY</v>
          </cell>
          <cell r="G1076" t="str">
            <v>Old</v>
          </cell>
          <cell r="H1076" t="str">
            <v>Book cover</v>
          </cell>
          <cell r="J1076">
            <v>232</v>
          </cell>
          <cell r="L1076">
            <v>0</v>
          </cell>
        </row>
        <row r="1077">
          <cell r="A1077" t="str">
            <v>M4</v>
          </cell>
          <cell r="B1077" t="str">
            <v>W15</v>
          </cell>
          <cell r="C1077">
            <v>43199</v>
          </cell>
          <cell r="D1077" t="str">
            <v>B</v>
          </cell>
          <cell r="E1077" t="str">
            <v>ASSY</v>
          </cell>
          <cell r="G1077" t="str">
            <v>Old</v>
          </cell>
          <cell r="H1077" t="str">
            <v>Book cover</v>
          </cell>
          <cell r="J1077">
            <v>210</v>
          </cell>
          <cell r="L1077">
            <v>0</v>
          </cell>
        </row>
        <row r="1078">
          <cell r="A1078" t="str">
            <v>M4</v>
          </cell>
          <cell r="B1078" t="str">
            <v>W15</v>
          </cell>
          <cell r="C1078">
            <v>43199</v>
          </cell>
          <cell r="D1078" t="str">
            <v>B</v>
          </cell>
          <cell r="E1078" t="str">
            <v>PACKING</v>
          </cell>
          <cell r="G1078" t="str">
            <v>New</v>
          </cell>
          <cell r="H1078" t="str">
            <v>Clear View Cover</v>
          </cell>
          <cell r="J1078">
            <v>1725</v>
          </cell>
          <cell r="L1078">
            <v>15</v>
          </cell>
        </row>
        <row r="1079">
          <cell r="A1079" t="str">
            <v>M4</v>
          </cell>
          <cell r="B1079" t="str">
            <v>W15</v>
          </cell>
          <cell r="C1079">
            <v>43199</v>
          </cell>
          <cell r="D1079" t="str">
            <v>B</v>
          </cell>
          <cell r="E1079" t="str">
            <v>PACKING</v>
          </cell>
          <cell r="G1079" t="str">
            <v>New</v>
          </cell>
          <cell r="H1079" t="str">
            <v>Clear View Cover</v>
          </cell>
          <cell r="J1079">
            <v>580</v>
          </cell>
          <cell r="L1079">
            <v>0</v>
          </cell>
        </row>
        <row r="1080">
          <cell r="A1080" t="str">
            <v>M4</v>
          </cell>
          <cell r="B1080" t="str">
            <v>W15</v>
          </cell>
          <cell r="C1080">
            <v>43199</v>
          </cell>
          <cell r="D1080" t="str">
            <v>B</v>
          </cell>
          <cell r="E1080" t="str">
            <v>PACKING</v>
          </cell>
          <cell r="G1080" t="str">
            <v>New</v>
          </cell>
          <cell r="H1080" t="str">
            <v>Clear View Cover</v>
          </cell>
          <cell r="J1080">
            <v>619</v>
          </cell>
          <cell r="L1080">
            <v>4</v>
          </cell>
        </row>
        <row r="1081">
          <cell r="A1081" t="str">
            <v>M4</v>
          </cell>
          <cell r="B1081" t="str">
            <v>W15</v>
          </cell>
          <cell r="C1081">
            <v>43199</v>
          </cell>
          <cell r="D1081" t="str">
            <v>B</v>
          </cell>
          <cell r="E1081" t="str">
            <v>MAIN HEATING</v>
          </cell>
          <cell r="G1081" t="str">
            <v>New</v>
          </cell>
          <cell r="H1081" t="str">
            <v>Clear View Cover</v>
          </cell>
          <cell r="J1081">
            <v>82</v>
          </cell>
          <cell r="L1081">
            <v>0</v>
          </cell>
        </row>
        <row r="1082">
          <cell r="A1082" t="str">
            <v>M4</v>
          </cell>
          <cell r="B1082" t="str">
            <v>W15</v>
          </cell>
          <cell r="C1082">
            <v>43199</v>
          </cell>
          <cell r="D1082" t="str">
            <v>B</v>
          </cell>
          <cell r="E1082" t="str">
            <v>MAIN HEATING</v>
          </cell>
          <cell r="G1082" t="str">
            <v>New</v>
          </cell>
          <cell r="H1082" t="str">
            <v>Clear View Cover</v>
          </cell>
          <cell r="J1082">
            <v>62</v>
          </cell>
          <cell r="L1082">
            <v>0</v>
          </cell>
        </row>
        <row r="1083">
          <cell r="A1083" t="str">
            <v>M4</v>
          </cell>
          <cell r="B1083" t="str">
            <v>W15</v>
          </cell>
          <cell r="C1083">
            <v>43199</v>
          </cell>
          <cell r="D1083" t="str">
            <v>B</v>
          </cell>
          <cell r="E1083" t="str">
            <v>MAIN HEATING</v>
          </cell>
          <cell r="G1083" t="str">
            <v>New</v>
          </cell>
          <cell r="H1083" t="str">
            <v>Clear View Cover</v>
          </cell>
          <cell r="J1083">
            <v>548</v>
          </cell>
          <cell r="L1083">
            <v>0</v>
          </cell>
        </row>
        <row r="1084">
          <cell r="A1084" t="str">
            <v>M4</v>
          </cell>
          <cell r="B1084" t="str">
            <v>W15</v>
          </cell>
          <cell r="C1084">
            <v>43199</v>
          </cell>
          <cell r="D1084" t="str">
            <v>B</v>
          </cell>
          <cell r="E1084" t="str">
            <v>MAIN HEATING</v>
          </cell>
          <cell r="G1084" t="str">
            <v>New</v>
          </cell>
          <cell r="H1084" t="str">
            <v>Clear View Cover</v>
          </cell>
          <cell r="J1084">
            <v>377</v>
          </cell>
          <cell r="L1084">
            <v>0</v>
          </cell>
        </row>
        <row r="1085">
          <cell r="A1085" t="str">
            <v>M4</v>
          </cell>
          <cell r="B1085" t="str">
            <v>W15</v>
          </cell>
          <cell r="C1085">
            <v>43199</v>
          </cell>
          <cell r="D1085" t="str">
            <v>B</v>
          </cell>
          <cell r="E1085" t="str">
            <v>MAIN HEATING</v>
          </cell>
          <cell r="G1085" t="str">
            <v>New</v>
          </cell>
          <cell r="H1085" t="str">
            <v>Clear View Cover</v>
          </cell>
          <cell r="J1085">
            <v>2310</v>
          </cell>
          <cell r="L1085">
            <v>0</v>
          </cell>
        </row>
        <row r="1086">
          <cell r="A1086" t="str">
            <v>M4</v>
          </cell>
          <cell r="B1086" t="str">
            <v>W15</v>
          </cell>
          <cell r="C1086">
            <v>43199</v>
          </cell>
          <cell r="D1086" t="str">
            <v>B</v>
          </cell>
          <cell r="E1086" t="str">
            <v>ASSY</v>
          </cell>
          <cell r="G1086" t="str">
            <v>New</v>
          </cell>
          <cell r="H1086" t="str">
            <v>Clear View Cover</v>
          </cell>
          <cell r="J1086">
            <v>2198</v>
          </cell>
          <cell r="L1086">
            <v>1</v>
          </cell>
        </row>
        <row r="1087">
          <cell r="A1087" t="str">
            <v>M4</v>
          </cell>
          <cell r="B1087" t="str">
            <v>W15</v>
          </cell>
          <cell r="C1087">
            <v>43199</v>
          </cell>
          <cell r="D1087" t="str">
            <v>B</v>
          </cell>
          <cell r="E1087" t="str">
            <v>ASSY</v>
          </cell>
          <cell r="G1087" t="str">
            <v>New</v>
          </cell>
          <cell r="H1087" t="str">
            <v>Clear View Cover</v>
          </cell>
          <cell r="J1087">
            <v>1971</v>
          </cell>
          <cell r="L1087">
            <v>1</v>
          </cell>
        </row>
        <row r="1088">
          <cell r="A1088" t="str">
            <v>M4</v>
          </cell>
          <cell r="B1088" t="str">
            <v>W15</v>
          </cell>
          <cell r="C1088">
            <v>43199</v>
          </cell>
          <cell r="D1088" t="str">
            <v>B</v>
          </cell>
          <cell r="E1088" t="str">
            <v>ASSY</v>
          </cell>
          <cell r="G1088" t="str">
            <v>Old</v>
          </cell>
          <cell r="H1088" t="str">
            <v>Clear View Cover</v>
          </cell>
          <cell r="J1088">
            <v>720</v>
          </cell>
          <cell r="L1088">
            <v>0</v>
          </cell>
        </row>
        <row r="1089">
          <cell r="A1089" t="str">
            <v>M4</v>
          </cell>
          <cell r="B1089" t="str">
            <v>W15</v>
          </cell>
          <cell r="C1089">
            <v>43199</v>
          </cell>
          <cell r="D1089" t="str">
            <v>B</v>
          </cell>
          <cell r="E1089" t="str">
            <v>ASSY</v>
          </cell>
          <cell r="G1089" t="str">
            <v>Old</v>
          </cell>
          <cell r="H1089" t="str">
            <v>Clear View Cover</v>
          </cell>
          <cell r="J1089">
            <v>40</v>
          </cell>
          <cell r="L1089">
            <v>0</v>
          </cell>
        </row>
        <row r="1090">
          <cell r="A1090" t="str">
            <v>M4</v>
          </cell>
          <cell r="B1090" t="str">
            <v>W15</v>
          </cell>
          <cell r="C1090">
            <v>43199</v>
          </cell>
          <cell r="D1090" t="str">
            <v>B</v>
          </cell>
          <cell r="E1090" t="str">
            <v>EDGE COATING</v>
          </cell>
          <cell r="G1090" t="str">
            <v>New</v>
          </cell>
          <cell r="H1090" t="str">
            <v>Clear View Cover</v>
          </cell>
          <cell r="J1090">
            <v>2500</v>
          </cell>
          <cell r="L1090">
            <v>3</v>
          </cell>
        </row>
        <row r="1091">
          <cell r="A1091" t="str">
            <v>M4</v>
          </cell>
          <cell r="B1091" t="str">
            <v>W15</v>
          </cell>
          <cell r="C1091">
            <v>43199</v>
          </cell>
          <cell r="D1091" t="str">
            <v>B</v>
          </cell>
          <cell r="E1091" t="str">
            <v>EDGE COATING</v>
          </cell>
          <cell r="G1091" t="str">
            <v>New</v>
          </cell>
          <cell r="H1091" t="str">
            <v>Clear View Cover</v>
          </cell>
          <cell r="J1091">
            <v>1597</v>
          </cell>
          <cell r="L1091">
            <v>0</v>
          </cell>
        </row>
        <row r="1092">
          <cell r="A1092" t="str">
            <v>M4</v>
          </cell>
          <cell r="B1092" t="str">
            <v>W15</v>
          </cell>
          <cell r="C1092">
            <v>43199</v>
          </cell>
          <cell r="D1092" t="str">
            <v>B</v>
          </cell>
          <cell r="E1092" t="str">
            <v>EDGE COATING</v>
          </cell>
          <cell r="G1092" t="str">
            <v>New</v>
          </cell>
          <cell r="H1092" t="str">
            <v>Clear View Cover</v>
          </cell>
          <cell r="J1092">
            <v>3521</v>
          </cell>
          <cell r="L1092">
            <v>1</v>
          </cell>
        </row>
        <row r="1093">
          <cell r="A1093" t="str">
            <v>M4</v>
          </cell>
          <cell r="B1093" t="str">
            <v>W15</v>
          </cell>
          <cell r="C1093">
            <v>43199</v>
          </cell>
          <cell r="D1093" t="str">
            <v>B</v>
          </cell>
          <cell r="E1093" t="str">
            <v>EDGE COATING</v>
          </cell>
          <cell r="G1093" t="str">
            <v>New</v>
          </cell>
          <cell r="H1093" t="str">
            <v>Clear View Cover</v>
          </cell>
          <cell r="J1093">
            <v>1006</v>
          </cell>
          <cell r="L1093">
            <v>0</v>
          </cell>
        </row>
        <row r="1094">
          <cell r="A1094" t="str">
            <v>M4</v>
          </cell>
          <cell r="B1094" t="str">
            <v>W15</v>
          </cell>
          <cell r="C1094">
            <v>43199</v>
          </cell>
          <cell r="D1094" t="str">
            <v>B</v>
          </cell>
          <cell r="E1094" t="str">
            <v>EDGE COATING</v>
          </cell>
          <cell r="G1094" t="str">
            <v>New</v>
          </cell>
          <cell r="H1094" t="str">
            <v>Clear View Cover</v>
          </cell>
          <cell r="J1094">
            <v>730</v>
          </cell>
          <cell r="L1094">
            <v>0</v>
          </cell>
        </row>
        <row r="1095">
          <cell r="A1095" t="str">
            <v>M4</v>
          </cell>
          <cell r="B1095" t="str">
            <v>W15</v>
          </cell>
          <cell r="C1095">
            <v>43199</v>
          </cell>
          <cell r="D1095" t="str">
            <v>B</v>
          </cell>
          <cell r="E1095" t="str">
            <v>EDGE COATING</v>
          </cell>
          <cell r="G1095" t="str">
            <v>Old</v>
          </cell>
          <cell r="H1095" t="str">
            <v>Clear View Cover</v>
          </cell>
          <cell r="J1095">
            <v>916</v>
          </cell>
          <cell r="L1095">
            <v>0</v>
          </cell>
        </row>
        <row r="1096">
          <cell r="A1096" t="str">
            <v>M4</v>
          </cell>
          <cell r="B1096" t="str">
            <v>W15</v>
          </cell>
          <cell r="C1096">
            <v>43199</v>
          </cell>
          <cell r="D1096" t="str">
            <v>B</v>
          </cell>
          <cell r="E1096" t="str">
            <v>EDGE COATING</v>
          </cell>
          <cell r="G1096" t="str">
            <v>Old</v>
          </cell>
          <cell r="H1096" t="str">
            <v>Clear View Cover</v>
          </cell>
          <cell r="J1096">
            <v>595</v>
          </cell>
          <cell r="L1096">
            <v>1</v>
          </cell>
        </row>
        <row r="1097">
          <cell r="A1097" t="str">
            <v>M4</v>
          </cell>
          <cell r="B1097" t="str">
            <v>W15</v>
          </cell>
          <cell r="C1097">
            <v>43199</v>
          </cell>
          <cell r="D1097" t="str">
            <v>B</v>
          </cell>
          <cell r="E1097" t="str">
            <v>EDGE COATING</v>
          </cell>
          <cell r="G1097" t="str">
            <v>Old</v>
          </cell>
          <cell r="H1097" t="str">
            <v>Clear View Cover</v>
          </cell>
          <cell r="J1097">
            <v>417</v>
          </cell>
          <cell r="L1097">
            <v>0</v>
          </cell>
        </row>
        <row r="1098">
          <cell r="A1098" t="str">
            <v>M4</v>
          </cell>
          <cell r="B1098" t="str">
            <v>W15</v>
          </cell>
          <cell r="C1098">
            <v>43199</v>
          </cell>
          <cell r="D1098" t="str">
            <v>B</v>
          </cell>
          <cell r="E1098" t="str">
            <v>EDGE COATING</v>
          </cell>
          <cell r="G1098" t="str">
            <v>Old</v>
          </cell>
          <cell r="H1098" t="str">
            <v>Book cover</v>
          </cell>
          <cell r="J1098">
            <v>966</v>
          </cell>
          <cell r="L1098">
            <v>0</v>
          </cell>
        </row>
        <row r="1099">
          <cell r="A1099" t="str">
            <v>M4</v>
          </cell>
          <cell r="B1099" t="str">
            <v>W15</v>
          </cell>
          <cell r="C1099">
            <v>43199</v>
          </cell>
          <cell r="D1099" t="str">
            <v>B</v>
          </cell>
          <cell r="E1099" t="str">
            <v>EDGE COATING</v>
          </cell>
          <cell r="G1099" t="str">
            <v>Old</v>
          </cell>
          <cell r="H1099" t="str">
            <v>Book cover</v>
          </cell>
          <cell r="J1099">
            <v>776</v>
          </cell>
          <cell r="L1099">
            <v>0</v>
          </cell>
        </row>
        <row r="1100">
          <cell r="A1100" t="str">
            <v>M4</v>
          </cell>
          <cell r="B1100" t="str">
            <v>W15</v>
          </cell>
          <cell r="C1100">
            <v>43199</v>
          </cell>
          <cell r="D1100" t="str">
            <v>B</v>
          </cell>
          <cell r="E1100" t="str">
            <v>EDGE COATING</v>
          </cell>
          <cell r="G1100" t="str">
            <v>Old</v>
          </cell>
          <cell r="H1100" t="str">
            <v>Book cover</v>
          </cell>
          <cell r="J1100">
            <v>520</v>
          </cell>
          <cell r="L1100">
            <v>0</v>
          </cell>
        </row>
        <row r="1101">
          <cell r="A1101" t="str">
            <v>M4</v>
          </cell>
          <cell r="B1101" t="str">
            <v>W15</v>
          </cell>
          <cell r="C1101">
            <v>43199</v>
          </cell>
          <cell r="D1101" t="str">
            <v>B</v>
          </cell>
          <cell r="E1101" t="str">
            <v>EDGE COATING</v>
          </cell>
          <cell r="G1101" t="str">
            <v>Old</v>
          </cell>
          <cell r="H1101" t="str">
            <v>Book cover</v>
          </cell>
          <cell r="J1101">
            <v>217</v>
          </cell>
          <cell r="L1101">
            <v>0</v>
          </cell>
        </row>
        <row r="1102">
          <cell r="A1102" t="str">
            <v>M4</v>
          </cell>
          <cell r="B1102" t="str">
            <v>W15</v>
          </cell>
          <cell r="C1102">
            <v>43199</v>
          </cell>
          <cell r="D1102" t="str">
            <v>B</v>
          </cell>
          <cell r="E1102" t="str">
            <v>EDGE COATING</v>
          </cell>
          <cell r="G1102" t="str">
            <v>Old</v>
          </cell>
          <cell r="H1102" t="str">
            <v>Book cover</v>
          </cell>
          <cell r="J1102">
            <v>87</v>
          </cell>
          <cell r="L1102">
            <v>0</v>
          </cell>
        </row>
        <row r="1103">
          <cell r="A1103" t="str">
            <v>M4</v>
          </cell>
          <cell r="B1103" t="str">
            <v>W15</v>
          </cell>
          <cell r="C1103">
            <v>43199</v>
          </cell>
          <cell r="D1103" t="str">
            <v>B</v>
          </cell>
          <cell r="E1103" t="str">
            <v>EDGE COATING</v>
          </cell>
          <cell r="G1103" t="str">
            <v>Old</v>
          </cell>
          <cell r="H1103" t="str">
            <v>Book cover</v>
          </cell>
          <cell r="J1103">
            <v>16</v>
          </cell>
          <cell r="L1103">
            <v>0</v>
          </cell>
        </row>
        <row r="1104">
          <cell r="A1104" t="str">
            <v>M4</v>
          </cell>
          <cell r="B1104" t="str">
            <v>W15</v>
          </cell>
          <cell r="C1104">
            <v>43199</v>
          </cell>
          <cell r="D1104" t="str">
            <v>B</v>
          </cell>
          <cell r="E1104" t="str">
            <v>EDGE COATING</v>
          </cell>
          <cell r="G1104" t="str">
            <v>Old</v>
          </cell>
          <cell r="H1104" t="str">
            <v>Book cover</v>
          </cell>
          <cell r="J1104">
            <v>77</v>
          </cell>
          <cell r="L1104">
            <v>0</v>
          </cell>
        </row>
        <row r="1105">
          <cell r="A1105" t="str">
            <v>M4</v>
          </cell>
          <cell r="B1105" t="str">
            <v>W15</v>
          </cell>
          <cell r="C1105">
            <v>43199</v>
          </cell>
          <cell r="D1105" t="str">
            <v>B</v>
          </cell>
          <cell r="E1105" t="str">
            <v>EDGE COATING</v>
          </cell>
          <cell r="G1105" t="str">
            <v>Old</v>
          </cell>
          <cell r="H1105" t="str">
            <v>Book cover</v>
          </cell>
          <cell r="J1105">
            <v>60</v>
          </cell>
          <cell r="L1105">
            <v>0</v>
          </cell>
        </row>
        <row r="1106">
          <cell r="A1106" t="str">
            <v>M4</v>
          </cell>
          <cell r="B1106" t="str">
            <v>W15</v>
          </cell>
          <cell r="C1106">
            <v>43199</v>
          </cell>
          <cell r="D1106" t="str">
            <v>B</v>
          </cell>
          <cell r="E1106" t="str">
            <v>MAIN HEATING</v>
          </cell>
          <cell r="G1106" t="str">
            <v>New</v>
          </cell>
          <cell r="H1106" t="str">
            <v>Clear View Cover</v>
          </cell>
          <cell r="J1106">
            <v>3891</v>
          </cell>
          <cell r="L1106">
            <v>0</v>
          </cell>
        </row>
        <row r="1107">
          <cell r="A1107" t="str">
            <v>M4</v>
          </cell>
          <cell r="B1107" t="str">
            <v>W15</v>
          </cell>
          <cell r="C1107">
            <v>43199</v>
          </cell>
          <cell r="D1107" t="str">
            <v>B</v>
          </cell>
          <cell r="E1107" t="str">
            <v>MAIN HEATING</v>
          </cell>
          <cell r="G1107" t="str">
            <v>New</v>
          </cell>
          <cell r="H1107" t="str">
            <v>Clear View Cover</v>
          </cell>
          <cell r="J1107">
            <v>353</v>
          </cell>
          <cell r="L1107">
            <v>0</v>
          </cell>
        </row>
        <row r="1108">
          <cell r="A1108" t="str">
            <v>M4</v>
          </cell>
          <cell r="B1108" t="str">
            <v>W15</v>
          </cell>
          <cell r="C1108">
            <v>43199</v>
          </cell>
          <cell r="D1108" t="str">
            <v>B</v>
          </cell>
          <cell r="E1108" t="str">
            <v>ASSY</v>
          </cell>
          <cell r="G1108" t="str">
            <v>Old</v>
          </cell>
          <cell r="H1108" t="str">
            <v>Clear View Cover</v>
          </cell>
          <cell r="J1108">
            <v>240</v>
          </cell>
          <cell r="L1108">
            <v>0</v>
          </cell>
        </row>
        <row r="1109">
          <cell r="A1109" t="str">
            <v>M4</v>
          </cell>
          <cell r="B1109" t="str">
            <v>W15</v>
          </cell>
          <cell r="C1109">
            <v>43199</v>
          </cell>
          <cell r="D1109" t="str">
            <v>B</v>
          </cell>
          <cell r="E1109" t="str">
            <v>ASSY</v>
          </cell>
          <cell r="G1109" t="str">
            <v>New</v>
          </cell>
          <cell r="H1109" t="str">
            <v>Clear View Cover</v>
          </cell>
          <cell r="J1109">
            <v>1847</v>
          </cell>
          <cell r="L1109">
            <v>3</v>
          </cell>
        </row>
        <row r="1110">
          <cell r="A1110" t="str">
            <v>M4</v>
          </cell>
          <cell r="B1110" t="str">
            <v>W15</v>
          </cell>
          <cell r="C1110">
            <v>43199</v>
          </cell>
          <cell r="D1110" t="str">
            <v>B</v>
          </cell>
          <cell r="E1110" t="str">
            <v>ASSY</v>
          </cell>
          <cell r="G1110" t="str">
            <v>New</v>
          </cell>
          <cell r="H1110" t="str">
            <v>Clear View Cover</v>
          </cell>
          <cell r="J1110">
            <v>1024</v>
          </cell>
          <cell r="L1110">
            <v>1</v>
          </cell>
        </row>
        <row r="1111">
          <cell r="A1111" t="str">
            <v>M4</v>
          </cell>
          <cell r="B1111" t="str">
            <v>W15</v>
          </cell>
          <cell r="C1111">
            <v>43199</v>
          </cell>
          <cell r="D1111" t="str">
            <v>B</v>
          </cell>
          <cell r="E1111" t="str">
            <v>ASSY</v>
          </cell>
          <cell r="G1111" t="str">
            <v>New</v>
          </cell>
          <cell r="H1111" t="str">
            <v>Clear View Cover</v>
          </cell>
          <cell r="J1111">
            <v>1404</v>
          </cell>
          <cell r="L1111">
            <v>0</v>
          </cell>
        </row>
        <row r="1112">
          <cell r="A1112" t="str">
            <v>M4</v>
          </cell>
          <cell r="B1112" t="str">
            <v>W15</v>
          </cell>
          <cell r="C1112">
            <v>43199</v>
          </cell>
          <cell r="D1112" t="str">
            <v>B</v>
          </cell>
          <cell r="E1112" t="str">
            <v>IN T/P</v>
          </cell>
          <cell r="G1112" t="str">
            <v>New</v>
          </cell>
          <cell r="H1112" t="str">
            <v>Clear View Cover</v>
          </cell>
          <cell r="J1112">
            <v>62</v>
          </cell>
          <cell r="L1112">
            <v>0</v>
          </cell>
        </row>
        <row r="1113">
          <cell r="A1113" t="str">
            <v>M4</v>
          </cell>
          <cell r="B1113" t="str">
            <v>W15</v>
          </cell>
          <cell r="C1113">
            <v>43199</v>
          </cell>
          <cell r="D1113" t="str">
            <v>B</v>
          </cell>
          <cell r="E1113" t="str">
            <v>IN T/P</v>
          </cell>
          <cell r="G1113" t="str">
            <v>New</v>
          </cell>
          <cell r="H1113" t="str">
            <v>Clear View Cover</v>
          </cell>
          <cell r="J1113">
            <v>199</v>
          </cell>
          <cell r="L1113">
            <v>0</v>
          </cell>
        </row>
        <row r="1114">
          <cell r="A1114" t="str">
            <v>M4</v>
          </cell>
          <cell r="B1114" t="str">
            <v>W15</v>
          </cell>
          <cell r="C1114">
            <v>43199</v>
          </cell>
          <cell r="D1114" t="str">
            <v>B</v>
          </cell>
          <cell r="E1114" t="str">
            <v>IN T/P</v>
          </cell>
          <cell r="G1114" t="str">
            <v>New</v>
          </cell>
          <cell r="H1114" t="str">
            <v>Clear View Cover</v>
          </cell>
          <cell r="J1114">
            <v>528</v>
          </cell>
          <cell r="L1114">
            <v>0</v>
          </cell>
        </row>
        <row r="1115">
          <cell r="A1115" t="str">
            <v>M4</v>
          </cell>
          <cell r="B1115" t="str">
            <v>W15</v>
          </cell>
          <cell r="C1115">
            <v>43199</v>
          </cell>
          <cell r="D1115" t="str">
            <v>B</v>
          </cell>
          <cell r="E1115" t="str">
            <v>IN T/P</v>
          </cell>
          <cell r="G1115" t="str">
            <v>New</v>
          </cell>
          <cell r="H1115" t="str">
            <v>Clear View Cover</v>
          </cell>
          <cell r="J1115">
            <v>377</v>
          </cell>
          <cell r="L1115">
            <v>0</v>
          </cell>
        </row>
        <row r="1116">
          <cell r="A1116" t="str">
            <v>M4</v>
          </cell>
          <cell r="B1116" t="str">
            <v>W15</v>
          </cell>
          <cell r="C1116">
            <v>43199</v>
          </cell>
          <cell r="D1116" t="str">
            <v>B</v>
          </cell>
          <cell r="E1116" t="str">
            <v>IN T/P</v>
          </cell>
          <cell r="G1116" t="str">
            <v>New</v>
          </cell>
          <cell r="H1116" t="str">
            <v>Clear View Cover</v>
          </cell>
          <cell r="J1116">
            <v>1968</v>
          </cell>
          <cell r="L1116">
            <v>0</v>
          </cell>
        </row>
        <row r="1117">
          <cell r="A1117" t="str">
            <v>M4</v>
          </cell>
          <cell r="B1117" t="str">
            <v>W15</v>
          </cell>
          <cell r="C1117">
            <v>43199</v>
          </cell>
          <cell r="D1117" t="str">
            <v>B</v>
          </cell>
          <cell r="E1117" t="str">
            <v>IN T/P</v>
          </cell>
          <cell r="G1117" t="str">
            <v>New</v>
          </cell>
          <cell r="H1117" t="str">
            <v>Clear View Cover</v>
          </cell>
          <cell r="J1117">
            <v>542</v>
          </cell>
          <cell r="L1117">
            <v>0</v>
          </cell>
        </row>
        <row r="1118">
          <cell r="A1118" t="str">
            <v>M4</v>
          </cell>
          <cell r="B1118" t="str">
            <v>W15</v>
          </cell>
          <cell r="C1118">
            <v>43199</v>
          </cell>
          <cell r="D1118" t="str">
            <v>B</v>
          </cell>
          <cell r="E1118" t="str">
            <v>IN T/P</v>
          </cell>
          <cell r="G1118" t="str">
            <v>New</v>
          </cell>
          <cell r="H1118" t="str">
            <v>Clear View Cover</v>
          </cell>
          <cell r="J1118">
            <v>2196</v>
          </cell>
          <cell r="L1118">
            <v>0</v>
          </cell>
        </row>
        <row r="1119">
          <cell r="A1119" t="str">
            <v>M4</v>
          </cell>
          <cell r="B1119" t="str">
            <v>W15</v>
          </cell>
          <cell r="C1119">
            <v>43199</v>
          </cell>
          <cell r="D1119" t="str">
            <v>B</v>
          </cell>
          <cell r="E1119" t="str">
            <v>IN T/P</v>
          </cell>
          <cell r="G1119" t="str">
            <v>Old</v>
          </cell>
          <cell r="H1119" t="str">
            <v>Clear View Cover</v>
          </cell>
          <cell r="J1119">
            <v>1101</v>
          </cell>
          <cell r="L1119">
            <v>3</v>
          </cell>
        </row>
        <row r="1120">
          <cell r="A1120" t="str">
            <v>M4</v>
          </cell>
          <cell r="B1120" t="str">
            <v>W15</v>
          </cell>
          <cell r="C1120">
            <v>43199</v>
          </cell>
          <cell r="D1120" t="str">
            <v>B</v>
          </cell>
          <cell r="E1120" t="str">
            <v>IN T/P</v>
          </cell>
          <cell r="G1120" t="str">
            <v>Old</v>
          </cell>
          <cell r="H1120" t="str">
            <v>Clear View Cover</v>
          </cell>
          <cell r="J1120">
            <v>183</v>
          </cell>
          <cell r="L1120">
            <v>0</v>
          </cell>
        </row>
        <row r="1121">
          <cell r="A1121" t="str">
            <v>M4</v>
          </cell>
          <cell r="B1121" t="str">
            <v>W15</v>
          </cell>
          <cell r="C1121">
            <v>43199</v>
          </cell>
          <cell r="D1121" t="str">
            <v>B</v>
          </cell>
          <cell r="E1121" t="str">
            <v>IN T/P</v>
          </cell>
          <cell r="G1121" t="str">
            <v>Old</v>
          </cell>
          <cell r="H1121" t="str">
            <v>Clear View Cover</v>
          </cell>
          <cell r="J1121">
            <v>658</v>
          </cell>
          <cell r="L1121">
            <v>0</v>
          </cell>
        </row>
        <row r="1122">
          <cell r="A1122" t="str">
            <v>M4</v>
          </cell>
          <cell r="B1122" t="str">
            <v>W15</v>
          </cell>
          <cell r="C1122">
            <v>43199</v>
          </cell>
          <cell r="D1122" t="str">
            <v>B</v>
          </cell>
          <cell r="E1122" t="str">
            <v>IN T/P</v>
          </cell>
          <cell r="G1122" t="str">
            <v>Old</v>
          </cell>
          <cell r="H1122" t="str">
            <v>Clear View Cover</v>
          </cell>
          <cell r="J1122">
            <v>139</v>
          </cell>
          <cell r="L1122">
            <v>0</v>
          </cell>
        </row>
        <row r="1123">
          <cell r="A1123" t="str">
            <v>M4</v>
          </cell>
          <cell r="B1123" t="str">
            <v>W15</v>
          </cell>
          <cell r="C1123">
            <v>43199</v>
          </cell>
          <cell r="D1123" t="str">
            <v>B</v>
          </cell>
          <cell r="E1123" t="str">
            <v>IN T/P</v>
          </cell>
          <cell r="G1123" t="str">
            <v>Old</v>
          </cell>
          <cell r="H1123" t="str">
            <v>Clear View Cover</v>
          </cell>
          <cell r="J1123">
            <v>58</v>
          </cell>
          <cell r="L1123">
            <v>0</v>
          </cell>
        </row>
        <row r="1124">
          <cell r="A1124" t="str">
            <v>M4</v>
          </cell>
          <cell r="B1124" t="str">
            <v>W15</v>
          </cell>
          <cell r="C1124">
            <v>43199</v>
          </cell>
          <cell r="D1124" t="str">
            <v>B</v>
          </cell>
          <cell r="E1124" t="str">
            <v>IN T/P</v>
          </cell>
          <cell r="G1124" t="str">
            <v>Old</v>
          </cell>
          <cell r="H1124" t="str">
            <v>Book cover</v>
          </cell>
          <cell r="J1124">
            <v>539</v>
          </cell>
          <cell r="L1124">
            <v>0</v>
          </cell>
        </row>
        <row r="1125">
          <cell r="A1125" t="str">
            <v>M4</v>
          </cell>
          <cell r="B1125" t="str">
            <v>W15</v>
          </cell>
          <cell r="C1125">
            <v>43199</v>
          </cell>
          <cell r="D1125" t="str">
            <v>B</v>
          </cell>
          <cell r="E1125" t="str">
            <v>IN T/P</v>
          </cell>
          <cell r="G1125" t="str">
            <v>Old</v>
          </cell>
          <cell r="H1125" t="str">
            <v>Book cover</v>
          </cell>
          <cell r="J1125">
            <v>275</v>
          </cell>
          <cell r="L1125">
            <v>0</v>
          </cell>
        </row>
        <row r="1126">
          <cell r="A1126" t="str">
            <v>M4</v>
          </cell>
          <cell r="B1126" t="str">
            <v>W15</v>
          </cell>
          <cell r="C1126">
            <v>43199</v>
          </cell>
          <cell r="D1126" t="str">
            <v>B</v>
          </cell>
          <cell r="E1126" t="str">
            <v>IN T/P</v>
          </cell>
          <cell r="G1126" t="str">
            <v>Old</v>
          </cell>
          <cell r="H1126" t="str">
            <v>Book cover</v>
          </cell>
          <cell r="J1126">
            <v>1055</v>
          </cell>
          <cell r="L1126">
            <v>0</v>
          </cell>
        </row>
        <row r="1127">
          <cell r="A1127" t="str">
            <v>M4</v>
          </cell>
          <cell r="B1127" t="str">
            <v>W15</v>
          </cell>
          <cell r="C1127">
            <v>43199</v>
          </cell>
          <cell r="D1127" t="str">
            <v>B</v>
          </cell>
          <cell r="E1127" t="str">
            <v>IN T/P</v>
          </cell>
          <cell r="G1127" t="str">
            <v>Old</v>
          </cell>
          <cell r="H1127" t="str">
            <v>Book cover</v>
          </cell>
          <cell r="J1127">
            <v>74</v>
          </cell>
          <cell r="L1127">
            <v>0</v>
          </cell>
        </row>
        <row r="1128">
          <cell r="A1128" t="str">
            <v>M4</v>
          </cell>
          <cell r="B1128" t="str">
            <v>W15</v>
          </cell>
          <cell r="C1128">
            <v>43199</v>
          </cell>
          <cell r="D1128" t="str">
            <v>B</v>
          </cell>
          <cell r="E1128" t="str">
            <v>IN T/P</v>
          </cell>
          <cell r="G1128" t="str">
            <v>Old</v>
          </cell>
          <cell r="H1128" t="str">
            <v>Book cover</v>
          </cell>
          <cell r="J1128">
            <v>196</v>
          </cell>
          <cell r="L1128">
            <v>0</v>
          </cell>
        </row>
        <row r="1129">
          <cell r="A1129" t="str">
            <v>M4</v>
          </cell>
          <cell r="B1129" t="str">
            <v>W15</v>
          </cell>
          <cell r="C1129">
            <v>43199</v>
          </cell>
          <cell r="D1129" t="str">
            <v>B</v>
          </cell>
          <cell r="E1129" t="str">
            <v>MAIN HEATING</v>
          </cell>
          <cell r="G1129" t="str">
            <v>Old</v>
          </cell>
          <cell r="H1129" t="str">
            <v>Clear View Cover</v>
          </cell>
          <cell r="J1129">
            <v>1476</v>
          </cell>
          <cell r="L1129">
            <v>0</v>
          </cell>
        </row>
        <row r="1130">
          <cell r="A1130" t="str">
            <v>M4</v>
          </cell>
          <cell r="B1130" t="str">
            <v>W15</v>
          </cell>
          <cell r="C1130">
            <v>43199</v>
          </cell>
          <cell r="D1130" t="str">
            <v>B</v>
          </cell>
          <cell r="E1130" t="str">
            <v>PACKING</v>
          </cell>
          <cell r="G1130" t="str">
            <v>Old</v>
          </cell>
          <cell r="H1130" t="str">
            <v>Clear View Cover</v>
          </cell>
          <cell r="J1130">
            <v>893</v>
          </cell>
          <cell r="L1130">
            <v>13</v>
          </cell>
        </row>
        <row r="1131">
          <cell r="A1131" t="str">
            <v>M4</v>
          </cell>
          <cell r="B1131" t="str">
            <v>W15</v>
          </cell>
          <cell r="C1131">
            <v>43199</v>
          </cell>
          <cell r="D1131" t="str">
            <v>B</v>
          </cell>
          <cell r="E1131" t="str">
            <v>PACKING</v>
          </cell>
          <cell r="G1131" t="str">
            <v>New</v>
          </cell>
          <cell r="H1131" t="str">
            <v>Clear View Cover</v>
          </cell>
          <cell r="J1131">
            <v>126</v>
          </cell>
          <cell r="L1131">
            <v>6</v>
          </cell>
        </row>
        <row r="1132">
          <cell r="A1132" t="str">
            <v>M4</v>
          </cell>
          <cell r="B1132" t="str">
            <v>W15</v>
          </cell>
          <cell r="C1132">
            <v>43199</v>
          </cell>
          <cell r="D1132" t="str">
            <v>B</v>
          </cell>
          <cell r="E1132" t="str">
            <v>PACKING</v>
          </cell>
          <cell r="G1132" t="str">
            <v>New</v>
          </cell>
          <cell r="H1132" t="str">
            <v>Clear View Cover</v>
          </cell>
          <cell r="J1132">
            <v>454</v>
          </cell>
          <cell r="L1132">
            <v>4</v>
          </cell>
        </row>
        <row r="1133">
          <cell r="A1133" t="str">
            <v>M4</v>
          </cell>
          <cell r="B1133" t="str">
            <v>W15</v>
          </cell>
          <cell r="C1133">
            <v>43199</v>
          </cell>
          <cell r="D1133" t="str">
            <v>B</v>
          </cell>
          <cell r="E1133" t="str">
            <v>PACKING</v>
          </cell>
          <cell r="G1133" t="str">
            <v>New</v>
          </cell>
          <cell r="H1133" t="str">
            <v>Clear View Cover</v>
          </cell>
          <cell r="J1133">
            <v>375</v>
          </cell>
          <cell r="L1133">
            <v>5</v>
          </cell>
        </row>
        <row r="1134">
          <cell r="A1134" t="str">
            <v>M4</v>
          </cell>
          <cell r="B1134" t="str">
            <v>W15</v>
          </cell>
          <cell r="C1134">
            <v>43199</v>
          </cell>
          <cell r="D1134" t="str">
            <v>B</v>
          </cell>
          <cell r="E1134" t="str">
            <v>PACKING</v>
          </cell>
          <cell r="G1134" t="str">
            <v>New</v>
          </cell>
          <cell r="H1134" t="str">
            <v>Clear View Cover</v>
          </cell>
          <cell r="J1134">
            <v>40</v>
          </cell>
          <cell r="L1134">
            <v>0</v>
          </cell>
        </row>
        <row r="1135">
          <cell r="A1135" t="str">
            <v>M4</v>
          </cell>
          <cell r="B1135" t="str">
            <v>W15</v>
          </cell>
          <cell r="C1135">
            <v>43199</v>
          </cell>
          <cell r="D1135" t="str">
            <v>B</v>
          </cell>
          <cell r="E1135" t="str">
            <v>PACKING</v>
          </cell>
          <cell r="G1135" t="str">
            <v>New</v>
          </cell>
          <cell r="H1135" t="str">
            <v>Clear View Cover</v>
          </cell>
          <cell r="J1135">
            <v>800</v>
          </cell>
          <cell r="L1135">
            <v>0</v>
          </cell>
        </row>
        <row r="1136">
          <cell r="A1136" t="str">
            <v>M4</v>
          </cell>
          <cell r="B1136" t="str">
            <v>W15</v>
          </cell>
          <cell r="C1136">
            <v>43200</v>
          </cell>
          <cell r="D1136" t="str">
            <v>A</v>
          </cell>
          <cell r="E1136" t="str">
            <v>ASSY</v>
          </cell>
          <cell r="G1136" t="str">
            <v>Old</v>
          </cell>
          <cell r="H1136" t="str">
            <v>Book cover</v>
          </cell>
          <cell r="J1136">
            <v>83</v>
          </cell>
          <cell r="L1136">
            <v>2</v>
          </cell>
        </row>
        <row r="1137">
          <cell r="A1137" t="str">
            <v>M4</v>
          </cell>
          <cell r="B1137" t="str">
            <v>W15</v>
          </cell>
          <cell r="C1137">
            <v>43200</v>
          </cell>
          <cell r="D1137" t="str">
            <v>A</v>
          </cell>
          <cell r="E1137" t="str">
            <v>ASSY</v>
          </cell>
          <cell r="G1137" t="str">
            <v>Old</v>
          </cell>
          <cell r="H1137" t="str">
            <v>Book cover</v>
          </cell>
          <cell r="J1137">
            <v>372</v>
          </cell>
          <cell r="L1137">
            <v>1</v>
          </cell>
        </row>
        <row r="1138">
          <cell r="A1138" t="str">
            <v>M4</v>
          </cell>
          <cell r="B1138" t="str">
            <v>W15</v>
          </cell>
          <cell r="C1138">
            <v>43200</v>
          </cell>
          <cell r="D1138" t="str">
            <v>A</v>
          </cell>
          <cell r="E1138" t="str">
            <v>ASSY</v>
          </cell>
          <cell r="G1138" t="str">
            <v>Old</v>
          </cell>
          <cell r="H1138" t="str">
            <v>Book cover</v>
          </cell>
          <cell r="J1138">
            <v>1335</v>
          </cell>
          <cell r="L1138">
            <v>5</v>
          </cell>
        </row>
        <row r="1139">
          <cell r="A1139" t="str">
            <v>M4</v>
          </cell>
          <cell r="B1139" t="str">
            <v>W15</v>
          </cell>
          <cell r="C1139">
            <v>43200</v>
          </cell>
          <cell r="D1139" t="str">
            <v>A</v>
          </cell>
          <cell r="E1139" t="str">
            <v>ASSY</v>
          </cell>
          <cell r="G1139" t="str">
            <v>Old</v>
          </cell>
          <cell r="H1139" t="str">
            <v>Book cover</v>
          </cell>
          <cell r="J1139">
            <v>31</v>
          </cell>
          <cell r="L1139">
            <v>0</v>
          </cell>
        </row>
        <row r="1140">
          <cell r="A1140" t="str">
            <v>M4</v>
          </cell>
          <cell r="B1140" t="str">
            <v>W15</v>
          </cell>
          <cell r="C1140">
            <v>43200</v>
          </cell>
          <cell r="D1140" t="str">
            <v>A</v>
          </cell>
          <cell r="E1140" t="str">
            <v>ASSY</v>
          </cell>
          <cell r="G1140" t="str">
            <v>New</v>
          </cell>
          <cell r="H1140" t="str">
            <v>Clear View Cover</v>
          </cell>
          <cell r="J1140">
            <v>236</v>
          </cell>
          <cell r="L1140">
            <v>0</v>
          </cell>
        </row>
        <row r="1141">
          <cell r="A1141" t="str">
            <v>M4</v>
          </cell>
          <cell r="B1141" t="str">
            <v>W15</v>
          </cell>
          <cell r="C1141">
            <v>43200</v>
          </cell>
          <cell r="D1141" t="str">
            <v>A</v>
          </cell>
          <cell r="E1141" t="str">
            <v>ASSY</v>
          </cell>
          <cell r="G1141" t="str">
            <v>New</v>
          </cell>
          <cell r="H1141" t="str">
            <v>Clear View Cover</v>
          </cell>
          <cell r="J1141">
            <v>1240</v>
          </cell>
          <cell r="L1141">
            <v>4</v>
          </cell>
        </row>
        <row r="1142">
          <cell r="A1142" t="str">
            <v>M4</v>
          </cell>
          <cell r="B1142" t="str">
            <v>W15</v>
          </cell>
          <cell r="C1142">
            <v>43200</v>
          </cell>
          <cell r="D1142" t="str">
            <v>A</v>
          </cell>
          <cell r="E1142" t="str">
            <v>ASSY</v>
          </cell>
          <cell r="G1142" t="str">
            <v>New</v>
          </cell>
          <cell r="H1142" t="str">
            <v>Clear View Cover</v>
          </cell>
          <cell r="J1142">
            <v>1760</v>
          </cell>
          <cell r="L1142">
            <v>10</v>
          </cell>
        </row>
        <row r="1143">
          <cell r="A1143" t="str">
            <v>M4</v>
          </cell>
          <cell r="B1143" t="str">
            <v>W15</v>
          </cell>
          <cell r="C1143">
            <v>43200</v>
          </cell>
          <cell r="D1143" t="str">
            <v>A</v>
          </cell>
          <cell r="E1143" t="str">
            <v>ASSY</v>
          </cell>
          <cell r="G1143" t="str">
            <v>Old Silicon</v>
          </cell>
          <cell r="H1143" t="str">
            <v>Silicon</v>
          </cell>
          <cell r="J1143">
            <v>448</v>
          </cell>
          <cell r="L1143">
            <v>4</v>
          </cell>
        </row>
        <row r="1144">
          <cell r="A1144" t="str">
            <v>M4</v>
          </cell>
          <cell r="B1144" t="str">
            <v>W15</v>
          </cell>
          <cell r="C1144">
            <v>43200</v>
          </cell>
          <cell r="D1144" t="str">
            <v>A</v>
          </cell>
          <cell r="E1144" t="str">
            <v>ASSY</v>
          </cell>
          <cell r="G1144" t="str">
            <v>Old Silicon</v>
          </cell>
          <cell r="H1144" t="str">
            <v>Silicon</v>
          </cell>
          <cell r="J1144">
            <v>40</v>
          </cell>
          <cell r="L1144">
            <v>1</v>
          </cell>
        </row>
        <row r="1145">
          <cell r="A1145" t="str">
            <v>M4</v>
          </cell>
          <cell r="B1145" t="str">
            <v>W15</v>
          </cell>
          <cell r="C1145">
            <v>43200</v>
          </cell>
          <cell r="D1145" t="str">
            <v>A</v>
          </cell>
          <cell r="E1145" t="str">
            <v>ASSY</v>
          </cell>
          <cell r="G1145" t="str">
            <v>New Silicon</v>
          </cell>
          <cell r="H1145" t="str">
            <v>Silicon</v>
          </cell>
          <cell r="J1145">
            <v>825</v>
          </cell>
          <cell r="L1145">
            <v>3</v>
          </cell>
        </row>
        <row r="1146">
          <cell r="A1146" t="str">
            <v>M4</v>
          </cell>
          <cell r="B1146" t="str">
            <v>W15</v>
          </cell>
          <cell r="C1146">
            <v>43200</v>
          </cell>
          <cell r="D1146" t="str">
            <v>A</v>
          </cell>
          <cell r="E1146" t="str">
            <v>ASSY</v>
          </cell>
          <cell r="G1146" t="str">
            <v>New Silicon</v>
          </cell>
          <cell r="H1146" t="str">
            <v>Silicon</v>
          </cell>
          <cell r="J1146">
            <v>118</v>
          </cell>
          <cell r="L1146">
            <v>1</v>
          </cell>
        </row>
        <row r="1147">
          <cell r="A1147" t="str">
            <v>M4</v>
          </cell>
          <cell r="B1147" t="str">
            <v>W15</v>
          </cell>
          <cell r="C1147">
            <v>43200</v>
          </cell>
          <cell r="D1147" t="str">
            <v>A</v>
          </cell>
          <cell r="E1147" t="str">
            <v>ASSY</v>
          </cell>
          <cell r="G1147" t="str">
            <v>New Silicon</v>
          </cell>
          <cell r="H1147" t="str">
            <v>Silicon</v>
          </cell>
          <cell r="J1147">
            <v>87</v>
          </cell>
          <cell r="L1147">
            <v>2</v>
          </cell>
        </row>
        <row r="1148">
          <cell r="A1148" t="str">
            <v>M4</v>
          </cell>
          <cell r="B1148" t="str">
            <v>W15</v>
          </cell>
          <cell r="C1148">
            <v>43200</v>
          </cell>
          <cell r="D1148" t="str">
            <v>A</v>
          </cell>
          <cell r="E1148" t="str">
            <v>ASSY</v>
          </cell>
          <cell r="G1148" t="str">
            <v>New Silicon</v>
          </cell>
          <cell r="H1148" t="str">
            <v>Silicon</v>
          </cell>
          <cell r="J1148">
            <v>1061</v>
          </cell>
          <cell r="L1148">
            <v>12</v>
          </cell>
        </row>
        <row r="1149">
          <cell r="A1149" t="str">
            <v>M4</v>
          </cell>
          <cell r="B1149" t="str">
            <v>W15</v>
          </cell>
          <cell r="C1149">
            <v>43200</v>
          </cell>
          <cell r="D1149" t="str">
            <v>A</v>
          </cell>
          <cell r="E1149" t="str">
            <v>ASSY</v>
          </cell>
          <cell r="G1149" t="str">
            <v>Old</v>
          </cell>
          <cell r="H1149" t="str">
            <v>Clear View Cover</v>
          </cell>
          <cell r="J1149">
            <v>1329</v>
          </cell>
          <cell r="L1149">
            <v>9</v>
          </cell>
        </row>
        <row r="1150">
          <cell r="A1150" t="str">
            <v>M4</v>
          </cell>
          <cell r="B1150" t="str">
            <v>W15</v>
          </cell>
          <cell r="C1150">
            <v>43200</v>
          </cell>
          <cell r="D1150" t="str">
            <v>A</v>
          </cell>
          <cell r="E1150" t="str">
            <v>ASSY</v>
          </cell>
          <cell r="G1150" t="str">
            <v>Old</v>
          </cell>
          <cell r="H1150" t="str">
            <v>Clear View Cover</v>
          </cell>
          <cell r="J1150">
            <v>494</v>
          </cell>
          <cell r="L1150">
            <v>4</v>
          </cell>
        </row>
        <row r="1151">
          <cell r="A1151" t="str">
            <v>M4</v>
          </cell>
          <cell r="B1151" t="str">
            <v>W15</v>
          </cell>
          <cell r="C1151">
            <v>43200</v>
          </cell>
          <cell r="D1151" t="str">
            <v>A</v>
          </cell>
          <cell r="E1151" t="str">
            <v>ASSY</v>
          </cell>
          <cell r="G1151" t="str">
            <v>Old</v>
          </cell>
          <cell r="H1151" t="str">
            <v>Flip Cover</v>
          </cell>
          <cell r="J1151">
            <v>617</v>
          </cell>
          <cell r="L1151">
            <v>17</v>
          </cell>
        </row>
        <row r="1152">
          <cell r="A1152" t="str">
            <v>M4</v>
          </cell>
          <cell r="B1152" t="str">
            <v>W15</v>
          </cell>
          <cell r="C1152">
            <v>43200</v>
          </cell>
          <cell r="D1152" t="str">
            <v>A</v>
          </cell>
          <cell r="E1152" t="str">
            <v>ASSY</v>
          </cell>
          <cell r="G1152" t="str">
            <v>Old</v>
          </cell>
          <cell r="H1152" t="str">
            <v>Clear View Cover</v>
          </cell>
          <cell r="J1152">
            <v>358</v>
          </cell>
          <cell r="L1152">
            <v>2</v>
          </cell>
        </row>
        <row r="1153">
          <cell r="A1153" t="str">
            <v>M4</v>
          </cell>
          <cell r="B1153" t="str">
            <v>W15</v>
          </cell>
          <cell r="C1153">
            <v>43200</v>
          </cell>
          <cell r="D1153" t="str">
            <v>A</v>
          </cell>
          <cell r="E1153" t="str">
            <v>ASSY</v>
          </cell>
          <cell r="G1153" t="str">
            <v>Old</v>
          </cell>
          <cell r="H1153" t="str">
            <v>Clear View Cover</v>
          </cell>
          <cell r="J1153">
            <v>215</v>
          </cell>
          <cell r="L1153">
            <v>0</v>
          </cell>
        </row>
        <row r="1154">
          <cell r="A1154" t="str">
            <v>M4</v>
          </cell>
          <cell r="B1154" t="str">
            <v>W15</v>
          </cell>
          <cell r="C1154">
            <v>43200</v>
          </cell>
          <cell r="D1154" t="str">
            <v>A</v>
          </cell>
          <cell r="E1154" t="str">
            <v>ASSY</v>
          </cell>
          <cell r="G1154" t="str">
            <v>New</v>
          </cell>
          <cell r="H1154" t="str">
            <v>Clear View Cover</v>
          </cell>
          <cell r="J1154">
            <v>2677</v>
          </cell>
          <cell r="L1154">
            <v>21</v>
          </cell>
        </row>
        <row r="1155">
          <cell r="A1155" t="str">
            <v>M4</v>
          </cell>
          <cell r="B1155" t="str">
            <v>W15</v>
          </cell>
          <cell r="C1155">
            <v>43200</v>
          </cell>
          <cell r="D1155" t="str">
            <v>A</v>
          </cell>
          <cell r="E1155" t="str">
            <v>ASSY</v>
          </cell>
          <cell r="G1155" t="str">
            <v>New</v>
          </cell>
          <cell r="H1155" t="str">
            <v>Clear View Cover</v>
          </cell>
          <cell r="J1155">
            <v>688</v>
          </cell>
          <cell r="L1155">
            <v>5</v>
          </cell>
        </row>
        <row r="1156">
          <cell r="A1156" t="str">
            <v>M4</v>
          </cell>
          <cell r="B1156" t="str">
            <v>W15</v>
          </cell>
          <cell r="C1156">
            <v>43200</v>
          </cell>
          <cell r="D1156" t="str">
            <v>A</v>
          </cell>
          <cell r="E1156" t="str">
            <v>MAIN HEATING</v>
          </cell>
          <cell r="G1156" t="str">
            <v>Old</v>
          </cell>
          <cell r="H1156" t="str">
            <v>Clear View Cover</v>
          </cell>
          <cell r="J1156">
            <v>1212</v>
          </cell>
          <cell r="L1156">
            <v>7</v>
          </cell>
        </row>
        <row r="1157">
          <cell r="A1157" t="str">
            <v>M4</v>
          </cell>
          <cell r="B1157" t="str">
            <v>W15</v>
          </cell>
          <cell r="C1157">
            <v>43200</v>
          </cell>
          <cell r="D1157" t="str">
            <v>A</v>
          </cell>
          <cell r="E1157" t="str">
            <v>MAIN HEATING</v>
          </cell>
          <cell r="G1157" t="str">
            <v>New</v>
          </cell>
          <cell r="H1157" t="str">
            <v>Clear View Cover</v>
          </cell>
          <cell r="J1157">
            <v>774</v>
          </cell>
          <cell r="L1157">
            <v>3</v>
          </cell>
        </row>
        <row r="1158">
          <cell r="A1158" t="str">
            <v>M4</v>
          </cell>
          <cell r="B1158" t="str">
            <v>W15</v>
          </cell>
          <cell r="C1158">
            <v>43200</v>
          </cell>
          <cell r="D1158" t="str">
            <v>A</v>
          </cell>
          <cell r="E1158" t="str">
            <v>MAIN HEATING</v>
          </cell>
          <cell r="G1158" t="str">
            <v>New</v>
          </cell>
          <cell r="H1158" t="str">
            <v>Clear View Cover</v>
          </cell>
          <cell r="J1158">
            <v>934</v>
          </cell>
          <cell r="L1158">
            <v>4</v>
          </cell>
        </row>
        <row r="1159">
          <cell r="A1159" t="str">
            <v>M4</v>
          </cell>
          <cell r="B1159" t="str">
            <v>W15</v>
          </cell>
          <cell r="C1159">
            <v>43200</v>
          </cell>
          <cell r="D1159" t="str">
            <v>A</v>
          </cell>
          <cell r="E1159" t="str">
            <v>MAIN HEATING</v>
          </cell>
          <cell r="G1159" t="str">
            <v>New</v>
          </cell>
          <cell r="H1159" t="str">
            <v>Clear View Cover</v>
          </cell>
          <cell r="J1159">
            <v>1076</v>
          </cell>
          <cell r="L1159">
            <v>7</v>
          </cell>
        </row>
        <row r="1160">
          <cell r="A1160" t="str">
            <v>M4</v>
          </cell>
          <cell r="B1160" t="str">
            <v>W15</v>
          </cell>
          <cell r="C1160">
            <v>43200</v>
          </cell>
          <cell r="D1160" t="str">
            <v>A</v>
          </cell>
          <cell r="E1160" t="str">
            <v>MAIN HEATING</v>
          </cell>
          <cell r="G1160" t="str">
            <v>New</v>
          </cell>
          <cell r="H1160" t="str">
            <v>Clear View Cover</v>
          </cell>
          <cell r="J1160">
            <v>296</v>
          </cell>
          <cell r="L1160">
            <v>0</v>
          </cell>
        </row>
        <row r="1161">
          <cell r="A1161" t="str">
            <v>M4</v>
          </cell>
          <cell r="B1161" t="str">
            <v>W15</v>
          </cell>
          <cell r="C1161">
            <v>43200</v>
          </cell>
          <cell r="D1161" t="str">
            <v>A</v>
          </cell>
          <cell r="E1161" t="str">
            <v>MAIN HEATING</v>
          </cell>
          <cell r="G1161" t="str">
            <v>New</v>
          </cell>
          <cell r="H1161" t="str">
            <v>Clear View Cover</v>
          </cell>
          <cell r="J1161">
            <v>576</v>
          </cell>
          <cell r="L1161">
            <v>0</v>
          </cell>
        </row>
        <row r="1162">
          <cell r="A1162" t="str">
            <v>M4</v>
          </cell>
          <cell r="B1162" t="str">
            <v>W15</v>
          </cell>
          <cell r="C1162">
            <v>43200</v>
          </cell>
          <cell r="D1162" t="str">
            <v>A</v>
          </cell>
          <cell r="E1162" t="str">
            <v>MAIN HEATING</v>
          </cell>
          <cell r="G1162" t="str">
            <v>New</v>
          </cell>
          <cell r="H1162" t="str">
            <v>Clear View Cover</v>
          </cell>
          <cell r="J1162">
            <v>2685</v>
          </cell>
          <cell r="L1162">
            <v>12</v>
          </cell>
        </row>
        <row r="1163">
          <cell r="A1163" t="str">
            <v>M4</v>
          </cell>
          <cell r="B1163" t="str">
            <v>W15</v>
          </cell>
          <cell r="C1163">
            <v>43200</v>
          </cell>
          <cell r="D1163" t="str">
            <v>A</v>
          </cell>
          <cell r="E1163" t="str">
            <v>EDGE COATING</v>
          </cell>
          <cell r="G1163" t="str">
            <v>New</v>
          </cell>
          <cell r="H1163" t="str">
            <v>Clear View Cover</v>
          </cell>
          <cell r="J1163">
            <v>1990</v>
          </cell>
          <cell r="L1163">
            <v>9</v>
          </cell>
        </row>
        <row r="1164">
          <cell r="A1164" t="str">
            <v>M4</v>
          </cell>
          <cell r="B1164" t="str">
            <v>W15</v>
          </cell>
          <cell r="C1164">
            <v>43200</v>
          </cell>
          <cell r="D1164" t="str">
            <v>A</v>
          </cell>
          <cell r="E1164" t="str">
            <v>EDGE COATING</v>
          </cell>
          <cell r="G1164" t="str">
            <v>New</v>
          </cell>
          <cell r="H1164" t="str">
            <v>Clear View Cover</v>
          </cell>
          <cell r="J1164">
            <v>166</v>
          </cell>
          <cell r="L1164">
            <v>0</v>
          </cell>
        </row>
        <row r="1165">
          <cell r="A1165" t="str">
            <v>M4</v>
          </cell>
          <cell r="B1165" t="str">
            <v>W15</v>
          </cell>
          <cell r="C1165">
            <v>43200</v>
          </cell>
          <cell r="D1165" t="str">
            <v>A</v>
          </cell>
          <cell r="E1165" t="str">
            <v>EDGE COATING</v>
          </cell>
          <cell r="G1165" t="str">
            <v>New</v>
          </cell>
          <cell r="H1165" t="str">
            <v>Clear View Cover</v>
          </cell>
          <cell r="J1165">
            <v>501</v>
          </cell>
          <cell r="L1165">
            <v>1</v>
          </cell>
        </row>
        <row r="1166">
          <cell r="A1166" t="str">
            <v>M4</v>
          </cell>
          <cell r="B1166" t="str">
            <v>W15</v>
          </cell>
          <cell r="C1166">
            <v>43200</v>
          </cell>
          <cell r="D1166" t="str">
            <v>A</v>
          </cell>
          <cell r="E1166" t="str">
            <v>EDGE COATING</v>
          </cell>
          <cell r="G1166" t="str">
            <v>New</v>
          </cell>
          <cell r="H1166" t="str">
            <v>Clear View Cover</v>
          </cell>
          <cell r="J1166">
            <v>2239</v>
          </cell>
          <cell r="L1166">
            <v>4</v>
          </cell>
        </row>
        <row r="1167">
          <cell r="A1167" t="str">
            <v>M4</v>
          </cell>
          <cell r="B1167" t="str">
            <v>W15</v>
          </cell>
          <cell r="C1167">
            <v>43200</v>
          </cell>
          <cell r="D1167" t="str">
            <v>A</v>
          </cell>
          <cell r="E1167" t="str">
            <v>EDGE COATING</v>
          </cell>
          <cell r="G1167" t="str">
            <v>New</v>
          </cell>
          <cell r="H1167" t="str">
            <v>Clear View Cover</v>
          </cell>
          <cell r="J1167">
            <v>430</v>
          </cell>
          <cell r="L1167">
            <v>0</v>
          </cell>
        </row>
        <row r="1168">
          <cell r="A1168" t="str">
            <v>M4</v>
          </cell>
          <cell r="B1168" t="str">
            <v>W15</v>
          </cell>
          <cell r="C1168">
            <v>43200</v>
          </cell>
          <cell r="D1168" t="str">
            <v>A</v>
          </cell>
          <cell r="E1168" t="str">
            <v>EDGE COATING</v>
          </cell>
          <cell r="G1168" t="str">
            <v>New</v>
          </cell>
          <cell r="H1168" t="str">
            <v>Clear View Cover</v>
          </cell>
          <cell r="J1168">
            <v>331</v>
          </cell>
          <cell r="L1168">
            <v>0</v>
          </cell>
        </row>
        <row r="1169">
          <cell r="A1169" t="str">
            <v>M4</v>
          </cell>
          <cell r="B1169" t="str">
            <v>W15</v>
          </cell>
          <cell r="C1169">
            <v>43200</v>
          </cell>
          <cell r="D1169" t="str">
            <v>A</v>
          </cell>
          <cell r="E1169" t="str">
            <v>EDGE COATING</v>
          </cell>
          <cell r="G1169" t="str">
            <v>New</v>
          </cell>
          <cell r="H1169" t="str">
            <v>Clear View Cover</v>
          </cell>
          <cell r="J1169">
            <v>50</v>
          </cell>
          <cell r="L1169">
            <v>8</v>
          </cell>
        </row>
        <row r="1170">
          <cell r="A1170" t="str">
            <v>M4</v>
          </cell>
          <cell r="B1170" t="str">
            <v>W15</v>
          </cell>
          <cell r="C1170">
            <v>43200</v>
          </cell>
          <cell r="D1170" t="str">
            <v>A</v>
          </cell>
          <cell r="E1170" t="str">
            <v>EDGE COATING</v>
          </cell>
          <cell r="G1170" t="str">
            <v>Old</v>
          </cell>
          <cell r="H1170" t="str">
            <v>Clear View Cover</v>
          </cell>
          <cell r="J1170">
            <v>325</v>
          </cell>
          <cell r="L1170">
            <v>4</v>
          </cell>
        </row>
        <row r="1171">
          <cell r="A1171" t="str">
            <v>M4</v>
          </cell>
          <cell r="B1171" t="str">
            <v>W15</v>
          </cell>
          <cell r="C1171">
            <v>43200</v>
          </cell>
          <cell r="D1171" t="str">
            <v>A</v>
          </cell>
          <cell r="E1171" t="str">
            <v>EDGE COATING</v>
          </cell>
          <cell r="G1171" t="str">
            <v>Old</v>
          </cell>
          <cell r="H1171" t="str">
            <v>Clear View Cover</v>
          </cell>
          <cell r="J1171">
            <v>116</v>
          </cell>
          <cell r="L1171">
            <v>2</v>
          </cell>
        </row>
        <row r="1172">
          <cell r="A1172" t="str">
            <v>M4</v>
          </cell>
          <cell r="B1172" t="str">
            <v>W15</v>
          </cell>
          <cell r="C1172">
            <v>43200</v>
          </cell>
          <cell r="D1172" t="str">
            <v>A</v>
          </cell>
          <cell r="E1172" t="str">
            <v>EDGE COATING</v>
          </cell>
          <cell r="G1172" t="str">
            <v>Old</v>
          </cell>
          <cell r="H1172" t="str">
            <v>Clear View Cover</v>
          </cell>
          <cell r="J1172">
            <v>179</v>
          </cell>
          <cell r="L1172">
            <v>0</v>
          </cell>
        </row>
        <row r="1173">
          <cell r="A1173" t="str">
            <v>M4</v>
          </cell>
          <cell r="B1173" t="str">
            <v>W15</v>
          </cell>
          <cell r="C1173">
            <v>43200</v>
          </cell>
          <cell r="D1173" t="str">
            <v>A</v>
          </cell>
          <cell r="E1173" t="str">
            <v>EDGE COATING</v>
          </cell>
          <cell r="G1173" t="str">
            <v>Old</v>
          </cell>
          <cell r="H1173" t="str">
            <v>Clear View Cover</v>
          </cell>
          <cell r="J1173">
            <v>37</v>
          </cell>
          <cell r="L1173">
            <v>0</v>
          </cell>
        </row>
        <row r="1174">
          <cell r="A1174" t="str">
            <v>M4</v>
          </cell>
          <cell r="B1174" t="str">
            <v>W15</v>
          </cell>
          <cell r="C1174">
            <v>43200</v>
          </cell>
          <cell r="D1174" t="str">
            <v>A</v>
          </cell>
          <cell r="E1174" t="str">
            <v>EDGE COATING</v>
          </cell>
          <cell r="G1174" t="str">
            <v>Old</v>
          </cell>
          <cell r="H1174" t="str">
            <v>Clear View Cover</v>
          </cell>
          <cell r="J1174">
            <v>280</v>
          </cell>
          <cell r="L1174">
            <v>10</v>
          </cell>
        </row>
        <row r="1175">
          <cell r="A1175" t="str">
            <v>M4</v>
          </cell>
          <cell r="B1175" t="str">
            <v>W15</v>
          </cell>
          <cell r="C1175">
            <v>43200</v>
          </cell>
          <cell r="D1175" t="str">
            <v>A</v>
          </cell>
          <cell r="E1175" t="str">
            <v>EDGE COATING</v>
          </cell>
          <cell r="G1175" t="str">
            <v>Old</v>
          </cell>
          <cell r="H1175" t="str">
            <v>Clear View Cover</v>
          </cell>
          <cell r="J1175">
            <v>324</v>
          </cell>
          <cell r="L1175">
            <v>1</v>
          </cell>
        </row>
        <row r="1176">
          <cell r="A1176" t="str">
            <v>M4</v>
          </cell>
          <cell r="B1176" t="str">
            <v>W15</v>
          </cell>
          <cell r="C1176">
            <v>43200</v>
          </cell>
          <cell r="D1176" t="str">
            <v>A</v>
          </cell>
          <cell r="E1176" t="str">
            <v>EDGE COATING</v>
          </cell>
          <cell r="G1176" t="str">
            <v>Old</v>
          </cell>
          <cell r="H1176" t="str">
            <v>Book cover</v>
          </cell>
          <cell r="J1176">
            <v>64</v>
          </cell>
          <cell r="L1176">
            <v>0</v>
          </cell>
        </row>
        <row r="1177">
          <cell r="A1177" t="str">
            <v>M4</v>
          </cell>
          <cell r="B1177" t="str">
            <v>W15</v>
          </cell>
          <cell r="C1177">
            <v>43200</v>
          </cell>
          <cell r="D1177" t="str">
            <v>A</v>
          </cell>
          <cell r="E1177" t="str">
            <v>EDGE COATING</v>
          </cell>
          <cell r="G1177" t="str">
            <v>Old</v>
          </cell>
          <cell r="H1177" t="str">
            <v>Book cover</v>
          </cell>
          <cell r="J1177">
            <v>73</v>
          </cell>
          <cell r="L1177">
            <v>1</v>
          </cell>
        </row>
        <row r="1178">
          <cell r="A1178" t="str">
            <v>M4</v>
          </cell>
          <cell r="B1178" t="str">
            <v>W15</v>
          </cell>
          <cell r="C1178">
            <v>43200</v>
          </cell>
          <cell r="D1178" t="str">
            <v>A</v>
          </cell>
          <cell r="E1178" t="str">
            <v>EDGE COATING</v>
          </cell>
          <cell r="G1178" t="str">
            <v>Old</v>
          </cell>
          <cell r="H1178" t="str">
            <v>Book cover</v>
          </cell>
          <cell r="J1178">
            <v>835</v>
          </cell>
          <cell r="L1178">
            <v>3</v>
          </cell>
        </row>
        <row r="1179">
          <cell r="A1179" t="str">
            <v>M4</v>
          </cell>
          <cell r="B1179" t="str">
            <v>W15</v>
          </cell>
          <cell r="C1179">
            <v>43200</v>
          </cell>
          <cell r="D1179" t="str">
            <v>A</v>
          </cell>
          <cell r="E1179" t="str">
            <v>EDGE COATING</v>
          </cell>
          <cell r="G1179" t="str">
            <v>Old</v>
          </cell>
          <cell r="H1179" t="str">
            <v>Book cover</v>
          </cell>
          <cell r="J1179">
            <v>653</v>
          </cell>
          <cell r="L1179">
            <v>7</v>
          </cell>
        </row>
        <row r="1180">
          <cell r="A1180" t="str">
            <v>M4</v>
          </cell>
          <cell r="B1180" t="str">
            <v>W15</v>
          </cell>
          <cell r="C1180">
            <v>43200</v>
          </cell>
          <cell r="D1180" t="str">
            <v>A</v>
          </cell>
          <cell r="E1180" t="str">
            <v>PACKING</v>
          </cell>
          <cell r="G1180" t="str">
            <v>New</v>
          </cell>
          <cell r="H1180" t="str">
            <v>Clear View Cover</v>
          </cell>
          <cell r="J1180">
            <v>2263</v>
          </cell>
          <cell r="L1180">
            <v>38</v>
          </cell>
        </row>
        <row r="1181">
          <cell r="A1181" t="str">
            <v>M4</v>
          </cell>
          <cell r="B1181" t="str">
            <v>W15</v>
          </cell>
          <cell r="C1181">
            <v>43200</v>
          </cell>
          <cell r="D1181" t="str">
            <v>A</v>
          </cell>
          <cell r="E1181" t="str">
            <v>PACKING</v>
          </cell>
          <cell r="G1181" t="str">
            <v>New</v>
          </cell>
          <cell r="H1181" t="str">
            <v>Clear View Cover</v>
          </cell>
          <cell r="J1181">
            <v>723</v>
          </cell>
          <cell r="L1181">
            <v>13</v>
          </cell>
        </row>
        <row r="1182">
          <cell r="A1182" t="str">
            <v>M4</v>
          </cell>
          <cell r="B1182" t="str">
            <v>W15</v>
          </cell>
          <cell r="C1182">
            <v>43200</v>
          </cell>
          <cell r="D1182" t="str">
            <v>A</v>
          </cell>
          <cell r="E1182" t="str">
            <v>PACKING</v>
          </cell>
          <cell r="G1182" t="str">
            <v>Old Silicon</v>
          </cell>
          <cell r="H1182" t="str">
            <v>Silicon</v>
          </cell>
          <cell r="J1182">
            <v>1436</v>
          </cell>
          <cell r="L1182">
            <v>37</v>
          </cell>
        </row>
        <row r="1183">
          <cell r="A1183" t="str">
            <v>M4</v>
          </cell>
          <cell r="B1183" t="str">
            <v>W15</v>
          </cell>
          <cell r="C1183">
            <v>43200</v>
          </cell>
          <cell r="D1183" t="str">
            <v>A</v>
          </cell>
          <cell r="E1183" t="str">
            <v>PACKING</v>
          </cell>
          <cell r="G1183" t="str">
            <v>Old Silicon</v>
          </cell>
          <cell r="H1183" t="str">
            <v>Silicon</v>
          </cell>
          <cell r="J1183">
            <v>78</v>
          </cell>
          <cell r="L1183">
            <v>4</v>
          </cell>
        </row>
        <row r="1184">
          <cell r="A1184" t="str">
            <v>M4</v>
          </cell>
          <cell r="B1184" t="str">
            <v>W15</v>
          </cell>
          <cell r="C1184">
            <v>43200</v>
          </cell>
          <cell r="D1184" t="str">
            <v>A</v>
          </cell>
          <cell r="E1184" t="str">
            <v>PACKING</v>
          </cell>
          <cell r="G1184" t="str">
            <v>Old Silicon</v>
          </cell>
          <cell r="H1184" t="str">
            <v>Silicon</v>
          </cell>
          <cell r="J1184">
            <v>82</v>
          </cell>
          <cell r="L1184">
            <v>2</v>
          </cell>
        </row>
        <row r="1185">
          <cell r="A1185" t="str">
            <v>M4</v>
          </cell>
          <cell r="B1185" t="str">
            <v>W15</v>
          </cell>
          <cell r="C1185">
            <v>43200</v>
          </cell>
          <cell r="D1185" t="str">
            <v>A</v>
          </cell>
          <cell r="E1185" t="str">
            <v>PACKING</v>
          </cell>
          <cell r="G1185" t="str">
            <v>New Silicon</v>
          </cell>
          <cell r="H1185" t="str">
            <v>Silicon</v>
          </cell>
          <cell r="J1185">
            <v>1140</v>
          </cell>
          <cell r="L1185">
            <v>49</v>
          </cell>
        </row>
        <row r="1186">
          <cell r="A1186" t="str">
            <v>M4</v>
          </cell>
          <cell r="B1186" t="str">
            <v>W15</v>
          </cell>
          <cell r="C1186">
            <v>43200</v>
          </cell>
          <cell r="D1186" t="str">
            <v>A</v>
          </cell>
          <cell r="E1186" t="str">
            <v>PACKING</v>
          </cell>
          <cell r="G1186" t="str">
            <v>Old</v>
          </cell>
          <cell r="H1186" t="str">
            <v>Clear View Cover</v>
          </cell>
          <cell r="J1186">
            <v>1405</v>
          </cell>
          <cell r="L1186">
            <v>28</v>
          </cell>
        </row>
        <row r="1187">
          <cell r="A1187" t="str">
            <v>M4</v>
          </cell>
          <cell r="B1187" t="str">
            <v>W15</v>
          </cell>
          <cell r="C1187">
            <v>43200</v>
          </cell>
          <cell r="D1187" t="str">
            <v>A</v>
          </cell>
          <cell r="E1187" t="str">
            <v>PACKING</v>
          </cell>
          <cell r="G1187" t="str">
            <v>Old</v>
          </cell>
          <cell r="H1187" t="str">
            <v>Clear View Cover</v>
          </cell>
          <cell r="J1187">
            <v>386</v>
          </cell>
          <cell r="L1187">
            <v>3</v>
          </cell>
        </row>
        <row r="1188">
          <cell r="A1188" t="str">
            <v>M4</v>
          </cell>
          <cell r="B1188" t="str">
            <v>W15</v>
          </cell>
          <cell r="C1188">
            <v>43200</v>
          </cell>
          <cell r="D1188" t="str">
            <v>A</v>
          </cell>
          <cell r="E1188" t="str">
            <v>PACKING</v>
          </cell>
          <cell r="G1188" t="str">
            <v>Old</v>
          </cell>
          <cell r="H1188" t="str">
            <v>Clear View Cover</v>
          </cell>
          <cell r="J1188">
            <v>538</v>
          </cell>
          <cell r="L1188">
            <v>1</v>
          </cell>
        </row>
        <row r="1189">
          <cell r="A1189" t="str">
            <v>M4</v>
          </cell>
          <cell r="B1189" t="str">
            <v>W15</v>
          </cell>
          <cell r="C1189">
            <v>43200</v>
          </cell>
          <cell r="D1189" t="str">
            <v>A</v>
          </cell>
          <cell r="E1189" t="str">
            <v>PACKING</v>
          </cell>
          <cell r="G1189" t="str">
            <v>Old</v>
          </cell>
          <cell r="H1189" t="str">
            <v>Clear View Cover</v>
          </cell>
          <cell r="J1189">
            <v>60</v>
          </cell>
          <cell r="L1189">
            <v>0</v>
          </cell>
        </row>
        <row r="1190">
          <cell r="A1190" t="str">
            <v>M4</v>
          </cell>
          <cell r="B1190" t="str">
            <v>W15</v>
          </cell>
          <cell r="C1190">
            <v>43200</v>
          </cell>
          <cell r="D1190" t="str">
            <v>A</v>
          </cell>
          <cell r="E1190" t="str">
            <v>PACKING</v>
          </cell>
          <cell r="G1190" t="str">
            <v>New</v>
          </cell>
          <cell r="H1190" t="str">
            <v>Clear View Cover</v>
          </cell>
          <cell r="J1190">
            <v>381</v>
          </cell>
          <cell r="L1190">
            <v>1</v>
          </cell>
        </row>
        <row r="1191">
          <cell r="A1191" t="str">
            <v>M4</v>
          </cell>
          <cell r="B1191" t="str">
            <v>W15</v>
          </cell>
          <cell r="C1191">
            <v>43200</v>
          </cell>
          <cell r="D1191" t="str">
            <v>A</v>
          </cell>
          <cell r="E1191" t="str">
            <v>PACKING</v>
          </cell>
          <cell r="G1191" t="str">
            <v>New</v>
          </cell>
          <cell r="H1191" t="str">
            <v>Clear View Cover</v>
          </cell>
          <cell r="J1191">
            <v>3039</v>
          </cell>
          <cell r="L1191">
            <v>24</v>
          </cell>
        </row>
        <row r="1192">
          <cell r="A1192" t="str">
            <v>M4</v>
          </cell>
          <cell r="B1192" t="str">
            <v>W15</v>
          </cell>
          <cell r="C1192">
            <v>43200</v>
          </cell>
          <cell r="D1192" t="str">
            <v>A</v>
          </cell>
          <cell r="E1192" t="str">
            <v>IN T/P</v>
          </cell>
          <cell r="G1192" t="str">
            <v>New</v>
          </cell>
          <cell r="H1192" t="str">
            <v>Clear View Cover</v>
          </cell>
          <cell r="J1192">
            <v>28</v>
          </cell>
          <cell r="L1192">
            <v>0</v>
          </cell>
        </row>
        <row r="1193">
          <cell r="A1193" t="str">
            <v>M4</v>
          </cell>
          <cell r="B1193" t="str">
            <v>W15</v>
          </cell>
          <cell r="C1193">
            <v>43200</v>
          </cell>
          <cell r="D1193" t="str">
            <v>A</v>
          </cell>
          <cell r="E1193" t="str">
            <v>IN T/P</v>
          </cell>
          <cell r="G1193" t="str">
            <v>New</v>
          </cell>
          <cell r="H1193" t="str">
            <v>Clear View Cover</v>
          </cell>
          <cell r="J1193">
            <v>1528</v>
          </cell>
          <cell r="L1193">
            <v>0</v>
          </cell>
        </row>
        <row r="1194">
          <cell r="A1194" t="str">
            <v>M4</v>
          </cell>
          <cell r="B1194" t="str">
            <v>W15</v>
          </cell>
          <cell r="C1194">
            <v>43200</v>
          </cell>
          <cell r="D1194" t="str">
            <v>A</v>
          </cell>
          <cell r="E1194" t="str">
            <v>IN T/P</v>
          </cell>
          <cell r="G1194" t="str">
            <v>New</v>
          </cell>
          <cell r="H1194" t="str">
            <v>Clear View Cover</v>
          </cell>
          <cell r="J1194">
            <v>1012</v>
          </cell>
          <cell r="L1194">
            <v>0</v>
          </cell>
        </row>
        <row r="1195">
          <cell r="A1195" t="str">
            <v>M4</v>
          </cell>
          <cell r="B1195" t="str">
            <v>W15</v>
          </cell>
          <cell r="C1195">
            <v>43200</v>
          </cell>
          <cell r="D1195" t="str">
            <v>A</v>
          </cell>
          <cell r="E1195" t="str">
            <v>IN T/P</v>
          </cell>
          <cell r="G1195" t="str">
            <v>New</v>
          </cell>
          <cell r="H1195" t="str">
            <v>Clear View Cover</v>
          </cell>
          <cell r="J1195">
            <v>1564</v>
          </cell>
          <cell r="L1195">
            <v>4</v>
          </cell>
        </row>
        <row r="1196">
          <cell r="A1196" t="str">
            <v>M4</v>
          </cell>
          <cell r="B1196" t="str">
            <v>W15</v>
          </cell>
          <cell r="C1196">
            <v>43200</v>
          </cell>
          <cell r="D1196" t="str">
            <v>A</v>
          </cell>
          <cell r="E1196" t="str">
            <v>IN T/P</v>
          </cell>
          <cell r="G1196" t="str">
            <v>New</v>
          </cell>
          <cell r="H1196" t="str">
            <v>Clear View Cover</v>
          </cell>
          <cell r="J1196">
            <v>1704</v>
          </cell>
          <cell r="L1196">
            <v>0</v>
          </cell>
        </row>
        <row r="1197">
          <cell r="A1197" t="str">
            <v>M4</v>
          </cell>
          <cell r="B1197" t="str">
            <v>W15</v>
          </cell>
          <cell r="C1197">
            <v>43200</v>
          </cell>
          <cell r="D1197" t="str">
            <v>A</v>
          </cell>
          <cell r="E1197" t="str">
            <v>IN T/P</v>
          </cell>
          <cell r="G1197" t="str">
            <v>New</v>
          </cell>
          <cell r="H1197" t="str">
            <v>Clear View Cover</v>
          </cell>
          <cell r="J1197">
            <v>522</v>
          </cell>
          <cell r="L1197">
            <v>1</v>
          </cell>
        </row>
        <row r="1198">
          <cell r="A1198" t="str">
            <v>M4</v>
          </cell>
          <cell r="B1198" t="str">
            <v>W15</v>
          </cell>
          <cell r="C1198">
            <v>43200</v>
          </cell>
          <cell r="D1198" t="str">
            <v>A</v>
          </cell>
          <cell r="E1198" t="str">
            <v>IN T/P</v>
          </cell>
          <cell r="G1198" t="str">
            <v>New</v>
          </cell>
          <cell r="H1198" t="str">
            <v>Clear View Cover</v>
          </cell>
          <cell r="J1198">
            <v>930</v>
          </cell>
          <cell r="L1198">
            <v>0</v>
          </cell>
        </row>
        <row r="1199">
          <cell r="A1199" t="str">
            <v>M4</v>
          </cell>
          <cell r="B1199" t="str">
            <v>W15</v>
          </cell>
          <cell r="C1199">
            <v>43200</v>
          </cell>
          <cell r="D1199" t="str">
            <v>A</v>
          </cell>
          <cell r="E1199" t="str">
            <v>IN T/P</v>
          </cell>
          <cell r="G1199" t="str">
            <v>Old</v>
          </cell>
          <cell r="H1199" t="str">
            <v>Clear View Cover</v>
          </cell>
          <cell r="J1199">
            <v>1212</v>
          </cell>
          <cell r="L1199">
            <v>0</v>
          </cell>
        </row>
        <row r="1200">
          <cell r="A1200" t="str">
            <v>M4</v>
          </cell>
          <cell r="B1200" t="str">
            <v>W15</v>
          </cell>
          <cell r="C1200">
            <v>43200</v>
          </cell>
          <cell r="D1200" t="str">
            <v>A</v>
          </cell>
          <cell r="E1200" t="str">
            <v>IN T/P</v>
          </cell>
          <cell r="G1200" t="str">
            <v>Old</v>
          </cell>
          <cell r="H1200" t="str">
            <v>Clear View Cover</v>
          </cell>
          <cell r="J1200">
            <v>117</v>
          </cell>
          <cell r="L1200">
            <v>0</v>
          </cell>
        </row>
        <row r="1201">
          <cell r="A1201" t="str">
            <v>M4</v>
          </cell>
          <cell r="B1201" t="str">
            <v>W15</v>
          </cell>
          <cell r="C1201">
            <v>43200</v>
          </cell>
          <cell r="D1201" t="str">
            <v>A</v>
          </cell>
          <cell r="E1201" t="str">
            <v>IN T/P</v>
          </cell>
          <cell r="G1201" t="str">
            <v>Old</v>
          </cell>
          <cell r="H1201" t="str">
            <v>Clear View Cover</v>
          </cell>
          <cell r="J1201">
            <v>153</v>
          </cell>
          <cell r="L1201">
            <v>0</v>
          </cell>
        </row>
        <row r="1202">
          <cell r="A1202" t="str">
            <v>M4</v>
          </cell>
          <cell r="B1202" t="str">
            <v>W15</v>
          </cell>
          <cell r="C1202">
            <v>43200</v>
          </cell>
          <cell r="D1202" t="str">
            <v>A</v>
          </cell>
          <cell r="E1202" t="str">
            <v>IN T/P</v>
          </cell>
          <cell r="G1202" t="str">
            <v>Old</v>
          </cell>
          <cell r="H1202" t="str">
            <v>Clear View Cover</v>
          </cell>
          <cell r="J1202">
            <v>338</v>
          </cell>
          <cell r="L1202">
            <v>1</v>
          </cell>
        </row>
        <row r="1203">
          <cell r="A1203" t="str">
            <v>M4</v>
          </cell>
          <cell r="B1203" t="str">
            <v>W15</v>
          </cell>
          <cell r="C1203">
            <v>43200</v>
          </cell>
          <cell r="D1203" t="str">
            <v>A</v>
          </cell>
          <cell r="E1203" t="str">
            <v>IN T/P</v>
          </cell>
          <cell r="G1203" t="str">
            <v>Old</v>
          </cell>
          <cell r="H1203" t="str">
            <v>Book cover</v>
          </cell>
          <cell r="J1203">
            <v>501</v>
          </cell>
          <cell r="L1203">
            <v>0</v>
          </cell>
        </row>
        <row r="1204">
          <cell r="A1204" t="str">
            <v>M4</v>
          </cell>
          <cell r="B1204" t="str">
            <v>W15</v>
          </cell>
          <cell r="C1204">
            <v>43200</v>
          </cell>
          <cell r="D1204" t="str">
            <v>A</v>
          </cell>
          <cell r="E1204" t="str">
            <v>IN T/P</v>
          </cell>
          <cell r="G1204" t="str">
            <v>Old</v>
          </cell>
          <cell r="H1204" t="str">
            <v>Book cover</v>
          </cell>
          <cell r="J1204">
            <v>172</v>
          </cell>
          <cell r="L1204">
            <v>0</v>
          </cell>
        </row>
        <row r="1205">
          <cell r="A1205" t="str">
            <v>M4</v>
          </cell>
          <cell r="B1205" t="str">
            <v>W15</v>
          </cell>
          <cell r="C1205">
            <v>43200</v>
          </cell>
          <cell r="D1205" t="str">
            <v>A</v>
          </cell>
          <cell r="E1205" t="str">
            <v>IN T/P</v>
          </cell>
          <cell r="G1205" t="str">
            <v>Old</v>
          </cell>
          <cell r="H1205" t="str">
            <v>Book cover</v>
          </cell>
          <cell r="J1205">
            <v>1611</v>
          </cell>
          <cell r="L1205">
            <v>1</v>
          </cell>
        </row>
        <row r="1206">
          <cell r="A1206" t="str">
            <v>M4</v>
          </cell>
          <cell r="B1206" t="str">
            <v>W15</v>
          </cell>
          <cell r="C1206">
            <v>43200</v>
          </cell>
          <cell r="D1206" t="str">
            <v>A</v>
          </cell>
          <cell r="E1206" t="str">
            <v>IN T/P</v>
          </cell>
          <cell r="G1206" t="str">
            <v>Old</v>
          </cell>
          <cell r="H1206" t="str">
            <v>Book cover</v>
          </cell>
          <cell r="J1206">
            <v>62</v>
          </cell>
          <cell r="L1206">
            <v>0</v>
          </cell>
        </row>
        <row r="1207">
          <cell r="A1207" t="str">
            <v>M4</v>
          </cell>
          <cell r="B1207" t="str">
            <v>W15</v>
          </cell>
          <cell r="C1207">
            <v>43200</v>
          </cell>
          <cell r="D1207" t="str">
            <v>A</v>
          </cell>
          <cell r="E1207" t="str">
            <v>IN VAI</v>
          </cell>
          <cell r="G1207" t="str">
            <v>Old</v>
          </cell>
          <cell r="H1207" t="str">
            <v>Flip Cover</v>
          </cell>
          <cell r="J1207">
            <v>700</v>
          </cell>
          <cell r="L1207">
            <v>0</v>
          </cell>
        </row>
        <row r="1208">
          <cell r="A1208" t="str">
            <v>M4</v>
          </cell>
          <cell r="B1208" t="str">
            <v>W15</v>
          </cell>
          <cell r="C1208">
            <v>43200</v>
          </cell>
          <cell r="D1208" t="str">
            <v>A</v>
          </cell>
          <cell r="E1208" t="str">
            <v>IN VAI</v>
          </cell>
          <cell r="G1208" t="str">
            <v>Old</v>
          </cell>
          <cell r="H1208" t="str">
            <v>Flip Cover</v>
          </cell>
          <cell r="J1208">
            <v>2600</v>
          </cell>
          <cell r="L1208">
            <v>0</v>
          </cell>
        </row>
        <row r="1209">
          <cell r="A1209" t="str">
            <v>M4</v>
          </cell>
          <cell r="B1209" t="str">
            <v>W15</v>
          </cell>
          <cell r="C1209">
            <v>43200</v>
          </cell>
          <cell r="D1209" t="str">
            <v>A</v>
          </cell>
          <cell r="E1209" t="str">
            <v>MAIN HEATING</v>
          </cell>
          <cell r="G1209" t="str">
            <v>Old</v>
          </cell>
          <cell r="H1209" t="str">
            <v>Clear View Cover</v>
          </cell>
          <cell r="J1209">
            <v>153</v>
          </cell>
          <cell r="L1209">
            <v>0</v>
          </cell>
        </row>
        <row r="1210">
          <cell r="A1210" t="str">
            <v>M4</v>
          </cell>
          <cell r="B1210" t="str">
            <v>W15</v>
          </cell>
          <cell r="C1210">
            <v>43200</v>
          </cell>
          <cell r="D1210" t="str">
            <v>A</v>
          </cell>
          <cell r="E1210" t="str">
            <v>MAIN HEATING</v>
          </cell>
          <cell r="G1210" t="str">
            <v>Old</v>
          </cell>
          <cell r="H1210" t="str">
            <v>Clear View Cover</v>
          </cell>
          <cell r="J1210">
            <v>606</v>
          </cell>
          <cell r="L1210">
            <v>0</v>
          </cell>
        </row>
        <row r="1211">
          <cell r="A1211" t="str">
            <v>M4</v>
          </cell>
          <cell r="B1211" t="str">
            <v>W15</v>
          </cell>
          <cell r="C1211">
            <v>43200</v>
          </cell>
          <cell r="D1211" t="str">
            <v>B</v>
          </cell>
          <cell r="E1211" t="str">
            <v>ASSY</v>
          </cell>
          <cell r="G1211" t="str">
            <v>Old</v>
          </cell>
          <cell r="H1211" t="str">
            <v>Flip Cover</v>
          </cell>
          <cell r="J1211">
            <v>1077</v>
          </cell>
          <cell r="L1211">
            <v>0</v>
          </cell>
        </row>
        <row r="1212">
          <cell r="A1212" t="str">
            <v>M4</v>
          </cell>
          <cell r="B1212" t="str">
            <v>W15</v>
          </cell>
          <cell r="C1212">
            <v>43200</v>
          </cell>
          <cell r="D1212" t="str">
            <v>B</v>
          </cell>
          <cell r="E1212" t="str">
            <v>ASSY</v>
          </cell>
          <cell r="G1212" t="str">
            <v>Old</v>
          </cell>
          <cell r="H1212" t="str">
            <v>Flip Cover</v>
          </cell>
          <cell r="J1212">
            <v>40</v>
          </cell>
          <cell r="L1212">
            <v>0</v>
          </cell>
        </row>
        <row r="1213">
          <cell r="A1213" t="str">
            <v>M4</v>
          </cell>
          <cell r="B1213" t="str">
            <v>W15</v>
          </cell>
          <cell r="C1213">
            <v>43200</v>
          </cell>
          <cell r="D1213" t="str">
            <v>B</v>
          </cell>
          <cell r="E1213" t="str">
            <v>ASSY</v>
          </cell>
          <cell r="G1213" t="str">
            <v>Old</v>
          </cell>
          <cell r="H1213" t="str">
            <v>Flip Cover</v>
          </cell>
          <cell r="J1213">
            <v>1594</v>
          </cell>
          <cell r="L1213">
            <v>0</v>
          </cell>
        </row>
        <row r="1214">
          <cell r="A1214" t="str">
            <v>M4</v>
          </cell>
          <cell r="B1214" t="str">
            <v>W15</v>
          </cell>
          <cell r="C1214">
            <v>43200</v>
          </cell>
          <cell r="D1214" t="str">
            <v>B</v>
          </cell>
          <cell r="E1214" t="str">
            <v>ASSY</v>
          </cell>
          <cell r="G1214" t="str">
            <v>Old</v>
          </cell>
          <cell r="H1214" t="str">
            <v>Clear View Cover</v>
          </cell>
          <cell r="J1214">
            <v>151</v>
          </cell>
          <cell r="L1214">
            <v>0</v>
          </cell>
        </row>
        <row r="1215">
          <cell r="A1215" t="str">
            <v>M4</v>
          </cell>
          <cell r="B1215" t="str">
            <v>W15</v>
          </cell>
          <cell r="C1215">
            <v>43200</v>
          </cell>
          <cell r="D1215" t="str">
            <v>B</v>
          </cell>
          <cell r="E1215" t="str">
            <v>ASSY</v>
          </cell>
          <cell r="G1215" t="str">
            <v>Old</v>
          </cell>
          <cell r="H1215" t="str">
            <v>Clear View Cover</v>
          </cell>
          <cell r="J1215">
            <v>546</v>
          </cell>
          <cell r="L1215">
            <v>0</v>
          </cell>
        </row>
        <row r="1216">
          <cell r="A1216" t="str">
            <v>M4</v>
          </cell>
          <cell r="B1216" t="str">
            <v>W15</v>
          </cell>
          <cell r="C1216">
            <v>43200</v>
          </cell>
          <cell r="D1216" t="str">
            <v>B</v>
          </cell>
          <cell r="E1216" t="str">
            <v>ASSY</v>
          </cell>
          <cell r="G1216" t="str">
            <v>Old</v>
          </cell>
          <cell r="H1216" t="str">
            <v>Book cover</v>
          </cell>
          <cell r="J1216">
            <v>688</v>
          </cell>
          <cell r="L1216">
            <v>6</v>
          </cell>
        </row>
        <row r="1217">
          <cell r="A1217" t="str">
            <v>M4</v>
          </cell>
          <cell r="B1217" t="str">
            <v>W15</v>
          </cell>
          <cell r="C1217">
            <v>43200</v>
          </cell>
          <cell r="D1217" t="str">
            <v>B</v>
          </cell>
          <cell r="E1217" t="str">
            <v>ASSY</v>
          </cell>
          <cell r="G1217" t="str">
            <v>Old</v>
          </cell>
          <cell r="H1217" t="str">
            <v>Book cover</v>
          </cell>
          <cell r="J1217">
            <v>584</v>
          </cell>
          <cell r="L1217">
            <v>8</v>
          </cell>
        </row>
        <row r="1218">
          <cell r="A1218" t="str">
            <v>M4</v>
          </cell>
          <cell r="B1218" t="str">
            <v>W15</v>
          </cell>
          <cell r="C1218">
            <v>43200</v>
          </cell>
          <cell r="D1218" t="str">
            <v>B</v>
          </cell>
          <cell r="E1218" t="str">
            <v>ASSY</v>
          </cell>
          <cell r="G1218" t="str">
            <v>Old</v>
          </cell>
          <cell r="H1218" t="str">
            <v>Book cover</v>
          </cell>
          <cell r="J1218">
            <v>506</v>
          </cell>
          <cell r="L1218">
            <v>2</v>
          </cell>
        </row>
        <row r="1219">
          <cell r="A1219" t="str">
            <v>M4</v>
          </cell>
          <cell r="B1219" t="str">
            <v>W15</v>
          </cell>
          <cell r="C1219">
            <v>43200</v>
          </cell>
          <cell r="D1219" t="str">
            <v>B</v>
          </cell>
          <cell r="E1219" t="str">
            <v>ASSY</v>
          </cell>
          <cell r="G1219" t="str">
            <v>Old</v>
          </cell>
          <cell r="H1219" t="str">
            <v>Book cover</v>
          </cell>
          <cell r="J1219">
            <v>380</v>
          </cell>
          <cell r="L1219">
            <v>0</v>
          </cell>
        </row>
        <row r="1220">
          <cell r="A1220" t="str">
            <v>M4</v>
          </cell>
          <cell r="B1220" t="str">
            <v>W15</v>
          </cell>
          <cell r="C1220">
            <v>43200</v>
          </cell>
          <cell r="D1220" t="str">
            <v>B</v>
          </cell>
          <cell r="E1220" t="str">
            <v>ASSY</v>
          </cell>
          <cell r="G1220" t="str">
            <v>New</v>
          </cell>
          <cell r="H1220" t="str">
            <v>Clear View Cover</v>
          </cell>
          <cell r="J1220">
            <v>3480</v>
          </cell>
          <cell r="L1220">
            <v>0</v>
          </cell>
        </row>
        <row r="1221">
          <cell r="A1221" t="str">
            <v>M4</v>
          </cell>
          <cell r="B1221" t="str">
            <v>W15</v>
          </cell>
          <cell r="C1221">
            <v>43200</v>
          </cell>
          <cell r="D1221" t="str">
            <v>B</v>
          </cell>
          <cell r="E1221" t="str">
            <v>ASSY</v>
          </cell>
          <cell r="G1221" t="str">
            <v>New</v>
          </cell>
          <cell r="H1221" t="str">
            <v>Clear View Cover</v>
          </cell>
          <cell r="J1221">
            <v>85</v>
          </cell>
          <cell r="L1221">
            <v>0</v>
          </cell>
        </row>
        <row r="1222">
          <cell r="A1222" t="str">
            <v>M4</v>
          </cell>
          <cell r="B1222" t="str">
            <v>W15</v>
          </cell>
          <cell r="C1222">
            <v>43200</v>
          </cell>
          <cell r="D1222" t="str">
            <v>B</v>
          </cell>
          <cell r="E1222" t="str">
            <v>MAIN HEATING</v>
          </cell>
          <cell r="G1222" t="str">
            <v>New</v>
          </cell>
          <cell r="H1222" t="str">
            <v>Clear View Cover</v>
          </cell>
          <cell r="J1222">
            <v>476</v>
          </cell>
          <cell r="L1222">
            <v>0</v>
          </cell>
        </row>
        <row r="1223">
          <cell r="A1223" t="str">
            <v>M4</v>
          </cell>
          <cell r="B1223" t="str">
            <v>W15</v>
          </cell>
          <cell r="C1223">
            <v>43200</v>
          </cell>
          <cell r="D1223" t="str">
            <v>B</v>
          </cell>
          <cell r="E1223" t="str">
            <v>MAIN HEATING</v>
          </cell>
          <cell r="G1223" t="str">
            <v>New</v>
          </cell>
          <cell r="H1223" t="str">
            <v>Clear View Cover</v>
          </cell>
          <cell r="J1223">
            <v>125</v>
          </cell>
          <cell r="L1223">
            <v>0</v>
          </cell>
        </row>
        <row r="1224">
          <cell r="A1224" t="str">
            <v>M4</v>
          </cell>
          <cell r="B1224" t="str">
            <v>W15</v>
          </cell>
          <cell r="C1224">
            <v>43200</v>
          </cell>
          <cell r="D1224" t="str">
            <v>B</v>
          </cell>
          <cell r="E1224" t="str">
            <v>MAIN HEATING</v>
          </cell>
          <cell r="G1224" t="str">
            <v>New</v>
          </cell>
          <cell r="H1224" t="str">
            <v>Clear View Cover</v>
          </cell>
          <cell r="J1224">
            <v>27</v>
          </cell>
          <cell r="L1224">
            <v>0</v>
          </cell>
        </row>
        <row r="1225">
          <cell r="A1225" t="str">
            <v>M4</v>
          </cell>
          <cell r="B1225" t="str">
            <v>W15</v>
          </cell>
          <cell r="C1225">
            <v>43200</v>
          </cell>
          <cell r="D1225" t="str">
            <v>B</v>
          </cell>
          <cell r="E1225" t="str">
            <v>MAIN HEATING</v>
          </cell>
          <cell r="G1225" t="str">
            <v>New</v>
          </cell>
          <cell r="H1225" t="str">
            <v>Clear View Cover</v>
          </cell>
          <cell r="J1225">
            <v>66</v>
          </cell>
          <cell r="L1225">
            <v>0</v>
          </cell>
        </row>
        <row r="1226">
          <cell r="A1226" t="str">
            <v>M4</v>
          </cell>
          <cell r="B1226" t="str">
            <v>W15</v>
          </cell>
          <cell r="C1226">
            <v>43200</v>
          </cell>
          <cell r="D1226" t="str">
            <v>B</v>
          </cell>
          <cell r="E1226" t="str">
            <v>MAIN HEATING</v>
          </cell>
          <cell r="G1226" t="str">
            <v>New</v>
          </cell>
          <cell r="H1226" t="str">
            <v>Clear View Cover</v>
          </cell>
          <cell r="J1226">
            <v>2340</v>
          </cell>
          <cell r="L1226">
            <v>0</v>
          </cell>
        </row>
        <row r="1227">
          <cell r="A1227" t="str">
            <v>M4</v>
          </cell>
          <cell r="B1227" t="str">
            <v>W15</v>
          </cell>
          <cell r="C1227">
            <v>43200</v>
          </cell>
          <cell r="D1227" t="str">
            <v>B</v>
          </cell>
          <cell r="E1227" t="str">
            <v>EDGE COATING</v>
          </cell>
          <cell r="G1227" t="str">
            <v>New</v>
          </cell>
          <cell r="H1227" t="str">
            <v>Clear View Cover</v>
          </cell>
          <cell r="J1227">
            <v>3730</v>
          </cell>
          <cell r="L1227">
            <v>0</v>
          </cell>
        </row>
        <row r="1228">
          <cell r="A1228" t="str">
            <v>M4</v>
          </cell>
          <cell r="B1228" t="str">
            <v>W15</v>
          </cell>
          <cell r="C1228">
            <v>43200</v>
          </cell>
          <cell r="D1228" t="str">
            <v>B</v>
          </cell>
          <cell r="E1228" t="str">
            <v>EDGE COATING</v>
          </cell>
          <cell r="G1228" t="str">
            <v>New</v>
          </cell>
          <cell r="H1228" t="str">
            <v>Clear View Cover</v>
          </cell>
          <cell r="J1228">
            <v>292</v>
          </cell>
          <cell r="L1228">
            <v>0</v>
          </cell>
        </row>
        <row r="1229">
          <cell r="A1229" t="str">
            <v>M4</v>
          </cell>
          <cell r="B1229" t="str">
            <v>W15</v>
          </cell>
          <cell r="C1229">
            <v>43200</v>
          </cell>
          <cell r="D1229" t="str">
            <v>B</v>
          </cell>
          <cell r="E1229" t="str">
            <v>EDGE COATING</v>
          </cell>
          <cell r="G1229" t="str">
            <v>New</v>
          </cell>
          <cell r="H1229" t="str">
            <v>Clear View Cover</v>
          </cell>
          <cell r="J1229">
            <v>108</v>
          </cell>
          <cell r="L1229">
            <v>0</v>
          </cell>
        </row>
        <row r="1230">
          <cell r="A1230" t="str">
            <v>M4</v>
          </cell>
          <cell r="B1230" t="str">
            <v>W15</v>
          </cell>
          <cell r="C1230">
            <v>43200</v>
          </cell>
          <cell r="D1230" t="str">
            <v>B</v>
          </cell>
          <cell r="E1230" t="str">
            <v>EDGE COATING</v>
          </cell>
          <cell r="G1230" t="str">
            <v>New</v>
          </cell>
          <cell r="H1230" t="str">
            <v>Clear View Cover</v>
          </cell>
          <cell r="J1230">
            <v>2500</v>
          </cell>
          <cell r="L1230">
            <v>0</v>
          </cell>
        </row>
        <row r="1231">
          <cell r="A1231" t="str">
            <v>M4</v>
          </cell>
          <cell r="B1231" t="str">
            <v>W15</v>
          </cell>
          <cell r="C1231">
            <v>43200</v>
          </cell>
          <cell r="D1231" t="str">
            <v>B</v>
          </cell>
          <cell r="E1231" t="str">
            <v>EDGE COATING</v>
          </cell>
          <cell r="G1231" t="str">
            <v>New</v>
          </cell>
          <cell r="H1231" t="str">
            <v>Clear View Cover</v>
          </cell>
          <cell r="J1231">
            <v>550</v>
          </cell>
          <cell r="L1231">
            <v>0</v>
          </cell>
        </row>
        <row r="1232">
          <cell r="A1232" t="str">
            <v>M4</v>
          </cell>
          <cell r="B1232" t="str">
            <v>W15</v>
          </cell>
          <cell r="C1232">
            <v>43200</v>
          </cell>
          <cell r="D1232" t="str">
            <v>B</v>
          </cell>
          <cell r="E1232" t="str">
            <v>EDGE COATING</v>
          </cell>
          <cell r="G1232" t="str">
            <v>New</v>
          </cell>
          <cell r="H1232" t="str">
            <v>Clear View Cover</v>
          </cell>
          <cell r="J1232">
            <v>1078</v>
          </cell>
          <cell r="L1232">
            <v>0</v>
          </cell>
        </row>
        <row r="1233">
          <cell r="A1233" t="str">
            <v>M4</v>
          </cell>
          <cell r="B1233" t="str">
            <v>W15</v>
          </cell>
          <cell r="C1233">
            <v>43200</v>
          </cell>
          <cell r="D1233" t="str">
            <v>B</v>
          </cell>
          <cell r="E1233" t="str">
            <v>EDGE COATING</v>
          </cell>
          <cell r="G1233" t="str">
            <v>Old</v>
          </cell>
          <cell r="H1233" t="str">
            <v>Clear View Cover</v>
          </cell>
          <cell r="J1233">
            <v>263</v>
          </cell>
          <cell r="L1233">
            <v>0</v>
          </cell>
        </row>
        <row r="1234">
          <cell r="A1234" t="str">
            <v>M4</v>
          </cell>
          <cell r="B1234" t="str">
            <v>W15</v>
          </cell>
          <cell r="C1234">
            <v>43200</v>
          </cell>
          <cell r="D1234" t="str">
            <v>B</v>
          </cell>
          <cell r="E1234" t="str">
            <v>EDGE COATING</v>
          </cell>
          <cell r="G1234" t="str">
            <v>Old</v>
          </cell>
          <cell r="H1234" t="str">
            <v>Clear View Cover</v>
          </cell>
          <cell r="J1234">
            <v>10</v>
          </cell>
          <cell r="L1234">
            <v>1</v>
          </cell>
        </row>
        <row r="1235">
          <cell r="A1235" t="str">
            <v>M4</v>
          </cell>
          <cell r="B1235" t="str">
            <v>W15</v>
          </cell>
          <cell r="C1235">
            <v>43200</v>
          </cell>
          <cell r="D1235" t="str">
            <v>B</v>
          </cell>
          <cell r="E1235" t="str">
            <v>EDGE COATING</v>
          </cell>
          <cell r="G1235" t="str">
            <v>Old</v>
          </cell>
          <cell r="H1235" t="str">
            <v>Book cover</v>
          </cell>
          <cell r="J1235">
            <v>87</v>
          </cell>
          <cell r="L1235">
            <v>0</v>
          </cell>
        </row>
        <row r="1236">
          <cell r="A1236" t="str">
            <v>M4</v>
          </cell>
          <cell r="B1236" t="str">
            <v>W15</v>
          </cell>
          <cell r="C1236">
            <v>43200</v>
          </cell>
          <cell r="D1236" t="str">
            <v>B</v>
          </cell>
          <cell r="E1236" t="str">
            <v>EDGE COATING</v>
          </cell>
          <cell r="G1236" t="str">
            <v>Old</v>
          </cell>
          <cell r="H1236" t="str">
            <v>Book cover</v>
          </cell>
          <cell r="J1236">
            <v>169</v>
          </cell>
          <cell r="L1236">
            <v>0</v>
          </cell>
        </row>
        <row r="1237">
          <cell r="A1237" t="str">
            <v>M4</v>
          </cell>
          <cell r="B1237" t="str">
            <v>W15</v>
          </cell>
          <cell r="C1237">
            <v>43200</v>
          </cell>
          <cell r="D1237" t="str">
            <v>B</v>
          </cell>
          <cell r="E1237" t="str">
            <v>EDGE COATING</v>
          </cell>
          <cell r="G1237" t="str">
            <v>Old</v>
          </cell>
          <cell r="H1237" t="str">
            <v>Book cover</v>
          </cell>
          <cell r="J1237">
            <v>1425</v>
          </cell>
          <cell r="L1237">
            <v>0</v>
          </cell>
        </row>
        <row r="1238">
          <cell r="A1238" t="str">
            <v>M4</v>
          </cell>
          <cell r="B1238" t="str">
            <v>W15</v>
          </cell>
          <cell r="C1238">
            <v>43200</v>
          </cell>
          <cell r="D1238" t="str">
            <v>B</v>
          </cell>
          <cell r="E1238" t="str">
            <v>EDGE COATING</v>
          </cell>
          <cell r="G1238" t="str">
            <v>Old</v>
          </cell>
          <cell r="H1238" t="str">
            <v>Book cover</v>
          </cell>
          <cell r="J1238">
            <v>28</v>
          </cell>
          <cell r="L1238">
            <v>0</v>
          </cell>
        </row>
        <row r="1239">
          <cell r="A1239" t="str">
            <v>M4</v>
          </cell>
          <cell r="B1239" t="str">
            <v>W15</v>
          </cell>
          <cell r="C1239">
            <v>43200</v>
          </cell>
          <cell r="D1239" t="str">
            <v>B</v>
          </cell>
          <cell r="E1239" t="str">
            <v>EDGE COATING</v>
          </cell>
          <cell r="G1239" t="str">
            <v>Old</v>
          </cell>
          <cell r="H1239" t="str">
            <v>Book cover</v>
          </cell>
          <cell r="J1239">
            <v>613</v>
          </cell>
          <cell r="L1239">
            <v>0</v>
          </cell>
        </row>
        <row r="1240">
          <cell r="A1240" t="str">
            <v>M4</v>
          </cell>
          <cell r="B1240" t="str">
            <v>W15</v>
          </cell>
          <cell r="C1240">
            <v>43200</v>
          </cell>
          <cell r="D1240" t="str">
            <v>B</v>
          </cell>
          <cell r="E1240" t="str">
            <v>EDGE COATING</v>
          </cell>
          <cell r="G1240" t="str">
            <v>Old</v>
          </cell>
          <cell r="H1240" t="str">
            <v>Book cover</v>
          </cell>
          <cell r="J1240">
            <v>398</v>
          </cell>
          <cell r="L1240">
            <v>0</v>
          </cell>
        </row>
        <row r="1241">
          <cell r="A1241" t="str">
            <v>M4</v>
          </cell>
          <cell r="B1241" t="str">
            <v>W15</v>
          </cell>
          <cell r="C1241">
            <v>43200</v>
          </cell>
          <cell r="D1241" t="str">
            <v>B</v>
          </cell>
          <cell r="E1241" t="str">
            <v>MAIN HEATING</v>
          </cell>
          <cell r="G1241" t="str">
            <v>New</v>
          </cell>
          <cell r="H1241" t="str">
            <v>Clear View Cover</v>
          </cell>
          <cell r="J1241">
            <v>1734</v>
          </cell>
          <cell r="L1241">
            <v>0</v>
          </cell>
        </row>
        <row r="1242">
          <cell r="A1242" t="str">
            <v>M4</v>
          </cell>
          <cell r="B1242" t="str">
            <v>W15</v>
          </cell>
          <cell r="C1242">
            <v>43200</v>
          </cell>
          <cell r="D1242" t="str">
            <v>B</v>
          </cell>
          <cell r="E1242" t="str">
            <v>MAIN HEATING</v>
          </cell>
          <cell r="G1242" t="str">
            <v>New</v>
          </cell>
          <cell r="H1242" t="str">
            <v>Clear View Cover</v>
          </cell>
          <cell r="J1242">
            <v>1393</v>
          </cell>
          <cell r="L1242">
            <v>0</v>
          </cell>
        </row>
        <row r="1243">
          <cell r="A1243" t="str">
            <v>M4</v>
          </cell>
          <cell r="B1243" t="str">
            <v>W15</v>
          </cell>
          <cell r="C1243">
            <v>43200</v>
          </cell>
          <cell r="D1243" t="str">
            <v>B</v>
          </cell>
          <cell r="E1243" t="str">
            <v>MAIN HEATING</v>
          </cell>
          <cell r="G1243" t="str">
            <v>New</v>
          </cell>
          <cell r="H1243" t="str">
            <v>Clear View Cover</v>
          </cell>
          <cell r="J1243">
            <v>199</v>
          </cell>
          <cell r="L1243">
            <v>0</v>
          </cell>
        </row>
        <row r="1244">
          <cell r="A1244" t="str">
            <v>M4</v>
          </cell>
          <cell r="B1244" t="str">
            <v>W15</v>
          </cell>
          <cell r="C1244">
            <v>43200</v>
          </cell>
          <cell r="D1244" t="str">
            <v>B</v>
          </cell>
          <cell r="E1244" t="str">
            <v>MAIN HEATING</v>
          </cell>
          <cell r="G1244" t="str">
            <v>New</v>
          </cell>
          <cell r="H1244" t="str">
            <v>Clear View Cover</v>
          </cell>
          <cell r="J1244">
            <v>201</v>
          </cell>
          <cell r="L1244">
            <v>0</v>
          </cell>
        </row>
        <row r="1245">
          <cell r="A1245" t="str">
            <v>M4</v>
          </cell>
          <cell r="B1245" t="str">
            <v>W15</v>
          </cell>
          <cell r="C1245">
            <v>43200</v>
          </cell>
          <cell r="D1245" t="str">
            <v>B</v>
          </cell>
          <cell r="E1245" t="str">
            <v>MAIN HEATING</v>
          </cell>
          <cell r="G1245" t="str">
            <v>New</v>
          </cell>
          <cell r="H1245" t="str">
            <v>Clear View Cover</v>
          </cell>
          <cell r="J1245">
            <v>3</v>
          </cell>
          <cell r="L1245">
            <v>0</v>
          </cell>
        </row>
        <row r="1246">
          <cell r="A1246" t="str">
            <v>M4</v>
          </cell>
          <cell r="B1246" t="str">
            <v>W15</v>
          </cell>
          <cell r="C1246">
            <v>43200</v>
          </cell>
          <cell r="D1246" t="str">
            <v>B</v>
          </cell>
          <cell r="E1246" t="str">
            <v>MAIN HEATING</v>
          </cell>
          <cell r="G1246" t="str">
            <v>Old</v>
          </cell>
          <cell r="H1246" t="str">
            <v>Clear View Cover</v>
          </cell>
          <cell r="J1246">
            <v>30</v>
          </cell>
          <cell r="L1246">
            <v>0</v>
          </cell>
        </row>
        <row r="1247">
          <cell r="A1247" t="str">
            <v>M4</v>
          </cell>
          <cell r="B1247" t="str">
            <v>W15</v>
          </cell>
          <cell r="C1247">
            <v>43200</v>
          </cell>
          <cell r="D1247" t="str">
            <v>B</v>
          </cell>
          <cell r="E1247" t="str">
            <v>ASSY</v>
          </cell>
          <cell r="G1247" t="str">
            <v>New</v>
          </cell>
          <cell r="H1247" t="str">
            <v>Clear View Cover</v>
          </cell>
          <cell r="J1247">
            <v>300</v>
          </cell>
          <cell r="L1247">
            <v>0</v>
          </cell>
        </row>
        <row r="1248">
          <cell r="A1248" t="str">
            <v>M4</v>
          </cell>
          <cell r="B1248" t="str">
            <v>W15</v>
          </cell>
          <cell r="C1248">
            <v>43200</v>
          </cell>
          <cell r="D1248" t="str">
            <v>B</v>
          </cell>
          <cell r="E1248" t="str">
            <v>ASSY</v>
          </cell>
          <cell r="G1248" t="str">
            <v>New</v>
          </cell>
          <cell r="H1248" t="str">
            <v>Clear View Cover</v>
          </cell>
          <cell r="J1248">
            <v>1406</v>
          </cell>
          <cell r="L1248">
            <v>2</v>
          </cell>
        </row>
        <row r="1249">
          <cell r="A1249" t="str">
            <v>M4</v>
          </cell>
          <cell r="B1249" t="str">
            <v>W15</v>
          </cell>
          <cell r="C1249">
            <v>43200</v>
          </cell>
          <cell r="D1249" t="str">
            <v>B</v>
          </cell>
          <cell r="E1249" t="str">
            <v>ASSY</v>
          </cell>
          <cell r="G1249" t="str">
            <v>New</v>
          </cell>
          <cell r="H1249" t="str">
            <v>Clear View Cover</v>
          </cell>
          <cell r="J1249">
            <v>1562</v>
          </cell>
          <cell r="L1249">
            <v>2</v>
          </cell>
        </row>
        <row r="1250">
          <cell r="A1250" t="str">
            <v>M4</v>
          </cell>
          <cell r="B1250" t="str">
            <v>W15</v>
          </cell>
          <cell r="C1250">
            <v>43200</v>
          </cell>
          <cell r="D1250" t="str">
            <v>B</v>
          </cell>
          <cell r="E1250" t="str">
            <v>ASSY</v>
          </cell>
          <cell r="G1250" t="str">
            <v>Old</v>
          </cell>
          <cell r="H1250" t="str">
            <v>Clear View Cover</v>
          </cell>
          <cell r="J1250">
            <v>382</v>
          </cell>
          <cell r="L1250">
            <v>0</v>
          </cell>
        </row>
        <row r="1251">
          <cell r="A1251" t="str">
            <v>M4</v>
          </cell>
          <cell r="B1251" t="str">
            <v>W15</v>
          </cell>
          <cell r="C1251">
            <v>43200</v>
          </cell>
          <cell r="D1251" t="str">
            <v>B</v>
          </cell>
          <cell r="E1251" t="str">
            <v>ASSY</v>
          </cell>
          <cell r="G1251" t="str">
            <v>Old</v>
          </cell>
          <cell r="H1251" t="str">
            <v>Clear View Cover</v>
          </cell>
          <cell r="J1251">
            <v>25</v>
          </cell>
          <cell r="L1251">
            <v>0</v>
          </cell>
        </row>
        <row r="1252">
          <cell r="A1252" t="str">
            <v>M4</v>
          </cell>
          <cell r="B1252" t="str">
            <v>W15</v>
          </cell>
          <cell r="C1252">
            <v>43200</v>
          </cell>
          <cell r="D1252" t="str">
            <v>B</v>
          </cell>
          <cell r="E1252" t="str">
            <v>MAIN HEATING</v>
          </cell>
          <cell r="G1252" t="str">
            <v>Old</v>
          </cell>
          <cell r="H1252" t="str">
            <v>Clear View Cover</v>
          </cell>
          <cell r="J1252">
            <v>48</v>
          </cell>
          <cell r="L1252">
            <v>0</v>
          </cell>
        </row>
        <row r="1253">
          <cell r="A1253" t="str">
            <v>M4</v>
          </cell>
          <cell r="B1253" t="str">
            <v>W15</v>
          </cell>
          <cell r="C1253">
            <v>43200</v>
          </cell>
          <cell r="D1253" t="str">
            <v>B</v>
          </cell>
          <cell r="E1253" t="str">
            <v>MAIN HEATING</v>
          </cell>
          <cell r="G1253" t="str">
            <v>Old</v>
          </cell>
          <cell r="H1253" t="str">
            <v>Clear View Cover</v>
          </cell>
          <cell r="J1253">
            <v>304</v>
          </cell>
          <cell r="L1253">
            <v>0</v>
          </cell>
        </row>
        <row r="1254">
          <cell r="A1254" t="str">
            <v>M4</v>
          </cell>
          <cell r="B1254" t="str">
            <v>W15</v>
          </cell>
          <cell r="C1254">
            <v>43200</v>
          </cell>
          <cell r="D1254" t="str">
            <v>B</v>
          </cell>
          <cell r="E1254" t="str">
            <v>MAIN HEATING</v>
          </cell>
          <cell r="G1254" t="str">
            <v>Old</v>
          </cell>
          <cell r="H1254" t="str">
            <v>Clear View Cover</v>
          </cell>
          <cell r="J1254">
            <v>211</v>
          </cell>
          <cell r="L1254">
            <v>0</v>
          </cell>
        </row>
        <row r="1255">
          <cell r="A1255" t="str">
            <v>M4</v>
          </cell>
          <cell r="B1255" t="str">
            <v>W15</v>
          </cell>
          <cell r="C1255">
            <v>43200</v>
          </cell>
          <cell r="D1255" t="str">
            <v>B</v>
          </cell>
          <cell r="E1255" t="str">
            <v>MAIN HEATING</v>
          </cell>
          <cell r="G1255" t="str">
            <v>Old</v>
          </cell>
          <cell r="H1255" t="str">
            <v>Clear View Cover</v>
          </cell>
          <cell r="J1255">
            <v>190</v>
          </cell>
          <cell r="L1255">
            <v>0</v>
          </cell>
        </row>
        <row r="1256">
          <cell r="A1256" t="str">
            <v>M4</v>
          </cell>
          <cell r="B1256" t="str">
            <v>W15</v>
          </cell>
          <cell r="C1256">
            <v>43200</v>
          </cell>
          <cell r="D1256" t="str">
            <v>B</v>
          </cell>
          <cell r="E1256" t="str">
            <v>IN T/P</v>
          </cell>
          <cell r="G1256" t="str">
            <v>New</v>
          </cell>
          <cell r="H1256" t="str">
            <v>Clear View Cover</v>
          </cell>
          <cell r="J1256">
            <v>170</v>
          </cell>
          <cell r="L1256">
            <v>0</v>
          </cell>
        </row>
        <row r="1257">
          <cell r="A1257" t="str">
            <v>M4</v>
          </cell>
          <cell r="B1257" t="str">
            <v>W15</v>
          </cell>
          <cell r="C1257">
            <v>43200</v>
          </cell>
          <cell r="D1257" t="str">
            <v>B</v>
          </cell>
          <cell r="E1257" t="str">
            <v>IN T/P</v>
          </cell>
          <cell r="G1257" t="str">
            <v>New</v>
          </cell>
          <cell r="H1257" t="str">
            <v>Clear View Cover</v>
          </cell>
          <cell r="J1257">
            <v>1572</v>
          </cell>
          <cell r="L1257">
            <v>0</v>
          </cell>
        </row>
        <row r="1258">
          <cell r="A1258" t="str">
            <v>M4</v>
          </cell>
          <cell r="B1258" t="str">
            <v>W15</v>
          </cell>
          <cell r="C1258">
            <v>43200</v>
          </cell>
          <cell r="D1258" t="str">
            <v>B</v>
          </cell>
          <cell r="E1258" t="str">
            <v>IN T/P</v>
          </cell>
          <cell r="G1258" t="str">
            <v>New</v>
          </cell>
          <cell r="H1258" t="str">
            <v>Clear View Cover</v>
          </cell>
          <cell r="J1258">
            <v>124</v>
          </cell>
          <cell r="L1258">
            <v>1</v>
          </cell>
        </row>
        <row r="1259">
          <cell r="A1259" t="str">
            <v>M4</v>
          </cell>
          <cell r="B1259" t="str">
            <v>W15</v>
          </cell>
          <cell r="C1259">
            <v>43200</v>
          </cell>
          <cell r="D1259" t="str">
            <v>B</v>
          </cell>
          <cell r="E1259" t="str">
            <v>IN T/P</v>
          </cell>
          <cell r="G1259" t="str">
            <v>New</v>
          </cell>
          <cell r="H1259" t="str">
            <v>Clear View Cover</v>
          </cell>
          <cell r="J1259">
            <v>1937</v>
          </cell>
          <cell r="L1259">
            <v>0</v>
          </cell>
        </row>
        <row r="1260">
          <cell r="A1260" t="str">
            <v>M4</v>
          </cell>
          <cell r="B1260" t="str">
            <v>W15</v>
          </cell>
          <cell r="C1260">
            <v>43200</v>
          </cell>
          <cell r="D1260" t="str">
            <v>B</v>
          </cell>
          <cell r="E1260" t="str">
            <v>IN T/P</v>
          </cell>
          <cell r="G1260" t="str">
            <v>New</v>
          </cell>
          <cell r="H1260" t="str">
            <v>Clear View Cover</v>
          </cell>
          <cell r="J1260">
            <v>115</v>
          </cell>
          <cell r="L1260">
            <v>0</v>
          </cell>
        </row>
        <row r="1261">
          <cell r="A1261" t="str">
            <v>M4</v>
          </cell>
          <cell r="B1261" t="str">
            <v>W15</v>
          </cell>
          <cell r="C1261">
            <v>43200</v>
          </cell>
          <cell r="D1261" t="str">
            <v>B</v>
          </cell>
          <cell r="E1261" t="str">
            <v>IN T/P</v>
          </cell>
          <cell r="G1261" t="str">
            <v>New</v>
          </cell>
          <cell r="H1261" t="str">
            <v>Clear View Cover</v>
          </cell>
          <cell r="J1261">
            <v>204</v>
          </cell>
          <cell r="L1261">
            <v>0</v>
          </cell>
        </row>
        <row r="1262">
          <cell r="A1262" t="str">
            <v>M4</v>
          </cell>
          <cell r="B1262" t="str">
            <v>W15</v>
          </cell>
          <cell r="C1262">
            <v>43200</v>
          </cell>
          <cell r="D1262" t="str">
            <v>B</v>
          </cell>
          <cell r="E1262" t="str">
            <v>IN T/P</v>
          </cell>
          <cell r="G1262" t="str">
            <v>New</v>
          </cell>
          <cell r="H1262" t="str">
            <v>Clear View Cover</v>
          </cell>
          <cell r="J1262">
            <v>555</v>
          </cell>
          <cell r="L1262">
            <v>0</v>
          </cell>
        </row>
        <row r="1263">
          <cell r="A1263" t="str">
            <v>M4</v>
          </cell>
          <cell r="B1263" t="str">
            <v>W15</v>
          </cell>
          <cell r="C1263">
            <v>43200</v>
          </cell>
          <cell r="D1263" t="str">
            <v>B</v>
          </cell>
          <cell r="E1263" t="str">
            <v>IN T/P</v>
          </cell>
          <cell r="G1263" t="str">
            <v>New</v>
          </cell>
          <cell r="H1263" t="str">
            <v>Clear View Cover</v>
          </cell>
          <cell r="J1263">
            <v>913</v>
          </cell>
          <cell r="L1263">
            <v>0</v>
          </cell>
        </row>
        <row r="1264">
          <cell r="A1264" t="str">
            <v>M4</v>
          </cell>
          <cell r="B1264" t="str">
            <v>W15</v>
          </cell>
          <cell r="C1264">
            <v>43200</v>
          </cell>
          <cell r="D1264" t="str">
            <v>B</v>
          </cell>
          <cell r="E1264" t="str">
            <v>IN T/P</v>
          </cell>
          <cell r="G1264" t="str">
            <v>New</v>
          </cell>
          <cell r="H1264" t="str">
            <v>Clear View Cover</v>
          </cell>
          <cell r="J1264">
            <v>200</v>
          </cell>
          <cell r="L1264">
            <v>0</v>
          </cell>
        </row>
        <row r="1265">
          <cell r="A1265" t="str">
            <v>M4</v>
          </cell>
          <cell r="B1265" t="str">
            <v>W15</v>
          </cell>
          <cell r="C1265">
            <v>43200</v>
          </cell>
          <cell r="D1265" t="str">
            <v>B</v>
          </cell>
          <cell r="E1265" t="str">
            <v>IN T/P</v>
          </cell>
          <cell r="G1265" t="str">
            <v>New</v>
          </cell>
          <cell r="H1265" t="str">
            <v>Clear View Cover</v>
          </cell>
          <cell r="J1265">
            <v>1864</v>
          </cell>
          <cell r="L1265">
            <v>0</v>
          </cell>
        </row>
        <row r="1266">
          <cell r="A1266" t="str">
            <v>M4</v>
          </cell>
          <cell r="B1266" t="str">
            <v>W15</v>
          </cell>
          <cell r="C1266">
            <v>43200</v>
          </cell>
          <cell r="D1266" t="str">
            <v>B</v>
          </cell>
          <cell r="E1266" t="str">
            <v>IN T/P</v>
          </cell>
          <cell r="G1266" t="str">
            <v>Old</v>
          </cell>
          <cell r="H1266" t="str">
            <v>Clear View Cover</v>
          </cell>
          <cell r="J1266">
            <v>327</v>
          </cell>
          <cell r="L1266">
            <v>0</v>
          </cell>
        </row>
        <row r="1267">
          <cell r="A1267" t="str">
            <v>M4</v>
          </cell>
          <cell r="B1267" t="str">
            <v>W15</v>
          </cell>
          <cell r="C1267">
            <v>43200</v>
          </cell>
          <cell r="D1267" t="str">
            <v>B</v>
          </cell>
          <cell r="E1267" t="str">
            <v>IN T/P</v>
          </cell>
          <cell r="G1267" t="str">
            <v>Old</v>
          </cell>
          <cell r="H1267" t="str">
            <v>Clear View Cover</v>
          </cell>
          <cell r="J1267">
            <v>190</v>
          </cell>
          <cell r="L1267">
            <v>0</v>
          </cell>
        </row>
        <row r="1268">
          <cell r="A1268" t="str">
            <v>M4</v>
          </cell>
          <cell r="B1268" t="str">
            <v>W15</v>
          </cell>
          <cell r="C1268">
            <v>43200</v>
          </cell>
          <cell r="D1268" t="str">
            <v>B</v>
          </cell>
          <cell r="E1268" t="str">
            <v>IN T/P</v>
          </cell>
          <cell r="G1268" t="str">
            <v>Old</v>
          </cell>
          <cell r="H1268" t="str">
            <v>Clear View Cover</v>
          </cell>
          <cell r="J1268">
            <v>48</v>
          </cell>
          <cell r="L1268">
            <v>0</v>
          </cell>
        </row>
        <row r="1269">
          <cell r="A1269" t="str">
            <v>M4</v>
          </cell>
          <cell r="B1269" t="str">
            <v>W15</v>
          </cell>
          <cell r="C1269">
            <v>43200</v>
          </cell>
          <cell r="D1269" t="str">
            <v>B</v>
          </cell>
          <cell r="E1269" t="str">
            <v>IN T/P</v>
          </cell>
          <cell r="G1269" t="str">
            <v>Old</v>
          </cell>
          <cell r="H1269" t="str">
            <v>Clear View Cover</v>
          </cell>
          <cell r="J1269">
            <v>304</v>
          </cell>
          <cell r="L1269">
            <v>0</v>
          </cell>
        </row>
        <row r="1270">
          <cell r="A1270" t="str">
            <v>M4</v>
          </cell>
          <cell r="B1270" t="str">
            <v>W15</v>
          </cell>
          <cell r="C1270">
            <v>43200</v>
          </cell>
          <cell r="D1270" t="str">
            <v>B</v>
          </cell>
          <cell r="E1270" t="str">
            <v>IN T/P</v>
          </cell>
          <cell r="G1270" t="str">
            <v>Old</v>
          </cell>
          <cell r="H1270" t="str">
            <v>Clear View Cover</v>
          </cell>
          <cell r="J1270">
            <v>30</v>
          </cell>
          <cell r="L1270">
            <v>0</v>
          </cell>
        </row>
        <row r="1271">
          <cell r="A1271" t="str">
            <v>M4</v>
          </cell>
          <cell r="B1271" t="str">
            <v>W15</v>
          </cell>
          <cell r="C1271">
            <v>43200</v>
          </cell>
          <cell r="D1271" t="str">
            <v>B</v>
          </cell>
          <cell r="E1271" t="str">
            <v>IN T/P</v>
          </cell>
          <cell r="G1271" t="str">
            <v>Old</v>
          </cell>
          <cell r="H1271" t="str">
            <v>Book cover</v>
          </cell>
          <cell r="J1271">
            <v>710</v>
          </cell>
          <cell r="L1271">
            <v>0</v>
          </cell>
        </row>
        <row r="1272">
          <cell r="A1272" t="str">
            <v>M4</v>
          </cell>
          <cell r="B1272" t="str">
            <v>W15</v>
          </cell>
          <cell r="C1272">
            <v>43200</v>
          </cell>
          <cell r="D1272" t="str">
            <v>B</v>
          </cell>
          <cell r="E1272" t="str">
            <v>IN T/P</v>
          </cell>
          <cell r="G1272" t="str">
            <v>Old</v>
          </cell>
          <cell r="H1272" t="str">
            <v>Book cover</v>
          </cell>
          <cell r="J1272">
            <v>556</v>
          </cell>
          <cell r="L1272">
            <v>0</v>
          </cell>
        </row>
        <row r="1273">
          <cell r="A1273" t="str">
            <v>M4</v>
          </cell>
          <cell r="B1273" t="str">
            <v>W15</v>
          </cell>
          <cell r="C1273">
            <v>43200</v>
          </cell>
          <cell r="D1273" t="str">
            <v>B</v>
          </cell>
          <cell r="E1273" t="str">
            <v>IN T/P</v>
          </cell>
          <cell r="G1273" t="str">
            <v>Old</v>
          </cell>
          <cell r="H1273" t="str">
            <v>Book cover</v>
          </cell>
          <cell r="J1273">
            <v>223</v>
          </cell>
          <cell r="L1273">
            <v>0</v>
          </cell>
        </row>
        <row r="1274">
          <cell r="A1274" t="str">
            <v>M4</v>
          </cell>
          <cell r="B1274" t="str">
            <v>W15</v>
          </cell>
          <cell r="C1274">
            <v>43200</v>
          </cell>
          <cell r="D1274" t="str">
            <v>B</v>
          </cell>
          <cell r="E1274" t="str">
            <v>PACKING</v>
          </cell>
          <cell r="G1274" t="str">
            <v>Old</v>
          </cell>
          <cell r="H1274" t="str">
            <v>Clear View Cover</v>
          </cell>
          <cell r="J1274">
            <v>500</v>
          </cell>
          <cell r="L1274">
            <v>0</v>
          </cell>
        </row>
        <row r="1275">
          <cell r="A1275" t="str">
            <v>M4</v>
          </cell>
          <cell r="B1275" t="str">
            <v>W15</v>
          </cell>
          <cell r="C1275">
            <v>43200</v>
          </cell>
          <cell r="D1275" t="str">
            <v>B</v>
          </cell>
          <cell r="E1275" t="str">
            <v>PACKING</v>
          </cell>
          <cell r="G1275" t="str">
            <v>Old</v>
          </cell>
          <cell r="H1275" t="str">
            <v>Clear View Cover</v>
          </cell>
          <cell r="J1275">
            <v>1652</v>
          </cell>
          <cell r="L1275">
            <v>52</v>
          </cell>
        </row>
        <row r="1276">
          <cell r="A1276" t="str">
            <v>M4</v>
          </cell>
          <cell r="B1276" t="str">
            <v>W15</v>
          </cell>
          <cell r="C1276">
            <v>43200</v>
          </cell>
          <cell r="D1276" t="str">
            <v>B</v>
          </cell>
          <cell r="E1276" t="str">
            <v>PACKING</v>
          </cell>
          <cell r="G1276" t="str">
            <v>New Silicon</v>
          </cell>
          <cell r="H1276" t="str">
            <v>Silicon</v>
          </cell>
          <cell r="J1276">
            <v>510</v>
          </cell>
          <cell r="L1276">
            <v>0</v>
          </cell>
        </row>
        <row r="1277">
          <cell r="A1277" t="str">
            <v>M4</v>
          </cell>
          <cell r="B1277" t="str">
            <v>W15</v>
          </cell>
          <cell r="C1277">
            <v>43200</v>
          </cell>
          <cell r="D1277" t="str">
            <v>B</v>
          </cell>
          <cell r="E1277" t="str">
            <v>PACKING</v>
          </cell>
          <cell r="G1277" t="str">
            <v>Old Silicon</v>
          </cell>
          <cell r="H1277" t="str">
            <v>Silicon</v>
          </cell>
          <cell r="J1277">
            <v>11</v>
          </cell>
          <cell r="L1277">
            <v>5</v>
          </cell>
        </row>
        <row r="1278">
          <cell r="A1278" t="str">
            <v>M4</v>
          </cell>
          <cell r="B1278" t="str">
            <v>W15</v>
          </cell>
          <cell r="C1278">
            <v>43200</v>
          </cell>
          <cell r="D1278" t="str">
            <v>B</v>
          </cell>
          <cell r="E1278" t="str">
            <v>PACKING</v>
          </cell>
          <cell r="G1278" t="str">
            <v>Old Silicon</v>
          </cell>
          <cell r="H1278" t="str">
            <v>Silicon</v>
          </cell>
          <cell r="J1278">
            <v>164</v>
          </cell>
          <cell r="L1278">
            <v>64</v>
          </cell>
        </row>
        <row r="1279">
          <cell r="A1279" t="str">
            <v>M4</v>
          </cell>
          <cell r="B1279" t="str">
            <v>W15</v>
          </cell>
          <cell r="C1279">
            <v>43200</v>
          </cell>
          <cell r="D1279" t="str">
            <v>B</v>
          </cell>
          <cell r="E1279" t="str">
            <v>PACKING</v>
          </cell>
          <cell r="G1279" t="str">
            <v>New Silicon</v>
          </cell>
          <cell r="H1279" t="str">
            <v>Silicon</v>
          </cell>
          <cell r="J1279">
            <v>1452</v>
          </cell>
          <cell r="L1279">
            <v>22</v>
          </cell>
        </row>
        <row r="1280">
          <cell r="A1280" t="str">
            <v>M4</v>
          </cell>
          <cell r="B1280" t="str">
            <v>W15</v>
          </cell>
          <cell r="C1280">
            <v>43200</v>
          </cell>
          <cell r="D1280" t="str">
            <v>B</v>
          </cell>
          <cell r="E1280" t="str">
            <v>PACKING</v>
          </cell>
          <cell r="G1280" t="str">
            <v>New</v>
          </cell>
          <cell r="H1280" t="str">
            <v>Clear View Cover</v>
          </cell>
          <cell r="J1280">
            <v>142</v>
          </cell>
          <cell r="L1280">
            <v>2</v>
          </cell>
        </row>
        <row r="1281">
          <cell r="A1281" t="str">
            <v>M4</v>
          </cell>
          <cell r="B1281" t="str">
            <v>W15</v>
          </cell>
          <cell r="C1281">
            <v>43200</v>
          </cell>
          <cell r="D1281" t="str">
            <v>B</v>
          </cell>
          <cell r="E1281" t="str">
            <v>PACKING</v>
          </cell>
          <cell r="G1281" t="str">
            <v>New</v>
          </cell>
          <cell r="H1281" t="str">
            <v>Clear View Cover</v>
          </cell>
          <cell r="J1281">
            <v>962</v>
          </cell>
          <cell r="L1281">
            <v>2</v>
          </cell>
        </row>
        <row r="1282">
          <cell r="A1282" t="str">
            <v>M4</v>
          </cell>
          <cell r="B1282" t="str">
            <v>W15</v>
          </cell>
          <cell r="C1282">
            <v>43200</v>
          </cell>
          <cell r="D1282" t="str">
            <v>B</v>
          </cell>
          <cell r="E1282" t="str">
            <v>PACKING</v>
          </cell>
          <cell r="G1282" t="str">
            <v>New</v>
          </cell>
          <cell r="H1282" t="str">
            <v>Clear View Cover</v>
          </cell>
          <cell r="J1282">
            <v>1032</v>
          </cell>
          <cell r="L1282">
            <v>3</v>
          </cell>
        </row>
        <row r="1283">
          <cell r="A1283" t="str">
            <v>M4</v>
          </cell>
          <cell r="B1283" t="str">
            <v>W15</v>
          </cell>
          <cell r="C1283">
            <v>43200</v>
          </cell>
          <cell r="D1283" t="str">
            <v>B</v>
          </cell>
          <cell r="E1283" t="str">
            <v>PACKING</v>
          </cell>
          <cell r="G1283" t="str">
            <v>New</v>
          </cell>
          <cell r="H1283" t="str">
            <v>Clear View Cover</v>
          </cell>
          <cell r="J1283">
            <v>1000</v>
          </cell>
          <cell r="L1283">
            <v>0</v>
          </cell>
        </row>
        <row r="1284">
          <cell r="A1284" t="str">
            <v>M4</v>
          </cell>
          <cell r="B1284" t="str">
            <v>W15</v>
          </cell>
          <cell r="C1284">
            <v>43200</v>
          </cell>
          <cell r="D1284" t="str">
            <v>B</v>
          </cell>
          <cell r="E1284" t="str">
            <v>PACKING</v>
          </cell>
          <cell r="G1284" t="str">
            <v>New</v>
          </cell>
          <cell r="H1284" t="str">
            <v>Clear View Cover</v>
          </cell>
          <cell r="J1284">
            <v>6</v>
          </cell>
          <cell r="L1284">
            <v>0</v>
          </cell>
        </row>
        <row r="1285">
          <cell r="A1285" t="str">
            <v>M4</v>
          </cell>
          <cell r="B1285" t="str">
            <v>W15</v>
          </cell>
          <cell r="C1285">
            <v>43200</v>
          </cell>
          <cell r="D1285" t="str">
            <v>B</v>
          </cell>
          <cell r="E1285" t="str">
            <v>PACKING</v>
          </cell>
          <cell r="G1285" t="str">
            <v>Old</v>
          </cell>
          <cell r="H1285" t="str">
            <v>Clear View Cover</v>
          </cell>
          <cell r="J1285">
            <v>180</v>
          </cell>
          <cell r="L1285">
            <v>0</v>
          </cell>
        </row>
        <row r="1286">
          <cell r="A1286" t="str">
            <v>M4</v>
          </cell>
          <cell r="B1286" t="str">
            <v>W15</v>
          </cell>
          <cell r="C1286">
            <v>43200</v>
          </cell>
          <cell r="D1286" t="str">
            <v>B</v>
          </cell>
          <cell r="E1286" t="str">
            <v>PACKING</v>
          </cell>
          <cell r="G1286" t="str">
            <v>Old</v>
          </cell>
          <cell r="H1286" t="str">
            <v>Clear View Cover</v>
          </cell>
          <cell r="J1286">
            <v>73</v>
          </cell>
          <cell r="L1286">
            <v>0</v>
          </cell>
        </row>
        <row r="1287">
          <cell r="A1287" t="str">
            <v>M4</v>
          </cell>
          <cell r="B1287" t="str">
            <v>W15</v>
          </cell>
          <cell r="C1287">
            <v>43200</v>
          </cell>
          <cell r="D1287" t="str">
            <v>B</v>
          </cell>
          <cell r="E1287" t="str">
            <v>PACKING</v>
          </cell>
          <cell r="G1287" t="str">
            <v>Old</v>
          </cell>
          <cell r="H1287" t="str">
            <v>Book cover</v>
          </cell>
          <cell r="J1287">
            <v>349</v>
          </cell>
          <cell r="L1287">
            <v>9</v>
          </cell>
        </row>
        <row r="1288">
          <cell r="A1288" t="str">
            <v>M4</v>
          </cell>
          <cell r="B1288" t="str">
            <v>W15</v>
          </cell>
          <cell r="C1288">
            <v>43200</v>
          </cell>
          <cell r="D1288" t="str">
            <v>B</v>
          </cell>
          <cell r="E1288" t="str">
            <v>PACKING</v>
          </cell>
          <cell r="G1288" t="str">
            <v>Old</v>
          </cell>
          <cell r="H1288" t="str">
            <v>Book cover</v>
          </cell>
          <cell r="J1288">
            <v>132</v>
          </cell>
          <cell r="L1288">
            <v>12</v>
          </cell>
        </row>
        <row r="1289">
          <cell r="A1289" t="str">
            <v>M4</v>
          </cell>
          <cell r="B1289" t="str">
            <v>W15</v>
          </cell>
          <cell r="C1289">
            <v>43200</v>
          </cell>
          <cell r="D1289" t="str">
            <v>B</v>
          </cell>
          <cell r="E1289" t="str">
            <v>PACKING</v>
          </cell>
          <cell r="G1289" t="str">
            <v>Old</v>
          </cell>
          <cell r="H1289" t="str">
            <v>Book cover</v>
          </cell>
          <cell r="J1289">
            <v>1128</v>
          </cell>
          <cell r="L1289">
            <v>28</v>
          </cell>
        </row>
        <row r="1290">
          <cell r="A1290" t="str">
            <v>M4</v>
          </cell>
          <cell r="B1290" t="str">
            <v>W15</v>
          </cell>
          <cell r="C1290">
            <v>43200</v>
          </cell>
          <cell r="D1290" t="str">
            <v>B</v>
          </cell>
          <cell r="E1290" t="str">
            <v>PACKING</v>
          </cell>
          <cell r="G1290" t="str">
            <v>Old</v>
          </cell>
          <cell r="H1290" t="str">
            <v>Book cover</v>
          </cell>
          <cell r="J1290">
            <v>27</v>
          </cell>
          <cell r="L1290">
            <v>7</v>
          </cell>
        </row>
        <row r="1291">
          <cell r="A1291" t="str">
            <v>M4</v>
          </cell>
          <cell r="B1291" t="str">
            <v>W15</v>
          </cell>
          <cell r="C1291">
            <v>43200</v>
          </cell>
          <cell r="D1291" t="str">
            <v>B</v>
          </cell>
          <cell r="E1291" t="str">
            <v>PACKING</v>
          </cell>
          <cell r="G1291" t="str">
            <v>Old</v>
          </cell>
          <cell r="H1291" t="str">
            <v>Book cover</v>
          </cell>
          <cell r="J1291">
            <v>44</v>
          </cell>
          <cell r="L1291">
            <v>0</v>
          </cell>
        </row>
        <row r="1292">
          <cell r="A1292" t="str">
            <v>M4</v>
          </cell>
          <cell r="B1292" t="str">
            <v>W15</v>
          </cell>
          <cell r="C1292">
            <v>43200</v>
          </cell>
          <cell r="D1292" t="str">
            <v>B</v>
          </cell>
          <cell r="E1292" t="str">
            <v>PACKING</v>
          </cell>
          <cell r="G1292" t="str">
            <v>Old</v>
          </cell>
          <cell r="H1292" t="str">
            <v>Clear View Cover</v>
          </cell>
          <cell r="J1292">
            <v>100</v>
          </cell>
          <cell r="L1292">
            <v>0</v>
          </cell>
        </row>
        <row r="1293">
          <cell r="A1293" t="str">
            <v>M4</v>
          </cell>
          <cell r="B1293" t="str">
            <v>W15</v>
          </cell>
          <cell r="C1293">
            <v>43200</v>
          </cell>
          <cell r="D1293" t="str">
            <v>B</v>
          </cell>
          <cell r="E1293" t="str">
            <v>PACKING</v>
          </cell>
          <cell r="G1293" t="str">
            <v>Old</v>
          </cell>
          <cell r="H1293" t="str">
            <v>Clear View Cover</v>
          </cell>
          <cell r="J1293">
            <v>66</v>
          </cell>
          <cell r="L1293">
            <v>0</v>
          </cell>
        </row>
        <row r="1294">
          <cell r="A1294" t="str">
            <v>M4</v>
          </cell>
          <cell r="B1294" t="str">
            <v>W15</v>
          </cell>
          <cell r="C1294">
            <v>43200</v>
          </cell>
          <cell r="D1294" t="str">
            <v>B</v>
          </cell>
          <cell r="E1294" t="str">
            <v>PACKING</v>
          </cell>
          <cell r="G1294" t="str">
            <v>Old</v>
          </cell>
          <cell r="H1294" t="str">
            <v>Clear View Cover</v>
          </cell>
          <cell r="J1294">
            <v>15</v>
          </cell>
          <cell r="L1294">
            <v>2</v>
          </cell>
        </row>
        <row r="1295">
          <cell r="A1295" t="str">
            <v>M4</v>
          </cell>
          <cell r="B1295" t="str">
            <v>W15</v>
          </cell>
          <cell r="C1295">
            <v>43200</v>
          </cell>
          <cell r="D1295" t="str">
            <v>B</v>
          </cell>
          <cell r="E1295" t="str">
            <v>PACKING</v>
          </cell>
          <cell r="G1295" t="str">
            <v>Old</v>
          </cell>
          <cell r="H1295" t="str">
            <v>Clear View Cover</v>
          </cell>
          <cell r="J1295">
            <v>273</v>
          </cell>
          <cell r="L1295">
            <v>1</v>
          </cell>
        </row>
        <row r="1296">
          <cell r="A1296" t="str">
            <v>M4</v>
          </cell>
          <cell r="B1296" t="str">
            <v>W15</v>
          </cell>
          <cell r="C1296">
            <v>43200</v>
          </cell>
          <cell r="D1296" t="str">
            <v>B</v>
          </cell>
          <cell r="E1296" t="str">
            <v>PACKING</v>
          </cell>
          <cell r="G1296" t="str">
            <v>Old</v>
          </cell>
          <cell r="H1296" t="str">
            <v>Clear View Cover</v>
          </cell>
          <cell r="J1296">
            <v>49</v>
          </cell>
          <cell r="L1296">
            <v>0</v>
          </cell>
        </row>
        <row r="1297">
          <cell r="A1297" t="str">
            <v>M4</v>
          </cell>
          <cell r="B1297" t="str">
            <v>W15</v>
          </cell>
          <cell r="C1297">
            <v>43200</v>
          </cell>
          <cell r="D1297" t="str">
            <v>B</v>
          </cell>
          <cell r="E1297" t="str">
            <v>PACKING</v>
          </cell>
          <cell r="G1297" t="str">
            <v>Old</v>
          </cell>
          <cell r="H1297" t="str">
            <v>Clear View Cover</v>
          </cell>
          <cell r="J1297">
            <v>180</v>
          </cell>
          <cell r="L1297">
            <v>0</v>
          </cell>
        </row>
        <row r="1298">
          <cell r="A1298" t="str">
            <v>M4</v>
          </cell>
          <cell r="B1298" t="str">
            <v>W15</v>
          </cell>
          <cell r="C1298">
            <v>43200</v>
          </cell>
          <cell r="D1298" t="str">
            <v>B</v>
          </cell>
          <cell r="E1298" t="str">
            <v>PACKING</v>
          </cell>
          <cell r="G1298" t="str">
            <v>New</v>
          </cell>
          <cell r="H1298" t="str">
            <v>Clear View Cover</v>
          </cell>
          <cell r="J1298">
            <v>1020</v>
          </cell>
          <cell r="L1298">
            <v>10</v>
          </cell>
        </row>
        <row r="1299">
          <cell r="A1299" t="str">
            <v>M4</v>
          </cell>
          <cell r="B1299" t="str">
            <v>W15</v>
          </cell>
          <cell r="C1299">
            <v>43200</v>
          </cell>
          <cell r="D1299" t="str">
            <v>B</v>
          </cell>
          <cell r="E1299" t="str">
            <v>PACKING</v>
          </cell>
          <cell r="G1299" t="str">
            <v>New</v>
          </cell>
          <cell r="H1299" t="str">
            <v>Clear View Cover</v>
          </cell>
          <cell r="J1299">
            <v>52</v>
          </cell>
          <cell r="L1299">
            <v>2</v>
          </cell>
        </row>
        <row r="1300">
          <cell r="A1300" t="str">
            <v>M4</v>
          </cell>
          <cell r="B1300" t="str">
            <v>W15</v>
          </cell>
          <cell r="C1300">
            <v>43200</v>
          </cell>
          <cell r="D1300" t="str">
            <v>B</v>
          </cell>
          <cell r="E1300" t="str">
            <v>PACKING</v>
          </cell>
          <cell r="G1300" t="str">
            <v>New</v>
          </cell>
          <cell r="H1300" t="str">
            <v>Clear View Cover</v>
          </cell>
          <cell r="J1300">
            <v>565</v>
          </cell>
          <cell r="L1300">
            <v>10</v>
          </cell>
        </row>
        <row r="1301">
          <cell r="A1301" t="str">
            <v>M4</v>
          </cell>
          <cell r="B1301" t="str">
            <v>W15</v>
          </cell>
          <cell r="C1301">
            <v>43200</v>
          </cell>
          <cell r="D1301" t="str">
            <v>B</v>
          </cell>
          <cell r="E1301" t="str">
            <v>PACKING</v>
          </cell>
          <cell r="G1301" t="str">
            <v>New</v>
          </cell>
          <cell r="H1301" t="str">
            <v>Clear View Cover</v>
          </cell>
          <cell r="J1301">
            <v>374</v>
          </cell>
          <cell r="L1301">
            <v>8</v>
          </cell>
        </row>
        <row r="1302">
          <cell r="A1302" t="str">
            <v>M4</v>
          </cell>
          <cell r="B1302" t="str">
            <v>W15</v>
          </cell>
          <cell r="C1302">
            <v>43200</v>
          </cell>
          <cell r="D1302" t="str">
            <v>A</v>
          </cell>
          <cell r="E1302" t="str">
            <v>PACKING</v>
          </cell>
          <cell r="G1302" t="str">
            <v>Old</v>
          </cell>
          <cell r="H1302" t="str">
            <v>Book cover</v>
          </cell>
          <cell r="J1302">
            <v>653</v>
          </cell>
          <cell r="L1302">
            <v>11</v>
          </cell>
        </row>
        <row r="1303">
          <cell r="A1303" t="str">
            <v>M4</v>
          </cell>
          <cell r="B1303" t="str">
            <v>W15</v>
          </cell>
          <cell r="C1303">
            <v>43200</v>
          </cell>
          <cell r="D1303" t="str">
            <v>A</v>
          </cell>
          <cell r="E1303" t="str">
            <v>PACKING</v>
          </cell>
          <cell r="G1303" t="str">
            <v>Old</v>
          </cell>
          <cell r="H1303" t="str">
            <v>Book cover</v>
          </cell>
          <cell r="J1303">
            <v>799</v>
          </cell>
          <cell r="L1303">
            <v>3</v>
          </cell>
        </row>
        <row r="1304">
          <cell r="A1304" t="str">
            <v>M4</v>
          </cell>
          <cell r="B1304" t="str">
            <v>W15</v>
          </cell>
          <cell r="C1304">
            <v>43201</v>
          </cell>
          <cell r="D1304" t="str">
            <v>A</v>
          </cell>
          <cell r="E1304" t="str">
            <v>PACKING</v>
          </cell>
          <cell r="G1304" t="str">
            <v>Old</v>
          </cell>
          <cell r="H1304" t="str">
            <v>Book cover</v>
          </cell>
          <cell r="J1304">
            <v>561</v>
          </cell>
          <cell r="L1304">
            <v>0</v>
          </cell>
        </row>
        <row r="1305">
          <cell r="A1305" t="str">
            <v>M4</v>
          </cell>
          <cell r="B1305" t="str">
            <v>W15</v>
          </cell>
          <cell r="C1305">
            <v>43201</v>
          </cell>
          <cell r="D1305" t="str">
            <v>A</v>
          </cell>
          <cell r="E1305" t="str">
            <v>PACKING</v>
          </cell>
          <cell r="G1305" t="str">
            <v>Old</v>
          </cell>
          <cell r="H1305" t="str">
            <v>Book cover</v>
          </cell>
          <cell r="J1305">
            <v>175</v>
          </cell>
          <cell r="L1305">
            <v>15</v>
          </cell>
        </row>
        <row r="1306">
          <cell r="A1306" t="str">
            <v>M4</v>
          </cell>
          <cell r="B1306" t="str">
            <v>W15</v>
          </cell>
          <cell r="C1306">
            <v>43201</v>
          </cell>
          <cell r="D1306" t="str">
            <v>A</v>
          </cell>
          <cell r="E1306" t="str">
            <v>PACKING</v>
          </cell>
          <cell r="G1306" t="str">
            <v>Old</v>
          </cell>
          <cell r="H1306" t="str">
            <v>Book cover</v>
          </cell>
          <cell r="J1306">
            <v>206</v>
          </cell>
          <cell r="L1306">
            <v>6</v>
          </cell>
        </row>
        <row r="1307">
          <cell r="A1307" t="str">
            <v>M4</v>
          </cell>
          <cell r="B1307" t="str">
            <v>W15</v>
          </cell>
          <cell r="C1307">
            <v>43201</v>
          </cell>
          <cell r="D1307" t="str">
            <v>A</v>
          </cell>
          <cell r="E1307" t="str">
            <v>PACKING</v>
          </cell>
          <cell r="G1307" t="str">
            <v>New</v>
          </cell>
          <cell r="H1307" t="str">
            <v>Clear View Cover</v>
          </cell>
          <cell r="J1307">
            <v>2226</v>
          </cell>
          <cell r="L1307">
            <v>6</v>
          </cell>
        </row>
        <row r="1308">
          <cell r="A1308" t="str">
            <v>M4</v>
          </cell>
          <cell r="B1308" t="str">
            <v>W15</v>
          </cell>
          <cell r="C1308">
            <v>43201</v>
          </cell>
          <cell r="D1308" t="str">
            <v>A</v>
          </cell>
          <cell r="E1308" t="str">
            <v>PACKING</v>
          </cell>
          <cell r="G1308" t="str">
            <v>New</v>
          </cell>
          <cell r="H1308" t="str">
            <v>Clear View Cover</v>
          </cell>
          <cell r="J1308">
            <v>301</v>
          </cell>
          <cell r="L1308">
            <v>1</v>
          </cell>
        </row>
        <row r="1309">
          <cell r="A1309" t="str">
            <v>M4</v>
          </cell>
          <cell r="B1309" t="str">
            <v>W15</v>
          </cell>
          <cell r="C1309">
            <v>43201</v>
          </cell>
          <cell r="D1309" t="str">
            <v>A</v>
          </cell>
          <cell r="E1309" t="str">
            <v>PACKING</v>
          </cell>
          <cell r="G1309" t="str">
            <v>New</v>
          </cell>
          <cell r="H1309" t="str">
            <v>Clear View Cover</v>
          </cell>
          <cell r="J1309">
            <v>848</v>
          </cell>
          <cell r="L1309">
            <v>8</v>
          </cell>
        </row>
        <row r="1310">
          <cell r="A1310" t="str">
            <v>M4</v>
          </cell>
          <cell r="B1310" t="str">
            <v>W15</v>
          </cell>
          <cell r="C1310">
            <v>43201</v>
          </cell>
          <cell r="D1310" t="str">
            <v>A</v>
          </cell>
          <cell r="E1310" t="str">
            <v>PACKING</v>
          </cell>
          <cell r="G1310" t="str">
            <v>New</v>
          </cell>
          <cell r="H1310" t="str">
            <v>Clear View Cover</v>
          </cell>
          <cell r="J1310">
            <v>2758</v>
          </cell>
          <cell r="L1310">
            <v>38</v>
          </cell>
        </row>
        <row r="1311">
          <cell r="A1311" t="str">
            <v>M4</v>
          </cell>
          <cell r="B1311" t="str">
            <v>W15</v>
          </cell>
          <cell r="C1311">
            <v>43201</v>
          </cell>
          <cell r="D1311" t="str">
            <v>A</v>
          </cell>
          <cell r="E1311" t="str">
            <v>PACKING</v>
          </cell>
          <cell r="G1311" t="str">
            <v>New</v>
          </cell>
          <cell r="H1311" t="str">
            <v>Clear View Cover</v>
          </cell>
          <cell r="J1311">
            <v>322</v>
          </cell>
          <cell r="L1311">
            <v>2</v>
          </cell>
        </row>
        <row r="1312">
          <cell r="A1312" t="str">
            <v>M4</v>
          </cell>
          <cell r="B1312" t="str">
            <v>W15</v>
          </cell>
          <cell r="C1312">
            <v>43201</v>
          </cell>
          <cell r="D1312" t="str">
            <v>A</v>
          </cell>
          <cell r="E1312" t="str">
            <v>PACKING</v>
          </cell>
          <cell r="G1312" t="str">
            <v>New Silicon</v>
          </cell>
          <cell r="H1312" t="str">
            <v>Silicon</v>
          </cell>
          <cell r="J1312">
            <v>1420</v>
          </cell>
          <cell r="L1312">
            <v>60</v>
          </cell>
        </row>
        <row r="1313">
          <cell r="A1313" t="str">
            <v>M4</v>
          </cell>
          <cell r="B1313" t="str">
            <v>W15</v>
          </cell>
          <cell r="C1313">
            <v>43201</v>
          </cell>
          <cell r="D1313" t="str">
            <v>A</v>
          </cell>
          <cell r="E1313" t="str">
            <v>PACKING</v>
          </cell>
          <cell r="G1313" t="str">
            <v>Old Silicon</v>
          </cell>
          <cell r="H1313" t="str">
            <v>Silicon</v>
          </cell>
          <cell r="J1313">
            <v>458</v>
          </cell>
          <cell r="L1313">
            <v>18</v>
          </cell>
        </row>
        <row r="1314">
          <cell r="A1314" t="str">
            <v>M4</v>
          </cell>
          <cell r="B1314" t="str">
            <v>W15</v>
          </cell>
          <cell r="C1314">
            <v>43201</v>
          </cell>
          <cell r="D1314" t="str">
            <v>A</v>
          </cell>
          <cell r="E1314" t="str">
            <v>PACKING</v>
          </cell>
          <cell r="G1314" t="str">
            <v>New Silicon</v>
          </cell>
          <cell r="H1314" t="str">
            <v>Silicon</v>
          </cell>
          <cell r="J1314">
            <v>630</v>
          </cell>
          <cell r="L1314">
            <v>30</v>
          </cell>
        </row>
        <row r="1315">
          <cell r="A1315" t="str">
            <v>M4</v>
          </cell>
          <cell r="B1315" t="str">
            <v>W15</v>
          </cell>
          <cell r="C1315">
            <v>43201</v>
          </cell>
          <cell r="D1315" t="str">
            <v>A</v>
          </cell>
          <cell r="E1315" t="str">
            <v>PACKING</v>
          </cell>
          <cell r="G1315" t="str">
            <v>Old Silicon</v>
          </cell>
          <cell r="H1315" t="str">
            <v>Silicon</v>
          </cell>
          <cell r="J1315">
            <v>40</v>
          </cell>
          <cell r="L1315">
            <v>0</v>
          </cell>
        </row>
        <row r="1316">
          <cell r="A1316" t="str">
            <v>M4</v>
          </cell>
          <cell r="B1316" t="str">
            <v>W15</v>
          </cell>
          <cell r="C1316">
            <v>43201</v>
          </cell>
          <cell r="D1316" t="str">
            <v>A</v>
          </cell>
          <cell r="E1316" t="str">
            <v>PACKING</v>
          </cell>
          <cell r="G1316" t="str">
            <v>Old</v>
          </cell>
          <cell r="H1316" t="str">
            <v>Clear View Cover</v>
          </cell>
          <cell r="J1316">
            <v>735</v>
          </cell>
          <cell r="L1316">
            <v>2</v>
          </cell>
        </row>
        <row r="1317">
          <cell r="A1317" t="str">
            <v>M4</v>
          </cell>
          <cell r="B1317" t="str">
            <v>W15</v>
          </cell>
          <cell r="C1317">
            <v>43201</v>
          </cell>
          <cell r="D1317" t="str">
            <v>A</v>
          </cell>
          <cell r="E1317" t="str">
            <v>PACKING</v>
          </cell>
          <cell r="G1317" t="str">
            <v>Old</v>
          </cell>
          <cell r="H1317" t="str">
            <v>Flip Cover</v>
          </cell>
          <cell r="J1317">
            <v>2510</v>
          </cell>
          <cell r="L1317">
            <v>10</v>
          </cell>
        </row>
        <row r="1318">
          <cell r="A1318" t="str">
            <v>M4</v>
          </cell>
          <cell r="B1318" t="str">
            <v>W15</v>
          </cell>
          <cell r="C1318">
            <v>43201</v>
          </cell>
          <cell r="D1318" t="str">
            <v>A</v>
          </cell>
          <cell r="E1318" t="str">
            <v>PACKING</v>
          </cell>
          <cell r="G1318" t="str">
            <v>Old</v>
          </cell>
          <cell r="H1318" t="str">
            <v>Flip Cover</v>
          </cell>
          <cell r="J1318">
            <v>190</v>
          </cell>
          <cell r="L1318">
            <v>0</v>
          </cell>
        </row>
        <row r="1319">
          <cell r="A1319" t="str">
            <v>M4</v>
          </cell>
          <cell r="B1319" t="str">
            <v>W15</v>
          </cell>
          <cell r="C1319">
            <v>43201</v>
          </cell>
          <cell r="D1319" t="str">
            <v>A</v>
          </cell>
          <cell r="E1319" t="str">
            <v>EDGE COATING</v>
          </cell>
          <cell r="G1319" t="str">
            <v>Old</v>
          </cell>
          <cell r="H1319" t="str">
            <v>Book cover</v>
          </cell>
          <cell r="J1319">
            <v>436</v>
          </cell>
          <cell r="L1319">
            <v>0</v>
          </cell>
        </row>
        <row r="1320">
          <cell r="A1320" t="str">
            <v>M4</v>
          </cell>
          <cell r="B1320" t="str">
            <v>W15</v>
          </cell>
          <cell r="C1320">
            <v>43201</v>
          </cell>
          <cell r="D1320" t="str">
            <v>A</v>
          </cell>
          <cell r="E1320" t="str">
            <v>EDGE COATING</v>
          </cell>
          <cell r="G1320" t="str">
            <v>Old</v>
          </cell>
          <cell r="H1320" t="str">
            <v>Book cover</v>
          </cell>
          <cell r="J1320">
            <v>206</v>
          </cell>
          <cell r="L1320">
            <v>2</v>
          </cell>
        </row>
        <row r="1321">
          <cell r="A1321" t="str">
            <v>M4</v>
          </cell>
          <cell r="B1321" t="str">
            <v>W15</v>
          </cell>
          <cell r="C1321">
            <v>43201</v>
          </cell>
          <cell r="D1321" t="str">
            <v>A</v>
          </cell>
          <cell r="E1321" t="str">
            <v>EDGE COATING</v>
          </cell>
          <cell r="G1321" t="str">
            <v>Old</v>
          </cell>
          <cell r="H1321" t="str">
            <v>Book cover</v>
          </cell>
          <cell r="J1321">
            <v>764</v>
          </cell>
          <cell r="L1321">
            <v>0</v>
          </cell>
        </row>
        <row r="1322">
          <cell r="A1322" t="str">
            <v>M4</v>
          </cell>
          <cell r="B1322" t="str">
            <v>W15</v>
          </cell>
          <cell r="C1322">
            <v>43201</v>
          </cell>
          <cell r="D1322" t="str">
            <v>A</v>
          </cell>
          <cell r="E1322" t="str">
            <v>EDGE COATING</v>
          </cell>
          <cell r="G1322" t="str">
            <v>Old</v>
          </cell>
          <cell r="H1322" t="str">
            <v>Book cover</v>
          </cell>
          <cell r="J1322">
            <v>482</v>
          </cell>
          <cell r="L1322">
            <v>1</v>
          </cell>
        </row>
        <row r="1323">
          <cell r="A1323" t="str">
            <v>M4</v>
          </cell>
          <cell r="B1323" t="str">
            <v>W15</v>
          </cell>
          <cell r="C1323">
            <v>43201</v>
          </cell>
          <cell r="D1323" t="str">
            <v>A</v>
          </cell>
          <cell r="E1323" t="str">
            <v>EDGE COATING</v>
          </cell>
          <cell r="G1323" t="str">
            <v>Old</v>
          </cell>
          <cell r="H1323" t="str">
            <v>Clear View Cover</v>
          </cell>
          <cell r="J1323">
            <v>28</v>
          </cell>
          <cell r="L1323">
            <v>0</v>
          </cell>
        </row>
        <row r="1324">
          <cell r="A1324" t="str">
            <v>M4</v>
          </cell>
          <cell r="B1324" t="str">
            <v>W15</v>
          </cell>
          <cell r="C1324">
            <v>43201</v>
          </cell>
          <cell r="D1324" t="str">
            <v>A</v>
          </cell>
          <cell r="E1324" t="str">
            <v>EDGE COATING</v>
          </cell>
          <cell r="G1324" t="str">
            <v>Old</v>
          </cell>
          <cell r="H1324" t="str">
            <v>Clear View Cover</v>
          </cell>
          <cell r="J1324">
            <v>48</v>
          </cell>
          <cell r="L1324">
            <v>2</v>
          </cell>
        </row>
        <row r="1325">
          <cell r="A1325" t="str">
            <v>M4</v>
          </cell>
          <cell r="B1325" t="str">
            <v>W15</v>
          </cell>
          <cell r="C1325">
            <v>43201</v>
          </cell>
          <cell r="D1325" t="str">
            <v>A</v>
          </cell>
          <cell r="E1325" t="str">
            <v>EDGE COATING</v>
          </cell>
          <cell r="G1325" t="str">
            <v>Old</v>
          </cell>
          <cell r="H1325" t="str">
            <v>Clear View Cover</v>
          </cell>
          <cell r="J1325">
            <v>23</v>
          </cell>
          <cell r="L1325">
            <v>0</v>
          </cell>
        </row>
        <row r="1326">
          <cell r="A1326" t="str">
            <v>M4</v>
          </cell>
          <cell r="B1326" t="str">
            <v>W15</v>
          </cell>
          <cell r="C1326">
            <v>43201</v>
          </cell>
          <cell r="D1326" t="str">
            <v>A</v>
          </cell>
          <cell r="E1326" t="str">
            <v>ASSY</v>
          </cell>
          <cell r="G1326" t="str">
            <v>Old</v>
          </cell>
          <cell r="H1326" t="str">
            <v>Book cover</v>
          </cell>
          <cell r="J1326">
            <v>409</v>
          </cell>
          <cell r="L1326">
            <v>2</v>
          </cell>
        </row>
        <row r="1327">
          <cell r="A1327" t="str">
            <v>M4</v>
          </cell>
          <cell r="B1327" t="str">
            <v>W15</v>
          </cell>
          <cell r="C1327">
            <v>43201</v>
          </cell>
          <cell r="D1327" t="str">
            <v>A</v>
          </cell>
          <cell r="E1327" t="str">
            <v>ASSY</v>
          </cell>
          <cell r="G1327" t="str">
            <v>Old</v>
          </cell>
          <cell r="H1327" t="str">
            <v>Book cover</v>
          </cell>
          <cell r="J1327">
            <v>152</v>
          </cell>
          <cell r="L1327">
            <v>5</v>
          </cell>
        </row>
        <row r="1328">
          <cell r="A1328" t="str">
            <v>M4</v>
          </cell>
          <cell r="B1328" t="str">
            <v>W15</v>
          </cell>
          <cell r="C1328">
            <v>43201</v>
          </cell>
          <cell r="D1328" t="str">
            <v>A</v>
          </cell>
          <cell r="E1328" t="str">
            <v>ASSY</v>
          </cell>
          <cell r="G1328" t="str">
            <v>Old</v>
          </cell>
          <cell r="H1328" t="str">
            <v>Book cover</v>
          </cell>
          <cell r="J1328">
            <v>244</v>
          </cell>
          <cell r="L1328">
            <v>5</v>
          </cell>
        </row>
        <row r="1329">
          <cell r="A1329" t="str">
            <v>M4</v>
          </cell>
          <cell r="B1329" t="str">
            <v>W15</v>
          </cell>
          <cell r="C1329">
            <v>43201</v>
          </cell>
          <cell r="D1329" t="str">
            <v>A</v>
          </cell>
          <cell r="E1329" t="str">
            <v>ASSY</v>
          </cell>
          <cell r="G1329" t="str">
            <v>Old</v>
          </cell>
          <cell r="H1329" t="str">
            <v>Book cover</v>
          </cell>
          <cell r="J1329">
            <v>139</v>
          </cell>
          <cell r="L1329">
            <v>0</v>
          </cell>
        </row>
        <row r="1330">
          <cell r="A1330" t="str">
            <v>M4</v>
          </cell>
          <cell r="B1330" t="str">
            <v>W15</v>
          </cell>
          <cell r="C1330">
            <v>43201</v>
          </cell>
          <cell r="D1330" t="str">
            <v>A</v>
          </cell>
          <cell r="E1330" t="str">
            <v>ASSY</v>
          </cell>
          <cell r="G1330" t="str">
            <v>Old</v>
          </cell>
          <cell r="H1330" t="str">
            <v>Book cover</v>
          </cell>
          <cell r="J1330">
            <v>251</v>
          </cell>
          <cell r="L1330">
            <v>1</v>
          </cell>
        </row>
        <row r="1331">
          <cell r="A1331" t="str">
            <v>M4</v>
          </cell>
          <cell r="B1331" t="str">
            <v>W15</v>
          </cell>
          <cell r="C1331">
            <v>43201</v>
          </cell>
          <cell r="D1331" t="str">
            <v>A</v>
          </cell>
          <cell r="E1331" t="str">
            <v>ASSY</v>
          </cell>
          <cell r="G1331" t="str">
            <v>Old</v>
          </cell>
          <cell r="H1331" t="str">
            <v>Book cover</v>
          </cell>
          <cell r="J1331">
            <v>905</v>
          </cell>
          <cell r="L1331">
            <v>5</v>
          </cell>
        </row>
        <row r="1332">
          <cell r="A1332" t="str">
            <v>M4</v>
          </cell>
          <cell r="B1332" t="str">
            <v>W15</v>
          </cell>
          <cell r="C1332">
            <v>43201</v>
          </cell>
          <cell r="D1332" t="str">
            <v>A</v>
          </cell>
          <cell r="E1332" t="str">
            <v>ASSY</v>
          </cell>
          <cell r="G1332" t="str">
            <v>New Silicon</v>
          </cell>
          <cell r="H1332" t="str">
            <v>Silicon</v>
          </cell>
          <cell r="J1332">
            <v>1221</v>
          </cell>
          <cell r="L1332">
            <v>8</v>
          </cell>
        </row>
        <row r="1333">
          <cell r="A1333" t="str">
            <v>M4</v>
          </cell>
          <cell r="B1333" t="str">
            <v>W15</v>
          </cell>
          <cell r="C1333">
            <v>43201</v>
          </cell>
          <cell r="D1333" t="str">
            <v>A</v>
          </cell>
          <cell r="E1333" t="str">
            <v>ASSY</v>
          </cell>
          <cell r="G1333" t="str">
            <v>New Silicon</v>
          </cell>
          <cell r="H1333" t="str">
            <v>Silicon</v>
          </cell>
          <cell r="J1333">
            <v>30</v>
          </cell>
          <cell r="L1333">
            <v>0</v>
          </cell>
        </row>
        <row r="1334">
          <cell r="A1334" t="str">
            <v>M4</v>
          </cell>
          <cell r="B1334" t="str">
            <v>W15</v>
          </cell>
          <cell r="C1334">
            <v>43201</v>
          </cell>
          <cell r="D1334" t="str">
            <v>A</v>
          </cell>
          <cell r="E1334" t="str">
            <v>ASSY</v>
          </cell>
          <cell r="G1334" t="str">
            <v>New Silicon</v>
          </cell>
          <cell r="H1334" t="str">
            <v>Silicon</v>
          </cell>
          <cell r="J1334">
            <v>844</v>
          </cell>
          <cell r="L1334">
            <v>4</v>
          </cell>
        </row>
        <row r="1335">
          <cell r="A1335" t="str">
            <v>M4</v>
          </cell>
          <cell r="B1335" t="str">
            <v>W15</v>
          </cell>
          <cell r="C1335">
            <v>43201</v>
          </cell>
          <cell r="D1335" t="str">
            <v>A</v>
          </cell>
          <cell r="E1335" t="str">
            <v>ASSY</v>
          </cell>
          <cell r="G1335" t="str">
            <v>New</v>
          </cell>
          <cell r="H1335" t="str">
            <v>Clear View Cover</v>
          </cell>
          <cell r="J1335">
            <v>213</v>
          </cell>
          <cell r="L1335">
            <v>0</v>
          </cell>
        </row>
        <row r="1336">
          <cell r="A1336" t="str">
            <v>M4</v>
          </cell>
          <cell r="B1336" t="str">
            <v>W15</v>
          </cell>
          <cell r="C1336">
            <v>43201</v>
          </cell>
          <cell r="D1336" t="str">
            <v>A</v>
          </cell>
          <cell r="E1336" t="str">
            <v>ASSY</v>
          </cell>
          <cell r="G1336" t="str">
            <v>New</v>
          </cell>
          <cell r="H1336" t="str">
            <v>Clear View Cover</v>
          </cell>
          <cell r="J1336">
            <v>661</v>
          </cell>
          <cell r="L1336">
            <v>0</v>
          </cell>
        </row>
        <row r="1337">
          <cell r="A1337" t="str">
            <v>M4</v>
          </cell>
          <cell r="B1337" t="str">
            <v>W15</v>
          </cell>
          <cell r="C1337">
            <v>43201</v>
          </cell>
          <cell r="D1337" t="str">
            <v>A</v>
          </cell>
          <cell r="E1337" t="str">
            <v>ASSY</v>
          </cell>
          <cell r="G1337" t="str">
            <v>New</v>
          </cell>
          <cell r="H1337" t="str">
            <v>Clear View Cover</v>
          </cell>
          <cell r="J1337">
            <v>2860</v>
          </cell>
          <cell r="L1337">
            <v>16</v>
          </cell>
        </row>
        <row r="1338">
          <cell r="A1338" t="str">
            <v>M4</v>
          </cell>
          <cell r="B1338" t="str">
            <v>W15</v>
          </cell>
          <cell r="C1338">
            <v>43201</v>
          </cell>
          <cell r="D1338" t="str">
            <v>A</v>
          </cell>
          <cell r="E1338" t="str">
            <v>ASSY</v>
          </cell>
          <cell r="G1338" t="str">
            <v>Old</v>
          </cell>
          <cell r="H1338" t="str">
            <v>Flip Cover</v>
          </cell>
          <cell r="J1338">
            <v>1688</v>
          </cell>
          <cell r="L1338">
            <v>2</v>
          </cell>
        </row>
        <row r="1339">
          <cell r="A1339" t="str">
            <v>M4</v>
          </cell>
          <cell r="B1339" t="str">
            <v>W15</v>
          </cell>
          <cell r="C1339">
            <v>43201</v>
          </cell>
          <cell r="D1339" t="str">
            <v>A</v>
          </cell>
          <cell r="E1339" t="str">
            <v>ASSY</v>
          </cell>
          <cell r="G1339" t="str">
            <v>Old</v>
          </cell>
          <cell r="H1339" t="str">
            <v>Flip Cover</v>
          </cell>
          <cell r="J1339">
            <v>444</v>
          </cell>
          <cell r="L1339">
            <v>0</v>
          </cell>
        </row>
        <row r="1340">
          <cell r="A1340" t="str">
            <v>M4</v>
          </cell>
          <cell r="B1340" t="str">
            <v>W15</v>
          </cell>
          <cell r="C1340">
            <v>43201</v>
          </cell>
          <cell r="D1340" t="str">
            <v>A</v>
          </cell>
          <cell r="E1340" t="str">
            <v>ASSY</v>
          </cell>
          <cell r="G1340" t="str">
            <v>Old</v>
          </cell>
          <cell r="H1340" t="str">
            <v>Clear View Cover</v>
          </cell>
          <cell r="J1340">
            <v>815</v>
          </cell>
          <cell r="L1340">
            <v>7</v>
          </cell>
        </row>
        <row r="1341">
          <cell r="A1341" t="str">
            <v>M4</v>
          </cell>
          <cell r="B1341" t="str">
            <v>W15</v>
          </cell>
          <cell r="C1341">
            <v>43201</v>
          </cell>
          <cell r="D1341" t="str">
            <v>A</v>
          </cell>
          <cell r="E1341" t="str">
            <v>ASSY</v>
          </cell>
          <cell r="G1341" t="str">
            <v>New</v>
          </cell>
          <cell r="H1341" t="str">
            <v>Clear View Cover</v>
          </cell>
          <cell r="J1341">
            <v>1814</v>
          </cell>
          <cell r="L1341">
            <v>21</v>
          </cell>
        </row>
        <row r="1342">
          <cell r="A1342" t="str">
            <v>M4</v>
          </cell>
          <cell r="B1342" t="str">
            <v>W15</v>
          </cell>
          <cell r="C1342">
            <v>43201</v>
          </cell>
          <cell r="D1342" t="str">
            <v>A</v>
          </cell>
          <cell r="E1342" t="str">
            <v>ASSY</v>
          </cell>
          <cell r="G1342" t="str">
            <v>New</v>
          </cell>
          <cell r="H1342" t="str">
            <v>Clear View Cover</v>
          </cell>
          <cell r="J1342">
            <v>543</v>
          </cell>
          <cell r="L1342">
            <v>3</v>
          </cell>
        </row>
        <row r="1343">
          <cell r="A1343" t="str">
            <v>M4</v>
          </cell>
          <cell r="B1343" t="str">
            <v>W15</v>
          </cell>
          <cell r="C1343">
            <v>43201</v>
          </cell>
          <cell r="D1343" t="str">
            <v>A</v>
          </cell>
          <cell r="E1343" t="str">
            <v>ASSY</v>
          </cell>
          <cell r="G1343" t="str">
            <v>Old</v>
          </cell>
          <cell r="H1343" t="str">
            <v>Clear View Cover</v>
          </cell>
          <cell r="J1343">
            <v>371</v>
          </cell>
          <cell r="L1343">
            <v>2</v>
          </cell>
        </row>
        <row r="1344">
          <cell r="A1344" t="str">
            <v>M4</v>
          </cell>
          <cell r="B1344" t="str">
            <v>W15</v>
          </cell>
          <cell r="C1344">
            <v>43201</v>
          </cell>
          <cell r="D1344" t="str">
            <v>A</v>
          </cell>
          <cell r="E1344" t="str">
            <v>ASSY</v>
          </cell>
          <cell r="G1344" t="str">
            <v>Old</v>
          </cell>
          <cell r="H1344" t="str">
            <v>Clear View Cover</v>
          </cell>
          <cell r="J1344">
            <v>672</v>
          </cell>
          <cell r="L1344">
            <v>5</v>
          </cell>
        </row>
        <row r="1345">
          <cell r="A1345" t="str">
            <v>M4</v>
          </cell>
          <cell r="B1345" t="str">
            <v>W15</v>
          </cell>
          <cell r="C1345">
            <v>43201</v>
          </cell>
          <cell r="D1345" t="str">
            <v>A</v>
          </cell>
          <cell r="E1345" t="str">
            <v>ASSY</v>
          </cell>
          <cell r="G1345" t="str">
            <v>Old</v>
          </cell>
          <cell r="H1345" t="str">
            <v>Clear View Cover</v>
          </cell>
          <cell r="J1345">
            <v>543</v>
          </cell>
          <cell r="L1345">
            <v>3</v>
          </cell>
        </row>
        <row r="1346">
          <cell r="A1346" t="str">
            <v>M4</v>
          </cell>
          <cell r="B1346" t="str">
            <v>W15</v>
          </cell>
          <cell r="C1346">
            <v>43201</v>
          </cell>
          <cell r="D1346" t="str">
            <v>A</v>
          </cell>
          <cell r="E1346" t="str">
            <v>ASSY</v>
          </cell>
          <cell r="G1346" t="str">
            <v>Old</v>
          </cell>
          <cell r="H1346" t="str">
            <v>Clear View Cover</v>
          </cell>
          <cell r="J1346">
            <v>220</v>
          </cell>
          <cell r="L1346">
            <v>0</v>
          </cell>
        </row>
        <row r="1347">
          <cell r="A1347" t="str">
            <v>M4</v>
          </cell>
          <cell r="B1347" t="str">
            <v>W15</v>
          </cell>
          <cell r="C1347">
            <v>43201</v>
          </cell>
          <cell r="D1347" t="str">
            <v>A</v>
          </cell>
          <cell r="E1347" t="str">
            <v>ASSY</v>
          </cell>
          <cell r="G1347" t="str">
            <v>Old</v>
          </cell>
          <cell r="H1347" t="str">
            <v>Flip Cover</v>
          </cell>
          <cell r="J1347">
            <v>887</v>
          </cell>
          <cell r="L1347">
            <v>11</v>
          </cell>
        </row>
        <row r="1348">
          <cell r="A1348" t="str">
            <v>M4</v>
          </cell>
          <cell r="B1348" t="str">
            <v>W15</v>
          </cell>
          <cell r="C1348">
            <v>43201</v>
          </cell>
          <cell r="D1348" t="str">
            <v>A</v>
          </cell>
          <cell r="E1348" t="str">
            <v>IN T/P</v>
          </cell>
          <cell r="G1348" t="str">
            <v>New</v>
          </cell>
          <cell r="H1348" t="str">
            <v>Clear View Cover</v>
          </cell>
          <cell r="J1348">
            <v>2067</v>
          </cell>
          <cell r="L1348">
            <v>1</v>
          </cell>
        </row>
        <row r="1349">
          <cell r="A1349" t="str">
            <v>M4</v>
          </cell>
          <cell r="B1349" t="str">
            <v>W15</v>
          </cell>
          <cell r="C1349">
            <v>43201</v>
          </cell>
          <cell r="D1349" t="str">
            <v>A</v>
          </cell>
          <cell r="E1349" t="str">
            <v>IN T/P</v>
          </cell>
          <cell r="G1349" t="str">
            <v>New</v>
          </cell>
          <cell r="H1349" t="str">
            <v>Clear View Cover</v>
          </cell>
          <cell r="J1349">
            <v>203</v>
          </cell>
          <cell r="L1349">
            <v>0</v>
          </cell>
        </row>
        <row r="1350">
          <cell r="A1350" t="str">
            <v>M4</v>
          </cell>
          <cell r="B1350" t="str">
            <v>W15</v>
          </cell>
          <cell r="C1350">
            <v>43201</v>
          </cell>
          <cell r="D1350" t="str">
            <v>A</v>
          </cell>
          <cell r="E1350" t="str">
            <v>IN T/P</v>
          </cell>
          <cell r="G1350" t="str">
            <v>New</v>
          </cell>
          <cell r="H1350" t="str">
            <v>Clear View Cover</v>
          </cell>
          <cell r="J1350">
            <v>144</v>
          </cell>
          <cell r="L1350">
            <v>0</v>
          </cell>
        </row>
        <row r="1351">
          <cell r="A1351" t="str">
            <v>M4</v>
          </cell>
          <cell r="B1351" t="str">
            <v>W15</v>
          </cell>
          <cell r="C1351">
            <v>43201</v>
          </cell>
          <cell r="D1351" t="str">
            <v>A</v>
          </cell>
          <cell r="E1351" t="str">
            <v>IN T/P</v>
          </cell>
          <cell r="G1351" t="str">
            <v>Old</v>
          </cell>
          <cell r="H1351" t="str">
            <v>Clear View Cover</v>
          </cell>
          <cell r="J1351">
            <v>44</v>
          </cell>
          <cell r="L1351">
            <v>0</v>
          </cell>
        </row>
        <row r="1352">
          <cell r="A1352" t="str">
            <v>M4</v>
          </cell>
          <cell r="B1352" t="str">
            <v>W15</v>
          </cell>
          <cell r="C1352">
            <v>43201</v>
          </cell>
          <cell r="D1352" t="str">
            <v>A</v>
          </cell>
          <cell r="E1352" t="str">
            <v>IN T/P</v>
          </cell>
          <cell r="G1352" t="str">
            <v>Old</v>
          </cell>
          <cell r="H1352" t="str">
            <v>Clear View Cover</v>
          </cell>
          <cell r="J1352">
            <v>9</v>
          </cell>
          <cell r="L1352">
            <v>0</v>
          </cell>
        </row>
        <row r="1353">
          <cell r="A1353" t="str">
            <v>M4</v>
          </cell>
          <cell r="B1353" t="str">
            <v>W15</v>
          </cell>
          <cell r="C1353">
            <v>43201</v>
          </cell>
          <cell r="D1353" t="str">
            <v>A</v>
          </cell>
          <cell r="E1353" t="str">
            <v>IN T/P</v>
          </cell>
          <cell r="G1353" t="str">
            <v>Old</v>
          </cell>
          <cell r="H1353" t="str">
            <v>Clear View Cover</v>
          </cell>
          <cell r="J1353">
            <v>44</v>
          </cell>
          <cell r="L1353">
            <v>0</v>
          </cell>
        </row>
        <row r="1354">
          <cell r="A1354" t="str">
            <v>M4</v>
          </cell>
          <cell r="B1354" t="str">
            <v>W15</v>
          </cell>
          <cell r="C1354">
            <v>43201</v>
          </cell>
          <cell r="D1354" t="str">
            <v>A</v>
          </cell>
          <cell r="E1354" t="str">
            <v>IN T/P</v>
          </cell>
          <cell r="G1354" t="str">
            <v>Old</v>
          </cell>
          <cell r="H1354" t="str">
            <v>Clear View Cover</v>
          </cell>
          <cell r="J1354">
            <v>6</v>
          </cell>
          <cell r="L1354">
            <v>0</v>
          </cell>
        </row>
        <row r="1355">
          <cell r="A1355" t="str">
            <v>M4</v>
          </cell>
          <cell r="B1355" t="str">
            <v>W15</v>
          </cell>
          <cell r="C1355">
            <v>43201</v>
          </cell>
          <cell r="D1355" t="str">
            <v>A</v>
          </cell>
          <cell r="E1355" t="str">
            <v>IN T/P</v>
          </cell>
          <cell r="G1355" t="str">
            <v>Old</v>
          </cell>
          <cell r="H1355" t="str">
            <v>Book cover</v>
          </cell>
          <cell r="J1355">
            <v>800</v>
          </cell>
          <cell r="L1355">
            <v>0</v>
          </cell>
        </row>
        <row r="1356">
          <cell r="A1356" t="str">
            <v>M4</v>
          </cell>
          <cell r="B1356" t="str">
            <v>W15</v>
          </cell>
          <cell r="C1356">
            <v>43201</v>
          </cell>
          <cell r="D1356" t="str">
            <v>A</v>
          </cell>
          <cell r="E1356" t="str">
            <v>IN T/P</v>
          </cell>
          <cell r="G1356" t="str">
            <v>Old</v>
          </cell>
          <cell r="H1356" t="str">
            <v>Book cover</v>
          </cell>
          <cell r="J1356">
            <v>789</v>
          </cell>
          <cell r="L1356">
            <v>2</v>
          </cell>
        </row>
        <row r="1357">
          <cell r="A1357" t="str">
            <v>M4</v>
          </cell>
          <cell r="B1357" t="str">
            <v>W15</v>
          </cell>
          <cell r="C1357">
            <v>43201</v>
          </cell>
          <cell r="D1357" t="str">
            <v>A</v>
          </cell>
          <cell r="E1357" t="str">
            <v>IN T/P</v>
          </cell>
          <cell r="G1357" t="str">
            <v>Old</v>
          </cell>
          <cell r="H1357" t="str">
            <v>Book cover</v>
          </cell>
          <cell r="J1357">
            <v>251</v>
          </cell>
          <cell r="L1357">
            <v>1</v>
          </cell>
        </row>
        <row r="1358">
          <cell r="A1358" t="str">
            <v>M4</v>
          </cell>
          <cell r="B1358" t="str">
            <v>W15</v>
          </cell>
          <cell r="C1358">
            <v>43201</v>
          </cell>
          <cell r="D1358" t="str">
            <v>A</v>
          </cell>
          <cell r="E1358" t="str">
            <v>IN T/P</v>
          </cell>
          <cell r="G1358" t="str">
            <v>Old</v>
          </cell>
          <cell r="H1358" t="str">
            <v>Book cover</v>
          </cell>
          <cell r="J1358">
            <v>147</v>
          </cell>
          <cell r="L1358">
            <v>0</v>
          </cell>
        </row>
        <row r="1359">
          <cell r="A1359" t="str">
            <v>M4</v>
          </cell>
          <cell r="B1359" t="str">
            <v>W15</v>
          </cell>
          <cell r="C1359">
            <v>43201</v>
          </cell>
          <cell r="D1359" t="str">
            <v>A</v>
          </cell>
          <cell r="E1359" t="str">
            <v>IN VAI</v>
          </cell>
          <cell r="G1359" t="str">
            <v>Old</v>
          </cell>
          <cell r="H1359" t="str">
            <v>Flip Cover</v>
          </cell>
          <cell r="J1359">
            <v>1200</v>
          </cell>
          <cell r="L1359">
            <v>0</v>
          </cell>
        </row>
        <row r="1360">
          <cell r="A1360" t="str">
            <v>M4</v>
          </cell>
          <cell r="B1360" t="str">
            <v>W15</v>
          </cell>
          <cell r="C1360">
            <v>43201</v>
          </cell>
          <cell r="D1360" t="str">
            <v>A</v>
          </cell>
          <cell r="E1360" t="str">
            <v>IN VAI</v>
          </cell>
          <cell r="G1360" t="str">
            <v>Old</v>
          </cell>
          <cell r="H1360" t="str">
            <v>Flip Cover</v>
          </cell>
          <cell r="J1360">
            <v>700</v>
          </cell>
          <cell r="L1360">
            <v>0</v>
          </cell>
        </row>
        <row r="1361">
          <cell r="A1361" t="str">
            <v>M4</v>
          </cell>
          <cell r="B1361" t="str">
            <v>W15</v>
          </cell>
          <cell r="C1361">
            <v>43201</v>
          </cell>
          <cell r="D1361" t="str">
            <v>A</v>
          </cell>
          <cell r="E1361" t="str">
            <v>IN VAI</v>
          </cell>
          <cell r="G1361" t="str">
            <v>Old</v>
          </cell>
          <cell r="H1361" t="str">
            <v>Flip Cover</v>
          </cell>
          <cell r="J1361">
            <v>500</v>
          </cell>
          <cell r="L1361">
            <v>0</v>
          </cell>
        </row>
        <row r="1362">
          <cell r="A1362" t="str">
            <v>M4</v>
          </cell>
          <cell r="B1362" t="str">
            <v>W15</v>
          </cell>
          <cell r="C1362">
            <v>43201</v>
          </cell>
          <cell r="D1362" t="str">
            <v>A</v>
          </cell>
          <cell r="E1362" t="str">
            <v>IN T/P</v>
          </cell>
          <cell r="G1362" t="str">
            <v>New</v>
          </cell>
          <cell r="H1362" t="str">
            <v>Clear View Cover</v>
          </cell>
          <cell r="J1362">
            <v>25</v>
          </cell>
          <cell r="L1362">
            <v>0</v>
          </cell>
        </row>
        <row r="1363">
          <cell r="A1363" t="str">
            <v>M4</v>
          </cell>
          <cell r="B1363" t="str">
            <v>W15</v>
          </cell>
          <cell r="C1363">
            <v>43201</v>
          </cell>
          <cell r="D1363" t="str">
            <v>A</v>
          </cell>
          <cell r="E1363" t="str">
            <v>IN T/P</v>
          </cell>
          <cell r="G1363" t="str">
            <v>New</v>
          </cell>
          <cell r="H1363" t="str">
            <v>Clear View Cover</v>
          </cell>
          <cell r="J1363">
            <v>1127</v>
          </cell>
          <cell r="L1363">
            <v>0</v>
          </cell>
        </row>
        <row r="1364">
          <cell r="A1364" t="str">
            <v>M4</v>
          </cell>
          <cell r="B1364" t="str">
            <v>W15</v>
          </cell>
          <cell r="C1364">
            <v>43201</v>
          </cell>
          <cell r="D1364" t="str">
            <v>A</v>
          </cell>
          <cell r="E1364" t="str">
            <v>IN T/P</v>
          </cell>
          <cell r="G1364" t="str">
            <v>New</v>
          </cell>
          <cell r="H1364" t="str">
            <v>Clear View Cover</v>
          </cell>
          <cell r="J1364">
            <v>1717</v>
          </cell>
          <cell r="L1364">
            <v>1</v>
          </cell>
        </row>
        <row r="1365">
          <cell r="A1365" t="str">
            <v>M4</v>
          </cell>
          <cell r="B1365" t="str">
            <v>W15</v>
          </cell>
          <cell r="C1365">
            <v>43201</v>
          </cell>
          <cell r="D1365" t="str">
            <v>A</v>
          </cell>
          <cell r="E1365" t="str">
            <v>MAIN HEATING</v>
          </cell>
          <cell r="G1365" t="str">
            <v>Old</v>
          </cell>
          <cell r="H1365" t="str">
            <v>Clear View Cover</v>
          </cell>
          <cell r="J1365">
            <v>44</v>
          </cell>
          <cell r="L1365">
            <v>0</v>
          </cell>
        </row>
        <row r="1366">
          <cell r="A1366" t="str">
            <v>M4</v>
          </cell>
          <cell r="B1366" t="str">
            <v>W15</v>
          </cell>
          <cell r="C1366">
            <v>43201</v>
          </cell>
          <cell r="D1366" t="str">
            <v>A</v>
          </cell>
          <cell r="E1366" t="str">
            <v>MAIN HEATING</v>
          </cell>
          <cell r="G1366" t="str">
            <v>Old</v>
          </cell>
          <cell r="H1366" t="str">
            <v>Clear View Cover</v>
          </cell>
          <cell r="J1366">
            <v>44</v>
          </cell>
          <cell r="L1366">
            <v>0</v>
          </cell>
        </row>
        <row r="1367">
          <cell r="A1367" t="str">
            <v>M4</v>
          </cell>
          <cell r="B1367" t="str">
            <v>W15</v>
          </cell>
          <cell r="C1367">
            <v>43201</v>
          </cell>
          <cell r="D1367" t="str">
            <v>A</v>
          </cell>
          <cell r="E1367" t="str">
            <v>MAIN HEATING</v>
          </cell>
          <cell r="G1367" t="str">
            <v>Old</v>
          </cell>
          <cell r="H1367" t="str">
            <v>Clear View Cover</v>
          </cell>
          <cell r="J1367">
            <v>9</v>
          </cell>
          <cell r="L1367">
            <v>0</v>
          </cell>
        </row>
        <row r="1368">
          <cell r="A1368" t="str">
            <v>M4</v>
          </cell>
          <cell r="B1368" t="str">
            <v>W15</v>
          </cell>
          <cell r="C1368">
            <v>43201</v>
          </cell>
          <cell r="D1368" t="str">
            <v>A</v>
          </cell>
          <cell r="E1368" t="str">
            <v>MAIN HEATING</v>
          </cell>
          <cell r="G1368" t="str">
            <v>Old</v>
          </cell>
          <cell r="H1368" t="str">
            <v>Clear View Cover</v>
          </cell>
          <cell r="J1368">
            <v>6</v>
          </cell>
          <cell r="L1368">
            <v>0</v>
          </cell>
        </row>
        <row r="1369">
          <cell r="A1369" t="str">
            <v>M4</v>
          </cell>
          <cell r="B1369" t="str">
            <v>W15</v>
          </cell>
          <cell r="C1369">
            <v>43201</v>
          </cell>
          <cell r="D1369" t="str">
            <v>A</v>
          </cell>
          <cell r="E1369" t="str">
            <v>EDGE COATING</v>
          </cell>
          <cell r="G1369" t="str">
            <v>New</v>
          </cell>
          <cell r="H1369" t="str">
            <v>Clear View Cover</v>
          </cell>
          <cell r="J1369">
            <v>2729</v>
          </cell>
          <cell r="L1369">
            <v>10</v>
          </cell>
        </row>
        <row r="1370">
          <cell r="A1370" t="str">
            <v>M4</v>
          </cell>
          <cell r="B1370" t="str">
            <v>W15</v>
          </cell>
          <cell r="C1370">
            <v>43201</v>
          </cell>
          <cell r="D1370" t="str">
            <v>A</v>
          </cell>
          <cell r="E1370" t="str">
            <v>EDGE COATING</v>
          </cell>
          <cell r="G1370" t="str">
            <v>New</v>
          </cell>
          <cell r="H1370" t="str">
            <v>Clear View Cover</v>
          </cell>
          <cell r="J1370">
            <v>138</v>
          </cell>
          <cell r="L1370">
            <v>0</v>
          </cell>
        </row>
        <row r="1371">
          <cell r="A1371" t="str">
            <v>M4</v>
          </cell>
          <cell r="B1371" t="str">
            <v>W15</v>
          </cell>
          <cell r="C1371">
            <v>43201</v>
          </cell>
          <cell r="D1371" t="str">
            <v>A</v>
          </cell>
          <cell r="E1371" t="str">
            <v>EDGE COATING</v>
          </cell>
          <cell r="G1371" t="str">
            <v>New</v>
          </cell>
          <cell r="H1371" t="str">
            <v>Clear View Cover</v>
          </cell>
          <cell r="J1371">
            <v>453</v>
          </cell>
          <cell r="L1371">
            <v>4</v>
          </cell>
        </row>
        <row r="1372">
          <cell r="A1372" t="str">
            <v>M4</v>
          </cell>
          <cell r="B1372" t="str">
            <v>W15</v>
          </cell>
          <cell r="C1372">
            <v>43201</v>
          </cell>
          <cell r="D1372" t="str">
            <v>A</v>
          </cell>
          <cell r="E1372" t="str">
            <v>EDGE COATING</v>
          </cell>
          <cell r="G1372" t="str">
            <v>New</v>
          </cell>
          <cell r="H1372" t="str">
            <v>Clear View Cover</v>
          </cell>
          <cell r="J1372">
            <v>350</v>
          </cell>
          <cell r="L1372">
            <v>0</v>
          </cell>
        </row>
        <row r="1373">
          <cell r="A1373" t="str">
            <v>M4</v>
          </cell>
          <cell r="B1373" t="str">
            <v>W15</v>
          </cell>
          <cell r="C1373">
            <v>43201</v>
          </cell>
          <cell r="D1373" t="str">
            <v>A</v>
          </cell>
          <cell r="E1373" t="str">
            <v>EDGE COATING</v>
          </cell>
          <cell r="G1373" t="str">
            <v>New</v>
          </cell>
          <cell r="H1373" t="str">
            <v>Clear View Cover</v>
          </cell>
          <cell r="J1373">
            <v>302</v>
          </cell>
          <cell r="L1373">
            <v>3</v>
          </cell>
        </row>
        <row r="1374">
          <cell r="A1374" t="str">
            <v>M4</v>
          </cell>
          <cell r="B1374" t="str">
            <v>W15</v>
          </cell>
          <cell r="C1374">
            <v>43201</v>
          </cell>
          <cell r="D1374" t="str">
            <v>A</v>
          </cell>
          <cell r="E1374" t="str">
            <v>EDGE COATING</v>
          </cell>
          <cell r="G1374" t="str">
            <v>New</v>
          </cell>
          <cell r="H1374" t="str">
            <v>Clear View Cover</v>
          </cell>
          <cell r="J1374">
            <v>91</v>
          </cell>
          <cell r="L1374">
            <v>0</v>
          </cell>
        </row>
        <row r="1375">
          <cell r="A1375" t="str">
            <v>M4</v>
          </cell>
          <cell r="B1375" t="str">
            <v>W15</v>
          </cell>
          <cell r="C1375">
            <v>43201</v>
          </cell>
          <cell r="D1375" t="str">
            <v>A</v>
          </cell>
          <cell r="E1375" t="str">
            <v>EDGE COATING</v>
          </cell>
          <cell r="G1375" t="str">
            <v>New</v>
          </cell>
          <cell r="H1375" t="str">
            <v>Clear View Cover</v>
          </cell>
          <cell r="J1375">
            <v>354</v>
          </cell>
          <cell r="L1375">
            <v>1</v>
          </cell>
        </row>
        <row r="1376">
          <cell r="A1376" t="str">
            <v>M4</v>
          </cell>
          <cell r="B1376" t="str">
            <v>W15</v>
          </cell>
          <cell r="C1376">
            <v>43201</v>
          </cell>
          <cell r="D1376" t="str">
            <v>A</v>
          </cell>
          <cell r="E1376" t="str">
            <v>EDGE COATING</v>
          </cell>
          <cell r="G1376" t="str">
            <v>New</v>
          </cell>
          <cell r="H1376" t="str">
            <v>Clear View Cover</v>
          </cell>
          <cell r="J1376">
            <v>1579</v>
          </cell>
          <cell r="L1376">
            <v>3</v>
          </cell>
        </row>
        <row r="1377">
          <cell r="A1377" t="str">
            <v>M4</v>
          </cell>
          <cell r="B1377" t="str">
            <v>W15</v>
          </cell>
          <cell r="C1377">
            <v>43201</v>
          </cell>
          <cell r="D1377" t="str">
            <v>A</v>
          </cell>
          <cell r="E1377" t="str">
            <v>EDGE COATING</v>
          </cell>
          <cell r="G1377" t="str">
            <v>Old</v>
          </cell>
          <cell r="H1377" t="str">
            <v>Clear View Cover</v>
          </cell>
          <cell r="J1377">
            <v>502</v>
          </cell>
          <cell r="L1377">
            <v>20</v>
          </cell>
        </row>
        <row r="1378">
          <cell r="A1378" t="str">
            <v>M4</v>
          </cell>
          <cell r="B1378" t="str">
            <v>W15</v>
          </cell>
          <cell r="C1378">
            <v>43201</v>
          </cell>
          <cell r="D1378" t="str">
            <v>A</v>
          </cell>
          <cell r="E1378" t="str">
            <v>EDGE COATING</v>
          </cell>
          <cell r="G1378" t="str">
            <v>Old</v>
          </cell>
          <cell r="H1378" t="str">
            <v>Clear View Cover</v>
          </cell>
          <cell r="J1378">
            <v>18</v>
          </cell>
          <cell r="L1378">
            <v>0</v>
          </cell>
        </row>
        <row r="1379">
          <cell r="A1379" t="str">
            <v>M4</v>
          </cell>
          <cell r="B1379" t="str">
            <v>W15</v>
          </cell>
          <cell r="C1379">
            <v>43201</v>
          </cell>
          <cell r="D1379" t="str">
            <v>A</v>
          </cell>
          <cell r="E1379" t="str">
            <v>EDGE COATING</v>
          </cell>
          <cell r="G1379" t="str">
            <v>Old</v>
          </cell>
          <cell r="H1379" t="str">
            <v>Clear View Cover</v>
          </cell>
          <cell r="J1379">
            <v>836</v>
          </cell>
          <cell r="L1379">
            <v>5</v>
          </cell>
        </row>
        <row r="1380">
          <cell r="A1380" t="str">
            <v>M4</v>
          </cell>
          <cell r="B1380" t="str">
            <v>W15</v>
          </cell>
          <cell r="C1380">
            <v>43201</v>
          </cell>
          <cell r="D1380" t="str">
            <v>A</v>
          </cell>
          <cell r="E1380" t="str">
            <v>EDGE COATING</v>
          </cell>
          <cell r="G1380" t="str">
            <v>Old</v>
          </cell>
          <cell r="H1380" t="str">
            <v>Clear View Cover</v>
          </cell>
          <cell r="J1380">
            <v>516</v>
          </cell>
          <cell r="L1380">
            <v>0</v>
          </cell>
        </row>
        <row r="1381">
          <cell r="A1381" t="str">
            <v>M4</v>
          </cell>
          <cell r="B1381" t="str">
            <v>W15</v>
          </cell>
          <cell r="C1381">
            <v>43201</v>
          </cell>
          <cell r="D1381" t="str">
            <v>A</v>
          </cell>
          <cell r="E1381" t="str">
            <v>EDGE COATING</v>
          </cell>
          <cell r="G1381" t="str">
            <v>Old</v>
          </cell>
          <cell r="H1381" t="str">
            <v>Clear View Cover</v>
          </cell>
          <cell r="J1381">
            <v>39</v>
          </cell>
          <cell r="L1381">
            <v>0</v>
          </cell>
        </row>
        <row r="1382">
          <cell r="A1382" t="str">
            <v>M4</v>
          </cell>
          <cell r="B1382" t="str">
            <v>W15</v>
          </cell>
          <cell r="C1382">
            <v>43201</v>
          </cell>
          <cell r="D1382" t="str">
            <v>A</v>
          </cell>
          <cell r="E1382" t="str">
            <v>MAIN HEATING</v>
          </cell>
          <cell r="G1382" t="str">
            <v>New</v>
          </cell>
          <cell r="H1382" t="str">
            <v>Clear View Cover</v>
          </cell>
          <cell r="J1382">
            <v>1306</v>
          </cell>
          <cell r="L1382">
            <v>9</v>
          </cell>
        </row>
        <row r="1383">
          <cell r="A1383" t="str">
            <v>M4</v>
          </cell>
          <cell r="B1383" t="str">
            <v>W15</v>
          </cell>
          <cell r="C1383">
            <v>43201</v>
          </cell>
          <cell r="D1383" t="str">
            <v>A</v>
          </cell>
          <cell r="E1383" t="str">
            <v>MAIN HEATING</v>
          </cell>
          <cell r="G1383" t="str">
            <v>New</v>
          </cell>
          <cell r="H1383" t="str">
            <v>Clear View Cover</v>
          </cell>
          <cell r="J1383">
            <v>1410</v>
          </cell>
          <cell r="L1383">
            <v>9</v>
          </cell>
        </row>
        <row r="1384">
          <cell r="A1384" t="str">
            <v>M4</v>
          </cell>
          <cell r="B1384" t="str">
            <v>W15</v>
          </cell>
          <cell r="C1384">
            <v>43201</v>
          </cell>
          <cell r="D1384" t="str">
            <v>A</v>
          </cell>
          <cell r="E1384" t="str">
            <v>MAIN HEATING</v>
          </cell>
          <cell r="G1384" t="str">
            <v>New</v>
          </cell>
          <cell r="H1384" t="str">
            <v>Clear View Cover</v>
          </cell>
          <cell r="J1384">
            <v>1541</v>
          </cell>
          <cell r="L1384">
            <v>12</v>
          </cell>
        </row>
        <row r="1385">
          <cell r="A1385" t="str">
            <v>M4</v>
          </cell>
          <cell r="B1385" t="str">
            <v>W15</v>
          </cell>
          <cell r="C1385">
            <v>43201</v>
          </cell>
          <cell r="D1385" t="str">
            <v>A</v>
          </cell>
          <cell r="E1385" t="str">
            <v>MAIN HEATING</v>
          </cell>
          <cell r="G1385" t="str">
            <v>New</v>
          </cell>
          <cell r="H1385" t="str">
            <v>Clear View Cover</v>
          </cell>
          <cell r="J1385">
            <v>234</v>
          </cell>
          <cell r="L1385">
            <v>0</v>
          </cell>
        </row>
        <row r="1386">
          <cell r="A1386" t="str">
            <v>M4</v>
          </cell>
          <cell r="B1386" t="str">
            <v>W15</v>
          </cell>
          <cell r="C1386">
            <v>43201</v>
          </cell>
          <cell r="D1386" t="str">
            <v>B</v>
          </cell>
          <cell r="E1386" t="str">
            <v>MAIN HEATING</v>
          </cell>
          <cell r="G1386" t="str">
            <v>New</v>
          </cell>
          <cell r="H1386" t="str">
            <v>Clear View Cover</v>
          </cell>
          <cell r="J1386">
            <v>318</v>
          </cell>
          <cell r="L1386">
            <v>0</v>
          </cell>
        </row>
        <row r="1387">
          <cell r="A1387" t="str">
            <v>M4</v>
          </cell>
          <cell r="B1387" t="str">
            <v>W15</v>
          </cell>
          <cell r="C1387">
            <v>43201</v>
          </cell>
          <cell r="D1387" t="str">
            <v>B</v>
          </cell>
          <cell r="E1387" t="str">
            <v>MAIN HEATING</v>
          </cell>
          <cell r="G1387" t="str">
            <v>New</v>
          </cell>
          <cell r="H1387" t="str">
            <v>Clear View Cover</v>
          </cell>
          <cell r="J1387">
            <v>28</v>
          </cell>
          <cell r="L1387">
            <v>0</v>
          </cell>
        </row>
        <row r="1388">
          <cell r="A1388" t="str">
            <v>M4</v>
          </cell>
          <cell r="B1388" t="str">
            <v>W15</v>
          </cell>
          <cell r="C1388">
            <v>43201</v>
          </cell>
          <cell r="D1388" t="str">
            <v>B</v>
          </cell>
          <cell r="E1388" t="str">
            <v>MAIN HEATING</v>
          </cell>
          <cell r="G1388" t="str">
            <v>New</v>
          </cell>
          <cell r="H1388" t="str">
            <v>Clear View Cover</v>
          </cell>
          <cell r="J1388">
            <v>437</v>
          </cell>
          <cell r="L1388">
            <v>0</v>
          </cell>
        </row>
        <row r="1389">
          <cell r="A1389" t="str">
            <v>M4</v>
          </cell>
          <cell r="B1389" t="str">
            <v>W15</v>
          </cell>
          <cell r="C1389">
            <v>43201</v>
          </cell>
          <cell r="D1389" t="str">
            <v>B</v>
          </cell>
          <cell r="E1389" t="str">
            <v>MAIN HEATING</v>
          </cell>
          <cell r="G1389" t="str">
            <v>New</v>
          </cell>
          <cell r="H1389" t="str">
            <v>Clear View Cover</v>
          </cell>
          <cell r="J1389">
            <v>1734</v>
          </cell>
          <cell r="L1389">
            <v>0</v>
          </cell>
        </row>
        <row r="1390">
          <cell r="A1390" t="str">
            <v>M4</v>
          </cell>
          <cell r="B1390" t="str">
            <v>W15</v>
          </cell>
          <cell r="C1390">
            <v>43201</v>
          </cell>
          <cell r="D1390" t="str">
            <v>B</v>
          </cell>
          <cell r="E1390" t="str">
            <v>MAIN HEATING</v>
          </cell>
          <cell r="G1390" t="str">
            <v>New</v>
          </cell>
          <cell r="H1390" t="str">
            <v>Clear View Cover</v>
          </cell>
          <cell r="J1390">
            <v>97</v>
          </cell>
          <cell r="L1390">
            <v>0</v>
          </cell>
        </row>
        <row r="1391">
          <cell r="A1391" t="str">
            <v>M4</v>
          </cell>
          <cell r="B1391" t="str">
            <v>W15</v>
          </cell>
          <cell r="C1391">
            <v>43201</v>
          </cell>
          <cell r="D1391" t="str">
            <v>B</v>
          </cell>
          <cell r="E1391" t="str">
            <v>MAIN HEATING</v>
          </cell>
          <cell r="G1391" t="str">
            <v>New</v>
          </cell>
          <cell r="H1391" t="str">
            <v>Clear View Cover</v>
          </cell>
          <cell r="J1391">
            <v>1247</v>
          </cell>
          <cell r="L1391">
            <v>0</v>
          </cell>
        </row>
        <row r="1392">
          <cell r="A1392" t="str">
            <v>M4</v>
          </cell>
          <cell r="B1392" t="str">
            <v>W15</v>
          </cell>
          <cell r="C1392">
            <v>43201</v>
          </cell>
          <cell r="D1392" t="str">
            <v>B</v>
          </cell>
          <cell r="E1392" t="str">
            <v>ASSY</v>
          </cell>
          <cell r="G1392" t="str">
            <v>New</v>
          </cell>
          <cell r="H1392" t="str">
            <v>Clear View Cover</v>
          </cell>
          <cell r="J1392">
            <v>3776</v>
          </cell>
          <cell r="L1392">
            <v>0</v>
          </cell>
        </row>
        <row r="1393">
          <cell r="A1393" t="str">
            <v>M4</v>
          </cell>
          <cell r="B1393" t="str">
            <v>W15</v>
          </cell>
          <cell r="C1393">
            <v>43201</v>
          </cell>
          <cell r="D1393" t="str">
            <v>B</v>
          </cell>
          <cell r="E1393" t="str">
            <v>ASSY</v>
          </cell>
          <cell r="G1393" t="str">
            <v>New</v>
          </cell>
          <cell r="H1393" t="str">
            <v>Clear View Cover</v>
          </cell>
          <cell r="J1393">
            <v>480</v>
          </cell>
          <cell r="L1393">
            <v>0</v>
          </cell>
        </row>
        <row r="1394">
          <cell r="A1394" t="str">
            <v>M4</v>
          </cell>
          <cell r="B1394" t="str">
            <v>W15</v>
          </cell>
          <cell r="C1394">
            <v>43201</v>
          </cell>
          <cell r="D1394" t="str">
            <v>B</v>
          </cell>
          <cell r="E1394" t="str">
            <v>PACKING</v>
          </cell>
          <cell r="G1394" t="str">
            <v>New</v>
          </cell>
          <cell r="H1394" t="str">
            <v>Clear View Cover</v>
          </cell>
          <cell r="J1394">
            <v>1182</v>
          </cell>
          <cell r="L1394">
            <v>1</v>
          </cell>
        </row>
        <row r="1395">
          <cell r="A1395" t="str">
            <v>M4</v>
          </cell>
          <cell r="B1395" t="str">
            <v>W15</v>
          </cell>
          <cell r="C1395">
            <v>43201</v>
          </cell>
          <cell r="D1395" t="str">
            <v>B</v>
          </cell>
          <cell r="E1395" t="str">
            <v>PACKING</v>
          </cell>
          <cell r="G1395" t="str">
            <v>New</v>
          </cell>
          <cell r="H1395" t="str">
            <v>Clear View Cover</v>
          </cell>
          <cell r="J1395">
            <v>944</v>
          </cell>
          <cell r="L1395">
            <v>4</v>
          </cell>
        </row>
        <row r="1396">
          <cell r="A1396" t="str">
            <v>M4</v>
          </cell>
          <cell r="B1396" t="str">
            <v>W15</v>
          </cell>
          <cell r="C1396">
            <v>43201</v>
          </cell>
          <cell r="D1396" t="str">
            <v>B</v>
          </cell>
          <cell r="E1396" t="str">
            <v>PACKING</v>
          </cell>
          <cell r="G1396" t="str">
            <v>Old</v>
          </cell>
          <cell r="H1396" t="str">
            <v>Flip Cover</v>
          </cell>
          <cell r="J1396">
            <v>893</v>
          </cell>
          <cell r="L1396">
            <v>3</v>
          </cell>
        </row>
        <row r="1397">
          <cell r="A1397" t="str">
            <v>M4</v>
          </cell>
          <cell r="B1397" t="str">
            <v>W15</v>
          </cell>
          <cell r="C1397">
            <v>43201</v>
          </cell>
          <cell r="D1397" t="str">
            <v>B</v>
          </cell>
          <cell r="E1397" t="str">
            <v>PACKING</v>
          </cell>
          <cell r="G1397" t="str">
            <v>New</v>
          </cell>
          <cell r="H1397" t="str">
            <v>Clear View Cover</v>
          </cell>
          <cell r="J1397">
            <v>88</v>
          </cell>
          <cell r="L1397">
            <v>2</v>
          </cell>
        </row>
        <row r="1398">
          <cell r="A1398" t="str">
            <v>M4</v>
          </cell>
          <cell r="B1398" t="str">
            <v>W15</v>
          </cell>
          <cell r="C1398">
            <v>43201</v>
          </cell>
          <cell r="D1398" t="str">
            <v>B</v>
          </cell>
          <cell r="E1398" t="str">
            <v>MAIN HEATING</v>
          </cell>
          <cell r="G1398" t="str">
            <v>New</v>
          </cell>
          <cell r="H1398" t="str">
            <v>Clear View Cover</v>
          </cell>
          <cell r="J1398">
            <v>1723</v>
          </cell>
          <cell r="L1398">
            <v>0</v>
          </cell>
        </row>
        <row r="1399">
          <cell r="A1399" t="str">
            <v>M4</v>
          </cell>
          <cell r="B1399" t="str">
            <v>W15</v>
          </cell>
          <cell r="C1399">
            <v>43201</v>
          </cell>
          <cell r="D1399" t="str">
            <v>B</v>
          </cell>
          <cell r="E1399" t="str">
            <v>MAIN HEATING</v>
          </cell>
          <cell r="G1399" t="str">
            <v>New</v>
          </cell>
          <cell r="H1399" t="str">
            <v>Clear View Cover</v>
          </cell>
          <cell r="J1399">
            <v>5</v>
          </cell>
          <cell r="L1399">
            <v>0</v>
          </cell>
        </row>
        <row r="1400">
          <cell r="A1400" t="str">
            <v>M4</v>
          </cell>
          <cell r="B1400" t="str">
            <v>W15</v>
          </cell>
          <cell r="C1400">
            <v>43201</v>
          </cell>
          <cell r="D1400" t="str">
            <v>B</v>
          </cell>
          <cell r="E1400" t="str">
            <v>MAIN HEATING</v>
          </cell>
          <cell r="G1400" t="str">
            <v>New</v>
          </cell>
          <cell r="H1400" t="str">
            <v>Clear View Cover</v>
          </cell>
          <cell r="J1400">
            <v>983</v>
          </cell>
          <cell r="L1400">
            <v>0</v>
          </cell>
        </row>
        <row r="1401">
          <cell r="A1401" t="str">
            <v>M4</v>
          </cell>
          <cell r="B1401" t="str">
            <v>W15</v>
          </cell>
          <cell r="C1401">
            <v>43201</v>
          </cell>
          <cell r="D1401" t="str">
            <v>B</v>
          </cell>
          <cell r="E1401" t="str">
            <v>MAIN HEATING</v>
          </cell>
          <cell r="G1401" t="str">
            <v>New</v>
          </cell>
          <cell r="H1401" t="str">
            <v>Clear View Cover</v>
          </cell>
          <cell r="J1401">
            <v>267</v>
          </cell>
          <cell r="L1401">
            <v>0</v>
          </cell>
        </row>
        <row r="1402">
          <cell r="A1402" t="str">
            <v>M4</v>
          </cell>
          <cell r="B1402" t="str">
            <v>W15</v>
          </cell>
          <cell r="C1402">
            <v>43201</v>
          </cell>
          <cell r="D1402" t="str">
            <v>B</v>
          </cell>
          <cell r="E1402" t="str">
            <v>MAIN HEATING</v>
          </cell>
          <cell r="G1402" t="str">
            <v>New</v>
          </cell>
          <cell r="H1402" t="str">
            <v>Clear View Cover</v>
          </cell>
          <cell r="J1402">
            <v>362</v>
          </cell>
          <cell r="L1402">
            <v>0</v>
          </cell>
        </row>
        <row r="1403">
          <cell r="A1403" t="str">
            <v>M4</v>
          </cell>
          <cell r="B1403" t="str">
            <v>W15</v>
          </cell>
          <cell r="C1403">
            <v>43201</v>
          </cell>
          <cell r="D1403" t="str">
            <v>B</v>
          </cell>
          <cell r="E1403" t="str">
            <v>MAIN HEATING</v>
          </cell>
          <cell r="G1403" t="str">
            <v>New</v>
          </cell>
          <cell r="H1403" t="str">
            <v>Clear View Cover</v>
          </cell>
          <cell r="J1403">
            <v>556</v>
          </cell>
          <cell r="L1403">
            <v>0</v>
          </cell>
        </row>
        <row r="1404">
          <cell r="A1404" t="str">
            <v>M4</v>
          </cell>
          <cell r="B1404" t="str">
            <v>W15</v>
          </cell>
          <cell r="C1404">
            <v>43201</v>
          </cell>
          <cell r="D1404" t="str">
            <v>B</v>
          </cell>
          <cell r="E1404" t="str">
            <v>ASSY</v>
          </cell>
          <cell r="G1404" t="str">
            <v>New</v>
          </cell>
          <cell r="H1404" t="str">
            <v>Clear View Cover</v>
          </cell>
          <cell r="J1404">
            <v>34</v>
          </cell>
          <cell r="L1404">
            <v>0</v>
          </cell>
        </row>
        <row r="1405">
          <cell r="A1405" t="str">
            <v>M4</v>
          </cell>
          <cell r="B1405" t="str">
            <v>W15</v>
          </cell>
          <cell r="C1405">
            <v>43201</v>
          </cell>
          <cell r="D1405" t="str">
            <v>B</v>
          </cell>
          <cell r="E1405" t="str">
            <v>ASSY</v>
          </cell>
          <cell r="G1405" t="str">
            <v>New</v>
          </cell>
          <cell r="H1405" t="str">
            <v>Clear View Cover</v>
          </cell>
          <cell r="J1405">
            <v>1850</v>
          </cell>
          <cell r="L1405">
            <v>2</v>
          </cell>
        </row>
        <row r="1406">
          <cell r="A1406" t="str">
            <v>M4</v>
          </cell>
          <cell r="B1406" t="str">
            <v>W15</v>
          </cell>
          <cell r="C1406">
            <v>43201</v>
          </cell>
          <cell r="D1406" t="str">
            <v>B</v>
          </cell>
          <cell r="E1406" t="str">
            <v>ASSY</v>
          </cell>
          <cell r="G1406" t="str">
            <v>New</v>
          </cell>
          <cell r="H1406" t="str">
            <v>Clear View Cover</v>
          </cell>
          <cell r="J1406">
            <v>1596</v>
          </cell>
          <cell r="L1406">
            <v>3</v>
          </cell>
        </row>
        <row r="1407">
          <cell r="A1407" t="str">
            <v>M4</v>
          </cell>
          <cell r="B1407" t="str">
            <v>W15</v>
          </cell>
          <cell r="C1407">
            <v>43201</v>
          </cell>
          <cell r="D1407" t="str">
            <v>B</v>
          </cell>
          <cell r="E1407" t="str">
            <v>ASSY</v>
          </cell>
          <cell r="G1407" t="str">
            <v>Old</v>
          </cell>
          <cell r="H1407" t="str">
            <v>Clear View Cover</v>
          </cell>
          <cell r="J1407">
            <v>23</v>
          </cell>
          <cell r="L1407">
            <v>0</v>
          </cell>
        </row>
        <row r="1408">
          <cell r="A1408" t="str">
            <v>M4</v>
          </cell>
          <cell r="B1408" t="str">
            <v>W15</v>
          </cell>
          <cell r="C1408">
            <v>43201</v>
          </cell>
          <cell r="D1408" t="str">
            <v>B</v>
          </cell>
          <cell r="E1408" t="str">
            <v>ASSY</v>
          </cell>
          <cell r="G1408" t="str">
            <v>New Silicon</v>
          </cell>
          <cell r="H1408" t="str">
            <v>Silicon</v>
          </cell>
          <cell r="J1408">
            <v>56</v>
          </cell>
          <cell r="L1408">
            <v>0</v>
          </cell>
        </row>
        <row r="1409">
          <cell r="A1409" t="str">
            <v>M4</v>
          </cell>
          <cell r="B1409" t="str">
            <v>W15</v>
          </cell>
          <cell r="C1409">
            <v>43201</v>
          </cell>
          <cell r="D1409" t="str">
            <v>B</v>
          </cell>
          <cell r="E1409" t="str">
            <v>ASSY</v>
          </cell>
          <cell r="G1409" t="str">
            <v>New Silicon</v>
          </cell>
          <cell r="H1409" t="str">
            <v>Silicon</v>
          </cell>
          <cell r="J1409">
            <v>554</v>
          </cell>
          <cell r="L1409">
            <v>0</v>
          </cell>
        </row>
        <row r="1410">
          <cell r="A1410" t="str">
            <v>M4</v>
          </cell>
          <cell r="B1410" t="str">
            <v>W15</v>
          </cell>
          <cell r="C1410">
            <v>43201</v>
          </cell>
          <cell r="D1410" t="str">
            <v>B</v>
          </cell>
          <cell r="E1410" t="str">
            <v>ASSY</v>
          </cell>
          <cell r="G1410" t="str">
            <v>Old</v>
          </cell>
          <cell r="H1410" t="str">
            <v>Book cover</v>
          </cell>
          <cell r="J1410">
            <v>417</v>
          </cell>
          <cell r="L1410">
            <v>1</v>
          </cell>
        </row>
        <row r="1411">
          <cell r="A1411" t="str">
            <v>M4</v>
          </cell>
          <cell r="B1411" t="str">
            <v>W15</v>
          </cell>
          <cell r="C1411">
            <v>43201</v>
          </cell>
          <cell r="D1411" t="str">
            <v>B</v>
          </cell>
          <cell r="E1411" t="str">
            <v>ASSY</v>
          </cell>
          <cell r="G1411" t="str">
            <v>Old</v>
          </cell>
          <cell r="H1411" t="str">
            <v>Book cover</v>
          </cell>
          <cell r="J1411">
            <v>266</v>
          </cell>
          <cell r="L1411">
            <v>0</v>
          </cell>
        </row>
        <row r="1412">
          <cell r="A1412" t="str">
            <v>M4</v>
          </cell>
          <cell r="B1412" t="str">
            <v>W15</v>
          </cell>
          <cell r="C1412">
            <v>43201</v>
          </cell>
          <cell r="D1412" t="str">
            <v>B</v>
          </cell>
          <cell r="E1412" t="str">
            <v>ASSY</v>
          </cell>
          <cell r="G1412" t="str">
            <v>Old</v>
          </cell>
          <cell r="H1412" t="str">
            <v>Book cover</v>
          </cell>
          <cell r="J1412">
            <v>41</v>
          </cell>
          <cell r="L1412">
            <v>1</v>
          </cell>
        </row>
        <row r="1413">
          <cell r="A1413" t="str">
            <v>M4</v>
          </cell>
          <cell r="B1413" t="str">
            <v>W15</v>
          </cell>
          <cell r="C1413">
            <v>43201</v>
          </cell>
          <cell r="D1413" t="str">
            <v>B</v>
          </cell>
          <cell r="E1413" t="str">
            <v>ASSY</v>
          </cell>
          <cell r="G1413" t="str">
            <v>Old</v>
          </cell>
          <cell r="H1413" t="str">
            <v>Book cover</v>
          </cell>
          <cell r="J1413">
            <v>541</v>
          </cell>
          <cell r="L1413">
            <v>0</v>
          </cell>
        </row>
        <row r="1414">
          <cell r="A1414" t="str">
            <v>M4</v>
          </cell>
          <cell r="B1414" t="str">
            <v>W15</v>
          </cell>
          <cell r="C1414">
            <v>43201</v>
          </cell>
          <cell r="D1414" t="str">
            <v>B</v>
          </cell>
          <cell r="E1414" t="str">
            <v>ASSY</v>
          </cell>
          <cell r="G1414" t="str">
            <v>Old</v>
          </cell>
          <cell r="H1414" t="str">
            <v>Book cover</v>
          </cell>
          <cell r="J1414">
            <v>117</v>
          </cell>
          <cell r="L1414">
            <v>0</v>
          </cell>
        </row>
        <row r="1415">
          <cell r="A1415" t="str">
            <v>M4</v>
          </cell>
          <cell r="B1415" t="str">
            <v>W15</v>
          </cell>
          <cell r="C1415">
            <v>43201</v>
          </cell>
          <cell r="D1415" t="str">
            <v>B</v>
          </cell>
          <cell r="E1415" t="str">
            <v>ASSY</v>
          </cell>
          <cell r="G1415" t="str">
            <v>Old</v>
          </cell>
          <cell r="H1415" t="str">
            <v>Book cover</v>
          </cell>
          <cell r="J1415">
            <v>201</v>
          </cell>
          <cell r="L1415">
            <v>1</v>
          </cell>
        </row>
        <row r="1416">
          <cell r="A1416" t="str">
            <v>M4</v>
          </cell>
          <cell r="B1416" t="str">
            <v>W15</v>
          </cell>
          <cell r="C1416">
            <v>43201</v>
          </cell>
          <cell r="D1416" t="str">
            <v>B</v>
          </cell>
          <cell r="E1416" t="str">
            <v>ASSY</v>
          </cell>
          <cell r="G1416" t="str">
            <v>Old</v>
          </cell>
          <cell r="H1416" t="str">
            <v>Book cover</v>
          </cell>
          <cell r="J1416">
            <v>25</v>
          </cell>
          <cell r="L1416">
            <v>0</v>
          </cell>
        </row>
        <row r="1417">
          <cell r="A1417" t="str">
            <v>M4</v>
          </cell>
          <cell r="B1417" t="str">
            <v>W15</v>
          </cell>
          <cell r="C1417">
            <v>43201</v>
          </cell>
          <cell r="D1417" t="str">
            <v>B</v>
          </cell>
          <cell r="E1417" t="str">
            <v>ASSY</v>
          </cell>
          <cell r="G1417" t="str">
            <v>Old</v>
          </cell>
          <cell r="H1417" t="str">
            <v>Flip Cover</v>
          </cell>
          <cell r="J1417">
            <v>641</v>
          </cell>
          <cell r="L1417">
            <v>0</v>
          </cell>
        </row>
        <row r="1418">
          <cell r="A1418" t="str">
            <v>M4</v>
          </cell>
          <cell r="B1418" t="str">
            <v>W15</v>
          </cell>
          <cell r="C1418">
            <v>43201</v>
          </cell>
          <cell r="D1418" t="str">
            <v>B</v>
          </cell>
          <cell r="E1418" t="str">
            <v>ASSY</v>
          </cell>
          <cell r="G1418" t="str">
            <v>Old</v>
          </cell>
          <cell r="H1418" t="str">
            <v>Flip Cover</v>
          </cell>
          <cell r="J1418">
            <v>401</v>
          </cell>
          <cell r="L1418">
            <v>0</v>
          </cell>
        </row>
        <row r="1419">
          <cell r="A1419" t="str">
            <v>M4</v>
          </cell>
          <cell r="B1419" t="str">
            <v>W15</v>
          </cell>
          <cell r="C1419">
            <v>43201</v>
          </cell>
          <cell r="D1419" t="str">
            <v>B</v>
          </cell>
          <cell r="E1419" t="str">
            <v>ASSY</v>
          </cell>
          <cell r="G1419" t="str">
            <v>Old</v>
          </cell>
          <cell r="H1419" t="str">
            <v>Flip Cover</v>
          </cell>
          <cell r="J1419">
            <v>135</v>
          </cell>
          <cell r="L1419">
            <v>0</v>
          </cell>
        </row>
        <row r="1420">
          <cell r="A1420" t="str">
            <v>M4</v>
          </cell>
          <cell r="B1420" t="str">
            <v>W15</v>
          </cell>
          <cell r="C1420">
            <v>43201</v>
          </cell>
          <cell r="D1420" t="str">
            <v>B</v>
          </cell>
          <cell r="E1420" t="str">
            <v>ASSY</v>
          </cell>
          <cell r="G1420" t="str">
            <v>Old</v>
          </cell>
          <cell r="H1420" t="str">
            <v>Flip Cover</v>
          </cell>
          <cell r="J1420">
            <v>18</v>
          </cell>
          <cell r="L1420">
            <v>0</v>
          </cell>
        </row>
        <row r="1421">
          <cell r="A1421" t="str">
            <v>M4</v>
          </cell>
          <cell r="B1421" t="str">
            <v>W15</v>
          </cell>
          <cell r="C1421">
            <v>43201</v>
          </cell>
          <cell r="D1421" t="str">
            <v>B</v>
          </cell>
          <cell r="E1421" t="str">
            <v>MAIN HEATING</v>
          </cell>
          <cell r="G1421" t="str">
            <v>Old</v>
          </cell>
          <cell r="H1421" t="str">
            <v>Clear View Cover</v>
          </cell>
          <cell r="J1421">
            <v>1109</v>
          </cell>
          <cell r="L1421">
            <v>0</v>
          </cell>
        </row>
        <row r="1422">
          <cell r="A1422" t="str">
            <v>M4</v>
          </cell>
          <cell r="B1422" t="str">
            <v>W15</v>
          </cell>
          <cell r="C1422">
            <v>43201</v>
          </cell>
          <cell r="D1422" t="str">
            <v>B</v>
          </cell>
          <cell r="E1422" t="str">
            <v>MAIN HEATING</v>
          </cell>
          <cell r="G1422" t="str">
            <v>Old</v>
          </cell>
          <cell r="H1422" t="str">
            <v>Clear View Cover</v>
          </cell>
          <cell r="J1422">
            <v>1</v>
          </cell>
          <cell r="L1422">
            <v>0</v>
          </cell>
        </row>
        <row r="1423">
          <cell r="A1423" t="str">
            <v>M4</v>
          </cell>
          <cell r="B1423" t="str">
            <v>W15</v>
          </cell>
          <cell r="C1423">
            <v>43201</v>
          </cell>
          <cell r="D1423" t="str">
            <v>B</v>
          </cell>
          <cell r="E1423" t="str">
            <v>MAIN HEATING</v>
          </cell>
          <cell r="G1423" t="str">
            <v>Old</v>
          </cell>
          <cell r="H1423" t="str">
            <v>Clear View Cover</v>
          </cell>
          <cell r="J1423">
            <v>3</v>
          </cell>
          <cell r="L1423">
            <v>0</v>
          </cell>
        </row>
        <row r="1424">
          <cell r="A1424" t="str">
            <v>M4</v>
          </cell>
          <cell r="B1424" t="str">
            <v>W15</v>
          </cell>
          <cell r="C1424">
            <v>43201</v>
          </cell>
          <cell r="D1424" t="str">
            <v>B</v>
          </cell>
          <cell r="E1424" t="str">
            <v>MAIN HEATING</v>
          </cell>
          <cell r="G1424" t="str">
            <v>Old</v>
          </cell>
          <cell r="H1424" t="str">
            <v>Clear View Cover</v>
          </cell>
          <cell r="J1424">
            <v>536</v>
          </cell>
          <cell r="L1424">
            <v>0</v>
          </cell>
        </row>
        <row r="1425">
          <cell r="A1425" t="str">
            <v>M4</v>
          </cell>
          <cell r="B1425" t="str">
            <v>W15</v>
          </cell>
          <cell r="C1425">
            <v>43201</v>
          </cell>
          <cell r="D1425" t="str">
            <v>B</v>
          </cell>
          <cell r="E1425" t="str">
            <v>MAIN HEATING</v>
          </cell>
          <cell r="G1425" t="str">
            <v>Old</v>
          </cell>
          <cell r="H1425" t="str">
            <v>Clear View Cover</v>
          </cell>
          <cell r="J1425">
            <v>198</v>
          </cell>
          <cell r="L1425">
            <v>0</v>
          </cell>
        </row>
        <row r="1426">
          <cell r="A1426" t="str">
            <v>M4</v>
          </cell>
          <cell r="B1426" t="str">
            <v>W15</v>
          </cell>
          <cell r="C1426">
            <v>43201</v>
          </cell>
          <cell r="D1426" t="str">
            <v>B</v>
          </cell>
          <cell r="E1426" t="str">
            <v>MAIN HEATING</v>
          </cell>
          <cell r="G1426" t="str">
            <v>Old</v>
          </cell>
          <cell r="H1426" t="str">
            <v>Clear View Cover</v>
          </cell>
          <cell r="J1426">
            <v>300</v>
          </cell>
          <cell r="L1426">
            <v>0</v>
          </cell>
        </row>
        <row r="1427">
          <cell r="A1427" t="str">
            <v>M4</v>
          </cell>
          <cell r="B1427" t="str">
            <v>W15</v>
          </cell>
          <cell r="C1427">
            <v>43201</v>
          </cell>
          <cell r="D1427" t="str">
            <v>B</v>
          </cell>
          <cell r="E1427" t="str">
            <v>MAIN HEATING</v>
          </cell>
          <cell r="G1427" t="str">
            <v>Old</v>
          </cell>
          <cell r="H1427" t="str">
            <v>Clear View Cover</v>
          </cell>
          <cell r="J1427">
            <v>28</v>
          </cell>
          <cell r="L1427">
            <v>0</v>
          </cell>
        </row>
        <row r="1428">
          <cell r="A1428" t="str">
            <v>M4</v>
          </cell>
          <cell r="B1428" t="str">
            <v>W15</v>
          </cell>
          <cell r="C1428">
            <v>43201</v>
          </cell>
          <cell r="D1428" t="str">
            <v>B</v>
          </cell>
          <cell r="E1428" t="str">
            <v>MAIN HEATING</v>
          </cell>
          <cell r="G1428" t="str">
            <v>Old</v>
          </cell>
          <cell r="H1428" t="str">
            <v>Clear View Cover</v>
          </cell>
          <cell r="J1428">
            <v>2</v>
          </cell>
          <cell r="L1428">
            <v>0</v>
          </cell>
        </row>
        <row r="1429">
          <cell r="A1429" t="str">
            <v>M4</v>
          </cell>
          <cell r="B1429" t="str">
            <v>W15</v>
          </cell>
          <cell r="C1429">
            <v>43201</v>
          </cell>
          <cell r="D1429" t="str">
            <v>B</v>
          </cell>
          <cell r="E1429" t="str">
            <v>MAIN HEATING</v>
          </cell>
          <cell r="G1429" t="str">
            <v>Old</v>
          </cell>
          <cell r="H1429" t="str">
            <v>Clear View Cover</v>
          </cell>
          <cell r="J1429">
            <v>4</v>
          </cell>
          <cell r="L1429">
            <v>0</v>
          </cell>
        </row>
        <row r="1430">
          <cell r="A1430" t="str">
            <v>M4</v>
          </cell>
          <cell r="B1430" t="str">
            <v>W15</v>
          </cell>
          <cell r="C1430">
            <v>43201</v>
          </cell>
          <cell r="D1430" t="str">
            <v>B</v>
          </cell>
          <cell r="E1430" t="str">
            <v>ASSY</v>
          </cell>
          <cell r="G1430" t="str">
            <v>Old</v>
          </cell>
          <cell r="H1430" t="str">
            <v>Clear View Cover</v>
          </cell>
          <cell r="J1430">
            <v>45</v>
          </cell>
          <cell r="L1430">
            <v>0</v>
          </cell>
        </row>
        <row r="1431">
          <cell r="A1431" t="str">
            <v>M4</v>
          </cell>
          <cell r="B1431" t="str">
            <v>W15</v>
          </cell>
          <cell r="C1431">
            <v>43201</v>
          </cell>
          <cell r="D1431" t="str">
            <v>B</v>
          </cell>
          <cell r="E1431" t="str">
            <v>ASSY</v>
          </cell>
          <cell r="G1431" t="str">
            <v>Old</v>
          </cell>
          <cell r="H1431" t="str">
            <v>Clear View Cover</v>
          </cell>
          <cell r="J1431">
            <v>14</v>
          </cell>
          <cell r="L1431">
            <v>0</v>
          </cell>
        </row>
        <row r="1432">
          <cell r="A1432" t="str">
            <v>M4</v>
          </cell>
          <cell r="B1432" t="str">
            <v>W15</v>
          </cell>
          <cell r="C1432">
            <v>43201</v>
          </cell>
          <cell r="D1432" t="str">
            <v>B</v>
          </cell>
          <cell r="E1432" t="str">
            <v>ASSY</v>
          </cell>
          <cell r="G1432" t="str">
            <v>Old</v>
          </cell>
          <cell r="H1432" t="str">
            <v>Clear View Cover</v>
          </cell>
          <cell r="J1432">
            <v>24</v>
          </cell>
          <cell r="L1432">
            <v>0</v>
          </cell>
        </row>
        <row r="1433">
          <cell r="A1433" t="str">
            <v>M4</v>
          </cell>
          <cell r="B1433" t="str">
            <v>W15</v>
          </cell>
          <cell r="C1433">
            <v>43201</v>
          </cell>
          <cell r="D1433" t="str">
            <v>B</v>
          </cell>
          <cell r="E1433" t="str">
            <v>ASSY</v>
          </cell>
          <cell r="G1433" t="str">
            <v>Old</v>
          </cell>
          <cell r="H1433" t="str">
            <v>Clear View Cover</v>
          </cell>
          <cell r="J1433">
            <v>36</v>
          </cell>
          <cell r="L1433">
            <v>0</v>
          </cell>
        </row>
        <row r="1434">
          <cell r="A1434" t="str">
            <v>M4</v>
          </cell>
          <cell r="B1434" t="str">
            <v>W15</v>
          </cell>
          <cell r="C1434">
            <v>43201</v>
          </cell>
          <cell r="D1434" t="str">
            <v>B</v>
          </cell>
          <cell r="E1434" t="str">
            <v>ASSY</v>
          </cell>
          <cell r="G1434" t="str">
            <v>Old</v>
          </cell>
          <cell r="H1434" t="str">
            <v>Clear View Cover</v>
          </cell>
          <cell r="J1434">
            <v>11</v>
          </cell>
          <cell r="L1434">
            <v>0</v>
          </cell>
        </row>
        <row r="1435">
          <cell r="A1435" t="str">
            <v>M4</v>
          </cell>
          <cell r="B1435" t="str">
            <v>W15</v>
          </cell>
          <cell r="C1435">
            <v>43201</v>
          </cell>
          <cell r="D1435" t="str">
            <v>B</v>
          </cell>
          <cell r="E1435" t="str">
            <v>EDGE COATING</v>
          </cell>
          <cell r="G1435" t="str">
            <v>New</v>
          </cell>
          <cell r="H1435" t="str">
            <v>Clear View Cover</v>
          </cell>
          <cell r="J1435">
            <v>3945</v>
          </cell>
          <cell r="L1435">
            <v>0</v>
          </cell>
        </row>
        <row r="1436">
          <cell r="A1436" t="str">
            <v>M4</v>
          </cell>
          <cell r="B1436" t="str">
            <v>W15</v>
          </cell>
          <cell r="C1436">
            <v>43201</v>
          </cell>
          <cell r="D1436" t="str">
            <v>B</v>
          </cell>
          <cell r="E1436" t="str">
            <v>EDGE COATING</v>
          </cell>
          <cell r="G1436" t="str">
            <v>New</v>
          </cell>
          <cell r="H1436" t="str">
            <v>Clear View Cover</v>
          </cell>
          <cell r="J1436">
            <v>28</v>
          </cell>
          <cell r="L1436">
            <v>0</v>
          </cell>
        </row>
        <row r="1437">
          <cell r="A1437" t="str">
            <v>M4</v>
          </cell>
          <cell r="B1437" t="str">
            <v>W15</v>
          </cell>
          <cell r="C1437">
            <v>43201</v>
          </cell>
          <cell r="D1437" t="str">
            <v>B</v>
          </cell>
          <cell r="E1437" t="str">
            <v>EDGE COATING</v>
          </cell>
          <cell r="G1437" t="str">
            <v>New</v>
          </cell>
          <cell r="H1437" t="str">
            <v>Clear View Cover</v>
          </cell>
          <cell r="J1437">
            <v>373</v>
          </cell>
          <cell r="L1437">
            <v>0</v>
          </cell>
        </row>
        <row r="1438">
          <cell r="A1438" t="str">
            <v>M4</v>
          </cell>
          <cell r="B1438" t="str">
            <v>W15</v>
          </cell>
          <cell r="C1438">
            <v>43201</v>
          </cell>
          <cell r="D1438" t="str">
            <v>B</v>
          </cell>
          <cell r="E1438" t="str">
            <v>EDGE COATING</v>
          </cell>
          <cell r="G1438" t="str">
            <v>New</v>
          </cell>
          <cell r="H1438" t="str">
            <v>Clear View Cover</v>
          </cell>
          <cell r="J1438">
            <v>45</v>
          </cell>
          <cell r="L1438">
            <v>0</v>
          </cell>
        </row>
        <row r="1439">
          <cell r="A1439" t="str">
            <v>M4</v>
          </cell>
          <cell r="B1439" t="str">
            <v>W15</v>
          </cell>
          <cell r="C1439">
            <v>43201</v>
          </cell>
          <cell r="D1439" t="str">
            <v>B</v>
          </cell>
          <cell r="E1439" t="str">
            <v>EDGE COATING</v>
          </cell>
          <cell r="G1439" t="str">
            <v>New</v>
          </cell>
          <cell r="H1439" t="str">
            <v>Clear View Cover</v>
          </cell>
          <cell r="J1439">
            <v>224</v>
          </cell>
          <cell r="L1439">
            <v>0</v>
          </cell>
        </row>
        <row r="1440">
          <cell r="A1440" t="str">
            <v>M4</v>
          </cell>
          <cell r="B1440" t="str">
            <v>W15</v>
          </cell>
          <cell r="C1440">
            <v>43201</v>
          </cell>
          <cell r="D1440" t="str">
            <v>B</v>
          </cell>
          <cell r="E1440" t="str">
            <v>EDGE COATING</v>
          </cell>
          <cell r="G1440" t="str">
            <v>New</v>
          </cell>
          <cell r="H1440" t="str">
            <v>Clear View Cover</v>
          </cell>
          <cell r="J1440">
            <v>1307</v>
          </cell>
          <cell r="L1440">
            <v>0</v>
          </cell>
        </row>
        <row r="1441">
          <cell r="A1441" t="str">
            <v>M4</v>
          </cell>
          <cell r="B1441" t="str">
            <v>W15</v>
          </cell>
          <cell r="C1441">
            <v>43201</v>
          </cell>
          <cell r="D1441" t="str">
            <v>B</v>
          </cell>
          <cell r="E1441" t="str">
            <v>EDGE COATING</v>
          </cell>
          <cell r="G1441" t="str">
            <v>New</v>
          </cell>
          <cell r="H1441" t="str">
            <v>Clear View Cover</v>
          </cell>
          <cell r="J1441">
            <v>1872</v>
          </cell>
          <cell r="L1441">
            <v>0</v>
          </cell>
        </row>
        <row r="1442">
          <cell r="A1442" t="str">
            <v>M4</v>
          </cell>
          <cell r="B1442" t="str">
            <v>W15</v>
          </cell>
          <cell r="C1442">
            <v>43201</v>
          </cell>
          <cell r="D1442" t="str">
            <v>B</v>
          </cell>
          <cell r="E1442" t="str">
            <v>EDGE COATING</v>
          </cell>
          <cell r="G1442" t="str">
            <v>Old</v>
          </cell>
          <cell r="H1442" t="str">
            <v>Clear View Cover</v>
          </cell>
          <cell r="J1442">
            <v>166</v>
          </cell>
          <cell r="L1442">
            <v>0</v>
          </cell>
        </row>
        <row r="1443">
          <cell r="A1443" t="str">
            <v>M4</v>
          </cell>
          <cell r="B1443" t="str">
            <v>W15</v>
          </cell>
          <cell r="C1443">
            <v>43201</v>
          </cell>
          <cell r="D1443" t="str">
            <v>B</v>
          </cell>
          <cell r="E1443" t="str">
            <v>EDGE COATING</v>
          </cell>
          <cell r="G1443" t="str">
            <v>Old</v>
          </cell>
          <cell r="H1443" t="str">
            <v>Clear View Cover</v>
          </cell>
          <cell r="J1443">
            <v>25</v>
          </cell>
          <cell r="L1443">
            <v>4</v>
          </cell>
        </row>
        <row r="1444">
          <cell r="A1444" t="str">
            <v>M4</v>
          </cell>
          <cell r="B1444" t="str">
            <v>W15</v>
          </cell>
          <cell r="C1444">
            <v>43201</v>
          </cell>
          <cell r="D1444" t="str">
            <v>B</v>
          </cell>
          <cell r="E1444" t="str">
            <v>EDGE COATING</v>
          </cell>
          <cell r="G1444" t="str">
            <v>Old</v>
          </cell>
          <cell r="H1444" t="str">
            <v>Book cover</v>
          </cell>
          <cell r="J1444">
            <v>155</v>
          </cell>
          <cell r="L1444">
            <v>0</v>
          </cell>
        </row>
        <row r="1445">
          <cell r="A1445" t="str">
            <v>M4</v>
          </cell>
          <cell r="B1445" t="str">
            <v>W15</v>
          </cell>
          <cell r="C1445">
            <v>43201</v>
          </cell>
          <cell r="D1445" t="str">
            <v>B</v>
          </cell>
          <cell r="E1445" t="str">
            <v>EDGE COATING</v>
          </cell>
          <cell r="G1445" t="str">
            <v>Old</v>
          </cell>
          <cell r="H1445" t="str">
            <v>Book cover</v>
          </cell>
          <cell r="J1445">
            <v>9</v>
          </cell>
          <cell r="L1445">
            <v>0</v>
          </cell>
        </row>
        <row r="1446">
          <cell r="A1446" t="str">
            <v>M4</v>
          </cell>
          <cell r="B1446" t="str">
            <v>W15</v>
          </cell>
          <cell r="C1446">
            <v>43201</v>
          </cell>
          <cell r="D1446" t="str">
            <v>B</v>
          </cell>
          <cell r="E1446" t="str">
            <v>EDGE COATING</v>
          </cell>
          <cell r="G1446" t="str">
            <v>Old</v>
          </cell>
          <cell r="H1446" t="str">
            <v>Book cover</v>
          </cell>
          <cell r="J1446">
            <v>5</v>
          </cell>
          <cell r="L1446">
            <v>0</v>
          </cell>
        </row>
        <row r="1447">
          <cell r="A1447" t="str">
            <v>M4</v>
          </cell>
          <cell r="B1447" t="str">
            <v>W15</v>
          </cell>
          <cell r="C1447">
            <v>43201</v>
          </cell>
          <cell r="D1447" t="str">
            <v>B</v>
          </cell>
          <cell r="E1447" t="str">
            <v>EDGE COATING</v>
          </cell>
          <cell r="G1447" t="str">
            <v>Old</v>
          </cell>
          <cell r="H1447" t="str">
            <v>Book cover</v>
          </cell>
          <cell r="J1447">
            <v>47</v>
          </cell>
          <cell r="L1447">
            <v>0</v>
          </cell>
        </row>
        <row r="1448">
          <cell r="A1448" t="str">
            <v>M4</v>
          </cell>
          <cell r="B1448" t="str">
            <v>W15</v>
          </cell>
          <cell r="C1448">
            <v>43201</v>
          </cell>
          <cell r="D1448" t="str">
            <v>B</v>
          </cell>
          <cell r="E1448" t="str">
            <v>EDGE COATING</v>
          </cell>
          <cell r="G1448" t="str">
            <v>Old</v>
          </cell>
          <cell r="H1448" t="str">
            <v>Book cover</v>
          </cell>
          <cell r="J1448">
            <v>190</v>
          </cell>
          <cell r="L1448">
            <v>0</v>
          </cell>
        </row>
        <row r="1449">
          <cell r="A1449" t="str">
            <v>M4</v>
          </cell>
          <cell r="B1449" t="str">
            <v>W15</v>
          </cell>
          <cell r="C1449">
            <v>43201</v>
          </cell>
          <cell r="D1449" t="str">
            <v>B</v>
          </cell>
          <cell r="E1449" t="str">
            <v>EDGE COATING</v>
          </cell>
          <cell r="G1449" t="str">
            <v>Old</v>
          </cell>
          <cell r="H1449" t="str">
            <v>Book cover</v>
          </cell>
          <cell r="J1449">
            <v>485</v>
          </cell>
          <cell r="L1449">
            <v>0</v>
          </cell>
        </row>
        <row r="1450">
          <cell r="A1450" t="str">
            <v>M4</v>
          </cell>
          <cell r="B1450" t="str">
            <v>W15</v>
          </cell>
          <cell r="C1450">
            <v>43201</v>
          </cell>
          <cell r="D1450" t="str">
            <v>B</v>
          </cell>
          <cell r="E1450" t="str">
            <v>EDGE COATING</v>
          </cell>
          <cell r="G1450" t="str">
            <v>Old</v>
          </cell>
          <cell r="H1450" t="str">
            <v>Book cover</v>
          </cell>
          <cell r="J1450">
            <v>415</v>
          </cell>
          <cell r="L1450">
            <v>0</v>
          </cell>
        </row>
        <row r="1451">
          <cell r="A1451" t="str">
            <v>M4</v>
          </cell>
          <cell r="B1451" t="str">
            <v>W15</v>
          </cell>
          <cell r="C1451">
            <v>43201</v>
          </cell>
          <cell r="D1451" t="str">
            <v>B</v>
          </cell>
          <cell r="E1451" t="str">
            <v>EDGE COATING</v>
          </cell>
          <cell r="G1451" t="str">
            <v>Old</v>
          </cell>
          <cell r="H1451" t="str">
            <v>Book cover</v>
          </cell>
          <cell r="J1451">
            <v>681</v>
          </cell>
          <cell r="L1451">
            <v>0</v>
          </cell>
        </row>
        <row r="1452">
          <cell r="A1452" t="str">
            <v>M4</v>
          </cell>
          <cell r="B1452" t="str">
            <v>W15</v>
          </cell>
          <cell r="C1452">
            <v>43201</v>
          </cell>
          <cell r="D1452" t="str">
            <v>B</v>
          </cell>
          <cell r="E1452" t="str">
            <v>EDGE COATING</v>
          </cell>
          <cell r="G1452" t="str">
            <v>Old</v>
          </cell>
          <cell r="H1452" t="str">
            <v>Book cover</v>
          </cell>
          <cell r="J1452">
            <v>8</v>
          </cell>
          <cell r="L1452">
            <v>0</v>
          </cell>
        </row>
        <row r="1453">
          <cell r="A1453" t="str">
            <v>M4</v>
          </cell>
          <cell r="B1453" t="str">
            <v>W15</v>
          </cell>
          <cell r="C1453">
            <v>43201</v>
          </cell>
          <cell r="D1453" t="str">
            <v>B</v>
          </cell>
          <cell r="E1453" t="str">
            <v>EDGE COATING</v>
          </cell>
          <cell r="G1453" t="str">
            <v>Old</v>
          </cell>
          <cell r="H1453" t="str">
            <v>Book cover</v>
          </cell>
          <cell r="J1453">
            <v>5</v>
          </cell>
          <cell r="L1453">
            <v>0</v>
          </cell>
        </row>
        <row r="1454">
          <cell r="A1454" t="str">
            <v>M4</v>
          </cell>
          <cell r="B1454" t="str">
            <v>W15</v>
          </cell>
          <cell r="C1454">
            <v>43201</v>
          </cell>
          <cell r="D1454" t="str">
            <v>B</v>
          </cell>
          <cell r="E1454" t="str">
            <v>PACKING</v>
          </cell>
          <cell r="G1454" t="str">
            <v>New</v>
          </cell>
          <cell r="H1454" t="str">
            <v>Clear View Cover</v>
          </cell>
          <cell r="J1454">
            <v>1586</v>
          </cell>
          <cell r="L1454">
            <v>6</v>
          </cell>
        </row>
        <row r="1455">
          <cell r="A1455" t="str">
            <v>M4</v>
          </cell>
          <cell r="B1455" t="str">
            <v>W15</v>
          </cell>
          <cell r="C1455">
            <v>43201</v>
          </cell>
          <cell r="D1455" t="str">
            <v>B</v>
          </cell>
          <cell r="E1455" t="str">
            <v>PACKING</v>
          </cell>
          <cell r="G1455" t="str">
            <v>New</v>
          </cell>
          <cell r="H1455" t="str">
            <v>Clear View Cover</v>
          </cell>
          <cell r="J1455">
            <v>35</v>
          </cell>
          <cell r="L1455">
            <v>1</v>
          </cell>
        </row>
        <row r="1456">
          <cell r="A1456" t="str">
            <v>M4</v>
          </cell>
          <cell r="B1456" t="str">
            <v>W15</v>
          </cell>
          <cell r="C1456">
            <v>43201</v>
          </cell>
          <cell r="D1456" t="str">
            <v>B</v>
          </cell>
          <cell r="E1456" t="str">
            <v>PACKING</v>
          </cell>
          <cell r="G1456" t="str">
            <v>New</v>
          </cell>
          <cell r="H1456" t="str">
            <v>Clear View Cover</v>
          </cell>
          <cell r="J1456">
            <v>123</v>
          </cell>
          <cell r="L1456">
            <v>3</v>
          </cell>
        </row>
        <row r="1457">
          <cell r="A1457" t="str">
            <v>M4</v>
          </cell>
          <cell r="B1457" t="str">
            <v>W15</v>
          </cell>
          <cell r="C1457">
            <v>43201</v>
          </cell>
          <cell r="D1457" t="str">
            <v>B</v>
          </cell>
          <cell r="E1457" t="str">
            <v>PACKING</v>
          </cell>
          <cell r="G1457" t="str">
            <v>New</v>
          </cell>
          <cell r="H1457" t="str">
            <v>Clear View Cover</v>
          </cell>
          <cell r="J1457">
            <v>284</v>
          </cell>
          <cell r="L1457">
            <v>4</v>
          </cell>
        </row>
        <row r="1458">
          <cell r="A1458" t="str">
            <v>M4</v>
          </cell>
          <cell r="B1458" t="str">
            <v>W15</v>
          </cell>
          <cell r="C1458">
            <v>43201</v>
          </cell>
          <cell r="D1458" t="str">
            <v>B</v>
          </cell>
          <cell r="E1458" t="str">
            <v>PACKING</v>
          </cell>
          <cell r="G1458" t="str">
            <v>New</v>
          </cell>
          <cell r="H1458" t="str">
            <v>Clear View Cover</v>
          </cell>
          <cell r="J1458">
            <v>820</v>
          </cell>
          <cell r="L1458">
            <v>0</v>
          </cell>
        </row>
        <row r="1459">
          <cell r="A1459" t="str">
            <v>M4</v>
          </cell>
          <cell r="B1459" t="str">
            <v>W15</v>
          </cell>
          <cell r="C1459">
            <v>43201</v>
          </cell>
          <cell r="D1459" t="str">
            <v>B</v>
          </cell>
          <cell r="E1459" t="str">
            <v>PACKING</v>
          </cell>
          <cell r="G1459" t="str">
            <v>New</v>
          </cell>
          <cell r="H1459" t="str">
            <v>Clear View Cover</v>
          </cell>
          <cell r="J1459">
            <v>100</v>
          </cell>
          <cell r="L1459">
            <v>0</v>
          </cell>
        </row>
        <row r="1460">
          <cell r="A1460" t="str">
            <v>M4</v>
          </cell>
          <cell r="B1460" t="str">
            <v>W15</v>
          </cell>
          <cell r="C1460">
            <v>43201</v>
          </cell>
          <cell r="D1460" t="str">
            <v>B</v>
          </cell>
          <cell r="E1460" t="str">
            <v>IN T/P</v>
          </cell>
          <cell r="G1460" t="str">
            <v>Old</v>
          </cell>
          <cell r="H1460" t="str">
            <v>Clear View Cover</v>
          </cell>
          <cell r="J1460">
            <v>1103</v>
          </cell>
          <cell r="L1460">
            <v>0</v>
          </cell>
        </row>
        <row r="1461">
          <cell r="A1461" t="str">
            <v>M4</v>
          </cell>
          <cell r="B1461" t="str">
            <v>W15</v>
          </cell>
          <cell r="C1461">
            <v>43201</v>
          </cell>
          <cell r="D1461" t="str">
            <v>B</v>
          </cell>
          <cell r="E1461" t="str">
            <v>IN T/P</v>
          </cell>
          <cell r="G1461" t="str">
            <v>Old</v>
          </cell>
          <cell r="H1461" t="str">
            <v>Clear View Cover</v>
          </cell>
          <cell r="J1461">
            <v>198</v>
          </cell>
          <cell r="L1461">
            <v>0</v>
          </cell>
        </row>
        <row r="1462">
          <cell r="A1462" t="str">
            <v>M4</v>
          </cell>
          <cell r="B1462" t="str">
            <v>W15</v>
          </cell>
          <cell r="C1462">
            <v>43201</v>
          </cell>
          <cell r="D1462" t="str">
            <v>B</v>
          </cell>
          <cell r="E1462" t="str">
            <v>IN T/P</v>
          </cell>
          <cell r="G1462" t="str">
            <v>Old</v>
          </cell>
          <cell r="H1462" t="str">
            <v>Clear View Cover</v>
          </cell>
          <cell r="J1462">
            <v>420</v>
          </cell>
          <cell r="L1462">
            <v>0</v>
          </cell>
        </row>
        <row r="1463">
          <cell r="A1463" t="str">
            <v>M4</v>
          </cell>
          <cell r="B1463" t="str">
            <v>W15</v>
          </cell>
          <cell r="C1463">
            <v>43201</v>
          </cell>
          <cell r="D1463" t="str">
            <v>B</v>
          </cell>
          <cell r="E1463" t="str">
            <v>IN T/P</v>
          </cell>
          <cell r="G1463" t="str">
            <v>Old</v>
          </cell>
          <cell r="H1463" t="str">
            <v>Book cover</v>
          </cell>
          <cell r="J1463">
            <v>207</v>
          </cell>
          <cell r="L1463">
            <v>0</v>
          </cell>
        </row>
        <row r="1464">
          <cell r="A1464" t="str">
            <v>M4</v>
          </cell>
          <cell r="B1464" t="str">
            <v>W15</v>
          </cell>
          <cell r="C1464">
            <v>43201</v>
          </cell>
          <cell r="D1464" t="str">
            <v>B</v>
          </cell>
          <cell r="E1464" t="str">
            <v>IN T/P</v>
          </cell>
          <cell r="G1464" t="str">
            <v>Old</v>
          </cell>
          <cell r="H1464" t="str">
            <v>Book cover</v>
          </cell>
          <cell r="J1464">
            <v>80</v>
          </cell>
          <cell r="L1464">
            <v>0</v>
          </cell>
        </row>
        <row r="1465">
          <cell r="A1465" t="str">
            <v>M4</v>
          </cell>
          <cell r="B1465" t="str">
            <v>W15</v>
          </cell>
          <cell r="C1465">
            <v>43201</v>
          </cell>
          <cell r="D1465" t="str">
            <v>B</v>
          </cell>
          <cell r="E1465" t="str">
            <v>IN T/P</v>
          </cell>
          <cell r="G1465" t="str">
            <v>Old</v>
          </cell>
          <cell r="H1465" t="str">
            <v>Book cover</v>
          </cell>
          <cell r="J1465">
            <v>486</v>
          </cell>
          <cell r="L1465">
            <v>0</v>
          </cell>
        </row>
        <row r="1466">
          <cell r="A1466" t="str">
            <v>M4</v>
          </cell>
          <cell r="B1466" t="str">
            <v>W15</v>
          </cell>
          <cell r="C1466">
            <v>43201</v>
          </cell>
          <cell r="D1466" t="str">
            <v>B</v>
          </cell>
          <cell r="E1466" t="str">
            <v>IN T/P</v>
          </cell>
          <cell r="G1466" t="str">
            <v>Old</v>
          </cell>
          <cell r="H1466" t="str">
            <v>Book cover</v>
          </cell>
          <cell r="J1466">
            <v>147</v>
          </cell>
          <cell r="L1466">
            <v>0</v>
          </cell>
        </row>
        <row r="1467">
          <cell r="A1467" t="str">
            <v>M4</v>
          </cell>
          <cell r="B1467" t="str">
            <v>W15</v>
          </cell>
          <cell r="C1467">
            <v>43201</v>
          </cell>
          <cell r="D1467" t="str">
            <v>B</v>
          </cell>
          <cell r="E1467" t="str">
            <v>IN T/P</v>
          </cell>
          <cell r="G1467" t="str">
            <v>New</v>
          </cell>
          <cell r="H1467" t="str">
            <v>Clear View Cover</v>
          </cell>
          <cell r="J1467">
            <v>419</v>
          </cell>
          <cell r="L1467">
            <v>0</v>
          </cell>
        </row>
        <row r="1468">
          <cell r="A1468" t="str">
            <v>M4</v>
          </cell>
          <cell r="B1468" t="str">
            <v>W15</v>
          </cell>
          <cell r="C1468">
            <v>43201</v>
          </cell>
          <cell r="D1468" t="str">
            <v>B</v>
          </cell>
          <cell r="E1468" t="str">
            <v>IN T/P</v>
          </cell>
          <cell r="G1468" t="str">
            <v>New</v>
          </cell>
          <cell r="H1468" t="str">
            <v>Clear View Cover</v>
          </cell>
          <cell r="J1468">
            <v>642</v>
          </cell>
          <cell r="L1468">
            <v>0</v>
          </cell>
        </row>
        <row r="1469">
          <cell r="A1469" t="str">
            <v>M4</v>
          </cell>
          <cell r="B1469" t="str">
            <v>W15</v>
          </cell>
          <cell r="C1469">
            <v>43201</v>
          </cell>
          <cell r="D1469" t="str">
            <v>B</v>
          </cell>
          <cell r="E1469" t="str">
            <v>IN T/P</v>
          </cell>
          <cell r="G1469" t="str">
            <v>New</v>
          </cell>
          <cell r="H1469" t="str">
            <v>Clear View Cover</v>
          </cell>
          <cell r="J1469">
            <v>239</v>
          </cell>
          <cell r="L1469">
            <v>0</v>
          </cell>
        </row>
        <row r="1470">
          <cell r="A1470" t="str">
            <v>M4</v>
          </cell>
          <cell r="B1470" t="str">
            <v>W15</v>
          </cell>
          <cell r="C1470">
            <v>43201</v>
          </cell>
          <cell r="D1470" t="str">
            <v>B</v>
          </cell>
          <cell r="E1470" t="str">
            <v>IN T/P</v>
          </cell>
          <cell r="G1470" t="str">
            <v>New</v>
          </cell>
          <cell r="H1470" t="str">
            <v>Clear View Cover</v>
          </cell>
          <cell r="J1470">
            <v>1020</v>
          </cell>
          <cell r="L1470">
            <v>0</v>
          </cell>
        </row>
        <row r="1471">
          <cell r="A1471" t="str">
            <v>M4</v>
          </cell>
          <cell r="B1471" t="str">
            <v>W15</v>
          </cell>
          <cell r="C1471">
            <v>43201</v>
          </cell>
          <cell r="D1471" t="str">
            <v>B</v>
          </cell>
          <cell r="E1471" t="str">
            <v>IN T/P</v>
          </cell>
          <cell r="G1471" t="str">
            <v>New</v>
          </cell>
          <cell r="H1471" t="str">
            <v>Clear View Cover</v>
          </cell>
          <cell r="J1471">
            <v>1695</v>
          </cell>
          <cell r="L1471">
            <v>0</v>
          </cell>
        </row>
        <row r="1472">
          <cell r="A1472" t="str">
            <v>M4</v>
          </cell>
          <cell r="B1472" t="str">
            <v>W15</v>
          </cell>
          <cell r="C1472">
            <v>43201</v>
          </cell>
          <cell r="D1472" t="str">
            <v>B</v>
          </cell>
          <cell r="E1472" t="str">
            <v>IN T/P</v>
          </cell>
          <cell r="G1472" t="str">
            <v>New</v>
          </cell>
          <cell r="H1472" t="str">
            <v>Clear View Cover</v>
          </cell>
          <cell r="J1472">
            <v>82</v>
          </cell>
          <cell r="L1472">
            <v>0</v>
          </cell>
        </row>
        <row r="1473">
          <cell r="A1473" t="str">
            <v>M4</v>
          </cell>
          <cell r="B1473" t="str">
            <v>W15</v>
          </cell>
          <cell r="C1473">
            <v>43201</v>
          </cell>
          <cell r="D1473" t="str">
            <v>B</v>
          </cell>
          <cell r="E1473" t="str">
            <v>IN T/P</v>
          </cell>
          <cell r="G1473" t="str">
            <v>New</v>
          </cell>
          <cell r="H1473" t="str">
            <v>Clear View Cover</v>
          </cell>
          <cell r="J1473">
            <v>316</v>
          </cell>
          <cell r="L1473">
            <v>0</v>
          </cell>
        </row>
        <row r="1474">
          <cell r="A1474" t="str">
            <v>M4</v>
          </cell>
          <cell r="B1474" t="str">
            <v>W15</v>
          </cell>
          <cell r="C1474">
            <v>43201</v>
          </cell>
          <cell r="D1474" t="str">
            <v>B</v>
          </cell>
          <cell r="E1474" t="str">
            <v>IN T/P</v>
          </cell>
          <cell r="G1474" t="str">
            <v>New</v>
          </cell>
          <cell r="H1474" t="str">
            <v>Clear View Cover</v>
          </cell>
          <cell r="J1474">
            <v>82</v>
          </cell>
          <cell r="L1474">
            <v>0</v>
          </cell>
        </row>
        <row r="1475">
          <cell r="A1475" t="str">
            <v>M4</v>
          </cell>
          <cell r="B1475" t="str">
            <v>W15</v>
          </cell>
          <cell r="C1475">
            <v>43201</v>
          </cell>
          <cell r="D1475" t="str">
            <v>B</v>
          </cell>
          <cell r="E1475" t="str">
            <v>IN T/P</v>
          </cell>
          <cell r="G1475" t="str">
            <v>New</v>
          </cell>
          <cell r="H1475" t="str">
            <v>Clear View Cover</v>
          </cell>
          <cell r="J1475">
            <v>2072</v>
          </cell>
          <cell r="L1475">
            <v>0</v>
          </cell>
        </row>
        <row r="1476">
          <cell r="A1476" t="str">
            <v>M4</v>
          </cell>
          <cell r="B1476" t="str">
            <v>W15</v>
          </cell>
          <cell r="C1476">
            <v>43201</v>
          </cell>
          <cell r="D1476" t="str">
            <v>B</v>
          </cell>
          <cell r="E1476" t="str">
            <v>IN T/P</v>
          </cell>
          <cell r="G1476" t="str">
            <v>New</v>
          </cell>
          <cell r="H1476" t="str">
            <v>Clear View Cover</v>
          </cell>
          <cell r="J1476">
            <v>30</v>
          </cell>
          <cell r="L1476">
            <v>0</v>
          </cell>
        </row>
        <row r="1477">
          <cell r="A1477" t="str">
            <v>M4</v>
          </cell>
          <cell r="B1477" t="str">
            <v>W15</v>
          </cell>
          <cell r="C1477">
            <v>43201</v>
          </cell>
          <cell r="D1477" t="str">
            <v>B</v>
          </cell>
          <cell r="E1477" t="str">
            <v>IN T/P</v>
          </cell>
          <cell r="G1477" t="str">
            <v>New</v>
          </cell>
          <cell r="H1477" t="str">
            <v>Clear View Cover</v>
          </cell>
          <cell r="J1477">
            <v>1080</v>
          </cell>
          <cell r="L1477">
            <v>0</v>
          </cell>
        </row>
        <row r="1478">
          <cell r="A1478" t="str">
            <v>M4</v>
          </cell>
          <cell r="B1478" t="str">
            <v>W15</v>
          </cell>
          <cell r="C1478">
            <v>43201</v>
          </cell>
          <cell r="D1478" t="str">
            <v>B</v>
          </cell>
          <cell r="E1478" t="str">
            <v>IN T/P</v>
          </cell>
          <cell r="G1478" t="str">
            <v>Old</v>
          </cell>
          <cell r="H1478" t="str">
            <v>Clear View Cover</v>
          </cell>
          <cell r="J1478">
            <v>5</v>
          </cell>
          <cell r="L1478">
            <v>0</v>
          </cell>
        </row>
        <row r="1479">
          <cell r="A1479" t="str">
            <v>M4</v>
          </cell>
          <cell r="B1479" t="str">
            <v>W15</v>
          </cell>
          <cell r="C1479">
            <v>43201</v>
          </cell>
          <cell r="D1479" t="str">
            <v>B</v>
          </cell>
          <cell r="E1479" t="str">
            <v>IN T/P</v>
          </cell>
          <cell r="G1479" t="str">
            <v>Old</v>
          </cell>
          <cell r="H1479" t="str">
            <v>Clear View Cover</v>
          </cell>
          <cell r="J1479">
            <v>6</v>
          </cell>
          <cell r="L1479">
            <v>0</v>
          </cell>
        </row>
        <row r="1480">
          <cell r="A1480" t="str">
            <v>M4</v>
          </cell>
          <cell r="B1480" t="str">
            <v>W15</v>
          </cell>
          <cell r="C1480">
            <v>43201</v>
          </cell>
          <cell r="D1480" t="str">
            <v>B</v>
          </cell>
          <cell r="E1480" t="str">
            <v>IN T/P</v>
          </cell>
          <cell r="G1480" t="str">
            <v>Old</v>
          </cell>
          <cell r="H1480" t="str">
            <v>Clear View Cover</v>
          </cell>
          <cell r="J1480">
            <v>5</v>
          </cell>
          <cell r="L1480">
            <v>0</v>
          </cell>
        </row>
        <row r="1481">
          <cell r="A1481" t="str">
            <v>M4</v>
          </cell>
          <cell r="B1481" t="str">
            <v>W15</v>
          </cell>
          <cell r="C1481">
            <v>43201</v>
          </cell>
          <cell r="D1481" t="str">
            <v>B</v>
          </cell>
          <cell r="E1481" t="str">
            <v>IN T/P</v>
          </cell>
          <cell r="G1481" t="str">
            <v>Old</v>
          </cell>
          <cell r="H1481" t="str">
            <v>Clear View Cover</v>
          </cell>
          <cell r="J1481">
            <v>22</v>
          </cell>
          <cell r="L1481">
            <v>0</v>
          </cell>
        </row>
        <row r="1482">
          <cell r="A1482" t="str">
            <v>M4</v>
          </cell>
          <cell r="B1482" t="str">
            <v>W15</v>
          </cell>
          <cell r="C1482">
            <v>43201</v>
          </cell>
          <cell r="D1482" t="str">
            <v>B</v>
          </cell>
          <cell r="E1482" t="str">
            <v>IN T/P</v>
          </cell>
          <cell r="G1482" t="str">
            <v>Old</v>
          </cell>
          <cell r="H1482" t="str">
            <v>Clear View Cover</v>
          </cell>
          <cell r="J1482">
            <v>5</v>
          </cell>
          <cell r="L1482">
            <v>0</v>
          </cell>
        </row>
        <row r="1483">
          <cell r="A1483" t="str">
            <v>M4</v>
          </cell>
          <cell r="B1483" t="str">
            <v>W15</v>
          </cell>
          <cell r="C1483">
            <v>43201</v>
          </cell>
          <cell r="D1483" t="str">
            <v>B</v>
          </cell>
          <cell r="E1483" t="str">
            <v>IN T/P</v>
          </cell>
          <cell r="G1483" t="str">
            <v>Old</v>
          </cell>
          <cell r="H1483" t="str">
            <v>Clear View Cover</v>
          </cell>
          <cell r="J1483">
            <v>4</v>
          </cell>
          <cell r="L1483">
            <v>0</v>
          </cell>
        </row>
        <row r="1484">
          <cell r="A1484" t="str">
            <v>M4</v>
          </cell>
          <cell r="B1484" t="str">
            <v>W15</v>
          </cell>
          <cell r="C1484">
            <v>43201</v>
          </cell>
          <cell r="D1484" t="str">
            <v>B</v>
          </cell>
          <cell r="E1484" t="str">
            <v>MAIN HEATING</v>
          </cell>
          <cell r="G1484" t="str">
            <v>Old</v>
          </cell>
          <cell r="H1484" t="str">
            <v>Clear View Cover</v>
          </cell>
          <cell r="J1484">
            <v>30</v>
          </cell>
          <cell r="L1484">
            <v>0</v>
          </cell>
        </row>
        <row r="1485">
          <cell r="A1485" t="str">
            <v>M4</v>
          </cell>
          <cell r="B1485" t="str">
            <v>W15</v>
          </cell>
          <cell r="C1485">
            <v>43201</v>
          </cell>
          <cell r="D1485" t="str">
            <v>B</v>
          </cell>
          <cell r="E1485" t="str">
            <v>MAIN HEATING</v>
          </cell>
          <cell r="G1485" t="str">
            <v>Old</v>
          </cell>
          <cell r="H1485" t="str">
            <v>Clear View Cover</v>
          </cell>
          <cell r="J1485">
            <v>5</v>
          </cell>
          <cell r="L1485">
            <v>0</v>
          </cell>
        </row>
        <row r="1486">
          <cell r="A1486" t="str">
            <v>M4</v>
          </cell>
          <cell r="B1486" t="str">
            <v>W15</v>
          </cell>
          <cell r="C1486">
            <v>43201</v>
          </cell>
          <cell r="D1486" t="str">
            <v>B</v>
          </cell>
          <cell r="E1486" t="str">
            <v>MAIN HEATING</v>
          </cell>
          <cell r="G1486" t="str">
            <v>Old</v>
          </cell>
          <cell r="H1486" t="str">
            <v>Clear View Cover</v>
          </cell>
          <cell r="J1486">
            <v>6</v>
          </cell>
          <cell r="L1486">
            <v>0</v>
          </cell>
        </row>
        <row r="1487">
          <cell r="A1487" t="str">
            <v>M4</v>
          </cell>
          <cell r="B1487" t="str">
            <v>W15</v>
          </cell>
          <cell r="C1487">
            <v>43201</v>
          </cell>
          <cell r="D1487" t="str">
            <v>B</v>
          </cell>
          <cell r="E1487" t="str">
            <v>MAIN HEATING</v>
          </cell>
          <cell r="G1487" t="str">
            <v>Old</v>
          </cell>
          <cell r="H1487" t="str">
            <v>Book cover</v>
          </cell>
          <cell r="J1487">
            <v>181</v>
          </cell>
          <cell r="L1487">
            <v>0</v>
          </cell>
        </row>
        <row r="1488">
          <cell r="A1488" t="str">
            <v>M4</v>
          </cell>
          <cell r="B1488" t="str">
            <v>W15</v>
          </cell>
          <cell r="C1488">
            <v>43201</v>
          </cell>
          <cell r="D1488" t="str">
            <v>B</v>
          </cell>
          <cell r="E1488" t="str">
            <v>MAIN HEATING</v>
          </cell>
          <cell r="G1488" t="str">
            <v>Old</v>
          </cell>
          <cell r="H1488" t="str">
            <v>Book cover</v>
          </cell>
          <cell r="J1488">
            <v>212</v>
          </cell>
          <cell r="L1488">
            <v>1</v>
          </cell>
        </row>
        <row r="1489">
          <cell r="A1489" t="str">
            <v>M4</v>
          </cell>
          <cell r="B1489" t="str">
            <v>W15</v>
          </cell>
          <cell r="C1489">
            <v>43201</v>
          </cell>
          <cell r="D1489" t="str">
            <v>B</v>
          </cell>
          <cell r="E1489" t="str">
            <v>MAIN HEATING</v>
          </cell>
          <cell r="G1489" t="str">
            <v>Old</v>
          </cell>
          <cell r="H1489" t="str">
            <v>Book cover</v>
          </cell>
          <cell r="J1489">
            <v>368</v>
          </cell>
          <cell r="L1489">
            <v>1</v>
          </cell>
        </row>
        <row r="1490">
          <cell r="A1490" t="str">
            <v>M4</v>
          </cell>
          <cell r="B1490" t="str">
            <v>W15</v>
          </cell>
          <cell r="C1490">
            <v>43201</v>
          </cell>
          <cell r="D1490" t="str">
            <v>B</v>
          </cell>
          <cell r="E1490" t="str">
            <v>PACKING</v>
          </cell>
          <cell r="G1490" t="str">
            <v>Old</v>
          </cell>
          <cell r="H1490" t="str">
            <v>Book cover</v>
          </cell>
          <cell r="J1490">
            <v>896</v>
          </cell>
          <cell r="L1490">
            <v>14</v>
          </cell>
        </row>
        <row r="1491">
          <cell r="A1491" t="str">
            <v>M4</v>
          </cell>
          <cell r="B1491" t="str">
            <v>W15</v>
          </cell>
          <cell r="C1491">
            <v>43201</v>
          </cell>
          <cell r="D1491" t="str">
            <v>B</v>
          </cell>
          <cell r="E1491" t="str">
            <v>PACKING</v>
          </cell>
          <cell r="G1491" t="str">
            <v>Old</v>
          </cell>
          <cell r="H1491" t="str">
            <v>Book cover</v>
          </cell>
          <cell r="J1491">
            <v>304</v>
          </cell>
          <cell r="L1491">
            <v>3</v>
          </cell>
        </row>
        <row r="1492">
          <cell r="A1492" t="str">
            <v>M4</v>
          </cell>
          <cell r="B1492" t="str">
            <v>W15</v>
          </cell>
          <cell r="C1492">
            <v>43201</v>
          </cell>
          <cell r="D1492" t="str">
            <v>B</v>
          </cell>
          <cell r="E1492" t="str">
            <v>PACKING</v>
          </cell>
          <cell r="G1492" t="str">
            <v>Old</v>
          </cell>
          <cell r="H1492" t="str">
            <v>Book cover</v>
          </cell>
          <cell r="J1492">
            <v>968</v>
          </cell>
          <cell r="L1492">
            <v>28</v>
          </cell>
        </row>
        <row r="1493">
          <cell r="A1493" t="str">
            <v>M4</v>
          </cell>
          <cell r="B1493" t="str">
            <v>W15</v>
          </cell>
          <cell r="C1493">
            <v>43201</v>
          </cell>
          <cell r="D1493" t="str">
            <v>B</v>
          </cell>
          <cell r="E1493" t="str">
            <v>PACKING</v>
          </cell>
          <cell r="G1493" t="str">
            <v>Old</v>
          </cell>
          <cell r="H1493" t="str">
            <v>Clear View Cover</v>
          </cell>
          <cell r="J1493">
            <v>742</v>
          </cell>
          <cell r="L1493">
            <v>2</v>
          </cell>
        </row>
        <row r="1494">
          <cell r="A1494" t="str">
            <v>M4</v>
          </cell>
          <cell r="B1494" t="str">
            <v>W15</v>
          </cell>
          <cell r="C1494">
            <v>43201</v>
          </cell>
          <cell r="D1494" t="str">
            <v>B</v>
          </cell>
          <cell r="E1494" t="str">
            <v>PACKING</v>
          </cell>
          <cell r="G1494" t="str">
            <v>Old</v>
          </cell>
          <cell r="H1494" t="str">
            <v>Clear View Cover</v>
          </cell>
          <cell r="J1494">
            <v>200</v>
          </cell>
          <cell r="L1494">
            <v>0</v>
          </cell>
        </row>
        <row r="1495">
          <cell r="A1495" t="str">
            <v>M4</v>
          </cell>
          <cell r="B1495" t="str">
            <v>W15</v>
          </cell>
          <cell r="C1495">
            <v>43201</v>
          </cell>
          <cell r="D1495" t="str">
            <v>B</v>
          </cell>
          <cell r="E1495" t="str">
            <v>PACKING</v>
          </cell>
          <cell r="G1495" t="str">
            <v>Old</v>
          </cell>
          <cell r="H1495" t="str">
            <v>Clear View Cover</v>
          </cell>
          <cell r="J1495">
            <v>387</v>
          </cell>
          <cell r="L1495">
            <v>1</v>
          </cell>
        </row>
        <row r="1496">
          <cell r="A1496" t="str">
            <v>M4</v>
          </cell>
          <cell r="B1496" t="str">
            <v>W15</v>
          </cell>
          <cell r="C1496">
            <v>43201</v>
          </cell>
          <cell r="D1496" t="str">
            <v>B</v>
          </cell>
          <cell r="E1496" t="str">
            <v>PACKING</v>
          </cell>
          <cell r="G1496" t="str">
            <v>New Silicon</v>
          </cell>
          <cell r="H1496" t="str">
            <v>Silicon</v>
          </cell>
          <cell r="J1496">
            <v>480</v>
          </cell>
          <cell r="L1496">
            <v>20</v>
          </cell>
        </row>
        <row r="1497">
          <cell r="A1497" t="str">
            <v>M4</v>
          </cell>
          <cell r="B1497" t="str">
            <v>W15</v>
          </cell>
          <cell r="C1497">
            <v>43201</v>
          </cell>
          <cell r="D1497" t="str">
            <v>B</v>
          </cell>
          <cell r="E1497" t="str">
            <v>PACKING</v>
          </cell>
          <cell r="G1497" t="str">
            <v>Old</v>
          </cell>
          <cell r="H1497" t="str">
            <v>Clear View Cover</v>
          </cell>
          <cell r="J1497">
            <v>1164</v>
          </cell>
          <cell r="L1497">
            <v>2</v>
          </cell>
        </row>
        <row r="1498">
          <cell r="A1498" t="str">
            <v>M4</v>
          </cell>
          <cell r="B1498" t="str">
            <v>W15</v>
          </cell>
          <cell r="C1498">
            <v>43202</v>
          </cell>
          <cell r="D1498" t="str">
            <v>A</v>
          </cell>
          <cell r="E1498" t="str">
            <v>ASSY</v>
          </cell>
          <cell r="G1498" t="str">
            <v>New</v>
          </cell>
          <cell r="H1498" t="str">
            <v>Clear View Cover</v>
          </cell>
          <cell r="J1498">
            <v>2450</v>
          </cell>
          <cell r="L1498">
            <v>14</v>
          </cell>
        </row>
        <row r="1499">
          <cell r="A1499" t="str">
            <v>M4</v>
          </cell>
          <cell r="B1499" t="str">
            <v>W15</v>
          </cell>
          <cell r="C1499">
            <v>43202</v>
          </cell>
          <cell r="D1499" t="str">
            <v>A</v>
          </cell>
          <cell r="E1499" t="str">
            <v>ASSY</v>
          </cell>
          <cell r="G1499" t="str">
            <v>New</v>
          </cell>
          <cell r="H1499" t="str">
            <v>Clear View Cover</v>
          </cell>
          <cell r="J1499">
            <v>3227</v>
          </cell>
          <cell r="L1499">
            <v>19</v>
          </cell>
        </row>
        <row r="1500">
          <cell r="A1500" t="str">
            <v>M4</v>
          </cell>
          <cell r="B1500" t="str">
            <v>W15</v>
          </cell>
          <cell r="C1500">
            <v>43202</v>
          </cell>
          <cell r="D1500" t="str">
            <v>A</v>
          </cell>
          <cell r="E1500" t="str">
            <v>ASSY</v>
          </cell>
          <cell r="G1500" t="str">
            <v>New</v>
          </cell>
          <cell r="H1500" t="str">
            <v>Clear View Cover</v>
          </cell>
          <cell r="J1500">
            <v>139</v>
          </cell>
          <cell r="L1500">
            <v>0</v>
          </cell>
        </row>
        <row r="1501">
          <cell r="A1501" t="str">
            <v>M4</v>
          </cell>
          <cell r="B1501" t="str">
            <v>W15</v>
          </cell>
          <cell r="C1501">
            <v>43202</v>
          </cell>
          <cell r="D1501" t="str">
            <v>A</v>
          </cell>
          <cell r="E1501" t="str">
            <v>ASSY</v>
          </cell>
          <cell r="G1501" t="str">
            <v>Old</v>
          </cell>
          <cell r="H1501" t="str">
            <v>Flip Cover</v>
          </cell>
          <cell r="J1501">
            <v>169</v>
          </cell>
          <cell r="L1501">
            <v>0</v>
          </cell>
        </row>
        <row r="1502">
          <cell r="A1502" t="str">
            <v>M4</v>
          </cell>
          <cell r="B1502" t="str">
            <v>W15</v>
          </cell>
          <cell r="C1502">
            <v>43202</v>
          </cell>
          <cell r="D1502" t="str">
            <v>A</v>
          </cell>
          <cell r="E1502" t="str">
            <v>ASSY</v>
          </cell>
          <cell r="G1502" t="str">
            <v>Old</v>
          </cell>
          <cell r="H1502" t="str">
            <v>Flip Cover</v>
          </cell>
          <cell r="J1502">
            <v>370</v>
          </cell>
          <cell r="L1502">
            <v>0</v>
          </cell>
        </row>
        <row r="1503">
          <cell r="A1503" t="str">
            <v>M4</v>
          </cell>
          <cell r="B1503" t="str">
            <v>W15</v>
          </cell>
          <cell r="C1503">
            <v>43202</v>
          </cell>
          <cell r="D1503" t="str">
            <v>A</v>
          </cell>
          <cell r="E1503" t="str">
            <v>ASSY</v>
          </cell>
          <cell r="G1503" t="str">
            <v>Old</v>
          </cell>
          <cell r="H1503" t="str">
            <v>Flip Cover</v>
          </cell>
          <cell r="J1503">
            <v>1787</v>
          </cell>
          <cell r="L1503">
            <v>5</v>
          </cell>
        </row>
        <row r="1504">
          <cell r="A1504" t="str">
            <v>M4</v>
          </cell>
          <cell r="B1504" t="str">
            <v>W15</v>
          </cell>
          <cell r="C1504">
            <v>43202</v>
          </cell>
          <cell r="D1504" t="str">
            <v>A</v>
          </cell>
          <cell r="E1504" t="str">
            <v>MAIN HEATING</v>
          </cell>
          <cell r="G1504" t="str">
            <v>New</v>
          </cell>
          <cell r="H1504" t="str">
            <v>Clear View Cover</v>
          </cell>
          <cell r="J1504">
            <v>1239</v>
          </cell>
          <cell r="L1504">
            <v>10</v>
          </cell>
        </row>
        <row r="1505">
          <cell r="A1505" t="str">
            <v>M4</v>
          </cell>
          <cell r="B1505" t="str">
            <v>W15</v>
          </cell>
          <cell r="C1505">
            <v>43202</v>
          </cell>
          <cell r="D1505" t="str">
            <v>A</v>
          </cell>
          <cell r="E1505" t="str">
            <v>MAIN HEATING</v>
          </cell>
          <cell r="G1505" t="str">
            <v>New</v>
          </cell>
          <cell r="H1505" t="str">
            <v>Clear View Cover</v>
          </cell>
          <cell r="J1505">
            <v>676</v>
          </cell>
          <cell r="L1505">
            <v>0</v>
          </cell>
        </row>
        <row r="1506">
          <cell r="A1506" t="str">
            <v>M4</v>
          </cell>
          <cell r="B1506" t="str">
            <v>W15</v>
          </cell>
          <cell r="C1506">
            <v>43202</v>
          </cell>
          <cell r="D1506" t="str">
            <v>A</v>
          </cell>
          <cell r="E1506" t="str">
            <v>MAIN HEATING</v>
          </cell>
          <cell r="G1506" t="str">
            <v>New</v>
          </cell>
          <cell r="H1506" t="str">
            <v>Clear View Cover</v>
          </cell>
          <cell r="J1506">
            <v>246</v>
          </cell>
          <cell r="L1506">
            <v>0</v>
          </cell>
        </row>
        <row r="1507">
          <cell r="A1507" t="str">
            <v>M4</v>
          </cell>
          <cell r="B1507" t="str">
            <v>W15</v>
          </cell>
          <cell r="C1507">
            <v>43202</v>
          </cell>
          <cell r="D1507" t="str">
            <v>A</v>
          </cell>
          <cell r="E1507" t="str">
            <v>MAIN HEATING</v>
          </cell>
          <cell r="G1507" t="str">
            <v>New</v>
          </cell>
          <cell r="H1507" t="str">
            <v>Clear View Cover</v>
          </cell>
          <cell r="J1507">
            <v>850</v>
          </cell>
          <cell r="L1507">
            <v>8</v>
          </cell>
        </row>
        <row r="1508">
          <cell r="A1508" t="str">
            <v>M4</v>
          </cell>
          <cell r="B1508" t="str">
            <v>W15</v>
          </cell>
          <cell r="C1508">
            <v>43202</v>
          </cell>
          <cell r="D1508" t="str">
            <v>A</v>
          </cell>
          <cell r="E1508" t="str">
            <v>MAIN HEATING</v>
          </cell>
          <cell r="G1508" t="str">
            <v>New</v>
          </cell>
          <cell r="H1508" t="str">
            <v>Clear View Cover</v>
          </cell>
          <cell r="J1508">
            <v>170</v>
          </cell>
          <cell r="L1508">
            <v>0</v>
          </cell>
        </row>
        <row r="1509">
          <cell r="A1509" t="str">
            <v>M4</v>
          </cell>
          <cell r="B1509" t="str">
            <v>W15</v>
          </cell>
          <cell r="C1509">
            <v>43202</v>
          </cell>
          <cell r="D1509" t="str">
            <v>A</v>
          </cell>
          <cell r="E1509" t="str">
            <v>MAIN HEATING</v>
          </cell>
          <cell r="G1509" t="str">
            <v>New</v>
          </cell>
          <cell r="H1509" t="str">
            <v>Clear View Cover</v>
          </cell>
          <cell r="J1509">
            <v>1768</v>
          </cell>
          <cell r="L1509">
            <v>11</v>
          </cell>
        </row>
        <row r="1510">
          <cell r="A1510" t="str">
            <v>M4</v>
          </cell>
          <cell r="B1510" t="str">
            <v>W15</v>
          </cell>
          <cell r="C1510">
            <v>43202</v>
          </cell>
          <cell r="D1510" t="str">
            <v>A</v>
          </cell>
          <cell r="E1510" t="str">
            <v>MAIN HEATING</v>
          </cell>
          <cell r="G1510" t="str">
            <v>New</v>
          </cell>
          <cell r="H1510" t="str">
            <v>Clear View Cover</v>
          </cell>
          <cell r="J1510">
            <v>378</v>
          </cell>
          <cell r="L1510">
            <v>0</v>
          </cell>
        </row>
        <row r="1511">
          <cell r="A1511" t="str">
            <v>M4</v>
          </cell>
          <cell r="B1511" t="str">
            <v>W15</v>
          </cell>
          <cell r="C1511">
            <v>43202</v>
          </cell>
          <cell r="D1511" t="str">
            <v>A</v>
          </cell>
          <cell r="E1511" t="str">
            <v>ASSY</v>
          </cell>
          <cell r="G1511" t="str">
            <v>Old</v>
          </cell>
          <cell r="H1511" t="str">
            <v>Book cover</v>
          </cell>
          <cell r="J1511">
            <v>1352</v>
          </cell>
          <cell r="L1511">
            <v>2</v>
          </cell>
        </row>
        <row r="1512">
          <cell r="A1512" t="str">
            <v>M4</v>
          </cell>
          <cell r="B1512" t="str">
            <v>W15</v>
          </cell>
          <cell r="C1512">
            <v>43202</v>
          </cell>
          <cell r="D1512" t="str">
            <v>A</v>
          </cell>
          <cell r="E1512" t="str">
            <v>ASSY</v>
          </cell>
          <cell r="G1512" t="str">
            <v>Old</v>
          </cell>
          <cell r="H1512" t="str">
            <v>Book cover</v>
          </cell>
          <cell r="J1512">
            <v>53</v>
          </cell>
          <cell r="L1512">
            <v>0</v>
          </cell>
        </row>
        <row r="1513">
          <cell r="A1513" t="str">
            <v>M4</v>
          </cell>
          <cell r="B1513" t="str">
            <v>W15</v>
          </cell>
          <cell r="C1513">
            <v>43202</v>
          </cell>
          <cell r="D1513" t="str">
            <v>A</v>
          </cell>
          <cell r="E1513" t="str">
            <v>ASSY</v>
          </cell>
          <cell r="G1513" t="str">
            <v>Old</v>
          </cell>
          <cell r="H1513" t="str">
            <v>Book cover</v>
          </cell>
          <cell r="J1513">
            <v>270</v>
          </cell>
          <cell r="L1513">
            <v>0</v>
          </cell>
        </row>
        <row r="1514">
          <cell r="A1514" t="str">
            <v>M4</v>
          </cell>
          <cell r="B1514" t="str">
            <v>W15</v>
          </cell>
          <cell r="C1514">
            <v>43202</v>
          </cell>
          <cell r="D1514" t="str">
            <v>A</v>
          </cell>
          <cell r="E1514" t="str">
            <v>ASSY</v>
          </cell>
          <cell r="G1514" t="str">
            <v>Old</v>
          </cell>
          <cell r="H1514" t="str">
            <v>Book cover</v>
          </cell>
          <cell r="J1514">
            <v>1041</v>
          </cell>
          <cell r="L1514">
            <v>21</v>
          </cell>
        </row>
        <row r="1515">
          <cell r="A1515" t="str">
            <v>M4</v>
          </cell>
          <cell r="B1515" t="str">
            <v>W15</v>
          </cell>
          <cell r="C1515">
            <v>43202</v>
          </cell>
          <cell r="D1515" t="str">
            <v>A</v>
          </cell>
          <cell r="E1515" t="str">
            <v>ASSY</v>
          </cell>
          <cell r="G1515" t="str">
            <v>Old</v>
          </cell>
          <cell r="H1515" t="str">
            <v>Book cover</v>
          </cell>
          <cell r="J1515">
            <v>151</v>
          </cell>
          <cell r="L1515">
            <v>0</v>
          </cell>
        </row>
        <row r="1516">
          <cell r="A1516" t="str">
            <v>M4</v>
          </cell>
          <cell r="B1516" t="str">
            <v>W15</v>
          </cell>
          <cell r="C1516">
            <v>43202</v>
          </cell>
          <cell r="D1516" t="str">
            <v>A</v>
          </cell>
          <cell r="E1516" t="str">
            <v>PACKING</v>
          </cell>
          <cell r="G1516" t="str">
            <v>New Silicon</v>
          </cell>
          <cell r="H1516" t="str">
            <v>Silicon</v>
          </cell>
          <cell r="J1516">
            <v>1030</v>
          </cell>
          <cell r="L1516">
            <v>30</v>
          </cell>
        </row>
        <row r="1517">
          <cell r="A1517" t="str">
            <v>M4</v>
          </cell>
          <cell r="B1517" t="str">
            <v>W15</v>
          </cell>
          <cell r="C1517">
            <v>43202</v>
          </cell>
          <cell r="D1517" t="str">
            <v>A</v>
          </cell>
          <cell r="E1517" t="str">
            <v>PACKING</v>
          </cell>
          <cell r="G1517" t="str">
            <v>New Silicon</v>
          </cell>
          <cell r="H1517" t="str">
            <v>Silicon</v>
          </cell>
          <cell r="J1517">
            <v>1202</v>
          </cell>
          <cell r="L1517">
            <v>32</v>
          </cell>
        </row>
        <row r="1518">
          <cell r="A1518" t="str">
            <v>M4</v>
          </cell>
          <cell r="B1518" t="str">
            <v>W15</v>
          </cell>
          <cell r="C1518">
            <v>43202</v>
          </cell>
          <cell r="D1518" t="str">
            <v>A</v>
          </cell>
          <cell r="E1518" t="str">
            <v>PACKING</v>
          </cell>
          <cell r="G1518" t="str">
            <v>New Silicon</v>
          </cell>
          <cell r="H1518" t="str">
            <v>Silicon</v>
          </cell>
          <cell r="J1518">
            <v>80</v>
          </cell>
          <cell r="L1518">
            <v>0</v>
          </cell>
        </row>
        <row r="1519">
          <cell r="A1519" t="str">
            <v>M4</v>
          </cell>
          <cell r="B1519" t="str">
            <v>W15</v>
          </cell>
          <cell r="C1519">
            <v>43202</v>
          </cell>
          <cell r="D1519" t="str">
            <v>A</v>
          </cell>
          <cell r="E1519" t="str">
            <v>MAIN HEATING</v>
          </cell>
          <cell r="G1519" t="str">
            <v>Old</v>
          </cell>
          <cell r="H1519" t="str">
            <v>Book cover</v>
          </cell>
          <cell r="J1519">
            <v>661</v>
          </cell>
          <cell r="L1519">
            <v>1</v>
          </cell>
        </row>
        <row r="1520">
          <cell r="A1520" t="str">
            <v>M4</v>
          </cell>
          <cell r="B1520" t="str">
            <v>W15</v>
          </cell>
          <cell r="C1520">
            <v>43202</v>
          </cell>
          <cell r="D1520" t="str">
            <v>A</v>
          </cell>
          <cell r="E1520" t="str">
            <v>MAIN HEATING</v>
          </cell>
          <cell r="G1520" t="str">
            <v>Old</v>
          </cell>
          <cell r="H1520" t="str">
            <v>Book cover</v>
          </cell>
          <cell r="J1520">
            <v>65</v>
          </cell>
          <cell r="L1520">
            <v>0</v>
          </cell>
        </row>
        <row r="1521">
          <cell r="A1521" t="str">
            <v>M4</v>
          </cell>
          <cell r="B1521" t="str">
            <v>W15</v>
          </cell>
          <cell r="C1521">
            <v>43202</v>
          </cell>
          <cell r="D1521" t="str">
            <v>A</v>
          </cell>
          <cell r="E1521" t="str">
            <v>MAIN HEATING</v>
          </cell>
          <cell r="G1521" t="str">
            <v>Old</v>
          </cell>
          <cell r="H1521" t="str">
            <v>Book cover</v>
          </cell>
          <cell r="J1521">
            <v>168</v>
          </cell>
          <cell r="L1521">
            <v>0</v>
          </cell>
        </row>
        <row r="1522">
          <cell r="A1522" t="str">
            <v>M4</v>
          </cell>
          <cell r="B1522" t="str">
            <v>W15</v>
          </cell>
          <cell r="C1522">
            <v>43202</v>
          </cell>
          <cell r="D1522" t="str">
            <v>A</v>
          </cell>
          <cell r="E1522" t="str">
            <v>IN T/P</v>
          </cell>
          <cell r="G1522" t="str">
            <v>New</v>
          </cell>
          <cell r="H1522" t="str">
            <v>Clear View Cover</v>
          </cell>
          <cell r="J1522">
            <v>801</v>
          </cell>
          <cell r="L1522">
            <v>0</v>
          </cell>
        </row>
        <row r="1523">
          <cell r="A1523" t="str">
            <v>M4</v>
          </cell>
          <cell r="B1523" t="str">
            <v>W15</v>
          </cell>
          <cell r="C1523">
            <v>43202</v>
          </cell>
          <cell r="D1523" t="str">
            <v>A</v>
          </cell>
          <cell r="E1523" t="str">
            <v>IN T/P</v>
          </cell>
          <cell r="G1523" t="str">
            <v>New</v>
          </cell>
          <cell r="H1523" t="str">
            <v>Clear View Cover</v>
          </cell>
          <cell r="J1523">
            <v>693</v>
          </cell>
          <cell r="L1523">
            <v>1</v>
          </cell>
        </row>
        <row r="1524">
          <cell r="A1524" t="str">
            <v>M4</v>
          </cell>
          <cell r="B1524" t="str">
            <v>W15</v>
          </cell>
          <cell r="C1524">
            <v>43202</v>
          </cell>
          <cell r="D1524" t="str">
            <v>A</v>
          </cell>
          <cell r="E1524" t="str">
            <v>IN T/P</v>
          </cell>
          <cell r="G1524" t="str">
            <v>New</v>
          </cell>
          <cell r="H1524" t="str">
            <v>Clear View Cover</v>
          </cell>
          <cell r="J1524">
            <v>167</v>
          </cell>
          <cell r="L1524">
            <v>0</v>
          </cell>
        </row>
        <row r="1525">
          <cell r="A1525" t="str">
            <v>M4</v>
          </cell>
          <cell r="B1525" t="str">
            <v>W15</v>
          </cell>
          <cell r="C1525">
            <v>43202</v>
          </cell>
          <cell r="D1525" t="str">
            <v>A</v>
          </cell>
          <cell r="E1525" t="str">
            <v>IN T/P</v>
          </cell>
          <cell r="G1525" t="str">
            <v>New</v>
          </cell>
          <cell r="H1525" t="str">
            <v>Clear View Cover</v>
          </cell>
          <cell r="J1525">
            <v>294</v>
          </cell>
          <cell r="L1525">
            <v>2</v>
          </cell>
        </row>
        <row r="1526">
          <cell r="A1526" t="str">
            <v>M4</v>
          </cell>
          <cell r="B1526" t="str">
            <v>W15</v>
          </cell>
          <cell r="C1526">
            <v>43202</v>
          </cell>
          <cell r="D1526" t="str">
            <v>A</v>
          </cell>
          <cell r="E1526" t="str">
            <v>IN T/P</v>
          </cell>
          <cell r="G1526" t="str">
            <v>New</v>
          </cell>
          <cell r="H1526" t="str">
            <v>Clear View Cover</v>
          </cell>
          <cell r="J1526">
            <v>238</v>
          </cell>
          <cell r="L1526">
            <v>0</v>
          </cell>
        </row>
        <row r="1527">
          <cell r="A1527" t="str">
            <v>M4</v>
          </cell>
          <cell r="B1527" t="str">
            <v>W15</v>
          </cell>
          <cell r="C1527">
            <v>43202</v>
          </cell>
          <cell r="D1527" t="str">
            <v>A</v>
          </cell>
          <cell r="E1527" t="str">
            <v>IN T/P</v>
          </cell>
          <cell r="G1527" t="str">
            <v>New</v>
          </cell>
          <cell r="H1527" t="str">
            <v>Clear View Cover</v>
          </cell>
          <cell r="J1527">
            <v>840</v>
          </cell>
          <cell r="L1527">
            <v>0</v>
          </cell>
        </row>
        <row r="1528">
          <cell r="A1528" t="str">
            <v>M4</v>
          </cell>
          <cell r="B1528" t="str">
            <v>W15</v>
          </cell>
          <cell r="C1528">
            <v>43202</v>
          </cell>
          <cell r="D1528" t="str">
            <v>A</v>
          </cell>
          <cell r="E1528" t="str">
            <v>IN T/P</v>
          </cell>
          <cell r="G1528" t="str">
            <v>New</v>
          </cell>
          <cell r="H1528" t="str">
            <v>Clear View Cover</v>
          </cell>
          <cell r="J1528">
            <v>183</v>
          </cell>
          <cell r="L1528">
            <v>0</v>
          </cell>
        </row>
        <row r="1529">
          <cell r="A1529" t="str">
            <v>M4</v>
          </cell>
          <cell r="B1529" t="str">
            <v>W15</v>
          </cell>
          <cell r="C1529">
            <v>43202</v>
          </cell>
          <cell r="D1529" t="str">
            <v>A</v>
          </cell>
          <cell r="E1529" t="str">
            <v>IN T/P</v>
          </cell>
          <cell r="G1529" t="str">
            <v>New</v>
          </cell>
          <cell r="H1529" t="str">
            <v>Clear View Cover</v>
          </cell>
          <cell r="J1529">
            <v>1517</v>
          </cell>
          <cell r="L1529">
            <v>0</v>
          </cell>
        </row>
        <row r="1530">
          <cell r="A1530" t="str">
            <v>M4</v>
          </cell>
          <cell r="B1530" t="str">
            <v>W15</v>
          </cell>
          <cell r="C1530">
            <v>43202</v>
          </cell>
          <cell r="D1530" t="str">
            <v>A</v>
          </cell>
          <cell r="E1530" t="str">
            <v>IN T/P</v>
          </cell>
          <cell r="G1530" t="str">
            <v>Old</v>
          </cell>
          <cell r="H1530" t="str">
            <v>Clear View Cover</v>
          </cell>
          <cell r="J1530">
            <v>552</v>
          </cell>
          <cell r="L1530">
            <v>0</v>
          </cell>
        </row>
        <row r="1531">
          <cell r="A1531" t="str">
            <v>M4</v>
          </cell>
          <cell r="B1531" t="str">
            <v>W15</v>
          </cell>
          <cell r="C1531">
            <v>43202</v>
          </cell>
          <cell r="D1531" t="str">
            <v>A</v>
          </cell>
          <cell r="E1531" t="str">
            <v>IN T/P</v>
          </cell>
          <cell r="G1531" t="str">
            <v>Old</v>
          </cell>
          <cell r="H1531" t="str">
            <v>Clear View Cover</v>
          </cell>
          <cell r="J1531">
            <v>290</v>
          </cell>
          <cell r="L1531">
            <v>0</v>
          </cell>
        </row>
        <row r="1532">
          <cell r="A1532" t="str">
            <v>M4</v>
          </cell>
          <cell r="B1532" t="str">
            <v>W15</v>
          </cell>
          <cell r="C1532">
            <v>43202</v>
          </cell>
          <cell r="D1532" t="str">
            <v>A</v>
          </cell>
          <cell r="E1532" t="str">
            <v>IN T/P</v>
          </cell>
          <cell r="G1532" t="str">
            <v>Old</v>
          </cell>
          <cell r="H1532" t="str">
            <v>Clear View Cover</v>
          </cell>
          <cell r="J1532">
            <v>16</v>
          </cell>
          <cell r="L1532">
            <v>0</v>
          </cell>
        </row>
        <row r="1533">
          <cell r="A1533" t="str">
            <v>M4</v>
          </cell>
          <cell r="B1533" t="str">
            <v>W15</v>
          </cell>
          <cell r="C1533">
            <v>43202</v>
          </cell>
          <cell r="D1533" t="str">
            <v>A</v>
          </cell>
          <cell r="E1533" t="str">
            <v>IN T/P</v>
          </cell>
          <cell r="G1533" t="str">
            <v>Old</v>
          </cell>
          <cell r="H1533" t="str">
            <v>Book cover</v>
          </cell>
          <cell r="J1533">
            <v>1290</v>
          </cell>
          <cell r="L1533">
            <v>0</v>
          </cell>
        </row>
        <row r="1534">
          <cell r="A1534" t="str">
            <v>M4</v>
          </cell>
          <cell r="B1534" t="str">
            <v>W15</v>
          </cell>
          <cell r="C1534">
            <v>43202</v>
          </cell>
          <cell r="D1534" t="str">
            <v>A</v>
          </cell>
          <cell r="E1534" t="str">
            <v>IN T/P</v>
          </cell>
          <cell r="G1534" t="str">
            <v>Old</v>
          </cell>
          <cell r="H1534" t="str">
            <v>Book cover</v>
          </cell>
          <cell r="J1534">
            <v>151</v>
          </cell>
          <cell r="L1534">
            <v>0</v>
          </cell>
        </row>
        <row r="1535">
          <cell r="A1535" t="str">
            <v>M4</v>
          </cell>
          <cell r="B1535" t="str">
            <v>W15</v>
          </cell>
          <cell r="C1535">
            <v>43202</v>
          </cell>
          <cell r="D1535" t="str">
            <v>A</v>
          </cell>
          <cell r="E1535" t="str">
            <v>IN T/P</v>
          </cell>
          <cell r="G1535" t="str">
            <v>Old</v>
          </cell>
          <cell r="H1535" t="str">
            <v>Book cover</v>
          </cell>
          <cell r="J1535">
            <v>612</v>
          </cell>
          <cell r="L1535">
            <v>0</v>
          </cell>
        </row>
        <row r="1536">
          <cell r="A1536" t="str">
            <v>M4</v>
          </cell>
          <cell r="B1536" t="str">
            <v>W15</v>
          </cell>
          <cell r="C1536">
            <v>43202</v>
          </cell>
          <cell r="D1536" t="str">
            <v>A</v>
          </cell>
          <cell r="E1536" t="str">
            <v>IN T/P</v>
          </cell>
          <cell r="G1536" t="str">
            <v>Old</v>
          </cell>
          <cell r="H1536" t="str">
            <v>Book cover</v>
          </cell>
          <cell r="J1536">
            <v>45</v>
          </cell>
          <cell r="L1536">
            <v>0</v>
          </cell>
        </row>
        <row r="1537">
          <cell r="A1537" t="str">
            <v>M4</v>
          </cell>
          <cell r="B1537" t="str">
            <v>W15</v>
          </cell>
          <cell r="C1537">
            <v>43202</v>
          </cell>
          <cell r="D1537" t="str">
            <v>A</v>
          </cell>
          <cell r="E1537" t="str">
            <v>IN T/P</v>
          </cell>
          <cell r="G1537" t="str">
            <v>Old</v>
          </cell>
          <cell r="H1537" t="str">
            <v>Book cover</v>
          </cell>
          <cell r="J1537">
            <v>469</v>
          </cell>
          <cell r="L1537">
            <v>0</v>
          </cell>
        </row>
        <row r="1538">
          <cell r="A1538" t="str">
            <v>M4</v>
          </cell>
          <cell r="B1538" t="str">
            <v>W15</v>
          </cell>
          <cell r="C1538">
            <v>43202</v>
          </cell>
          <cell r="D1538" t="str">
            <v>A</v>
          </cell>
          <cell r="E1538" t="str">
            <v>IN VAI</v>
          </cell>
          <cell r="G1538" t="str">
            <v>Old</v>
          </cell>
          <cell r="H1538" t="str">
            <v>Flip Cover</v>
          </cell>
          <cell r="J1538">
            <v>1600</v>
          </cell>
          <cell r="L1538">
            <v>0</v>
          </cell>
        </row>
        <row r="1539">
          <cell r="A1539" t="str">
            <v>M4</v>
          </cell>
          <cell r="B1539" t="str">
            <v>W15</v>
          </cell>
          <cell r="C1539">
            <v>43202</v>
          </cell>
          <cell r="D1539" t="str">
            <v>A</v>
          </cell>
          <cell r="E1539" t="str">
            <v>IN VAI</v>
          </cell>
          <cell r="G1539" t="str">
            <v>Old</v>
          </cell>
          <cell r="H1539" t="str">
            <v>Flip Cover</v>
          </cell>
          <cell r="J1539">
            <v>2000</v>
          </cell>
          <cell r="L1539">
            <v>0</v>
          </cell>
        </row>
        <row r="1540">
          <cell r="A1540" t="str">
            <v>M4</v>
          </cell>
          <cell r="B1540" t="str">
            <v>W15</v>
          </cell>
          <cell r="C1540">
            <v>43202</v>
          </cell>
          <cell r="D1540" t="str">
            <v>A</v>
          </cell>
          <cell r="E1540" t="str">
            <v>ASSY</v>
          </cell>
          <cell r="G1540" t="str">
            <v>New Silicon</v>
          </cell>
          <cell r="H1540" t="str">
            <v>Silicon</v>
          </cell>
          <cell r="J1540">
            <v>2038</v>
          </cell>
          <cell r="L1540">
            <v>13</v>
          </cell>
        </row>
        <row r="1541">
          <cell r="A1541" t="str">
            <v>M4</v>
          </cell>
          <cell r="B1541" t="str">
            <v>W15</v>
          </cell>
          <cell r="C1541">
            <v>43202</v>
          </cell>
          <cell r="D1541" t="str">
            <v>A</v>
          </cell>
          <cell r="E1541" t="str">
            <v>ASSY</v>
          </cell>
          <cell r="G1541" t="str">
            <v>New Silicon</v>
          </cell>
          <cell r="H1541" t="str">
            <v>Silicon</v>
          </cell>
          <cell r="J1541">
            <v>176</v>
          </cell>
          <cell r="L1541">
            <v>5</v>
          </cell>
        </row>
        <row r="1542">
          <cell r="A1542" t="str">
            <v>M4</v>
          </cell>
          <cell r="B1542" t="str">
            <v>W15</v>
          </cell>
          <cell r="C1542">
            <v>43202</v>
          </cell>
          <cell r="D1542" t="str">
            <v>A</v>
          </cell>
          <cell r="E1542" t="str">
            <v>EDGE COATING</v>
          </cell>
          <cell r="G1542" t="str">
            <v>Old</v>
          </cell>
          <cell r="H1542" t="str">
            <v>Book cover</v>
          </cell>
          <cell r="J1542">
            <v>275</v>
          </cell>
          <cell r="L1542">
            <v>0</v>
          </cell>
        </row>
        <row r="1543">
          <cell r="A1543" t="str">
            <v>M4</v>
          </cell>
          <cell r="B1543" t="str">
            <v>W15</v>
          </cell>
          <cell r="C1543">
            <v>43202</v>
          </cell>
          <cell r="D1543" t="str">
            <v>A</v>
          </cell>
          <cell r="E1543" t="str">
            <v>EDGE COATING</v>
          </cell>
          <cell r="G1543" t="str">
            <v>Old</v>
          </cell>
          <cell r="H1543" t="str">
            <v>Book cover</v>
          </cell>
          <cell r="J1543">
            <v>420</v>
          </cell>
          <cell r="L1543">
            <v>6</v>
          </cell>
        </row>
        <row r="1544">
          <cell r="A1544" t="str">
            <v>M4</v>
          </cell>
          <cell r="B1544" t="str">
            <v>W15</v>
          </cell>
          <cell r="C1544">
            <v>43202</v>
          </cell>
          <cell r="D1544" t="str">
            <v>A</v>
          </cell>
          <cell r="E1544" t="str">
            <v>EDGE COATING</v>
          </cell>
          <cell r="G1544" t="str">
            <v>Old</v>
          </cell>
          <cell r="H1544" t="str">
            <v>Book cover</v>
          </cell>
          <cell r="J1544">
            <v>24</v>
          </cell>
          <cell r="L1544">
            <v>0</v>
          </cell>
        </row>
        <row r="1545">
          <cell r="A1545" t="str">
            <v>M4</v>
          </cell>
          <cell r="B1545" t="str">
            <v>W15</v>
          </cell>
          <cell r="C1545">
            <v>43202</v>
          </cell>
          <cell r="D1545" t="str">
            <v>A</v>
          </cell>
          <cell r="E1545" t="str">
            <v>EDGE COATING</v>
          </cell>
          <cell r="G1545" t="str">
            <v>Old</v>
          </cell>
          <cell r="H1545" t="str">
            <v>Book cover</v>
          </cell>
          <cell r="J1545">
            <v>63</v>
          </cell>
          <cell r="L1545">
            <v>0</v>
          </cell>
        </row>
        <row r="1546">
          <cell r="A1546" t="str">
            <v>M4</v>
          </cell>
          <cell r="B1546" t="str">
            <v>W15</v>
          </cell>
          <cell r="C1546">
            <v>43202</v>
          </cell>
          <cell r="D1546" t="str">
            <v>A</v>
          </cell>
          <cell r="E1546" t="str">
            <v>EDGE COATING</v>
          </cell>
          <cell r="G1546" t="str">
            <v>Old</v>
          </cell>
          <cell r="H1546" t="str">
            <v>Book cover</v>
          </cell>
          <cell r="J1546">
            <v>785</v>
          </cell>
          <cell r="L1546">
            <v>0</v>
          </cell>
        </row>
        <row r="1547">
          <cell r="A1547" t="str">
            <v>M4</v>
          </cell>
          <cell r="B1547" t="str">
            <v>W15</v>
          </cell>
          <cell r="C1547">
            <v>43202</v>
          </cell>
          <cell r="D1547" t="str">
            <v>A</v>
          </cell>
          <cell r="E1547" t="str">
            <v>EDGE COATING</v>
          </cell>
          <cell r="G1547" t="str">
            <v>Old</v>
          </cell>
          <cell r="H1547" t="str">
            <v>Book cover</v>
          </cell>
          <cell r="J1547">
            <v>605</v>
          </cell>
          <cell r="L1547">
            <v>0</v>
          </cell>
        </row>
        <row r="1548">
          <cell r="A1548" t="str">
            <v>M4</v>
          </cell>
          <cell r="B1548" t="str">
            <v>W15</v>
          </cell>
          <cell r="C1548">
            <v>43202</v>
          </cell>
          <cell r="D1548" t="str">
            <v>A</v>
          </cell>
          <cell r="E1548" t="str">
            <v>EDGE COATING</v>
          </cell>
          <cell r="G1548" t="str">
            <v>Old</v>
          </cell>
          <cell r="H1548" t="str">
            <v>Book cover</v>
          </cell>
          <cell r="J1548">
            <v>20</v>
          </cell>
          <cell r="L1548">
            <v>0</v>
          </cell>
        </row>
        <row r="1549">
          <cell r="A1549" t="str">
            <v>M4</v>
          </cell>
          <cell r="B1549" t="str">
            <v>W15</v>
          </cell>
          <cell r="C1549">
            <v>43202</v>
          </cell>
          <cell r="D1549" t="str">
            <v>A</v>
          </cell>
          <cell r="E1549" t="str">
            <v>EDGE COATING</v>
          </cell>
          <cell r="G1549" t="str">
            <v>New</v>
          </cell>
          <cell r="H1549" t="str">
            <v>Clear View Cover</v>
          </cell>
          <cell r="J1549">
            <v>2106</v>
          </cell>
          <cell r="L1549">
            <v>8</v>
          </cell>
        </row>
        <row r="1550">
          <cell r="A1550" t="str">
            <v>M4</v>
          </cell>
          <cell r="B1550" t="str">
            <v>W15</v>
          </cell>
          <cell r="C1550">
            <v>43202</v>
          </cell>
          <cell r="D1550" t="str">
            <v>A</v>
          </cell>
          <cell r="E1550" t="str">
            <v>EDGE COATING</v>
          </cell>
          <cell r="G1550" t="str">
            <v>New</v>
          </cell>
          <cell r="H1550" t="str">
            <v>Clear View Cover</v>
          </cell>
          <cell r="J1550">
            <v>461</v>
          </cell>
          <cell r="L1550">
            <v>1</v>
          </cell>
        </row>
        <row r="1551">
          <cell r="A1551" t="str">
            <v>M4</v>
          </cell>
          <cell r="B1551" t="str">
            <v>W15</v>
          </cell>
          <cell r="C1551">
            <v>43202</v>
          </cell>
          <cell r="D1551" t="str">
            <v>A</v>
          </cell>
          <cell r="E1551" t="str">
            <v>EDGE COATING</v>
          </cell>
          <cell r="G1551" t="str">
            <v>New</v>
          </cell>
          <cell r="H1551" t="str">
            <v>Clear View Cover</v>
          </cell>
          <cell r="J1551">
            <v>103</v>
          </cell>
          <cell r="L1551">
            <v>0</v>
          </cell>
        </row>
        <row r="1552">
          <cell r="A1552" t="str">
            <v>M4</v>
          </cell>
          <cell r="B1552" t="str">
            <v>W15</v>
          </cell>
          <cell r="C1552">
            <v>43202</v>
          </cell>
          <cell r="D1552" t="str">
            <v>A</v>
          </cell>
          <cell r="E1552" t="str">
            <v>EDGE COATING</v>
          </cell>
          <cell r="G1552" t="str">
            <v>New</v>
          </cell>
          <cell r="H1552" t="str">
            <v>Clear View Cover</v>
          </cell>
          <cell r="J1552">
            <v>2665</v>
          </cell>
          <cell r="L1552">
            <v>3</v>
          </cell>
        </row>
        <row r="1553">
          <cell r="A1553" t="str">
            <v>M4</v>
          </cell>
          <cell r="B1553" t="str">
            <v>W15</v>
          </cell>
          <cell r="C1553">
            <v>43202</v>
          </cell>
          <cell r="D1553" t="str">
            <v>A</v>
          </cell>
          <cell r="E1553" t="str">
            <v>EDGE COATING</v>
          </cell>
          <cell r="G1553" t="str">
            <v>New</v>
          </cell>
          <cell r="H1553" t="str">
            <v>Clear View Cover</v>
          </cell>
          <cell r="J1553">
            <v>301</v>
          </cell>
          <cell r="L1553">
            <v>0</v>
          </cell>
        </row>
        <row r="1554">
          <cell r="A1554" t="str">
            <v>M4</v>
          </cell>
          <cell r="B1554" t="str">
            <v>W15</v>
          </cell>
          <cell r="C1554">
            <v>43202</v>
          </cell>
          <cell r="D1554" t="str">
            <v>A</v>
          </cell>
          <cell r="E1554" t="str">
            <v>EDGE COATING</v>
          </cell>
          <cell r="G1554" t="str">
            <v>New</v>
          </cell>
          <cell r="H1554" t="str">
            <v>Clear View Cover</v>
          </cell>
          <cell r="J1554">
            <v>21</v>
          </cell>
          <cell r="L1554">
            <v>0</v>
          </cell>
        </row>
        <row r="1555">
          <cell r="A1555" t="str">
            <v>M4</v>
          </cell>
          <cell r="B1555" t="str">
            <v>W15</v>
          </cell>
          <cell r="C1555">
            <v>43202</v>
          </cell>
          <cell r="D1555" t="str">
            <v>A</v>
          </cell>
          <cell r="E1555" t="str">
            <v>EDGE COATING</v>
          </cell>
          <cell r="G1555" t="str">
            <v>Old</v>
          </cell>
          <cell r="H1555" t="str">
            <v>Clear View Cover</v>
          </cell>
          <cell r="J1555">
            <v>50</v>
          </cell>
          <cell r="L1555">
            <v>6</v>
          </cell>
        </row>
        <row r="1556">
          <cell r="A1556" t="str">
            <v>M4</v>
          </cell>
          <cell r="B1556" t="str">
            <v>W15</v>
          </cell>
          <cell r="C1556">
            <v>43202</v>
          </cell>
          <cell r="D1556" t="str">
            <v>A</v>
          </cell>
          <cell r="E1556" t="str">
            <v>EDGE COATING</v>
          </cell>
          <cell r="G1556" t="str">
            <v>Old</v>
          </cell>
          <cell r="H1556" t="str">
            <v>Clear View Cover</v>
          </cell>
          <cell r="J1556">
            <v>138</v>
          </cell>
          <cell r="L1556">
            <v>3</v>
          </cell>
        </row>
        <row r="1557">
          <cell r="A1557" t="str">
            <v>M4</v>
          </cell>
          <cell r="B1557" t="str">
            <v>W15</v>
          </cell>
          <cell r="C1557">
            <v>43202</v>
          </cell>
          <cell r="D1557" t="str">
            <v>A</v>
          </cell>
          <cell r="E1557" t="str">
            <v>EDGE COATING</v>
          </cell>
          <cell r="G1557" t="str">
            <v>Old</v>
          </cell>
          <cell r="H1557" t="str">
            <v>Clear View Cover</v>
          </cell>
          <cell r="J1557">
            <v>22</v>
          </cell>
          <cell r="L1557">
            <v>3</v>
          </cell>
        </row>
        <row r="1558">
          <cell r="A1558" t="str">
            <v>M4</v>
          </cell>
          <cell r="B1558" t="str">
            <v>W15</v>
          </cell>
          <cell r="C1558">
            <v>43202</v>
          </cell>
          <cell r="D1558" t="str">
            <v>A</v>
          </cell>
          <cell r="E1558" t="str">
            <v>EDGE COATING</v>
          </cell>
          <cell r="G1558" t="str">
            <v>Old</v>
          </cell>
          <cell r="H1558" t="str">
            <v>Clear View Cover</v>
          </cell>
          <cell r="J1558">
            <v>50</v>
          </cell>
          <cell r="L1558">
            <v>0</v>
          </cell>
        </row>
        <row r="1559">
          <cell r="A1559" t="str">
            <v>M4</v>
          </cell>
          <cell r="B1559" t="str">
            <v>W15</v>
          </cell>
          <cell r="C1559">
            <v>43202</v>
          </cell>
          <cell r="D1559" t="str">
            <v>A</v>
          </cell>
          <cell r="E1559" t="str">
            <v>PACKING</v>
          </cell>
          <cell r="G1559" t="str">
            <v>Old</v>
          </cell>
          <cell r="H1559" t="str">
            <v>Flip Cover</v>
          </cell>
          <cell r="J1559">
            <v>1498</v>
          </cell>
          <cell r="L1559">
            <v>17</v>
          </cell>
        </row>
        <row r="1560">
          <cell r="A1560" t="str">
            <v>M4</v>
          </cell>
          <cell r="B1560" t="str">
            <v>W15</v>
          </cell>
          <cell r="C1560">
            <v>43202</v>
          </cell>
          <cell r="D1560" t="str">
            <v>A</v>
          </cell>
          <cell r="E1560" t="str">
            <v>PACKING</v>
          </cell>
          <cell r="G1560" t="str">
            <v>Old</v>
          </cell>
          <cell r="H1560" t="str">
            <v>Flip Cover</v>
          </cell>
          <cell r="J1560">
            <v>906</v>
          </cell>
          <cell r="L1560">
            <v>16</v>
          </cell>
        </row>
        <row r="1561">
          <cell r="A1561" t="str">
            <v>M4</v>
          </cell>
          <cell r="B1561" t="str">
            <v>W15</v>
          </cell>
          <cell r="C1561">
            <v>43202</v>
          </cell>
          <cell r="D1561" t="str">
            <v>A</v>
          </cell>
          <cell r="E1561" t="str">
            <v>PACKING</v>
          </cell>
          <cell r="G1561" t="str">
            <v>Old</v>
          </cell>
          <cell r="H1561" t="str">
            <v>Flip Cover</v>
          </cell>
          <cell r="J1561">
            <v>378</v>
          </cell>
          <cell r="L1561">
            <v>3</v>
          </cell>
        </row>
        <row r="1562">
          <cell r="A1562" t="str">
            <v>M4</v>
          </cell>
          <cell r="B1562" t="str">
            <v>W15</v>
          </cell>
          <cell r="C1562">
            <v>43202</v>
          </cell>
          <cell r="D1562" t="str">
            <v>A</v>
          </cell>
          <cell r="E1562" t="str">
            <v>PACKING</v>
          </cell>
          <cell r="G1562" t="str">
            <v>Old</v>
          </cell>
          <cell r="H1562" t="str">
            <v>Flip Cover</v>
          </cell>
          <cell r="J1562">
            <v>242</v>
          </cell>
          <cell r="L1562">
            <v>2</v>
          </cell>
        </row>
        <row r="1563">
          <cell r="A1563" t="str">
            <v>M4</v>
          </cell>
          <cell r="B1563" t="str">
            <v>W15</v>
          </cell>
          <cell r="C1563">
            <v>43202</v>
          </cell>
          <cell r="D1563" t="str">
            <v>A</v>
          </cell>
          <cell r="E1563" t="str">
            <v>PACKING</v>
          </cell>
          <cell r="G1563" t="str">
            <v>New</v>
          </cell>
          <cell r="H1563" t="str">
            <v>Clear View Cover</v>
          </cell>
          <cell r="J1563">
            <v>2590</v>
          </cell>
          <cell r="L1563">
            <v>10</v>
          </cell>
        </row>
        <row r="1564">
          <cell r="A1564" t="str">
            <v>M4</v>
          </cell>
          <cell r="B1564" t="str">
            <v>W15</v>
          </cell>
          <cell r="C1564">
            <v>43202</v>
          </cell>
          <cell r="D1564" t="str">
            <v>A</v>
          </cell>
          <cell r="E1564" t="str">
            <v>PACKING</v>
          </cell>
          <cell r="G1564" t="str">
            <v>New</v>
          </cell>
          <cell r="H1564" t="str">
            <v>Clear View Cover</v>
          </cell>
          <cell r="J1564">
            <v>539</v>
          </cell>
          <cell r="L1564">
            <v>2</v>
          </cell>
        </row>
        <row r="1565">
          <cell r="A1565" t="str">
            <v>M4</v>
          </cell>
          <cell r="B1565" t="str">
            <v>W15</v>
          </cell>
          <cell r="C1565">
            <v>43202</v>
          </cell>
          <cell r="D1565" t="str">
            <v>A</v>
          </cell>
          <cell r="E1565" t="str">
            <v>PACKING</v>
          </cell>
          <cell r="G1565" t="str">
            <v>Old</v>
          </cell>
          <cell r="H1565" t="str">
            <v>Book cover</v>
          </cell>
          <cell r="J1565">
            <v>494</v>
          </cell>
          <cell r="L1565">
            <v>10</v>
          </cell>
        </row>
        <row r="1566">
          <cell r="A1566" t="str">
            <v>M4</v>
          </cell>
          <cell r="B1566" t="str">
            <v>W15</v>
          </cell>
          <cell r="C1566">
            <v>43202</v>
          </cell>
          <cell r="D1566" t="str">
            <v>A</v>
          </cell>
          <cell r="E1566" t="str">
            <v>PACKING</v>
          </cell>
          <cell r="G1566" t="str">
            <v>Old</v>
          </cell>
          <cell r="H1566" t="str">
            <v>Book cover</v>
          </cell>
          <cell r="J1566">
            <v>290</v>
          </cell>
          <cell r="L1566">
            <v>1</v>
          </cell>
        </row>
        <row r="1567">
          <cell r="A1567" t="str">
            <v>M4</v>
          </cell>
          <cell r="B1567" t="str">
            <v>W15</v>
          </cell>
          <cell r="C1567">
            <v>43202</v>
          </cell>
          <cell r="D1567" t="str">
            <v>A</v>
          </cell>
          <cell r="E1567" t="str">
            <v>PACKING</v>
          </cell>
          <cell r="G1567" t="str">
            <v>Old</v>
          </cell>
          <cell r="H1567" t="str">
            <v>Book cover</v>
          </cell>
          <cell r="J1567">
            <v>242</v>
          </cell>
          <cell r="L1567">
            <v>2</v>
          </cell>
        </row>
        <row r="1568">
          <cell r="A1568" t="str">
            <v>M4</v>
          </cell>
          <cell r="B1568" t="str">
            <v>W15</v>
          </cell>
          <cell r="C1568">
            <v>43202</v>
          </cell>
          <cell r="D1568" t="str">
            <v>A</v>
          </cell>
          <cell r="E1568" t="str">
            <v>PACKING</v>
          </cell>
          <cell r="G1568" t="str">
            <v>Old</v>
          </cell>
          <cell r="H1568" t="str">
            <v>Book cover</v>
          </cell>
          <cell r="J1568">
            <v>40</v>
          </cell>
          <cell r="L1568">
            <v>0</v>
          </cell>
        </row>
        <row r="1569">
          <cell r="A1569" t="str">
            <v>M4</v>
          </cell>
          <cell r="B1569" t="str">
            <v>W15</v>
          </cell>
          <cell r="C1569">
            <v>43202</v>
          </cell>
          <cell r="D1569" t="str">
            <v>A</v>
          </cell>
          <cell r="E1569" t="str">
            <v>PACKING</v>
          </cell>
          <cell r="G1569" t="str">
            <v>New</v>
          </cell>
          <cell r="H1569" t="str">
            <v>Clear View Cover</v>
          </cell>
          <cell r="J1569">
            <v>849</v>
          </cell>
          <cell r="L1569">
            <v>9</v>
          </cell>
        </row>
        <row r="1570">
          <cell r="A1570" t="str">
            <v>M4</v>
          </cell>
          <cell r="B1570" t="str">
            <v>W15</v>
          </cell>
          <cell r="C1570">
            <v>43202</v>
          </cell>
          <cell r="D1570" t="str">
            <v>A</v>
          </cell>
          <cell r="E1570" t="str">
            <v>PACKING</v>
          </cell>
          <cell r="G1570" t="str">
            <v>New</v>
          </cell>
          <cell r="H1570" t="str">
            <v>Clear View Cover</v>
          </cell>
          <cell r="J1570">
            <v>2240</v>
          </cell>
          <cell r="L1570">
            <v>30</v>
          </cell>
        </row>
        <row r="1571">
          <cell r="A1571" t="str">
            <v>M4</v>
          </cell>
          <cell r="B1571" t="str">
            <v>W15</v>
          </cell>
          <cell r="C1571">
            <v>43202</v>
          </cell>
          <cell r="D1571" t="str">
            <v>A</v>
          </cell>
          <cell r="E1571" t="str">
            <v>PACKING</v>
          </cell>
          <cell r="G1571" t="str">
            <v>Old</v>
          </cell>
          <cell r="H1571" t="str">
            <v>Clear View Cover</v>
          </cell>
          <cell r="J1571">
            <v>863</v>
          </cell>
          <cell r="L1571">
            <v>3</v>
          </cell>
        </row>
        <row r="1572">
          <cell r="A1572" t="str">
            <v>M4</v>
          </cell>
          <cell r="B1572" t="str">
            <v>W15</v>
          </cell>
          <cell r="C1572">
            <v>43202</v>
          </cell>
          <cell r="D1572" t="str">
            <v>A</v>
          </cell>
          <cell r="E1572" t="str">
            <v>PACKING</v>
          </cell>
          <cell r="G1572" t="str">
            <v>Old</v>
          </cell>
          <cell r="H1572" t="str">
            <v>Clear View Cover</v>
          </cell>
          <cell r="J1572">
            <v>293</v>
          </cell>
          <cell r="L1572">
            <v>1</v>
          </cell>
        </row>
        <row r="1573">
          <cell r="A1573" t="str">
            <v>M4</v>
          </cell>
          <cell r="B1573" t="str">
            <v>W15</v>
          </cell>
          <cell r="C1573">
            <v>43202</v>
          </cell>
          <cell r="D1573" t="str">
            <v>A</v>
          </cell>
          <cell r="E1573" t="str">
            <v>PACKING</v>
          </cell>
          <cell r="G1573" t="str">
            <v>Old</v>
          </cell>
          <cell r="H1573" t="str">
            <v>Clear View Cover</v>
          </cell>
          <cell r="J1573">
            <v>525</v>
          </cell>
          <cell r="L1573">
            <v>3</v>
          </cell>
        </row>
        <row r="1574">
          <cell r="A1574" t="str">
            <v>M4</v>
          </cell>
          <cell r="B1574" t="str">
            <v>W15</v>
          </cell>
          <cell r="C1574">
            <v>43202</v>
          </cell>
          <cell r="D1574" t="str">
            <v>A</v>
          </cell>
          <cell r="E1574" t="str">
            <v>PACKING</v>
          </cell>
          <cell r="G1574" t="str">
            <v>Old</v>
          </cell>
          <cell r="H1574" t="str">
            <v>Clear View Cover</v>
          </cell>
          <cell r="J1574">
            <v>121</v>
          </cell>
          <cell r="L1574">
            <v>1</v>
          </cell>
        </row>
        <row r="1575">
          <cell r="A1575" t="str">
            <v>M4</v>
          </cell>
          <cell r="B1575" t="str">
            <v>W15</v>
          </cell>
          <cell r="C1575">
            <v>43202</v>
          </cell>
          <cell r="D1575" t="str">
            <v>A</v>
          </cell>
          <cell r="E1575" t="str">
            <v>PACKING</v>
          </cell>
          <cell r="G1575" t="str">
            <v>New</v>
          </cell>
          <cell r="H1575" t="str">
            <v>Clear View Cover</v>
          </cell>
          <cell r="J1575">
            <v>1113</v>
          </cell>
          <cell r="L1575">
            <v>7</v>
          </cell>
        </row>
        <row r="1576">
          <cell r="A1576" t="str">
            <v>M4</v>
          </cell>
          <cell r="B1576" t="str">
            <v>W15</v>
          </cell>
          <cell r="C1576">
            <v>43202</v>
          </cell>
          <cell r="D1576" t="str">
            <v>B</v>
          </cell>
          <cell r="E1576" t="str">
            <v>ASSY</v>
          </cell>
          <cell r="G1576" t="str">
            <v>New</v>
          </cell>
          <cell r="H1576" t="str">
            <v>Clear View Cover</v>
          </cell>
          <cell r="J1576">
            <v>3521</v>
          </cell>
          <cell r="L1576">
            <v>1</v>
          </cell>
        </row>
        <row r="1577">
          <cell r="A1577" t="str">
            <v>M4</v>
          </cell>
          <cell r="B1577" t="str">
            <v>W15</v>
          </cell>
          <cell r="C1577">
            <v>43202</v>
          </cell>
          <cell r="D1577" t="str">
            <v>B</v>
          </cell>
          <cell r="E1577" t="str">
            <v>ASSY</v>
          </cell>
          <cell r="G1577" t="str">
            <v>New</v>
          </cell>
          <cell r="H1577" t="str">
            <v>Clear View Cover</v>
          </cell>
          <cell r="J1577">
            <v>186</v>
          </cell>
          <cell r="L1577">
            <v>0</v>
          </cell>
        </row>
        <row r="1578">
          <cell r="A1578" t="str">
            <v>M4</v>
          </cell>
          <cell r="B1578" t="str">
            <v>W15</v>
          </cell>
          <cell r="C1578">
            <v>43202</v>
          </cell>
          <cell r="D1578" t="str">
            <v>B</v>
          </cell>
          <cell r="E1578" t="str">
            <v>ASSY</v>
          </cell>
          <cell r="G1578" t="str">
            <v>New</v>
          </cell>
          <cell r="H1578" t="str">
            <v>Clear View Cover</v>
          </cell>
          <cell r="J1578">
            <v>96</v>
          </cell>
          <cell r="L1578">
            <v>0</v>
          </cell>
        </row>
        <row r="1579">
          <cell r="A1579" t="str">
            <v>M4</v>
          </cell>
          <cell r="B1579" t="str">
            <v>W15</v>
          </cell>
          <cell r="C1579">
            <v>43202</v>
          </cell>
          <cell r="D1579" t="str">
            <v>B</v>
          </cell>
          <cell r="E1579" t="str">
            <v>ASSY</v>
          </cell>
          <cell r="G1579" t="str">
            <v>Old</v>
          </cell>
          <cell r="H1579" t="str">
            <v>Clear View Cover</v>
          </cell>
          <cell r="J1579">
            <v>6</v>
          </cell>
          <cell r="L1579">
            <v>0</v>
          </cell>
        </row>
        <row r="1580">
          <cell r="A1580" t="str">
            <v>M4</v>
          </cell>
          <cell r="B1580" t="str">
            <v>W15</v>
          </cell>
          <cell r="C1580">
            <v>43202</v>
          </cell>
          <cell r="D1580" t="str">
            <v>B</v>
          </cell>
          <cell r="E1580" t="str">
            <v>ASSY</v>
          </cell>
          <cell r="G1580" t="str">
            <v>Old</v>
          </cell>
          <cell r="H1580" t="str">
            <v>Clear View Cover</v>
          </cell>
          <cell r="J1580">
            <v>17</v>
          </cell>
          <cell r="L1580">
            <v>0</v>
          </cell>
        </row>
        <row r="1581">
          <cell r="A1581" t="str">
            <v>M4</v>
          </cell>
          <cell r="B1581" t="str">
            <v>W15</v>
          </cell>
          <cell r="C1581">
            <v>43202</v>
          </cell>
          <cell r="D1581" t="str">
            <v>B</v>
          </cell>
          <cell r="E1581" t="str">
            <v>ASSY</v>
          </cell>
          <cell r="G1581" t="str">
            <v>Old</v>
          </cell>
          <cell r="H1581" t="str">
            <v>Clear View Cover</v>
          </cell>
          <cell r="J1581">
            <v>280</v>
          </cell>
          <cell r="L1581">
            <v>0</v>
          </cell>
        </row>
        <row r="1582">
          <cell r="A1582" t="str">
            <v>M4</v>
          </cell>
          <cell r="B1582" t="str">
            <v>W15</v>
          </cell>
          <cell r="C1582">
            <v>43202</v>
          </cell>
          <cell r="D1582" t="str">
            <v>B</v>
          </cell>
          <cell r="E1582" t="str">
            <v>ASSY</v>
          </cell>
          <cell r="G1582" t="str">
            <v>Old</v>
          </cell>
          <cell r="H1582" t="str">
            <v>Clear View Cover</v>
          </cell>
          <cell r="J1582">
            <v>200</v>
          </cell>
          <cell r="L1582">
            <v>0</v>
          </cell>
        </row>
        <row r="1583">
          <cell r="A1583" t="str">
            <v>M4</v>
          </cell>
          <cell r="B1583" t="str">
            <v>W15</v>
          </cell>
          <cell r="C1583">
            <v>43202</v>
          </cell>
          <cell r="D1583" t="str">
            <v>B</v>
          </cell>
          <cell r="E1583" t="str">
            <v>ASSY</v>
          </cell>
          <cell r="G1583" t="str">
            <v>Old</v>
          </cell>
          <cell r="H1583" t="str">
            <v>Clear View Cover</v>
          </cell>
          <cell r="J1583">
            <v>34</v>
          </cell>
          <cell r="L1583">
            <v>0</v>
          </cell>
        </row>
        <row r="1584">
          <cell r="A1584" t="str">
            <v>M4</v>
          </cell>
          <cell r="B1584" t="str">
            <v>W15</v>
          </cell>
          <cell r="C1584">
            <v>43202</v>
          </cell>
          <cell r="D1584" t="str">
            <v>B</v>
          </cell>
          <cell r="E1584" t="str">
            <v>ASSY</v>
          </cell>
          <cell r="G1584" t="str">
            <v>Old</v>
          </cell>
          <cell r="H1584" t="str">
            <v>Clear View Cover</v>
          </cell>
          <cell r="J1584">
            <v>62</v>
          </cell>
          <cell r="L1584">
            <v>0</v>
          </cell>
        </row>
        <row r="1585">
          <cell r="A1585" t="str">
            <v>M4</v>
          </cell>
          <cell r="B1585" t="str">
            <v>W15</v>
          </cell>
          <cell r="C1585">
            <v>43202</v>
          </cell>
          <cell r="D1585" t="str">
            <v>B</v>
          </cell>
          <cell r="E1585" t="str">
            <v>ASSY</v>
          </cell>
          <cell r="G1585" t="str">
            <v>Old</v>
          </cell>
          <cell r="H1585" t="str">
            <v>Clear View Cover</v>
          </cell>
          <cell r="J1585">
            <v>31</v>
          </cell>
          <cell r="L1585">
            <v>0</v>
          </cell>
        </row>
        <row r="1586">
          <cell r="A1586" t="str">
            <v>M4</v>
          </cell>
          <cell r="B1586" t="str">
            <v>W15</v>
          </cell>
          <cell r="C1586">
            <v>43202</v>
          </cell>
          <cell r="D1586" t="str">
            <v>B</v>
          </cell>
          <cell r="E1586" t="str">
            <v>EDGE COATING</v>
          </cell>
          <cell r="G1586" t="str">
            <v>New</v>
          </cell>
          <cell r="H1586" t="str">
            <v>Clear View Cover</v>
          </cell>
          <cell r="J1586">
            <v>2805</v>
          </cell>
          <cell r="L1586">
            <v>0</v>
          </cell>
        </row>
        <row r="1587">
          <cell r="A1587" t="str">
            <v>M4</v>
          </cell>
          <cell r="B1587" t="str">
            <v>W15</v>
          </cell>
          <cell r="C1587">
            <v>43202</v>
          </cell>
          <cell r="D1587" t="str">
            <v>B</v>
          </cell>
          <cell r="E1587" t="str">
            <v>EDGE COATING</v>
          </cell>
          <cell r="G1587" t="str">
            <v>New</v>
          </cell>
          <cell r="H1587" t="str">
            <v>Clear View Cover</v>
          </cell>
          <cell r="J1587">
            <v>1052</v>
          </cell>
          <cell r="L1587">
            <v>0</v>
          </cell>
        </row>
        <row r="1588">
          <cell r="A1588" t="str">
            <v>M4</v>
          </cell>
          <cell r="B1588" t="str">
            <v>W15</v>
          </cell>
          <cell r="C1588">
            <v>43202</v>
          </cell>
          <cell r="D1588" t="str">
            <v>B</v>
          </cell>
          <cell r="E1588" t="str">
            <v>EDGE COATING</v>
          </cell>
          <cell r="G1588" t="str">
            <v>New</v>
          </cell>
          <cell r="H1588" t="str">
            <v>Clear View Cover</v>
          </cell>
          <cell r="J1588">
            <v>3715</v>
          </cell>
          <cell r="L1588">
            <v>0</v>
          </cell>
        </row>
        <row r="1589">
          <cell r="A1589" t="str">
            <v>M4</v>
          </cell>
          <cell r="B1589" t="str">
            <v>W15</v>
          </cell>
          <cell r="C1589">
            <v>43202</v>
          </cell>
          <cell r="D1589" t="str">
            <v>B</v>
          </cell>
          <cell r="E1589" t="str">
            <v>EDGE COATING</v>
          </cell>
          <cell r="G1589" t="str">
            <v>Old</v>
          </cell>
          <cell r="H1589" t="str">
            <v>Clear View Cover</v>
          </cell>
          <cell r="J1589">
            <v>1037</v>
          </cell>
          <cell r="L1589">
            <v>0</v>
          </cell>
        </row>
        <row r="1590">
          <cell r="A1590" t="str">
            <v>M4</v>
          </cell>
          <cell r="B1590" t="str">
            <v>W15</v>
          </cell>
          <cell r="C1590">
            <v>43202</v>
          </cell>
          <cell r="D1590" t="str">
            <v>B</v>
          </cell>
          <cell r="E1590" t="str">
            <v>EDGE COATING</v>
          </cell>
          <cell r="G1590" t="str">
            <v>Old</v>
          </cell>
          <cell r="H1590" t="str">
            <v>Clear View Cover</v>
          </cell>
          <cell r="J1590">
            <v>18</v>
          </cell>
          <cell r="L1590">
            <v>0</v>
          </cell>
        </row>
        <row r="1591">
          <cell r="A1591" t="str">
            <v>M4</v>
          </cell>
          <cell r="B1591" t="str">
            <v>W15</v>
          </cell>
          <cell r="C1591">
            <v>43202</v>
          </cell>
          <cell r="D1591" t="str">
            <v>B</v>
          </cell>
          <cell r="E1591" t="str">
            <v>EDGE COATING</v>
          </cell>
          <cell r="G1591" t="str">
            <v>Old</v>
          </cell>
          <cell r="H1591" t="str">
            <v>Clear View Cover</v>
          </cell>
          <cell r="J1591">
            <v>18</v>
          </cell>
          <cell r="L1591">
            <v>0</v>
          </cell>
        </row>
        <row r="1592">
          <cell r="A1592" t="str">
            <v>M4</v>
          </cell>
          <cell r="B1592" t="str">
            <v>W15</v>
          </cell>
          <cell r="C1592">
            <v>43202</v>
          </cell>
          <cell r="D1592" t="str">
            <v>B</v>
          </cell>
          <cell r="E1592" t="str">
            <v>EDGE COATING</v>
          </cell>
          <cell r="G1592" t="str">
            <v>Old</v>
          </cell>
          <cell r="H1592" t="str">
            <v>Clear View Cover</v>
          </cell>
          <cell r="J1592">
            <v>18</v>
          </cell>
          <cell r="L1592">
            <v>0</v>
          </cell>
        </row>
        <row r="1593">
          <cell r="A1593" t="str">
            <v>M4</v>
          </cell>
          <cell r="B1593" t="str">
            <v>W15</v>
          </cell>
          <cell r="C1593">
            <v>43202</v>
          </cell>
          <cell r="D1593" t="str">
            <v>B</v>
          </cell>
          <cell r="E1593" t="str">
            <v>EDGE COATING</v>
          </cell>
          <cell r="G1593" t="str">
            <v>Old</v>
          </cell>
          <cell r="H1593" t="str">
            <v>Clear View Cover</v>
          </cell>
          <cell r="J1593">
            <v>6</v>
          </cell>
          <cell r="L1593">
            <v>0</v>
          </cell>
        </row>
        <row r="1594">
          <cell r="A1594" t="str">
            <v>M4</v>
          </cell>
          <cell r="B1594" t="str">
            <v>W15</v>
          </cell>
          <cell r="C1594">
            <v>43202</v>
          </cell>
          <cell r="D1594" t="str">
            <v>B</v>
          </cell>
          <cell r="E1594" t="str">
            <v>EDGE COATING</v>
          </cell>
          <cell r="G1594" t="str">
            <v>Old</v>
          </cell>
          <cell r="H1594" t="str">
            <v>Clear View Cover</v>
          </cell>
          <cell r="J1594">
            <v>34</v>
          </cell>
          <cell r="L1594">
            <v>0</v>
          </cell>
        </row>
        <row r="1595">
          <cell r="A1595" t="str">
            <v>M4</v>
          </cell>
          <cell r="B1595" t="str">
            <v>W15</v>
          </cell>
          <cell r="C1595">
            <v>43202</v>
          </cell>
          <cell r="D1595" t="str">
            <v>B</v>
          </cell>
          <cell r="E1595" t="str">
            <v>EDGE COATING</v>
          </cell>
          <cell r="G1595" t="str">
            <v>Old</v>
          </cell>
          <cell r="H1595" t="str">
            <v>Flip Cover</v>
          </cell>
          <cell r="J1595">
            <v>168</v>
          </cell>
          <cell r="L1595">
            <v>0</v>
          </cell>
        </row>
        <row r="1596">
          <cell r="A1596" t="str">
            <v>M4</v>
          </cell>
          <cell r="B1596" t="str">
            <v>W15</v>
          </cell>
          <cell r="C1596">
            <v>43202</v>
          </cell>
          <cell r="D1596" t="str">
            <v>B</v>
          </cell>
          <cell r="E1596" t="str">
            <v>EDGE COATING</v>
          </cell>
          <cell r="G1596" t="str">
            <v>Old</v>
          </cell>
          <cell r="H1596" t="str">
            <v>Flip Cover</v>
          </cell>
          <cell r="J1596">
            <v>20</v>
          </cell>
          <cell r="L1596">
            <v>0</v>
          </cell>
        </row>
        <row r="1597">
          <cell r="A1597" t="str">
            <v>M4</v>
          </cell>
          <cell r="B1597" t="str">
            <v>W15</v>
          </cell>
          <cell r="C1597">
            <v>43202</v>
          </cell>
          <cell r="D1597" t="str">
            <v>B</v>
          </cell>
          <cell r="E1597" t="str">
            <v>EDGE COATING</v>
          </cell>
          <cell r="G1597" t="str">
            <v>Old</v>
          </cell>
          <cell r="H1597" t="str">
            <v>Clear View Cover</v>
          </cell>
          <cell r="J1597">
            <v>44</v>
          </cell>
          <cell r="L1597">
            <v>0</v>
          </cell>
        </row>
        <row r="1598">
          <cell r="A1598" t="str">
            <v>M4</v>
          </cell>
          <cell r="B1598" t="str">
            <v>W15</v>
          </cell>
          <cell r="C1598">
            <v>43202</v>
          </cell>
          <cell r="D1598" t="str">
            <v>B</v>
          </cell>
          <cell r="E1598" t="str">
            <v>EDGE COATING</v>
          </cell>
          <cell r="G1598" t="str">
            <v>Old</v>
          </cell>
          <cell r="H1598" t="str">
            <v>Clear View Cover</v>
          </cell>
          <cell r="J1598">
            <v>4</v>
          </cell>
          <cell r="L1598">
            <v>0</v>
          </cell>
        </row>
        <row r="1599">
          <cell r="A1599" t="str">
            <v>M4</v>
          </cell>
          <cell r="B1599" t="str">
            <v>W15</v>
          </cell>
          <cell r="C1599">
            <v>43202</v>
          </cell>
          <cell r="D1599" t="str">
            <v>B</v>
          </cell>
          <cell r="E1599" t="str">
            <v>ASSY</v>
          </cell>
          <cell r="G1599" t="str">
            <v>New</v>
          </cell>
          <cell r="H1599" t="str">
            <v>Clear View Cover</v>
          </cell>
          <cell r="J1599">
            <v>3085</v>
          </cell>
          <cell r="L1599">
            <v>5</v>
          </cell>
        </row>
        <row r="1600">
          <cell r="A1600" t="str">
            <v>M4</v>
          </cell>
          <cell r="B1600" t="str">
            <v>W15</v>
          </cell>
          <cell r="C1600">
            <v>43202</v>
          </cell>
          <cell r="D1600" t="str">
            <v>B</v>
          </cell>
          <cell r="E1600" t="str">
            <v>ASSY</v>
          </cell>
          <cell r="G1600" t="str">
            <v>New</v>
          </cell>
          <cell r="H1600" t="str">
            <v>Clear View Cover</v>
          </cell>
          <cell r="J1600">
            <v>85</v>
          </cell>
          <cell r="L1600">
            <v>0</v>
          </cell>
        </row>
        <row r="1601">
          <cell r="A1601" t="str">
            <v>M4</v>
          </cell>
          <cell r="B1601" t="str">
            <v>W15</v>
          </cell>
          <cell r="C1601">
            <v>43202</v>
          </cell>
          <cell r="D1601" t="str">
            <v>B</v>
          </cell>
          <cell r="E1601" t="str">
            <v>ASSY</v>
          </cell>
          <cell r="G1601" t="str">
            <v>New</v>
          </cell>
          <cell r="H1601" t="str">
            <v>Clear View Cover</v>
          </cell>
          <cell r="J1601">
            <v>130</v>
          </cell>
          <cell r="L1601">
            <v>0</v>
          </cell>
        </row>
        <row r="1602">
          <cell r="A1602" t="str">
            <v>M4</v>
          </cell>
          <cell r="B1602" t="str">
            <v>W15</v>
          </cell>
          <cell r="C1602">
            <v>43202</v>
          </cell>
          <cell r="D1602" t="str">
            <v>B</v>
          </cell>
          <cell r="E1602" t="str">
            <v>MAIN HEATING</v>
          </cell>
          <cell r="G1602" t="str">
            <v>New</v>
          </cell>
          <cell r="H1602" t="str">
            <v>Clear View Cover</v>
          </cell>
          <cell r="J1602">
            <v>631</v>
          </cell>
          <cell r="L1602">
            <v>0</v>
          </cell>
        </row>
        <row r="1603">
          <cell r="A1603" t="str">
            <v>M4</v>
          </cell>
          <cell r="B1603" t="str">
            <v>W15</v>
          </cell>
          <cell r="C1603">
            <v>43202</v>
          </cell>
          <cell r="D1603" t="str">
            <v>B</v>
          </cell>
          <cell r="E1603" t="str">
            <v>MAIN HEATING</v>
          </cell>
          <cell r="G1603" t="str">
            <v>New</v>
          </cell>
          <cell r="H1603" t="str">
            <v>Clear View Cover</v>
          </cell>
          <cell r="J1603">
            <v>200</v>
          </cell>
          <cell r="L1603">
            <v>0</v>
          </cell>
        </row>
        <row r="1604">
          <cell r="A1604" t="str">
            <v>M4</v>
          </cell>
          <cell r="B1604" t="str">
            <v>W15</v>
          </cell>
          <cell r="C1604">
            <v>43202</v>
          </cell>
          <cell r="D1604" t="str">
            <v>B</v>
          </cell>
          <cell r="E1604" t="str">
            <v>MAIN HEATING</v>
          </cell>
          <cell r="G1604" t="str">
            <v>New</v>
          </cell>
          <cell r="H1604" t="str">
            <v>Clear View Cover</v>
          </cell>
          <cell r="J1604">
            <v>1782</v>
          </cell>
          <cell r="L1604">
            <v>0</v>
          </cell>
        </row>
        <row r="1605">
          <cell r="A1605" t="str">
            <v>M4</v>
          </cell>
          <cell r="B1605" t="str">
            <v>W15</v>
          </cell>
          <cell r="C1605">
            <v>43202</v>
          </cell>
          <cell r="D1605" t="str">
            <v>B</v>
          </cell>
          <cell r="E1605" t="str">
            <v>MAIN HEATING</v>
          </cell>
          <cell r="G1605" t="str">
            <v>New</v>
          </cell>
          <cell r="H1605" t="str">
            <v>Clear View Cover</v>
          </cell>
          <cell r="J1605">
            <v>28</v>
          </cell>
          <cell r="L1605">
            <v>0</v>
          </cell>
        </row>
        <row r="1606">
          <cell r="A1606" t="str">
            <v>M4</v>
          </cell>
          <cell r="B1606" t="str">
            <v>W15</v>
          </cell>
          <cell r="C1606">
            <v>43202</v>
          </cell>
          <cell r="D1606" t="str">
            <v>B</v>
          </cell>
          <cell r="E1606" t="str">
            <v>MAIN HEATING</v>
          </cell>
          <cell r="G1606" t="str">
            <v>New</v>
          </cell>
          <cell r="H1606" t="str">
            <v>Clear View Cover</v>
          </cell>
          <cell r="J1606">
            <v>2</v>
          </cell>
          <cell r="L1606">
            <v>0</v>
          </cell>
        </row>
        <row r="1607">
          <cell r="A1607" t="str">
            <v>M4</v>
          </cell>
          <cell r="B1607" t="str">
            <v>W15</v>
          </cell>
          <cell r="C1607">
            <v>43202</v>
          </cell>
          <cell r="D1607" t="str">
            <v>B</v>
          </cell>
          <cell r="E1607" t="str">
            <v>EDGE COATING</v>
          </cell>
          <cell r="G1607" t="str">
            <v>Old</v>
          </cell>
          <cell r="H1607" t="str">
            <v>Book cover</v>
          </cell>
          <cell r="J1607">
            <v>1247</v>
          </cell>
          <cell r="L1607">
            <v>0</v>
          </cell>
        </row>
        <row r="1608">
          <cell r="A1608" t="str">
            <v>M4</v>
          </cell>
          <cell r="B1608" t="str">
            <v>W15</v>
          </cell>
          <cell r="C1608">
            <v>43202</v>
          </cell>
          <cell r="D1608" t="str">
            <v>B</v>
          </cell>
          <cell r="E1608" t="str">
            <v>EDGE COATING</v>
          </cell>
          <cell r="G1608" t="str">
            <v>Old</v>
          </cell>
          <cell r="H1608" t="str">
            <v>Book cover</v>
          </cell>
          <cell r="J1608">
            <v>54</v>
          </cell>
          <cell r="L1608">
            <v>0</v>
          </cell>
        </row>
        <row r="1609">
          <cell r="A1609" t="str">
            <v>M4</v>
          </cell>
          <cell r="B1609" t="str">
            <v>W15</v>
          </cell>
          <cell r="C1609">
            <v>43202</v>
          </cell>
          <cell r="D1609" t="str">
            <v>B</v>
          </cell>
          <cell r="E1609" t="str">
            <v>EDGE COATING</v>
          </cell>
          <cell r="G1609" t="str">
            <v>Old</v>
          </cell>
          <cell r="H1609" t="str">
            <v>Book cover</v>
          </cell>
          <cell r="J1609">
            <v>1144</v>
          </cell>
          <cell r="L1609">
            <v>0</v>
          </cell>
        </row>
        <row r="1610">
          <cell r="A1610" t="str">
            <v>M4</v>
          </cell>
          <cell r="B1610" t="str">
            <v>W15</v>
          </cell>
          <cell r="C1610">
            <v>43202</v>
          </cell>
          <cell r="D1610" t="str">
            <v>B</v>
          </cell>
          <cell r="E1610" t="str">
            <v>EDGE COATING</v>
          </cell>
          <cell r="G1610" t="str">
            <v>Old</v>
          </cell>
          <cell r="H1610" t="str">
            <v>Book cover</v>
          </cell>
          <cell r="J1610">
            <v>44</v>
          </cell>
          <cell r="L1610">
            <v>0</v>
          </cell>
        </row>
        <row r="1611">
          <cell r="A1611" t="str">
            <v>M4</v>
          </cell>
          <cell r="B1611" t="str">
            <v>W15</v>
          </cell>
          <cell r="C1611">
            <v>43202</v>
          </cell>
          <cell r="D1611" t="str">
            <v>B</v>
          </cell>
          <cell r="E1611" t="str">
            <v>EDGE COATING</v>
          </cell>
          <cell r="G1611" t="str">
            <v>Old</v>
          </cell>
          <cell r="H1611" t="str">
            <v>Book cover</v>
          </cell>
          <cell r="J1611">
            <v>75</v>
          </cell>
          <cell r="L1611">
            <v>0</v>
          </cell>
        </row>
        <row r="1612">
          <cell r="A1612" t="str">
            <v>M4</v>
          </cell>
          <cell r="B1612" t="str">
            <v>W15</v>
          </cell>
          <cell r="C1612">
            <v>43202</v>
          </cell>
          <cell r="D1612" t="str">
            <v>B</v>
          </cell>
          <cell r="E1612" t="str">
            <v>EDGE COATING</v>
          </cell>
          <cell r="G1612" t="str">
            <v>Old</v>
          </cell>
          <cell r="H1612" t="str">
            <v>Book cover</v>
          </cell>
          <cell r="J1612">
            <v>103</v>
          </cell>
          <cell r="L1612">
            <v>0</v>
          </cell>
        </row>
        <row r="1613">
          <cell r="A1613" t="str">
            <v>M4</v>
          </cell>
          <cell r="B1613" t="str">
            <v>W15</v>
          </cell>
          <cell r="C1613">
            <v>43202</v>
          </cell>
          <cell r="D1613" t="str">
            <v>B</v>
          </cell>
          <cell r="E1613" t="str">
            <v>EDGE COATING</v>
          </cell>
          <cell r="G1613" t="str">
            <v>Old</v>
          </cell>
          <cell r="H1613" t="str">
            <v>Book cover</v>
          </cell>
          <cell r="J1613">
            <v>49</v>
          </cell>
          <cell r="L1613">
            <v>0</v>
          </cell>
        </row>
        <row r="1614">
          <cell r="A1614" t="str">
            <v>M4</v>
          </cell>
          <cell r="B1614" t="str">
            <v>W15</v>
          </cell>
          <cell r="C1614">
            <v>43202</v>
          </cell>
          <cell r="D1614" t="str">
            <v>B</v>
          </cell>
          <cell r="E1614" t="str">
            <v>EDGE COATING</v>
          </cell>
          <cell r="G1614" t="str">
            <v>Old</v>
          </cell>
          <cell r="H1614" t="str">
            <v>Book cover</v>
          </cell>
          <cell r="J1614">
            <v>85</v>
          </cell>
          <cell r="L1614">
            <v>0</v>
          </cell>
        </row>
        <row r="1615">
          <cell r="A1615" t="str">
            <v>M4</v>
          </cell>
          <cell r="B1615" t="str">
            <v>W15</v>
          </cell>
          <cell r="C1615">
            <v>43202</v>
          </cell>
          <cell r="D1615" t="str">
            <v>B</v>
          </cell>
          <cell r="E1615" t="str">
            <v>EDGE COATING</v>
          </cell>
          <cell r="G1615" t="str">
            <v>Old</v>
          </cell>
          <cell r="H1615" t="str">
            <v>Book cover</v>
          </cell>
          <cell r="J1615">
            <v>23</v>
          </cell>
          <cell r="L1615">
            <v>0</v>
          </cell>
        </row>
        <row r="1616">
          <cell r="A1616" t="str">
            <v>M4</v>
          </cell>
          <cell r="B1616" t="str">
            <v>W15</v>
          </cell>
          <cell r="C1616">
            <v>43202</v>
          </cell>
          <cell r="D1616" t="str">
            <v>B</v>
          </cell>
          <cell r="E1616" t="str">
            <v>MAIN HEATING</v>
          </cell>
          <cell r="G1616" t="str">
            <v>New</v>
          </cell>
          <cell r="H1616" t="str">
            <v>Clear View Cover</v>
          </cell>
          <cell r="J1616">
            <v>69</v>
          </cell>
          <cell r="L1616">
            <v>0</v>
          </cell>
        </row>
        <row r="1617">
          <cell r="A1617" t="str">
            <v>M4</v>
          </cell>
          <cell r="B1617" t="str">
            <v>W15</v>
          </cell>
          <cell r="C1617">
            <v>43202</v>
          </cell>
          <cell r="D1617" t="str">
            <v>B</v>
          </cell>
          <cell r="E1617" t="str">
            <v>MAIN HEATING</v>
          </cell>
          <cell r="G1617" t="str">
            <v>New</v>
          </cell>
          <cell r="H1617" t="str">
            <v>Clear View Cover</v>
          </cell>
          <cell r="J1617">
            <v>1592</v>
          </cell>
          <cell r="L1617">
            <v>0</v>
          </cell>
        </row>
        <row r="1618">
          <cell r="A1618" t="str">
            <v>M4</v>
          </cell>
          <cell r="B1618" t="str">
            <v>W15</v>
          </cell>
          <cell r="C1618">
            <v>43202</v>
          </cell>
          <cell r="D1618" t="str">
            <v>B</v>
          </cell>
          <cell r="E1618" t="str">
            <v>MAIN HEATING</v>
          </cell>
          <cell r="G1618" t="str">
            <v>New</v>
          </cell>
          <cell r="H1618" t="str">
            <v>Clear View Cover</v>
          </cell>
          <cell r="J1618">
            <v>2007</v>
          </cell>
          <cell r="L1618">
            <v>0</v>
          </cell>
        </row>
        <row r="1619">
          <cell r="A1619" t="str">
            <v>M4</v>
          </cell>
          <cell r="B1619" t="str">
            <v>W15</v>
          </cell>
          <cell r="C1619">
            <v>43202</v>
          </cell>
          <cell r="D1619" t="str">
            <v>B</v>
          </cell>
          <cell r="E1619" t="str">
            <v>MAIN HEATING</v>
          </cell>
          <cell r="G1619" t="str">
            <v>New</v>
          </cell>
          <cell r="H1619" t="str">
            <v>Clear View Cover</v>
          </cell>
          <cell r="J1619">
            <v>201</v>
          </cell>
          <cell r="L1619">
            <v>0</v>
          </cell>
        </row>
        <row r="1620">
          <cell r="A1620" t="str">
            <v>M4</v>
          </cell>
          <cell r="B1620" t="str">
            <v>W15</v>
          </cell>
          <cell r="C1620">
            <v>43202</v>
          </cell>
          <cell r="D1620" t="str">
            <v>B</v>
          </cell>
          <cell r="E1620" t="str">
            <v>PACKING</v>
          </cell>
          <cell r="G1620" t="str">
            <v>New Silicon</v>
          </cell>
          <cell r="H1620" t="str">
            <v>Silicon</v>
          </cell>
          <cell r="J1620">
            <v>40</v>
          </cell>
          <cell r="L1620">
            <v>0</v>
          </cell>
        </row>
        <row r="1621">
          <cell r="A1621" t="str">
            <v>M4</v>
          </cell>
          <cell r="B1621" t="str">
            <v>W15</v>
          </cell>
          <cell r="C1621">
            <v>43202</v>
          </cell>
          <cell r="D1621" t="str">
            <v>B</v>
          </cell>
          <cell r="E1621" t="str">
            <v>MAIN HEATING</v>
          </cell>
          <cell r="G1621" t="str">
            <v>Old</v>
          </cell>
          <cell r="H1621" t="str">
            <v>Clear View Cover</v>
          </cell>
          <cell r="J1621">
            <v>25</v>
          </cell>
          <cell r="L1621">
            <v>0</v>
          </cell>
        </row>
        <row r="1622">
          <cell r="A1622" t="str">
            <v>M4</v>
          </cell>
          <cell r="B1622" t="str">
            <v>W15</v>
          </cell>
          <cell r="C1622">
            <v>43202</v>
          </cell>
          <cell r="D1622" t="str">
            <v>B</v>
          </cell>
          <cell r="E1622" t="str">
            <v>MAIN HEATING</v>
          </cell>
          <cell r="G1622" t="str">
            <v>Old</v>
          </cell>
          <cell r="H1622" t="str">
            <v>Clear View Cover</v>
          </cell>
          <cell r="J1622">
            <v>4</v>
          </cell>
          <cell r="L1622">
            <v>0</v>
          </cell>
        </row>
        <row r="1623">
          <cell r="A1623" t="str">
            <v>M4</v>
          </cell>
          <cell r="B1623" t="str">
            <v>W15</v>
          </cell>
          <cell r="C1623">
            <v>43202</v>
          </cell>
          <cell r="D1623" t="str">
            <v>B</v>
          </cell>
          <cell r="E1623" t="str">
            <v>MAIN HEATING</v>
          </cell>
          <cell r="G1623" t="str">
            <v>Old</v>
          </cell>
          <cell r="H1623" t="str">
            <v>Clear View Cover</v>
          </cell>
          <cell r="J1623">
            <v>3</v>
          </cell>
          <cell r="L1623">
            <v>0</v>
          </cell>
        </row>
        <row r="1624">
          <cell r="A1624" t="str">
            <v>M4</v>
          </cell>
          <cell r="B1624" t="str">
            <v>W15</v>
          </cell>
          <cell r="C1624">
            <v>43202</v>
          </cell>
          <cell r="D1624" t="str">
            <v>B</v>
          </cell>
          <cell r="E1624" t="str">
            <v>MAIN HEATING</v>
          </cell>
          <cell r="G1624" t="str">
            <v>Old</v>
          </cell>
          <cell r="H1624" t="str">
            <v>Clear View Cover</v>
          </cell>
          <cell r="J1624">
            <v>47</v>
          </cell>
          <cell r="L1624">
            <v>0</v>
          </cell>
        </row>
        <row r="1625">
          <cell r="A1625" t="str">
            <v>M4</v>
          </cell>
          <cell r="B1625" t="str">
            <v>W15</v>
          </cell>
          <cell r="C1625">
            <v>43202</v>
          </cell>
          <cell r="D1625" t="str">
            <v>B</v>
          </cell>
          <cell r="E1625" t="str">
            <v>MAIN HEATING</v>
          </cell>
          <cell r="G1625" t="str">
            <v>Old</v>
          </cell>
          <cell r="H1625" t="str">
            <v>Clear View Cover</v>
          </cell>
          <cell r="J1625">
            <v>16</v>
          </cell>
          <cell r="L1625">
            <v>0</v>
          </cell>
        </row>
        <row r="1626">
          <cell r="A1626" t="str">
            <v>M4</v>
          </cell>
          <cell r="B1626" t="str">
            <v>W15</v>
          </cell>
          <cell r="C1626">
            <v>43202</v>
          </cell>
          <cell r="D1626" t="str">
            <v>B</v>
          </cell>
          <cell r="E1626" t="str">
            <v>MAIN HEATING</v>
          </cell>
          <cell r="G1626" t="str">
            <v>Old</v>
          </cell>
          <cell r="H1626" t="str">
            <v>Clear View Cover</v>
          </cell>
          <cell r="J1626">
            <v>77</v>
          </cell>
          <cell r="L1626">
            <v>0</v>
          </cell>
        </row>
        <row r="1627">
          <cell r="A1627" t="str">
            <v>M4</v>
          </cell>
          <cell r="B1627" t="str">
            <v>W15</v>
          </cell>
          <cell r="C1627">
            <v>43202</v>
          </cell>
          <cell r="D1627" t="str">
            <v>B</v>
          </cell>
          <cell r="E1627" t="str">
            <v>MAIN HEATING</v>
          </cell>
          <cell r="G1627" t="str">
            <v>Old</v>
          </cell>
          <cell r="H1627" t="str">
            <v>Clear View Cover</v>
          </cell>
          <cell r="J1627">
            <v>16</v>
          </cell>
          <cell r="L1627">
            <v>0</v>
          </cell>
        </row>
        <row r="1628">
          <cell r="A1628" t="str">
            <v>M4</v>
          </cell>
          <cell r="B1628" t="str">
            <v>W15</v>
          </cell>
          <cell r="C1628">
            <v>43202</v>
          </cell>
          <cell r="D1628" t="str">
            <v>B</v>
          </cell>
          <cell r="E1628" t="str">
            <v>ASSY</v>
          </cell>
          <cell r="G1628" t="str">
            <v>Old</v>
          </cell>
          <cell r="H1628" t="str">
            <v>Flip Cover</v>
          </cell>
          <cell r="J1628">
            <v>395</v>
          </cell>
          <cell r="L1628">
            <v>0</v>
          </cell>
        </row>
        <row r="1629">
          <cell r="A1629" t="str">
            <v>M4</v>
          </cell>
          <cell r="B1629" t="str">
            <v>W15</v>
          </cell>
          <cell r="C1629">
            <v>43202</v>
          </cell>
          <cell r="D1629" t="str">
            <v>B</v>
          </cell>
          <cell r="E1629" t="str">
            <v>ASSY</v>
          </cell>
          <cell r="G1629" t="str">
            <v>Old</v>
          </cell>
          <cell r="H1629" t="str">
            <v>Flip Cover</v>
          </cell>
          <cell r="J1629">
            <v>249</v>
          </cell>
          <cell r="L1629">
            <v>0</v>
          </cell>
        </row>
        <row r="1630">
          <cell r="A1630" t="str">
            <v>M4</v>
          </cell>
          <cell r="B1630" t="str">
            <v>W15</v>
          </cell>
          <cell r="C1630">
            <v>43202</v>
          </cell>
          <cell r="D1630" t="str">
            <v>B</v>
          </cell>
          <cell r="E1630" t="str">
            <v>ASSY</v>
          </cell>
          <cell r="G1630" t="str">
            <v>Old</v>
          </cell>
          <cell r="H1630" t="str">
            <v>Clear View Cover</v>
          </cell>
          <cell r="J1630">
            <v>33</v>
          </cell>
          <cell r="L1630">
            <v>0</v>
          </cell>
        </row>
        <row r="1631">
          <cell r="A1631" t="str">
            <v>M4</v>
          </cell>
          <cell r="B1631" t="str">
            <v>W15</v>
          </cell>
          <cell r="C1631">
            <v>43202</v>
          </cell>
          <cell r="D1631" t="str">
            <v>B</v>
          </cell>
          <cell r="E1631" t="str">
            <v>ASSY</v>
          </cell>
          <cell r="G1631" t="str">
            <v>Old</v>
          </cell>
          <cell r="H1631" t="str">
            <v>Clear View Cover</v>
          </cell>
          <cell r="J1631">
            <v>45</v>
          </cell>
          <cell r="L1631">
            <v>0</v>
          </cell>
        </row>
        <row r="1632">
          <cell r="A1632" t="str">
            <v>M4</v>
          </cell>
          <cell r="B1632" t="str">
            <v>W15</v>
          </cell>
          <cell r="C1632">
            <v>43202</v>
          </cell>
          <cell r="D1632" t="str">
            <v>B</v>
          </cell>
          <cell r="E1632" t="str">
            <v>ASSY</v>
          </cell>
          <cell r="G1632" t="str">
            <v>Old</v>
          </cell>
          <cell r="H1632" t="str">
            <v>Clear View Cover</v>
          </cell>
          <cell r="J1632">
            <v>5</v>
          </cell>
          <cell r="L1632">
            <v>0</v>
          </cell>
        </row>
        <row r="1633">
          <cell r="A1633" t="str">
            <v>M4</v>
          </cell>
          <cell r="B1633" t="str">
            <v>W15</v>
          </cell>
          <cell r="C1633">
            <v>43202</v>
          </cell>
          <cell r="D1633" t="str">
            <v>B</v>
          </cell>
          <cell r="E1633" t="str">
            <v>ASSY</v>
          </cell>
          <cell r="G1633" t="str">
            <v>Old</v>
          </cell>
          <cell r="H1633" t="str">
            <v>Clear View Cover</v>
          </cell>
          <cell r="J1633">
            <v>16</v>
          </cell>
          <cell r="L1633">
            <v>0</v>
          </cell>
        </row>
        <row r="1634">
          <cell r="A1634" t="str">
            <v>M4</v>
          </cell>
          <cell r="B1634" t="str">
            <v>W15</v>
          </cell>
          <cell r="C1634">
            <v>43202</v>
          </cell>
          <cell r="D1634" t="str">
            <v>B</v>
          </cell>
          <cell r="E1634" t="str">
            <v>ASSY</v>
          </cell>
          <cell r="G1634" t="str">
            <v>Old</v>
          </cell>
          <cell r="H1634" t="str">
            <v>Clear View Cover</v>
          </cell>
          <cell r="J1634">
            <v>22</v>
          </cell>
          <cell r="L1634">
            <v>0</v>
          </cell>
        </row>
        <row r="1635">
          <cell r="A1635" t="str">
            <v>M4</v>
          </cell>
          <cell r="B1635" t="str">
            <v>W15</v>
          </cell>
          <cell r="C1635">
            <v>43202</v>
          </cell>
          <cell r="D1635" t="str">
            <v>B</v>
          </cell>
          <cell r="E1635" t="str">
            <v>ASSY</v>
          </cell>
          <cell r="G1635" t="str">
            <v>Old</v>
          </cell>
          <cell r="H1635" t="str">
            <v>Clear View Cover</v>
          </cell>
          <cell r="J1635">
            <v>47</v>
          </cell>
          <cell r="L1635">
            <v>0</v>
          </cell>
        </row>
        <row r="1636">
          <cell r="A1636" t="str">
            <v>M4</v>
          </cell>
          <cell r="B1636" t="str">
            <v>W15</v>
          </cell>
          <cell r="C1636">
            <v>43202</v>
          </cell>
          <cell r="D1636" t="str">
            <v>B</v>
          </cell>
          <cell r="E1636" t="str">
            <v>ASSY</v>
          </cell>
          <cell r="G1636" t="str">
            <v>Old</v>
          </cell>
          <cell r="H1636" t="str">
            <v>Clear View Cover</v>
          </cell>
          <cell r="J1636">
            <v>1550</v>
          </cell>
          <cell r="L1636">
            <v>0</v>
          </cell>
        </row>
        <row r="1637">
          <cell r="A1637" t="str">
            <v>M4</v>
          </cell>
          <cell r="B1637" t="str">
            <v>W15</v>
          </cell>
          <cell r="C1637">
            <v>43202</v>
          </cell>
          <cell r="D1637" t="str">
            <v>B</v>
          </cell>
          <cell r="E1637" t="str">
            <v>ASSY</v>
          </cell>
          <cell r="G1637" t="str">
            <v>Old</v>
          </cell>
          <cell r="H1637" t="str">
            <v>Flip Cover</v>
          </cell>
          <cell r="J1637">
            <v>1083</v>
          </cell>
          <cell r="L1637">
            <v>0</v>
          </cell>
        </row>
        <row r="1638">
          <cell r="A1638" t="str">
            <v>M4</v>
          </cell>
          <cell r="B1638" t="str">
            <v>W15</v>
          </cell>
          <cell r="C1638">
            <v>43202</v>
          </cell>
          <cell r="D1638" t="str">
            <v>B</v>
          </cell>
          <cell r="E1638" t="str">
            <v>ASSY</v>
          </cell>
          <cell r="G1638" t="str">
            <v>Old</v>
          </cell>
          <cell r="H1638" t="str">
            <v>Flip Cover</v>
          </cell>
          <cell r="J1638">
            <v>117</v>
          </cell>
          <cell r="L1638">
            <v>0</v>
          </cell>
        </row>
        <row r="1639">
          <cell r="A1639" t="str">
            <v>M4</v>
          </cell>
          <cell r="B1639" t="str">
            <v>W15</v>
          </cell>
          <cell r="C1639">
            <v>43202</v>
          </cell>
          <cell r="D1639" t="str">
            <v>B</v>
          </cell>
          <cell r="E1639" t="str">
            <v>ASSY</v>
          </cell>
          <cell r="G1639" t="str">
            <v>Old</v>
          </cell>
          <cell r="H1639" t="str">
            <v>Flip Cover</v>
          </cell>
          <cell r="J1639">
            <v>16</v>
          </cell>
          <cell r="L1639">
            <v>0</v>
          </cell>
        </row>
        <row r="1640">
          <cell r="A1640" t="str">
            <v>M4</v>
          </cell>
          <cell r="B1640" t="str">
            <v>W15</v>
          </cell>
          <cell r="C1640">
            <v>43202</v>
          </cell>
          <cell r="D1640" t="str">
            <v>B</v>
          </cell>
          <cell r="E1640" t="str">
            <v>ASSY</v>
          </cell>
          <cell r="G1640" t="str">
            <v>Old</v>
          </cell>
          <cell r="H1640" t="str">
            <v>Flip Cover</v>
          </cell>
          <cell r="J1640">
            <v>915</v>
          </cell>
          <cell r="L1640">
            <v>0</v>
          </cell>
        </row>
        <row r="1641">
          <cell r="A1641" t="str">
            <v>M4</v>
          </cell>
          <cell r="B1641" t="str">
            <v>W15</v>
          </cell>
          <cell r="C1641">
            <v>43202</v>
          </cell>
          <cell r="D1641" t="str">
            <v>B</v>
          </cell>
          <cell r="E1641" t="str">
            <v>ASSY</v>
          </cell>
          <cell r="G1641" t="str">
            <v>Old</v>
          </cell>
          <cell r="H1641" t="str">
            <v>Flip Cover</v>
          </cell>
          <cell r="J1641">
            <v>45</v>
          </cell>
          <cell r="L1641">
            <v>0</v>
          </cell>
        </row>
        <row r="1642">
          <cell r="A1642" t="str">
            <v>M4</v>
          </cell>
          <cell r="B1642" t="str">
            <v>W15</v>
          </cell>
          <cell r="C1642">
            <v>43202</v>
          </cell>
          <cell r="D1642" t="str">
            <v>B</v>
          </cell>
          <cell r="E1642" t="str">
            <v>ASSY</v>
          </cell>
          <cell r="G1642" t="str">
            <v>Old</v>
          </cell>
          <cell r="H1642" t="str">
            <v>Flip Cover</v>
          </cell>
          <cell r="J1642">
            <v>7</v>
          </cell>
          <cell r="L1642">
            <v>0</v>
          </cell>
        </row>
        <row r="1643">
          <cell r="A1643" t="str">
            <v>M4</v>
          </cell>
          <cell r="B1643" t="str">
            <v>W15</v>
          </cell>
          <cell r="C1643">
            <v>43202</v>
          </cell>
          <cell r="D1643" t="str">
            <v>B</v>
          </cell>
          <cell r="E1643" t="str">
            <v>PACKING</v>
          </cell>
          <cell r="G1643" t="str">
            <v>New</v>
          </cell>
          <cell r="H1643" t="str">
            <v>Clear View Cover</v>
          </cell>
          <cell r="J1643">
            <v>1103</v>
          </cell>
          <cell r="L1643">
            <v>3</v>
          </cell>
        </row>
        <row r="1644">
          <cell r="A1644" t="str">
            <v>M4</v>
          </cell>
          <cell r="B1644" t="str">
            <v>W15</v>
          </cell>
          <cell r="C1644">
            <v>43202</v>
          </cell>
          <cell r="D1644" t="str">
            <v>B</v>
          </cell>
          <cell r="E1644" t="str">
            <v>PACKING</v>
          </cell>
          <cell r="G1644" t="str">
            <v>New</v>
          </cell>
          <cell r="H1644" t="str">
            <v>Clear View Cover</v>
          </cell>
          <cell r="J1644">
            <v>382</v>
          </cell>
          <cell r="L1644">
            <v>2</v>
          </cell>
        </row>
        <row r="1645">
          <cell r="A1645" t="str">
            <v>M4</v>
          </cell>
          <cell r="B1645" t="str">
            <v>W15</v>
          </cell>
          <cell r="C1645">
            <v>43202</v>
          </cell>
          <cell r="D1645" t="str">
            <v>B</v>
          </cell>
          <cell r="E1645" t="str">
            <v>PACKING</v>
          </cell>
          <cell r="G1645" t="str">
            <v>New</v>
          </cell>
          <cell r="H1645" t="str">
            <v>Clear View Cover</v>
          </cell>
          <cell r="J1645">
            <v>80</v>
          </cell>
          <cell r="L1645">
            <v>0</v>
          </cell>
        </row>
        <row r="1646">
          <cell r="A1646" t="str">
            <v>M4</v>
          </cell>
          <cell r="B1646" t="str">
            <v>W15</v>
          </cell>
          <cell r="C1646">
            <v>43202</v>
          </cell>
          <cell r="D1646" t="str">
            <v>B</v>
          </cell>
          <cell r="E1646" t="str">
            <v>PACKING</v>
          </cell>
          <cell r="G1646" t="str">
            <v>New</v>
          </cell>
          <cell r="H1646" t="str">
            <v>Clear View Cover</v>
          </cell>
          <cell r="J1646">
            <v>433</v>
          </cell>
          <cell r="L1646">
            <v>3</v>
          </cell>
        </row>
        <row r="1647">
          <cell r="A1647" t="str">
            <v>M4</v>
          </cell>
          <cell r="B1647" t="str">
            <v>W15</v>
          </cell>
          <cell r="C1647">
            <v>43202</v>
          </cell>
          <cell r="D1647" t="str">
            <v>B</v>
          </cell>
          <cell r="E1647" t="str">
            <v>PACKING</v>
          </cell>
          <cell r="G1647" t="str">
            <v>New</v>
          </cell>
          <cell r="H1647" t="str">
            <v>Clear View Cover</v>
          </cell>
          <cell r="J1647">
            <v>43</v>
          </cell>
          <cell r="L1647">
            <v>3</v>
          </cell>
        </row>
        <row r="1648">
          <cell r="A1648" t="str">
            <v>M4</v>
          </cell>
          <cell r="B1648" t="str">
            <v>W15</v>
          </cell>
          <cell r="C1648">
            <v>43202</v>
          </cell>
          <cell r="D1648" t="str">
            <v>B</v>
          </cell>
          <cell r="E1648" t="str">
            <v>PACKING</v>
          </cell>
          <cell r="G1648" t="str">
            <v>Old</v>
          </cell>
          <cell r="H1648" t="str">
            <v>Flip Cover</v>
          </cell>
          <cell r="J1648">
            <v>70</v>
          </cell>
          <cell r="L1648">
            <v>0</v>
          </cell>
        </row>
        <row r="1649">
          <cell r="A1649" t="str">
            <v>M4</v>
          </cell>
          <cell r="B1649" t="str">
            <v>W15</v>
          </cell>
          <cell r="C1649">
            <v>43202</v>
          </cell>
          <cell r="D1649" t="str">
            <v>B</v>
          </cell>
          <cell r="E1649" t="str">
            <v>PACKING</v>
          </cell>
          <cell r="G1649" t="str">
            <v>Old</v>
          </cell>
          <cell r="H1649" t="str">
            <v>Flip Cover</v>
          </cell>
          <cell r="J1649">
            <v>25</v>
          </cell>
          <cell r="L1649">
            <v>0</v>
          </cell>
        </row>
        <row r="1650">
          <cell r="A1650" t="str">
            <v>M4</v>
          </cell>
          <cell r="B1650" t="str">
            <v>W15</v>
          </cell>
          <cell r="C1650">
            <v>43202</v>
          </cell>
          <cell r="D1650" t="str">
            <v>B</v>
          </cell>
          <cell r="E1650" t="str">
            <v>PACKING</v>
          </cell>
          <cell r="G1650" t="str">
            <v>Old</v>
          </cell>
          <cell r="H1650" t="str">
            <v>Flip Cover</v>
          </cell>
          <cell r="J1650">
            <v>565</v>
          </cell>
          <cell r="L1650">
            <v>5</v>
          </cell>
        </row>
        <row r="1651">
          <cell r="A1651" t="str">
            <v>M4</v>
          </cell>
          <cell r="B1651" t="str">
            <v>W15</v>
          </cell>
          <cell r="C1651">
            <v>43202</v>
          </cell>
          <cell r="D1651" t="str">
            <v>B</v>
          </cell>
          <cell r="E1651" t="str">
            <v>PACKING</v>
          </cell>
          <cell r="G1651" t="str">
            <v>Old</v>
          </cell>
          <cell r="H1651" t="str">
            <v>Flip Cover</v>
          </cell>
          <cell r="J1651">
            <v>19</v>
          </cell>
          <cell r="L1651">
            <v>0</v>
          </cell>
        </row>
        <row r="1652">
          <cell r="A1652" t="str">
            <v>M4</v>
          </cell>
          <cell r="B1652" t="str">
            <v>W15</v>
          </cell>
          <cell r="C1652">
            <v>43202</v>
          </cell>
          <cell r="D1652" t="str">
            <v>B</v>
          </cell>
          <cell r="E1652" t="str">
            <v>ASSY</v>
          </cell>
          <cell r="G1652" t="str">
            <v>Old</v>
          </cell>
          <cell r="H1652" t="str">
            <v>Book cover</v>
          </cell>
          <cell r="J1652">
            <v>549</v>
          </cell>
          <cell r="L1652">
            <v>12</v>
          </cell>
        </row>
        <row r="1653">
          <cell r="A1653" t="str">
            <v>M4</v>
          </cell>
          <cell r="B1653" t="str">
            <v>W15</v>
          </cell>
          <cell r="C1653">
            <v>43202</v>
          </cell>
          <cell r="D1653" t="str">
            <v>B</v>
          </cell>
          <cell r="E1653" t="str">
            <v>ASSY</v>
          </cell>
          <cell r="G1653" t="str">
            <v>Old</v>
          </cell>
          <cell r="H1653" t="str">
            <v>Book cover</v>
          </cell>
          <cell r="J1653">
            <v>503</v>
          </cell>
          <cell r="L1653">
            <v>0</v>
          </cell>
        </row>
        <row r="1654">
          <cell r="A1654" t="str">
            <v>M4</v>
          </cell>
          <cell r="B1654" t="str">
            <v>W15</v>
          </cell>
          <cell r="C1654">
            <v>43202</v>
          </cell>
          <cell r="D1654" t="str">
            <v>B</v>
          </cell>
          <cell r="E1654" t="str">
            <v>ASSY</v>
          </cell>
          <cell r="G1654" t="str">
            <v>Old</v>
          </cell>
          <cell r="H1654" t="str">
            <v>Book cover</v>
          </cell>
          <cell r="J1654">
            <v>59</v>
          </cell>
          <cell r="L1654">
            <v>0</v>
          </cell>
        </row>
        <row r="1655">
          <cell r="A1655" t="str">
            <v>M4</v>
          </cell>
          <cell r="B1655" t="str">
            <v>W15</v>
          </cell>
          <cell r="C1655">
            <v>43202</v>
          </cell>
          <cell r="D1655" t="str">
            <v>B</v>
          </cell>
          <cell r="E1655" t="str">
            <v>ASSY</v>
          </cell>
          <cell r="G1655" t="str">
            <v>Old</v>
          </cell>
          <cell r="H1655" t="str">
            <v>Book cover</v>
          </cell>
          <cell r="J1655">
            <v>47</v>
          </cell>
          <cell r="L1655">
            <v>0</v>
          </cell>
        </row>
        <row r="1656">
          <cell r="A1656" t="str">
            <v>M4</v>
          </cell>
          <cell r="B1656" t="str">
            <v>W15</v>
          </cell>
          <cell r="C1656">
            <v>43202</v>
          </cell>
          <cell r="D1656" t="str">
            <v>B</v>
          </cell>
          <cell r="E1656" t="str">
            <v>ASSY</v>
          </cell>
          <cell r="G1656" t="str">
            <v>Old</v>
          </cell>
          <cell r="H1656" t="str">
            <v>Book cover</v>
          </cell>
          <cell r="J1656">
            <v>48</v>
          </cell>
          <cell r="L1656">
            <v>0</v>
          </cell>
        </row>
        <row r="1657">
          <cell r="A1657" t="str">
            <v>M4</v>
          </cell>
          <cell r="B1657" t="str">
            <v>W15</v>
          </cell>
          <cell r="C1657">
            <v>43202</v>
          </cell>
          <cell r="D1657" t="str">
            <v>B</v>
          </cell>
          <cell r="E1657" t="str">
            <v>ASSY</v>
          </cell>
          <cell r="G1657" t="str">
            <v>Old</v>
          </cell>
          <cell r="H1657" t="str">
            <v>Book cover</v>
          </cell>
          <cell r="J1657">
            <v>670</v>
          </cell>
          <cell r="L1657">
            <v>0</v>
          </cell>
        </row>
        <row r="1658">
          <cell r="A1658" t="str">
            <v>M4</v>
          </cell>
          <cell r="B1658" t="str">
            <v>W15</v>
          </cell>
          <cell r="C1658">
            <v>43202</v>
          </cell>
          <cell r="D1658" t="str">
            <v>B</v>
          </cell>
          <cell r="E1658" t="str">
            <v>ASSY</v>
          </cell>
          <cell r="G1658" t="str">
            <v>Old</v>
          </cell>
          <cell r="H1658" t="str">
            <v>Book cover</v>
          </cell>
          <cell r="J1658">
            <v>633</v>
          </cell>
          <cell r="L1658">
            <v>0</v>
          </cell>
        </row>
        <row r="1659">
          <cell r="A1659" t="str">
            <v>M4</v>
          </cell>
          <cell r="B1659" t="str">
            <v>W15</v>
          </cell>
          <cell r="C1659">
            <v>43202</v>
          </cell>
          <cell r="D1659" t="str">
            <v>B</v>
          </cell>
          <cell r="E1659" t="str">
            <v>IN T/P</v>
          </cell>
          <cell r="G1659" t="str">
            <v>New</v>
          </cell>
          <cell r="H1659" t="str">
            <v>Clear View Cover</v>
          </cell>
          <cell r="J1659">
            <v>1504</v>
          </cell>
          <cell r="L1659">
            <v>0</v>
          </cell>
        </row>
        <row r="1660">
          <cell r="A1660" t="str">
            <v>M4</v>
          </cell>
          <cell r="B1660" t="str">
            <v>W15</v>
          </cell>
          <cell r="C1660">
            <v>43202</v>
          </cell>
          <cell r="D1660" t="str">
            <v>B</v>
          </cell>
          <cell r="E1660" t="str">
            <v>IN T/P</v>
          </cell>
          <cell r="G1660" t="str">
            <v>New</v>
          </cell>
          <cell r="H1660" t="str">
            <v>Clear View Cover</v>
          </cell>
          <cell r="J1660">
            <v>1854</v>
          </cell>
          <cell r="L1660">
            <v>0</v>
          </cell>
        </row>
        <row r="1661">
          <cell r="A1661" t="str">
            <v>M4</v>
          </cell>
          <cell r="B1661" t="str">
            <v>W15</v>
          </cell>
          <cell r="C1661">
            <v>43202</v>
          </cell>
          <cell r="D1661" t="str">
            <v>B</v>
          </cell>
          <cell r="E1661" t="str">
            <v>IN T/P</v>
          </cell>
          <cell r="G1661" t="str">
            <v>New</v>
          </cell>
          <cell r="H1661" t="str">
            <v>Clear View Cover</v>
          </cell>
          <cell r="J1661">
            <v>185</v>
          </cell>
          <cell r="L1661">
            <v>0</v>
          </cell>
        </row>
        <row r="1662">
          <cell r="A1662" t="str">
            <v>M4</v>
          </cell>
          <cell r="B1662" t="str">
            <v>W15</v>
          </cell>
          <cell r="C1662">
            <v>43202</v>
          </cell>
          <cell r="D1662" t="str">
            <v>B</v>
          </cell>
          <cell r="E1662" t="str">
            <v>IN T/P</v>
          </cell>
          <cell r="G1662" t="str">
            <v>New</v>
          </cell>
          <cell r="H1662" t="str">
            <v>Clear View Cover</v>
          </cell>
          <cell r="J1662">
            <v>1870</v>
          </cell>
          <cell r="L1662">
            <v>0</v>
          </cell>
        </row>
        <row r="1663">
          <cell r="A1663" t="str">
            <v>M4</v>
          </cell>
          <cell r="B1663" t="str">
            <v>W15</v>
          </cell>
          <cell r="C1663">
            <v>43202</v>
          </cell>
          <cell r="D1663" t="str">
            <v>B</v>
          </cell>
          <cell r="E1663" t="str">
            <v>IN T/P</v>
          </cell>
          <cell r="G1663" t="str">
            <v>New</v>
          </cell>
          <cell r="H1663" t="str">
            <v>Clear View Cover</v>
          </cell>
          <cell r="J1663">
            <v>197</v>
          </cell>
          <cell r="L1663">
            <v>0</v>
          </cell>
        </row>
        <row r="1664">
          <cell r="A1664" t="str">
            <v>M4</v>
          </cell>
          <cell r="B1664" t="str">
            <v>W15</v>
          </cell>
          <cell r="C1664">
            <v>43202</v>
          </cell>
          <cell r="D1664" t="str">
            <v>B</v>
          </cell>
          <cell r="E1664" t="str">
            <v>IN T/P</v>
          </cell>
          <cell r="G1664" t="str">
            <v>New</v>
          </cell>
          <cell r="H1664" t="str">
            <v>Clear View Cover</v>
          </cell>
          <cell r="J1664">
            <v>827</v>
          </cell>
          <cell r="L1664">
            <v>0</v>
          </cell>
        </row>
        <row r="1665">
          <cell r="A1665" t="str">
            <v>M4</v>
          </cell>
          <cell r="B1665" t="str">
            <v>W15</v>
          </cell>
          <cell r="C1665">
            <v>43202</v>
          </cell>
          <cell r="D1665" t="str">
            <v>B</v>
          </cell>
          <cell r="E1665" t="str">
            <v>IN T/P</v>
          </cell>
          <cell r="G1665" t="str">
            <v>Old</v>
          </cell>
          <cell r="H1665" t="str">
            <v>Clear View Cover</v>
          </cell>
          <cell r="J1665">
            <v>83</v>
          </cell>
          <cell r="L1665">
            <v>0</v>
          </cell>
        </row>
        <row r="1666">
          <cell r="A1666" t="str">
            <v>M4</v>
          </cell>
          <cell r="B1666" t="str">
            <v>W15</v>
          </cell>
          <cell r="C1666">
            <v>43202</v>
          </cell>
          <cell r="D1666" t="str">
            <v>B</v>
          </cell>
          <cell r="E1666" t="str">
            <v>IN T/P</v>
          </cell>
          <cell r="G1666" t="str">
            <v>Old</v>
          </cell>
          <cell r="H1666" t="str">
            <v>Clear View Cover</v>
          </cell>
          <cell r="J1666">
            <v>16</v>
          </cell>
          <cell r="L1666">
            <v>0</v>
          </cell>
        </row>
        <row r="1667">
          <cell r="A1667" t="str">
            <v>M4</v>
          </cell>
          <cell r="B1667" t="str">
            <v>W15</v>
          </cell>
          <cell r="C1667">
            <v>43202</v>
          </cell>
          <cell r="D1667" t="str">
            <v>B</v>
          </cell>
          <cell r="E1667" t="str">
            <v>IN T/P</v>
          </cell>
          <cell r="G1667" t="str">
            <v>Old</v>
          </cell>
          <cell r="H1667" t="str">
            <v>Clear View Cover</v>
          </cell>
          <cell r="J1667">
            <v>11</v>
          </cell>
          <cell r="L1667">
            <v>0</v>
          </cell>
        </row>
        <row r="1668">
          <cell r="A1668" t="str">
            <v>M4</v>
          </cell>
          <cell r="B1668" t="str">
            <v>W15</v>
          </cell>
          <cell r="C1668">
            <v>43202</v>
          </cell>
          <cell r="D1668" t="str">
            <v>B</v>
          </cell>
          <cell r="E1668" t="str">
            <v>IN T/P</v>
          </cell>
          <cell r="G1668" t="str">
            <v>Old</v>
          </cell>
          <cell r="H1668" t="str">
            <v>Clear View Cover</v>
          </cell>
          <cell r="J1668">
            <v>47</v>
          </cell>
          <cell r="L1668">
            <v>0</v>
          </cell>
        </row>
        <row r="1669">
          <cell r="A1669" t="str">
            <v>M4</v>
          </cell>
          <cell r="B1669" t="str">
            <v>W15</v>
          </cell>
          <cell r="C1669">
            <v>43202</v>
          </cell>
          <cell r="D1669" t="str">
            <v>B</v>
          </cell>
          <cell r="E1669" t="str">
            <v>IN T/P</v>
          </cell>
          <cell r="G1669" t="str">
            <v>Old</v>
          </cell>
          <cell r="H1669" t="str">
            <v>Clear View Cover</v>
          </cell>
          <cell r="J1669">
            <v>18</v>
          </cell>
          <cell r="L1669">
            <v>0</v>
          </cell>
        </row>
        <row r="1670">
          <cell r="A1670" t="str">
            <v>M4</v>
          </cell>
          <cell r="B1670" t="str">
            <v>W15</v>
          </cell>
          <cell r="C1670">
            <v>43202</v>
          </cell>
          <cell r="D1670" t="str">
            <v>B</v>
          </cell>
          <cell r="E1670" t="str">
            <v>IN T/P</v>
          </cell>
          <cell r="G1670" t="str">
            <v>Old</v>
          </cell>
          <cell r="H1670" t="str">
            <v>Clear View Cover</v>
          </cell>
          <cell r="J1670">
            <v>122</v>
          </cell>
          <cell r="L1670">
            <v>1</v>
          </cell>
        </row>
        <row r="1671">
          <cell r="A1671" t="str">
            <v>M4</v>
          </cell>
          <cell r="B1671" t="str">
            <v>W15</v>
          </cell>
          <cell r="C1671">
            <v>43202</v>
          </cell>
          <cell r="D1671" t="str">
            <v>B</v>
          </cell>
          <cell r="E1671" t="str">
            <v>IN T/P</v>
          </cell>
          <cell r="G1671" t="str">
            <v>Old</v>
          </cell>
          <cell r="H1671" t="str">
            <v>Clear View Cover</v>
          </cell>
          <cell r="J1671">
            <v>24</v>
          </cell>
          <cell r="L1671">
            <v>0</v>
          </cell>
        </row>
        <row r="1672">
          <cell r="A1672" t="str">
            <v>M4</v>
          </cell>
          <cell r="B1672" t="str">
            <v>W15</v>
          </cell>
          <cell r="C1672">
            <v>43202</v>
          </cell>
          <cell r="D1672" t="str">
            <v>B</v>
          </cell>
          <cell r="E1672" t="str">
            <v>IN T/P</v>
          </cell>
          <cell r="G1672" t="str">
            <v>Old</v>
          </cell>
          <cell r="H1672" t="str">
            <v>Book cover</v>
          </cell>
          <cell r="J1672">
            <v>70</v>
          </cell>
          <cell r="L1672">
            <v>0</v>
          </cell>
        </row>
        <row r="1673">
          <cell r="A1673" t="str">
            <v>M4</v>
          </cell>
          <cell r="B1673" t="str">
            <v>W15</v>
          </cell>
          <cell r="C1673">
            <v>43202</v>
          </cell>
          <cell r="D1673" t="str">
            <v>B</v>
          </cell>
          <cell r="E1673" t="str">
            <v>IN T/P</v>
          </cell>
          <cell r="G1673" t="str">
            <v>Old</v>
          </cell>
          <cell r="H1673" t="str">
            <v>Book cover</v>
          </cell>
          <cell r="J1673">
            <v>110</v>
          </cell>
          <cell r="L1673">
            <v>0</v>
          </cell>
        </row>
        <row r="1674">
          <cell r="A1674" t="str">
            <v>M4</v>
          </cell>
          <cell r="B1674" t="str">
            <v>W15</v>
          </cell>
          <cell r="C1674">
            <v>43202</v>
          </cell>
          <cell r="D1674" t="str">
            <v>B</v>
          </cell>
          <cell r="E1674" t="str">
            <v>IN T/P</v>
          </cell>
          <cell r="G1674" t="str">
            <v>Old</v>
          </cell>
          <cell r="H1674" t="str">
            <v>Book cover</v>
          </cell>
          <cell r="J1674">
            <v>9</v>
          </cell>
          <cell r="L1674">
            <v>0</v>
          </cell>
        </row>
        <row r="1675">
          <cell r="A1675" t="str">
            <v>M4</v>
          </cell>
          <cell r="B1675" t="str">
            <v>W15</v>
          </cell>
          <cell r="C1675">
            <v>43202</v>
          </cell>
          <cell r="D1675" t="str">
            <v>B</v>
          </cell>
          <cell r="E1675" t="str">
            <v>IN T/P</v>
          </cell>
          <cell r="G1675" t="str">
            <v>Old</v>
          </cell>
          <cell r="H1675" t="str">
            <v>Book cover</v>
          </cell>
          <cell r="J1675">
            <v>670</v>
          </cell>
          <cell r="L1675">
            <v>0</v>
          </cell>
        </row>
        <row r="1676">
          <cell r="A1676" t="str">
            <v>M4</v>
          </cell>
          <cell r="B1676" t="str">
            <v>W15</v>
          </cell>
          <cell r="C1676">
            <v>43202</v>
          </cell>
          <cell r="D1676" t="str">
            <v>B</v>
          </cell>
          <cell r="E1676" t="str">
            <v>IN T/P</v>
          </cell>
          <cell r="G1676" t="str">
            <v>Old</v>
          </cell>
          <cell r="H1676" t="str">
            <v>Book cover</v>
          </cell>
          <cell r="J1676">
            <v>630</v>
          </cell>
          <cell r="L1676">
            <v>0</v>
          </cell>
        </row>
        <row r="1677">
          <cell r="A1677" t="str">
            <v>M4</v>
          </cell>
          <cell r="B1677" t="str">
            <v>W15</v>
          </cell>
          <cell r="C1677">
            <v>43202</v>
          </cell>
          <cell r="D1677" t="str">
            <v>B</v>
          </cell>
          <cell r="E1677" t="str">
            <v>IN T/P</v>
          </cell>
          <cell r="G1677" t="str">
            <v>Old</v>
          </cell>
          <cell r="H1677" t="str">
            <v>Clear View Cover</v>
          </cell>
          <cell r="J1677">
            <v>3</v>
          </cell>
          <cell r="L1677">
            <v>1</v>
          </cell>
        </row>
        <row r="1678">
          <cell r="A1678" t="str">
            <v>M4</v>
          </cell>
          <cell r="B1678" t="str">
            <v>W15</v>
          </cell>
          <cell r="C1678">
            <v>43202</v>
          </cell>
          <cell r="D1678" t="str">
            <v>B</v>
          </cell>
          <cell r="E1678" t="str">
            <v>MAIN HEATING</v>
          </cell>
          <cell r="G1678" t="str">
            <v>Old</v>
          </cell>
          <cell r="H1678" t="str">
            <v>Book cover</v>
          </cell>
          <cell r="J1678">
            <v>115</v>
          </cell>
          <cell r="L1678">
            <v>0</v>
          </cell>
        </row>
        <row r="1679">
          <cell r="A1679" t="str">
            <v>M4</v>
          </cell>
          <cell r="B1679" t="str">
            <v>W15</v>
          </cell>
          <cell r="C1679">
            <v>43202</v>
          </cell>
          <cell r="D1679" t="str">
            <v>B</v>
          </cell>
          <cell r="E1679" t="str">
            <v>MAIN HEATING</v>
          </cell>
          <cell r="G1679" t="str">
            <v>Old</v>
          </cell>
          <cell r="H1679" t="str">
            <v>Book cover</v>
          </cell>
          <cell r="J1679">
            <v>49</v>
          </cell>
          <cell r="L1679">
            <v>0</v>
          </cell>
        </row>
        <row r="1680">
          <cell r="A1680" t="str">
            <v>M4</v>
          </cell>
          <cell r="B1680" t="str">
            <v>W15</v>
          </cell>
          <cell r="C1680">
            <v>43202</v>
          </cell>
          <cell r="D1680" t="str">
            <v>B</v>
          </cell>
          <cell r="E1680" t="str">
            <v>MAIN HEATING</v>
          </cell>
          <cell r="G1680" t="str">
            <v>Old</v>
          </cell>
          <cell r="H1680" t="str">
            <v>Book cover</v>
          </cell>
          <cell r="J1680">
            <v>4</v>
          </cell>
          <cell r="L1680">
            <v>0</v>
          </cell>
        </row>
        <row r="1681">
          <cell r="A1681" t="str">
            <v>M4</v>
          </cell>
          <cell r="B1681" t="str">
            <v>W15</v>
          </cell>
          <cell r="C1681">
            <v>43202</v>
          </cell>
          <cell r="D1681" t="str">
            <v>B</v>
          </cell>
          <cell r="E1681" t="str">
            <v>PACKING</v>
          </cell>
          <cell r="G1681" t="str">
            <v>Old</v>
          </cell>
          <cell r="H1681" t="str">
            <v>Book cover</v>
          </cell>
          <cell r="J1681">
            <v>585</v>
          </cell>
          <cell r="L1681">
            <v>5</v>
          </cell>
        </row>
        <row r="1682">
          <cell r="A1682" t="str">
            <v>M4</v>
          </cell>
          <cell r="B1682" t="str">
            <v>W15</v>
          </cell>
          <cell r="C1682">
            <v>43202</v>
          </cell>
          <cell r="D1682" t="str">
            <v>B</v>
          </cell>
          <cell r="E1682" t="str">
            <v>PACKING</v>
          </cell>
          <cell r="G1682" t="str">
            <v>Old</v>
          </cell>
          <cell r="H1682" t="str">
            <v>Book cover</v>
          </cell>
          <cell r="J1682">
            <v>202</v>
          </cell>
          <cell r="L1682">
            <v>2</v>
          </cell>
        </row>
        <row r="1683">
          <cell r="A1683" t="str">
            <v>M4</v>
          </cell>
          <cell r="B1683" t="str">
            <v>W15</v>
          </cell>
          <cell r="C1683">
            <v>43202</v>
          </cell>
          <cell r="D1683" t="str">
            <v>B</v>
          </cell>
          <cell r="E1683" t="str">
            <v>PACKING</v>
          </cell>
          <cell r="G1683" t="str">
            <v>Old</v>
          </cell>
          <cell r="H1683" t="str">
            <v>Book cover</v>
          </cell>
          <cell r="J1683">
            <v>324</v>
          </cell>
          <cell r="L1683">
            <v>8</v>
          </cell>
        </row>
        <row r="1684">
          <cell r="A1684" t="str">
            <v>M4</v>
          </cell>
          <cell r="B1684" t="str">
            <v>W15</v>
          </cell>
          <cell r="C1684">
            <v>43202</v>
          </cell>
          <cell r="D1684" t="str">
            <v>B</v>
          </cell>
          <cell r="E1684" t="str">
            <v>PACKING</v>
          </cell>
          <cell r="G1684" t="str">
            <v>Old</v>
          </cell>
          <cell r="H1684" t="str">
            <v>Book cover</v>
          </cell>
          <cell r="J1684">
            <v>823</v>
          </cell>
          <cell r="L1684">
            <v>3</v>
          </cell>
        </row>
        <row r="1685">
          <cell r="A1685" t="str">
            <v>M4</v>
          </cell>
          <cell r="B1685" t="str">
            <v>W15</v>
          </cell>
          <cell r="C1685">
            <v>43202</v>
          </cell>
          <cell r="D1685" t="str">
            <v>B</v>
          </cell>
          <cell r="E1685" t="str">
            <v>PACKING</v>
          </cell>
          <cell r="G1685" t="str">
            <v>Old</v>
          </cell>
          <cell r="H1685" t="str">
            <v>Book cover</v>
          </cell>
          <cell r="J1685">
            <v>64</v>
          </cell>
          <cell r="L1685">
            <v>4</v>
          </cell>
        </row>
        <row r="1686">
          <cell r="A1686" t="str">
            <v>M4</v>
          </cell>
          <cell r="B1686" t="str">
            <v>W15</v>
          </cell>
          <cell r="C1686">
            <v>43202</v>
          </cell>
          <cell r="D1686" t="str">
            <v>B</v>
          </cell>
          <cell r="E1686" t="str">
            <v>PACKING</v>
          </cell>
          <cell r="G1686" t="str">
            <v>Old</v>
          </cell>
          <cell r="H1686" t="str">
            <v>Book cover</v>
          </cell>
          <cell r="J1686">
            <v>243</v>
          </cell>
          <cell r="L1686">
            <v>12</v>
          </cell>
        </row>
        <row r="1687">
          <cell r="A1687" t="str">
            <v>M4</v>
          </cell>
          <cell r="B1687" t="str">
            <v>W15</v>
          </cell>
          <cell r="C1687">
            <v>43202</v>
          </cell>
          <cell r="D1687" t="str">
            <v>B</v>
          </cell>
          <cell r="E1687" t="str">
            <v>PACKING</v>
          </cell>
          <cell r="G1687" t="str">
            <v>Old</v>
          </cell>
          <cell r="H1687" t="str">
            <v>Book cover</v>
          </cell>
          <cell r="J1687">
            <v>800</v>
          </cell>
          <cell r="L1687">
            <v>0</v>
          </cell>
        </row>
        <row r="1688">
          <cell r="A1688" t="str">
            <v>M4</v>
          </cell>
          <cell r="B1688" t="str">
            <v>W15</v>
          </cell>
          <cell r="C1688">
            <v>43202</v>
          </cell>
          <cell r="D1688" t="str">
            <v>B</v>
          </cell>
          <cell r="E1688" t="str">
            <v>PACKING</v>
          </cell>
          <cell r="G1688" t="str">
            <v>Old</v>
          </cell>
          <cell r="H1688" t="str">
            <v>Clear View Cover</v>
          </cell>
          <cell r="J1688">
            <v>363</v>
          </cell>
          <cell r="L1688">
            <v>1</v>
          </cell>
        </row>
        <row r="1689">
          <cell r="A1689" t="str">
            <v>M4</v>
          </cell>
          <cell r="B1689" t="str">
            <v>W15</v>
          </cell>
          <cell r="C1689">
            <v>43202</v>
          </cell>
          <cell r="D1689" t="str">
            <v>B</v>
          </cell>
          <cell r="E1689" t="str">
            <v>PACKING</v>
          </cell>
          <cell r="G1689" t="str">
            <v>Old</v>
          </cell>
          <cell r="H1689" t="str">
            <v>Clear View Cover</v>
          </cell>
          <cell r="J1689">
            <v>324</v>
          </cell>
          <cell r="L1689">
            <v>5</v>
          </cell>
        </row>
        <row r="1690">
          <cell r="A1690" t="str">
            <v>M4</v>
          </cell>
          <cell r="B1690" t="str">
            <v>W15</v>
          </cell>
          <cell r="C1690">
            <v>43202</v>
          </cell>
          <cell r="D1690" t="str">
            <v>B</v>
          </cell>
          <cell r="E1690" t="str">
            <v>PACKING</v>
          </cell>
          <cell r="G1690" t="str">
            <v>Old</v>
          </cell>
          <cell r="H1690" t="str">
            <v>Clear View Cover</v>
          </cell>
          <cell r="J1690">
            <v>101</v>
          </cell>
          <cell r="L1690">
            <v>1</v>
          </cell>
        </row>
        <row r="1691">
          <cell r="A1691" t="str">
            <v>M4</v>
          </cell>
          <cell r="B1691" t="str">
            <v>W15</v>
          </cell>
          <cell r="C1691">
            <v>43202</v>
          </cell>
          <cell r="D1691" t="str">
            <v>B</v>
          </cell>
          <cell r="E1691" t="str">
            <v>PACKING</v>
          </cell>
          <cell r="G1691" t="str">
            <v>Old</v>
          </cell>
          <cell r="H1691" t="str">
            <v>Clear View Cover</v>
          </cell>
          <cell r="J1691">
            <v>58</v>
          </cell>
          <cell r="L1691">
            <v>0</v>
          </cell>
        </row>
        <row r="1692">
          <cell r="A1692" t="str">
            <v>M4</v>
          </cell>
          <cell r="B1692" t="str">
            <v>W15</v>
          </cell>
          <cell r="C1692">
            <v>43202</v>
          </cell>
          <cell r="D1692" t="str">
            <v>B</v>
          </cell>
          <cell r="E1692" t="str">
            <v>PACKING</v>
          </cell>
          <cell r="G1692" t="str">
            <v>New</v>
          </cell>
          <cell r="H1692" t="str">
            <v>Clear View Cover</v>
          </cell>
          <cell r="J1692">
            <v>445</v>
          </cell>
          <cell r="L1692">
            <v>5</v>
          </cell>
        </row>
        <row r="1693">
          <cell r="A1693" t="str">
            <v>M4</v>
          </cell>
          <cell r="B1693" t="str">
            <v>W15</v>
          </cell>
          <cell r="C1693">
            <v>43202</v>
          </cell>
          <cell r="D1693" t="str">
            <v>B</v>
          </cell>
          <cell r="E1693" t="str">
            <v>PACKING</v>
          </cell>
          <cell r="G1693" t="str">
            <v>New</v>
          </cell>
          <cell r="H1693" t="str">
            <v>Clear View Cover</v>
          </cell>
          <cell r="J1693">
            <v>305</v>
          </cell>
          <cell r="L1693">
            <v>1</v>
          </cell>
        </row>
        <row r="1694">
          <cell r="A1694" t="str">
            <v>M4</v>
          </cell>
          <cell r="B1694" t="str">
            <v>W15</v>
          </cell>
          <cell r="C1694">
            <v>43202</v>
          </cell>
          <cell r="D1694" t="str">
            <v>B</v>
          </cell>
          <cell r="E1694" t="str">
            <v>PACKING</v>
          </cell>
          <cell r="G1694" t="str">
            <v>New</v>
          </cell>
          <cell r="H1694" t="str">
            <v>Clear View Cover</v>
          </cell>
          <cell r="J1694">
            <v>283</v>
          </cell>
          <cell r="L1694">
            <v>2</v>
          </cell>
        </row>
        <row r="1695">
          <cell r="A1695" t="str">
            <v>M4</v>
          </cell>
          <cell r="B1695" t="str">
            <v>W15</v>
          </cell>
          <cell r="C1695">
            <v>43202</v>
          </cell>
          <cell r="D1695" t="str">
            <v>B</v>
          </cell>
          <cell r="E1695" t="str">
            <v>PACKING</v>
          </cell>
          <cell r="G1695" t="str">
            <v>New</v>
          </cell>
          <cell r="H1695" t="str">
            <v>Clear View Cover</v>
          </cell>
          <cell r="J1695">
            <v>401</v>
          </cell>
          <cell r="L1695">
            <v>1</v>
          </cell>
        </row>
        <row r="1696">
          <cell r="A1696" t="str">
            <v>M4</v>
          </cell>
          <cell r="B1696" t="str">
            <v>W15</v>
          </cell>
          <cell r="C1696">
            <v>43202</v>
          </cell>
          <cell r="D1696" t="str">
            <v>B</v>
          </cell>
          <cell r="E1696" t="str">
            <v>PACKING</v>
          </cell>
          <cell r="G1696" t="str">
            <v>New</v>
          </cell>
          <cell r="H1696" t="str">
            <v>Clear View Cover</v>
          </cell>
          <cell r="J1696">
            <v>158</v>
          </cell>
          <cell r="L1696">
            <v>2</v>
          </cell>
        </row>
        <row r="1697">
          <cell r="A1697" t="str">
            <v>M4</v>
          </cell>
          <cell r="B1697" t="str">
            <v>W15</v>
          </cell>
          <cell r="C1697">
            <v>43202</v>
          </cell>
          <cell r="D1697" t="str">
            <v>B</v>
          </cell>
          <cell r="E1697" t="str">
            <v>PACKING</v>
          </cell>
          <cell r="G1697" t="str">
            <v>Old</v>
          </cell>
          <cell r="H1697" t="str">
            <v>Clear View Cover</v>
          </cell>
          <cell r="J1697">
            <v>136</v>
          </cell>
          <cell r="L1697">
            <v>4</v>
          </cell>
        </row>
        <row r="1698">
          <cell r="A1698" t="str">
            <v>M4</v>
          </cell>
          <cell r="B1698" t="str">
            <v>W15</v>
          </cell>
          <cell r="C1698">
            <v>43202</v>
          </cell>
          <cell r="D1698" t="str">
            <v>B</v>
          </cell>
          <cell r="E1698" t="str">
            <v>PACKING</v>
          </cell>
          <cell r="G1698" t="str">
            <v>Old</v>
          </cell>
          <cell r="H1698" t="str">
            <v>Clear View Cover</v>
          </cell>
          <cell r="J1698">
            <v>81</v>
          </cell>
          <cell r="L1698">
            <v>0</v>
          </cell>
        </row>
        <row r="1699">
          <cell r="A1699" t="str">
            <v>M4</v>
          </cell>
          <cell r="B1699" t="str">
            <v>W15</v>
          </cell>
          <cell r="C1699">
            <v>43202</v>
          </cell>
          <cell r="D1699" t="str">
            <v>B</v>
          </cell>
          <cell r="E1699" t="str">
            <v>PACKING</v>
          </cell>
          <cell r="G1699" t="str">
            <v>Old</v>
          </cell>
          <cell r="H1699" t="str">
            <v>Clear View Cover</v>
          </cell>
          <cell r="J1699">
            <v>114</v>
          </cell>
          <cell r="L1699">
            <v>4</v>
          </cell>
        </row>
        <row r="1700">
          <cell r="A1700" t="str">
            <v>M4</v>
          </cell>
          <cell r="B1700" t="str">
            <v>W15</v>
          </cell>
          <cell r="C1700">
            <v>43203</v>
          </cell>
          <cell r="D1700" t="str">
            <v>A</v>
          </cell>
          <cell r="E1700" t="str">
            <v>PACKING</v>
          </cell>
          <cell r="G1700" t="str">
            <v>New</v>
          </cell>
          <cell r="H1700" t="str">
            <v>Clear View Cover</v>
          </cell>
          <cell r="J1700">
            <v>875</v>
          </cell>
          <cell r="L1700">
            <v>15</v>
          </cell>
        </row>
        <row r="1701">
          <cell r="A1701" t="str">
            <v>M4</v>
          </cell>
          <cell r="B1701" t="str">
            <v>W15</v>
          </cell>
          <cell r="C1701">
            <v>43203</v>
          </cell>
          <cell r="D1701" t="str">
            <v>A</v>
          </cell>
          <cell r="E1701" t="str">
            <v>PACKING</v>
          </cell>
          <cell r="G1701" t="str">
            <v>New</v>
          </cell>
          <cell r="H1701" t="str">
            <v>Clear View Cover</v>
          </cell>
          <cell r="J1701">
            <v>1610</v>
          </cell>
          <cell r="L1701">
            <v>20</v>
          </cell>
        </row>
        <row r="1702">
          <cell r="A1702" t="str">
            <v>M4</v>
          </cell>
          <cell r="B1702" t="str">
            <v>W15</v>
          </cell>
          <cell r="C1702">
            <v>43203</v>
          </cell>
          <cell r="D1702" t="str">
            <v>A</v>
          </cell>
          <cell r="E1702" t="str">
            <v>PACKING</v>
          </cell>
          <cell r="G1702" t="str">
            <v>New</v>
          </cell>
          <cell r="H1702" t="str">
            <v>Clear View Cover</v>
          </cell>
          <cell r="J1702">
            <v>648</v>
          </cell>
          <cell r="L1702">
            <v>8</v>
          </cell>
        </row>
        <row r="1703">
          <cell r="A1703" t="str">
            <v>M4</v>
          </cell>
          <cell r="B1703" t="str">
            <v>W15</v>
          </cell>
          <cell r="C1703">
            <v>43203</v>
          </cell>
          <cell r="D1703" t="str">
            <v>A</v>
          </cell>
          <cell r="E1703" t="str">
            <v>PACKING</v>
          </cell>
          <cell r="G1703" t="str">
            <v>Old</v>
          </cell>
          <cell r="H1703" t="str">
            <v>Flip Cover</v>
          </cell>
          <cell r="J1703">
            <v>1971</v>
          </cell>
          <cell r="L1703">
            <v>11</v>
          </cell>
        </row>
        <row r="1704">
          <cell r="A1704" t="str">
            <v>M4</v>
          </cell>
          <cell r="B1704" t="str">
            <v>W15</v>
          </cell>
          <cell r="C1704">
            <v>43203</v>
          </cell>
          <cell r="D1704" t="str">
            <v>A</v>
          </cell>
          <cell r="E1704" t="str">
            <v>PACKING</v>
          </cell>
          <cell r="G1704" t="str">
            <v>Old</v>
          </cell>
          <cell r="H1704" t="str">
            <v>Flip Cover</v>
          </cell>
          <cell r="J1704">
            <v>1082</v>
          </cell>
          <cell r="L1704">
            <v>2</v>
          </cell>
        </row>
        <row r="1705">
          <cell r="A1705" t="str">
            <v>M4</v>
          </cell>
          <cell r="B1705" t="str">
            <v>W15</v>
          </cell>
          <cell r="C1705">
            <v>43203</v>
          </cell>
          <cell r="D1705" t="str">
            <v>A</v>
          </cell>
          <cell r="E1705" t="str">
            <v>PACKING</v>
          </cell>
          <cell r="G1705" t="str">
            <v>Old</v>
          </cell>
          <cell r="H1705" t="str">
            <v>Clear View Cover</v>
          </cell>
          <cell r="J1705">
            <v>28</v>
          </cell>
          <cell r="L1705">
            <v>2</v>
          </cell>
        </row>
        <row r="1706">
          <cell r="A1706" t="str">
            <v>M4</v>
          </cell>
          <cell r="B1706" t="str">
            <v>W15</v>
          </cell>
          <cell r="C1706">
            <v>43203</v>
          </cell>
          <cell r="D1706" t="str">
            <v>A</v>
          </cell>
          <cell r="E1706" t="str">
            <v>PACKING</v>
          </cell>
          <cell r="G1706" t="str">
            <v>Old</v>
          </cell>
          <cell r="H1706" t="str">
            <v>Clear View Cover</v>
          </cell>
          <cell r="J1706">
            <v>35</v>
          </cell>
          <cell r="L1706">
            <v>0</v>
          </cell>
        </row>
        <row r="1707">
          <cell r="A1707" t="str">
            <v>M4</v>
          </cell>
          <cell r="B1707" t="str">
            <v>W15</v>
          </cell>
          <cell r="C1707">
            <v>43203</v>
          </cell>
          <cell r="D1707" t="str">
            <v>A</v>
          </cell>
          <cell r="E1707" t="str">
            <v>PACKING</v>
          </cell>
          <cell r="G1707" t="str">
            <v>New</v>
          </cell>
          <cell r="H1707" t="str">
            <v>Clear View Cover</v>
          </cell>
          <cell r="J1707">
            <v>79</v>
          </cell>
          <cell r="L1707">
            <v>0</v>
          </cell>
        </row>
        <row r="1708">
          <cell r="A1708" t="str">
            <v>M4</v>
          </cell>
          <cell r="B1708" t="str">
            <v>W15</v>
          </cell>
          <cell r="C1708">
            <v>43203</v>
          </cell>
          <cell r="D1708" t="str">
            <v>A</v>
          </cell>
          <cell r="E1708" t="str">
            <v>PACKING</v>
          </cell>
          <cell r="G1708" t="str">
            <v>Old</v>
          </cell>
          <cell r="H1708" t="str">
            <v>Clear View Cover</v>
          </cell>
          <cell r="J1708">
            <v>207</v>
          </cell>
          <cell r="L1708">
            <v>7</v>
          </cell>
        </row>
        <row r="1709">
          <cell r="A1709" t="str">
            <v>M4</v>
          </cell>
          <cell r="B1709" t="str">
            <v>W15</v>
          </cell>
          <cell r="C1709">
            <v>43203</v>
          </cell>
          <cell r="D1709" t="str">
            <v>A</v>
          </cell>
          <cell r="E1709" t="str">
            <v>PACKING</v>
          </cell>
          <cell r="G1709" t="str">
            <v>Old</v>
          </cell>
          <cell r="H1709" t="str">
            <v>Clear View Cover</v>
          </cell>
          <cell r="J1709">
            <v>43</v>
          </cell>
          <cell r="L1709">
            <v>3</v>
          </cell>
        </row>
        <row r="1710">
          <cell r="A1710" t="str">
            <v>M4</v>
          </cell>
          <cell r="B1710" t="str">
            <v>W15</v>
          </cell>
          <cell r="C1710">
            <v>43203</v>
          </cell>
          <cell r="D1710" t="str">
            <v>A</v>
          </cell>
          <cell r="E1710" t="str">
            <v>PACKING</v>
          </cell>
          <cell r="G1710" t="str">
            <v>Old</v>
          </cell>
          <cell r="H1710" t="str">
            <v>Clear View Cover</v>
          </cell>
          <cell r="J1710">
            <v>31</v>
          </cell>
          <cell r="L1710">
            <v>1</v>
          </cell>
        </row>
        <row r="1711">
          <cell r="A1711" t="str">
            <v>M4</v>
          </cell>
          <cell r="B1711" t="str">
            <v>W15</v>
          </cell>
          <cell r="C1711">
            <v>43203</v>
          </cell>
          <cell r="D1711" t="str">
            <v>A</v>
          </cell>
          <cell r="E1711" t="str">
            <v>PACKING</v>
          </cell>
          <cell r="G1711" t="str">
            <v>Old</v>
          </cell>
          <cell r="H1711" t="str">
            <v>Clear View Cover</v>
          </cell>
          <cell r="J1711">
            <v>61</v>
          </cell>
          <cell r="L1711">
            <v>4</v>
          </cell>
        </row>
        <row r="1712">
          <cell r="A1712" t="str">
            <v>M4</v>
          </cell>
          <cell r="B1712" t="str">
            <v>W15</v>
          </cell>
          <cell r="C1712">
            <v>43203</v>
          </cell>
          <cell r="D1712" t="str">
            <v>A</v>
          </cell>
          <cell r="E1712" t="str">
            <v>PACKING</v>
          </cell>
          <cell r="G1712" t="str">
            <v>New</v>
          </cell>
          <cell r="H1712" t="str">
            <v>Clear View Cover</v>
          </cell>
          <cell r="J1712">
            <v>2780</v>
          </cell>
          <cell r="L1712">
            <v>10</v>
          </cell>
        </row>
        <row r="1713">
          <cell r="A1713" t="str">
            <v>M4</v>
          </cell>
          <cell r="B1713" t="str">
            <v>W15</v>
          </cell>
          <cell r="C1713">
            <v>43203</v>
          </cell>
          <cell r="D1713" t="str">
            <v>A</v>
          </cell>
          <cell r="E1713" t="str">
            <v>EDGE COATING</v>
          </cell>
          <cell r="G1713" t="str">
            <v>New</v>
          </cell>
          <cell r="H1713" t="str">
            <v>Clear View Cover</v>
          </cell>
          <cell r="J1713">
            <v>2560</v>
          </cell>
          <cell r="L1713">
            <v>6</v>
          </cell>
        </row>
        <row r="1714">
          <cell r="A1714" t="str">
            <v>M4</v>
          </cell>
          <cell r="B1714" t="str">
            <v>W15</v>
          </cell>
          <cell r="C1714">
            <v>43203</v>
          </cell>
          <cell r="D1714" t="str">
            <v>A</v>
          </cell>
          <cell r="E1714" t="str">
            <v>EDGE COATING</v>
          </cell>
          <cell r="G1714" t="str">
            <v>New</v>
          </cell>
          <cell r="H1714" t="str">
            <v>Clear View Cover</v>
          </cell>
          <cell r="J1714">
            <v>1971</v>
          </cell>
          <cell r="L1714">
            <v>1</v>
          </cell>
        </row>
        <row r="1715">
          <cell r="A1715" t="str">
            <v>M4</v>
          </cell>
          <cell r="B1715" t="str">
            <v>W15</v>
          </cell>
          <cell r="C1715">
            <v>43203</v>
          </cell>
          <cell r="D1715" t="str">
            <v>A</v>
          </cell>
          <cell r="E1715" t="str">
            <v>EDGE COATING</v>
          </cell>
          <cell r="G1715" t="str">
            <v>New</v>
          </cell>
          <cell r="H1715" t="str">
            <v>Clear View Cover</v>
          </cell>
          <cell r="J1715">
            <v>124</v>
          </cell>
          <cell r="L1715">
            <v>0</v>
          </cell>
        </row>
        <row r="1716">
          <cell r="A1716" t="str">
            <v>M4</v>
          </cell>
          <cell r="B1716" t="str">
            <v>W15</v>
          </cell>
          <cell r="C1716">
            <v>43203</v>
          </cell>
          <cell r="D1716" t="str">
            <v>A</v>
          </cell>
          <cell r="E1716" t="str">
            <v>EDGE COATING</v>
          </cell>
          <cell r="G1716" t="str">
            <v>New</v>
          </cell>
          <cell r="H1716" t="str">
            <v>Clear View Cover</v>
          </cell>
          <cell r="J1716">
            <v>197</v>
          </cell>
          <cell r="L1716">
            <v>0</v>
          </cell>
        </row>
        <row r="1717">
          <cell r="A1717" t="str">
            <v>M4</v>
          </cell>
          <cell r="B1717" t="str">
            <v>W15</v>
          </cell>
          <cell r="C1717">
            <v>43203</v>
          </cell>
          <cell r="D1717" t="str">
            <v>A</v>
          </cell>
          <cell r="E1717" t="str">
            <v>EDGE COATING</v>
          </cell>
          <cell r="G1717" t="str">
            <v>New</v>
          </cell>
          <cell r="H1717" t="str">
            <v>Clear View Cover</v>
          </cell>
          <cell r="J1717">
            <v>173</v>
          </cell>
          <cell r="L1717">
            <v>0</v>
          </cell>
        </row>
        <row r="1718">
          <cell r="A1718" t="str">
            <v>M4</v>
          </cell>
          <cell r="B1718" t="str">
            <v>W15</v>
          </cell>
          <cell r="C1718">
            <v>43203</v>
          </cell>
          <cell r="D1718" t="str">
            <v>A</v>
          </cell>
          <cell r="E1718" t="str">
            <v>EDGE COATING</v>
          </cell>
          <cell r="G1718" t="str">
            <v>Old</v>
          </cell>
          <cell r="H1718" t="str">
            <v>Clear View Cover</v>
          </cell>
          <cell r="J1718">
            <v>1452</v>
          </cell>
          <cell r="L1718">
            <v>1</v>
          </cell>
        </row>
        <row r="1719">
          <cell r="A1719" t="str">
            <v>M4</v>
          </cell>
          <cell r="B1719" t="str">
            <v>W15</v>
          </cell>
          <cell r="C1719">
            <v>43203</v>
          </cell>
          <cell r="D1719" t="str">
            <v>A</v>
          </cell>
          <cell r="E1719" t="str">
            <v>EDGE COATING</v>
          </cell>
          <cell r="G1719" t="str">
            <v>Old</v>
          </cell>
          <cell r="H1719" t="str">
            <v>Clear View Cover</v>
          </cell>
          <cell r="J1719">
            <v>38</v>
          </cell>
          <cell r="L1719">
            <v>0</v>
          </cell>
        </row>
        <row r="1720">
          <cell r="A1720" t="str">
            <v>M4</v>
          </cell>
          <cell r="B1720" t="str">
            <v>W15</v>
          </cell>
          <cell r="C1720">
            <v>43203</v>
          </cell>
          <cell r="D1720" t="str">
            <v>A</v>
          </cell>
          <cell r="E1720" t="str">
            <v>EDGE COATING</v>
          </cell>
          <cell r="G1720" t="str">
            <v>Old</v>
          </cell>
          <cell r="H1720" t="str">
            <v>Clear View Cover</v>
          </cell>
          <cell r="J1720">
            <v>1326</v>
          </cell>
          <cell r="L1720">
            <v>8</v>
          </cell>
        </row>
        <row r="1721">
          <cell r="A1721" t="str">
            <v>M4</v>
          </cell>
          <cell r="B1721" t="str">
            <v>W15</v>
          </cell>
          <cell r="C1721">
            <v>43203</v>
          </cell>
          <cell r="D1721" t="str">
            <v>A</v>
          </cell>
          <cell r="E1721" t="str">
            <v>EDGE COATING</v>
          </cell>
          <cell r="G1721" t="str">
            <v>Old</v>
          </cell>
          <cell r="H1721" t="str">
            <v>Flip Cover</v>
          </cell>
          <cell r="J1721">
            <v>367</v>
          </cell>
          <cell r="L1721">
            <v>1</v>
          </cell>
        </row>
        <row r="1722">
          <cell r="A1722" t="str">
            <v>M4</v>
          </cell>
          <cell r="B1722" t="str">
            <v>W15</v>
          </cell>
          <cell r="C1722">
            <v>43203</v>
          </cell>
          <cell r="D1722" t="str">
            <v>A</v>
          </cell>
          <cell r="E1722" t="str">
            <v>EDGE COATING</v>
          </cell>
          <cell r="G1722" t="str">
            <v>Old</v>
          </cell>
          <cell r="H1722" t="str">
            <v>Flip Cover</v>
          </cell>
          <cell r="J1722">
            <v>115</v>
          </cell>
          <cell r="L1722">
            <v>0</v>
          </cell>
        </row>
        <row r="1723">
          <cell r="A1723" t="str">
            <v>M4</v>
          </cell>
          <cell r="B1723" t="str">
            <v>W15</v>
          </cell>
          <cell r="C1723">
            <v>43203</v>
          </cell>
          <cell r="D1723" t="str">
            <v>A</v>
          </cell>
          <cell r="E1723" t="str">
            <v>EDGE COATING</v>
          </cell>
          <cell r="G1723" t="str">
            <v>Old</v>
          </cell>
          <cell r="H1723" t="str">
            <v>Book cover</v>
          </cell>
          <cell r="J1723">
            <v>736</v>
          </cell>
          <cell r="L1723">
            <v>1</v>
          </cell>
        </row>
        <row r="1724">
          <cell r="A1724" t="str">
            <v>M4</v>
          </cell>
          <cell r="B1724" t="str">
            <v>W15</v>
          </cell>
          <cell r="C1724">
            <v>43203</v>
          </cell>
          <cell r="D1724" t="str">
            <v>A</v>
          </cell>
          <cell r="E1724" t="str">
            <v>EDGE COATING</v>
          </cell>
          <cell r="G1724" t="str">
            <v>Old</v>
          </cell>
          <cell r="H1724" t="str">
            <v>Book cover</v>
          </cell>
          <cell r="J1724">
            <v>706</v>
          </cell>
          <cell r="L1724">
            <v>1</v>
          </cell>
        </row>
        <row r="1725">
          <cell r="A1725" t="str">
            <v>M4</v>
          </cell>
          <cell r="B1725" t="str">
            <v>W15</v>
          </cell>
          <cell r="C1725">
            <v>43203</v>
          </cell>
          <cell r="D1725" t="str">
            <v>A</v>
          </cell>
          <cell r="E1725" t="str">
            <v>EDGE COATING</v>
          </cell>
          <cell r="G1725" t="str">
            <v>Old</v>
          </cell>
          <cell r="H1725" t="str">
            <v>Book cover</v>
          </cell>
          <cell r="J1725">
            <v>598</v>
          </cell>
          <cell r="L1725">
            <v>3</v>
          </cell>
        </row>
        <row r="1726">
          <cell r="A1726" t="str">
            <v>M4</v>
          </cell>
          <cell r="B1726" t="str">
            <v>W15</v>
          </cell>
          <cell r="C1726">
            <v>43203</v>
          </cell>
          <cell r="D1726" t="str">
            <v>A</v>
          </cell>
          <cell r="E1726" t="str">
            <v>EDGE COATING</v>
          </cell>
          <cell r="G1726" t="str">
            <v>Old</v>
          </cell>
          <cell r="H1726" t="str">
            <v>Book cover</v>
          </cell>
          <cell r="J1726">
            <v>40</v>
          </cell>
          <cell r="L1726">
            <v>0</v>
          </cell>
        </row>
        <row r="1727">
          <cell r="A1727" t="str">
            <v>M4</v>
          </cell>
          <cell r="B1727" t="str">
            <v>W15</v>
          </cell>
          <cell r="C1727">
            <v>43203</v>
          </cell>
          <cell r="D1727" t="str">
            <v>A</v>
          </cell>
          <cell r="E1727" t="str">
            <v>EDGE COATING</v>
          </cell>
          <cell r="G1727" t="str">
            <v>Old</v>
          </cell>
          <cell r="H1727" t="str">
            <v>Book cover</v>
          </cell>
          <cell r="J1727">
            <v>292</v>
          </cell>
          <cell r="L1727">
            <v>1</v>
          </cell>
        </row>
        <row r="1728">
          <cell r="A1728" t="str">
            <v>M4</v>
          </cell>
          <cell r="B1728" t="str">
            <v>W15</v>
          </cell>
          <cell r="C1728">
            <v>43203</v>
          </cell>
          <cell r="D1728" t="str">
            <v>A</v>
          </cell>
          <cell r="E1728" t="str">
            <v>PACKING</v>
          </cell>
          <cell r="G1728" t="str">
            <v>Old</v>
          </cell>
          <cell r="H1728" t="str">
            <v>Book cover</v>
          </cell>
          <cell r="J1728">
            <v>904</v>
          </cell>
          <cell r="L1728">
            <v>24</v>
          </cell>
        </row>
        <row r="1729">
          <cell r="A1729" t="str">
            <v>M4</v>
          </cell>
          <cell r="B1729" t="str">
            <v>W15</v>
          </cell>
          <cell r="C1729">
            <v>43203</v>
          </cell>
          <cell r="D1729" t="str">
            <v>A</v>
          </cell>
          <cell r="E1729" t="str">
            <v>PACKING</v>
          </cell>
          <cell r="G1729" t="str">
            <v>Old</v>
          </cell>
          <cell r="H1729" t="str">
            <v>Book cover</v>
          </cell>
          <cell r="J1729">
            <v>372</v>
          </cell>
          <cell r="L1729">
            <v>4</v>
          </cell>
        </row>
        <row r="1730">
          <cell r="A1730" t="str">
            <v>M4</v>
          </cell>
          <cell r="B1730" t="str">
            <v>W15</v>
          </cell>
          <cell r="C1730">
            <v>43203</v>
          </cell>
          <cell r="D1730" t="str">
            <v>A</v>
          </cell>
          <cell r="E1730" t="str">
            <v>PACKING</v>
          </cell>
          <cell r="G1730" t="str">
            <v>New Silicon</v>
          </cell>
          <cell r="H1730" t="str">
            <v>Silicon</v>
          </cell>
          <cell r="J1730">
            <v>1984</v>
          </cell>
          <cell r="L1730">
            <v>18</v>
          </cell>
        </row>
        <row r="1731">
          <cell r="A1731" t="str">
            <v>M4</v>
          </cell>
          <cell r="B1731" t="str">
            <v>W15</v>
          </cell>
          <cell r="C1731">
            <v>43203</v>
          </cell>
          <cell r="D1731" t="str">
            <v>A</v>
          </cell>
          <cell r="E1731" t="str">
            <v>MAIN HEATING</v>
          </cell>
          <cell r="G1731" t="str">
            <v>Old</v>
          </cell>
          <cell r="H1731" t="str">
            <v>Clear View Cover</v>
          </cell>
          <cell r="J1731">
            <v>1069</v>
          </cell>
          <cell r="L1731">
            <v>7</v>
          </cell>
        </row>
        <row r="1732">
          <cell r="A1732" t="str">
            <v>M4</v>
          </cell>
          <cell r="B1732" t="str">
            <v>W15</v>
          </cell>
          <cell r="C1732">
            <v>43203</v>
          </cell>
          <cell r="D1732" t="str">
            <v>A</v>
          </cell>
          <cell r="E1732" t="str">
            <v>MAIN HEATING</v>
          </cell>
          <cell r="G1732" t="str">
            <v>New</v>
          </cell>
          <cell r="H1732" t="str">
            <v>Clear View Cover</v>
          </cell>
          <cell r="J1732">
            <v>639</v>
          </cell>
          <cell r="L1732">
            <v>0</v>
          </cell>
        </row>
        <row r="1733">
          <cell r="A1733" t="str">
            <v>M4</v>
          </cell>
          <cell r="B1733" t="str">
            <v>W15</v>
          </cell>
          <cell r="C1733">
            <v>43203</v>
          </cell>
          <cell r="D1733" t="str">
            <v>A</v>
          </cell>
          <cell r="E1733" t="str">
            <v>MAIN HEATING</v>
          </cell>
          <cell r="G1733" t="str">
            <v>New</v>
          </cell>
          <cell r="H1733" t="str">
            <v>Clear View Cover</v>
          </cell>
          <cell r="J1733">
            <v>300</v>
          </cell>
          <cell r="L1733">
            <v>0</v>
          </cell>
        </row>
        <row r="1734">
          <cell r="A1734" t="str">
            <v>M4</v>
          </cell>
          <cell r="B1734" t="str">
            <v>W15</v>
          </cell>
          <cell r="C1734">
            <v>43203</v>
          </cell>
          <cell r="D1734" t="str">
            <v>A</v>
          </cell>
          <cell r="E1734" t="str">
            <v>MAIN HEATING</v>
          </cell>
          <cell r="G1734" t="str">
            <v>New</v>
          </cell>
          <cell r="H1734" t="str">
            <v>Clear View Cover</v>
          </cell>
          <cell r="J1734">
            <v>298</v>
          </cell>
          <cell r="L1734">
            <v>0</v>
          </cell>
        </row>
        <row r="1735">
          <cell r="A1735" t="str">
            <v>M4</v>
          </cell>
          <cell r="B1735" t="str">
            <v>W15</v>
          </cell>
          <cell r="C1735">
            <v>43203</v>
          </cell>
          <cell r="D1735" t="str">
            <v>A</v>
          </cell>
          <cell r="E1735" t="str">
            <v>MAIN HEATING</v>
          </cell>
          <cell r="G1735" t="str">
            <v>New</v>
          </cell>
          <cell r="H1735" t="str">
            <v>Clear View Cover</v>
          </cell>
          <cell r="J1735">
            <v>1529</v>
          </cell>
          <cell r="L1735">
            <v>11</v>
          </cell>
        </row>
        <row r="1736">
          <cell r="A1736" t="str">
            <v>M4</v>
          </cell>
          <cell r="B1736" t="str">
            <v>W15</v>
          </cell>
          <cell r="C1736">
            <v>43203</v>
          </cell>
          <cell r="D1736" t="str">
            <v>A</v>
          </cell>
          <cell r="E1736" t="str">
            <v>ASSY</v>
          </cell>
          <cell r="G1736" t="str">
            <v>Old</v>
          </cell>
          <cell r="H1736" t="str">
            <v>Book cover</v>
          </cell>
          <cell r="J1736">
            <v>964</v>
          </cell>
          <cell r="L1736">
            <v>3</v>
          </cell>
        </row>
        <row r="1737">
          <cell r="A1737" t="str">
            <v>M4</v>
          </cell>
          <cell r="B1737" t="str">
            <v>W15</v>
          </cell>
          <cell r="C1737">
            <v>43203</v>
          </cell>
          <cell r="D1737" t="str">
            <v>A</v>
          </cell>
          <cell r="E1737" t="str">
            <v>ASSY</v>
          </cell>
          <cell r="G1737" t="str">
            <v>Old</v>
          </cell>
          <cell r="H1737" t="str">
            <v>Book cover</v>
          </cell>
          <cell r="J1737">
            <v>307</v>
          </cell>
          <cell r="L1737">
            <v>6</v>
          </cell>
        </row>
        <row r="1738">
          <cell r="A1738" t="str">
            <v>M4</v>
          </cell>
          <cell r="B1738" t="str">
            <v>W15</v>
          </cell>
          <cell r="C1738">
            <v>43203</v>
          </cell>
          <cell r="D1738" t="str">
            <v>A</v>
          </cell>
          <cell r="E1738" t="str">
            <v>ASSY</v>
          </cell>
          <cell r="G1738" t="str">
            <v>Old</v>
          </cell>
          <cell r="H1738" t="str">
            <v>Book cover</v>
          </cell>
          <cell r="J1738">
            <v>279</v>
          </cell>
          <cell r="L1738">
            <v>0</v>
          </cell>
        </row>
        <row r="1739">
          <cell r="A1739" t="str">
            <v>M4</v>
          </cell>
          <cell r="B1739" t="str">
            <v>W15</v>
          </cell>
          <cell r="C1739">
            <v>43203</v>
          </cell>
          <cell r="D1739" t="str">
            <v>A</v>
          </cell>
          <cell r="E1739" t="str">
            <v>ASSY</v>
          </cell>
          <cell r="G1739" t="str">
            <v>Old</v>
          </cell>
          <cell r="H1739" t="str">
            <v>Book cover</v>
          </cell>
          <cell r="J1739">
            <v>518</v>
          </cell>
          <cell r="L1739">
            <v>4</v>
          </cell>
        </row>
        <row r="1740">
          <cell r="A1740" t="str">
            <v>M4</v>
          </cell>
          <cell r="B1740" t="str">
            <v>W15</v>
          </cell>
          <cell r="C1740">
            <v>43203</v>
          </cell>
          <cell r="D1740" t="str">
            <v>A</v>
          </cell>
          <cell r="E1740" t="str">
            <v>ASSY</v>
          </cell>
          <cell r="G1740" t="str">
            <v>Old</v>
          </cell>
          <cell r="H1740" t="str">
            <v>Book cover</v>
          </cell>
          <cell r="J1740">
            <v>150</v>
          </cell>
          <cell r="L1740">
            <v>0</v>
          </cell>
        </row>
        <row r="1741">
          <cell r="A1741" t="str">
            <v>M4</v>
          </cell>
          <cell r="B1741" t="str">
            <v>W15</v>
          </cell>
          <cell r="C1741">
            <v>43203</v>
          </cell>
          <cell r="D1741" t="str">
            <v>A</v>
          </cell>
          <cell r="E1741" t="str">
            <v>ASSY</v>
          </cell>
          <cell r="G1741" t="str">
            <v>New</v>
          </cell>
          <cell r="H1741" t="str">
            <v>Clear View Cover</v>
          </cell>
          <cell r="J1741">
            <v>2700</v>
          </cell>
          <cell r="L1741">
            <v>16</v>
          </cell>
        </row>
        <row r="1742">
          <cell r="A1742" t="str">
            <v>M4</v>
          </cell>
          <cell r="B1742" t="str">
            <v>W15</v>
          </cell>
          <cell r="C1742">
            <v>43203</v>
          </cell>
          <cell r="D1742" t="str">
            <v>A</v>
          </cell>
          <cell r="E1742" t="str">
            <v>ASSY</v>
          </cell>
          <cell r="G1742" t="str">
            <v>New</v>
          </cell>
          <cell r="H1742" t="str">
            <v>Clear View Cover</v>
          </cell>
          <cell r="J1742">
            <v>198</v>
          </cell>
          <cell r="L1742">
            <v>0</v>
          </cell>
        </row>
        <row r="1743">
          <cell r="A1743" t="str">
            <v>M4</v>
          </cell>
          <cell r="B1743" t="str">
            <v>W15</v>
          </cell>
          <cell r="C1743">
            <v>43203</v>
          </cell>
          <cell r="D1743" t="str">
            <v>A</v>
          </cell>
          <cell r="E1743" t="str">
            <v>ASSY</v>
          </cell>
          <cell r="G1743" t="str">
            <v>New</v>
          </cell>
          <cell r="H1743" t="str">
            <v>Clear View Cover</v>
          </cell>
          <cell r="J1743">
            <v>139</v>
          </cell>
          <cell r="L1743">
            <v>0</v>
          </cell>
        </row>
        <row r="1744">
          <cell r="A1744" t="str">
            <v>M4</v>
          </cell>
          <cell r="B1744" t="str">
            <v>W15</v>
          </cell>
          <cell r="C1744">
            <v>43203</v>
          </cell>
          <cell r="D1744" t="str">
            <v>A</v>
          </cell>
          <cell r="E1744" t="str">
            <v>ASSY</v>
          </cell>
          <cell r="G1744" t="str">
            <v>Old</v>
          </cell>
          <cell r="H1744" t="str">
            <v>Clear View Cover</v>
          </cell>
          <cell r="J1744">
            <v>2010</v>
          </cell>
          <cell r="L1744">
            <v>10</v>
          </cell>
        </row>
        <row r="1745">
          <cell r="A1745" t="str">
            <v>M4</v>
          </cell>
          <cell r="B1745" t="str">
            <v>W15</v>
          </cell>
          <cell r="C1745">
            <v>43203</v>
          </cell>
          <cell r="D1745" t="str">
            <v>A</v>
          </cell>
          <cell r="E1745" t="str">
            <v>ASSY</v>
          </cell>
          <cell r="G1745" t="str">
            <v>Old</v>
          </cell>
          <cell r="H1745" t="str">
            <v>Clear View Cover</v>
          </cell>
          <cell r="J1745">
            <v>1210</v>
          </cell>
          <cell r="L1745">
            <v>5</v>
          </cell>
        </row>
        <row r="1746">
          <cell r="A1746" t="str">
            <v>M4</v>
          </cell>
          <cell r="B1746" t="str">
            <v>W15</v>
          </cell>
          <cell r="C1746">
            <v>43203</v>
          </cell>
          <cell r="D1746" t="str">
            <v>A</v>
          </cell>
          <cell r="E1746" t="str">
            <v>ASSY</v>
          </cell>
          <cell r="G1746" t="str">
            <v>New</v>
          </cell>
          <cell r="H1746" t="str">
            <v>Clear View Cover</v>
          </cell>
          <cell r="J1746">
            <v>2360</v>
          </cell>
          <cell r="L1746">
            <v>9</v>
          </cell>
        </row>
        <row r="1747">
          <cell r="A1747" t="str">
            <v>M4</v>
          </cell>
          <cell r="B1747" t="str">
            <v>W15</v>
          </cell>
          <cell r="C1747">
            <v>43203</v>
          </cell>
          <cell r="D1747" t="str">
            <v>B</v>
          </cell>
          <cell r="E1747" t="str">
            <v>PACKING</v>
          </cell>
          <cell r="G1747" t="str">
            <v>New</v>
          </cell>
          <cell r="H1747" t="str">
            <v>Clear View Cover</v>
          </cell>
          <cell r="J1747">
            <v>742</v>
          </cell>
          <cell r="L1747">
            <v>2</v>
          </cell>
        </row>
        <row r="1748">
          <cell r="A1748" t="str">
            <v>M4</v>
          </cell>
          <cell r="B1748" t="str">
            <v>W15</v>
          </cell>
          <cell r="C1748">
            <v>43203</v>
          </cell>
          <cell r="D1748" t="str">
            <v>B</v>
          </cell>
          <cell r="E1748" t="str">
            <v>PACKING</v>
          </cell>
          <cell r="G1748" t="str">
            <v>New</v>
          </cell>
          <cell r="H1748" t="str">
            <v>Clear View Cover</v>
          </cell>
          <cell r="J1748">
            <v>603</v>
          </cell>
          <cell r="L1748">
            <v>3</v>
          </cell>
        </row>
        <row r="1749">
          <cell r="A1749" t="str">
            <v>M4</v>
          </cell>
          <cell r="B1749" t="str">
            <v>W15</v>
          </cell>
          <cell r="C1749">
            <v>43203</v>
          </cell>
          <cell r="D1749" t="str">
            <v>B</v>
          </cell>
          <cell r="E1749" t="str">
            <v>PACKING</v>
          </cell>
          <cell r="G1749" t="str">
            <v>New</v>
          </cell>
          <cell r="H1749" t="str">
            <v>Clear View Cover</v>
          </cell>
          <cell r="J1749">
            <v>145</v>
          </cell>
          <cell r="L1749">
            <v>5</v>
          </cell>
        </row>
        <row r="1750">
          <cell r="A1750" t="str">
            <v>M4</v>
          </cell>
          <cell r="B1750" t="str">
            <v>W15</v>
          </cell>
          <cell r="C1750">
            <v>43203</v>
          </cell>
          <cell r="D1750" t="str">
            <v>B</v>
          </cell>
          <cell r="E1750" t="str">
            <v>PACKING</v>
          </cell>
          <cell r="G1750" t="str">
            <v>New</v>
          </cell>
          <cell r="H1750" t="str">
            <v>Clear View Cover</v>
          </cell>
          <cell r="J1750">
            <v>422</v>
          </cell>
          <cell r="L1750">
            <v>12</v>
          </cell>
        </row>
        <row r="1751">
          <cell r="A1751" t="str">
            <v>M4</v>
          </cell>
          <cell r="B1751" t="str">
            <v>W15</v>
          </cell>
          <cell r="C1751">
            <v>43203</v>
          </cell>
          <cell r="D1751" t="str">
            <v>B</v>
          </cell>
          <cell r="E1751" t="str">
            <v>PACKING</v>
          </cell>
          <cell r="G1751" t="str">
            <v>New</v>
          </cell>
          <cell r="H1751" t="str">
            <v>Clear View Cover</v>
          </cell>
          <cell r="J1751">
            <v>1377</v>
          </cell>
          <cell r="L1751">
            <v>17</v>
          </cell>
        </row>
        <row r="1752">
          <cell r="A1752" t="str">
            <v>M4</v>
          </cell>
          <cell r="B1752" t="str">
            <v>W15</v>
          </cell>
          <cell r="C1752">
            <v>43203</v>
          </cell>
          <cell r="D1752" t="str">
            <v>B</v>
          </cell>
          <cell r="E1752" t="str">
            <v>PACKING</v>
          </cell>
          <cell r="G1752" t="str">
            <v>New</v>
          </cell>
          <cell r="H1752" t="str">
            <v>Clear View Cover</v>
          </cell>
          <cell r="J1752">
            <v>2006</v>
          </cell>
          <cell r="L1752">
            <v>6</v>
          </cell>
        </row>
        <row r="1753">
          <cell r="A1753" t="str">
            <v>M4</v>
          </cell>
          <cell r="B1753" t="str">
            <v>W15</v>
          </cell>
          <cell r="C1753">
            <v>43203</v>
          </cell>
          <cell r="D1753" t="str">
            <v>B</v>
          </cell>
          <cell r="E1753" t="str">
            <v>PACKING</v>
          </cell>
          <cell r="G1753" t="str">
            <v>New</v>
          </cell>
          <cell r="H1753" t="str">
            <v>Clear View Cover</v>
          </cell>
          <cell r="J1753">
            <v>602</v>
          </cell>
          <cell r="L1753">
            <v>2</v>
          </cell>
        </row>
        <row r="1754">
          <cell r="A1754" t="str">
            <v>M4</v>
          </cell>
          <cell r="B1754" t="str">
            <v>W15</v>
          </cell>
          <cell r="C1754">
            <v>43203</v>
          </cell>
          <cell r="D1754" t="str">
            <v>B</v>
          </cell>
          <cell r="E1754" t="str">
            <v>PACKING</v>
          </cell>
          <cell r="G1754" t="str">
            <v>Old</v>
          </cell>
          <cell r="H1754" t="str">
            <v>Book cover</v>
          </cell>
          <cell r="J1754">
            <v>727</v>
          </cell>
          <cell r="L1754">
            <v>7</v>
          </cell>
        </row>
        <row r="1755">
          <cell r="A1755" t="str">
            <v>M4</v>
          </cell>
          <cell r="B1755" t="str">
            <v>W15</v>
          </cell>
          <cell r="C1755">
            <v>43203</v>
          </cell>
          <cell r="D1755" t="str">
            <v>B</v>
          </cell>
          <cell r="E1755" t="str">
            <v>PACKING</v>
          </cell>
          <cell r="G1755" t="str">
            <v>Old</v>
          </cell>
          <cell r="H1755" t="str">
            <v>Flip Cover</v>
          </cell>
          <cell r="J1755">
            <v>240</v>
          </cell>
          <cell r="L1755">
            <v>0</v>
          </cell>
        </row>
        <row r="1756">
          <cell r="A1756" t="str">
            <v>M4</v>
          </cell>
          <cell r="B1756" t="str">
            <v>W15</v>
          </cell>
          <cell r="C1756">
            <v>43203</v>
          </cell>
          <cell r="D1756" t="str">
            <v>B</v>
          </cell>
          <cell r="E1756" t="str">
            <v>PACKING</v>
          </cell>
          <cell r="G1756" t="str">
            <v>Old</v>
          </cell>
          <cell r="H1756" t="str">
            <v>Flip Cover</v>
          </cell>
          <cell r="J1756">
            <v>140</v>
          </cell>
          <cell r="L1756">
            <v>0</v>
          </cell>
        </row>
        <row r="1757">
          <cell r="A1757" t="str">
            <v>M4</v>
          </cell>
          <cell r="B1757" t="str">
            <v>W15</v>
          </cell>
          <cell r="C1757">
            <v>43203</v>
          </cell>
          <cell r="D1757" t="str">
            <v>B</v>
          </cell>
          <cell r="E1757" t="str">
            <v>PACKING</v>
          </cell>
          <cell r="G1757" t="str">
            <v>Old</v>
          </cell>
          <cell r="H1757" t="str">
            <v>Flip Cover</v>
          </cell>
          <cell r="J1757">
            <v>507</v>
          </cell>
          <cell r="L1757">
            <v>2</v>
          </cell>
        </row>
        <row r="1758">
          <cell r="A1758" t="str">
            <v>M4</v>
          </cell>
          <cell r="B1758" t="str">
            <v>W15</v>
          </cell>
          <cell r="C1758">
            <v>43203</v>
          </cell>
          <cell r="D1758" t="str">
            <v>B</v>
          </cell>
          <cell r="E1758" t="str">
            <v>PACKING</v>
          </cell>
          <cell r="G1758" t="str">
            <v>Old</v>
          </cell>
          <cell r="H1758" t="str">
            <v>Clear View Cover</v>
          </cell>
          <cell r="J1758">
            <v>80</v>
          </cell>
          <cell r="L1758">
            <v>0</v>
          </cell>
        </row>
        <row r="1759">
          <cell r="A1759" t="str">
            <v>M4</v>
          </cell>
          <cell r="B1759" t="str">
            <v>W15</v>
          </cell>
          <cell r="C1759">
            <v>43203</v>
          </cell>
          <cell r="D1759" t="str">
            <v>B</v>
          </cell>
          <cell r="E1759" t="str">
            <v>PACKING</v>
          </cell>
          <cell r="G1759" t="str">
            <v>Old</v>
          </cell>
          <cell r="H1759" t="str">
            <v>Clear View Cover</v>
          </cell>
          <cell r="J1759">
            <v>24</v>
          </cell>
          <cell r="L1759">
            <v>1</v>
          </cell>
        </row>
        <row r="1760">
          <cell r="A1760" t="str">
            <v>M4</v>
          </cell>
          <cell r="B1760" t="str">
            <v>W15</v>
          </cell>
          <cell r="C1760">
            <v>43203</v>
          </cell>
          <cell r="D1760" t="str">
            <v>B</v>
          </cell>
          <cell r="E1760" t="str">
            <v>PACKING</v>
          </cell>
          <cell r="G1760" t="str">
            <v>New</v>
          </cell>
          <cell r="H1760" t="str">
            <v>Clear View Cover</v>
          </cell>
          <cell r="J1760">
            <v>601</v>
          </cell>
          <cell r="L1760">
            <v>1</v>
          </cell>
        </row>
        <row r="1761">
          <cell r="A1761" t="str">
            <v>M4</v>
          </cell>
          <cell r="B1761" t="str">
            <v>W15</v>
          </cell>
          <cell r="C1761">
            <v>43203</v>
          </cell>
          <cell r="D1761" t="str">
            <v>B</v>
          </cell>
          <cell r="E1761" t="str">
            <v>PACKING</v>
          </cell>
          <cell r="G1761" t="str">
            <v>Old</v>
          </cell>
          <cell r="H1761" t="str">
            <v>Clear View Cover</v>
          </cell>
          <cell r="J1761">
            <v>83</v>
          </cell>
          <cell r="L1761">
            <v>2</v>
          </cell>
        </row>
        <row r="1762">
          <cell r="A1762" t="str">
            <v>M4</v>
          </cell>
          <cell r="B1762" t="str">
            <v>W15</v>
          </cell>
          <cell r="C1762">
            <v>43203</v>
          </cell>
          <cell r="D1762" t="str">
            <v>B</v>
          </cell>
          <cell r="E1762" t="str">
            <v>PACKING</v>
          </cell>
          <cell r="G1762" t="str">
            <v>Old</v>
          </cell>
          <cell r="H1762" t="str">
            <v>Book cover</v>
          </cell>
          <cell r="J1762">
            <v>240</v>
          </cell>
          <cell r="L1762">
            <v>0</v>
          </cell>
        </row>
        <row r="1763">
          <cell r="A1763" t="str">
            <v>M4</v>
          </cell>
          <cell r="B1763" t="str">
            <v>W15</v>
          </cell>
          <cell r="C1763">
            <v>43203</v>
          </cell>
          <cell r="D1763" t="str">
            <v>B</v>
          </cell>
          <cell r="E1763" t="str">
            <v>MAIN HEATING</v>
          </cell>
          <cell r="G1763" t="str">
            <v>New</v>
          </cell>
          <cell r="H1763" t="str">
            <v>Clear View Cover</v>
          </cell>
          <cell r="J1763">
            <v>1801</v>
          </cell>
          <cell r="L1763">
            <v>0</v>
          </cell>
        </row>
        <row r="1764">
          <cell r="A1764" t="str">
            <v>M4</v>
          </cell>
          <cell r="B1764" t="str">
            <v>W15</v>
          </cell>
          <cell r="C1764">
            <v>43203</v>
          </cell>
          <cell r="D1764" t="str">
            <v>B</v>
          </cell>
          <cell r="E1764" t="str">
            <v>MAIN HEATING</v>
          </cell>
          <cell r="G1764" t="str">
            <v>New</v>
          </cell>
          <cell r="H1764" t="str">
            <v>Clear View Cover</v>
          </cell>
          <cell r="J1764">
            <v>1919</v>
          </cell>
          <cell r="L1764">
            <v>0</v>
          </cell>
        </row>
        <row r="1765">
          <cell r="A1765" t="str">
            <v>M4</v>
          </cell>
          <cell r="B1765" t="str">
            <v>W15</v>
          </cell>
          <cell r="C1765">
            <v>43203</v>
          </cell>
          <cell r="D1765" t="str">
            <v>B</v>
          </cell>
          <cell r="E1765" t="str">
            <v>MAIN HEATING</v>
          </cell>
          <cell r="G1765" t="str">
            <v>New</v>
          </cell>
          <cell r="H1765" t="str">
            <v>Clear View Cover</v>
          </cell>
          <cell r="J1765">
            <v>24</v>
          </cell>
          <cell r="L1765">
            <v>0</v>
          </cell>
        </row>
        <row r="1766">
          <cell r="A1766" t="str">
            <v>M4</v>
          </cell>
          <cell r="B1766" t="str">
            <v>W15</v>
          </cell>
          <cell r="C1766">
            <v>43203</v>
          </cell>
          <cell r="D1766" t="str">
            <v>B</v>
          </cell>
          <cell r="E1766" t="str">
            <v>MAIN HEATING</v>
          </cell>
          <cell r="G1766" t="str">
            <v>New</v>
          </cell>
          <cell r="H1766" t="str">
            <v>Clear View Cover</v>
          </cell>
          <cell r="J1766">
            <v>187</v>
          </cell>
          <cell r="L1766">
            <v>0</v>
          </cell>
        </row>
        <row r="1767">
          <cell r="A1767" t="str">
            <v>M4</v>
          </cell>
          <cell r="B1767" t="str">
            <v>W15</v>
          </cell>
          <cell r="C1767">
            <v>43203</v>
          </cell>
          <cell r="D1767" t="str">
            <v>B</v>
          </cell>
          <cell r="E1767" t="str">
            <v>ASSY</v>
          </cell>
          <cell r="G1767" t="str">
            <v>New</v>
          </cell>
          <cell r="H1767" t="str">
            <v>Clear View Cover</v>
          </cell>
          <cell r="J1767">
            <v>213</v>
          </cell>
          <cell r="L1767">
            <v>3</v>
          </cell>
        </row>
        <row r="1768">
          <cell r="A1768" t="str">
            <v>M4</v>
          </cell>
          <cell r="B1768" t="str">
            <v>W15</v>
          </cell>
          <cell r="C1768">
            <v>43203</v>
          </cell>
          <cell r="D1768" t="str">
            <v>B</v>
          </cell>
          <cell r="E1768" t="str">
            <v>ASSY</v>
          </cell>
          <cell r="G1768" t="str">
            <v>New</v>
          </cell>
          <cell r="H1768" t="str">
            <v>Clear View Cover</v>
          </cell>
          <cell r="J1768">
            <v>3147</v>
          </cell>
          <cell r="L1768">
            <v>1</v>
          </cell>
        </row>
        <row r="1769">
          <cell r="A1769" t="str">
            <v>M4</v>
          </cell>
          <cell r="B1769" t="str">
            <v>W15</v>
          </cell>
          <cell r="C1769">
            <v>43203</v>
          </cell>
          <cell r="D1769" t="str">
            <v>B</v>
          </cell>
          <cell r="E1769" t="str">
            <v>ASSY</v>
          </cell>
          <cell r="G1769" t="str">
            <v>Old</v>
          </cell>
          <cell r="H1769" t="str">
            <v>Clear View Cover</v>
          </cell>
          <cell r="J1769">
            <v>37</v>
          </cell>
          <cell r="L1769">
            <v>0</v>
          </cell>
        </row>
        <row r="1770">
          <cell r="A1770" t="str">
            <v>M4</v>
          </cell>
          <cell r="B1770" t="str">
            <v>W15</v>
          </cell>
          <cell r="C1770">
            <v>43203</v>
          </cell>
          <cell r="D1770" t="str">
            <v>B</v>
          </cell>
          <cell r="E1770" t="str">
            <v>ASSY</v>
          </cell>
          <cell r="G1770" t="str">
            <v>Old</v>
          </cell>
          <cell r="H1770" t="str">
            <v>Clear View Cover</v>
          </cell>
          <cell r="J1770">
            <v>15</v>
          </cell>
          <cell r="L1770">
            <v>0</v>
          </cell>
        </row>
        <row r="1771">
          <cell r="A1771" t="str">
            <v>M4</v>
          </cell>
          <cell r="B1771" t="str">
            <v>W15</v>
          </cell>
          <cell r="C1771">
            <v>43203</v>
          </cell>
          <cell r="D1771" t="str">
            <v>B</v>
          </cell>
          <cell r="E1771" t="str">
            <v>ASSY</v>
          </cell>
          <cell r="G1771" t="str">
            <v>Old</v>
          </cell>
          <cell r="H1771" t="str">
            <v>Clear View Cover</v>
          </cell>
          <cell r="J1771">
            <v>8</v>
          </cell>
          <cell r="L1771">
            <v>0</v>
          </cell>
        </row>
        <row r="1772">
          <cell r="A1772" t="str">
            <v>M4</v>
          </cell>
          <cell r="B1772" t="str">
            <v>W15</v>
          </cell>
          <cell r="C1772">
            <v>43203</v>
          </cell>
          <cell r="D1772" t="str">
            <v>B</v>
          </cell>
          <cell r="E1772" t="str">
            <v>ASSY</v>
          </cell>
          <cell r="G1772" t="str">
            <v>Old</v>
          </cell>
          <cell r="H1772" t="str">
            <v>Clear View Cover</v>
          </cell>
          <cell r="J1772">
            <v>4</v>
          </cell>
          <cell r="L1772">
            <v>0</v>
          </cell>
        </row>
        <row r="1773">
          <cell r="A1773" t="str">
            <v>M4</v>
          </cell>
          <cell r="B1773" t="str">
            <v>W15</v>
          </cell>
          <cell r="C1773">
            <v>43203</v>
          </cell>
          <cell r="D1773" t="str">
            <v>B</v>
          </cell>
          <cell r="E1773" t="str">
            <v>PACKING</v>
          </cell>
          <cell r="G1773" t="str">
            <v>New Silicon</v>
          </cell>
          <cell r="H1773" t="str">
            <v>Silicon</v>
          </cell>
          <cell r="J1773">
            <v>531</v>
          </cell>
          <cell r="L1773">
            <v>16</v>
          </cell>
        </row>
        <row r="1774">
          <cell r="A1774" t="str">
            <v>M4</v>
          </cell>
          <cell r="B1774" t="str">
            <v>W15</v>
          </cell>
          <cell r="C1774">
            <v>43203</v>
          </cell>
          <cell r="D1774" t="str">
            <v>B</v>
          </cell>
          <cell r="E1774" t="str">
            <v>ASSY</v>
          </cell>
          <cell r="G1774" t="str">
            <v>Old</v>
          </cell>
          <cell r="H1774" t="str">
            <v>Book cover</v>
          </cell>
          <cell r="J1774">
            <v>1007</v>
          </cell>
          <cell r="L1774">
            <v>2</v>
          </cell>
        </row>
        <row r="1775">
          <cell r="A1775" t="str">
            <v>M4</v>
          </cell>
          <cell r="B1775" t="str">
            <v>W15</v>
          </cell>
          <cell r="C1775">
            <v>43203</v>
          </cell>
          <cell r="D1775" t="str">
            <v>B</v>
          </cell>
          <cell r="E1775" t="str">
            <v>ASSY</v>
          </cell>
          <cell r="G1775" t="str">
            <v>Old</v>
          </cell>
          <cell r="H1775" t="str">
            <v>Book cover</v>
          </cell>
          <cell r="J1775">
            <v>270</v>
          </cell>
          <cell r="L1775">
            <v>0</v>
          </cell>
        </row>
        <row r="1776">
          <cell r="A1776" t="str">
            <v>M4</v>
          </cell>
          <cell r="B1776" t="str">
            <v>W15</v>
          </cell>
          <cell r="C1776">
            <v>43203</v>
          </cell>
          <cell r="D1776" t="str">
            <v>B</v>
          </cell>
          <cell r="E1776" t="str">
            <v>ASSY</v>
          </cell>
          <cell r="G1776" t="str">
            <v>Old</v>
          </cell>
          <cell r="H1776" t="str">
            <v>Book cover</v>
          </cell>
          <cell r="J1776">
            <v>95</v>
          </cell>
          <cell r="L1776">
            <v>0</v>
          </cell>
        </row>
        <row r="1777">
          <cell r="A1777" t="str">
            <v>M4</v>
          </cell>
          <cell r="B1777" t="str">
            <v>W15</v>
          </cell>
          <cell r="C1777">
            <v>43203</v>
          </cell>
          <cell r="D1777" t="str">
            <v>B</v>
          </cell>
          <cell r="E1777" t="str">
            <v>ASSY</v>
          </cell>
          <cell r="G1777" t="str">
            <v>New Silicon</v>
          </cell>
          <cell r="H1777" t="str">
            <v>Silicon</v>
          </cell>
          <cell r="J1777">
            <v>1080</v>
          </cell>
          <cell r="L1777">
            <v>7</v>
          </cell>
        </row>
        <row r="1778">
          <cell r="A1778" t="str">
            <v>M4</v>
          </cell>
          <cell r="B1778" t="str">
            <v>W15</v>
          </cell>
          <cell r="C1778">
            <v>43203</v>
          </cell>
          <cell r="D1778" t="str">
            <v>B</v>
          </cell>
          <cell r="E1778" t="str">
            <v>MAIN HEATING</v>
          </cell>
          <cell r="G1778" t="str">
            <v>Old</v>
          </cell>
          <cell r="H1778" t="str">
            <v>Clear View Cover</v>
          </cell>
          <cell r="J1778">
            <v>1758</v>
          </cell>
          <cell r="L1778">
            <v>0</v>
          </cell>
        </row>
        <row r="1779">
          <cell r="A1779" t="str">
            <v>M4</v>
          </cell>
          <cell r="B1779" t="str">
            <v>W15</v>
          </cell>
          <cell r="C1779">
            <v>43203</v>
          </cell>
          <cell r="D1779" t="str">
            <v>B</v>
          </cell>
          <cell r="E1779" t="str">
            <v>MAIN HEATING</v>
          </cell>
          <cell r="G1779" t="str">
            <v>Old</v>
          </cell>
          <cell r="H1779" t="str">
            <v>Clear View Cover</v>
          </cell>
          <cell r="J1779">
            <v>21</v>
          </cell>
          <cell r="L1779">
            <v>0</v>
          </cell>
        </row>
        <row r="1780">
          <cell r="A1780" t="str">
            <v>M4</v>
          </cell>
          <cell r="B1780" t="str">
            <v>W15</v>
          </cell>
          <cell r="C1780">
            <v>43203</v>
          </cell>
          <cell r="D1780" t="str">
            <v>B</v>
          </cell>
          <cell r="E1780" t="str">
            <v>MAIN HEATING</v>
          </cell>
          <cell r="G1780" t="str">
            <v>Old</v>
          </cell>
          <cell r="H1780" t="str">
            <v>Clear View Cover</v>
          </cell>
          <cell r="J1780">
            <v>15</v>
          </cell>
          <cell r="L1780">
            <v>0</v>
          </cell>
        </row>
        <row r="1781">
          <cell r="A1781" t="str">
            <v>M4</v>
          </cell>
          <cell r="B1781" t="str">
            <v>W15</v>
          </cell>
          <cell r="C1781">
            <v>43203</v>
          </cell>
          <cell r="D1781" t="str">
            <v>B</v>
          </cell>
          <cell r="E1781" t="str">
            <v>MAIN HEATING</v>
          </cell>
          <cell r="G1781" t="str">
            <v>New</v>
          </cell>
          <cell r="H1781" t="str">
            <v>Clear View Cover</v>
          </cell>
          <cell r="J1781">
            <v>810</v>
          </cell>
          <cell r="L1781">
            <v>0</v>
          </cell>
        </row>
        <row r="1782">
          <cell r="A1782" t="str">
            <v>M4</v>
          </cell>
          <cell r="B1782" t="str">
            <v>W15</v>
          </cell>
          <cell r="C1782">
            <v>43203</v>
          </cell>
          <cell r="D1782" t="str">
            <v>B</v>
          </cell>
          <cell r="E1782" t="str">
            <v>MAIN HEATING</v>
          </cell>
          <cell r="G1782" t="str">
            <v>New</v>
          </cell>
          <cell r="H1782" t="str">
            <v>Clear View Cover</v>
          </cell>
          <cell r="J1782">
            <v>2760</v>
          </cell>
          <cell r="L1782">
            <v>0</v>
          </cell>
        </row>
        <row r="1783">
          <cell r="A1783" t="str">
            <v>M4</v>
          </cell>
          <cell r="B1783" t="str">
            <v>W15</v>
          </cell>
          <cell r="C1783">
            <v>43203</v>
          </cell>
          <cell r="D1783" t="str">
            <v>B</v>
          </cell>
          <cell r="E1783" t="str">
            <v>MAIN HEATING</v>
          </cell>
          <cell r="G1783" t="str">
            <v>New</v>
          </cell>
          <cell r="H1783" t="str">
            <v>Clear View Cover</v>
          </cell>
          <cell r="J1783">
            <v>162</v>
          </cell>
          <cell r="L1783">
            <v>0</v>
          </cell>
        </row>
        <row r="1784">
          <cell r="A1784" t="str">
            <v>M4</v>
          </cell>
          <cell r="B1784" t="str">
            <v>W15</v>
          </cell>
          <cell r="C1784">
            <v>43203</v>
          </cell>
          <cell r="D1784" t="str">
            <v>B</v>
          </cell>
          <cell r="E1784" t="str">
            <v>MAIN HEATING</v>
          </cell>
          <cell r="G1784" t="str">
            <v>New</v>
          </cell>
          <cell r="H1784" t="str">
            <v>Clear View Cover</v>
          </cell>
          <cell r="J1784">
            <v>88</v>
          </cell>
          <cell r="L1784">
            <v>0</v>
          </cell>
        </row>
        <row r="1785">
          <cell r="A1785" t="str">
            <v>M4</v>
          </cell>
          <cell r="B1785" t="str">
            <v>W15</v>
          </cell>
          <cell r="C1785">
            <v>43203</v>
          </cell>
          <cell r="D1785" t="str">
            <v>B</v>
          </cell>
          <cell r="E1785" t="str">
            <v>MAIN HEATING</v>
          </cell>
          <cell r="G1785" t="str">
            <v>New</v>
          </cell>
          <cell r="H1785" t="str">
            <v>Clear View Cover</v>
          </cell>
          <cell r="J1785">
            <v>84</v>
          </cell>
          <cell r="L1785">
            <v>0</v>
          </cell>
        </row>
        <row r="1786">
          <cell r="A1786" t="str">
            <v>M4</v>
          </cell>
          <cell r="B1786" t="str">
            <v>W15</v>
          </cell>
          <cell r="C1786">
            <v>43203</v>
          </cell>
          <cell r="D1786" t="str">
            <v>B</v>
          </cell>
          <cell r="E1786" t="str">
            <v>ASSY</v>
          </cell>
          <cell r="G1786" t="str">
            <v>Old</v>
          </cell>
          <cell r="H1786" t="str">
            <v>Clear View Cover</v>
          </cell>
          <cell r="J1786">
            <v>1190</v>
          </cell>
          <cell r="L1786">
            <v>0</v>
          </cell>
        </row>
        <row r="1787">
          <cell r="A1787" t="str">
            <v>M4</v>
          </cell>
          <cell r="B1787" t="str">
            <v>W15</v>
          </cell>
          <cell r="C1787">
            <v>43203</v>
          </cell>
          <cell r="D1787" t="str">
            <v>B</v>
          </cell>
          <cell r="E1787" t="str">
            <v>ASSY</v>
          </cell>
          <cell r="G1787" t="str">
            <v>New</v>
          </cell>
          <cell r="H1787" t="str">
            <v>Clear View Cover</v>
          </cell>
          <cell r="J1787">
            <v>630</v>
          </cell>
          <cell r="L1787">
            <v>0</v>
          </cell>
        </row>
        <row r="1788">
          <cell r="A1788" t="str">
            <v>M4</v>
          </cell>
          <cell r="B1788" t="str">
            <v>W15</v>
          </cell>
          <cell r="C1788">
            <v>43203</v>
          </cell>
          <cell r="D1788" t="str">
            <v>B</v>
          </cell>
          <cell r="E1788" t="str">
            <v>ASSY</v>
          </cell>
          <cell r="G1788" t="str">
            <v>New</v>
          </cell>
          <cell r="H1788" t="str">
            <v>Clear View Cover</v>
          </cell>
          <cell r="J1788">
            <v>51</v>
          </cell>
          <cell r="L1788">
            <v>0</v>
          </cell>
        </row>
        <row r="1789">
          <cell r="A1789" t="str">
            <v>M4</v>
          </cell>
          <cell r="B1789" t="str">
            <v>W15</v>
          </cell>
          <cell r="C1789">
            <v>43203</v>
          </cell>
          <cell r="D1789" t="str">
            <v>B</v>
          </cell>
          <cell r="E1789" t="str">
            <v>ASSY</v>
          </cell>
          <cell r="G1789" t="str">
            <v>New</v>
          </cell>
          <cell r="H1789" t="str">
            <v>Clear View Cover</v>
          </cell>
          <cell r="J1789">
            <v>174</v>
          </cell>
          <cell r="L1789">
            <v>0</v>
          </cell>
        </row>
        <row r="1790">
          <cell r="A1790" t="str">
            <v>M4</v>
          </cell>
          <cell r="B1790" t="str">
            <v>W15</v>
          </cell>
          <cell r="C1790">
            <v>43203</v>
          </cell>
          <cell r="D1790" t="str">
            <v>B</v>
          </cell>
          <cell r="E1790" t="str">
            <v>ASSY</v>
          </cell>
          <cell r="G1790" t="str">
            <v>New</v>
          </cell>
          <cell r="H1790" t="str">
            <v>Clear View Cover</v>
          </cell>
          <cell r="J1790">
            <v>2582</v>
          </cell>
          <cell r="L1790">
            <v>0</v>
          </cell>
        </row>
        <row r="1791">
          <cell r="A1791" t="str">
            <v>M4</v>
          </cell>
          <cell r="B1791" t="str">
            <v>W15</v>
          </cell>
          <cell r="C1791">
            <v>43203</v>
          </cell>
          <cell r="D1791" t="str">
            <v>B</v>
          </cell>
          <cell r="E1791" t="str">
            <v>ASSY</v>
          </cell>
          <cell r="G1791" t="str">
            <v>Old</v>
          </cell>
          <cell r="H1791" t="str">
            <v>Clear View Cover</v>
          </cell>
          <cell r="J1791">
            <v>56</v>
          </cell>
          <cell r="L1791">
            <v>0</v>
          </cell>
        </row>
        <row r="1792">
          <cell r="A1792" t="str">
            <v>M4</v>
          </cell>
          <cell r="B1792" t="str">
            <v>W15</v>
          </cell>
          <cell r="C1792">
            <v>43203</v>
          </cell>
          <cell r="D1792" t="str">
            <v>B</v>
          </cell>
          <cell r="E1792" t="str">
            <v>ASSY</v>
          </cell>
          <cell r="G1792" t="str">
            <v>Old</v>
          </cell>
          <cell r="H1792" t="str">
            <v>Clear View Cover</v>
          </cell>
          <cell r="J1792">
            <v>8</v>
          </cell>
          <cell r="L1792">
            <v>0</v>
          </cell>
        </row>
        <row r="1793">
          <cell r="A1793" t="str">
            <v>M4</v>
          </cell>
          <cell r="B1793" t="str">
            <v>W15</v>
          </cell>
          <cell r="C1793">
            <v>43203</v>
          </cell>
          <cell r="D1793" t="str">
            <v>B</v>
          </cell>
          <cell r="E1793" t="str">
            <v>ASSY</v>
          </cell>
          <cell r="G1793" t="str">
            <v>Old</v>
          </cell>
          <cell r="H1793" t="str">
            <v>Clear View Cover</v>
          </cell>
          <cell r="J1793">
            <v>580</v>
          </cell>
          <cell r="L1793">
            <v>0</v>
          </cell>
        </row>
        <row r="1794">
          <cell r="A1794" t="str">
            <v>M4</v>
          </cell>
          <cell r="B1794" t="str">
            <v>W15</v>
          </cell>
          <cell r="C1794">
            <v>43203</v>
          </cell>
          <cell r="D1794" t="str">
            <v>B</v>
          </cell>
          <cell r="E1794" t="str">
            <v>ASSY</v>
          </cell>
          <cell r="G1794" t="str">
            <v>Old</v>
          </cell>
          <cell r="H1794" t="str">
            <v>Flip Cover</v>
          </cell>
          <cell r="J1794">
            <v>1469</v>
          </cell>
          <cell r="L1794">
            <v>0</v>
          </cell>
        </row>
        <row r="1795">
          <cell r="A1795" t="str">
            <v>M4</v>
          </cell>
          <cell r="B1795" t="str">
            <v>W15</v>
          </cell>
          <cell r="C1795">
            <v>43203</v>
          </cell>
          <cell r="D1795" t="str">
            <v>B</v>
          </cell>
          <cell r="E1795" t="str">
            <v>ASSY</v>
          </cell>
          <cell r="G1795" t="str">
            <v>Old</v>
          </cell>
          <cell r="H1795" t="str">
            <v>Flip Cover</v>
          </cell>
          <cell r="J1795">
            <v>289</v>
          </cell>
          <cell r="L1795">
            <v>0</v>
          </cell>
        </row>
        <row r="1796">
          <cell r="A1796" t="str">
            <v>M4</v>
          </cell>
          <cell r="B1796" t="str">
            <v>W15</v>
          </cell>
          <cell r="C1796">
            <v>43203</v>
          </cell>
          <cell r="D1796" t="str">
            <v>B</v>
          </cell>
          <cell r="E1796" t="str">
            <v>EDGE COATING</v>
          </cell>
          <cell r="G1796" t="str">
            <v>New</v>
          </cell>
          <cell r="H1796" t="str">
            <v>Clear View Cover</v>
          </cell>
          <cell r="J1796">
            <v>1200</v>
          </cell>
          <cell r="L1796">
            <v>0</v>
          </cell>
        </row>
        <row r="1797">
          <cell r="A1797" t="str">
            <v>M4</v>
          </cell>
          <cell r="B1797" t="str">
            <v>W15</v>
          </cell>
          <cell r="C1797">
            <v>43203</v>
          </cell>
          <cell r="D1797" t="str">
            <v>B</v>
          </cell>
          <cell r="E1797" t="str">
            <v>EDGE COATING</v>
          </cell>
          <cell r="G1797" t="str">
            <v>New</v>
          </cell>
          <cell r="H1797" t="str">
            <v>Clear View Cover</v>
          </cell>
          <cell r="J1797">
            <v>2177</v>
          </cell>
          <cell r="L1797">
            <v>1</v>
          </cell>
        </row>
        <row r="1798">
          <cell r="A1798" t="str">
            <v>M4</v>
          </cell>
          <cell r="B1798" t="str">
            <v>W15</v>
          </cell>
          <cell r="C1798">
            <v>43203</v>
          </cell>
          <cell r="D1798" t="str">
            <v>B</v>
          </cell>
          <cell r="E1798" t="str">
            <v>EDGE COATING</v>
          </cell>
          <cell r="G1798" t="str">
            <v>New</v>
          </cell>
          <cell r="H1798" t="str">
            <v>Clear View Cover</v>
          </cell>
          <cell r="J1798">
            <v>700</v>
          </cell>
          <cell r="L1798">
            <v>0</v>
          </cell>
        </row>
        <row r="1799">
          <cell r="A1799" t="str">
            <v>M4</v>
          </cell>
          <cell r="B1799" t="str">
            <v>W15</v>
          </cell>
          <cell r="C1799">
            <v>43203</v>
          </cell>
          <cell r="D1799" t="str">
            <v>B</v>
          </cell>
          <cell r="E1799" t="str">
            <v>EDGE COATING</v>
          </cell>
          <cell r="G1799" t="str">
            <v>New</v>
          </cell>
          <cell r="H1799" t="str">
            <v>Clear View Cover</v>
          </cell>
          <cell r="J1799">
            <v>1507</v>
          </cell>
          <cell r="L1799">
            <v>2</v>
          </cell>
        </row>
        <row r="1800">
          <cell r="A1800" t="str">
            <v>M4</v>
          </cell>
          <cell r="B1800" t="str">
            <v>W15</v>
          </cell>
          <cell r="C1800">
            <v>43203</v>
          </cell>
          <cell r="D1800" t="str">
            <v>B</v>
          </cell>
          <cell r="E1800" t="str">
            <v>EDGE COATING</v>
          </cell>
          <cell r="G1800" t="str">
            <v>New</v>
          </cell>
          <cell r="H1800" t="str">
            <v>Clear View Cover</v>
          </cell>
          <cell r="J1800">
            <v>2437</v>
          </cell>
          <cell r="L1800">
            <v>0</v>
          </cell>
        </row>
        <row r="1801">
          <cell r="A1801" t="str">
            <v>M4</v>
          </cell>
          <cell r="B1801" t="str">
            <v>W15</v>
          </cell>
          <cell r="C1801">
            <v>43203</v>
          </cell>
          <cell r="D1801" t="str">
            <v>B</v>
          </cell>
          <cell r="E1801" t="str">
            <v>EDGE COATING</v>
          </cell>
          <cell r="G1801" t="str">
            <v>Old</v>
          </cell>
          <cell r="H1801" t="str">
            <v>Clear View Cover</v>
          </cell>
          <cell r="J1801">
            <v>33</v>
          </cell>
          <cell r="L1801">
            <v>0</v>
          </cell>
        </row>
        <row r="1802">
          <cell r="A1802" t="str">
            <v>M4</v>
          </cell>
          <cell r="B1802" t="str">
            <v>W15</v>
          </cell>
          <cell r="C1802">
            <v>43203</v>
          </cell>
          <cell r="D1802" t="str">
            <v>B</v>
          </cell>
          <cell r="E1802" t="str">
            <v>EDGE COATING</v>
          </cell>
          <cell r="G1802" t="str">
            <v>Old</v>
          </cell>
          <cell r="H1802" t="str">
            <v>Clear View Cover</v>
          </cell>
          <cell r="J1802">
            <v>68</v>
          </cell>
          <cell r="L1802">
            <v>0</v>
          </cell>
        </row>
        <row r="1803">
          <cell r="A1803" t="str">
            <v>M4</v>
          </cell>
          <cell r="B1803" t="str">
            <v>W15</v>
          </cell>
          <cell r="C1803">
            <v>43203</v>
          </cell>
          <cell r="D1803" t="str">
            <v>B</v>
          </cell>
          <cell r="E1803" t="str">
            <v>EDGE COATING</v>
          </cell>
          <cell r="G1803" t="str">
            <v>Old</v>
          </cell>
          <cell r="H1803" t="str">
            <v>Clear View Cover</v>
          </cell>
          <cell r="J1803">
            <v>1155</v>
          </cell>
          <cell r="L1803">
            <v>0</v>
          </cell>
        </row>
        <row r="1804">
          <cell r="A1804" t="str">
            <v>M4</v>
          </cell>
          <cell r="B1804" t="str">
            <v>W15</v>
          </cell>
          <cell r="C1804">
            <v>43203</v>
          </cell>
          <cell r="D1804" t="str">
            <v>B</v>
          </cell>
          <cell r="E1804" t="str">
            <v>EDGE COATING</v>
          </cell>
          <cell r="G1804" t="str">
            <v>Old</v>
          </cell>
          <cell r="H1804" t="str">
            <v>Clear View Cover</v>
          </cell>
          <cell r="J1804">
            <v>306</v>
          </cell>
          <cell r="L1804">
            <v>0</v>
          </cell>
        </row>
        <row r="1805">
          <cell r="A1805" t="str">
            <v>M4</v>
          </cell>
          <cell r="B1805" t="str">
            <v>W15</v>
          </cell>
          <cell r="C1805">
            <v>43203</v>
          </cell>
          <cell r="D1805" t="str">
            <v>B</v>
          </cell>
          <cell r="E1805" t="str">
            <v>EDGE COATING</v>
          </cell>
          <cell r="G1805" t="str">
            <v>Old</v>
          </cell>
          <cell r="H1805" t="str">
            <v>Book cover</v>
          </cell>
          <cell r="J1805">
            <v>253</v>
          </cell>
          <cell r="L1805">
            <v>0</v>
          </cell>
        </row>
        <row r="1806">
          <cell r="A1806" t="str">
            <v>M4</v>
          </cell>
          <cell r="B1806" t="str">
            <v>W15</v>
          </cell>
          <cell r="C1806">
            <v>43203</v>
          </cell>
          <cell r="D1806" t="str">
            <v>B</v>
          </cell>
          <cell r="E1806" t="str">
            <v>EDGE COATING</v>
          </cell>
          <cell r="G1806" t="str">
            <v>Old</v>
          </cell>
          <cell r="H1806" t="str">
            <v>Book cover</v>
          </cell>
          <cell r="J1806">
            <v>296</v>
          </cell>
          <cell r="L1806">
            <v>0</v>
          </cell>
        </row>
        <row r="1807">
          <cell r="A1807" t="str">
            <v>M4</v>
          </cell>
          <cell r="B1807" t="str">
            <v>W15</v>
          </cell>
          <cell r="C1807">
            <v>43203</v>
          </cell>
          <cell r="D1807" t="str">
            <v>B</v>
          </cell>
          <cell r="E1807" t="str">
            <v>EDGE COATING</v>
          </cell>
          <cell r="G1807" t="str">
            <v>Old</v>
          </cell>
          <cell r="H1807" t="str">
            <v>Book cover</v>
          </cell>
          <cell r="J1807">
            <v>820</v>
          </cell>
          <cell r="L1807">
            <v>0</v>
          </cell>
        </row>
        <row r="1808">
          <cell r="A1808" t="str">
            <v>M4</v>
          </cell>
          <cell r="B1808" t="str">
            <v>W15</v>
          </cell>
          <cell r="C1808">
            <v>43203</v>
          </cell>
          <cell r="D1808" t="str">
            <v>B</v>
          </cell>
          <cell r="E1808" t="str">
            <v>EDGE COATING</v>
          </cell>
          <cell r="G1808" t="str">
            <v>Old</v>
          </cell>
          <cell r="H1808" t="str">
            <v>Book cover</v>
          </cell>
          <cell r="J1808">
            <v>152</v>
          </cell>
          <cell r="L1808">
            <v>0</v>
          </cell>
        </row>
        <row r="1809">
          <cell r="A1809" t="str">
            <v>M4</v>
          </cell>
          <cell r="B1809" t="str">
            <v>W15</v>
          </cell>
          <cell r="C1809">
            <v>43203</v>
          </cell>
          <cell r="D1809" t="str">
            <v>B</v>
          </cell>
          <cell r="E1809" t="str">
            <v>EDGE COATING</v>
          </cell>
          <cell r="G1809" t="str">
            <v>Old</v>
          </cell>
          <cell r="H1809" t="str">
            <v>Book cover</v>
          </cell>
          <cell r="J1809">
            <v>210</v>
          </cell>
          <cell r="L1809">
            <v>0</v>
          </cell>
        </row>
        <row r="1810">
          <cell r="A1810" t="str">
            <v>M4</v>
          </cell>
          <cell r="B1810" t="str">
            <v>W15</v>
          </cell>
          <cell r="C1810">
            <v>43203</v>
          </cell>
          <cell r="D1810" t="str">
            <v>B</v>
          </cell>
          <cell r="E1810" t="str">
            <v>EDGE COATING</v>
          </cell>
          <cell r="G1810" t="str">
            <v>Old</v>
          </cell>
          <cell r="H1810" t="str">
            <v>Book cover</v>
          </cell>
          <cell r="J1810">
            <v>117</v>
          </cell>
          <cell r="L1810">
            <v>0</v>
          </cell>
        </row>
        <row r="1811">
          <cell r="A1811" t="str">
            <v>M4</v>
          </cell>
          <cell r="B1811" t="str">
            <v>W15</v>
          </cell>
          <cell r="C1811">
            <v>43203</v>
          </cell>
          <cell r="D1811" t="str">
            <v>B</v>
          </cell>
          <cell r="E1811" t="str">
            <v>MAIN HEATING</v>
          </cell>
          <cell r="G1811" t="str">
            <v>Old</v>
          </cell>
          <cell r="H1811" t="str">
            <v>Flip Cover</v>
          </cell>
          <cell r="J1811">
            <v>237</v>
          </cell>
          <cell r="L1811">
            <v>2</v>
          </cell>
        </row>
        <row r="1812">
          <cell r="A1812" t="str">
            <v>M4</v>
          </cell>
          <cell r="B1812" t="str">
            <v>W15</v>
          </cell>
          <cell r="C1812">
            <v>43203</v>
          </cell>
          <cell r="D1812" t="str">
            <v>B</v>
          </cell>
          <cell r="E1812" t="str">
            <v>MAIN HEATING</v>
          </cell>
          <cell r="G1812" t="str">
            <v>Old</v>
          </cell>
          <cell r="H1812" t="str">
            <v>Flip Cover</v>
          </cell>
          <cell r="J1812">
            <v>386</v>
          </cell>
          <cell r="L1812">
            <v>1</v>
          </cell>
        </row>
        <row r="1813">
          <cell r="A1813" t="str">
            <v>M4</v>
          </cell>
          <cell r="B1813" t="str">
            <v>W15</v>
          </cell>
          <cell r="C1813">
            <v>43203</v>
          </cell>
          <cell r="D1813" t="str">
            <v>B</v>
          </cell>
          <cell r="E1813" t="str">
            <v>MAIN HEATING</v>
          </cell>
          <cell r="G1813" t="str">
            <v>Old</v>
          </cell>
          <cell r="H1813" t="str">
            <v>Clear View Cover</v>
          </cell>
          <cell r="J1813">
            <v>1532</v>
          </cell>
          <cell r="L1813">
            <v>2</v>
          </cell>
        </row>
        <row r="1814">
          <cell r="A1814" t="str">
            <v>M4</v>
          </cell>
          <cell r="B1814" t="str">
            <v>W15</v>
          </cell>
          <cell r="C1814">
            <v>43203</v>
          </cell>
          <cell r="D1814" t="str">
            <v>B</v>
          </cell>
          <cell r="E1814" t="str">
            <v>IN T/P</v>
          </cell>
          <cell r="G1814" t="str">
            <v>New</v>
          </cell>
          <cell r="H1814" t="str">
            <v>Clear View Cover</v>
          </cell>
          <cell r="J1814">
            <v>1091</v>
          </cell>
          <cell r="L1814">
            <v>1</v>
          </cell>
        </row>
        <row r="1815">
          <cell r="A1815" t="str">
            <v>M4</v>
          </cell>
          <cell r="B1815" t="str">
            <v>W15</v>
          </cell>
          <cell r="C1815">
            <v>43203</v>
          </cell>
          <cell r="D1815" t="str">
            <v>B</v>
          </cell>
          <cell r="E1815" t="str">
            <v>IN T/P</v>
          </cell>
          <cell r="G1815" t="str">
            <v>New</v>
          </cell>
          <cell r="H1815" t="str">
            <v>Clear View Cover</v>
          </cell>
          <cell r="J1815">
            <v>162</v>
          </cell>
          <cell r="L1815">
            <v>0</v>
          </cell>
        </row>
        <row r="1816">
          <cell r="A1816" t="str">
            <v>M4</v>
          </cell>
          <cell r="B1816" t="str">
            <v>W15</v>
          </cell>
          <cell r="C1816">
            <v>43203</v>
          </cell>
          <cell r="D1816" t="str">
            <v>B</v>
          </cell>
          <cell r="E1816" t="str">
            <v>IN T/P</v>
          </cell>
          <cell r="G1816" t="str">
            <v>New</v>
          </cell>
          <cell r="H1816" t="str">
            <v>Clear View Cover</v>
          </cell>
          <cell r="J1816">
            <v>2638</v>
          </cell>
          <cell r="L1816">
            <v>0</v>
          </cell>
        </row>
        <row r="1817">
          <cell r="A1817" t="str">
            <v>M4</v>
          </cell>
          <cell r="B1817" t="str">
            <v>W15</v>
          </cell>
          <cell r="C1817">
            <v>43203</v>
          </cell>
          <cell r="D1817" t="str">
            <v>B</v>
          </cell>
          <cell r="E1817" t="str">
            <v>IN T/P</v>
          </cell>
          <cell r="G1817" t="str">
            <v>New</v>
          </cell>
          <cell r="H1817" t="str">
            <v>Clear View Cover</v>
          </cell>
          <cell r="J1817">
            <v>1268</v>
          </cell>
          <cell r="L1817">
            <v>3</v>
          </cell>
        </row>
        <row r="1818">
          <cell r="A1818" t="str">
            <v>M4</v>
          </cell>
          <cell r="B1818" t="str">
            <v>W15</v>
          </cell>
          <cell r="C1818">
            <v>43203</v>
          </cell>
          <cell r="D1818" t="str">
            <v>B</v>
          </cell>
          <cell r="E1818" t="str">
            <v>IN T/P</v>
          </cell>
          <cell r="G1818" t="str">
            <v>New</v>
          </cell>
          <cell r="H1818" t="str">
            <v>Clear View Cover</v>
          </cell>
          <cell r="J1818">
            <v>186</v>
          </cell>
          <cell r="L1818">
            <v>0</v>
          </cell>
        </row>
        <row r="1819">
          <cell r="A1819" t="str">
            <v>M4</v>
          </cell>
          <cell r="B1819" t="str">
            <v>W15</v>
          </cell>
          <cell r="C1819">
            <v>43203</v>
          </cell>
          <cell r="D1819" t="str">
            <v>B</v>
          </cell>
          <cell r="E1819" t="str">
            <v>IN T/P</v>
          </cell>
          <cell r="G1819" t="str">
            <v>New</v>
          </cell>
          <cell r="H1819" t="str">
            <v>Clear View Cover</v>
          </cell>
          <cell r="J1819">
            <v>1783</v>
          </cell>
          <cell r="L1819">
            <v>0</v>
          </cell>
        </row>
        <row r="1820">
          <cell r="A1820" t="str">
            <v>M4</v>
          </cell>
          <cell r="B1820" t="str">
            <v>W15</v>
          </cell>
          <cell r="C1820">
            <v>43203</v>
          </cell>
          <cell r="D1820" t="str">
            <v>B</v>
          </cell>
          <cell r="E1820" t="str">
            <v>IN T/P</v>
          </cell>
          <cell r="G1820" t="str">
            <v>New</v>
          </cell>
          <cell r="H1820" t="str">
            <v>Clear View Cover</v>
          </cell>
          <cell r="J1820">
            <v>117</v>
          </cell>
          <cell r="L1820">
            <v>0</v>
          </cell>
        </row>
        <row r="1821">
          <cell r="A1821" t="str">
            <v>M4</v>
          </cell>
          <cell r="B1821" t="str">
            <v>W15</v>
          </cell>
          <cell r="C1821">
            <v>43203</v>
          </cell>
          <cell r="D1821" t="str">
            <v>B</v>
          </cell>
          <cell r="E1821" t="str">
            <v>IN T/P</v>
          </cell>
          <cell r="G1821" t="str">
            <v>Old</v>
          </cell>
          <cell r="H1821" t="str">
            <v>Clear View Cover</v>
          </cell>
          <cell r="J1821">
            <v>2123</v>
          </cell>
          <cell r="L1821">
            <v>0</v>
          </cell>
        </row>
        <row r="1822">
          <cell r="A1822" t="str">
            <v>M4</v>
          </cell>
          <cell r="B1822" t="str">
            <v>W15</v>
          </cell>
          <cell r="C1822">
            <v>43203</v>
          </cell>
          <cell r="D1822" t="str">
            <v>B</v>
          </cell>
          <cell r="E1822" t="str">
            <v>IN T/P</v>
          </cell>
          <cell r="G1822" t="str">
            <v>Old</v>
          </cell>
          <cell r="H1822" t="str">
            <v>Clear View Cover</v>
          </cell>
          <cell r="J1822">
            <v>3</v>
          </cell>
          <cell r="L1822">
            <v>0</v>
          </cell>
        </row>
        <row r="1823">
          <cell r="A1823" t="str">
            <v>M4</v>
          </cell>
          <cell r="B1823" t="str">
            <v>W15</v>
          </cell>
          <cell r="C1823">
            <v>43203</v>
          </cell>
          <cell r="D1823" t="str">
            <v>B</v>
          </cell>
          <cell r="E1823" t="str">
            <v>IN T/P</v>
          </cell>
          <cell r="G1823" t="str">
            <v>Old</v>
          </cell>
          <cell r="H1823" t="str">
            <v>Clear View Cover</v>
          </cell>
          <cell r="J1823">
            <v>21</v>
          </cell>
          <cell r="L1823">
            <v>0</v>
          </cell>
        </row>
        <row r="1824">
          <cell r="A1824" t="str">
            <v>M4</v>
          </cell>
          <cell r="B1824" t="str">
            <v>W15</v>
          </cell>
          <cell r="C1824">
            <v>43203</v>
          </cell>
          <cell r="D1824" t="str">
            <v>B</v>
          </cell>
          <cell r="E1824" t="str">
            <v>IN T/P</v>
          </cell>
          <cell r="G1824" t="str">
            <v>Old</v>
          </cell>
          <cell r="H1824" t="str">
            <v>Clear View Cover</v>
          </cell>
          <cell r="J1824">
            <v>1176</v>
          </cell>
          <cell r="L1824">
            <v>0</v>
          </cell>
        </row>
        <row r="1825">
          <cell r="A1825" t="str">
            <v>M4</v>
          </cell>
          <cell r="B1825" t="str">
            <v>W15</v>
          </cell>
          <cell r="C1825">
            <v>43203</v>
          </cell>
          <cell r="D1825" t="str">
            <v>B</v>
          </cell>
          <cell r="E1825" t="str">
            <v>IN T/P</v>
          </cell>
          <cell r="G1825" t="str">
            <v>Old</v>
          </cell>
          <cell r="H1825" t="str">
            <v>Clear View Cover</v>
          </cell>
          <cell r="J1825">
            <v>15</v>
          </cell>
          <cell r="L1825">
            <v>0</v>
          </cell>
        </row>
        <row r="1826">
          <cell r="A1826" t="str">
            <v>M4</v>
          </cell>
          <cell r="B1826" t="str">
            <v>W15</v>
          </cell>
          <cell r="C1826">
            <v>43203</v>
          </cell>
          <cell r="D1826" t="str">
            <v>B</v>
          </cell>
          <cell r="E1826" t="str">
            <v>IN T/P</v>
          </cell>
          <cell r="G1826" t="str">
            <v>Old</v>
          </cell>
          <cell r="H1826" t="str">
            <v>Book cover</v>
          </cell>
          <cell r="J1826">
            <v>160</v>
          </cell>
          <cell r="L1826">
            <v>0</v>
          </cell>
        </row>
        <row r="1827">
          <cell r="A1827" t="str">
            <v>M4</v>
          </cell>
          <cell r="B1827" t="str">
            <v>W15</v>
          </cell>
          <cell r="C1827">
            <v>43203</v>
          </cell>
          <cell r="D1827" t="str">
            <v>B</v>
          </cell>
          <cell r="E1827" t="str">
            <v>IN T/P</v>
          </cell>
          <cell r="G1827" t="str">
            <v>Old</v>
          </cell>
          <cell r="H1827" t="str">
            <v>Book cover</v>
          </cell>
          <cell r="J1827">
            <v>823</v>
          </cell>
          <cell r="L1827">
            <v>0</v>
          </cell>
        </row>
        <row r="1828">
          <cell r="A1828" t="str">
            <v>M4</v>
          </cell>
          <cell r="B1828" t="str">
            <v>W15</v>
          </cell>
          <cell r="C1828">
            <v>43203</v>
          </cell>
          <cell r="D1828" t="str">
            <v>B</v>
          </cell>
          <cell r="E1828" t="str">
            <v>IN T/P</v>
          </cell>
          <cell r="G1828" t="str">
            <v>Old</v>
          </cell>
          <cell r="H1828" t="str">
            <v>Book cover</v>
          </cell>
          <cell r="J1828">
            <v>95</v>
          </cell>
          <cell r="L1828">
            <v>0</v>
          </cell>
        </row>
        <row r="1829">
          <cell r="A1829" t="str">
            <v>M4</v>
          </cell>
          <cell r="B1829" t="str">
            <v>W15</v>
          </cell>
          <cell r="C1829">
            <v>43203</v>
          </cell>
          <cell r="D1829" t="str">
            <v>B</v>
          </cell>
          <cell r="E1829" t="str">
            <v>IN T/P</v>
          </cell>
          <cell r="G1829" t="str">
            <v>Old</v>
          </cell>
          <cell r="H1829" t="str">
            <v>Book cover</v>
          </cell>
          <cell r="J1829">
            <v>70</v>
          </cell>
          <cell r="L1829">
            <v>0</v>
          </cell>
        </row>
        <row r="1830">
          <cell r="A1830" t="str">
            <v>M4</v>
          </cell>
          <cell r="B1830" t="str">
            <v>W16</v>
          </cell>
          <cell r="C1830">
            <v>43206</v>
          </cell>
          <cell r="D1830" t="str">
            <v>B</v>
          </cell>
          <cell r="E1830" t="str">
            <v>ASSY</v>
          </cell>
          <cell r="G1830" t="str">
            <v>Old</v>
          </cell>
          <cell r="H1830" t="str">
            <v>Flip Cover</v>
          </cell>
          <cell r="J1830">
            <v>930</v>
          </cell>
          <cell r="L1830">
            <v>0</v>
          </cell>
        </row>
        <row r="1831">
          <cell r="A1831" t="str">
            <v>M4</v>
          </cell>
          <cell r="B1831" t="str">
            <v>W16</v>
          </cell>
          <cell r="C1831">
            <v>43206</v>
          </cell>
          <cell r="D1831" t="str">
            <v>B</v>
          </cell>
          <cell r="E1831" t="str">
            <v>ASSY</v>
          </cell>
          <cell r="G1831" t="str">
            <v>Old</v>
          </cell>
          <cell r="H1831" t="str">
            <v>Clear View Cover</v>
          </cell>
          <cell r="J1831">
            <v>1550</v>
          </cell>
          <cell r="L1831">
            <v>0</v>
          </cell>
        </row>
        <row r="1832">
          <cell r="A1832" t="str">
            <v>M4</v>
          </cell>
          <cell r="B1832" t="str">
            <v>W16</v>
          </cell>
          <cell r="C1832">
            <v>43206</v>
          </cell>
          <cell r="D1832" t="str">
            <v>B</v>
          </cell>
          <cell r="E1832" t="str">
            <v>ASSY</v>
          </cell>
          <cell r="G1832" t="str">
            <v>Old</v>
          </cell>
          <cell r="H1832" t="str">
            <v>Clear View Cover</v>
          </cell>
          <cell r="J1832">
            <v>490</v>
          </cell>
          <cell r="L1832">
            <v>0</v>
          </cell>
        </row>
        <row r="1833">
          <cell r="A1833" t="str">
            <v>M4</v>
          </cell>
          <cell r="B1833" t="str">
            <v>W16</v>
          </cell>
          <cell r="C1833">
            <v>43206</v>
          </cell>
          <cell r="D1833" t="str">
            <v>B</v>
          </cell>
          <cell r="E1833" t="str">
            <v>ASSY</v>
          </cell>
          <cell r="G1833" t="str">
            <v>Old</v>
          </cell>
          <cell r="H1833" t="str">
            <v>Clear View Cover</v>
          </cell>
          <cell r="J1833">
            <v>254</v>
          </cell>
          <cell r="L1833">
            <v>0</v>
          </cell>
        </row>
        <row r="1834">
          <cell r="A1834" t="str">
            <v>M4</v>
          </cell>
          <cell r="B1834" t="str">
            <v>W16</v>
          </cell>
          <cell r="C1834">
            <v>43206</v>
          </cell>
          <cell r="D1834" t="str">
            <v>B</v>
          </cell>
          <cell r="E1834" t="str">
            <v>ASSY</v>
          </cell>
          <cell r="G1834" t="str">
            <v>Old</v>
          </cell>
          <cell r="H1834" t="str">
            <v>Clear View Cover</v>
          </cell>
          <cell r="J1834">
            <v>1037</v>
          </cell>
          <cell r="L1834">
            <v>0</v>
          </cell>
        </row>
        <row r="1835">
          <cell r="A1835" t="str">
            <v>M4</v>
          </cell>
          <cell r="B1835" t="str">
            <v>W16</v>
          </cell>
          <cell r="C1835">
            <v>43206</v>
          </cell>
          <cell r="D1835" t="str">
            <v>B</v>
          </cell>
          <cell r="E1835" t="str">
            <v>ASSY</v>
          </cell>
          <cell r="G1835" t="str">
            <v>Old</v>
          </cell>
          <cell r="H1835" t="str">
            <v>Clear View Cover</v>
          </cell>
          <cell r="J1835">
            <v>62</v>
          </cell>
          <cell r="L1835">
            <v>0</v>
          </cell>
        </row>
        <row r="1836">
          <cell r="A1836" t="str">
            <v>M4</v>
          </cell>
          <cell r="B1836" t="str">
            <v>W16</v>
          </cell>
          <cell r="C1836">
            <v>43206</v>
          </cell>
          <cell r="D1836" t="str">
            <v>B</v>
          </cell>
          <cell r="E1836" t="str">
            <v>MAIN HEATING</v>
          </cell>
          <cell r="G1836" t="str">
            <v>Old</v>
          </cell>
          <cell r="H1836" t="str">
            <v>Clear View Cover</v>
          </cell>
          <cell r="J1836">
            <v>46</v>
          </cell>
          <cell r="L1836">
            <v>0</v>
          </cell>
        </row>
        <row r="1837">
          <cell r="A1837" t="str">
            <v>M4</v>
          </cell>
          <cell r="B1837" t="str">
            <v>W16</v>
          </cell>
          <cell r="C1837">
            <v>43206</v>
          </cell>
          <cell r="D1837" t="str">
            <v>B</v>
          </cell>
          <cell r="E1837" t="str">
            <v>MAIN HEATING</v>
          </cell>
          <cell r="G1837" t="str">
            <v>Old</v>
          </cell>
          <cell r="H1837" t="str">
            <v>Clear View Cover</v>
          </cell>
          <cell r="J1837">
            <v>1405</v>
          </cell>
          <cell r="L1837">
            <v>0</v>
          </cell>
        </row>
        <row r="1838">
          <cell r="A1838" t="str">
            <v>M4</v>
          </cell>
          <cell r="B1838" t="str">
            <v>W16</v>
          </cell>
          <cell r="C1838">
            <v>43206</v>
          </cell>
          <cell r="D1838" t="str">
            <v>B</v>
          </cell>
          <cell r="E1838" t="str">
            <v>MAIN HEATING</v>
          </cell>
          <cell r="G1838" t="str">
            <v>Old</v>
          </cell>
          <cell r="H1838" t="str">
            <v>Clear View Cover</v>
          </cell>
          <cell r="J1838">
            <v>102</v>
          </cell>
          <cell r="L1838">
            <v>0</v>
          </cell>
        </row>
        <row r="1839">
          <cell r="A1839" t="str">
            <v>M4</v>
          </cell>
          <cell r="B1839" t="str">
            <v>W16</v>
          </cell>
          <cell r="C1839">
            <v>43206</v>
          </cell>
          <cell r="D1839" t="str">
            <v>B</v>
          </cell>
          <cell r="E1839" t="str">
            <v>MAIN HEATING</v>
          </cell>
          <cell r="G1839" t="str">
            <v>New</v>
          </cell>
          <cell r="H1839" t="str">
            <v>Clear View Cover</v>
          </cell>
          <cell r="J1839">
            <v>2264</v>
          </cell>
          <cell r="L1839">
            <v>0</v>
          </cell>
        </row>
        <row r="1840">
          <cell r="A1840" t="str">
            <v>M4</v>
          </cell>
          <cell r="B1840" t="str">
            <v>W16</v>
          </cell>
          <cell r="C1840">
            <v>43206</v>
          </cell>
          <cell r="D1840" t="str">
            <v>B</v>
          </cell>
          <cell r="E1840" t="str">
            <v>MAIN HEATING</v>
          </cell>
          <cell r="G1840" t="str">
            <v>New</v>
          </cell>
          <cell r="H1840" t="str">
            <v>Clear View Cover</v>
          </cell>
          <cell r="J1840">
            <v>80</v>
          </cell>
          <cell r="L1840">
            <v>0</v>
          </cell>
        </row>
        <row r="1841">
          <cell r="A1841" t="str">
            <v>M4</v>
          </cell>
          <cell r="B1841" t="str">
            <v>W16</v>
          </cell>
          <cell r="C1841">
            <v>43206</v>
          </cell>
          <cell r="D1841" t="str">
            <v>B</v>
          </cell>
          <cell r="E1841" t="str">
            <v>MAIN HEATING</v>
          </cell>
          <cell r="G1841" t="str">
            <v>New</v>
          </cell>
          <cell r="H1841" t="str">
            <v>Clear View Cover</v>
          </cell>
          <cell r="J1841">
            <v>7</v>
          </cell>
          <cell r="L1841">
            <v>0</v>
          </cell>
        </row>
        <row r="1842">
          <cell r="A1842" t="str">
            <v>M4</v>
          </cell>
          <cell r="B1842" t="str">
            <v>W16</v>
          </cell>
          <cell r="C1842">
            <v>43206</v>
          </cell>
          <cell r="D1842" t="str">
            <v>B</v>
          </cell>
          <cell r="E1842" t="str">
            <v>MAIN HEATING</v>
          </cell>
          <cell r="G1842" t="str">
            <v>New</v>
          </cell>
          <cell r="H1842" t="str">
            <v>Clear View Cover</v>
          </cell>
          <cell r="J1842">
            <v>4</v>
          </cell>
          <cell r="L1842">
            <v>0</v>
          </cell>
        </row>
        <row r="1843">
          <cell r="A1843" t="str">
            <v>M4</v>
          </cell>
          <cell r="B1843" t="str">
            <v>W16</v>
          </cell>
          <cell r="C1843">
            <v>43206</v>
          </cell>
          <cell r="D1843" t="str">
            <v>B</v>
          </cell>
          <cell r="E1843" t="str">
            <v>MAIN HEATING</v>
          </cell>
          <cell r="G1843" t="str">
            <v>New</v>
          </cell>
          <cell r="H1843" t="str">
            <v>Clear View Cover</v>
          </cell>
          <cell r="J1843">
            <v>2004</v>
          </cell>
          <cell r="L1843">
            <v>0</v>
          </cell>
        </row>
        <row r="1844">
          <cell r="A1844" t="str">
            <v>M4</v>
          </cell>
          <cell r="B1844" t="str">
            <v>W16</v>
          </cell>
          <cell r="C1844">
            <v>43206</v>
          </cell>
          <cell r="D1844" t="str">
            <v>B</v>
          </cell>
          <cell r="E1844" t="str">
            <v>ASSY</v>
          </cell>
          <cell r="G1844" t="str">
            <v>New</v>
          </cell>
          <cell r="H1844" t="str">
            <v>Clear View Cover</v>
          </cell>
          <cell r="J1844">
            <v>840</v>
          </cell>
          <cell r="L1844">
            <v>0</v>
          </cell>
        </row>
        <row r="1845">
          <cell r="A1845" t="str">
            <v>M4</v>
          </cell>
          <cell r="B1845" t="str">
            <v>W16</v>
          </cell>
          <cell r="C1845">
            <v>43206</v>
          </cell>
          <cell r="D1845" t="str">
            <v>B</v>
          </cell>
          <cell r="E1845" t="str">
            <v>ASSY</v>
          </cell>
          <cell r="G1845" t="str">
            <v>New</v>
          </cell>
          <cell r="H1845" t="str">
            <v>Clear View Cover</v>
          </cell>
          <cell r="J1845">
            <v>2461</v>
          </cell>
          <cell r="L1845">
            <v>1</v>
          </cell>
        </row>
        <row r="1846">
          <cell r="A1846" t="str">
            <v>M4</v>
          </cell>
          <cell r="B1846" t="str">
            <v>W16</v>
          </cell>
          <cell r="C1846">
            <v>43206</v>
          </cell>
          <cell r="D1846" t="str">
            <v>B</v>
          </cell>
          <cell r="E1846" t="str">
            <v>ASSY</v>
          </cell>
          <cell r="G1846" t="str">
            <v>Old</v>
          </cell>
          <cell r="H1846" t="str">
            <v>Flip Cover</v>
          </cell>
          <cell r="J1846">
            <v>310</v>
          </cell>
          <cell r="L1846">
            <v>0</v>
          </cell>
        </row>
        <row r="1847">
          <cell r="A1847" t="str">
            <v>M4</v>
          </cell>
          <cell r="B1847" t="str">
            <v>W16</v>
          </cell>
          <cell r="C1847">
            <v>43206</v>
          </cell>
          <cell r="D1847" t="str">
            <v>B</v>
          </cell>
          <cell r="E1847" t="str">
            <v>MAIN HEATING</v>
          </cell>
          <cell r="G1847" t="str">
            <v>New</v>
          </cell>
          <cell r="H1847" t="str">
            <v>Clear View Cover</v>
          </cell>
          <cell r="J1847">
            <v>633</v>
          </cell>
          <cell r="L1847">
            <v>0</v>
          </cell>
        </row>
        <row r="1848">
          <cell r="A1848" t="str">
            <v>M4</v>
          </cell>
          <cell r="B1848" t="str">
            <v>W16</v>
          </cell>
          <cell r="C1848">
            <v>43206</v>
          </cell>
          <cell r="D1848" t="str">
            <v>B</v>
          </cell>
          <cell r="E1848" t="str">
            <v>MAIN HEATING</v>
          </cell>
          <cell r="G1848" t="str">
            <v>New</v>
          </cell>
          <cell r="H1848" t="str">
            <v>Clear View Cover</v>
          </cell>
          <cell r="J1848">
            <v>705</v>
          </cell>
          <cell r="L1848">
            <v>0</v>
          </cell>
        </row>
        <row r="1849">
          <cell r="A1849" t="str">
            <v>M4</v>
          </cell>
          <cell r="B1849" t="str">
            <v>W16</v>
          </cell>
          <cell r="C1849">
            <v>43206</v>
          </cell>
          <cell r="D1849" t="str">
            <v>B</v>
          </cell>
          <cell r="E1849" t="str">
            <v>MAIN HEATING</v>
          </cell>
          <cell r="G1849" t="str">
            <v>New</v>
          </cell>
          <cell r="H1849" t="str">
            <v>Clear View Cover</v>
          </cell>
          <cell r="J1849">
            <v>40</v>
          </cell>
          <cell r="L1849">
            <v>0</v>
          </cell>
        </row>
        <row r="1850">
          <cell r="A1850" t="str">
            <v>M4</v>
          </cell>
          <cell r="B1850" t="str">
            <v>W16</v>
          </cell>
          <cell r="C1850">
            <v>43206</v>
          </cell>
          <cell r="D1850" t="str">
            <v>B</v>
          </cell>
          <cell r="E1850" t="str">
            <v>MAIN HEATING</v>
          </cell>
          <cell r="G1850" t="str">
            <v>New</v>
          </cell>
          <cell r="H1850" t="str">
            <v>Clear View Cover</v>
          </cell>
          <cell r="J1850">
            <v>881</v>
          </cell>
          <cell r="L1850">
            <v>0</v>
          </cell>
        </row>
        <row r="1851">
          <cell r="A1851" t="str">
            <v>M4</v>
          </cell>
          <cell r="B1851" t="str">
            <v>W16</v>
          </cell>
          <cell r="C1851">
            <v>43206</v>
          </cell>
          <cell r="D1851" t="str">
            <v>B</v>
          </cell>
          <cell r="E1851" t="str">
            <v>MAIN HEATING</v>
          </cell>
          <cell r="G1851" t="str">
            <v>New</v>
          </cell>
          <cell r="H1851" t="str">
            <v>Clear View Cover</v>
          </cell>
          <cell r="J1851">
            <v>117</v>
          </cell>
          <cell r="L1851">
            <v>0</v>
          </cell>
        </row>
        <row r="1852">
          <cell r="A1852" t="str">
            <v>M4</v>
          </cell>
          <cell r="B1852" t="str">
            <v>W16</v>
          </cell>
          <cell r="C1852">
            <v>43206</v>
          </cell>
          <cell r="D1852" t="str">
            <v>B</v>
          </cell>
          <cell r="E1852" t="str">
            <v>ASSY</v>
          </cell>
          <cell r="G1852" t="str">
            <v>New</v>
          </cell>
          <cell r="H1852" t="str">
            <v>Clear View Cover</v>
          </cell>
          <cell r="J1852">
            <v>1880</v>
          </cell>
          <cell r="L1852">
            <v>0</v>
          </cell>
        </row>
        <row r="1853">
          <cell r="A1853" t="str">
            <v>M4</v>
          </cell>
          <cell r="B1853" t="str">
            <v>W16</v>
          </cell>
          <cell r="C1853">
            <v>43206</v>
          </cell>
          <cell r="D1853" t="str">
            <v>B</v>
          </cell>
          <cell r="E1853" t="str">
            <v>ASSY</v>
          </cell>
          <cell r="G1853" t="str">
            <v>New</v>
          </cell>
          <cell r="H1853" t="str">
            <v>Clear View Cover</v>
          </cell>
          <cell r="J1853">
            <v>12</v>
          </cell>
          <cell r="L1853">
            <v>0</v>
          </cell>
        </row>
        <row r="1854">
          <cell r="A1854" t="str">
            <v>M4</v>
          </cell>
          <cell r="B1854" t="str">
            <v>W16</v>
          </cell>
          <cell r="C1854">
            <v>43206</v>
          </cell>
          <cell r="D1854" t="str">
            <v>B</v>
          </cell>
          <cell r="E1854" t="str">
            <v>ASSY</v>
          </cell>
          <cell r="G1854" t="str">
            <v>New</v>
          </cell>
          <cell r="H1854" t="str">
            <v>Clear View Cover</v>
          </cell>
          <cell r="J1854">
            <v>180</v>
          </cell>
          <cell r="L1854">
            <v>0</v>
          </cell>
        </row>
        <row r="1855">
          <cell r="A1855" t="str">
            <v>M4</v>
          </cell>
          <cell r="B1855" t="str">
            <v>W16</v>
          </cell>
          <cell r="C1855">
            <v>43206</v>
          </cell>
          <cell r="D1855" t="str">
            <v>B</v>
          </cell>
          <cell r="E1855" t="str">
            <v>ASSY</v>
          </cell>
          <cell r="G1855" t="str">
            <v>New</v>
          </cell>
          <cell r="H1855" t="str">
            <v>Clear View Cover</v>
          </cell>
          <cell r="J1855">
            <v>150</v>
          </cell>
          <cell r="L1855">
            <v>0</v>
          </cell>
        </row>
        <row r="1856">
          <cell r="A1856" t="str">
            <v>M4</v>
          </cell>
          <cell r="B1856" t="str">
            <v>W16</v>
          </cell>
          <cell r="C1856">
            <v>43206</v>
          </cell>
          <cell r="D1856" t="str">
            <v>B</v>
          </cell>
          <cell r="E1856" t="str">
            <v>ASSY</v>
          </cell>
          <cell r="G1856" t="str">
            <v>New Silicon</v>
          </cell>
          <cell r="H1856" t="str">
            <v>Silicon</v>
          </cell>
          <cell r="J1856">
            <v>1458</v>
          </cell>
          <cell r="L1856">
            <v>12</v>
          </cell>
        </row>
        <row r="1857">
          <cell r="A1857" t="str">
            <v>M4</v>
          </cell>
          <cell r="B1857" t="str">
            <v>W16</v>
          </cell>
          <cell r="C1857">
            <v>43206</v>
          </cell>
          <cell r="D1857" t="str">
            <v>B</v>
          </cell>
          <cell r="E1857" t="str">
            <v>ASSY</v>
          </cell>
          <cell r="G1857" t="str">
            <v>New Silicon</v>
          </cell>
          <cell r="H1857" t="str">
            <v>Silicon</v>
          </cell>
          <cell r="J1857">
            <v>215</v>
          </cell>
          <cell r="L1857">
            <v>4</v>
          </cell>
        </row>
        <row r="1858">
          <cell r="A1858" t="str">
            <v>M4</v>
          </cell>
          <cell r="B1858" t="str">
            <v>W16</v>
          </cell>
          <cell r="C1858">
            <v>43206</v>
          </cell>
          <cell r="D1858" t="str">
            <v>B</v>
          </cell>
          <cell r="E1858" t="str">
            <v>ASSY</v>
          </cell>
          <cell r="G1858" t="str">
            <v>Old Silicon</v>
          </cell>
          <cell r="H1858" t="str">
            <v>Silicon</v>
          </cell>
          <cell r="J1858">
            <v>33</v>
          </cell>
          <cell r="L1858">
            <v>0</v>
          </cell>
        </row>
        <row r="1859">
          <cell r="A1859" t="str">
            <v>M4</v>
          </cell>
          <cell r="B1859" t="str">
            <v>W16</v>
          </cell>
          <cell r="C1859">
            <v>43206</v>
          </cell>
          <cell r="D1859" t="str">
            <v>B</v>
          </cell>
          <cell r="E1859" t="str">
            <v>ASSY</v>
          </cell>
          <cell r="G1859" t="str">
            <v>Old Silicon</v>
          </cell>
          <cell r="H1859" t="str">
            <v>Silicon</v>
          </cell>
          <cell r="J1859">
            <v>38</v>
          </cell>
          <cell r="L1859">
            <v>0</v>
          </cell>
        </row>
        <row r="1860">
          <cell r="A1860" t="str">
            <v>M4</v>
          </cell>
          <cell r="B1860" t="str">
            <v>W16</v>
          </cell>
          <cell r="C1860">
            <v>43206</v>
          </cell>
          <cell r="D1860" t="str">
            <v>B</v>
          </cell>
          <cell r="E1860" t="str">
            <v>ASSY</v>
          </cell>
          <cell r="G1860" t="str">
            <v>Old Silicon</v>
          </cell>
          <cell r="H1860" t="str">
            <v>Silicon</v>
          </cell>
          <cell r="J1860">
            <v>38</v>
          </cell>
          <cell r="L1860">
            <v>0</v>
          </cell>
        </row>
        <row r="1861">
          <cell r="A1861" t="str">
            <v>M4</v>
          </cell>
          <cell r="B1861" t="str">
            <v>W16</v>
          </cell>
          <cell r="C1861">
            <v>43206</v>
          </cell>
          <cell r="D1861" t="str">
            <v>B</v>
          </cell>
          <cell r="E1861" t="str">
            <v>ASSY</v>
          </cell>
          <cell r="G1861" t="str">
            <v>Old Silicon</v>
          </cell>
          <cell r="H1861" t="str">
            <v>Silicon</v>
          </cell>
          <cell r="J1861">
            <v>49</v>
          </cell>
          <cell r="L1861">
            <v>1</v>
          </cell>
        </row>
        <row r="1862">
          <cell r="A1862" t="str">
            <v>M4</v>
          </cell>
          <cell r="B1862" t="str">
            <v>W16</v>
          </cell>
          <cell r="C1862">
            <v>43206</v>
          </cell>
          <cell r="D1862" t="str">
            <v>B</v>
          </cell>
          <cell r="E1862" t="str">
            <v>ASSY</v>
          </cell>
          <cell r="G1862" t="str">
            <v>Old Silicon</v>
          </cell>
          <cell r="H1862" t="str">
            <v>Silicon</v>
          </cell>
          <cell r="J1862">
            <v>600</v>
          </cell>
          <cell r="L1862">
            <v>0</v>
          </cell>
        </row>
        <row r="1863">
          <cell r="A1863" t="str">
            <v>M4</v>
          </cell>
          <cell r="B1863" t="str">
            <v>W16</v>
          </cell>
          <cell r="C1863">
            <v>43206</v>
          </cell>
          <cell r="D1863" t="str">
            <v>B</v>
          </cell>
          <cell r="E1863" t="str">
            <v>ASSY</v>
          </cell>
          <cell r="G1863" t="str">
            <v>Old</v>
          </cell>
          <cell r="H1863" t="str">
            <v>Book cover</v>
          </cell>
          <cell r="J1863">
            <v>531</v>
          </cell>
          <cell r="L1863">
            <v>0</v>
          </cell>
        </row>
        <row r="1864">
          <cell r="A1864" t="str">
            <v>M4</v>
          </cell>
          <cell r="B1864" t="str">
            <v>W16</v>
          </cell>
          <cell r="C1864">
            <v>43206</v>
          </cell>
          <cell r="D1864" t="str">
            <v>B</v>
          </cell>
          <cell r="E1864" t="str">
            <v>ASSY</v>
          </cell>
          <cell r="G1864" t="str">
            <v>Old</v>
          </cell>
          <cell r="H1864" t="str">
            <v>Book cover</v>
          </cell>
          <cell r="J1864">
            <v>367</v>
          </cell>
          <cell r="L1864">
            <v>0</v>
          </cell>
        </row>
        <row r="1865">
          <cell r="A1865" t="str">
            <v>M4</v>
          </cell>
          <cell r="B1865" t="str">
            <v>W16</v>
          </cell>
          <cell r="C1865">
            <v>43206</v>
          </cell>
          <cell r="D1865" t="str">
            <v>B</v>
          </cell>
          <cell r="E1865" t="str">
            <v>ASSY</v>
          </cell>
          <cell r="G1865" t="str">
            <v>Old</v>
          </cell>
          <cell r="H1865" t="str">
            <v>Book cover</v>
          </cell>
          <cell r="J1865">
            <v>1238</v>
          </cell>
          <cell r="L1865">
            <v>18</v>
          </cell>
        </row>
        <row r="1866">
          <cell r="A1866" t="str">
            <v>M4</v>
          </cell>
          <cell r="B1866" t="str">
            <v>W16</v>
          </cell>
          <cell r="C1866">
            <v>43206</v>
          </cell>
          <cell r="D1866" t="str">
            <v>B</v>
          </cell>
          <cell r="E1866" t="str">
            <v>ASSY</v>
          </cell>
          <cell r="G1866" t="str">
            <v>Old</v>
          </cell>
          <cell r="H1866" t="str">
            <v>Book cover</v>
          </cell>
          <cell r="J1866">
            <v>60</v>
          </cell>
          <cell r="L1866">
            <v>0</v>
          </cell>
        </row>
        <row r="1867">
          <cell r="A1867" t="str">
            <v>M4</v>
          </cell>
          <cell r="B1867" t="str">
            <v>W16</v>
          </cell>
          <cell r="C1867">
            <v>43206</v>
          </cell>
          <cell r="D1867" t="str">
            <v>B</v>
          </cell>
          <cell r="E1867" t="str">
            <v>ASSY</v>
          </cell>
          <cell r="G1867" t="str">
            <v>Old</v>
          </cell>
          <cell r="H1867" t="str">
            <v>Book cover</v>
          </cell>
          <cell r="J1867">
            <v>136</v>
          </cell>
          <cell r="L1867">
            <v>0</v>
          </cell>
        </row>
        <row r="1868">
          <cell r="A1868" t="str">
            <v>M4</v>
          </cell>
          <cell r="B1868" t="str">
            <v>W16</v>
          </cell>
          <cell r="C1868">
            <v>43206</v>
          </cell>
          <cell r="D1868" t="str">
            <v>B</v>
          </cell>
          <cell r="E1868" t="str">
            <v>EDGE COATING</v>
          </cell>
          <cell r="G1868" t="str">
            <v>New</v>
          </cell>
          <cell r="H1868" t="str">
            <v>Clear View Cover</v>
          </cell>
          <cell r="J1868">
            <v>2551</v>
          </cell>
          <cell r="L1868">
            <v>0</v>
          </cell>
        </row>
        <row r="1869">
          <cell r="A1869" t="str">
            <v>M4</v>
          </cell>
          <cell r="B1869" t="str">
            <v>W16</v>
          </cell>
          <cell r="C1869">
            <v>43206</v>
          </cell>
          <cell r="D1869" t="str">
            <v>B</v>
          </cell>
          <cell r="E1869" t="str">
            <v>EDGE COATING</v>
          </cell>
          <cell r="G1869" t="str">
            <v>New</v>
          </cell>
          <cell r="H1869" t="str">
            <v>Clear View Cover</v>
          </cell>
          <cell r="J1869">
            <v>468</v>
          </cell>
          <cell r="L1869">
            <v>0</v>
          </cell>
        </row>
        <row r="1870">
          <cell r="A1870" t="str">
            <v>M4</v>
          </cell>
          <cell r="B1870" t="str">
            <v>W16</v>
          </cell>
          <cell r="C1870">
            <v>43206</v>
          </cell>
          <cell r="D1870" t="str">
            <v>B</v>
          </cell>
          <cell r="E1870" t="str">
            <v>EDGE COATING</v>
          </cell>
          <cell r="G1870" t="str">
            <v>New</v>
          </cell>
          <cell r="H1870" t="str">
            <v>Clear View Cover</v>
          </cell>
          <cell r="J1870">
            <v>176</v>
          </cell>
          <cell r="L1870">
            <v>0</v>
          </cell>
        </row>
        <row r="1871">
          <cell r="A1871" t="str">
            <v>M4</v>
          </cell>
          <cell r="B1871" t="str">
            <v>W16</v>
          </cell>
          <cell r="C1871">
            <v>43206</v>
          </cell>
          <cell r="D1871" t="str">
            <v>B</v>
          </cell>
          <cell r="E1871" t="str">
            <v>EDGE COATING</v>
          </cell>
          <cell r="G1871" t="str">
            <v>New</v>
          </cell>
          <cell r="H1871" t="str">
            <v>Clear View Cover</v>
          </cell>
          <cell r="J1871">
            <v>1234</v>
          </cell>
          <cell r="L1871">
            <v>0</v>
          </cell>
        </row>
        <row r="1872">
          <cell r="A1872" t="str">
            <v>M4</v>
          </cell>
          <cell r="B1872" t="str">
            <v>W16</v>
          </cell>
          <cell r="C1872">
            <v>43206</v>
          </cell>
          <cell r="D1872" t="str">
            <v>B</v>
          </cell>
          <cell r="E1872" t="str">
            <v>EDGE COATING</v>
          </cell>
          <cell r="G1872" t="str">
            <v>New</v>
          </cell>
          <cell r="H1872" t="str">
            <v>Clear View Cover</v>
          </cell>
          <cell r="J1872">
            <v>2417</v>
          </cell>
          <cell r="L1872">
            <v>1</v>
          </cell>
        </row>
        <row r="1873">
          <cell r="A1873" t="str">
            <v>M4</v>
          </cell>
          <cell r="B1873" t="str">
            <v>W16</v>
          </cell>
          <cell r="C1873">
            <v>43206</v>
          </cell>
          <cell r="D1873" t="str">
            <v>B</v>
          </cell>
          <cell r="E1873" t="str">
            <v>EDGE COATING</v>
          </cell>
          <cell r="G1873" t="str">
            <v>Old</v>
          </cell>
          <cell r="H1873" t="str">
            <v>Clear View Cover</v>
          </cell>
          <cell r="J1873">
            <v>1355</v>
          </cell>
          <cell r="L1873">
            <v>0</v>
          </cell>
        </row>
        <row r="1874">
          <cell r="A1874" t="str">
            <v>M4</v>
          </cell>
          <cell r="B1874" t="str">
            <v>W16</v>
          </cell>
          <cell r="C1874">
            <v>43206</v>
          </cell>
          <cell r="D1874" t="str">
            <v>B</v>
          </cell>
          <cell r="E1874" t="str">
            <v>EDGE COATING</v>
          </cell>
          <cell r="G1874" t="str">
            <v>Old</v>
          </cell>
          <cell r="H1874" t="str">
            <v>Clear View Cover</v>
          </cell>
          <cell r="J1874">
            <v>881</v>
          </cell>
          <cell r="L1874">
            <v>0</v>
          </cell>
        </row>
        <row r="1875">
          <cell r="A1875" t="str">
            <v>M4</v>
          </cell>
          <cell r="B1875" t="str">
            <v>W16</v>
          </cell>
          <cell r="C1875">
            <v>43206</v>
          </cell>
          <cell r="D1875" t="str">
            <v>B</v>
          </cell>
          <cell r="E1875" t="str">
            <v>EDGE COATING</v>
          </cell>
          <cell r="G1875" t="str">
            <v>Old</v>
          </cell>
          <cell r="H1875" t="str">
            <v>Flip Cover</v>
          </cell>
          <cell r="J1875">
            <v>344</v>
          </cell>
          <cell r="L1875">
            <v>0</v>
          </cell>
        </row>
        <row r="1876">
          <cell r="A1876" t="str">
            <v>M4</v>
          </cell>
          <cell r="B1876" t="str">
            <v>W16</v>
          </cell>
          <cell r="C1876">
            <v>43206</v>
          </cell>
          <cell r="D1876" t="str">
            <v>B</v>
          </cell>
          <cell r="E1876" t="str">
            <v>EDGE COATING</v>
          </cell>
          <cell r="G1876" t="str">
            <v>Old</v>
          </cell>
          <cell r="H1876" t="str">
            <v>Clear View Cover</v>
          </cell>
          <cell r="J1876">
            <v>1464</v>
          </cell>
          <cell r="L1876">
            <v>1</v>
          </cell>
        </row>
        <row r="1877">
          <cell r="A1877" t="str">
            <v>M4</v>
          </cell>
          <cell r="B1877" t="str">
            <v>W16</v>
          </cell>
          <cell r="C1877">
            <v>43206</v>
          </cell>
          <cell r="D1877" t="str">
            <v>B</v>
          </cell>
          <cell r="E1877" t="str">
            <v>EDGE COATING</v>
          </cell>
          <cell r="G1877" t="str">
            <v>Old</v>
          </cell>
          <cell r="H1877" t="str">
            <v>Clear View Cover</v>
          </cell>
          <cell r="J1877">
            <v>680</v>
          </cell>
          <cell r="L1877">
            <v>0</v>
          </cell>
        </row>
        <row r="1878">
          <cell r="A1878" t="str">
            <v>M4</v>
          </cell>
          <cell r="B1878" t="str">
            <v>W16</v>
          </cell>
          <cell r="C1878">
            <v>43206</v>
          </cell>
          <cell r="D1878" t="str">
            <v>B</v>
          </cell>
          <cell r="E1878" t="str">
            <v>EDGE COATING</v>
          </cell>
          <cell r="G1878" t="str">
            <v>Old</v>
          </cell>
          <cell r="H1878" t="str">
            <v>Book cover</v>
          </cell>
          <cell r="J1878">
            <v>1074</v>
          </cell>
          <cell r="L1878">
            <v>1</v>
          </cell>
        </row>
        <row r="1879">
          <cell r="A1879" t="str">
            <v>M4</v>
          </cell>
          <cell r="B1879" t="str">
            <v>W16</v>
          </cell>
          <cell r="C1879">
            <v>43206</v>
          </cell>
          <cell r="D1879" t="str">
            <v>B</v>
          </cell>
          <cell r="E1879" t="str">
            <v>EDGE COATING</v>
          </cell>
          <cell r="G1879" t="str">
            <v>Old</v>
          </cell>
          <cell r="H1879" t="str">
            <v>Book cover</v>
          </cell>
          <cell r="J1879">
            <v>147</v>
          </cell>
          <cell r="L1879">
            <v>0</v>
          </cell>
        </row>
        <row r="1880">
          <cell r="A1880" t="str">
            <v>M4</v>
          </cell>
          <cell r="B1880" t="str">
            <v>W16</v>
          </cell>
          <cell r="C1880">
            <v>43206</v>
          </cell>
          <cell r="D1880" t="str">
            <v>B</v>
          </cell>
          <cell r="E1880" t="str">
            <v>EDGE COATING</v>
          </cell>
          <cell r="G1880" t="str">
            <v>Old</v>
          </cell>
          <cell r="H1880" t="str">
            <v>Book cover</v>
          </cell>
          <cell r="J1880">
            <v>345</v>
          </cell>
          <cell r="L1880">
            <v>0</v>
          </cell>
        </row>
        <row r="1881">
          <cell r="A1881" t="str">
            <v>M4</v>
          </cell>
          <cell r="B1881" t="str">
            <v>W16</v>
          </cell>
          <cell r="C1881">
            <v>43206</v>
          </cell>
          <cell r="D1881" t="str">
            <v>B</v>
          </cell>
          <cell r="E1881" t="str">
            <v>EDGE COATING</v>
          </cell>
          <cell r="G1881" t="str">
            <v>Old</v>
          </cell>
          <cell r="H1881" t="str">
            <v>Book cover</v>
          </cell>
          <cell r="J1881">
            <v>367</v>
          </cell>
          <cell r="L1881">
            <v>1</v>
          </cell>
        </row>
        <row r="1882">
          <cell r="A1882" t="str">
            <v>M4</v>
          </cell>
          <cell r="B1882" t="str">
            <v>W16</v>
          </cell>
          <cell r="C1882">
            <v>43206</v>
          </cell>
          <cell r="D1882" t="str">
            <v>B</v>
          </cell>
          <cell r="E1882" t="str">
            <v>PACKING</v>
          </cell>
          <cell r="G1882" t="str">
            <v>Old</v>
          </cell>
          <cell r="H1882" t="str">
            <v>Book cover</v>
          </cell>
          <cell r="J1882">
            <v>2275</v>
          </cell>
          <cell r="L1882">
            <v>5</v>
          </cell>
        </row>
        <row r="1883">
          <cell r="A1883" t="str">
            <v>M4</v>
          </cell>
          <cell r="B1883" t="str">
            <v>W16</v>
          </cell>
          <cell r="C1883">
            <v>43206</v>
          </cell>
          <cell r="D1883" t="str">
            <v>B</v>
          </cell>
          <cell r="E1883" t="str">
            <v>PACKING</v>
          </cell>
          <cell r="G1883" t="str">
            <v>Old</v>
          </cell>
          <cell r="H1883" t="str">
            <v>Book cover</v>
          </cell>
          <cell r="J1883">
            <v>20</v>
          </cell>
          <cell r="L1883">
            <v>0</v>
          </cell>
        </row>
        <row r="1884">
          <cell r="A1884" t="str">
            <v>M4</v>
          </cell>
          <cell r="B1884" t="str">
            <v>W16</v>
          </cell>
          <cell r="C1884">
            <v>43206</v>
          </cell>
          <cell r="D1884" t="str">
            <v>B</v>
          </cell>
          <cell r="E1884" t="str">
            <v>PACKING</v>
          </cell>
          <cell r="G1884" t="str">
            <v>Old</v>
          </cell>
          <cell r="H1884" t="str">
            <v>Book cover</v>
          </cell>
          <cell r="J1884">
            <v>596</v>
          </cell>
          <cell r="L1884">
            <v>1</v>
          </cell>
        </row>
        <row r="1885">
          <cell r="A1885" t="str">
            <v>M4</v>
          </cell>
          <cell r="B1885" t="str">
            <v>W16</v>
          </cell>
          <cell r="C1885">
            <v>43206</v>
          </cell>
          <cell r="D1885" t="str">
            <v>B</v>
          </cell>
          <cell r="E1885" t="str">
            <v>PACKING</v>
          </cell>
          <cell r="G1885" t="str">
            <v>Old</v>
          </cell>
          <cell r="H1885" t="str">
            <v>Book cover</v>
          </cell>
          <cell r="J1885">
            <v>41</v>
          </cell>
          <cell r="L1885">
            <v>1</v>
          </cell>
        </row>
        <row r="1886">
          <cell r="A1886" t="str">
            <v>M4</v>
          </cell>
          <cell r="B1886" t="str">
            <v>W16</v>
          </cell>
          <cell r="C1886">
            <v>43206</v>
          </cell>
          <cell r="D1886" t="str">
            <v>B</v>
          </cell>
          <cell r="E1886" t="str">
            <v>PACKING</v>
          </cell>
          <cell r="G1886" t="str">
            <v>Old</v>
          </cell>
          <cell r="H1886" t="str">
            <v>Book cover</v>
          </cell>
          <cell r="J1886">
            <v>200</v>
          </cell>
          <cell r="L1886">
            <v>0</v>
          </cell>
        </row>
        <row r="1887">
          <cell r="A1887" t="str">
            <v>M4</v>
          </cell>
          <cell r="B1887" t="str">
            <v>W16</v>
          </cell>
          <cell r="C1887">
            <v>43206</v>
          </cell>
          <cell r="D1887" t="str">
            <v>B</v>
          </cell>
          <cell r="E1887" t="str">
            <v>MAIN HEATING</v>
          </cell>
          <cell r="G1887" t="str">
            <v>Old</v>
          </cell>
          <cell r="H1887" t="str">
            <v>Flip Cover</v>
          </cell>
          <cell r="J1887">
            <v>380</v>
          </cell>
          <cell r="L1887">
            <v>1</v>
          </cell>
        </row>
        <row r="1888">
          <cell r="A1888" t="str">
            <v>M4</v>
          </cell>
          <cell r="B1888" t="str">
            <v>W16</v>
          </cell>
          <cell r="C1888">
            <v>43206</v>
          </cell>
          <cell r="D1888" t="str">
            <v>B</v>
          </cell>
          <cell r="E1888" t="str">
            <v>MAIN HEATING</v>
          </cell>
          <cell r="G1888" t="str">
            <v>Old</v>
          </cell>
          <cell r="H1888" t="str">
            <v>Clear View Cover</v>
          </cell>
          <cell r="J1888">
            <v>1494</v>
          </cell>
          <cell r="L1888">
            <v>0</v>
          </cell>
        </row>
        <row r="1889">
          <cell r="A1889" t="str">
            <v>M4</v>
          </cell>
          <cell r="B1889" t="str">
            <v>W16</v>
          </cell>
          <cell r="C1889">
            <v>43206</v>
          </cell>
          <cell r="D1889" t="str">
            <v>B</v>
          </cell>
          <cell r="E1889" t="str">
            <v>IN T/P</v>
          </cell>
          <cell r="G1889" t="str">
            <v>New</v>
          </cell>
          <cell r="H1889" t="str">
            <v>Clear View Cover</v>
          </cell>
          <cell r="J1889">
            <v>994</v>
          </cell>
          <cell r="L1889">
            <v>0</v>
          </cell>
        </row>
        <row r="1890">
          <cell r="A1890" t="str">
            <v>M4</v>
          </cell>
          <cell r="B1890" t="str">
            <v>W16</v>
          </cell>
          <cell r="C1890">
            <v>43206</v>
          </cell>
          <cell r="D1890" t="str">
            <v>B</v>
          </cell>
          <cell r="E1890" t="str">
            <v>IN T/P</v>
          </cell>
          <cell r="G1890" t="str">
            <v>New</v>
          </cell>
          <cell r="H1890" t="str">
            <v>Clear View Cover</v>
          </cell>
          <cell r="J1890">
            <v>682</v>
          </cell>
          <cell r="L1890">
            <v>2</v>
          </cell>
        </row>
        <row r="1891">
          <cell r="A1891" t="str">
            <v>M4</v>
          </cell>
          <cell r="B1891" t="str">
            <v>W16</v>
          </cell>
          <cell r="C1891">
            <v>43206</v>
          </cell>
          <cell r="D1891" t="str">
            <v>B</v>
          </cell>
          <cell r="E1891" t="str">
            <v>IN T/P</v>
          </cell>
          <cell r="G1891" t="str">
            <v>New</v>
          </cell>
          <cell r="H1891" t="str">
            <v>Clear View Cover</v>
          </cell>
          <cell r="J1891">
            <v>419</v>
          </cell>
          <cell r="L1891">
            <v>1</v>
          </cell>
        </row>
        <row r="1892">
          <cell r="A1892" t="str">
            <v>M4</v>
          </cell>
          <cell r="B1892" t="str">
            <v>W16</v>
          </cell>
          <cell r="C1892">
            <v>43206</v>
          </cell>
          <cell r="D1892" t="str">
            <v>B</v>
          </cell>
          <cell r="E1892" t="str">
            <v>IN T/P</v>
          </cell>
          <cell r="G1892" t="str">
            <v>New</v>
          </cell>
          <cell r="H1892" t="str">
            <v>Clear View Cover</v>
          </cell>
          <cell r="J1892">
            <v>84</v>
          </cell>
          <cell r="L1892">
            <v>0</v>
          </cell>
        </row>
        <row r="1893">
          <cell r="A1893" t="str">
            <v>M4</v>
          </cell>
          <cell r="B1893" t="str">
            <v>W16</v>
          </cell>
          <cell r="C1893">
            <v>43206</v>
          </cell>
          <cell r="D1893" t="str">
            <v>B</v>
          </cell>
          <cell r="E1893" t="str">
            <v>IN T/P</v>
          </cell>
          <cell r="G1893" t="str">
            <v>New</v>
          </cell>
          <cell r="H1893" t="str">
            <v>Clear View Cover</v>
          </cell>
          <cell r="J1893">
            <v>123</v>
          </cell>
          <cell r="L1893">
            <v>0</v>
          </cell>
        </row>
        <row r="1894">
          <cell r="A1894" t="str">
            <v>M4</v>
          </cell>
          <cell r="B1894" t="str">
            <v>W16</v>
          </cell>
          <cell r="C1894">
            <v>43206</v>
          </cell>
          <cell r="D1894" t="str">
            <v>B</v>
          </cell>
          <cell r="E1894" t="str">
            <v>IN T/P</v>
          </cell>
          <cell r="G1894" t="str">
            <v>New</v>
          </cell>
          <cell r="H1894" t="str">
            <v>Clear View Cover</v>
          </cell>
          <cell r="J1894">
            <v>3166</v>
          </cell>
          <cell r="L1894">
            <v>0</v>
          </cell>
        </row>
        <row r="1895">
          <cell r="A1895" t="str">
            <v>M4</v>
          </cell>
          <cell r="B1895" t="str">
            <v>W16</v>
          </cell>
          <cell r="C1895">
            <v>43206</v>
          </cell>
          <cell r="D1895" t="str">
            <v>B</v>
          </cell>
          <cell r="E1895" t="str">
            <v>IN T/P</v>
          </cell>
          <cell r="G1895" t="str">
            <v>New</v>
          </cell>
          <cell r="H1895" t="str">
            <v>Clear View Cover</v>
          </cell>
          <cell r="J1895">
            <v>80</v>
          </cell>
          <cell r="L1895">
            <v>0</v>
          </cell>
        </row>
        <row r="1896">
          <cell r="A1896" t="str">
            <v>M4</v>
          </cell>
          <cell r="B1896" t="str">
            <v>W16</v>
          </cell>
          <cell r="C1896">
            <v>43206</v>
          </cell>
          <cell r="D1896" t="str">
            <v>B</v>
          </cell>
          <cell r="E1896" t="str">
            <v>IN T/P</v>
          </cell>
          <cell r="G1896" t="str">
            <v>New</v>
          </cell>
          <cell r="H1896" t="str">
            <v>Clear View Cover</v>
          </cell>
          <cell r="J1896">
            <v>1500</v>
          </cell>
          <cell r="L1896">
            <v>0</v>
          </cell>
        </row>
        <row r="1897">
          <cell r="A1897" t="str">
            <v>M4</v>
          </cell>
          <cell r="B1897" t="str">
            <v>W16</v>
          </cell>
          <cell r="C1897">
            <v>43206</v>
          </cell>
          <cell r="D1897" t="str">
            <v>B</v>
          </cell>
          <cell r="E1897" t="str">
            <v>IN T/P</v>
          </cell>
          <cell r="G1897" t="str">
            <v>Old</v>
          </cell>
          <cell r="H1897" t="str">
            <v>Clear View Cover</v>
          </cell>
          <cell r="J1897">
            <v>1690</v>
          </cell>
          <cell r="L1897">
            <v>0</v>
          </cell>
        </row>
        <row r="1898">
          <cell r="A1898" t="str">
            <v>M4</v>
          </cell>
          <cell r="B1898" t="str">
            <v>W16</v>
          </cell>
          <cell r="C1898">
            <v>43206</v>
          </cell>
          <cell r="D1898" t="str">
            <v>B</v>
          </cell>
          <cell r="E1898" t="str">
            <v>IN T/P</v>
          </cell>
          <cell r="G1898" t="str">
            <v>Old</v>
          </cell>
          <cell r="H1898" t="str">
            <v>Clear View Cover</v>
          </cell>
          <cell r="J1898">
            <v>1146</v>
          </cell>
          <cell r="L1898">
            <v>0</v>
          </cell>
        </row>
        <row r="1899">
          <cell r="A1899" t="str">
            <v>M4</v>
          </cell>
          <cell r="B1899" t="str">
            <v>W16</v>
          </cell>
          <cell r="C1899">
            <v>43206</v>
          </cell>
          <cell r="D1899" t="str">
            <v>B</v>
          </cell>
          <cell r="E1899" t="str">
            <v>IN T/P</v>
          </cell>
          <cell r="G1899" t="str">
            <v>Old</v>
          </cell>
          <cell r="H1899" t="str">
            <v>Clear View Cover</v>
          </cell>
          <cell r="J1899">
            <v>25</v>
          </cell>
          <cell r="L1899">
            <v>0</v>
          </cell>
        </row>
        <row r="1900">
          <cell r="A1900" t="str">
            <v>M4</v>
          </cell>
          <cell r="B1900" t="str">
            <v>W16</v>
          </cell>
          <cell r="C1900">
            <v>43206</v>
          </cell>
          <cell r="D1900" t="str">
            <v>B</v>
          </cell>
          <cell r="E1900" t="str">
            <v>IN T/P</v>
          </cell>
          <cell r="G1900" t="str">
            <v>Old</v>
          </cell>
          <cell r="H1900" t="str">
            <v>Book cover</v>
          </cell>
          <cell r="J1900">
            <v>110</v>
          </cell>
          <cell r="L1900">
            <v>0</v>
          </cell>
        </row>
        <row r="1901">
          <cell r="A1901" t="str">
            <v>M4</v>
          </cell>
          <cell r="B1901" t="str">
            <v>W16</v>
          </cell>
          <cell r="C1901">
            <v>43206</v>
          </cell>
          <cell r="D1901" t="str">
            <v>B</v>
          </cell>
          <cell r="E1901" t="str">
            <v>IN T/P</v>
          </cell>
          <cell r="G1901" t="str">
            <v>Old</v>
          </cell>
          <cell r="H1901" t="str">
            <v>Book cover</v>
          </cell>
          <cell r="J1901">
            <v>330</v>
          </cell>
          <cell r="L1901">
            <v>0</v>
          </cell>
        </row>
        <row r="1902">
          <cell r="A1902" t="str">
            <v>M4</v>
          </cell>
          <cell r="B1902" t="str">
            <v>W16</v>
          </cell>
          <cell r="C1902">
            <v>43206</v>
          </cell>
          <cell r="D1902" t="str">
            <v>B</v>
          </cell>
          <cell r="E1902" t="str">
            <v>IN VAI</v>
          </cell>
          <cell r="G1902" t="str">
            <v>Old</v>
          </cell>
          <cell r="H1902" t="str">
            <v>Flip Cover</v>
          </cell>
          <cell r="J1902">
            <v>1870</v>
          </cell>
          <cell r="L1902">
            <v>0</v>
          </cell>
        </row>
        <row r="1903">
          <cell r="A1903" t="str">
            <v>M4</v>
          </cell>
          <cell r="B1903" t="str">
            <v>W16</v>
          </cell>
          <cell r="C1903">
            <v>43206</v>
          </cell>
          <cell r="D1903" t="str">
            <v>B</v>
          </cell>
          <cell r="E1903" t="str">
            <v>PACKING</v>
          </cell>
          <cell r="G1903" t="str">
            <v>Old</v>
          </cell>
          <cell r="H1903" t="str">
            <v>Clear View Cover</v>
          </cell>
          <cell r="J1903">
            <v>2707</v>
          </cell>
          <cell r="L1903">
            <v>27</v>
          </cell>
        </row>
        <row r="1904">
          <cell r="A1904" t="str">
            <v>M4</v>
          </cell>
          <cell r="B1904" t="str">
            <v>W16</v>
          </cell>
          <cell r="C1904">
            <v>43206</v>
          </cell>
          <cell r="D1904" t="str">
            <v>B</v>
          </cell>
          <cell r="E1904" t="str">
            <v>PACKING</v>
          </cell>
          <cell r="G1904" t="str">
            <v>Old</v>
          </cell>
          <cell r="H1904" t="str">
            <v>Clear View Cover</v>
          </cell>
          <cell r="J1904">
            <v>435</v>
          </cell>
          <cell r="L1904">
            <v>3</v>
          </cell>
        </row>
        <row r="1905">
          <cell r="A1905" t="str">
            <v>M4</v>
          </cell>
          <cell r="B1905" t="str">
            <v>W16</v>
          </cell>
          <cell r="C1905">
            <v>43206</v>
          </cell>
          <cell r="D1905" t="str">
            <v>B</v>
          </cell>
          <cell r="E1905" t="str">
            <v>PACKING</v>
          </cell>
          <cell r="G1905" t="str">
            <v>New</v>
          </cell>
          <cell r="H1905" t="str">
            <v>Clear View Cover</v>
          </cell>
          <cell r="J1905">
            <v>2841</v>
          </cell>
          <cell r="L1905">
            <v>6</v>
          </cell>
        </row>
        <row r="1906">
          <cell r="A1906" t="str">
            <v>M4</v>
          </cell>
          <cell r="B1906" t="str">
            <v>W16</v>
          </cell>
          <cell r="C1906">
            <v>43206</v>
          </cell>
          <cell r="D1906" t="str">
            <v>B</v>
          </cell>
          <cell r="E1906" t="str">
            <v>PACKING</v>
          </cell>
          <cell r="G1906" t="str">
            <v>New</v>
          </cell>
          <cell r="H1906" t="str">
            <v>Clear View Cover</v>
          </cell>
          <cell r="J1906">
            <v>480</v>
          </cell>
          <cell r="L1906">
            <v>0</v>
          </cell>
        </row>
        <row r="1907">
          <cell r="A1907" t="str">
            <v>M4</v>
          </cell>
          <cell r="B1907" t="str">
            <v>W16</v>
          </cell>
          <cell r="C1907">
            <v>43206</v>
          </cell>
          <cell r="D1907" t="str">
            <v>B</v>
          </cell>
          <cell r="E1907" t="str">
            <v>PACKING</v>
          </cell>
          <cell r="G1907" t="str">
            <v>Old</v>
          </cell>
          <cell r="H1907" t="str">
            <v>Flip Cover</v>
          </cell>
          <cell r="J1907">
            <v>1843</v>
          </cell>
          <cell r="L1907">
            <v>3</v>
          </cell>
        </row>
        <row r="1908">
          <cell r="A1908" t="str">
            <v>M4</v>
          </cell>
          <cell r="B1908" t="str">
            <v>W16</v>
          </cell>
          <cell r="C1908">
            <v>43206</v>
          </cell>
          <cell r="D1908" t="str">
            <v>B</v>
          </cell>
          <cell r="E1908" t="str">
            <v>PACKING</v>
          </cell>
          <cell r="G1908" t="str">
            <v>Old</v>
          </cell>
          <cell r="H1908" t="str">
            <v>Flip Cover</v>
          </cell>
          <cell r="J1908">
            <v>371</v>
          </cell>
          <cell r="L1908">
            <v>1</v>
          </cell>
        </row>
        <row r="1909">
          <cell r="A1909" t="str">
            <v>M4</v>
          </cell>
          <cell r="B1909" t="str">
            <v>W16</v>
          </cell>
          <cell r="C1909">
            <v>43206</v>
          </cell>
          <cell r="D1909" t="str">
            <v>B</v>
          </cell>
          <cell r="E1909" t="str">
            <v>PACKING</v>
          </cell>
          <cell r="G1909" t="str">
            <v>Old</v>
          </cell>
          <cell r="H1909" t="str">
            <v>Flip Cover</v>
          </cell>
          <cell r="J1909">
            <v>593</v>
          </cell>
          <cell r="L1909">
            <v>3</v>
          </cell>
        </row>
        <row r="1910">
          <cell r="A1910" t="str">
            <v>M4</v>
          </cell>
          <cell r="B1910" t="str">
            <v>W16</v>
          </cell>
          <cell r="C1910">
            <v>43206</v>
          </cell>
          <cell r="D1910" t="str">
            <v>B</v>
          </cell>
          <cell r="E1910" t="str">
            <v>PACKING</v>
          </cell>
          <cell r="G1910" t="str">
            <v>New Silicon</v>
          </cell>
          <cell r="H1910" t="str">
            <v>Silicon</v>
          </cell>
          <cell r="J1910">
            <v>1170</v>
          </cell>
          <cell r="L1910">
            <v>54</v>
          </cell>
        </row>
        <row r="1911">
          <cell r="A1911" t="str">
            <v>M4</v>
          </cell>
          <cell r="B1911" t="str">
            <v>W16</v>
          </cell>
          <cell r="C1911">
            <v>43206</v>
          </cell>
          <cell r="D1911" t="str">
            <v>B</v>
          </cell>
          <cell r="E1911" t="str">
            <v>PACKING</v>
          </cell>
          <cell r="G1911" t="str">
            <v>New</v>
          </cell>
          <cell r="H1911" t="str">
            <v>Clear View Cover</v>
          </cell>
          <cell r="J1911">
            <v>1091</v>
          </cell>
          <cell r="L1911">
            <v>11</v>
          </cell>
        </row>
        <row r="1912">
          <cell r="A1912" t="str">
            <v>M4</v>
          </cell>
          <cell r="B1912" t="str">
            <v>W16</v>
          </cell>
          <cell r="C1912">
            <v>43206</v>
          </cell>
          <cell r="D1912" t="str">
            <v>B</v>
          </cell>
          <cell r="E1912" t="str">
            <v>PACKING</v>
          </cell>
          <cell r="G1912" t="str">
            <v>New</v>
          </cell>
          <cell r="H1912" t="str">
            <v>Clear View Cover</v>
          </cell>
          <cell r="J1912">
            <v>2290</v>
          </cell>
          <cell r="L1912">
            <v>30</v>
          </cell>
        </row>
        <row r="1913">
          <cell r="A1913" t="str">
            <v>M4</v>
          </cell>
          <cell r="B1913" t="str">
            <v>W16</v>
          </cell>
          <cell r="C1913">
            <v>43206</v>
          </cell>
          <cell r="D1913" t="str">
            <v>A</v>
          </cell>
          <cell r="E1913" t="str">
            <v>PACKING</v>
          </cell>
          <cell r="G1913" t="str">
            <v>Old</v>
          </cell>
          <cell r="H1913" t="str">
            <v>Clear View Cover</v>
          </cell>
          <cell r="J1913">
            <v>2081</v>
          </cell>
          <cell r="L1913">
            <v>13</v>
          </cell>
        </row>
        <row r="1914">
          <cell r="A1914" t="str">
            <v>M4</v>
          </cell>
          <cell r="B1914" t="str">
            <v>W16</v>
          </cell>
          <cell r="C1914">
            <v>43206</v>
          </cell>
          <cell r="D1914" t="str">
            <v>A</v>
          </cell>
          <cell r="E1914" t="str">
            <v>PACKING</v>
          </cell>
          <cell r="G1914" t="str">
            <v>New</v>
          </cell>
          <cell r="H1914" t="str">
            <v>Clear View Cover</v>
          </cell>
          <cell r="J1914">
            <v>205</v>
          </cell>
          <cell r="L1914">
            <v>0</v>
          </cell>
        </row>
        <row r="1915">
          <cell r="A1915" t="str">
            <v>M4</v>
          </cell>
          <cell r="B1915" t="str">
            <v>W16</v>
          </cell>
          <cell r="C1915">
            <v>43206</v>
          </cell>
          <cell r="D1915" t="str">
            <v>A</v>
          </cell>
          <cell r="E1915" t="str">
            <v>PACKING</v>
          </cell>
          <cell r="G1915" t="str">
            <v>New</v>
          </cell>
          <cell r="H1915" t="str">
            <v>Clear View Cover</v>
          </cell>
          <cell r="J1915">
            <v>40</v>
          </cell>
          <cell r="L1915">
            <v>0</v>
          </cell>
        </row>
        <row r="1916">
          <cell r="A1916" t="str">
            <v>M4</v>
          </cell>
          <cell r="B1916" t="str">
            <v>W16</v>
          </cell>
          <cell r="C1916">
            <v>43206</v>
          </cell>
          <cell r="D1916" t="str">
            <v>A</v>
          </cell>
          <cell r="E1916" t="str">
            <v>PACKING</v>
          </cell>
          <cell r="G1916" t="str">
            <v>New</v>
          </cell>
          <cell r="H1916" t="str">
            <v>Clear View Cover</v>
          </cell>
          <cell r="J1916">
            <v>40</v>
          </cell>
          <cell r="L1916">
            <v>0</v>
          </cell>
        </row>
        <row r="1917">
          <cell r="A1917" t="str">
            <v>M4</v>
          </cell>
          <cell r="B1917" t="str">
            <v>W16</v>
          </cell>
          <cell r="C1917">
            <v>43206</v>
          </cell>
          <cell r="D1917" t="str">
            <v>A</v>
          </cell>
          <cell r="E1917" t="str">
            <v>PACKING</v>
          </cell>
          <cell r="G1917" t="str">
            <v>Old</v>
          </cell>
          <cell r="H1917" t="str">
            <v>Clear View Cover</v>
          </cell>
          <cell r="J1917">
            <v>40</v>
          </cell>
          <cell r="L1917">
            <v>0</v>
          </cell>
        </row>
        <row r="1918">
          <cell r="A1918" t="str">
            <v>M4</v>
          </cell>
          <cell r="B1918" t="str">
            <v>W16</v>
          </cell>
          <cell r="C1918">
            <v>43206</v>
          </cell>
          <cell r="D1918" t="str">
            <v>A</v>
          </cell>
          <cell r="E1918" t="str">
            <v>PACKING</v>
          </cell>
          <cell r="G1918" t="str">
            <v>New</v>
          </cell>
          <cell r="H1918" t="str">
            <v>Clear View Cover</v>
          </cell>
          <cell r="J1918">
            <v>2531</v>
          </cell>
          <cell r="L1918">
            <v>39</v>
          </cell>
        </row>
        <row r="1919">
          <cell r="A1919" t="str">
            <v>M4</v>
          </cell>
          <cell r="B1919" t="str">
            <v>W16</v>
          </cell>
          <cell r="C1919">
            <v>43206</v>
          </cell>
          <cell r="D1919" t="str">
            <v>A</v>
          </cell>
          <cell r="E1919" t="str">
            <v>PACKING</v>
          </cell>
          <cell r="G1919" t="str">
            <v>Old</v>
          </cell>
          <cell r="H1919" t="str">
            <v>Book cover</v>
          </cell>
          <cell r="J1919">
            <v>743</v>
          </cell>
          <cell r="L1919">
            <v>7</v>
          </cell>
        </row>
        <row r="1920">
          <cell r="A1920" t="str">
            <v>M4</v>
          </cell>
          <cell r="B1920" t="str">
            <v>W16</v>
          </cell>
          <cell r="C1920">
            <v>43206</v>
          </cell>
          <cell r="D1920" t="str">
            <v>A</v>
          </cell>
          <cell r="E1920" t="str">
            <v>PACKING</v>
          </cell>
          <cell r="G1920" t="str">
            <v>Old</v>
          </cell>
          <cell r="H1920" t="str">
            <v>Book cover</v>
          </cell>
          <cell r="J1920">
            <v>95</v>
          </cell>
          <cell r="L1920">
            <v>0</v>
          </cell>
        </row>
        <row r="1921">
          <cell r="A1921" t="str">
            <v>M4</v>
          </cell>
          <cell r="B1921" t="str">
            <v>W16</v>
          </cell>
          <cell r="C1921">
            <v>43206</v>
          </cell>
          <cell r="D1921" t="str">
            <v>A</v>
          </cell>
          <cell r="E1921" t="str">
            <v>PACKING</v>
          </cell>
          <cell r="G1921" t="str">
            <v>Old</v>
          </cell>
          <cell r="H1921" t="str">
            <v>Flip Cover</v>
          </cell>
          <cell r="J1921">
            <v>201</v>
          </cell>
          <cell r="L1921">
            <v>1</v>
          </cell>
        </row>
        <row r="1922">
          <cell r="A1922" t="str">
            <v>M4</v>
          </cell>
          <cell r="B1922" t="str">
            <v>W16</v>
          </cell>
          <cell r="C1922">
            <v>43206</v>
          </cell>
          <cell r="D1922" t="str">
            <v>A</v>
          </cell>
          <cell r="E1922" t="str">
            <v>PACKING</v>
          </cell>
          <cell r="G1922" t="str">
            <v>Old</v>
          </cell>
          <cell r="H1922" t="str">
            <v>Flip Cover</v>
          </cell>
          <cell r="J1922">
            <v>134</v>
          </cell>
          <cell r="L1922">
            <v>7</v>
          </cell>
        </row>
        <row r="1923">
          <cell r="A1923" t="str">
            <v>M4</v>
          </cell>
          <cell r="B1923" t="str">
            <v>W16</v>
          </cell>
          <cell r="C1923">
            <v>43206</v>
          </cell>
          <cell r="D1923" t="str">
            <v>A</v>
          </cell>
          <cell r="E1923" t="str">
            <v>PACKING</v>
          </cell>
          <cell r="G1923" t="str">
            <v>New</v>
          </cell>
          <cell r="H1923" t="str">
            <v>Clear View Cover</v>
          </cell>
          <cell r="J1923">
            <v>1238</v>
          </cell>
          <cell r="L1923">
            <v>13</v>
          </cell>
        </row>
        <row r="1924">
          <cell r="A1924" t="str">
            <v>M4</v>
          </cell>
          <cell r="B1924" t="str">
            <v>W16</v>
          </cell>
          <cell r="C1924">
            <v>43206</v>
          </cell>
          <cell r="D1924" t="str">
            <v>A</v>
          </cell>
          <cell r="E1924" t="str">
            <v>PACKING</v>
          </cell>
          <cell r="G1924" t="str">
            <v>Old</v>
          </cell>
          <cell r="H1924" t="str">
            <v>Clear View Cover</v>
          </cell>
          <cell r="J1924">
            <v>129</v>
          </cell>
          <cell r="L1924">
            <v>0</v>
          </cell>
        </row>
        <row r="1925">
          <cell r="A1925" t="str">
            <v>M4</v>
          </cell>
          <cell r="B1925" t="str">
            <v>W16</v>
          </cell>
          <cell r="C1925">
            <v>43206</v>
          </cell>
          <cell r="D1925" t="str">
            <v>A</v>
          </cell>
          <cell r="E1925" t="str">
            <v>PACKING</v>
          </cell>
          <cell r="G1925" t="str">
            <v>New Silicon</v>
          </cell>
          <cell r="H1925" t="str">
            <v>Silicon</v>
          </cell>
          <cell r="J1925">
            <v>48</v>
          </cell>
          <cell r="L1925">
            <v>4</v>
          </cell>
        </row>
        <row r="1926">
          <cell r="A1926" t="str">
            <v>M4</v>
          </cell>
          <cell r="B1926" t="str">
            <v>W16</v>
          </cell>
          <cell r="C1926">
            <v>43206</v>
          </cell>
          <cell r="D1926" t="str">
            <v>A</v>
          </cell>
          <cell r="E1926" t="str">
            <v>MAIN HEATING</v>
          </cell>
          <cell r="G1926" t="str">
            <v>Old</v>
          </cell>
          <cell r="H1926" t="str">
            <v>Clear View Cover</v>
          </cell>
          <cell r="J1926">
            <v>935</v>
          </cell>
          <cell r="L1926">
            <v>4</v>
          </cell>
        </row>
        <row r="1927">
          <cell r="A1927" t="str">
            <v>M4</v>
          </cell>
          <cell r="B1927" t="str">
            <v>W16</v>
          </cell>
          <cell r="C1927">
            <v>43206</v>
          </cell>
          <cell r="D1927" t="str">
            <v>A</v>
          </cell>
          <cell r="E1927" t="str">
            <v>MAIN HEATING</v>
          </cell>
          <cell r="G1927" t="str">
            <v>New</v>
          </cell>
          <cell r="H1927" t="str">
            <v>Clear View Cover</v>
          </cell>
          <cell r="J1927">
            <v>1517</v>
          </cell>
          <cell r="L1927">
            <v>9</v>
          </cell>
        </row>
        <row r="1928">
          <cell r="A1928" t="str">
            <v>M4</v>
          </cell>
          <cell r="B1928" t="str">
            <v>W16</v>
          </cell>
          <cell r="C1928">
            <v>43206</v>
          </cell>
          <cell r="D1928" t="str">
            <v>A</v>
          </cell>
          <cell r="E1928" t="str">
            <v>MAIN HEATING</v>
          </cell>
          <cell r="G1928" t="str">
            <v>New</v>
          </cell>
          <cell r="H1928" t="str">
            <v>Clear View Cover</v>
          </cell>
          <cell r="J1928">
            <v>2008</v>
          </cell>
          <cell r="L1928">
            <v>11</v>
          </cell>
        </row>
        <row r="1929">
          <cell r="A1929" t="str">
            <v>M4</v>
          </cell>
          <cell r="B1929" t="str">
            <v>W16</v>
          </cell>
          <cell r="C1929">
            <v>43206</v>
          </cell>
          <cell r="D1929" t="str">
            <v>A</v>
          </cell>
          <cell r="E1929" t="str">
            <v>MAIN HEATING</v>
          </cell>
          <cell r="G1929" t="str">
            <v>New</v>
          </cell>
          <cell r="H1929" t="str">
            <v>Clear View Cover</v>
          </cell>
          <cell r="J1929">
            <v>349</v>
          </cell>
          <cell r="L1929">
            <v>0</v>
          </cell>
        </row>
        <row r="1930">
          <cell r="A1930" t="str">
            <v>M4</v>
          </cell>
          <cell r="B1930" t="str">
            <v>W16</v>
          </cell>
          <cell r="C1930">
            <v>43206</v>
          </cell>
          <cell r="D1930" t="str">
            <v>A</v>
          </cell>
          <cell r="E1930" t="str">
            <v>MAIN HEATING</v>
          </cell>
          <cell r="G1930" t="str">
            <v>New</v>
          </cell>
          <cell r="H1930" t="str">
            <v>Clear View Cover</v>
          </cell>
          <cell r="J1930">
            <v>138</v>
          </cell>
          <cell r="L1930">
            <v>0</v>
          </cell>
        </row>
        <row r="1931">
          <cell r="A1931" t="str">
            <v>M4</v>
          </cell>
          <cell r="B1931" t="str">
            <v>W16</v>
          </cell>
          <cell r="C1931">
            <v>43206</v>
          </cell>
          <cell r="D1931" t="str">
            <v>A</v>
          </cell>
          <cell r="E1931" t="str">
            <v>MAIN HEATING</v>
          </cell>
          <cell r="G1931" t="str">
            <v>New</v>
          </cell>
          <cell r="H1931" t="str">
            <v>Clear View Cover</v>
          </cell>
          <cell r="J1931">
            <v>1789</v>
          </cell>
          <cell r="L1931">
            <v>11</v>
          </cell>
        </row>
        <row r="1932">
          <cell r="A1932" t="str">
            <v>M4</v>
          </cell>
          <cell r="B1932" t="str">
            <v>W16</v>
          </cell>
          <cell r="C1932">
            <v>43206</v>
          </cell>
          <cell r="D1932" t="str">
            <v>A</v>
          </cell>
          <cell r="E1932" t="str">
            <v>MAIN HEATING</v>
          </cell>
          <cell r="G1932" t="str">
            <v>New</v>
          </cell>
          <cell r="H1932" t="str">
            <v>Clear View Cover</v>
          </cell>
          <cell r="J1932">
            <v>1113</v>
          </cell>
          <cell r="L1932">
            <v>8</v>
          </cell>
        </row>
        <row r="1933">
          <cell r="A1933" t="str">
            <v>M4</v>
          </cell>
          <cell r="B1933" t="str">
            <v>W16</v>
          </cell>
          <cell r="C1933">
            <v>43206</v>
          </cell>
          <cell r="D1933" t="str">
            <v>A</v>
          </cell>
          <cell r="E1933" t="str">
            <v>MAIN HEATING</v>
          </cell>
          <cell r="G1933" t="str">
            <v>New</v>
          </cell>
          <cell r="H1933" t="str">
            <v>Clear View Cover</v>
          </cell>
          <cell r="J1933">
            <v>200</v>
          </cell>
          <cell r="L1933">
            <v>0</v>
          </cell>
        </row>
        <row r="1934">
          <cell r="A1934" t="str">
            <v>M4</v>
          </cell>
          <cell r="B1934" t="str">
            <v>W16</v>
          </cell>
          <cell r="C1934">
            <v>43206</v>
          </cell>
          <cell r="D1934" t="str">
            <v>A</v>
          </cell>
          <cell r="E1934" t="str">
            <v>MAIN HEATING</v>
          </cell>
          <cell r="G1934" t="str">
            <v>New</v>
          </cell>
          <cell r="H1934" t="str">
            <v>Clear View Cover</v>
          </cell>
          <cell r="J1934">
            <v>1098</v>
          </cell>
          <cell r="L1934">
            <v>7</v>
          </cell>
        </row>
        <row r="1935">
          <cell r="A1935" t="str">
            <v>M4</v>
          </cell>
          <cell r="B1935" t="str">
            <v>W16</v>
          </cell>
          <cell r="C1935">
            <v>43206</v>
          </cell>
          <cell r="D1935" t="str">
            <v>A</v>
          </cell>
          <cell r="E1935" t="str">
            <v>ASSY</v>
          </cell>
          <cell r="G1935" t="str">
            <v>Old</v>
          </cell>
          <cell r="H1935" t="str">
            <v>Book cover</v>
          </cell>
          <cell r="J1935">
            <v>326</v>
          </cell>
          <cell r="L1935">
            <v>0</v>
          </cell>
        </row>
        <row r="1936">
          <cell r="A1936" t="str">
            <v>M4</v>
          </cell>
          <cell r="B1936" t="str">
            <v>W16</v>
          </cell>
          <cell r="C1936">
            <v>43206</v>
          </cell>
          <cell r="D1936" t="str">
            <v>A</v>
          </cell>
          <cell r="E1936" t="str">
            <v>ASSY</v>
          </cell>
          <cell r="G1936" t="str">
            <v>Old</v>
          </cell>
          <cell r="H1936" t="str">
            <v>Book cover</v>
          </cell>
          <cell r="J1936">
            <v>174</v>
          </cell>
          <cell r="L1936">
            <v>0</v>
          </cell>
        </row>
        <row r="1937">
          <cell r="A1937" t="str">
            <v>M4</v>
          </cell>
          <cell r="B1937" t="str">
            <v>W16</v>
          </cell>
          <cell r="C1937">
            <v>43206</v>
          </cell>
          <cell r="D1937" t="str">
            <v>A</v>
          </cell>
          <cell r="E1937" t="str">
            <v>ASSY</v>
          </cell>
          <cell r="G1937" t="str">
            <v>Old</v>
          </cell>
          <cell r="H1937" t="str">
            <v>Book cover</v>
          </cell>
          <cell r="J1937">
            <v>652</v>
          </cell>
          <cell r="L1937">
            <v>2</v>
          </cell>
        </row>
        <row r="1938">
          <cell r="A1938" t="str">
            <v>M4</v>
          </cell>
          <cell r="B1938" t="str">
            <v>W16</v>
          </cell>
          <cell r="C1938">
            <v>43206</v>
          </cell>
          <cell r="D1938" t="str">
            <v>A</v>
          </cell>
          <cell r="E1938" t="str">
            <v>ASSY</v>
          </cell>
          <cell r="G1938" t="str">
            <v>Old</v>
          </cell>
          <cell r="H1938" t="str">
            <v>Book cover</v>
          </cell>
          <cell r="J1938">
            <v>1406</v>
          </cell>
          <cell r="L1938">
            <v>6</v>
          </cell>
        </row>
        <row r="1939">
          <cell r="A1939" t="str">
            <v>M4</v>
          </cell>
          <cell r="B1939" t="str">
            <v>W16</v>
          </cell>
          <cell r="C1939">
            <v>43206</v>
          </cell>
          <cell r="D1939" t="str">
            <v>A</v>
          </cell>
          <cell r="E1939" t="str">
            <v>ASSY</v>
          </cell>
          <cell r="G1939" t="str">
            <v>Old</v>
          </cell>
          <cell r="H1939" t="str">
            <v>Flip Cover</v>
          </cell>
          <cell r="J1939">
            <v>600</v>
          </cell>
          <cell r="L1939">
            <v>0</v>
          </cell>
        </row>
        <row r="1940">
          <cell r="A1940" t="str">
            <v>M4</v>
          </cell>
          <cell r="B1940" t="str">
            <v>W16</v>
          </cell>
          <cell r="C1940">
            <v>43206</v>
          </cell>
          <cell r="D1940" t="str">
            <v>A</v>
          </cell>
          <cell r="E1940" t="str">
            <v>ASSY</v>
          </cell>
          <cell r="G1940" t="str">
            <v>New</v>
          </cell>
          <cell r="H1940" t="str">
            <v>Clear View Cover</v>
          </cell>
          <cell r="J1940">
            <v>322</v>
          </cell>
          <cell r="L1940">
            <v>0</v>
          </cell>
        </row>
        <row r="1941">
          <cell r="A1941" t="str">
            <v>M4</v>
          </cell>
          <cell r="B1941" t="str">
            <v>W16</v>
          </cell>
          <cell r="C1941">
            <v>43206</v>
          </cell>
          <cell r="D1941" t="str">
            <v>A</v>
          </cell>
          <cell r="E1941" t="str">
            <v>ASSY</v>
          </cell>
          <cell r="G1941" t="str">
            <v>New</v>
          </cell>
          <cell r="H1941" t="str">
            <v>Clear View Cover</v>
          </cell>
          <cell r="J1941">
            <v>2230</v>
          </cell>
          <cell r="L1941">
            <v>10</v>
          </cell>
        </row>
        <row r="1942">
          <cell r="A1942" t="str">
            <v>M4</v>
          </cell>
          <cell r="B1942" t="str">
            <v>W16</v>
          </cell>
          <cell r="C1942">
            <v>43206</v>
          </cell>
          <cell r="D1942" t="str">
            <v>A</v>
          </cell>
          <cell r="E1942" t="str">
            <v>ASSY</v>
          </cell>
          <cell r="G1942" t="str">
            <v>New</v>
          </cell>
          <cell r="H1942" t="str">
            <v>Clear View Cover</v>
          </cell>
          <cell r="J1942">
            <v>139</v>
          </cell>
          <cell r="L1942">
            <v>0</v>
          </cell>
        </row>
        <row r="1943">
          <cell r="A1943" t="str">
            <v>M4</v>
          </cell>
          <cell r="B1943" t="str">
            <v>W16</v>
          </cell>
          <cell r="C1943">
            <v>43206</v>
          </cell>
          <cell r="D1943" t="str">
            <v>A</v>
          </cell>
          <cell r="E1943" t="str">
            <v>IN T/P</v>
          </cell>
          <cell r="G1943" t="str">
            <v>New</v>
          </cell>
          <cell r="H1943" t="str">
            <v>Clear View Cover</v>
          </cell>
          <cell r="J1943">
            <v>26</v>
          </cell>
          <cell r="L1943">
            <v>1</v>
          </cell>
        </row>
        <row r="1944">
          <cell r="A1944" t="str">
            <v>M4</v>
          </cell>
          <cell r="B1944" t="str">
            <v>W16</v>
          </cell>
          <cell r="C1944">
            <v>43206</v>
          </cell>
          <cell r="D1944" t="str">
            <v>A</v>
          </cell>
          <cell r="E1944" t="str">
            <v>IN T/P</v>
          </cell>
          <cell r="G1944" t="str">
            <v>New</v>
          </cell>
          <cell r="H1944" t="str">
            <v>Clear View Cover</v>
          </cell>
          <cell r="J1944">
            <v>222</v>
          </cell>
          <cell r="L1944">
            <v>0</v>
          </cell>
        </row>
        <row r="1945">
          <cell r="A1945" t="str">
            <v>M4</v>
          </cell>
          <cell r="B1945" t="str">
            <v>W16</v>
          </cell>
          <cell r="C1945">
            <v>43206</v>
          </cell>
          <cell r="D1945" t="str">
            <v>A</v>
          </cell>
          <cell r="E1945" t="str">
            <v>IN T/P</v>
          </cell>
          <cell r="G1945" t="str">
            <v>New</v>
          </cell>
          <cell r="H1945" t="str">
            <v>Clear View Cover</v>
          </cell>
          <cell r="J1945">
            <v>2017</v>
          </cell>
          <cell r="L1945">
            <v>0</v>
          </cell>
        </row>
        <row r="1946">
          <cell r="A1946" t="str">
            <v>M4</v>
          </cell>
          <cell r="B1946" t="str">
            <v>W16</v>
          </cell>
          <cell r="C1946">
            <v>43206</v>
          </cell>
          <cell r="D1946" t="str">
            <v>A</v>
          </cell>
          <cell r="E1946" t="str">
            <v>IN T/P</v>
          </cell>
          <cell r="G1946" t="str">
            <v>New</v>
          </cell>
          <cell r="H1946" t="str">
            <v>Clear View Cover</v>
          </cell>
          <cell r="J1946">
            <v>433</v>
          </cell>
          <cell r="L1946">
            <v>0</v>
          </cell>
        </row>
        <row r="1947">
          <cell r="A1947" t="str">
            <v>M4</v>
          </cell>
          <cell r="B1947" t="str">
            <v>W16</v>
          </cell>
          <cell r="C1947">
            <v>43206</v>
          </cell>
          <cell r="D1947" t="str">
            <v>A</v>
          </cell>
          <cell r="E1947" t="str">
            <v>IN T/P</v>
          </cell>
          <cell r="G1947" t="str">
            <v>New</v>
          </cell>
          <cell r="H1947" t="str">
            <v>Clear View Cover</v>
          </cell>
          <cell r="J1947">
            <v>1170</v>
          </cell>
          <cell r="L1947">
            <v>0</v>
          </cell>
        </row>
        <row r="1948">
          <cell r="A1948" t="str">
            <v>M4</v>
          </cell>
          <cell r="B1948" t="str">
            <v>W16</v>
          </cell>
          <cell r="C1948">
            <v>43206</v>
          </cell>
          <cell r="D1948" t="str">
            <v>A</v>
          </cell>
          <cell r="E1948" t="str">
            <v>IN T/P</v>
          </cell>
          <cell r="G1948" t="str">
            <v>New</v>
          </cell>
          <cell r="H1948" t="str">
            <v>Clear View Cover</v>
          </cell>
          <cell r="J1948">
            <v>1782</v>
          </cell>
          <cell r="L1948">
            <v>1</v>
          </cell>
        </row>
        <row r="1949">
          <cell r="A1949" t="str">
            <v>M4</v>
          </cell>
          <cell r="B1949" t="str">
            <v>W16</v>
          </cell>
          <cell r="C1949">
            <v>43206</v>
          </cell>
          <cell r="D1949" t="str">
            <v>A</v>
          </cell>
          <cell r="E1949" t="str">
            <v>IN T/P</v>
          </cell>
          <cell r="G1949" t="str">
            <v>New</v>
          </cell>
          <cell r="H1949" t="str">
            <v>Clear View Cover</v>
          </cell>
          <cell r="J1949">
            <v>851</v>
          </cell>
          <cell r="L1949">
            <v>1</v>
          </cell>
        </row>
        <row r="1950">
          <cell r="A1950" t="str">
            <v>M4</v>
          </cell>
          <cell r="B1950" t="str">
            <v>W16</v>
          </cell>
          <cell r="C1950">
            <v>43206</v>
          </cell>
          <cell r="D1950" t="str">
            <v>A</v>
          </cell>
          <cell r="E1950" t="str">
            <v>IN T/P</v>
          </cell>
          <cell r="G1950" t="str">
            <v>New</v>
          </cell>
          <cell r="H1950" t="str">
            <v>Clear View Cover</v>
          </cell>
          <cell r="J1950">
            <v>1098</v>
          </cell>
          <cell r="L1950">
            <v>6</v>
          </cell>
        </row>
        <row r="1951">
          <cell r="A1951" t="str">
            <v>M4</v>
          </cell>
          <cell r="B1951" t="str">
            <v>W16</v>
          </cell>
          <cell r="C1951">
            <v>43206</v>
          </cell>
          <cell r="D1951" t="str">
            <v>A</v>
          </cell>
          <cell r="E1951" t="str">
            <v>IN T/P</v>
          </cell>
          <cell r="G1951" t="str">
            <v>New</v>
          </cell>
          <cell r="H1951" t="str">
            <v>Clear View Cover</v>
          </cell>
          <cell r="J1951">
            <v>860</v>
          </cell>
          <cell r="L1951">
            <v>11</v>
          </cell>
        </row>
        <row r="1952">
          <cell r="A1952" t="str">
            <v>M4</v>
          </cell>
          <cell r="B1952" t="str">
            <v>W16</v>
          </cell>
          <cell r="C1952">
            <v>43206</v>
          </cell>
          <cell r="D1952" t="str">
            <v>A</v>
          </cell>
          <cell r="E1952" t="str">
            <v>IN T/P</v>
          </cell>
          <cell r="G1952" t="str">
            <v>Old</v>
          </cell>
          <cell r="H1952" t="str">
            <v>Clear View Cover</v>
          </cell>
          <cell r="J1952">
            <v>235</v>
          </cell>
          <cell r="L1952">
            <v>0</v>
          </cell>
        </row>
        <row r="1953">
          <cell r="A1953" t="str">
            <v>M4</v>
          </cell>
          <cell r="B1953" t="str">
            <v>W16</v>
          </cell>
          <cell r="C1953">
            <v>43206</v>
          </cell>
          <cell r="D1953" t="str">
            <v>A</v>
          </cell>
          <cell r="E1953" t="str">
            <v>IN T/P</v>
          </cell>
          <cell r="G1953" t="str">
            <v>Old</v>
          </cell>
          <cell r="H1953" t="str">
            <v>Clear View Cover</v>
          </cell>
          <cell r="J1953">
            <v>1033</v>
          </cell>
          <cell r="L1953">
            <v>2</v>
          </cell>
        </row>
        <row r="1954">
          <cell r="A1954" t="str">
            <v>M4</v>
          </cell>
          <cell r="B1954" t="str">
            <v>W16</v>
          </cell>
          <cell r="C1954">
            <v>43206</v>
          </cell>
          <cell r="D1954" t="str">
            <v>A</v>
          </cell>
          <cell r="E1954" t="str">
            <v>IN T/P</v>
          </cell>
          <cell r="G1954" t="str">
            <v>Old</v>
          </cell>
          <cell r="H1954" t="str">
            <v>Clear View Cover</v>
          </cell>
          <cell r="J1954">
            <v>62</v>
          </cell>
          <cell r="L1954">
            <v>0</v>
          </cell>
        </row>
        <row r="1955">
          <cell r="A1955" t="str">
            <v>M4</v>
          </cell>
          <cell r="B1955" t="str">
            <v>W16</v>
          </cell>
          <cell r="C1955">
            <v>43206</v>
          </cell>
          <cell r="D1955" t="str">
            <v>A</v>
          </cell>
          <cell r="E1955" t="str">
            <v>IN T/P</v>
          </cell>
          <cell r="G1955" t="str">
            <v>Old</v>
          </cell>
          <cell r="H1955" t="str">
            <v>Clear View Cover</v>
          </cell>
          <cell r="J1955">
            <v>1269</v>
          </cell>
          <cell r="L1955">
            <v>4</v>
          </cell>
        </row>
        <row r="1956">
          <cell r="A1956" t="str">
            <v>M4</v>
          </cell>
          <cell r="B1956" t="str">
            <v>W16</v>
          </cell>
          <cell r="C1956">
            <v>43206</v>
          </cell>
          <cell r="D1956" t="str">
            <v>A</v>
          </cell>
          <cell r="E1956" t="str">
            <v>IN T/P</v>
          </cell>
          <cell r="G1956" t="str">
            <v>Old</v>
          </cell>
          <cell r="H1956" t="str">
            <v>Clear View Cover</v>
          </cell>
          <cell r="J1956">
            <v>374</v>
          </cell>
          <cell r="L1956">
            <v>0</v>
          </cell>
        </row>
        <row r="1957">
          <cell r="A1957" t="str">
            <v>M4</v>
          </cell>
          <cell r="B1957" t="str">
            <v>W16</v>
          </cell>
          <cell r="C1957">
            <v>43206</v>
          </cell>
          <cell r="D1957" t="str">
            <v>A</v>
          </cell>
          <cell r="E1957" t="str">
            <v>IN T/P</v>
          </cell>
          <cell r="G1957" t="str">
            <v>Old</v>
          </cell>
          <cell r="H1957" t="str">
            <v>Book cover</v>
          </cell>
          <cell r="J1957">
            <v>1315</v>
          </cell>
          <cell r="L1957">
            <v>1</v>
          </cell>
        </row>
        <row r="1958">
          <cell r="A1958" t="str">
            <v>M4</v>
          </cell>
          <cell r="B1958" t="str">
            <v>W16</v>
          </cell>
          <cell r="C1958">
            <v>43206</v>
          </cell>
          <cell r="D1958" t="str">
            <v>A</v>
          </cell>
          <cell r="E1958" t="str">
            <v>IN T/P</v>
          </cell>
          <cell r="G1958" t="str">
            <v>Old</v>
          </cell>
          <cell r="H1958" t="str">
            <v>Book cover</v>
          </cell>
          <cell r="J1958">
            <v>416</v>
          </cell>
          <cell r="L1958">
            <v>0</v>
          </cell>
        </row>
        <row r="1959">
          <cell r="A1959" t="str">
            <v>M4</v>
          </cell>
          <cell r="B1959" t="str">
            <v>W16</v>
          </cell>
          <cell r="C1959">
            <v>43206</v>
          </cell>
          <cell r="D1959" t="str">
            <v>A</v>
          </cell>
          <cell r="E1959" t="str">
            <v>IN T/P</v>
          </cell>
          <cell r="G1959" t="str">
            <v>Old</v>
          </cell>
          <cell r="H1959" t="str">
            <v>Book cover</v>
          </cell>
          <cell r="J1959">
            <v>500</v>
          </cell>
          <cell r="L1959">
            <v>0</v>
          </cell>
        </row>
        <row r="1960">
          <cell r="A1960" t="str">
            <v>M4</v>
          </cell>
          <cell r="B1960" t="str">
            <v>W16</v>
          </cell>
          <cell r="C1960">
            <v>43206</v>
          </cell>
          <cell r="D1960" t="str">
            <v>A</v>
          </cell>
          <cell r="E1960" t="str">
            <v>MAIN HEATING</v>
          </cell>
          <cell r="G1960" t="str">
            <v>Old</v>
          </cell>
          <cell r="H1960" t="str">
            <v>Clear View Cover</v>
          </cell>
          <cell r="J1960">
            <v>1040</v>
          </cell>
          <cell r="L1960">
            <v>5</v>
          </cell>
        </row>
        <row r="1961">
          <cell r="A1961" t="str">
            <v>M4</v>
          </cell>
          <cell r="B1961" t="str">
            <v>W16</v>
          </cell>
          <cell r="C1961">
            <v>43206</v>
          </cell>
          <cell r="D1961" t="str">
            <v>A</v>
          </cell>
          <cell r="E1961" t="str">
            <v>MAIN HEATING</v>
          </cell>
          <cell r="G1961" t="str">
            <v>Old</v>
          </cell>
          <cell r="H1961" t="str">
            <v>Clear View Cover</v>
          </cell>
          <cell r="J1961">
            <v>848</v>
          </cell>
          <cell r="L1961">
            <v>2</v>
          </cell>
        </row>
        <row r="1962">
          <cell r="A1962" t="str">
            <v>M4</v>
          </cell>
          <cell r="B1962" t="str">
            <v>W16</v>
          </cell>
          <cell r="C1962">
            <v>43206</v>
          </cell>
          <cell r="D1962" t="str">
            <v>A</v>
          </cell>
          <cell r="E1962" t="str">
            <v>ASSY</v>
          </cell>
          <cell r="G1962" t="str">
            <v>Old</v>
          </cell>
          <cell r="H1962" t="str">
            <v>Flip Cover</v>
          </cell>
          <cell r="J1962">
            <v>1452</v>
          </cell>
          <cell r="L1962">
            <v>5</v>
          </cell>
        </row>
        <row r="1963">
          <cell r="A1963" t="str">
            <v>M4</v>
          </cell>
          <cell r="B1963" t="str">
            <v>W16</v>
          </cell>
          <cell r="C1963">
            <v>43206</v>
          </cell>
          <cell r="D1963" t="str">
            <v>A</v>
          </cell>
          <cell r="E1963" t="str">
            <v>ASSY</v>
          </cell>
          <cell r="G1963" t="str">
            <v>New</v>
          </cell>
          <cell r="H1963" t="str">
            <v>Clear View Cover</v>
          </cell>
          <cell r="J1963">
            <v>805</v>
          </cell>
          <cell r="L1963">
            <v>0</v>
          </cell>
        </row>
        <row r="1964">
          <cell r="A1964" t="str">
            <v>M4</v>
          </cell>
          <cell r="B1964" t="str">
            <v>W16</v>
          </cell>
          <cell r="C1964">
            <v>43206</v>
          </cell>
          <cell r="D1964" t="str">
            <v>A</v>
          </cell>
          <cell r="E1964" t="str">
            <v>ASSY</v>
          </cell>
          <cell r="G1964" t="str">
            <v>New</v>
          </cell>
          <cell r="H1964" t="str">
            <v>Clear View Cover</v>
          </cell>
          <cell r="J1964">
            <v>2023</v>
          </cell>
          <cell r="L1964">
            <v>7</v>
          </cell>
        </row>
        <row r="1965">
          <cell r="A1965" t="str">
            <v>M4</v>
          </cell>
          <cell r="B1965" t="str">
            <v>W16</v>
          </cell>
          <cell r="C1965">
            <v>43206</v>
          </cell>
          <cell r="D1965" t="str">
            <v>A</v>
          </cell>
          <cell r="E1965" t="str">
            <v>ASSY</v>
          </cell>
          <cell r="G1965" t="str">
            <v>Old</v>
          </cell>
          <cell r="H1965" t="str">
            <v>Clear View Cover</v>
          </cell>
          <cell r="J1965">
            <v>322</v>
          </cell>
          <cell r="L1965">
            <v>0</v>
          </cell>
        </row>
        <row r="1966">
          <cell r="A1966" t="str">
            <v>M4</v>
          </cell>
          <cell r="B1966" t="str">
            <v>W16</v>
          </cell>
          <cell r="C1966">
            <v>43206</v>
          </cell>
          <cell r="D1966" t="str">
            <v>A</v>
          </cell>
          <cell r="E1966" t="str">
            <v>ASSY</v>
          </cell>
          <cell r="G1966" t="str">
            <v>Old</v>
          </cell>
          <cell r="H1966" t="str">
            <v>Clear View Cover</v>
          </cell>
          <cell r="J1966">
            <v>598</v>
          </cell>
          <cell r="L1966">
            <v>0</v>
          </cell>
        </row>
        <row r="1967">
          <cell r="A1967" t="str">
            <v>M4</v>
          </cell>
          <cell r="B1967" t="str">
            <v>W16</v>
          </cell>
          <cell r="C1967">
            <v>43206</v>
          </cell>
          <cell r="D1967" t="str">
            <v>A</v>
          </cell>
          <cell r="E1967" t="str">
            <v>ASSY</v>
          </cell>
          <cell r="G1967" t="str">
            <v>Old</v>
          </cell>
          <cell r="H1967" t="str">
            <v>Clear View Cover</v>
          </cell>
          <cell r="J1967">
            <v>622</v>
          </cell>
          <cell r="L1967">
            <v>0</v>
          </cell>
        </row>
        <row r="1968">
          <cell r="A1968" t="str">
            <v>M4</v>
          </cell>
          <cell r="B1968" t="str">
            <v>W16</v>
          </cell>
          <cell r="C1968">
            <v>43206</v>
          </cell>
          <cell r="D1968" t="str">
            <v>A</v>
          </cell>
          <cell r="E1968" t="str">
            <v>ASSY</v>
          </cell>
          <cell r="G1968" t="str">
            <v>Old</v>
          </cell>
          <cell r="H1968" t="str">
            <v>Clear View Cover</v>
          </cell>
          <cell r="J1968">
            <v>674</v>
          </cell>
          <cell r="L1968">
            <v>0</v>
          </cell>
        </row>
        <row r="1969">
          <cell r="A1969" t="str">
            <v>M4</v>
          </cell>
          <cell r="B1969" t="str">
            <v>W16</v>
          </cell>
          <cell r="C1969">
            <v>43206</v>
          </cell>
          <cell r="D1969" t="str">
            <v>A</v>
          </cell>
          <cell r="E1969" t="str">
            <v>ASSY</v>
          </cell>
          <cell r="G1969" t="str">
            <v>Old</v>
          </cell>
          <cell r="H1969" t="str">
            <v>Clear View Cover</v>
          </cell>
          <cell r="J1969">
            <v>337</v>
          </cell>
          <cell r="L1969">
            <v>0</v>
          </cell>
        </row>
        <row r="1970">
          <cell r="A1970" t="str">
            <v>M4</v>
          </cell>
          <cell r="B1970" t="str">
            <v>W16</v>
          </cell>
          <cell r="C1970">
            <v>43206</v>
          </cell>
          <cell r="D1970" t="str">
            <v>A</v>
          </cell>
          <cell r="E1970" t="str">
            <v>EDGE COATING</v>
          </cell>
          <cell r="G1970" t="str">
            <v>New</v>
          </cell>
          <cell r="H1970" t="str">
            <v>Clear View Cover</v>
          </cell>
          <cell r="J1970">
            <v>251</v>
          </cell>
          <cell r="L1970">
            <v>0</v>
          </cell>
        </row>
        <row r="1971">
          <cell r="A1971" t="str">
            <v>M4</v>
          </cell>
          <cell r="B1971" t="str">
            <v>W16</v>
          </cell>
          <cell r="C1971">
            <v>43206</v>
          </cell>
          <cell r="D1971" t="str">
            <v>A</v>
          </cell>
          <cell r="E1971" t="str">
            <v>EDGE COATING</v>
          </cell>
          <cell r="G1971" t="str">
            <v>New</v>
          </cell>
          <cell r="H1971" t="str">
            <v>Clear View Cover</v>
          </cell>
          <cell r="J1971">
            <v>631</v>
          </cell>
          <cell r="L1971">
            <v>3</v>
          </cell>
        </row>
        <row r="1972">
          <cell r="A1972" t="str">
            <v>M4</v>
          </cell>
          <cell r="B1972" t="str">
            <v>W16</v>
          </cell>
          <cell r="C1972">
            <v>43206</v>
          </cell>
          <cell r="D1972" t="str">
            <v>A</v>
          </cell>
          <cell r="E1972" t="str">
            <v>EDGE COATING</v>
          </cell>
          <cell r="G1972" t="str">
            <v>New</v>
          </cell>
          <cell r="H1972" t="str">
            <v>Clear View Cover</v>
          </cell>
          <cell r="J1972">
            <v>22</v>
          </cell>
          <cell r="L1972">
            <v>3</v>
          </cell>
        </row>
        <row r="1973">
          <cell r="A1973" t="str">
            <v>M4</v>
          </cell>
          <cell r="B1973" t="str">
            <v>W16</v>
          </cell>
          <cell r="C1973">
            <v>43206</v>
          </cell>
          <cell r="D1973" t="str">
            <v>A</v>
          </cell>
          <cell r="E1973" t="str">
            <v>EDGE COATING</v>
          </cell>
          <cell r="G1973" t="str">
            <v>New</v>
          </cell>
          <cell r="H1973" t="str">
            <v>Clear View Cover</v>
          </cell>
          <cell r="J1973">
            <v>1560</v>
          </cell>
          <cell r="L1973">
            <v>3</v>
          </cell>
        </row>
        <row r="1974">
          <cell r="A1974" t="str">
            <v>M4</v>
          </cell>
          <cell r="B1974" t="str">
            <v>W16</v>
          </cell>
          <cell r="C1974">
            <v>43206</v>
          </cell>
          <cell r="D1974" t="str">
            <v>A</v>
          </cell>
          <cell r="E1974" t="str">
            <v>EDGE COATING</v>
          </cell>
          <cell r="G1974" t="str">
            <v>New</v>
          </cell>
          <cell r="H1974" t="str">
            <v>Clear View Cover</v>
          </cell>
          <cell r="J1974">
            <v>95</v>
          </cell>
          <cell r="L1974">
            <v>1</v>
          </cell>
        </row>
        <row r="1975">
          <cell r="A1975" t="str">
            <v>M4</v>
          </cell>
          <cell r="B1975" t="str">
            <v>W16</v>
          </cell>
          <cell r="C1975">
            <v>43206</v>
          </cell>
          <cell r="D1975" t="str">
            <v>A</v>
          </cell>
          <cell r="E1975" t="str">
            <v>EDGE COATING</v>
          </cell>
          <cell r="G1975" t="str">
            <v>New</v>
          </cell>
          <cell r="H1975" t="str">
            <v>Clear View Cover</v>
          </cell>
          <cell r="J1975">
            <v>30</v>
          </cell>
          <cell r="L1975">
            <v>1</v>
          </cell>
        </row>
        <row r="1976">
          <cell r="A1976" t="str">
            <v>M4</v>
          </cell>
          <cell r="B1976" t="str">
            <v>W16</v>
          </cell>
          <cell r="C1976">
            <v>43206</v>
          </cell>
          <cell r="D1976" t="str">
            <v>A</v>
          </cell>
          <cell r="E1976" t="str">
            <v>EDGE COATING</v>
          </cell>
          <cell r="G1976" t="str">
            <v>New</v>
          </cell>
          <cell r="H1976" t="str">
            <v>Clear View Cover</v>
          </cell>
          <cell r="J1976">
            <v>27</v>
          </cell>
          <cell r="L1976">
            <v>1</v>
          </cell>
        </row>
        <row r="1977">
          <cell r="A1977" t="str">
            <v>M4</v>
          </cell>
          <cell r="B1977" t="str">
            <v>W16</v>
          </cell>
          <cell r="C1977">
            <v>43206</v>
          </cell>
          <cell r="D1977" t="str">
            <v>A</v>
          </cell>
          <cell r="E1977" t="str">
            <v>EDGE COATING</v>
          </cell>
          <cell r="G1977" t="str">
            <v>New</v>
          </cell>
          <cell r="H1977" t="str">
            <v>Clear View Cover</v>
          </cell>
          <cell r="J1977">
            <v>1367</v>
          </cell>
          <cell r="L1977">
            <v>4</v>
          </cell>
        </row>
        <row r="1978">
          <cell r="A1978" t="str">
            <v>M4</v>
          </cell>
          <cell r="B1978" t="str">
            <v>W16</v>
          </cell>
          <cell r="C1978">
            <v>43206</v>
          </cell>
          <cell r="D1978" t="str">
            <v>A</v>
          </cell>
          <cell r="E1978" t="str">
            <v>EDGE COATING</v>
          </cell>
          <cell r="G1978" t="str">
            <v>Old</v>
          </cell>
          <cell r="H1978" t="str">
            <v>Clear View Cover</v>
          </cell>
          <cell r="J1978">
            <v>101</v>
          </cell>
          <cell r="L1978">
            <v>3</v>
          </cell>
        </row>
        <row r="1979">
          <cell r="A1979" t="str">
            <v>M4</v>
          </cell>
          <cell r="B1979" t="str">
            <v>W16</v>
          </cell>
          <cell r="C1979">
            <v>43206</v>
          </cell>
          <cell r="D1979" t="str">
            <v>A</v>
          </cell>
          <cell r="E1979" t="str">
            <v>EDGE COATING</v>
          </cell>
          <cell r="G1979" t="str">
            <v>Old</v>
          </cell>
          <cell r="H1979" t="str">
            <v>Clear View Cover</v>
          </cell>
          <cell r="J1979">
            <v>574</v>
          </cell>
          <cell r="L1979">
            <v>69</v>
          </cell>
        </row>
        <row r="1980">
          <cell r="A1980" t="str">
            <v>M4</v>
          </cell>
          <cell r="B1980" t="str">
            <v>W16</v>
          </cell>
          <cell r="C1980">
            <v>43206</v>
          </cell>
          <cell r="D1980" t="str">
            <v>A</v>
          </cell>
          <cell r="E1980" t="str">
            <v>EDGE COATING</v>
          </cell>
          <cell r="G1980" t="str">
            <v>Old</v>
          </cell>
          <cell r="H1980" t="str">
            <v>Clear View Cover</v>
          </cell>
          <cell r="J1980">
            <v>382</v>
          </cell>
          <cell r="L1980">
            <v>0</v>
          </cell>
        </row>
        <row r="1981">
          <cell r="A1981" t="str">
            <v>M4</v>
          </cell>
          <cell r="B1981" t="str">
            <v>W16</v>
          </cell>
          <cell r="C1981">
            <v>43206</v>
          </cell>
          <cell r="D1981" t="str">
            <v>A</v>
          </cell>
          <cell r="E1981" t="str">
            <v>EDGE COATING</v>
          </cell>
          <cell r="G1981" t="str">
            <v>Old</v>
          </cell>
          <cell r="H1981" t="str">
            <v>Clear View Cover</v>
          </cell>
          <cell r="J1981">
            <v>367</v>
          </cell>
          <cell r="L1981">
            <v>5</v>
          </cell>
        </row>
        <row r="1982">
          <cell r="A1982" t="str">
            <v>M4</v>
          </cell>
          <cell r="B1982" t="str">
            <v>W16</v>
          </cell>
          <cell r="C1982">
            <v>43206</v>
          </cell>
          <cell r="D1982" t="str">
            <v>A</v>
          </cell>
          <cell r="E1982" t="str">
            <v>EDGE COATING</v>
          </cell>
          <cell r="G1982" t="str">
            <v>Old</v>
          </cell>
          <cell r="H1982" t="str">
            <v>Clear View Cover</v>
          </cell>
          <cell r="J1982">
            <v>98</v>
          </cell>
          <cell r="L1982">
            <v>2</v>
          </cell>
        </row>
        <row r="1983">
          <cell r="A1983" t="str">
            <v>M4</v>
          </cell>
          <cell r="B1983" t="str">
            <v>W16</v>
          </cell>
          <cell r="C1983">
            <v>43206</v>
          </cell>
          <cell r="D1983" t="str">
            <v>A</v>
          </cell>
          <cell r="E1983" t="str">
            <v>EDGE COATING</v>
          </cell>
          <cell r="G1983" t="str">
            <v>Old</v>
          </cell>
          <cell r="H1983" t="str">
            <v>Book cover</v>
          </cell>
          <cell r="J1983">
            <v>715</v>
          </cell>
          <cell r="L1983">
            <v>0</v>
          </cell>
        </row>
        <row r="1984">
          <cell r="A1984" t="str">
            <v>M4</v>
          </cell>
          <cell r="B1984" t="str">
            <v>W16</v>
          </cell>
          <cell r="C1984">
            <v>43206</v>
          </cell>
          <cell r="D1984" t="str">
            <v>A</v>
          </cell>
          <cell r="E1984" t="str">
            <v>EDGE COATING</v>
          </cell>
          <cell r="G1984" t="str">
            <v>Old</v>
          </cell>
          <cell r="H1984" t="str">
            <v>Book cover</v>
          </cell>
          <cell r="J1984">
            <v>1139</v>
          </cell>
          <cell r="L1984">
            <v>0</v>
          </cell>
        </row>
        <row r="1985">
          <cell r="A1985" t="str">
            <v>M4</v>
          </cell>
          <cell r="B1985" t="str">
            <v>W16</v>
          </cell>
          <cell r="C1985">
            <v>43206</v>
          </cell>
          <cell r="D1985" t="str">
            <v>A</v>
          </cell>
          <cell r="E1985" t="str">
            <v>EDGE COATING</v>
          </cell>
          <cell r="G1985" t="str">
            <v>Old</v>
          </cell>
          <cell r="H1985" t="str">
            <v>Book cover</v>
          </cell>
          <cell r="J1985">
            <v>42</v>
          </cell>
          <cell r="L1985">
            <v>0</v>
          </cell>
        </row>
        <row r="1986">
          <cell r="A1986" t="str">
            <v>M4</v>
          </cell>
          <cell r="B1986" t="str">
            <v>W16</v>
          </cell>
          <cell r="C1986">
            <v>43206</v>
          </cell>
          <cell r="D1986" t="str">
            <v>A</v>
          </cell>
          <cell r="E1986" t="str">
            <v>EDGE COATING</v>
          </cell>
          <cell r="G1986" t="str">
            <v>Old</v>
          </cell>
          <cell r="H1986" t="str">
            <v>Book cover</v>
          </cell>
          <cell r="J1986">
            <v>61</v>
          </cell>
          <cell r="L1986">
            <v>0</v>
          </cell>
        </row>
        <row r="1987">
          <cell r="A1987" t="str">
            <v>M4</v>
          </cell>
          <cell r="B1987" t="str">
            <v>W16</v>
          </cell>
          <cell r="C1987">
            <v>43206</v>
          </cell>
          <cell r="D1987" t="str">
            <v>A</v>
          </cell>
          <cell r="E1987" t="str">
            <v>EDGE COATING</v>
          </cell>
          <cell r="G1987" t="str">
            <v>Old</v>
          </cell>
          <cell r="H1987" t="str">
            <v>Book cover</v>
          </cell>
          <cell r="J1987">
            <v>11</v>
          </cell>
          <cell r="L1987">
            <v>0</v>
          </cell>
        </row>
        <row r="1988">
          <cell r="A1988" t="str">
            <v>M4</v>
          </cell>
          <cell r="B1988" t="str">
            <v>W16</v>
          </cell>
          <cell r="C1988">
            <v>43206</v>
          </cell>
          <cell r="D1988" t="str">
            <v>A</v>
          </cell>
          <cell r="E1988" t="str">
            <v>EDGE COATING</v>
          </cell>
          <cell r="G1988" t="str">
            <v>Old</v>
          </cell>
          <cell r="H1988" t="str">
            <v>Book cover</v>
          </cell>
          <cell r="J1988">
            <v>169</v>
          </cell>
          <cell r="L1988">
            <v>0</v>
          </cell>
        </row>
        <row r="1989">
          <cell r="A1989" t="str">
            <v>M4</v>
          </cell>
          <cell r="B1989" t="str">
            <v>W16</v>
          </cell>
          <cell r="C1989">
            <v>43206</v>
          </cell>
          <cell r="D1989" t="str">
            <v>A</v>
          </cell>
          <cell r="E1989" t="str">
            <v>PACKING</v>
          </cell>
          <cell r="G1989" t="str">
            <v>New</v>
          </cell>
          <cell r="H1989" t="str">
            <v>Clear View Cover</v>
          </cell>
          <cell r="J1989">
            <v>1858</v>
          </cell>
          <cell r="L1989">
            <v>98</v>
          </cell>
        </row>
        <row r="1990">
          <cell r="A1990" t="str">
            <v>M4</v>
          </cell>
          <cell r="B1990" t="str">
            <v>W16</v>
          </cell>
          <cell r="C1990">
            <v>43206</v>
          </cell>
          <cell r="D1990" t="str">
            <v>A</v>
          </cell>
          <cell r="E1990" t="str">
            <v>PACKING</v>
          </cell>
          <cell r="G1990" t="str">
            <v>New</v>
          </cell>
          <cell r="H1990" t="str">
            <v>Clear View Cover</v>
          </cell>
          <cell r="J1990">
            <v>375</v>
          </cell>
          <cell r="L1990">
            <v>15</v>
          </cell>
        </row>
        <row r="1991">
          <cell r="A1991" t="str">
            <v>M4</v>
          </cell>
          <cell r="B1991" t="str">
            <v>W16</v>
          </cell>
          <cell r="C1991">
            <v>43207</v>
          </cell>
          <cell r="D1991" t="str">
            <v>B</v>
          </cell>
          <cell r="E1991" t="str">
            <v>ASSY</v>
          </cell>
          <cell r="G1991" t="str">
            <v>Old</v>
          </cell>
          <cell r="H1991" t="str">
            <v>Clear View Cover</v>
          </cell>
          <cell r="J1991">
            <v>583</v>
          </cell>
          <cell r="L1991">
            <v>0</v>
          </cell>
        </row>
        <row r="1992">
          <cell r="A1992" t="str">
            <v>M4</v>
          </cell>
          <cell r="B1992" t="str">
            <v>W16</v>
          </cell>
          <cell r="C1992">
            <v>43207</v>
          </cell>
          <cell r="D1992" t="str">
            <v>B</v>
          </cell>
          <cell r="E1992" t="str">
            <v>ASSY</v>
          </cell>
          <cell r="G1992" t="str">
            <v>Old</v>
          </cell>
          <cell r="H1992" t="str">
            <v>Clear View Cover</v>
          </cell>
          <cell r="J1992">
            <v>1095</v>
          </cell>
          <cell r="L1992">
            <v>0</v>
          </cell>
        </row>
        <row r="1993">
          <cell r="A1993" t="str">
            <v>M4</v>
          </cell>
          <cell r="B1993" t="str">
            <v>W16</v>
          </cell>
          <cell r="C1993">
            <v>43207</v>
          </cell>
          <cell r="D1993" t="str">
            <v>B</v>
          </cell>
          <cell r="E1993" t="str">
            <v>ASSY</v>
          </cell>
          <cell r="G1993" t="str">
            <v>Old</v>
          </cell>
          <cell r="H1993" t="str">
            <v>Clear View Cover</v>
          </cell>
          <cell r="J1993">
            <v>1695</v>
          </cell>
          <cell r="L1993">
            <v>5</v>
          </cell>
        </row>
        <row r="1994">
          <cell r="A1994" t="str">
            <v>M4</v>
          </cell>
          <cell r="B1994" t="str">
            <v>W16</v>
          </cell>
          <cell r="C1994">
            <v>43207</v>
          </cell>
          <cell r="D1994" t="str">
            <v>B</v>
          </cell>
          <cell r="E1994" t="str">
            <v>ASSY</v>
          </cell>
          <cell r="G1994" t="str">
            <v>Old</v>
          </cell>
          <cell r="H1994" t="str">
            <v>Clear View Cover</v>
          </cell>
          <cell r="J1994">
            <v>76</v>
          </cell>
          <cell r="L1994">
            <v>0</v>
          </cell>
        </row>
        <row r="1995">
          <cell r="A1995" t="str">
            <v>M4</v>
          </cell>
          <cell r="B1995" t="str">
            <v>W16</v>
          </cell>
          <cell r="C1995">
            <v>43207</v>
          </cell>
          <cell r="D1995" t="str">
            <v>B</v>
          </cell>
          <cell r="E1995" t="str">
            <v>ASSY</v>
          </cell>
          <cell r="G1995" t="str">
            <v>Old</v>
          </cell>
          <cell r="H1995" t="str">
            <v>Clear View Cover</v>
          </cell>
          <cell r="J1995">
            <v>3</v>
          </cell>
          <cell r="L1995">
            <v>0</v>
          </cell>
        </row>
        <row r="1996">
          <cell r="A1996" t="str">
            <v>M4</v>
          </cell>
          <cell r="B1996" t="str">
            <v>W16</v>
          </cell>
          <cell r="C1996">
            <v>43207</v>
          </cell>
          <cell r="D1996" t="str">
            <v>B</v>
          </cell>
          <cell r="E1996" t="str">
            <v>ASSY</v>
          </cell>
          <cell r="G1996" t="str">
            <v>Old</v>
          </cell>
          <cell r="H1996" t="str">
            <v>Clear View Cover</v>
          </cell>
          <cell r="J1996">
            <v>1058</v>
          </cell>
          <cell r="L1996">
            <v>0</v>
          </cell>
        </row>
        <row r="1997">
          <cell r="A1997" t="str">
            <v>M4</v>
          </cell>
          <cell r="B1997" t="str">
            <v>W16</v>
          </cell>
          <cell r="C1997">
            <v>43207</v>
          </cell>
          <cell r="D1997" t="str">
            <v>B</v>
          </cell>
          <cell r="E1997" t="str">
            <v>ASSY</v>
          </cell>
          <cell r="G1997" t="str">
            <v>Old</v>
          </cell>
          <cell r="H1997" t="str">
            <v>Clear View Cover</v>
          </cell>
          <cell r="J1997">
            <v>443</v>
          </cell>
          <cell r="L1997">
            <v>0</v>
          </cell>
        </row>
        <row r="1998">
          <cell r="A1998" t="str">
            <v>M4</v>
          </cell>
          <cell r="B1998" t="str">
            <v>W16</v>
          </cell>
          <cell r="C1998">
            <v>43207</v>
          </cell>
          <cell r="D1998" t="str">
            <v>B</v>
          </cell>
          <cell r="E1998" t="str">
            <v>ASSY</v>
          </cell>
          <cell r="G1998" t="str">
            <v>Old</v>
          </cell>
          <cell r="H1998" t="str">
            <v>Clear View Cover</v>
          </cell>
          <cell r="J1998">
            <v>17</v>
          </cell>
          <cell r="L1998">
            <v>0</v>
          </cell>
        </row>
        <row r="1999">
          <cell r="A1999" t="str">
            <v>M4</v>
          </cell>
          <cell r="B1999" t="str">
            <v>W16</v>
          </cell>
          <cell r="C1999">
            <v>43207</v>
          </cell>
          <cell r="D1999" t="str">
            <v>B</v>
          </cell>
          <cell r="E1999" t="str">
            <v>MAIN HEATING</v>
          </cell>
          <cell r="G1999" t="str">
            <v>Old</v>
          </cell>
          <cell r="H1999" t="str">
            <v>Clear View Cover</v>
          </cell>
          <cell r="J1999">
            <v>598</v>
          </cell>
          <cell r="L1999">
            <v>0</v>
          </cell>
        </row>
        <row r="2000">
          <cell r="A2000" t="str">
            <v>M4</v>
          </cell>
          <cell r="B2000" t="str">
            <v>W16</v>
          </cell>
          <cell r="C2000">
            <v>43207</v>
          </cell>
          <cell r="D2000" t="str">
            <v>B</v>
          </cell>
          <cell r="E2000" t="str">
            <v>MAIN HEATING</v>
          </cell>
          <cell r="G2000" t="str">
            <v>Old</v>
          </cell>
          <cell r="H2000" t="str">
            <v>Clear View Cover</v>
          </cell>
          <cell r="J2000">
            <v>240</v>
          </cell>
          <cell r="L2000">
            <v>0</v>
          </cell>
        </row>
        <row r="2001">
          <cell r="A2001" t="str">
            <v>M4</v>
          </cell>
          <cell r="B2001" t="str">
            <v>W16</v>
          </cell>
          <cell r="C2001">
            <v>43207</v>
          </cell>
          <cell r="D2001" t="str">
            <v>B</v>
          </cell>
          <cell r="E2001" t="str">
            <v>ASSY</v>
          </cell>
          <cell r="G2001" t="str">
            <v>Old</v>
          </cell>
          <cell r="H2001" t="str">
            <v>Book cover</v>
          </cell>
          <cell r="J2001">
            <v>745</v>
          </cell>
          <cell r="L2001">
            <v>3</v>
          </cell>
        </row>
        <row r="2002">
          <cell r="A2002" t="str">
            <v>M4</v>
          </cell>
          <cell r="B2002" t="str">
            <v>W16</v>
          </cell>
          <cell r="C2002">
            <v>43207</v>
          </cell>
          <cell r="D2002" t="str">
            <v>B</v>
          </cell>
          <cell r="E2002" t="str">
            <v>ASSY</v>
          </cell>
          <cell r="G2002" t="str">
            <v>Old</v>
          </cell>
          <cell r="H2002" t="str">
            <v>Book cover</v>
          </cell>
          <cell r="J2002">
            <v>792</v>
          </cell>
          <cell r="L2002">
            <v>2</v>
          </cell>
        </row>
        <row r="2003">
          <cell r="A2003" t="str">
            <v>M4</v>
          </cell>
          <cell r="B2003" t="str">
            <v>W16</v>
          </cell>
          <cell r="C2003">
            <v>43207</v>
          </cell>
          <cell r="D2003" t="str">
            <v>B</v>
          </cell>
          <cell r="E2003" t="str">
            <v>ASSY</v>
          </cell>
          <cell r="G2003" t="str">
            <v>Old</v>
          </cell>
          <cell r="H2003" t="str">
            <v>Book cover</v>
          </cell>
          <cell r="J2003">
            <v>258</v>
          </cell>
          <cell r="L2003">
            <v>0</v>
          </cell>
        </row>
        <row r="2004">
          <cell r="A2004" t="str">
            <v>M4</v>
          </cell>
          <cell r="B2004" t="str">
            <v>W16</v>
          </cell>
          <cell r="C2004">
            <v>43207</v>
          </cell>
          <cell r="D2004" t="str">
            <v>B</v>
          </cell>
          <cell r="E2004" t="str">
            <v>ASSY</v>
          </cell>
          <cell r="G2004" t="str">
            <v>Old</v>
          </cell>
          <cell r="H2004" t="str">
            <v>Book cover</v>
          </cell>
          <cell r="J2004">
            <v>343</v>
          </cell>
          <cell r="L2004">
            <v>3</v>
          </cell>
        </row>
        <row r="2005">
          <cell r="A2005" t="str">
            <v>M4</v>
          </cell>
          <cell r="B2005" t="str">
            <v>W16</v>
          </cell>
          <cell r="C2005">
            <v>43207</v>
          </cell>
          <cell r="D2005" t="str">
            <v>B</v>
          </cell>
          <cell r="E2005" t="str">
            <v>ASSY</v>
          </cell>
          <cell r="G2005" t="str">
            <v>Old</v>
          </cell>
          <cell r="H2005" t="str">
            <v>Book cover</v>
          </cell>
          <cell r="J2005">
            <v>290</v>
          </cell>
          <cell r="L2005">
            <v>0</v>
          </cell>
        </row>
        <row r="2006">
          <cell r="A2006" t="str">
            <v>M4</v>
          </cell>
          <cell r="B2006" t="str">
            <v>W16</v>
          </cell>
          <cell r="C2006">
            <v>43207</v>
          </cell>
          <cell r="D2006" t="str">
            <v>B</v>
          </cell>
          <cell r="E2006" t="str">
            <v>ASSY</v>
          </cell>
          <cell r="G2006" t="str">
            <v>New Silicon</v>
          </cell>
          <cell r="H2006" t="str">
            <v>Silicon</v>
          </cell>
          <cell r="J2006">
            <v>136</v>
          </cell>
          <cell r="L2006">
            <v>2</v>
          </cell>
        </row>
        <row r="2007">
          <cell r="A2007" t="str">
            <v>M4</v>
          </cell>
          <cell r="B2007" t="str">
            <v>W16</v>
          </cell>
          <cell r="C2007">
            <v>43207</v>
          </cell>
          <cell r="D2007" t="str">
            <v>B</v>
          </cell>
          <cell r="E2007" t="str">
            <v>ASSY</v>
          </cell>
          <cell r="G2007" t="str">
            <v>New Silicon</v>
          </cell>
          <cell r="H2007" t="str">
            <v>Silicon</v>
          </cell>
          <cell r="J2007">
            <v>272</v>
          </cell>
          <cell r="L2007">
            <v>1</v>
          </cell>
        </row>
        <row r="2008">
          <cell r="A2008" t="str">
            <v>M4</v>
          </cell>
          <cell r="B2008" t="str">
            <v>W16</v>
          </cell>
          <cell r="C2008">
            <v>43207</v>
          </cell>
          <cell r="D2008" t="str">
            <v>B</v>
          </cell>
          <cell r="E2008" t="str">
            <v>ASSY</v>
          </cell>
          <cell r="G2008" t="str">
            <v>New Silicon</v>
          </cell>
          <cell r="H2008" t="str">
            <v>Silicon</v>
          </cell>
          <cell r="J2008">
            <v>486</v>
          </cell>
          <cell r="L2008">
            <v>0</v>
          </cell>
        </row>
        <row r="2009">
          <cell r="A2009" t="str">
            <v>M4</v>
          </cell>
          <cell r="B2009" t="str">
            <v>W16</v>
          </cell>
          <cell r="C2009">
            <v>43207</v>
          </cell>
          <cell r="D2009" t="str">
            <v>B</v>
          </cell>
          <cell r="E2009" t="str">
            <v>ASSY</v>
          </cell>
          <cell r="G2009" t="str">
            <v>Old Silicon</v>
          </cell>
          <cell r="H2009" t="str">
            <v>Silicon</v>
          </cell>
          <cell r="J2009">
            <v>222</v>
          </cell>
          <cell r="L2009">
            <v>4</v>
          </cell>
        </row>
        <row r="2010">
          <cell r="A2010" t="str">
            <v>M4</v>
          </cell>
          <cell r="B2010" t="str">
            <v>W16</v>
          </cell>
          <cell r="C2010">
            <v>43207</v>
          </cell>
          <cell r="D2010" t="str">
            <v>B</v>
          </cell>
          <cell r="E2010" t="str">
            <v>ASSY</v>
          </cell>
          <cell r="G2010" t="str">
            <v>Old Silicon</v>
          </cell>
          <cell r="H2010" t="str">
            <v>Silicon</v>
          </cell>
          <cell r="J2010">
            <v>8</v>
          </cell>
          <cell r="L2010">
            <v>0</v>
          </cell>
        </row>
        <row r="2011">
          <cell r="A2011" t="str">
            <v>M4</v>
          </cell>
          <cell r="B2011" t="str">
            <v>W16</v>
          </cell>
          <cell r="C2011">
            <v>43207</v>
          </cell>
          <cell r="D2011" t="str">
            <v>B</v>
          </cell>
          <cell r="E2011" t="str">
            <v>ASSY</v>
          </cell>
          <cell r="G2011" t="str">
            <v>Old Silicon</v>
          </cell>
          <cell r="H2011" t="str">
            <v>Silicon</v>
          </cell>
          <cell r="J2011">
            <v>10</v>
          </cell>
          <cell r="L2011">
            <v>1</v>
          </cell>
        </row>
        <row r="2012">
          <cell r="A2012" t="str">
            <v>M4</v>
          </cell>
          <cell r="B2012" t="str">
            <v>W16</v>
          </cell>
          <cell r="C2012">
            <v>43207</v>
          </cell>
          <cell r="D2012" t="str">
            <v>B</v>
          </cell>
          <cell r="E2012" t="str">
            <v>ASSY</v>
          </cell>
          <cell r="G2012" t="str">
            <v>Old Silicon</v>
          </cell>
          <cell r="H2012" t="str">
            <v>Silicon</v>
          </cell>
          <cell r="J2012">
            <v>11</v>
          </cell>
          <cell r="L2012">
            <v>0</v>
          </cell>
        </row>
        <row r="2013">
          <cell r="A2013" t="str">
            <v>M4</v>
          </cell>
          <cell r="B2013" t="str">
            <v>W16</v>
          </cell>
          <cell r="C2013">
            <v>43207</v>
          </cell>
          <cell r="D2013" t="str">
            <v>B</v>
          </cell>
          <cell r="E2013" t="str">
            <v>ASSY</v>
          </cell>
          <cell r="G2013" t="str">
            <v>Old Silicon</v>
          </cell>
          <cell r="H2013" t="str">
            <v>Silicon</v>
          </cell>
          <cell r="J2013">
            <v>151</v>
          </cell>
          <cell r="L2013">
            <v>0</v>
          </cell>
        </row>
        <row r="2014">
          <cell r="A2014" t="str">
            <v>M4</v>
          </cell>
          <cell r="B2014" t="str">
            <v>W16</v>
          </cell>
          <cell r="C2014">
            <v>43207</v>
          </cell>
          <cell r="D2014" t="str">
            <v>B</v>
          </cell>
          <cell r="E2014" t="str">
            <v>ASSY</v>
          </cell>
          <cell r="G2014" t="str">
            <v>Old Silicon</v>
          </cell>
          <cell r="H2014" t="str">
            <v>Silicon</v>
          </cell>
          <cell r="J2014">
            <v>42</v>
          </cell>
          <cell r="L2014">
            <v>0</v>
          </cell>
        </row>
        <row r="2015">
          <cell r="A2015" t="str">
            <v>M4</v>
          </cell>
          <cell r="B2015" t="str">
            <v>W16</v>
          </cell>
          <cell r="C2015">
            <v>43207</v>
          </cell>
          <cell r="D2015" t="str">
            <v>B</v>
          </cell>
          <cell r="E2015" t="str">
            <v>ASSY</v>
          </cell>
          <cell r="G2015" t="str">
            <v>Old Silicon</v>
          </cell>
          <cell r="H2015" t="str">
            <v>Silicon</v>
          </cell>
          <cell r="J2015">
            <v>47</v>
          </cell>
          <cell r="L2015">
            <v>0</v>
          </cell>
        </row>
        <row r="2016">
          <cell r="A2016" t="str">
            <v>M4</v>
          </cell>
          <cell r="B2016" t="str">
            <v>W16</v>
          </cell>
          <cell r="C2016">
            <v>43207</v>
          </cell>
          <cell r="D2016" t="str">
            <v>B</v>
          </cell>
          <cell r="E2016" t="str">
            <v>ASSY</v>
          </cell>
          <cell r="G2016" t="str">
            <v>Old Silicon</v>
          </cell>
          <cell r="H2016" t="str">
            <v>Silicon</v>
          </cell>
          <cell r="J2016">
            <v>83</v>
          </cell>
          <cell r="L2016">
            <v>1</v>
          </cell>
        </row>
        <row r="2017">
          <cell r="A2017" t="str">
            <v>M4</v>
          </cell>
          <cell r="B2017" t="str">
            <v>W16</v>
          </cell>
          <cell r="C2017">
            <v>43207</v>
          </cell>
          <cell r="D2017" t="str">
            <v>B</v>
          </cell>
          <cell r="E2017" t="str">
            <v>ASSY</v>
          </cell>
          <cell r="G2017" t="str">
            <v>Old Silicon</v>
          </cell>
          <cell r="H2017" t="str">
            <v>Silicon</v>
          </cell>
          <cell r="J2017">
            <v>1080</v>
          </cell>
          <cell r="L2017">
            <v>6</v>
          </cell>
        </row>
        <row r="2018">
          <cell r="A2018" t="str">
            <v>M4</v>
          </cell>
          <cell r="B2018" t="str">
            <v>W16</v>
          </cell>
          <cell r="C2018">
            <v>43207</v>
          </cell>
          <cell r="D2018" t="str">
            <v>B</v>
          </cell>
          <cell r="E2018" t="str">
            <v>PACKING</v>
          </cell>
          <cell r="G2018" t="str">
            <v>Old</v>
          </cell>
          <cell r="H2018" t="str">
            <v>Book cover</v>
          </cell>
          <cell r="J2018">
            <v>2510</v>
          </cell>
          <cell r="L2018">
            <v>10</v>
          </cell>
        </row>
        <row r="2019">
          <cell r="A2019" t="str">
            <v>M4</v>
          </cell>
          <cell r="B2019" t="str">
            <v>W16</v>
          </cell>
          <cell r="C2019">
            <v>43207</v>
          </cell>
          <cell r="D2019" t="str">
            <v>B</v>
          </cell>
          <cell r="E2019" t="str">
            <v>PACKING</v>
          </cell>
          <cell r="G2019" t="str">
            <v>Old</v>
          </cell>
          <cell r="H2019" t="str">
            <v>Book cover</v>
          </cell>
          <cell r="J2019">
            <v>895</v>
          </cell>
          <cell r="L2019">
            <v>8</v>
          </cell>
        </row>
        <row r="2020">
          <cell r="A2020" t="str">
            <v>M4</v>
          </cell>
          <cell r="B2020" t="str">
            <v>W16</v>
          </cell>
          <cell r="C2020">
            <v>43207</v>
          </cell>
          <cell r="D2020" t="str">
            <v>B</v>
          </cell>
          <cell r="E2020" t="str">
            <v>EDGE COATING</v>
          </cell>
          <cell r="G2020" t="str">
            <v>New</v>
          </cell>
          <cell r="H2020" t="str">
            <v>Clear View Cover</v>
          </cell>
          <cell r="J2020">
            <v>2523</v>
          </cell>
          <cell r="L2020">
            <v>0</v>
          </cell>
        </row>
        <row r="2021">
          <cell r="A2021" t="str">
            <v>M4</v>
          </cell>
          <cell r="B2021" t="str">
            <v>W16</v>
          </cell>
          <cell r="C2021">
            <v>43207</v>
          </cell>
          <cell r="D2021" t="str">
            <v>B</v>
          </cell>
          <cell r="E2021" t="str">
            <v>EDGE COATING</v>
          </cell>
          <cell r="G2021" t="str">
            <v>New</v>
          </cell>
          <cell r="H2021" t="str">
            <v>Clear View Cover</v>
          </cell>
          <cell r="J2021">
            <v>247</v>
          </cell>
          <cell r="L2021">
            <v>0</v>
          </cell>
        </row>
        <row r="2022">
          <cell r="A2022" t="str">
            <v>M4</v>
          </cell>
          <cell r="B2022" t="str">
            <v>W16</v>
          </cell>
          <cell r="C2022">
            <v>43207</v>
          </cell>
          <cell r="D2022" t="str">
            <v>B</v>
          </cell>
          <cell r="E2022" t="str">
            <v>EDGE COATING</v>
          </cell>
          <cell r="G2022" t="str">
            <v>New</v>
          </cell>
          <cell r="H2022" t="str">
            <v>Clear View Cover</v>
          </cell>
          <cell r="J2022">
            <v>2259</v>
          </cell>
          <cell r="L2022">
            <v>1</v>
          </cell>
        </row>
        <row r="2023">
          <cell r="A2023" t="str">
            <v>M4</v>
          </cell>
          <cell r="B2023" t="str">
            <v>W16</v>
          </cell>
          <cell r="C2023">
            <v>43207</v>
          </cell>
          <cell r="D2023" t="str">
            <v>B</v>
          </cell>
          <cell r="E2023" t="str">
            <v>EDGE COATING</v>
          </cell>
          <cell r="G2023" t="str">
            <v>New</v>
          </cell>
          <cell r="H2023" t="str">
            <v>Clear View Cover</v>
          </cell>
          <cell r="J2023">
            <v>1370</v>
          </cell>
          <cell r="L2023">
            <v>0</v>
          </cell>
        </row>
        <row r="2024">
          <cell r="A2024" t="str">
            <v>M4</v>
          </cell>
          <cell r="B2024" t="str">
            <v>W16</v>
          </cell>
          <cell r="C2024">
            <v>43207</v>
          </cell>
          <cell r="D2024" t="str">
            <v>B</v>
          </cell>
          <cell r="E2024" t="str">
            <v>EDGE COATING</v>
          </cell>
          <cell r="G2024" t="str">
            <v>New</v>
          </cell>
          <cell r="H2024" t="str">
            <v>Clear View Cover</v>
          </cell>
          <cell r="J2024">
            <v>261</v>
          </cell>
          <cell r="L2024">
            <v>1</v>
          </cell>
        </row>
        <row r="2025">
          <cell r="A2025" t="str">
            <v>M4</v>
          </cell>
          <cell r="B2025" t="str">
            <v>W16</v>
          </cell>
          <cell r="C2025">
            <v>43207</v>
          </cell>
          <cell r="D2025" t="str">
            <v>B</v>
          </cell>
          <cell r="E2025" t="str">
            <v>EDGE COATING</v>
          </cell>
          <cell r="G2025" t="str">
            <v>Old</v>
          </cell>
          <cell r="H2025" t="str">
            <v>Clear View Cover</v>
          </cell>
          <cell r="J2025">
            <v>24</v>
          </cell>
          <cell r="L2025">
            <v>0</v>
          </cell>
        </row>
        <row r="2026">
          <cell r="A2026" t="str">
            <v>M4</v>
          </cell>
          <cell r="B2026" t="str">
            <v>W16</v>
          </cell>
          <cell r="C2026">
            <v>43207</v>
          </cell>
          <cell r="D2026" t="str">
            <v>B</v>
          </cell>
          <cell r="E2026" t="str">
            <v>EDGE COATING</v>
          </cell>
          <cell r="G2026" t="str">
            <v>Old</v>
          </cell>
          <cell r="H2026" t="str">
            <v>Clear View Cover</v>
          </cell>
          <cell r="J2026">
            <v>1499</v>
          </cell>
          <cell r="L2026">
            <v>0</v>
          </cell>
        </row>
        <row r="2027">
          <cell r="A2027" t="str">
            <v>M4</v>
          </cell>
          <cell r="B2027" t="str">
            <v>W16</v>
          </cell>
          <cell r="C2027">
            <v>43207</v>
          </cell>
          <cell r="D2027" t="str">
            <v>B</v>
          </cell>
          <cell r="E2027" t="str">
            <v>EDGE COATING</v>
          </cell>
          <cell r="G2027" t="str">
            <v>Old</v>
          </cell>
          <cell r="H2027" t="str">
            <v>Clear View Cover</v>
          </cell>
          <cell r="J2027">
            <v>291</v>
          </cell>
          <cell r="L2027">
            <v>0</v>
          </cell>
        </row>
        <row r="2028">
          <cell r="A2028" t="str">
            <v>M4</v>
          </cell>
          <cell r="B2028" t="str">
            <v>W16</v>
          </cell>
          <cell r="C2028">
            <v>43207</v>
          </cell>
          <cell r="D2028" t="str">
            <v>B</v>
          </cell>
          <cell r="E2028" t="str">
            <v>EDGE COATING</v>
          </cell>
          <cell r="G2028" t="str">
            <v>Old</v>
          </cell>
          <cell r="H2028" t="str">
            <v>Clear View Cover</v>
          </cell>
          <cell r="J2028">
            <v>1060</v>
          </cell>
          <cell r="L2028">
            <v>0</v>
          </cell>
        </row>
        <row r="2029">
          <cell r="A2029" t="str">
            <v>M4</v>
          </cell>
          <cell r="B2029" t="str">
            <v>W16</v>
          </cell>
          <cell r="C2029">
            <v>43207</v>
          </cell>
          <cell r="D2029" t="str">
            <v>B</v>
          </cell>
          <cell r="E2029" t="str">
            <v>EDGE COATING</v>
          </cell>
          <cell r="G2029" t="str">
            <v>Old</v>
          </cell>
          <cell r="H2029" t="str">
            <v>Clear View Cover</v>
          </cell>
          <cell r="J2029">
            <v>900</v>
          </cell>
          <cell r="L2029">
            <v>0</v>
          </cell>
        </row>
        <row r="2030">
          <cell r="A2030" t="str">
            <v>M4</v>
          </cell>
          <cell r="B2030" t="str">
            <v>W16</v>
          </cell>
          <cell r="C2030">
            <v>43207</v>
          </cell>
          <cell r="D2030" t="str">
            <v>B</v>
          </cell>
          <cell r="E2030" t="str">
            <v>EDGE COATING</v>
          </cell>
          <cell r="G2030" t="str">
            <v>Old</v>
          </cell>
          <cell r="H2030" t="str">
            <v>Clear View Cover</v>
          </cell>
          <cell r="J2030">
            <v>1043</v>
          </cell>
          <cell r="L2030">
            <v>0</v>
          </cell>
        </row>
        <row r="2031">
          <cell r="A2031" t="str">
            <v>M4</v>
          </cell>
          <cell r="B2031" t="str">
            <v>W16</v>
          </cell>
          <cell r="C2031">
            <v>43207</v>
          </cell>
          <cell r="D2031" t="str">
            <v>B</v>
          </cell>
          <cell r="E2031" t="str">
            <v>EDGE COATING</v>
          </cell>
          <cell r="G2031" t="str">
            <v>Old</v>
          </cell>
          <cell r="H2031" t="str">
            <v>Clear View Cover</v>
          </cell>
          <cell r="J2031">
            <v>914</v>
          </cell>
          <cell r="L2031">
            <v>0</v>
          </cell>
        </row>
        <row r="2032">
          <cell r="A2032" t="str">
            <v>M4</v>
          </cell>
          <cell r="B2032" t="str">
            <v>W16</v>
          </cell>
          <cell r="C2032">
            <v>43207</v>
          </cell>
          <cell r="D2032" t="str">
            <v>B</v>
          </cell>
          <cell r="E2032" t="str">
            <v>EDGE COATING</v>
          </cell>
          <cell r="G2032" t="str">
            <v>Old</v>
          </cell>
          <cell r="H2032" t="str">
            <v>Clear View Cover</v>
          </cell>
          <cell r="J2032">
            <v>56</v>
          </cell>
          <cell r="L2032">
            <v>0</v>
          </cell>
        </row>
        <row r="2033">
          <cell r="A2033" t="str">
            <v>M4</v>
          </cell>
          <cell r="B2033" t="str">
            <v>W16</v>
          </cell>
          <cell r="C2033">
            <v>43207</v>
          </cell>
          <cell r="D2033" t="str">
            <v>B</v>
          </cell>
          <cell r="E2033" t="str">
            <v>EDGE COATING</v>
          </cell>
          <cell r="G2033" t="str">
            <v>Old</v>
          </cell>
          <cell r="H2033" t="str">
            <v>Clear View Cover</v>
          </cell>
          <cell r="J2033">
            <v>26</v>
          </cell>
          <cell r="L2033">
            <v>0</v>
          </cell>
        </row>
        <row r="2034">
          <cell r="A2034" t="str">
            <v>M4</v>
          </cell>
          <cell r="B2034" t="str">
            <v>W16</v>
          </cell>
          <cell r="C2034">
            <v>43207</v>
          </cell>
          <cell r="D2034" t="str">
            <v>B</v>
          </cell>
          <cell r="E2034" t="str">
            <v>EDGE COATING</v>
          </cell>
          <cell r="G2034" t="str">
            <v>Old</v>
          </cell>
          <cell r="H2034" t="str">
            <v>Book cover</v>
          </cell>
          <cell r="J2034">
            <v>1256</v>
          </cell>
          <cell r="L2034">
            <v>0</v>
          </cell>
        </row>
        <row r="2035">
          <cell r="A2035" t="str">
            <v>M4</v>
          </cell>
          <cell r="B2035" t="str">
            <v>W16</v>
          </cell>
          <cell r="C2035">
            <v>43207</v>
          </cell>
          <cell r="D2035" t="str">
            <v>B</v>
          </cell>
          <cell r="E2035" t="str">
            <v>EDGE COATING</v>
          </cell>
          <cell r="G2035" t="str">
            <v>Old</v>
          </cell>
          <cell r="H2035" t="str">
            <v>Book cover</v>
          </cell>
          <cell r="J2035">
            <v>1212</v>
          </cell>
          <cell r="L2035">
            <v>2</v>
          </cell>
        </row>
        <row r="2036">
          <cell r="A2036" t="str">
            <v>M4</v>
          </cell>
          <cell r="B2036" t="str">
            <v>W16</v>
          </cell>
          <cell r="C2036">
            <v>43207</v>
          </cell>
          <cell r="D2036" t="str">
            <v>B</v>
          </cell>
          <cell r="E2036" t="str">
            <v>EDGE COATING</v>
          </cell>
          <cell r="G2036" t="str">
            <v>Old</v>
          </cell>
          <cell r="H2036" t="str">
            <v>Book cover</v>
          </cell>
          <cell r="J2036">
            <v>40</v>
          </cell>
          <cell r="L2036">
            <v>0</v>
          </cell>
        </row>
        <row r="2037">
          <cell r="A2037" t="str">
            <v>M4</v>
          </cell>
          <cell r="B2037" t="str">
            <v>W16</v>
          </cell>
          <cell r="C2037">
            <v>43207</v>
          </cell>
          <cell r="D2037" t="str">
            <v>B</v>
          </cell>
          <cell r="E2037" t="str">
            <v>MAIN HEATING</v>
          </cell>
          <cell r="G2037" t="str">
            <v>New</v>
          </cell>
          <cell r="H2037" t="str">
            <v>Clear View Cover</v>
          </cell>
          <cell r="J2037">
            <v>114</v>
          </cell>
          <cell r="L2037">
            <v>0</v>
          </cell>
        </row>
        <row r="2038">
          <cell r="A2038" t="str">
            <v>M4</v>
          </cell>
          <cell r="B2038" t="str">
            <v>W16</v>
          </cell>
          <cell r="C2038">
            <v>43207</v>
          </cell>
          <cell r="D2038" t="str">
            <v>B</v>
          </cell>
          <cell r="E2038" t="str">
            <v>MAIN HEATING</v>
          </cell>
          <cell r="G2038" t="str">
            <v>New</v>
          </cell>
          <cell r="H2038" t="str">
            <v>Clear View Cover</v>
          </cell>
          <cell r="J2038">
            <v>60</v>
          </cell>
          <cell r="L2038">
            <v>0</v>
          </cell>
        </row>
        <row r="2039">
          <cell r="A2039" t="str">
            <v>M4</v>
          </cell>
          <cell r="B2039" t="str">
            <v>W16</v>
          </cell>
          <cell r="C2039">
            <v>43207</v>
          </cell>
          <cell r="D2039" t="str">
            <v>B</v>
          </cell>
          <cell r="E2039" t="str">
            <v>MAIN HEATING</v>
          </cell>
          <cell r="G2039" t="str">
            <v>New</v>
          </cell>
          <cell r="H2039" t="str">
            <v>Clear View Cover</v>
          </cell>
          <cell r="J2039">
            <v>960</v>
          </cell>
          <cell r="L2039">
            <v>0</v>
          </cell>
        </row>
        <row r="2040">
          <cell r="A2040" t="str">
            <v>M4</v>
          </cell>
          <cell r="B2040" t="str">
            <v>W16</v>
          </cell>
          <cell r="C2040">
            <v>43207</v>
          </cell>
          <cell r="D2040" t="str">
            <v>B</v>
          </cell>
          <cell r="E2040" t="str">
            <v>ASSY</v>
          </cell>
          <cell r="G2040" t="str">
            <v>Old</v>
          </cell>
          <cell r="H2040" t="str">
            <v>Flip Cover</v>
          </cell>
          <cell r="J2040">
            <v>60</v>
          </cell>
          <cell r="L2040">
            <v>0</v>
          </cell>
        </row>
        <row r="2041">
          <cell r="A2041" t="str">
            <v>M4</v>
          </cell>
          <cell r="B2041" t="str">
            <v>W16</v>
          </cell>
          <cell r="C2041">
            <v>43207</v>
          </cell>
          <cell r="D2041" t="str">
            <v>B</v>
          </cell>
          <cell r="E2041" t="str">
            <v>ASSY</v>
          </cell>
          <cell r="G2041" t="str">
            <v>New</v>
          </cell>
          <cell r="H2041" t="str">
            <v>Clear View Cover</v>
          </cell>
          <cell r="J2041">
            <v>1280</v>
          </cell>
          <cell r="L2041">
            <v>0</v>
          </cell>
        </row>
        <row r="2042">
          <cell r="A2042" t="str">
            <v>M4</v>
          </cell>
          <cell r="B2042" t="str">
            <v>W16</v>
          </cell>
          <cell r="C2042">
            <v>43207</v>
          </cell>
          <cell r="D2042" t="str">
            <v>B</v>
          </cell>
          <cell r="E2042" t="str">
            <v>ASSY</v>
          </cell>
          <cell r="G2042" t="str">
            <v>New</v>
          </cell>
          <cell r="H2042" t="str">
            <v>Clear View Cover</v>
          </cell>
          <cell r="J2042">
            <v>621</v>
          </cell>
          <cell r="L2042">
            <v>0</v>
          </cell>
        </row>
        <row r="2043">
          <cell r="A2043" t="str">
            <v>M4</v>
          </cell>
          <cell r="B2043" t="str">
            <v>W16</v>
          </cell>
          <cell r="C2043">
            <v>43207</v>
          </cell>
          <cell r="D2043" t="str">
            <v>B</v>
          </cell>
          <cell r="E2043" t="str">
            <v>ASSY</v>
          </cell>
          <cell r="G2043" t="str">
            <v>New</v>
          </cell>
          <cell r="H2043" t="str">
            <v>Clear View Cover</v>
          </cell>
          <cell r="J2043">
            <v>1560</v>
          </cell>
          <cell r="L2043">
            <v>0</v>
          </cell>
        </row>
        <row r="2044">
          <cell r="A2044" t="str">
            <v>M4</v>
          </cell>
          <cell r="B2044" t="str">
            <v>W16</v>
          </cell>
          <cell r="C2044">
            <v>43207</v>
          </cell>
          <cell r="D2044" t="str">
            <v>B</v>
          </cell>
          <cell r="E2044" t="str">
            <v>ASSY</v>
          </cell>
          <cell r="G2044" t="str">
            <v>New</v>
          </cell>
          <cell r="H2044" t="str">
            <v>Clear View Cover</v>
          </cell>
          <cell r="J2044">
            <v>44</v>
          </cell>
          <cell r="L2044">
            <v>0</v>
          </cell>
        </row>
        <row r="2045">
          <cell r="A2045" t="str">
            <v>M4</v>
          </cell>
          <cell r="B2045" t="str">
            <v>W16</v>
          </cell>
          <cell r="C2045">
            <v>43207</v>
          </cell>
          <cell r="D2045" t="str">
            <v>B</v>
          </cell>
          <cell r="E2045" t="str">
            <v>ASSY</v>
          </cell>
          <cell r="G2045" t="str">
            <v>Old</v>
          </cell>
          <cell r="H2045" t="str">
            <v>Clear View Cover</v>
          </cell>
          <cell r="J2045">
            <v>412</v>
          </cell>
          <cell r="L2045">
            <v>0</v>
          </cell>
        </row>
        <row r="2046">
          <cell r="A2046" t="str">
            <v>M4</v>
          </cell>
          <cell r="B2046" t="str">
            <v>W16</v>
          </cell>
          <cell r="C2046">
            <v>43207</v>
          </cell>
          <cell r="D2046" t="str">
            <v>B</v>
          </cell>
          <cell r="E2046" t="str">
            <v>ASSY</v>
          </cell>
          <cell r="G2046" t="str">
            <v>Old</v>
          </cell>
          <cell r="H2046" t="str">
            <v>Clear View Cover</v>
          </cell>
          <cell r="J2046">
            <v>610</v>
          </cell>
          <cell r="L2046">
            <v>0</v>
          </cell>
        </row>
        <row r="2047">
          <cell r="A2047" t="str">
            <v>M4</v>
          </cell>
          <cell r="B2047" t="str">
            <v>W16</v>
          </cell>
          <cell r="C2047">
            <v>43207</v>
          </cell>
          <cell r="D2047" t="str">
            <v>B</v>
          </cell>
          <cell r="E2047" t="str">
            <v>MAIN HEATING</v>
          </cell>
          <cell r="G2047" t="str">
            <v>New</v>
          </cell>
          <cell r="H2047" t="str">
            <v>Clear View Cover</v>
          </cell>
          <cell r="J2047">
            <v>175</v>
          </cell>
          <cell r="L2047">
            <v>0</v>
          </cell>
        </row>
        <row r="2048">
          <cell r="A2048" t="str">
            <v>M4</v>
          </cell>
          <cell r="B2048" t="str">
            <v>W16</v>
          </cell>
          <cell r="C2048">
            <v>43207</v>
          </cell>
          <cell r="D2048" t="str">
            <v>B</v>
          </cell>
          <cell r="E2048" t="str">
            <v>MAIN HEATING</v>
          </cell>
          <cell r="G2048" t="str">
            <v>New</v>
          </cell>
          <cell r="H2048" t="str">
            <v>Clear View Cover</v>
          </cell>
          <cell r="J2048">
            <v>16</v>
          </cell>
          <cell r="L2048">
            <v>0</v>
          </cell>
        </row>
        <row r="2049">
          <cell r="A2049" t="str">
            <v>M4</v>
          </cell>
          <cell r="B2049" t="str">
            <v>W16</v>
          </cell>
          <cell r="C2049">
            <v>43207</v>
          </cell>
          <cell r="D2049" t="str">
            <v>B</v>
          </cell>
          <cell r="E2049" t="str">
            <v>MAIN HEATING</v>
          </cell>
          <cell r="G2049" t="str">
            <v>New</v>
          </cell>
          <cell r="H2049" t="str">
            <v>Clear View Cover</v>
          </cell>
          <cell r="J2049">
            <v>19</v>
          </cell>
          <cell r="L2049">
            <v>0</v>
          </cell>
        </row>
        <row r="2050">
          <cell r="A2050" t="str">
            <v>M4</v>
          </cell>
          <cell r="B2050" t="str">
            <v>W16</v>
          </cell>
          <cell r="C2050">
            <v>43207</v>
          </cell>
          <cell r="D2050" t="str">
            <v>B</v>
          </cell>
          <cell r="E2050" t="str">
            <v>MAIN HEATING</v>
          </cell>
          <cell r="G2050" t="str">
            <v>New</v>
          </cell>
          <cell r="H2050" t="str">
            <v>Clear View Cover</v>
          </cell>
          <cell r="J2050">
            <v>3</v>
          </cell>
          <cell r="L2050">
            <v>0</v>
          </cell>
        </row>
        <row r="2051">
          <cell r="A2051" t="str">
            <v>M4</v>
          </cell>
          <cell r="B2051" t="str">
            <v>W16</v>
          </cell>
          <cell r="C2051">
            <v>43207</v>
          </cell>
          <cell r="D2051" t="str">
            <v>B</v>
          </cell>
          <cell r="E2051" t="str">
            <v>MAIN HEATING</v>
          </cell>
          <cell r="G2051" t="str">
            <v>New</v>
          </cell>
          <cell r="H2051" t="str">
            <v>Clear View Cover</v>
          </cell>
          <cell r="J2051">
            <v>5</v>
          </cell>
          <cell r="L2051">
            <v>0</v>
          </cell>
        </row>
        <row r="2052">
          <cell r="A2052" t="str">
            <v>M4</v>
          </cell>
          <cell r="B2052" t="str">
            <v>W16</v>
          </cell>
          <cell r="C2052">
            <v>43207</v>
          </cell>
          <cell r="D2052" t="str">
            <v>B</v>
          </cell>
          <cell r="E2052" t="str">
            <v>MAIN HEATING</v>
          </cell>
          <cell r="G2052" t="str">
            <v>New</v>
          </cell>
          <cell r="H2052" t="str">
            <v>Clear View Cover</v>
          </cell>
          <cell r="J2052">
            <v>12</v>
          </cell>
          <cell r="L2052">
            <v>0</v>
          </cell>
        </row>
        <row r="2053">
          <cell r="A2053" t="str">
            <v>M4</v>
          </cell>
          <cell r="B2053" t="str">
            <v>W16</v>
          </cell>
          <cell r="C2053">
            <v>43207</v>
          </cell>
          <cell r="D2053" t="str">
            <v>B</v>
          </cell>
          <cell r="E2053" t="str">
            <v>MAIN HEATING</v>
          </cell>
          <cell r="G2053" t="str">
            <v>New</v>
          </cell>
          <cell r="H2053" t="str">
            <v>Clear View Cover</v>
          </cell>
          <cell r="J2053">
            <v>1591</v>
          </cell>
          <cell r="L2053">
            <v>0</v>
          </cell>
        </row>
        <row r="2054">
          <cell r="A2054" t="str">
            <v>M4</v>
          </cell>
          <cell r="B2054" t="str">
            <v>W16</v>
          </cell>
          <cell r="C2054">
            <v>43207</v>
          </cell>
          <cell r="D2054" t="str">
            <v>B</v>
          </cell>
          <cell r="E2054" t="str">
            <v>MAIN HEATING</v>
          </cell>
          <cell r="G2054" t="str">
            <v>New</v>
          </cell>
          <cell r="H2054" t="str">
            <v>Clear View Cover</v>
          </cell>
          <cell r="J2054">
            <v>120</v>
          </cell>
          <cell r="L2054">
            <v>0</v>
          </cell>
        </row>
        <row r="2055">
          <cell r="A2055" t="str">
            <v>M4</v>
          </cell>
          <cell r="B2055" t="str">
            <v>W16</v>
          </cell>
          <cell r="C2055">
            <v>43207</v>
          </cell>
          <cell r="D2055" t="str">
            <v>B</v>
          </cell>
          <cell r="E2055" t="str">
            <v>ASSY</v>
          </cell>
          <cell r="G2055" t="str">
            <v>New</v>
          </cell>
          <cell r="H2055" t="str">
            <v>Clear View Cover</v>
          </cell>
          <cell r="J2055">
            <v>1728</v>
          </cell>
          <cell r="L2055">
            <v>0</v>
          </cell>
        </row>
        <row r="2056">
          <cell r="A2056" t="str">
            <v>M4</v>
          </cell>
          <cell r="B2056" t="str">
            <v>W16</v>
          </cell>
          <cell r="C2056">
            <v>43207</v>
          </cell>
          <cell r="D2056" t="str">
            <v>B</v>
          </cell>
          <cell r="E2056" t="str">
            <v>ASSY</v>
          </cell>
          <cell r="G2056" t="str">
            <v>New</v>
          </cell>
          <cell r="H2056" t="str">
            <v>Clear View Cover</v>
          </cell>
          <cell r="J2056">
            <v>39</v>
          </cell>
          <cell r="L2056">
            <v>0</v>
          </cell>
        </row>
        <row r="2057">
          <cell r="A2057" t="str">
            <v>M4</v>
          </cell>
          <cell r="B2057" t="str">
            <v>W16</v>
          </cell>
          <cell r="C2057">
            <v>43207</v>
          </cell>
          <cell r="D2057" t="str">
            <v>B</v>
          </cell>
          <cell r="E2057" t="str">
            <v>ASSY</v>
          </cell>
          <cell r="G2057" t="str">
            <v>New</v>
          </cell>
          <cell r="H2057" t="str">
            <v>Clear View Cover</v>
          </cell>
          <cell r="J2057">
            <v>21</v>
          </cell>
          <cell r="L2057">
            <v>0</v>
          </cell>
        </row>
        <row r="2058">
          <cell r="A2058" t="str">
            <v>M4</v>
          </cell>
          <cell r="B2058" t="str">
            <v>W16</v>
          </cell>
          <cell r="C2058">
            <v>43207</v>
          </cell>
          <cell r="D2058" t="str">
            <v>B</v>
          </cell>
          <cell r="E2058" t="str">
            <v>IN T/P</v>
          </cell>
          <cell r="G2058" t="str">
            <v>New</v>
          </cell>
          <cell r="H2058" t="str">
            <v>Clear View Cover</v>
          </cell>
          <cell r="J2058">
            <v>1432</v>
          </cell>
          <cell r="L2058">
            <v>0</v>
          </cell>
        </row>
        <row r="2059">
          <cell r="A2059" t="str">
            <v>M4</v>
          </cell>
          <cell r="B2059" t="str">
            <v>W16</v>
          </cell>
          <cell r="C2059">
            <v>43207</v>
          </cell>
          <cell r="D2059" t="str">
            <v>B</v>
          </cell>
          <cell r="E2059" t="str">
            <v>IN T/P</v>
          </cell>
          <cell r="G2059" t="str">
            <v>New</v>
          </cell>
          <cell r="H2059" t="str">
            <v>Clear View Cover</v>
          </cell>
          <cell r="J2059">
            <v>12</v>
          </cell>
          <cell r="L2059">
            <v>0</v>
          </cell>
        </row>
        <row r="2060">
          <cell r="A2060" t="str">
            <v>M4</v>
          </cell>
          <cell r="B2060" t="str">
            <v>W16</v>
          </cell>
          <cell r="C2060">
            <v>43207</v>
          </cell>
          <cell r="D2060" t="str">
            <v>B</v>
          </cell>
          <cell r="E2060" t="str">
            <v>IN T/P</v>
          </cell>
          <cell r="G2060" t="str">
            <v>New</v>
          </cell>
          <cell r="H2060" t="str">
            <v>Clear View Cover</v>
          </cell>
          <cell r="J2060">
            <v>53</v>
          </cell>
          <cell r="L2060">
            <v>0</v>
          </cell>
        </row>
        <row r="2061">
          <cell r="A2061" t="str">
            <v>M4</v>
          </cell>
          <cell r="B2061" t="str">
            <v>W16</v>
          </cell>
          <cell r="C2061">
            <v>43207</v>
          </cell>
          <cell r="D2061" t="str">
            <v>B</v>
          </cell>
          <cell r="E2061" t="str">
            <v>IN T/P</v>
          </cell>
          <cell r="G2061" t="str">
            <v>New</v>
          </cell>
          <cell r="H2061" t="str">
            <v>Clear View Cover</v>
          </cell>
          <cell r="J2061">
            <v>16</v>
          </cell>
          <cell r="L2061">
            <v>0</v>
          </cell>
        </row>
        <row r="2062">
          <cell r="A2062" t="str">
            <v>M4</v>
          </cell>
          <cell r="B2062" t="str">
            <v>W16</v>
          </cell>
          <cell r="C2062">
            <v>43207</v>
          </cell>
          <cell r="D2062" t="str">
            <v>B</v>
          </cell>
          <cell r="E2062" t="str">
            <v>IN T/P</v>
          </cell>
          <cell r="G2062" t="str">
            <v>New</v>
          </cell>
          <cell r="H2062" t="str">
            <v>Clear View Cover</v>
          </cell>
          <cell r="J2062">
            <v>845</v>
          </cell>
          <cell r="L2062">
            <v>0</v>
          </cell>
        </row>
        <row r="2063">
          <cell r="A2063" t="str">
            <v>M4</v>
          </cell>
          <cell r="B2063" t="str">
            <v>W16</v>
          </cell>
          <cell r="C2063">
            <v>43207</v>
          </cell>
          <cell r="D2063" t="str">
            <v>B</v>
          </cell>
          <cell r="E2063" t="str">
            <v>IN T/P</v>
          </cell>
          <cell r="G2063" t="str">
            <v>New</v>
          </cell>
          <cell r="H2063" t="str">
            <v>Clear View Cover</v>
          </cell>
          <cell r="J2063">
            <v>257</v>
          </cell>
          <cell r="L2063">
            <v>0</v>
          </cell>
        </row>
        <row r="2064">
          <cell r="A2064" t="str">
            <v>M4</v>
          </cell>
          <cell r="B2064" t="str">
            <v>W16</v>
          </cell>
          <cell r="C2064">
            <v>43207</v>
          </cell>
          <cell r="D2064" t="str">
            <v>B</v>
          </cell>
          <cell r="E2064" t="str">
            <v>IN T/P</v>
          </cell>
          <cell r="G2064" t="str">
            <v>New</v>
          </cell>
          <cell r="H2064" t="str">
            <v>Clear View Cover</v>
          </cell>
          <cell r="J2064">
            <v>367</v>
          </cell>
          <cell r="L2064">
            <v>0</v>
          </cell>
        </row>
        <row r="2065">
          <cell r="A2065" t="str">
            <v>M4</v>
          </cell>
          <cell r="B2065" t="str">
            <v>W16</v>
          </cell>
          <cell r="C2065">
            <v>43207</v>
          </cell>
          <cell r="D2065" t="str">
            <v>B</v>
          </cell>
          <cell r="E2065" t="str">
            <v>IN T/P</v>
          </cell>
          <cell r="G2065" t="str">
            <v>New</v>
          </cell>
          <cell r="H2065" t="str">
            <v>Clear View Cover</v>
          </cell>
          <cell r="J2065">
            <v>360</v>
          </cell>
          <cell r="L2065">
            <v>0</v>
          </cell>
        </row>
        <row r="2066">
          <cell r="A2066" t="str">
            <v>M4</v>
          </cell>
          <cell r="B2066" t="str">
            <v>W16</v>
          </cell>
          <cell r="C2066">
            <v>43207</v>
          </cell>
          <cell r="D2066" t="str">
            <v>B</v>
          </cell>
          <cell r="E2066" t="str">
            <v>IN T/P</v>
          </cell>
          <cell r="G2066" t="str">
            <v>Old</v>
          </cell>
          <cell r="H2066" t="str">
            <v>Clear View Cover</v>
          </cell>
          <cell r="J2066">
            <v>514</v>
          </cell>
          <cell r="L2066">
            <v>0</v>
          </cell>
        </row>
        <row r="2067">
          <cell r="A2067" t="str">
            <v>M4</v>
          </cell>
          <cell r="B2067" t="str">
            <v>W16</v>
          </cell>
          <cell r="C2067">
            <v>43207</v>
          </cell>
          <cell r="D2067" t="str">
            <v>B</v>
          </cell>
          <cell r="E2067" t="str">
            <v>IN T/P</v>
          </cell>
          <cell r="G2067" t="str">
            <v>Old</v>
          </cell>
          <cell r="H2067" t="str">
            <v>Clear View Cover</v>
          </cell>
          <cell r="J2067">
            <v>212</v>
          </cell>
          <cell r="L2067">
            <v>0</v>
          </cell>
        </row>
        <row r="2068">
          <cell r="A2068" t="str">
            <v>M4</v>
          </cell>
          <cell r="B2068" t="str">
            <v>W16</v>
          </cell>
          <cell r="C2068">
            <v>43207</v>
          </cell>
          <cell r="D2068" t="str">
            <v>B</v>
          </cell>
          <cell r="E2068" t="str">
            <v>IN T/P</v>
          </cell>
          <cell r="G2068" t="str">
            <v>Old</v>
          </cell>
          <cell r="H2068" t="str">
            <v>Clear View Cover</v>
          </cell>
          <cell r="J2068">
            <v>1528</v>
          </cell>
          <cell r="L2068">
            <v>0</v>
          </cell>
        </row>
        <row r="2069">
          <cell r="A2069" t="str">
            <v>M4</v>
          </cell>
          <cell r="B2069" t="str">
            <v>W16</v>
          </cell>
          <cell r="C2069">
            <v>43207</v>
          </cell>
          <cell r="D2069" t="str">
            <v>B</v>
          </cell>
          <cell r="E2069" t="str">
            <v>IN T/P</v>
          </cell>
          <cell r="G2069" t="str">
            <v>Old</v>
          </cell>
          <cell r="H2069" t="str">
            <v>Book cover</v>
          </cell>
          <cell r="J2069">
            <v>874</v>
          </cell>
          <cell r="L2069">
            <v>0</v>
          </cell>
        </row>
        <row r="2070">
          <cell r="A2070" t="str">
            <v>M4</v>
          </cell>
          <cell r="B2070" t="str">
            <v>W16</v>
          </cell>
          <cell r="C2070">
            <v>43207</v>
          </cell>
          <cell r="D2070" t="str">
            <v>B</v>
          </cell>
          <cell r="E2070" t="str">
            <v>IN T/P</v>
          </cell>
          <cell r="G2070" t="str">
            <v>Old</v>
          </cell>
          <cell r="H2070" t="str">
            <v>Book cover</v>
          </cell>
          <cell r="J2070">
            <v>133</v>
          </cell>
          <cell r="L2070">
            <v>0</v>
          </cell>
        </row>
        <row r="2071">
          <cell r="A2071" t="str">
            <v>M4</v>
          </cell>
          <cell r="B2071" t="str">
            <v>W16</v>
          </cell>
          <cell r="C2071">
            <v>43207</v>
          </cell>
          <cell r="D2071" t="str">
            <v>B</v>
          </cell>
          <cell r="E2071" t="str">
            <v>IN T/P</v>
          </cell>
          <cell r="G2071" t="str">
            <v>Old</v>
          </cell>
          <cell r="H2071" t="str">
            <v>Book cover</v>
          </cell>
          <cell r="J2071">
            <v>1057</v>
          </cell>
          <cell r="L2071">
            <v>0</v>
          </cell>
        </row>
        <row r="2072">
          <cell r="A2072" t="str">
            <v>M4</v>
          </cell>
          <cell r="B2072" t="str">
            <v>W16</v>
          </cell>
          <cell r="C2072">
            <v>43207</v>
          </cell>
          <cell r="D2072" t="str">
            <v>B</v>
          </cell>
          <cell r="E2072" t="str">
            <v>IN T/P</v>
          </cell>
          <cell r="G2072" t="str">
            <v>Old</v>
          </cell>
          <cell r="H2072" t="str">
            <v>Book cover</v>
          </cell>
          <cell r="J2072">
            <v>290</v>
          </cell>
          <cell r="L2072">
            <v>0</v>
          </cell>
        </row>
        <row r="2073">
          <cell r="A2073" t="str">
            <v>M4</v>
          </cell>
          <cell r="B2073" t="str">
            <v>W16</v>
          </cell>
          <cell r="C2073">
            <v>43207</v>
          </cell>
          <cell r="D2073" t="str">
            <v>B</v>
          </cell>
          <cell r="E2073" t="str">
            <v>IN VAI</v>
          </cell>
          <cell r="G2073" t="str">
            <v>Old</v>
          </cell>
          <cell r="H2073" t="str">
            <v>Clear View Cover</v>
          </cell>
          <cell r="J2073">
            <v>700</v>
          </cell>
          <cell r="L2073">
            <v>0</v>
          </cell>
        </row>
        <row r="2074">
          <cell r="A2074" t="str">
            <v>M4</v>
          </cell>
          <cell r="B2074" t="str">
            <v>W16</v>
          </cell>
          <cell r="C2074">
            <v>43207</v>
          </cell>
          <cell r="D2074" t="str">
            <v>B</v>
          </cell>
          <cell r="E2074" t="str">
            <v>IN VAI</v>
          </cell>
          <cell r="G2074" t="str">
            <v>Old</v>
          </cell>
          <cell r="H2074" t="str">
            <v>Flip Cover</v>
          </cell>
          <cell r="J2074">
            <v>2000</v>
          </cell>
          <cell r="L2074">
            <v>0</v>
          </cell>
        </row>
        <row r="2075">
          <cell r="A2075" t="str">
            <v>M4</v>
          </cell>
          <cell r="B2075" t="str">
            <v>W16</v>
          </cell>
          <cell r="C2075">
            <v>43207</v>
          </cell>
          <cell r="D2075" t="str">
            <v>B</v>
          </cell>
          <cell r="E2075" t="str">
            <v>MAIN HEATING</v>
          </cell>
          <cell r="G2075" t="str">
            <v>Old</v>
          </cell>
          <cell r="H2075" t="str">
            <v>Clear View Cover</v>
          </cell>
          <cell r="J2075">
            <v>274</v>
          </cell>
          <cell r="L2075">
            <v>0</v>
          </cell>
        </row>
        <row r="2076">
          <cell r="A2076" t="str">
            <v>M4</v>
          </cell>
          <cell r="B2076" t="str">
            <v>W16</v>
          </cell>
          <cell r="C2076">
            <v>43207</v>
          </cell>
          <cell r="D2076" t="str">
            <v>B</v>
          </cell>
          <cell r="E2076" t="str">
            <v>MAIN HEATING</v>
          </cell>
          <cell r="G2076" t="str">
            <v>Old</v>
          </cell>
          <cell r="H2076" t="str">
            <v>Clear View Cover</v>
          </cell>
          <cell r="J2076">
            <v>928</v>
          </cell>
          <cell r="L2076">
            <v>0</v>
          </cell>
        </row>
        <row r="2077">
          <cell r="A2077" t="str">
            <v>M4</v>
          </cell>
          <cell r="B2077" t="str">
            <v>W16</v>
          </cell>
          <cell r="C2077">
            <v>43207</v>
          </cell>
          <cell r="D2077" t="str">
            <v>B</v>
          </cell>
          <cell r="E2077" t="str">
            <v>MAIN HEATING</v>
          </cell>
          <cell r="G2077" t="str">
            <v>Old</v>
          </cell>
          <cell r="H2077" t="str">
            <v>Clear View Cover</v>
          </cell>
          <cell r="J2077">
            <v>402</v>
          </cell>
          <cell r="L2077">
            <v>0</v>
          </cell>
        </row>
        <row r="2078">
          <cell r="A2078" t="str">
            <v>M4</v>
          </cell>
          <cell r="B2078" t="str">
            <v>W16</v>
          </cell>
          <cell r="C2078">
            <v>43207</v>
          </cell>
          <cell r="D2078" t="str">
            <v>B</v>
          </cell>
          <cell r="E2078" t="str">
            <v>PACKING</v>
          </cell>
          <cell r="G2078" t="str">
            <v>New</v>
          </cell>
          <cell r="H2078" t="str">
            <v>Clear View Cover</v>
          </cell>
          <cell r="J2078">
            <v>685</v>
          </cell>
          <cell r="L2078">
            <v>0</v>
          </cell>
        </row>
        <row r="2079">
          <cell r="A2079" t="str">
            <v>M4</v>
          </cell>
          <cell r="B2079" t="str">
            <v>W16</v>
          </cell>
          <cell r="C2079">
            <v>43207</v>
          </cell>
          <cell r="D2079" t="str">
            <v>B</v>
          </cell>
          <cell r="E2079" t="str">
            <v>PACKING</v>
          </cell>
          <cell r="G2079" t="str">
            <v>New</v>
          </cell>
          <cell r="H2079" t="str">
            <v>Clear View Cover</v>
          </cell>
          <cell r="J2079">
            <v>2255</v>
          </cell>
          <cell r="L2079">
            <v>6</v>
          </cell>
        </row>
        <row r="2080">
          <cell r="A2080" t="str">
            <v>M4</v>
          </cell>
          <cell r="B2080" t="str">
            <v>W16</v>
          </cell>
          <cell r="C2080">
            <v>43207</v>
          </cell>
          <cell r="D2080" t="str">
            <v>B</v>
          </cell>
          <cell r="E2080" t="str">
            <v>PACKING</v>
          </cell>
          <cell r="G2080" t="str">
            <v>New</v>
          </cell>
          <cell r="H2080" t="str">
            <v>Clear View Cover</v>
          </cell>
          <cell r="J2080">
            <v>410</v>
          </cell>
          <cell r="L2080">
            <v>0</v>
          </cell>
        </row>
        <row r="2081">
          <cell r="A2081" t="str">
            <v>M4</v>
          </cell>
          <cell r="B2081" t="str">
            <v>W16</v>
          </cell>
          <cell r="C2081">
            <v>43207</v>
          </cell>
          <cell r="D2081" t="str">
            <v>B</v>
          </cell>
          <cell r="E2081" t="str">
            <v>PACKING</v>
          </cell>
          <cell r="G2081" t="str">
            <v>New</v>
          </cell>
          <cell r="H2081" t="str">
            <v>Clear View Cover</v>
          </cell>
          <cell r="J2081">
            <v>1398</v>
          </cell>
          <cell r="L2081">
            <v>38</v>
          </cell>
        </row>
        <row r="2082">
          <cell r="A2082" t="str">
            <v>M4</v>
          </cell>
          <cell r="B2082" t="str">
            <v>W16</v>
          </cell>
          <cell r="C2082">
            <v>43207</v>
          </cell>
          <cell r="D2082" t="str">
            <v>B</v>
          </cell>
          <cell r="E2082" t="str">
            <v>PACKING</v>
          </cell>
          <cell r="G2082" t="str">
            <v>New</v>
          </cell>
          <cell r="H2082" t="str">
            <v>Clear View Cover</v>
          </cell>
          <cell r="J2082">
            <v>400</v>
          </cell>
          <cell r="L2082">
            <v>0</v>
          </cell>
        </row>
        <row r="2083">
          <cell r="A2083" t="str">
            <v>M4</v>
          </cell>
          <cell r="B2083" t="str">
            <v>W16</v>
          </cell>
          <cell r="C2083">
            <v>43207</v>
          </cell>
          <cell r="D2083" t="str">
            <v>B</v>
          </cell>
          <cell r="E2083" t="str">
            <v>PACKING</v>
          </cell>
          <cell r="G2083" t="str">
            <v>New</v>
          </cell>
          <cell r="H2083" t="str">
            <v>Clear View Cover</v>
          </cell>
          <cell r="J2083">
            <v>149</v>
          </cell>
          <cell r="L2083">
            <v>4</v>
          </cell>
        </row>
        <row r="2084">
          <cell r="A2084" t="str">
            <v>M4</v>
          </cell>
          <cell r="B2084" t="str">
            <v>W16</v>
          </cell>
          <cell r="C2084">
            <v>43207</v>
          </cell>
          <cell r="D2084" t="str">
            <v>B</v>
          </cell>
          <cell r="E2084" t="str">
            <v>PACKING</v>
          </cell>
          <cell r="G2084" t="str">
            <v>New</v>
          </cell>
          <cell r="H2084" t="str">
            <v>Clear View Cover</v>
          </cell>
          <cell r="J2084">
            <v>1418</v>
          </cell>
          <cell r="L2084">
            <v>18</v>
          </cell>
        </row>
        <row r="2085">
          <cell r="A2085" t="str">
            <v>M4</v>
          </cell>
          <cell r="B2085" t="str">
            <v>W16</v>
          </cell>
          <cell r="C2085">
            <v>43207</v>
          </cell>
          <cell r="D2085" t="str">
            <v>B</v>
          </cell>
          <cell r="E2085" t="str">
            <v>PACKING</v>
          </cell>
          <cell r="G2085" t="str">
            <v>Old</v>
          </cell>
          <cell r="H2085" t="str">
            <v>Flip Cover</v>
          </cell>
          <cell r="J2085">
            <v>2282</v>
          </cell>
          <cell r="L2085">
            <v>2</v>
          </cell>
        </row>
        <row r="2086">
          <cell r="A2086" t="str">
            <v>M4</v>
          </cell>
          <cell r="B2086" t="str">
            <v>W16</v>
          </cell>
          <cell r="C2086">
            <v>43207</v>
          </cell>
          <cell r="D2086" t="str">
            <v>B</v>
          </cell>
          <cell r="E2086" t="str">
            <v>PACKING</v>
          </cell>
          <cell r="G2086" t="str">
            <v>New Silicon</v>
          </cell>
          <cell r="H2086" t="str">
            <v>Silicon</v>
          </cell>
          <cell r="J2086">
            <v>1505</v>
          </cell>
          <cell r="L2086">
            <v>85</v>
          </cell>
        </row>
        <row r="2087">
          <cell r="A2087" t="str">
            <v>M4</v>
          </cell>
          <cell r="B2087" t="str">
            <v>W16</v>
          </cell>
          <cell r="C2087">
            <v>43207</v>
          </cell>
          <cell r="D2087" t="str">
            <v>B</v>
          </cell>
          <cell r="E2087" t="str">
            <v>PACKING</v>
          </cell>
          <cell r="G2087" t="str">
            <v>Old Silicon</v>
          </cell>
          <cell r="H2087" t="str">
            <v>Silicon</v>
          </cell>
          <cell r="J2087">
            <v>42</v>
          </cell>
          <cell r="L2087">
            <v>2</v>
          </cell>
        </row>
        <row r="2088">
          <cell r="A2088" t="str">
            <v>M4</v>
          </cell>
          <cell r="B2088" t="str">
            <v>W16</v>
          </cell>
          <cell r="C2088">
            <v>43207</v>
          </cell>
          <cell r="D2088" t="str">
            <v>B</v>
          </cell>
          <cell r="E2088" t="str">
            <v>PACKING</v>
          </cell>
          <cell r="G2088" t="str">
            <v>Old Silicon</v>
          </cell>
          <cell r="H2088" t="str">
            <v>Silicon</v>
          </cell>
          <cell r="J2088">
            <v>41</v>
          </cell>
          <cell r="L2088">
            <v>1</v>
          </cell>
        </row>
        <row r="2089">
          <cell r="A2089" t="str">
            <v>M4</v>
          </cell>
          <cell r="B2089" t="str">
            <v>W16</v>
          </cell>
          <cell r="C2089">
            <v>43207</v>
          </cell>
          <cell r="D2089" t="str">
            <v>B</v>
          </cell>
          <cell r="E2089" t="str">
            <v>PACKING</v>
          </cell>
          <cell r="G2089" t="str">
            <v>Old Silicon</v>
          </cell>
          <cell r="H2089" t="str">
            <v>Silicon</v>
          </cell>
          <cell r="J2089">
            <v>44</v>
          </cell>
          <cell r="L2089">
            <v>4</v>
          </cell>
        </row>
        <row r="2090">
          <cell r="A2090" t="str">
            <v>M4</v>
          </cell>
          <cell r="B2090" t="str">
            <v>W16</v>
          </cell>
          <cell r="C2090">
            <v>43207</v>
          </cell>
          <cell r="D2090" t="str">
            <v>B</v>
          </cell>
          <cell r="E2090" t="str">
            <v>PACKING</v>
          </cell>
          <cell r="G2090" t="str">
            <v>Old Silicon</v>
          </cell>
          <cell r="H2090" t="str">
            <v>Silicon</v>
          </cell>
          <cell r="J2090">
            <v>51</v>
          </cell>
          <cell r="L2090">
            <v>1</v>
          </cell>
        </row>
        <row r="2091">
          <cell r="A2091" t="str">
            <v>M4</v>
          </cell>
          <cell r="B2091" t="str">
            <v>W16</v>
          </cell>
          <cell r="C2091">
            <v>43207</v>
          </cell>
          <cell r="D2091" t="str">
            <v>B</v>
          </cell>
          <cell r="E2091" t="str">
            <v>PACKING</v>
          </cell>
          <cell r="G2091" t="str">
            <v>Old Silicon</v>
          </cell>
          <cell r="H2091" t="str">
            <v>Silicon</v>
          </cell>
          <cell r="J2091">
            <v>854</v>
          </cell>
          <cell r="L2091">
            <v>58</v>
          </cell>
        </row>
        <row r="2092">
          <cell r="A2092" t="str">
            <v>M4</v>
          </cell>
          <cell r="B2092" t="str">
            <v>W16</v>
          </cell>
          <cell r="C2092">
            <v>43207</v>
          </cell>
          <cell r="D2092" t="str">
            <v>B</v>
          </cell>
          <cell r="E2092" t="str">
            <v>PACKING</v>
          </cell>
          <cell r="G2092" t="str">
            <v>Old</v>
          </cell>
          <cell r="H2092" t="str">
            <v>Clear View Cover</v>
          </cell>
          <cell r="J2092">
            <v>1015</v>
          </cell>
          <cell r="L2092">
            <v>3</v>
          </cell>
        </row>
        <row r="2093">
          <cell r="A2093" t="str">
            <v>M4</v>
          </cell>
          <cell r="B2093" t="str">
            <v>W16</v>
          </cell>
          <cell r="C2093">
            <v>43207</v>
          </cell>
          <cell r="D2093" t="str">
            <v>B</v>
          </cell>
          <cell r="E2093" t="str">
            <v>PACKING</v>
          </cell>
          <cell r="G2093" t="str">
            <v>Old</v>
          </cell>
          <cell r="H2093" t="str">
            <v>Clear View Cover</v>
          </cell>
          <cell r="J2093">
            <v>1360</v>
          </cell>
          <cell r="L2093">
            <v>0</v>
          </cell>
        </row>
        <row r="2094">
          <cell r="A2094" t="str">
            <v>M4</v>
          </cell>
          <cell r="B2094" t="str">
            <v>W16</v>
          </cell>
          <cell r="C2094">
            <v>43207</v>
          </cell>
          <cell r="D2094" t="str">
            <v>B</v>
          </cell>
          <cell r="E2094" t="str">
            <v>PACKING</v>
          </cell>
          <cell r="G2094" t="str">
            <v>Old</v>
          </cell>
          <cell r="H2094" t="str">
            <v>Clear View Cover</v>
          </cell>
          <cell r="J2094">
            <v>1005</v>
          </cell>
          <cell r="L2094">
            <v>22</v>
          </cell>
        </row>
        <row r="2095">
          <cell r="A2095" t="str">
            <v>M4</v>
          </cell>
          <cell r="B2095" t="str">
            <v>W16</v>
          </cell>
          <cell r="C2095">
            <v>43207</v>
          </cell>
          <cell r="D2095" t="str">
            <v>B</v>
          </cell>
          <cell r="E2095" t="str">
            <v>PACKING</v>
          </cell>
          <cell r="G2095" t="str">
            <v>Old</v>
          </cell>
          <cell r="H2095" t="str">
            <v>Clear View Cover</v>
          </cell>
          <cell r="J2095">
            <v>100</v>
          </cell>
          <cell r="L2095">
            <v>0</v>
          </cell>
        </row>
        <row r="2096">
          <cell r="A2096" t="str">
            <v>M4</v>
          </cell>
          <cell r="B2096" t="str">
            <v>W16</v>
          </cell>
          <cell r="C2096">
            <v>43207</v>
          </cell>
          <cell r="D2096" t="str">
            <v>A</v>
          </cell>
          <cell r="E2096" t="str">
            <v>ASSY</v>
          </cell>
          <cell r="G2096" t="str">
            <v>Old</v>
          </cell>
          <cell r="H2096" t="str">
            <v>Clear View Cover</v>
          </cell>
          <cell r="J2096">
            <v>2220</v>
          </cell>
          <cell r="L2096">
            <v>10</v>
          </cell>
        </row>
        <row r="2097">
          <cell r="A2097" t="str">
            <v>M4</v>
          </cell>
          <cell r="B2097" t="str">
            <v>W16</v>
          </cell>
          <cell r="C2097">
            <v>43207</v>
          </cell>
          <cell r="D2097" t="str">
            <v>A</v>
          </cell>
          <cell r="E2097" t="str">
            <v>MAIN HEATING</v>
          </cell>
          <cell r="G2097" t="str">
            <v>Old</v>
          </cell>
          <cell r="H2097" t="str">
            <v>Clear View Cover</v>
          </cell>
          <cell r="J2097">
            <v>378</v>
          </cell>
          <cell r="L2097">
            <v>0</v>
          </cell>
        </row>
        <row r="2098">
          <cell r="A2098" t="str">
            <v>M4</v>
          </cell>
          <cell r="B2098" t="str">
            <v>W16</v>
          </cell>
          <cell r="C2098">
            <v>43207</v>
          </cell>
          <cell r="D2098" t="str">
            <v>A</v>
          </cell>
          <cell r="E2098" t="str">
            <v>MAIN HEATING</v>
          </cell>
          <cell r="G2098" t="str">
            <v>Old</v>
          </cell>
          <cell r="H2098" t="str">
            <v>Clear View Cover</v>
          </cell>
          <cell r="J2098">
            <v>1475</v>
          </cell>
          <cell r="L2098">
            <v>9</v>
          </cell>
        </row>
        <row r="2099">
          <cell r="A2099" t="str">
            <v>M4</v>
          </cell>
          <cell r="B2099" t="str">
            <v>W16</v>
          </cell>
          <cell r="C2099">
            <v>43207</v>
          </cell>
          <cell r="D2099" t="str">
            <v>A</v>
          </cell>
          <cell r="E2099" t="str">
            <v>MAIN HEATING</v>
          </cell>
          <cell r="G2099" t="str">
            <v>Old</v>
          </cell>
          <cell r="H2099" t="str">
            <v>Clear View Cover</v>
          </cell>
          <cell r="J2099">
            <v>907</v>
          </cell>
          <cell r="L2099">
            <v>5</v>
          </cell>
        </row>
        <row r="2100">
          <cell r="A2100" t="str">
            <v>M4</v>
          </cell>
          <cell r="B2100" t="str">
            <v>W16</v>
          </cell>
          <cell r="C2100">
            <v>43207</v>
          </cell>
          <cell r="D2100" t="str">
            <v>A</v>
          </cell>
          <cell r="E2100" t="str">
            <v>MAIN HEATING</v>
          </cell>
          <cell r="G2100" t="str">
            <v>Old</v>
          </cell>
          <cell r="H2100" t="str">
            <v>Clear View Cover</v>
          </cell>
          <cell r="J2100">
            <v>928</v>
          </cell>
          <cell r="L2100">
            <v>4</v>
          </cell>
        </row>
        <row r="2101">
          <cell r="A2101" t="str">
            <v>M4</v>
          </cell>
          <cell r="B2101" t="str">
            <v>W16</v>
          </cell>
          <cell r="C2101">
            <v>43207</v>
          </cell>
          <cell r="D2101" t="str">
            <v>A</v>
          </cell>
          <cell r="E2101" t="str">
            <v>MAIN HEATING</v>
          </cell>
          <cell r="G2101" t="str">
            <v>New</v>
          </cell>
          <cell r="H2101" t="str">
            <v>Clear View Cover</v>
          </cell>
          <cell r="J2101">
            <v>863</v>
          </cell>
          <cell r="L2101">
            <v>7</v>
          </cell>
        </row>
        <row r="2102">
          <cell r="A2102" t="str">
            <v>M4</v>
          </cell>
          <cell r="B2102" t="str">
            <v>W16</v>
          </cell>
          <cell r="C2102">
            <v>43207</v>
          </cell>
          <cell r="D2102" t="str">
            <v>A</v>
          </cell>
          <cell r="E2102" t="str">
            <v>MAIN HEATING</v>
          </cell>
          <cell r="G2102" t="str">
            <v>New</v>
          </cell>
          <cell r="H2102" t="str">
            <v>Clear View Cover</v>
          </cell>
          <cell r="J2102">
            <v>1557</v>
          </cell>
          <cell r="L2102">
            <v>9</v>
          </cell>
        </row>
        <row r="2103">
          <cell r="A2103" t="str">
            <v>M4</v>
          </cell>
          <cell r="B2103" t="str">
            <v>W16</v>
          </cell>
          <cell r="C2103">
            <v>43207</v>
          </cell>
          <cell r="D2103" t="str">
            <v>A</v>
          </cell>
          <cell r="E2103" t="str">
            <v>MAIN HEATING</v>
          </cell>
          <cell r="G2103" t="str">
            <v>New</v>
          </cell>
          <cell r="H2103" t="str">
            <v>Clear View Cover</v>
          </cell>
          <cell r="J2103">
            <v>2753</v>
          </cell>
          <cell r="L2103">
            <v>10</v>
          </cell>
        </row>
        <row r="2104">
          <cell r="A2104" t="str">
            <v>M4</v>
          </cell>
          <cell r="B2104" t="str">
            <v>W16</v>
          </cell>
          <cell r="C2104">
            <v>43207</v>
          </cell>
          <cell r="D2104" t="str">
            <v>A</v>
          </cell>
          <cell r="E2104" t="str">
            <v>MAIN HEATING</v>
          </cell>
          <cell r="G2104" t="str">
            <v>New</v>
          </cell>
          <cell r="H2104" t="str">
            <v>Clear View Cover</v>
          </cell>
          <cell r="J2104">
            <v>330</v>
          </cell>
          <cell r="L2104">
            <v>0</v>
          </cell>
        </row>
        <row r="2105">
          <cell r="A2105" t="str">
            <v>M4</v>
          </cell>
          <cell r="B2105" t="str">
            <v>W16</v>
          </cell>
          <cell r="C2105">
            <v>43207</v>
          </cell>
          <cell r="D2105" t="str">
            <v>A</v>
          </cell>
          <cell r="E2105" t="str">
            <v>MAIN HEATING</v>
          </cell>
          <cell r="G2105" t="str">
            <v>New</v>
          </cell>
          <cell r="H2105" t="str">
            <v>Clear View Cover</v>
          </cell>
          <cell r="J2105">
            <v>1304</v>
          </cell>
          <cell r="L2105">
            <v>7</v>
          </cell>
        </row>
        <row r="2106">
          <cell r="A2106" t="str">
            <v>M4</v>
          </cell>
          <cell r="B2106" t="str">
            <v>W16</v>
          </cell>
          <cell r="C2106">
            <v>43207</v>
          </cell>
          <cell r="D2106" t="str">
            <v>A</v>
          </cell>
          <cell r="E2106" t="str">
            <v>ASSY</v>
          </cell>
          <cell r="G2106" t="str">
            <v>Old</v>
          </cell>
          <cell r="H2106" t="str">
            <v>Book cover</v>
          </cell>
          <cell r="J2106">
            <v>994</v>
          </cell>
          <cell r="L2106">
            <v>4</v>
          </cell>
        </row>
        <row r="2107">
          <cell r="A2107" t="str">
            <v>M4</v>
          </cell>
          <cell r="B2107" t="str">
            <v>W16</v>
          </cell>
          <cell r="C2107">
            <v>43207</v>
          </cell>
          <cell r="D2107" t="str">
            <v>A</v>
          </cell>
          <cell r="E2107" t="str">
            <v>ASSY</v>
          </cell>
          <cell r="G2107" t="str">
            <v>Old</v>
          </cell>
          <cell r="H2107" t="str">
            <v>Book cover</v>
          </cell>
          <cell r="J2107">
            <v>1126</v>
          </cell>
          <cell r="L2107">
            <v>26</v>
          </cell>
        </row>
        <row r="2108">
          <cell r="A2108" t="str">
            <v>M4</v>
          </cell>
          <cell r="B2108" t="str">
            <v>W16</v>
          </cell>
          <cell r="C2108">
            <v>43207</v>
          </cell>
          <cell r="D2108" t="str">
            <v>A</v>
          </cell>
          <cell r="E2108" t="str">
            <v>ASSY</v>
          </cell>
          <cell r="G2108" t="str">
            <v>Old</v>
          </cell>
          <cell r="H2108" t="str">
            <v>Book cover</v>
          </cell>
          <cell r="J2108">
            <v>66</v>
          </cell>
          <cell r="L2108">
            <v>3</v>
          </cell>
        </row>
        <row r="2109">
          <cell r="A2109" t="str">
            <v>M4</v>
          </cell>
          <cell r="B2109" t="str">
            <v>W16</v>
          </cell>
          <cell r="C2109">
            <v>43207</v>
          </cell>
          <cell r="D2109" t="str">
            <v>A</v>
          </cell>
          <cell r="E2109" t="str">
            <v>ASSY</v>
          </cell>
          <cell r="G2109" t="str">
            <v>Old</v>
          </cell>
          <cell r="H2109" t="str">
            <v>Book cover</v>
          </cell>
          <cell r="J2109">
            <v>1203</v>
          </cell>
          <cell r="L2109">
            <v>23</v>
          </cell>
        </row>
        <row r="2110">
          <cell r="A2110" t="str">
            <v>M4</v>
          </cell>
          <cell r="B2110" t="str">
            <v>W16</v>
          </cell>
          <cell r="C2110">
            <v>43207</v>
          </cell>
          <cell r="D2110" t="str">
            <v>A</v>
          </cell>
          <cell r="E2110" t="str">
            <v>PACKING</v>
          </cell>
          <cell r="G2110" t="str">
            <v>Old</v>
          </cell>
          <cell r="H2110" t="str">
            <v>Flip Cover</v>
          </cell>
          <cell r="J2110">
            <v>1274</v>
          </cell>
          <cell r="L2110">
            <v>4</v>
          </cell>
        </row>
        <row r="2111">
          <cell r="A2111" t="str">
            <v>M4</v>
          </cell>
          <cell r="B2111" t="str">
            <v>W16</v>
          </cell>
          <cell r="C2111">
            <v>43207</v>
          </cell>
          <cell r="D2111" t="str">
            <v>A</v>
          </cell>
          <cell r="E2111" t="str">
            <v>PACKING</v>
          </cell>
          <cell r="G2111" t="str">
            <v>Old</v>
          </cell>
          <cell r="H2111" t="str">
            <v>Clear View Cover</v>
          </cell>
          <cell r="J2111">
            <v>81</v>
          </cell>
          <cell r="L2111">
            <v>1</v>
          </cell>
        </row>
        <row r="2112">
          <cell r="A2112" t="str">
            <v>M4</v>
          </cell>
          <cell r="B2112" t="str">
            <v>W16</v>
          </cell>
          <cell r="C2112">
            <v>43207</v>
          </cell>
          <cell r="D2112" t="str">
            <v>A</v>
          </cell>
          <cell r="E2112" t="str">
            <v>PACKING</v>
          </cell>
          <cell r="G2112" t="str">
            <v>Old</v>
          </cell>
          <cell r="H2112" t="str">
            <v>Book cover</v>
          </cell>
          <cell r="J2112">
            <v>354</v>
          </cell>
          <cell r="L2112">
            <v>1</v>
          </cell>
        </row>
        <row r="2113">
          <cell r="A2113" t="str">
            <v>M4</v>
          </cell>
          <cell r="B2113" t="str">
            <v>W16</v>
          </cell>
          <cell r="C2113">
            <v>43207</v>
          </cell>
          <cell r="D2113" t="str">
            <v>A</v>
          </cell>
          <cell r="E2113" t="str">
            <v>PACKING</v>
          </cell>
          <cell r="G2113" t="str">
            <v>Old</v>
          </cell>
          <cell r="H2113" t="str">
            <v>Book cover</v>
          </cell>
          <cell r="J2113">
            <v>351</v>
          </cell>
          <cell r="L2113">
            <v>1</v>
          </cell>
        </row>
        <row r="2114">
          <cell r="A2114" t="str">
            <v>M4</v>
          </cell>
          <cell r="B2114" t="str">
            <v>W16</v>
          </cell>
          <cell r="C2114">
            <v>43207</v>
          </cell>
          <cell r="D2114" t="str">
            <v>A</v>
          </cell>
          <cell r="E2114" t="str">
            <v>PACKING</v>
          </cell>
          <cell r="G2114" t="str">
            <v>Old</v>
          </cell>
          <cell r="H2114" t="str">
            <v>Clear View Cover</v>
          </cell>
          <cell r="J2114">
            <v>436</v>
          </cell>
          <cell r="L2114">
            <v>6</v>
          </cell>
        </row>
        <row r="2115">
          <cell r="A2115" t="str">
            <v>M4</v>
          </cell>
          <cell r="B2115" t="str">
            <v>W16</v>
          </cell>
          <cell r="C2115">
            <v>43207</v>
          </cell>
          <cell r="D2115" t="str">
            <v>A</v>
          </cell>
          <cell r="E2115" t="str">
            <v>PACKING</v>
          </cell>
          <cell r="G2115" t="str">
            <v>Old</v>
          </cell>
          <cell r="H2115" t="str">
            <v>Book cover</v>
          </cell>
          <cell r="J2115">
            <v>250</v>
          </cell>
          <cell r="L2115">
            <v>1</v>
          </cell>
        </row>
        <row r="2116">
          <cell r="A2116" t="str">
            <v>M4</v>
          </cell>
          <cell r="B2116" t="str">
            <v>W16</v>
          </cell>
          <cell r="C2116">
            <v>43207</v>
          </cell>
          <cell r="D2116" t="str">
            <v>A</v>
          </cell>
          <cell r="E2116" t="str">
            <v>PACKING</v>
          </cell>
          <cell r="G2116" t="str">
            <v>Old</v>
          </cell>
          <cell r="H2116" t="str">
            <v>Clear View Cover</v>
          </cell>
          <cell r="J2116">
            <v>27</v>
          </cell>
          <cell r="L2116">
            <v>0</v>
          </cell>
        </row>
        <row r="2117">
          <cell r="A2117" t="str">
            <v>M4</v>
          </cell>
          <cell r="B2117" t="str">
            <v>W16</v>
          </cell>
          <cell r="C2117">
            <v>43207</v>
          </cell>
          <cell r="D2117" t="str">
            <v>A</v>
          </cell>
          <cell r="E2117" t="str">
            <v>PACKING</v>
          </cell>
          <cell r="G2117" t="str">
            <v>Old</v>
          </cell>
          <cell r="H2117" t="str">
            <v>Clear View Cover</v>
          </cell>
          <cell r="J2117">
            <v>1022</v>
          </cell>
          <cell r="L2117">
            <v>2</v>
          </cell>
        </row>
        <row r="2118">
          <cell r="A2118" t="str">
            <v>M4</v>
          </cell>
          <cell r="B2118" t="str">
            <v>W16</v>
          </cell>
          <cell r="C2118">
            <v>43207</v>
          </cell>
          <cell r="D2118" t="str">
            <v>A</v>
          </cell>
          <cell r="E2118" t="str">
            <v>PACKING</v>
          </cell>
          <cell r="G2118" t="str">
            <v>Old</v>
          </cell>
          <cell r="H2118" t="str">
            <v>Clear View Cover</v>
          </cell>
          <cell r="J2118">
            <v>89</v>
          </cell>
          <cell r="L2118">
            <v>2</v>
          </cell>
        </row>
        <row r="2119">
          <cell r="A2119" t="str">
            <v>M4</v>
          </cell>
          <cell r="B2119" t="str">
            <v>W16</v>
          </cell>
          <cell r="C2119">
            <v>43207</v>
          </cell>
          <cell r="D2119" t="str">
            <v>A</v>
          </cell>
          <cell r="E2119" t="str">
            <v>PACKING</v>
          </cell>
          <cell r="G2119" t="str">
            <v>Old</v>
          </cell>
          <cell r="H2119" t="str">
            <v>Clear View Cover</v>
          </cell>
          <cell r="J2119">
            <v>1178</v>
          </cell>
          <cell r="L2119">
            <v>7</v>
          </cell>
        </row>
        <row r="2120">
          <cell r="A2120" t="str">
            <v>M4</v>
          </cell>
          <cell r="B2120" t="str">
            <v>W16</v>
          </cell>
          <cell r="C2120">
            <v>43207</v>
          </cell>
          <cell r="D2120" t="str">
            <v>A</v>
          </cell>
          <cell r="E2120" t="str">
            <v>PACKING</v>
          </cell>
          <cell r="G2120" t="str">
            <v>Old</v>
          </cell>
          <cell r="H2120" t="str">
            <v>Clear View Cover</v>
          </cell>
          <cell r="J2120">
            <v>422</v>
          </cell>
          <cell r="L2120">
            <v>2</v>
          </cell>
        </row>
        <row r="2121">
          <cell r="A2121" t="str">
            <v>M4</v>
          </cell>
          <cell r="B2121" t="str">
            <v>W16</v>
          </cell>
          <cell r="C2121">
            <v>43207</v>
          </cell>
          <cell r="D2121" t="str">
            <v>A</v>
          </cell>
          <cell r="E2121" t="str">
            <v>PACKING</v>
          </cell>
          <cell r="G2121" t="str">
            <v>New</v>
          </cell>
          <cell r="H2121" t="str">
            <v>Clear View Cover</v>
          </cell>
          <cell r="J2121">
            <v>147</v>
          </cell>
          <cell r="L2121">
            <v>12</v>
          </cell>
        </row>
        <row r="2122">
          <cell r="A2122" t="str">
            <v>M4</v>
          </cell>
          <cell r="B2122" t="str">
            <v>W16</v>
          </cell>
          <cell r="C2122">
            <v>43207</v>
          </cell>
          <cell r="D2122" t="str">
            <v>A</v>
          </cell>
          <cell r="E2122" t="str">
            <v>PACKING</v>
          </cell>
          <cell r="G2122" t="str">
            <v>New</v>
          </cell>
          <cell r="H2122" t="str">
            <v>Clear View Cover</v>
          </cell>
          <cell r="J2122">
            <v>1041</v>
          </cell>
          <cell r="L2122">
            <v>41</v>
          </cell>
        </row>
        <row r="2123">
          <cell r="A2123" t="str">
            <v>M4</v>
          </cell>
          <cell r="B2123" t="str">
            <v>W16</v>
          </cell>
          <cell r="C2123">
            <v>43207</v>
          </cell>
          <cell r="D2123" t="str">
            <v>A</v>
          </cell>
          <cell r="E2123" t="str">
            <v>PACKING</v>
          </cell>
          <cell r="G2123" t="str">
            <v>New</v>
          </cell>
          <cell r="H2123" t="str">
            <v>Clear View Cover</v>
          </cell>
          <cell r="J2123">
            <v>623</v>
          </cell>
          <cell r="L2123">
            <v>23</v>
          </cell>
        </row>
        <row r="2124">
          <cell r="A2124" t="str">
            <v>M4</v>
          </cell>
          <cell r="B2124" t="str">
            <v>W16</v>
          </cell>
          <cell r="C2124">
            <v>43207</v>
          </cell>
          <cell r="D2124" t="str">
            <v>A</v>
          </cell>
          <cell r="E2124" t="str">
            <v>PACKING</v>
          </cell>
          <cell r="G2124" t="str">
            <v>New</v>
          </cell>
          <cell r="H2124" t="str">
            <v>Clear View Cover</v>
          </cell>
          <cell r="J2124">
            <v>312</v>
          </cell>
          <cell r="L2124">
            <v>12</v>
          </cell>
        </row>
        <row r="2125">
          <cell r="A2125" t="str">
            <v>M4</v>
          </cell>
          <cell r="B2125" t="str">
            <v>W16</v>
          </cell>
          <cell r="C2125">
            <v>43207</v>
          </cell>
          <cell r="D2125" t="str">
            <v>A</v>
          </cell>
          <cell r="E2125" t="str">
            <v>PACKING</v>
          </cell>
          <cell r="G2125" t="str">
            <v>New</v>
          </cell>
          <cell r="H2125" t="str">
            <v>Clear View Cover</v>
          </cell>
          <cell r="J2125">
            <v>459</v>
          </cell>
          <cell r="L2125">
            <v>16</v>
          </cell>
        </row>
        <row r="2126">
          <cell r="A2126" t="str">
            <v>M4</v>
          </cell>
          <cell r="B2126" t="str">
            <v>W16</v>
          </cell>
          <cell r="C2126">
            <v>43207</v>
          </cell>
          <cell r="D2126" t="str">
            <v>A</v>
          </cell>
          <cell r="E2126" t="str">
            <v>EDGE COATING</v>
          </cell>
          <cell r="G2126" t="str">
            <v>New</v>
          </cell>
          <cell r="H2126" t="str">
            <v>Clear View Cover</v>
          </cell>
          <cell r="J2126">
            <v>458</v>
          </cell>
          <cell r="L2126">
            <v>1</v>
          </cell>
        </row>
        <row r="2127">
          <cell r="A2127" t="str">
            <v>M4</v>
          </cell>
          <cell r="B2127" t="str">
            <v>W16</v>
          </cell>
          <cell r="C2127">
            <v>43207</v>
          </cell>
          <cell r="D2127" t="str">
            <v>A</v>
          </cell>
          <cell r="E2127" t="str">
            <v>EDGE COATING</v>
          </cell>
          <cell r="G2127" t="str">
            <v>New</v>
          </cell>
          <cell r="H2127" t="str">
            <v>Clear View Cover</v>
          </cell>
          <cell r="J2127">
            <v>140</v>
          </cell>
          <cell r="L2127">
            <v>1</v>
          </cell>
        </row>
        <row r="2128">
          <cell r="A2128" t="str">
            <v>M4</v>
          </cell>
          <cell r="B2128" t="str">
            <v>W16</v>
          </cell>
          <cell r="C2128">
            <v>43207</v>
          </cell>
          <cell r="D2128" t="str">
            <v>A</v>
          </cell>
          <cell r="E2128" t="str">
            <v>EDGE COATING</v>
          </cell>
          <cell r="G2128" t="str">
            <v>Old</v>
          </cell>
          <cell r="H2128" t="str">
            <v>Clear View Cover</v>
          </cell>
          <cell r="J2128">
            <v>49</v>
          </cell>
          <cell r="L2128">
            <v>1</v>
          </cell>
        </row>
        <row r="2129">
          <cell r="A2129" t="str">
            <v>M4</v>
          </cell>
          <cell r="B2129" t="str">
            <v>W16</v>
          </cell>
          <cell r="C2129">
            <v>43207</v>
          </cell>
          <cell r="D2129" t="str">
            <v>A</v>
          </cell>
          <cell r="E2129" t="str">
            <v>EDGE COATING</v>
          </cell>
          <cell r="G2129" t="str">
            <v>Old</v>
          </cell>
          <cell r="H2129" t="str">
            <v>Clear View Cover</v>
          </cell>
          <cell r="J2129">
            <v>83</v>
          </cell>
          <cell r="L2129">
            <v>5</v>
          </cell>
        </row>
        <row r="2130">
          <cell r="A2130" t="str">
            <v>M4</v>
          </cell>
          <cell r="B2130" t="str">
            <v>W16</v>
          </cell>
          <cell r="C2130">
            <v>43207</v>
          </cell>
          <cell r="D2130" t="str">
            <v>A</v>
          </cell>
          <cell r="E2130" t="str">
            <v>EDGE COATING</v>
          </cell>
          <cell r="G2130" t="str">
            <v>Old</v>
          </cell>
          <cell r="H2130" t="str">
            <v>Clear View Cover</v>
          </cell>
          <cell r="J2130">
            <v>352</v>
          </cell>
          <cell r="L2130">
            <v>1</v>
          </cell>
        </row>
        <row r="2131">
          <cell r="A2131" t="str">
            <v>M4</v>
          </cell>
          <cell r="B2131" t="str">
            <v>W16</v>
          </cell>
          <cell r="C2131">
            <v>43207</v>
          </cell>
          <cell r="D2131" t="str">
            <v>A</v>
          </cell>
          <cell r="E2131" t="str">
            <v>EDGE COATING</v>
          </cell>
          <cell r="G2131" t="str">
            <v>Old</v>
          </cell>
          <cell r="H2131" t="str">
            <v>Clear View Cover</v>
          </cell>
          <cell r="J2131">
            <v>42</v>
          </cell>
          <cell r="L2131">
            <v>0</v>
          </cell>
        </row>
        <row r="2132">
          <cell r="A2132" t="str">
            <v>M4</v>
          </cell>
          <cell r="B2132" t="str">
            <v>W16</v>
          </cell>
          <cell r="C2132">
            <v>43207</v>
          </cell>
          <cell r="D2132" t="str">
            <v>A</v>
          </cell>
          <cell r="E2132" t="str">
            <v>EDGE COATING</v>
          </cell>
          <cell r="G2132" t="str">
            <v>New</v>
          </cell>
          <cell r="H2132" t="str">
            <v>Clear View Cover</v>
          </cell>
          <cell r="J2132">
            <v>30</v>
          </cell>
          <cell r="L2132">
            <v>0</v>
          </cell>
        </row>
        <row r="2133">
          <cell r="A2133" t="str">
            <v>M4</v>
          </cell>
          <cell r="B2133" t="str">
            <v>W16</v>
          </cell>
          <cell r="C2133">
            <v>43207</v>
          </cell>
          <cell r="D2133" t="str">
            <v>A</v>
          </cell>
          <cell r="E2133" t="str">
            <v>EDGE COATING</v>
          </cell>
          <cell r="G2133" t="str">
            <v>New</v>
          </cell>
          <cell r="H2133" t="str">
            <v>Clear View Cover</v>
          </cell>
          <cell r="J2133">
            <v>149</v>
          </cell>
          <cell r="L2133">
            <v>0</v>
          </cell>
        </row>
        <row r="2134">
          <cell r="A2134" t="str">
            <v>M4</v>
          </cell>
          <cell r="B2134" t="str">
            <v>W16</v>
          </cell>
          <cell r="C2134">
            <v>43207</v>
          </cell>
          <cell r="D2134" t="str">
            <v>A</v>
          </cell>
          <cell r="E2134" t="str">
            <v>EDGE COATING</v>
          </cell>
          <cell r="G2134" t="str">
            <v>New</v>
          </cell>
          <cell r="H2134" t="str">
            <v>Clear View Cover</v>
          </cell>
          <cell r="J2134">
            <v>17</v>
          </cell>
          <cell r="L2134">
            <v>0</v>
          </cell>
        </row>
        <row r="2135">
          <cell r="A2135" t="str">
            <v>M4</v>
          </cell>
          <cell r="B2135" t="str">
            <v>W16</v>
          </cell>
          <cell r="C2135">
            <v>43207</v>
          </cell>
          <cell r="D2135" t="str">
            <v>A</v>
          </cell>
          <cell r="E2135" t="str">
            <v>EDGE COATING</v>
          </cell>
          <cell r="G2135" t="str">
            <v>New</v>
          </cell>
          <cell r="H2135" t="str">
            <v>Clear View Cover</v>
          </cell>
          <cell r="J2135">
            <v>415</v>
          </cell>
          <cell r="L2135">
            <v>1</v>
          </cell>
        </row>
        <row r="2136">
          <cell r="A2136" t="str">
            <v>M4</v>
          </cell>
          <cell r="B2136" t="str">
            <v>W16</v>
          </cell>
          <cell r="C2136">
            <v>43207</v>
          </cell>
          <cell r="D2136" t="str">
            <v>A</v>
          </cell>
          <cell r="E2136" t="str">
            <v>EDGE COATING</v>
          </cell>
          <cell r="G2136" t="str">
            <v>New</v>
          </cell>
          <cell r="H2136" t="str">
            <v>Clear View Cover</v>
          </cell>
          <cell r="J2136">
            <v>28</v>
          </cell>
          <cell r="L2136">
            <v>0</v>
          </cell>
        </row>
        <row r="2137">
          <cell r="A2137" t="str">
            <v>M4</v>
          </cell>
          <cell r="B2137" t="str">
            <v>W16</v>
          </cell>
          <cell r="C2137">
            <v>43207</v>
          </cell>
          <cell r="D2137" t="str">
            <v>A</v>
          </cell>
          <cell r="E2137" t="str">
            <v>EDGE COATING</v>
          </cell>
          <cell r="G2137" t="str">
            <v>New</v>
          </cell>
          <cell r="H2137" t="str">
            <v>Clear View Cover</v>
          </cell>
          <cell r="J2137">
            <v>369</v>
          </cell>
          <cell r="L2137">
            <v>3</v>
          </cell>
        </row>
        <row r="2138">
          <cell r="A2138" t="str">
            <v>M4</v>
          </cell>
          <cell r="B2138" t="str">
            <v>W16</v>
          </cell>
          <cell r="C2138">
            <v>43207</v>
          </cell>
          <cell r="D2138" t="str">
            <v>A</v>
          </cell>
          <cell r="E2138" t="str">
            <v>EDGE COATING</v>
          </cell>
          <cell r="G2138" t="str">
            <v>New</v>
          </cell>
          <cell r="H2138" t="str">
            <v>Clear View Cover</v>
          </cell>
          <cell r="J2138">
            <v>55</v>
          </cell>
          <cell r="L2138">
            <v>0</v>
          </cell>
        </row>
        <row r="2139">
          <cell r="A2139" t="str">
            <v>M4</v>
          </cell>
          <cell r="B2139" t="str">
            <v>W16</v>
          </cell>
          <cell r="C2139">
            <v>43207</v>
          </cell>
          <cell r="D2139" t="str">
            <v>A</v>
          </cell>
          <cell r="E2139" t="str">
            <v>EDGE COATING</v>
          </cell>
          <cell r="G2139" t="str">
            <v>Old</v>
          </cell>
          <cell r="H2139" t="str">
            <v>Book cover</v>
          </cell>
          <cell r="J2139">
            <v>870</v>
          </cell>
          <cell r="L2139">
            <v>3</v>
          </cell>
        </row>
        <row r="2140">
          <cell r="A2140" t="str">
            <v>M4</v>
          </cell>
          <cell r="B2140" t="str">
            <v>W16</v>
          </cell>
          <cell r="C2140">
            <v>43207</v>
          </cell>
          <cell r="D2140" t="str">
            <v>A</v>
          </cell>
          <cell r="E2140" t="str">
            <v>EDGE COATING</v>
          </cell>
          <cell r="G2140" t="str">
            <v>Old</v>
          </cell>
          <cell r="H2140" t="str">
            <v>Book cover</v>
          </cell>
          <cell r="J2140">
            <v>144</v>
          </cell>
          <cell r="L2140">
            <v>0</v>
          </cell>
        </row>
        <row r="2141">
          <cell r="A2141" t="str">
            <v>M4</v>
          </cell>
          <cell r="B2141" t="str">
            <v>W16</v>
          </cell>
          <cell r="C2141">
            <v>43207</v>
          </cell>
          <cell r="D2141" t="str">
            <v>A</v>
          </cell>
          <cell r="E2141" t="str">
            <v>EDGE COATING</v>
          </cell>
          <cell r="G2141" t="str">
            <v>Old</v>
          </cell>
          <cell r="H2141" t="str">
            <v>Book cover</v>
          </cell>
          <cell r="J2141">
            <v>1067</v>
          </cell>
          <cell r="L2141">
            <v>2</v>
          </cell>
        </row>
        <row r="2142">
          <cell r="A2142" t="str">
            <v>M4</v>
          </cell>
          <cell r="B2142" t="str">
            <v>W16</v>
          </cell>
          <cell r="C2142">
            <v>43207</v>
          </cell>
          <cell r="D2142" t="str">
            <v>A</v>
          </cell>
          <cell r="E2142" t="str">
            <v>EDGE COATING</v>
          </cell>
          <cell r="G2142" t="str">
            <v>Old</v>
          </cell>
          <cell r="H2142" t="str">
            <v>Book cover</v>
          </cell>
          <cell r="J2142">
            <v>915</v>
          </cell>
          <cell r="L2142">
            <v>0</v>
          </cell>
        </row>
        <row r="2143">
          <cell r="A2143" t="str">
            <v>M4</v>
          </cell>
          <cell r="B2143" t="str">
            <v>W16</v>
          </cell>
          <cell r="C2143">
            <v>43207</v>
          </cell>
          <cell r="D2143" t="str">
            <v>A</v>
          </cell>
          <cell r="E2143" t="str">
            <v>EDGE COATING</v>
          </cell>
          <cell r="G2143" t="str">
            <v>Old</v>
          </cell>
          <cell r="H2143" t="str">
            <v>Book cover</v>
          </cell>
          <cell r="J2143">
            <v>248</v>
          </cell>
          <cell r="L2143">
            <v>1</v>
          </cell>
        </row>
        <row r="2144">
          <cell r="A2144" t="str">
            <v>M4</v>
          </cell>
          <cell r="B2144" t="str">
            <v>W16</v>
          </cell>
          <cell r="C2144">
            <v>43207</v>
          </cell>
          <cell r="D2144" t="str">
            <v>A</v>
          </cell>
          <cell r="E2144" t="str">
            <v>EDGE COATING</v>
          </cell>
          <cell r="G2144" t="str">
            <v>Old</v>
          </cell>
          <cell r="H2144" t="str">
            <v>Clear View Cover</v>
          </cell>
          <cell r="J2144">
            <v>682</v>
          </cell>
          <cell r="L2144">
            <v>7</v>
          </cell>
        </row>
        <row r="2145">
          <cell r="A2145" t="str">
            <v>M4</v>
          </cell>
          <cell r="B2145" t="str">
            <v>W16</v>
          </cell>
          <cell r="C2145">
            <v>43207</v>
          </cell>
          <cell r="D2145" t="str">
            <v>A</v>
          </cell>
          <cell r="E2145" t="str">
            <v>EDGE COATING</v>
          </cell>
          <cell r="G2145" t="str">
            <v>Old</v>
          </cell>
          <cell r="H2145" t="str">
            <v>Clear View Cover</v>
          </cell>
          <cell r="J2145">
            <v>76</v>
          </cell>
          <cell r="L2145">
            <v>16</v>
          </cell>
        </row>
        <row r="2146">
          <cell r="A2146" t="str">
            <v>M4</v>
          </cell>
          <cell r="B2146" t="str">
            <v>W16</v>
          </cell>
          <cell r="C2146">
            <v>43207</v>
          </cell>
          <cell r="D2146" t="str">
            <v>A</v>
          </cell>
          <cell r="E2146" t="str">
            <v>ASSY</v>
          </cell>
          <cell r="G2146" t="str">
            <v>Old</v>
          </cell>
          <cell r="H2146" t="str">
            <v>Clear View Cover</v>
          </cell>
          <cell r="J2146">
            <v>363</v>
          </cell>
          <cell r="L2146">
            <v>0</v>
          </cell>
        </row>
        <row r="2147">
          <cell r="A2147" t="str">
            <v>M4</v>
          </cell>
          <cell r="B2147" t="str">
            <v>W16</v>
          </cell>
          <cell r="C2147">
            <v>43207</v>
          </cell>
          <cell r="D2147" t="str">
            <v>A</v>
          </cell>
          <cell r="E2147" t="str">
            <v>ASSY</v>
          </cell>
          <cell r="G2147" t="str">
            <v>Old</v>
          </cell>
          <cell r="H2147" t="str">
            <v>Clear View Cover</v>
          </cell>
          <cell r="J2147">
            <v>356</v>
          </cell>
          <cell r="L2147">
            <v>0</v>
          </cell>
        </row>
        <row r="2148">
          <cell r="A2148" t="str">
            <v>M4</v>
          </cell>
          <cell r="B2148" t="str">
            <v>W16</v>
          </cell>
          <cell r="C2148">
            <v>43207</v>
          </cell>
          <cell r="D2148" t="str">
            <v>A</v>
          </cell>
          <cell r="E2148" t="str">
            <v>ASSY</v>
          </cell>
          <cell r="G2148" t="str">
            <v>Old</v>
          </cell>
          <cell r="H2148" t="str">
            <v>Flip Cover</v>
          </cell>
          <cell r="J2148">
            <v>892</v>
          </cell>
          <cell r="L2148">
            <v>3</v>
          </cell>
        </row>
        <row r="2149">
          <cell r="A2149" t="str">
            <v>M4</v>
          </cell>
          <cell r="B2149" t="str">
            <v>W16</v>
          </cell>
          <cell r="C2149">
            <v>43207</v>
          </cell>
          <cell r="D2149" t="str">
            <v>A</v>
          </cell>
          <cell r="E2149" t="str">
            <v>ASSY</v>
          </cell>
          <cell r="G2149" t="str">
            <v>Old</v>
          </cell>
          <cell r="H2149" t="str">
            <v>Clear View Cover</v>
          </cell>
          <cell r="J2149">
            <v>601</v>
          </cell>
          <cell r="L2149">
            <v>0</v>
          </cell>
        </row>
        <row r="2150">
          <cell r="A2150" t="str">
            <v>M4</v>
          </cell>
          <cell r="B2150" t="str">
            <v>W16</v>
          </cell>
          <cell r="C2150">
            <v>43207</v>
          </cell>
          <cell r="D2150" t="str">
            <v>A</v>
          </cell>
          <cell r="E2150" t="str">
            <v>ASSY</v>
          </cell>
          <cell r="G2150" t="str">
            <v>New</v>
          </cell>
          <cell r="H2150" t="str">
            <v>Clear View Cover</v>
          </cell>
          <cell r="J2150">
            <v>130</v>
          </cell>
          <cell r="L2150">
            <v>0</v>
          </cell>
        </row>
        <row r="2151">
          <cell r="A2151" t="str">
            <v>M4</v>
          </cell>
          <cell r="B2151" t="str">
            <v>W16</v>
          </cell>
          <cell r="C2151">
            <v>43207</v>
          </cell>
          <cell r="D2151" t="str">
            <v>A</v>
          </cell>
          <cell r="E2151" t="str">
            <v>ASSY</v>
          </cell>
          <cell r="G2151" t="str">
            <v>New</v>
          </cell>
          <cell r="H2151" t="str">
            <v>Clear View Cover</v>
          </cell>
          <cell r="J2151">
            <v>692</v>
          </cell>
          <cell r="L2151">
            <v>0</v>
          </cell>
        </row>
        <row r="2152">
          <cell r="A2152" t="str">
            <v>M4</v>
          </cell>
          <cell r="B2152" t="str">
            <v>W16</v>
          </cell>
          <cell r="C2152">
            <v>43207</v>
          </cell>
          <cell r="D2152" t="str">
            <v>A</v>
          </cell>
          <cell r="E2152" t="str">
            <v>ASSY</v>
          </cell>
          <cell r="G2152" t="str">
            <v>New</v>
          </cell>
          <cell r="H2152" t="str">
            <v>Clear View Cover</v>
          </cell>
          <cell r="J2152">
            <v>1574</v>
          </cell>
          <cell r="L2152">
            <v>6</v>
          </cell>
        </row>
        <row r="2153">
          <cell r="A2153" t="str">
            <v>M4</v>
          </cell>
          <cell r="B2153" t="str">
            <v>W16</v>
          </cell>
          <cell r="C2153">
            <v>43207</v>
          </cell>
          <cell r="D2153" t="str">
            <v>A</v>
          </cell>
          <cell r="E2153" t="str">
            <v>ASSY</v>
          </cell>
          <cell r="G2153" t="str">
            <v>Old</v>
          </cell>
          <cell r="H2153" t="str">
            <v>Clear View Cover</v>
          </cell>
          <cell r="J2153">
            <v>305</v>
          </cell>
          <cell r="L2153">
            <v>0</v>
          </cell>
        </row>
        <row r="2154">
          <cell r="A2154" t="str">
            <v>M4</v>
          </cell>
          <cell r="B2154" t="str">
            <v>W16</v>
          </cell>
          <cell r="C2154">
            <v>43207</v>
          </cell>
          <cell r="D2154" t="str">
            <v>A</v>
          </cell>
          <cell r="E2154" t="str">
            <v>IN T/P</v>
          </cell>
          <cell r="G2154" t="str">
            <v>Old</v>
          </cell>
          <cell r="H2154" t="str">
            <v>Book cover</v>
          </cell>
          <cell r="J2154">
            <v>1200</v>
          </cell>
          <cell r="L2154">
            <v>0</v>
          </cell>
        </row>
        <row r="2155">
          <cell r="A2155" t="str">
            <v>M4</v>
          </cell>
          <cell r="B2155" t="str">
            <v>W16</v>
          </cell>
          <cell r="C2155">
            <v>43207</v>
          </cell>
          <cell r="D2155" t="str">
            <v>A</v>
          </cell>
          <cell r="E2155" t="str">
            <v>IN T/P</v>
          </cell>
          <cell r="G2155" t="str">
            <v>New</v>
          </cell>
          <cell r="H2155" t="str">
            <v>Clear View Cover</v>
          </cell>
          <cell r="J2155">
            <v>140</v>
          </cell>
          <cell r="L2155">
            <v>0</v>
          </cell>
        </row>
        <row r="2156">
          <cell r="A2156" t="str">
            <v>M4</v>
          </cell>
          <cell r="B2156" t="str">
            <v>W16</v>
          </cell>
          <cell r="C2156">
            <v>43207</v>
          </cell>
          <cell r="D2156" t="str">
            <v>A</v>
          </cell>
          <cell r="E2156" t="str">
            <v>IN T/P</v>
          </cell>
          <cell r="G2156" t="str">
            <v>New</v>
          </cell>
          <cell r="H2156" t="str">
            <v>Clear View Cover</v>
          </cell>
          <cell r="J2156">
            <v>513</v>
          </cell>
          <cell r="L2156">
            <v>0</v>
          </cell>
        </row>
        <row r="2157">
          <cell r="A2157" t="str">
            <v>M4</v>
          </cell>
          <cell r="B2157" t="str">
            <v>W16</v>
          </cell>
          <cell r="C2157">
            <v>43207</v>
          </cell>
          <cell r="D2157" t="str">
            <v>A</v>
          </cell>
          <cell r="E2157" t="str">
            <v>IN T/P</v>
          </cell>
          <cell r="G2157" t="str">
            <v>New</v>
          </cell>
          <cell r="H2157" t="str">
            <v>Clear View Cover</v>
          </cell>
          <cell r="J2157">
            <v>954</v>
          </cell>
          <cell r="L2157">
            <v>0</v>
          </cell>
        </row>
        <row r="2158">
          <cell r="A2158" t="str">
            <v>M4</v>
          </cell>
          <cell r="B2158" t="str">
            <v>W16</v>
          </cell>
          <cell r="C2158">
            <v>43207</v>
          </cell>
          <cell r="D2158" t="str">
            <v>A</v>
          </cell>
          <cell r="E2158" t="str">
            <v>IN T/P</v>
          </cell>
          <cell r="G2158" t="str">
            <v>New</v>
          </cell>
          <cell r="H2158" t="str">
            <v>Clear View Cover</v>
          </cell>
          <cell r="J2158">
            <v>1096</v>
          </cell>
          <cell r="L2158">
            <v>2</v>
          </cell>
        </row>
        <row r="2159">
          <cell r="A2159" t="str">
            <v>M4</v>
          </cell>
          <cell r="B2159" t="str">
            <v>W16</v>
          </cell>
          <cell r="C2159">
            <v>43207</v>
          </cell>
          <cell r="D2159" t="str">
            <v>A</v>
          </cell>
          <cell r="E2159" t="str">
            <v>IN T/P</v>
          </cell>
          <cell r="G2159" t="str">
            <v>New</v>
          </cell>
          <cell r="H2159" t="str">
            <v>Clear View Cover</v>
          </cell>
          <cell r="J2159">
            <v>204</v>
          </cell>
          <cell r="L2159">
            <v>0</v>
          </cell>
        </row>
        <row r="2160">
          <cell r="A2160" t="str">
            <v>M4</v>
          </cell>
          <cell r="B2160" t="str">
            <v>W16</v>
          </cell>
          <cell r="C2160">
            <v>43207</v>
          </cell>
          <cell r="D2160" t="str">
            <v>A</v>
          </cell>
          <cell r="E2160" t="str">
            <v>IN T/P</v>
          </cell>
          <cell r="G2160" t="str">
            <v>New</v>
          </cell>
          <cell r="H2160" t="str">
            <v>Clear View Cover</v>
          </cell>
          <cell r="J2160">
            <v>3115</v>
          </cell>
          <cell r="L2160">
            <v>0</v>
          </cell>
        </row>
        <row r="2161">
          <cell r="A2161" t="str">
            <v>M4</v>
          </cell>
          <cell r="B2161" t="str">
            <v>W16</v>
          </cell>
          <cell r="C2161">
            <v>43207</v>
          </cell>
          <cell r="D2161" t="str">
            <v>A</v>
          </cell>
          <cell r="E2161" t="str">
            <v>IN T/P</v>
          </cell>
          <cell r="G2161" t="str">
            <v>New</v>
          </cell>
          <cell r="H2161" t="str">
            <v>Clear View Cover</v>
          </cell>
          <cell r="J2161">
            <v>41</v>
          </cell>
          <cell r="L2161">
            <v>0</v>
          </cell>
        </row>
        <row r="2162">
          <cell r="A2162" t="str">
            <v>M4</v>
          </cell>
          <cell r="B2162" t="str">
            <v>W16</v>
          </cell>
          <cell r="C2162">
            <v>43207</v>
          </cell>
          <cell r="D2162" t="str">
            <v>A</v>
          </cell>
          <cell r="E2162" t="str">
            <v>IN T/P</v>
          </cell>
          <cell r="G2162" t="str">
            <v>New</v>
          </cell>
          <cell r="H2162" t="str">
            <v>Clear View Cover</v>
          </cell>
          <cell r="J2162">
            <v>997</v>
          </cell>
          <cell r="L2162">
            <v>5</v>
          </cell>
        </row>
        <row r="2163">
          <cell r="A2163" t="str">
            <v>M4</v>
          </cell>
          <cell r="B2163" t="str">
            <v>W16</v>
          </cell>
          <cell r="C2163">
            <v>43207</v>
          </cell>
          <cell r="D2163" t="str">
            <v>A</v>
          </cell>
          <cell r="E2163" t="str">
            <v>IN T/P</v>
          </cell>
          <cell r="G2163" t="str">
            <v>New</v>
          </cell>
          <cell r="H2163" t="str">
            <v>Clear View Cover</v>
          </cell>
          <cell r="J2163">
            <v>58</v>
          </cell>
          <cell r="L2163">
            <v>0</v>
          </cell>
        </row>
        <row r="2164">
          <cell r="A2164" t="str">
            <v>M4</v>
          </cell>
          <cell r="B2164" t="str">
            <v>W16</v>
          </cell>
          <cell r="C2164">
            <v>43207</v>
          </cell>
          <cell r="D2164" t="str">
            <v>A</v>
          </cell>
          <cell r="E2164" t="str">
            <v>IN T/P</v>
          </cell>
          <cell r="G2164" t="str">
            <v>Old</v>
          </cell>
          <cell r="H2164" t="str">
            <v>Clear View Cover</v>
          </cell>
          <cell r="J2164">
            <v>45</v>
          </cell>
          <cell r="L2164">
            <v>0</v>
          </cell>
        </row>
        <row r="2165">
          <cell r="A2165" t="str">
            <v>M4</v>
          </cell>
          <cell r="B2165" t="str">
            <v>W16</v>
          </cell>
          <cell r="C2165">
            <v>43207</v>
          </cell>
          <cell r="D2165" t="str">
            <v>A</v>
          </cell>
          <cell r="E2165" t="str">
            <v>IN T/P</v>
          </cell>
          <cell r="G2165" t="str">
            <v>Old</v>
          </cell>
          <cell r="H2165" t="str">
            <v>Clear View Cover</v>
          </cell>
          <cell r="J2165">
            <v>472</v>
          </cell>
          <cell r="L2165">
            <v>0</v>
          </cell>
        </row>
        <row r="2166">
          <cell r="A2166" t="str">
            <v>M4</v>
          </cell>
          <cell r="B2166" t="str">
            <v>W16</v>
          </cell>
          <cell r="C2166">
            <v>43207</v>
          </cell>
          <cell r="D2166" t="str">
            <v>A</v>
          </cell>
          <cell r="E2166" t="str">
            <v>IN T/P</v>
          </cell>
          <cell r="G2166" t="str">
            <v>Old</v>
          </cell>
          <cell r="H2166" t="str">
            <v>Clear View Cover</v>
          </cell>
          <cell r="J2166">
            <v>206</v>
          </cell>
          <cell r="L2166">
            <v>0</v>
          </cell>
        </row>
        <row r="2167">
          <cell r="A2167" t="str">
            <v>M4</v>
          </cell>
          <cell r="B2167" t="str">
            <v>W16</v>
          </cell>
          <cell r="C2167">
            <v>43207</v>
          </cell>
          <cell r="D2167" t="str">
            <v>A</v>
          </cell>
          <cell r="E2167" t="str">
            <v>IN T/P</v>
          </cell>
          <cell r="G2167" t="str">
            <v>Old</v>
          </cell>
          <cell r="H2167" t="str">
            <v>Clear View Cover</v>
          </cell>
          <cell r="J2167">
            <v>470</v>
          </cell>
          <cell r="L2167">
            <v>0</v>
          </cell>
        </row>
        <row r="2168">
          <cell r="A2168" t="str">
            <v>M4</v>
          </cell>
          <cell r="B2168" t="str">
            <v>W16</v>
          </cell>
          <cell r="C2168">
            <v>43207</v>
          </cell>
          <cell r="D2168" t="str">
            <v>A</v>
          </cell>
          <cell r="E2168" t="str">
            <v>IN T/P</v>
          </cell>
          <cell r="G2168" t="str">
            <v>Old</v>
          </cell>
          <cell r="H2168" t="str">
            <v>Clear View Cover</v>
          </cell>
          <cell r="J2168">
            <v>47</v>
          </cell>
          <cell r="L2168">
            <v>0</v>
          </cell>
        </row>
        <row r="2169">
          <cell r="A2169" t="str">
            <v>M4</v>
          </cell>
          <cell r="B2169" t="str">
            <v>W16</v>
          </cell>
          <cell r="C2169">
            <v>43207</v>
          </cell>
          <cell r="D2169" t="str">
            <v>A</v>
          </cell>
          <cell r="E2169" t="str">
            <v>IN T/P</v>
          </cell>
          <cell r="G2169" t="str">
            <v>Old</v>
          </cell>
          <cell r="H2169" t="str">
            <v>Clear View Cover</v>
          </cell>
          <cell r="J2169">
            <v>1092</v>
          </cell>
          <cell r="L2169">
            <v>11</v>
          </cell>
        </row>
        <row r="2170">
          <cell r="A2170" t="str">
            <v>M4</v>
          </cell>
          <cell r="B2170" t="str">
            <v>W16</v>
          </cell>
          <cell r="C2170">
            <v>43207</v>
          </cell>
          <cell r="D2170" t="str">
            <v>A</v>
          </cell>
          <cell r="E2170" t="str">
            <v>IN T/P</v>
          </cell>
          <cell r="G2170" t="str">
            <v>Old</v>
          </cell>
          <cell r="H2170" t="str">
            <v>Clear View Cover</v>
          </cell>
          <cell r="J2170">
            <v>658</v>
          </cell>
          <cell r="L2170">
            <v>0</v>
          </cell>
        </row>
        <row r="2171">
          <cell r="A2171" t="str">
            <v>M4</v>
          </cell>
          <cell r="B2171" t="str">
            <v>W16</v>
          </cell>
          <cell r="C2171">
            <v>43207</v>
          </cell>
          <cell r="D2171" t="str">
            <v>A</v>
          </cell>
          <cell r="E2171" t="str">
            <v>IN T/P</v>
          </cell>
          <cell r="G2171" t="str">
            <v>Old</v>
          </cell>
          <cell r="H2171" t="str">
            <v>Clear View Cover</v>
          </cell>
          <cell r="J2171">
            <v>874</v>
          </cell>
          <cell r="L2171">
            <v>0</v>
          </cell>
        </row>
        <row r="2172">
          <cell r="A2172" t="str">
            <v>M4</v>
          </cell>
          <cell r="B2172" t="str">
            <v>W16</v>
          </cell>
          <cell r="C2172">
            <v>43207</v>
          </cell>
          <cell r="D2172" t="str">
            <v>A</v>
          </cell>
          <cell r="E2172" t="str">
            <v>IN T/P</v>
          </cell>
          <cell r="G2172" t="str">
            <v>Old</v>
          </cell>
          <cell r="H2172" t="str">
            <v>Clear View Cover</v>
          </cell>
          <cell r="J2172">
            <v>879</v>
          </cell>
          <cell r="L2172">
            <v>0</v>
          </cell>
        </row>
        <row r="2173">
          <cell r="A2173" t="str">
            <v>M4</v>
          </cell>
          <cell r="B2173" t="str">
            <v>W16</v>
          </cell>
          <cell r="C2173">
            <v>43207</v>
          </cell>
          <cell r="D2173" t="str">
            <v>A</v>
          </cell>
          <cell r="E2173" t="str">
            <v>IN T/P</v>
          </cell>
          <cell r="G2173" t="str">
            <v>Old</v>
          </cell>
          <cell r="H2173" t="str">
            <v>Book cover</v>
          </cell>
          <cell r="J2173">
            <v>1010</v>
          </cell>
          <cell r="L2173">
            <v>0</v>
          </cell>
        </row>
        <row r="2174">
          <cell r="A2174" t="str">
            <v>M4</v>
          </cell>
          <cell r="B2174" t="str">
            <v>W16</v>
          </cell>
          <cell r="C2174">
            <v>43207</v>
          </cell>
          <cell r="D2174" t="str">
            <v>A</v>
          </cell>
          <cell r="E2174" t="str">
            <v>IN T/P</v>
          </cell>
          <cell r="G2174" t="str">
            <v>Old</v>
          </cell>
          <cell r="H2174" t="str">
            <v>Book cover</v>
          </cell>
          <cell r="J2174">
            <v>1000</v>
          </cell>
          <cell r="L2174">
            <v>0</v>
          </cell>
        </row>
        <row r="2175">
          <cell r="A2175" t="str">
            <v>M4</v>
          </cell>
          <cell r="B2175" t="str">
            <v>W16</v>
          </cell>
          <cell r="C2175">
            <v>43207</v>
          </cell>
          <cell r="D2175" t="str">
            <v>A</v>
          </cell>
          <cell r="E2175" t="str">
            <v>MAIN HEATING</v>
          </cell>
          <cell r="G2175" t="str">
            <v>Old</v>
          </cell>
          <cell r="H2175" t="str">
            <v>Clear View Cover</v>
          </cell>
          <cell r="J2175">
            <v>231</v>
          </cell>
          <cell r="L2175">
            <v>0</v>
          </cell>
        </row>
        <row r="2176">
          <cell r="A2176" t="str">
            <v>M4</v>
          </cell>
          <cell r="B2176" t="str">
            <v>W16</v>
          </cell>
          <cell r="C2176">
            <v>43207</v>
          </cell>
          <cell r="D2176" t="str">
            <v>A</v>
          </cell>
          <cell r="E2176" t="str">
            <v>MAIN HEATING</v>
          </cell>
          <cell r="G2176" t="str">
            <v>Old</v>
          </cell>
          <cell r="H2176" t="str">
            <v>Clear View Cover</v>
          </cell>
          <cell r="J2176">
            <v>45</v>
          </cell>
          <cell r="L2176">
            <v>0</v>
          </cell>
        </row>
        <row r="2177">
          <cell r="A2177" t="str">
            <v>M4</v>
          </cell>
          <cell r="B2177" t="str">
            <v>W16</v>
          </cell>
          <cell r="C2177">
            <v>43207</v>
          </cell>
          <cell r="D2177" t="str">
            <v>A</v>
          </cell>
          <cell r="E2177" t="str">
            <v>MAIN HEATING</v>
          </cell>
          <cell r="G2177" t="str">
            <v>Old</v>
          </cell>
          <cell r="H2177" t="str">
            <v>Clear View Cover</v>
          </cell>
          <cell r="J2177">
            <v>67</v>
          </cell>
          <cell r="L2177">
            <v>0</v>
          </cell>
        </row>
        <row r="2178">
          <cell r="A2178" t="str">
            <v>M4</v>
          </cell>
          <cell r="B2178" t="str">
            <v>W16</v>
          </cell>
          <cell r="C2178">
            <v>43207</v>
          </cell>
          <cell r="D2178" t="str">
            <v>A</v>
          </cell>
          <cell r="E2178" t="str">
            <v>MAIN HEATING</v>
          </cell>
          <cell r="G2178" t="str">
            <v>Old</v>
          </cell>
          <cell r="H2178" t="str">
            <v>Clear View Cover</v>
          </cell>
          <cell r="J2178">
            <v>690</v>
          </cell>
          <cell r="L2178">
            <v>0</v>
          </cell>
        </row>
        <row r="2179">
          <cell r="A2179" t="str">
            <v>M4</v>
          </cell>
          <cell r="B2179" t="str">
            <v>W16</v>
          </cell>
          <cell r="C2179">
            <v>43207</v>
          </cell>
          <cell r="D2179" t="str">
            <v>A</v>
          </cell>
          <cell r="E2179" t="str">
            <v>PACKING</v>
          </cell>
          <cell r="G2179" t="str">
            <v>New</v>
          </cell>
          <cell r="H2179" t="str">
            <v>Clear View Cover</v>
          </cell>
          <cell r="J2179">
            <v>1251</v>
          </cell>
          <cell r="L2179">
            <v>11</v>
          </cell>
        </row>
        <row r="2180">
          <cell r="A2180" t="str">
            <v>M4</v>
          </cell>
          <cell r="B2180" t="str">
            <v>W16</v>
          </cell>
          <cell r="C2180">
            <v>43207</v>
          </cell>
          <cell r="D2180" t="str">
            <v>A</v>
          </cell>
          <cell r="E2180" t="str">
            <v>PACKING</v>
          </cell>
          <cell r="G2180" t="str">
            <v>New</v>
          </cell>
          <cell r="H2180" t="str">
            <v>Clear View Cover</v>
          </cell>
          <cell r="J2180">
            <v>1476</v>
          </cell>
          <cell r="L2180">
            <v>6</v>
          </cell>
        </row>
        <row r="2181">
          <cell r="A2181" t="str">
            <v>M4</v>
          </cell>
          <cell r="B2181" t="str">
            <v>W16</v>
          </cell>
          <cell r="C2181">
            <v>43207</v>
          </cell>
          <cell r="D2181" t="str">
            <v>A</v>
          </cell>
          <cell r="E2181" t="str">
            <v>PACKING</v>
          </cell>
          <cell r="G2181" t="str">
            <v>New</v>
          </cell>
          <cell r="H2181" t="str">
            <v>Clear View Cover</v>
          </cell>
          <cell r="J2181">
            <v>175</v>
          </cell>
          <cell r="L2181">
            <v>0</v>
          </cell>
        </row>
        <row r="2182">
          <cell r="A2182" t="str">
            <v>M4</v>
          </cell>
          <cell r="B2182" t="str">
            <v>W16</v>
          </cell>
          <cell r="C2182">
            <v>43208</v>
          </cell>
          <cell r="D2182" t="str">
            <v>B</v>
          </cell>
          <cell r="E2182" t="str">
            <v>EDGE COATING</v>
          </cell>
          <cell r="G2182" t="str">
            <v>New</v>
          </cell>
          <cell r="H2182" t="str">
            <v>Clear View Cover</v>
          </cell>
          <cell r="J2182">
            <v>5011</v>
          </cell>
          <cell r="L2182">
            <v>0</v>
          </cell>
        </row>
        <row r="2183">
          <cell r="A2183" t="str">
            <v>M4</v>
          </cell>
          <cell r="B2183" t="str">
            <v>W16</v>
          </cell>
          <cell r="C2183">
            <v>43208</v>
          </cell>
          <cell r="D2183" t="str">
            <v>B</v>
          </cell>
          <cell r="E2183" t="str">
            <v>EDGE COATING</v>
          </cell>
          <cell r="G2183" t="str">
            <v>New</v>
          </cell>
          <cell r="H2183" t="str">
            <v>Clear View Cover</v>
          </cell>
          <cell r="J2183">
            <v>4380</v>
          </cell>
          <cell r="L2183">
            <v>0</v>
          </cell>
        </row>
        <row r="2184">
          <cell r="A2184" t="str">
            <v>M4</v>
          </cell>
          <cell r="B2184" t="str">
            <v>W16</v>
          </cell>
          <cell r="C2184">
            <v>43208</v>
          </cell>
          <cell r="D2184" t="str">
            <v>B</v>
          </cell>
          <cell r="E2184" t="str">
            <v>EDGE COATING</v>
          </cell>
          <cell r="G2184" t="str">
            <v>Old</v>
          </cell>
          <cell r="H2184" t="str">
            <v>Clear View Cover</v>
          </cell>
          <cell r="J2184">
            <v>1300</v>
          </cell>
          <cell r="L2184">
            <v>0</v>
          </cell>
        </row>
        <row r="2185">
          <cell r="A2185" t="str">
            <v>M4</v>
          </cell>
          <cell r="B2185" t="str">
            <v>W16</v>
          </cell>
          <cell r="C2185">
            <v>43208</v>
          </cell>
          <cell r="D2185" t="str">
            <v>B</v>
          </cell>
          <cell r="E2185" t="str">
            <v>EDGE COATING</v>
          </cell>
          <cell r="G2185" t="str">
            <v>Old</v>
          </cell>
          <cell r="H2185" t="str">
            <v>Clear View Cover</v>
          </cell>
          <cell r="J2185">
            <v>265</v>
          </cell>
          <cell r="L2185">
            <v>0</v>
          </cell>
        </row>
        <row r="2186">
          <cell r="A2186" t="str">
            <v>M4</v>
          </cell>
          <cell r="B2186" t="str">
            <v>W16</v>
          </cell>
          <cell r="C2186">
            <v>43208</v>
          </cell>
          <cell r="D2186" t="str">
            <v>B</v>
          </cell>
          <cell r="E2186" t="str">
            <v>EDGE COATING</v>
          </cell>
          <cell r="G2186" t="str">
            <v>Old</v>
          </cell>
          <cell r="H2186" t="str">
            <v>Clear View Cover</v>
          </cell>
          <cell r="J2186">
            <v>33</v>
          </cell>
          <cell r="L2186">
            <v>0</v>
          </cell>
        </row>
        <row r="2187">
          <cell r="A2187" t="str">
            <v>M4</v>
          </cell>
          <cell r="B2187" t="str">
            <v>W16</v>
          </cell>
          <cell r="C2187">
            <v>43208</v>
          </cell>
          <cell r="D2187" t="str">
            <v>B</v>
          </cell>
          <cell r="E2187" t="str">
            <v>EDGE COATING</v>
          </cell>
          <cell r="G2187" t="str">
            <v>Old</v>
          </cell>
          <cell r="H2187" t="str">
            <v>Clear View Cover</v>
          </cell>
          <cell r="J2187">
            <v>940</v>
          </cell>
          <cell r="L2187">
            <v>0</v>
          </cell>
        </row>
        <row r="2188">
          <cell r="A2188" t="str">
            <v>M4</v>
          </cell>
          <cell r="B2188" t="str">
            <v>W16</v>
          </cell>
          <cell r="C2188">
            <v>43208</v>
          </cell>
          <cell r="D2188" t="str">
            <v>B</v>
          </cell>
          <cell r="E2188" t="str">
            <v>EDGE COATING</v>
          </cell>
          <cell r="G2188" t="str">
            <v>Old</v>
          </cell>
          <cell r="H2188" t="str">
            <v>Clear View Cover</v>
          </cell>
          <cell r="J2188">
            <v>53</v>
          </cell>
          <cell r="L2188">
            <v>0</v>
          </cell>
        </row>
        <row r="2189">
          <cell r="A2189" t="str">
            <v>M4</v>
          </cell>
          <cell r="B2189" t="str">
            <v>W16</v>
          </cell>
          <cell r="C2189">
            <v>43208</v>
          </cell>
          <cell r="D2189" t="str">
            <v>B</v>
          </cell>
          <cell r="E2189" t="str">
            <v>EDGE COATING</v>
          </cell>
          <cell r="G2189" t="str">
            <v>Old</v>
          </cell>
          <cell r="H2189" t="str">
            <v>Clear View Cover</v>
          </cell>
          <cell r="J2189">
            <v>93</v>
          </cell>
          <cell r="L2189">
            <v>0</v>
          </cell>
        </row>
        <row r="2190">
          <cell r="A2190" t="str">
            <v>M4</v>
          </cell>
          <cell r="B2190" t="str">
            <v>W16</v>
          </cell>
          <cell r="C2190">
            <v>43208</v>
          </cell>
          <cell r="D2190" t="str">
            <v>B</v>
          </cell>
          <cell r="E2190" t="str">
            <v>EDGE COATING</v>
          </cell>
          <cell r="G2190" t="str">
            <v>Old</v>
          </cell>
          <cell r="H2190" t="str">
            <v>Clear View Cover</v>
          </cell>
          <cell r="J2190">
            <v>58</v>
          </cell>
          <cell r="L2190">
            <v>0</v>
          </cell>
        </row>
        <row r="2191">
          <cell r="A2191" t="str">
            <v>M4</v>
          </cell>
          <cell r="B2191" t="str">
            <v>W16</v>
          </cell>
          <cell r="C2191">
            <v>43208</v>
          </cell>
          <cell r="D2191" t="str">
            <v>B</v>
          </cell>
          <cell r="E2191" t="str">
            <v>EDGE COATING</v>
          </cell>
          <cell r="G2191" t="str">
            <v>Old</v>
          </cell>
          <cell r="H2191" t="str">
            <v>Clear View Cover</v>
          </cell>
          <cell r="J2191">
            <v>907</v>
          </cell>
          <cell r="L2191">
            <v>0</v>
          </cell>
        </row>
        <row r="2192">
          <cell r="A2192" t="str">
            <v>M4</v>
          </cell>
          <cell r="B2192" t="str">
            <v>W16</v>
          </cell>
          <cell r="C2192">
            <v>43208</v>
          </cell>
          <cell r="D2192" t="str">
            <v>B</v>
          </cell>
          <cell r="E2192" t="str">
            <v>EDGE COATING</v>
          </cell>
          <cell r="G2192" t="str">
            <v>Old</v>
          </cell>
          <cell r="H2192" t="str">
            <v>Clear View Cover</v>
          </cell>
          <cell r="J2192">
            <v>8</v>
          </cell>
          <cell r="L2192">
            <v>0</v>
          </cell>
        </row>
        <row r="2193">
          <cell r="A2193" t="str">
            <v>M4</v>
          </cell>
          <cell r="B2193" t="str">
            <v>W16</v>
          </cell>
          <cell r="C2193">
            <v>43208</v>
          </cell>
          <cell r="D2193" t="str">
            <v>B</v>
          </cell>
          <cell r="E2193" t="str">
            <v>EDGE COATING</v>
          </cell>
          <cell r="G2193" t="str">
            <v>New</v>
          </cell>
          <cell r="H2193" t="str">
            <v>Clear View Cover</v>
          </cell>
          <cell r="J2193">
            <v>104</v>
          </cell>
          <cell r="L2193">
            <v>0</v>
          </cell>
        </row>
        <row r="2194">
          <cell r="A2194" t="str">
            <v>M4</v>
          </cell>
          <cell r="B2194" t="str">
            <v>W16</v>
          </cell>
          <cell r="C2194">
            <v>43208</v>
          </cell>
          <cell r="D2194" t="str">
            <v>B</v>
          </cell>
          <cell r="E2194" t="str">
            <v>EDGE COATING</v>
          </cell>
          <cell r="G2194" t="str">
            <v>Old</v>
          </cell>
          <cell r="H2194" t="str">
            <v>Clear View Cover</v>
          </cell>
          <cell r="J2194">
            <v>57</v>
          </cell>
          <cell r="L2194">
            <v>0</v>
          </cell>
        </row>
        <row r="2195">
          <cell r="A2195" t="str">
            <v>M4</v>
          </cell>
          <cell r="B2195" t="str">
            <v>W16</v>
          </cell>
          <cell r="C2195">
            <v>43208</v>
          </cell>
          <cell r="D2195" t="str">
            <v>B</v>
          </cell>
          <cell r="E2195" t="str">
            <v>EDGE COATING</v>
          </cell>
          <cell r="G2195" t="str">
            <v>Old</v>
          </cell>
          <cell r="H2195" t="str">
            <v>Book cover</v>
          </cell>
          <cell r="J2195">
            <v>493</v>
          </cell>
          <cell r="L2195">
            <v>3</v>
          </cell>
        </row>
        <row r="2196">
          <cell r="A2196" t="str">
            <v>M4</v>
          </cell>
          <cell r="B2196" t="str">
            <v>W16</v>
          </cell>
          <cell r="C2196">
            <v>43208</v>
          </cell>
          <cell r="D2196" t="str">
            <v>B</v>
          </cell>
          <cell r="E2196" t="str">
            <v>EDGE COATING</v>
          </cell>
          <cell r="G2196" t="str">
            <v>Old</v>
          </cell>
          <cell r="H2196" t="str">
            <v>Book cover</v>
          </cell>
          <cell r="J2196">
            <v>61</v>
          </cell>
          <cell r="L2196">
            <v>0</v>
          </cell>
        </row>
        <row r="2197">
          <cell r="A2197" t="str">
            <v>M4</v>
          </cell>
          <cell r="B2197" t="str">
            <v>W16</v>
          </cell>
          <cell r="C2197">
            <v>43208</v>
          </cell>
          <cell r="D2197" t="str">
            <v>B</v>
          </cell>
          <cell r="E2197" t="str">
            <v>EDGE COATING</v>
          </cell>
          <cell r="G2197" t="str">
            <v>Old</v>
          </cell>
          <cell r="H2197" t="str">
            <v>Book cover</v>
          </cell>
          <cell r="J2197">
            <v>928</v>
          </cell>
          <cell r="L2197">
            <v>0</v>
          </cell>
        </row>
        <row r="2198">
          <cell r="A2198" t="str">
            <v>M4</v>
          </cell>
          <cell r="B2198" t="str">
            <v>W16</v>
          </cell>
          <cell r="C2198">
            <v>43208</v>
          </cell>
          <cell r="D2198" t="str">
            <v>B</v>
          </cell>
          <cell r="E2198" t="str">
            <v>EDGE COATING</v>
          </cell>
          <cell r="G2198" t="str">
            <v>Old</v>
          </cell>
          <cell r="H2198" t="str">
            <v>Book cover</v>
          </cell>
          <cell r="J2198">
            <v>389</v>
          </cell>
          <cell r="L2198">
            <v>0</v>
          </cell>
        </row>
        <row r="2199">
          <cell r="A2199" t="str">
            <v>M4</v>
          </cell>
          <cell r="B2199" t="str">
            <v>W16</v>
          </cell>
          <cell r="C2199">
            <v>43208</v>
          </cell>
          <cell r="D2199" t="str">
            <v>B</v>
          </cell>
          <cell r="E2199" t="str">
            <v>EDGE COATING</v>
          </cell>
          <cell r="G2199" t="str">
            <v>Old</v>
          </cell>
          <cell r="H2199" t="str">
            <v>Book cover</v>
          </cell>
          <cell r="J2199">
            <v>158</v>
          </cell>
          <cell r="L2199">
            <v>0</v>
          </cell>
        </row>
        <row r="2200">
          <cell r="A2200" t="str">
            <v>M4</v>
          </cell>
          <cell r="B2200" t="str">
            <v>W16</v>
          </cell>
          <cell r="C2200">
            <v>43208</v>
          </cell>
          <cell r="D2200" t="str">
            <v>B</v>
          </cell>
          <cell r="E2200" t="str">
            <v>EDGE COATING</v>
          </cell>
          <cell r="G2200" t="str">
            <v>Old</v>
          </cell>
          <cell r="H2200" t="str">
            <v>Book cover</v>
          </cell>
          <cell r="J2200">
            <v>397</v>
          </cell>
          <cell r="L2200">
            <v>0</v>
          </cell>
        </row>
        <row r="2201">
          <cell r="A2201" t="str">
            <v>M4</v>
          </cell>
          <cell r="B2201" t="str">
            <v>W16</v>
          </cell>
          <cell r="C2201">
            <v>43208</v>
          </cell>
          <cell r="D2201" t="str">
            <v>B</v>
          </cell>
          <cell r="E2201" t="str">
            <v>ASSY</v>
          </cell>
          <cell r="G2201" t="str">
            <v>Old</v>
          </cell>
          <cell r="H2201" t="str">
            <v>Clear View Cover</v>
          </cell>
          <cell r="J2201">
            <v>585</v>
          </cell>
          <cell r="L2201">
            <v>0</v>
          </cell>
        </row>
        <row r="2202">
          <cell r="A2202" t="str">
            <v>M4</v>
          </cell>
          <cell r="B2202" t="str">
            <v>W16</v>
          </cell>
          <cell r="C2202">
            <v>43208</v>
          </cell>
          <cell r="D2202" t="str">
            <v>B</v>
          </cell>
          <cell r="E2202" t="str">
            <v>ASSY</v>
          </cell>
          <cell r="G2202" t="str">
            <v>Old</v>
          </cell>
          <cell r="H2202" t="str">
            <v>Clear View Cover</v>
          </cell>
          <cell r="J2202">
            <v>11</v>
          </cell>
          <cell r="L2202">
            <v>0</v>
          </cell>
        </row>
        <row r="2203">
          <cell r="A2203" t="str">
            <v>M4</v>
          </cell>
          <cell r="B2203" t="str">
            <v>W16</v>
          </cell>
          <cell r="C2203">
            <v>43208</v>
          </cell>
          <cell r="D2203" t="str">
            <v>B</v>
          </cell>
          <cell r="E2203" t="str">
            <v>ASSY</v>
          </cell>
          <cell r="G2203" t="str">
            <v>Old</v>
          </cell>
          <cell r="H2203" t="str">
            <v>Clear View Cover</v>
          </cell>
          <cell r="J2203">
            <v>12</v>
          </cell>
          <cell r="L2203">
            <v>0</v>
          </cell>
        </row>
        <row r="2204">
          <cell r="A2204" t="str">
            <v>M4</v>
          </cell>
          <cell r="B2204" t="str">
            <v>W16</v>
          </cell>
          <cell r="C2204">
            <v>43208</v>
          </cell>
          <cell r="D2204" t="str">
            <v>B</v>
          </cell>
          <cell r="E2204" t="str">
            <v>ASSY</v>
          </cell>
          <cell r="G2204" t="str">
            <v>Old</v>
          </cell>
          <cell r="H2204" t="str">
            <v>Clear View Cover</v>
          </cell>
          <cell r="J2204">
            <v>247</v>
          </cell>
          <cell r="L2204">
            <v>0</v>
          </cell>
        </row>
        <row r="2205">
          <cell r="A2205" t="str">
            <v>M4</v>
          </cell>
          <cell r="B2205" t="str">
            <v>W16</v>
          </cell>
          <cell r="C2205">
            <v>43208</v>
          </cell>
          <cell r="D2205" t="str">
            <v>B</v>
          </cell>
          <cell r="E2205" t="str">
            <v>ASSY</v>
          </cell>
          <cell r="G2205" t="str">
            <v>Old</v>
          </cell>
          <cell r="H2205" t="str">
            <v>Clear View Cover</v>
          </cell>
          <cell r="J2205">
            <v>6</v>
          </cell>
          <cell r="L2205">
            <v>0</v>
          </cell>
        </row>
        <row r="2206">
          <cell r="A2206" t="str">
            <v>M4</v>
          </cell>
          <cell r="B2206" t="str">
            <v>W16</v>
          </cell>
          <cell r="C2206">
            <v>43208</v>
          </cell>
          <cell r="D2206" t="str">
            <v>B</v>
          </cell>
          <cell r="E2206" t="str">
            <v>ASSY</v>
          </cell>
          <cell r="G2206" t="str">
            <v>Old</v>
          </cell>
          <cell r="H2206" t="str">
            <v>Clear View Cover</v>
          </cell>
          <cell r="J2206">
            <v>12</v>
          </cell>
          <cell r="L2206">
            <v>0</v>
          </cell>
        </row>
        <row r="2207">
          <cell r="A2207" t="str">
            <v>M4</v>
          </cell>
          <cell r="B2207" t="str">
            <v>W16</v>
          </cell>
          <cell r="C2207">
            <v>43208</v>
          </cell>
          <cell r="D2207" t="str">
            <v>B</v>
          </cell>
          <cell r="E2207" t="str">
            <v>ASSY</v>
          </cell>
          <cell r="G2207" t="str">
            <v>Old</v>
          </cell>
          <cell r="H2207" t="str">
            <v>Clear View Cover</v>
          </cell>
          <cell r="J2207">
            <v>760</v>
          </cell>
          <cell r="L2207">
            <v>0</v>
          </cell>
        </row>
        <row r="2208">
          <cell r="A2208" t="str">
            <v>M4</v>
          </cell>
          <cell r="B2208" t="str">
            <v>W16</v>
          </cell>
          <cell r="C2208">
            <v>43208</v>
          </cell>
          <cell r="D2208" t="str">
            <v>B</v>
          </cell>
          <cell r="E2208" t="str">
            <v>ASSY</v>
          </cell>
          <cell r="G2208" t="str">
            <v>Old</v>
          </cell>
          <cell r="H2208" t="str">
            <v>Clear View Cover</v>
          </cell>
          <cell r="J2208">
            <v>653</v>
          </cell>
          <cell r="L2208">
            <v>0</v>
          </cell>
        </row>
        <row r="2209">
          <cell r="A2209" t="str">
            <v>M4</v>
          </cell>
          <cell r="B2209" t="str">
            <v>W16</v>
          </cell>
          <cell r="C2209">
            <v>43208</v>
          </cell>
          <cell r="D2209" t="str">
            <v>B</v>
          </cell>
          <cell r="E2209" t="str">
            <v>ASSY</v>
          </cell>
          <cell r="G2209" t="str">
            <v>Old</v>
          </cell>
          <cell r="H2209" t="str">
            <v>Clear View Cover</v>
          </cell>
          <cell r="J2209">
            <v>33</v>
          </cell>
          <cell r="L2209">
            <v>0</v>
          </cell>
        </row>
        <row r="2210">
          <cell r="A2210" t="str">
            <v>M4</v>
          </cell>
          <cell r="B2210" t="str">
            <v>W16</v>
          </cell>
          <cell r="C2210">
            <v>43208</v>
          </cell>
          <cell r="D2210" t="str">
            <v>B</v>
          </cell>
          <cell r="E2210" t="str">
            <v>ASSY</v>
          </cell>
          <cell r="G2210" t="str">
            <v>Old</v>
          </cell>
          <cell r="H2210" t="str">
            <v>Clear View Cover</v>
          </cell>
          <cell r="J2210">
            <v>39</v>
          </cell>
          <cell r="L2210">
            <v>0</v>
          </cell>
        </row>
        <row r="2211">
          <cell r="A2211" t="str">
            <v>M4</v>
          </cell>
          <cell r="B2211" t="str">
            <v>W16</v>
          </cell>
          <cell r="C2211">
            <v>43208</v>
          </cell>
          <cell r="D2211" t="str">
            <v>B</v>
          </cell>
          <cell r="E2211" t="str">
            <v>ASSY</v>
          </cell>
          <cell r="G2211" t="str">
            <v>Old</v>
          </cell>
          <cell r="H2211" t="str">
            <v>Clear View Cover</v>
          </cell>
          <cell r="J2211">
            <v>85</v>
          </cell>
          <cell r="L2211">
            <v>0</v>
          </cell>
        </row>
        <row r="2212">
          <cell r="A2212" t="str">
            <v>M4</v>
          </cell>
          <cell r="B2212" t="str">
            <v>W16</v>
          </cell>
          <cell r="C2212">
            <v>43208</v>
          </cell>
          <cell r="D2212" t="str">
            <v>B</v>
          </cell>
          <cell r="E2212" t="str">
            <v>ASSY</v>
          </cell>
          <cell r="G2212" t="str">
            <v>Old</v>
          </cell>
          <cell r="H2212" t="str">
            <v>Clear View Cover</v>
          </cell>
          <cell r="J2212">
            <v>53</v>
          </cell>
          <cell r="L2212">
            <v>0</v>
          </cell>
        </row>
        <row r="2213">
          <cell r="A2213" t="str">
            <v>M4</v>
          </cell>
          <cell r="B2213" t="str">
            <v>W16</v>
          </cell>
          <cell r="C2213">
            <v>43208</v>
          </cell>
          <cell r="D2213" t="str">
            <v>B</v>
          </cell>
          <cell r="E2213" t="str">
            <v>MAIN HEATING</v>
          </cell>
          <cell r="G2213" t="str">
            <v>Old</v>
          </cell>
          <cell r="H2213" t="str">
            <v>Clear View Cover</v>
          </cell>
          <cell r="J2213">
            <v>29</v>
          </cell>
          <cell r="L2213">
            <v>0</v>
          </cell>
        </row>
        <row r="2214">
          <cell r="A2214" t="str">
            <v>M4</v>
          </cell>
          <cell r="B2214" t="str">
            <v>W16</v>
          </cell>
          <cell r="C2214">
            <v>43208</v>
          </cell>
          <cell r="D2214" t="str">
            <v>B</v>
          </cell>
          <cell r="E2214" t="str">
            <v>MAIN HEATING</v>
          </cell>
          <cell r="G2214" t="str">
            <v>Old</v>
          </cell>
          <cell r="H2214" t="str">
            <v>Clear View Cover</v>
          </cell>
          <cell r="J2214">
            <v>176</v>
          </cell>
          <cell r="L2214">
            <v>0</v>
          </cell>
        </row>
        <row r="2215">
          <cell r="A2215" t="str">
            <v>M4</v>
          </cell>
          <cell r="B2215" t="str">
            <v>W16</v>
          </cell>
          <cell r="C2215">
            <v>43208</v>
          </cell>
          <cell r="D2215" t="str">
            <v>B</v>
          </cell>
          <cell r="E2215" t="str">
            <v>MAIN HEATING</v>
          </cell>
          <cell r="G2215" t="str">
            <v>Old</v>
          </cell>
          <cell r="H2215" t="str">
            <v>Clear View Cover</v>
          </cell>
          <cell r="J2215">
            <v>12</v>
          </cell>
          <cell r="L2215">
            <v>0</v>
          </cell>
        </row>
        <row r="2216">
          <cell r="A2216" t="str">
            <v>M4</v>
          </cell>
          <cell r="B2216" t="str">
            <v>W16</v>
          </cell>
          <cell r="C2216">
            <v>43208</v>
          </cell>
          <cell r="D2216" t="str">
            <v>B</v>
          </cell>
          <cell r="E2216" t="str">
            <v>MAIN HEATING</v>
          </cell>
          <cell r="G2216" t="str">
            <v>Old</v>
          </cell>
          <cell r="H2216" t="str">
            <v>Clear View Cover</v>
          </cell>
          <cell r="J2216">
            <v>1020</v>
          </cell>
          <cell r="L2216">
            <v>0</v>
          </cell>
        </row>
        <row r="2217">
          <cell r="A2217" t="str">
            <v>M4</v>
          </cell>
          <cell r="B2217" t="str">
            <v>W16</v>
          </cell>
          <cell r="C2217">
            <v>43208</v>
          </cell>
          <cell r="D2217" t="str">
            <v>B</v>
          </cell>
          <cell r="E2217" t="str">
            <v>ASSY</v>
          </cell>
          <cell r="G2217" t="str">
            <v>Old</v>
          </cell>
          <cell r="H2217" t="str">
            <v>Flip Cover</v>
          </cell>
          <cell r="J2217">
            <v>1231</v>
          </cell>
          <cell r="L2217">
            <v>0</v>
          </cell>
        </row>
        <row r="2218">
          <cell r="A2218" t="str">
            <v>M4</v>
          </cell>
          <cell r="B2218" t="str">
            <v>W16</v>
          </cell>
          <cell r="C2218">
            <v>43208</v>
          </cell>
          <cell r="D2218" t="str">
            <v>B</v>
          </cell>
          <cell r="E2218" t="str">
            <v>ASSY</v>
          </cell>
          <cell r="G2218" t="str">
            <v>Old</v>
          </cell>
          <cell r="H2218" t="str">
            <v>Flip Cover</v>
          </cell>
          <cell r="J2218">
            <v>164</v>
          </cell>
          <cell r="L2218">
            <v>0</v>
          </cell>
        </row>
        <row r="2219">
          <cell r="A2219" t="str">
            <v>M4</v>
          </cell>
          <cell r="B2219" t="str">
            <v>W16</v>
          </cell>
          <cell r="C2219">
            <v>43208</v>
          </cell>
          <cell r="D2219" t="str">
            <v>B</v>
          </cell>
          <cell r="E2219" t="str">
            <v>ASSY</v>
          </cell>
          <cell r="G2219" t="str">
            <v>Old</v>
          </cell>
          <cell r="H2219" t="str">
            <v>Flip Cover</v>
          </cell>
          <cell r="J2219">
            <v>38</v>
          </cell>
          <cell r="L2219">
            <v>0</v>
          </cell>
        </row>
        <row r="2220">
          <cell r="A2220" t="str">
            <v>M4</v>
          </cell>
          <cell r="B2220" t="str">
            <v>W16</v>
          </cell>
          <cell r="C2220">
            <v>43208</v>
          </cell>
          <cell r="D2220" t="str">
            <v>B</v>
          </cell>
          <cell r="E2220" t="str">
            <v>ASSY</v>
          </cell>
          <cell r="G2220" t="str">
            <v>Old</v>
          </cell>
          <cell r="H2220" t="str">
            <v>Clear View Cover</v>
          </cell>
          <cell r="J2220">
            <v>199</v>
          </cell>
          <cell r="L2220">
            <v>0</v>
          </cell>
        </row>
        <row r="2221">
          <cell r="A2221" t="str">
            <v>M4</v>
          </cell>
          <cell r="B2221" t="str">
            <v>W16</v>
          </cell>
          <cell r="C2221">
            <v>43208</v>
          </cell>
          <cell r="D2221" t="str">
            <v>B</v>
          </cell>
          <cell r="E2221" t="str">
            <v>ASSY</v>
          </cell>
          <cell r="G2221" t="str">
            <v>Old</v>
          </cell>
          <cell r="H2221" t="str">
            <v>Clear View Cover</v>
          </cell>
          <cell r="J2221">
            <v>500</v>
          </cell>
          <cell r="L2221">
            <v>0</v>
          </cell>
        </row>
        <row r="2222">
          <cell r="A2222" t="str">
            <v>M4</v>
          </cell>
          <cell r="B2222" t="str">
            <v>W16</v>
          </cell>
          <cell r="C2222">
            <v>43208</v>
          </cell>
          <cell r="D2222" t="str">
            <v>B</v>
          </cell>
          <cell r="E2222" t="str">
            <v>ASSY</v>
          </cell>
          <cell r="G2222" t="str">
            <v>New</v>
          </cell>
          <cell r="H2222" t="str">
            <v>Clear View Cover</v>
          </cell>
          <cell r="J2222">
            <v>4090</v>
          </cell>
          <cell r="L2222">
            <v>4</v>
          </cell>
        </row>
        <row r="2223">
          <cell r="A2223" t="str">
            <v>M4</v>
          </cell>
          <cell r="B2223" t="str">
            <v>W16</v>
          </cell>
          <cell r="C2223">
            <v>43208</v>
          </cell>
          <cell r="D2223" t="str">
            <v>B</v>
          </cell>
          <cell r="E2223" t="str">
            <v>MAIN HEATING</v>
          </cell>
          <cell r="G2223" t="str">
            <v>New</v>
          </cell>
          <cell r="H2223" t="str">
            <v>Clear View Cover</v>
          </cell>
          <cell r="J2223">
            <v>255</v>
          </cell>
          <cell r="L2223">
            <v>0</v>
          </cell>
        </row>
        <row r="2224">
          <cell r="A2224" t="str">
            <v>M4</v>
          </cell>
          <cell r="B2224" t="str">
            <v>W16</v>
          </cell>
          <cell r="C2224">
            <v>43208</v>
          </cell>
          <cell r="D2224" t="str">
            <v>B</v>
          </cell>
          <cell r="E2224" t="str">
            <v>MAIN HEATING</v>
          </cell>
          <cell r="G2224" t="str">
            <v>New</v>
          </cell>
          <cell r="H2224" t="str">
            <v>Clear View Cover</v>
          </cell>
          <cell r="J2224">
            <v>2</v>
          </cell>
          <cell r="L2224">
            <v>0</v>
          </cell>
        </row>
        <row r="2225">
          <cell r="A2225" t="str">
            <v>M4</v>
          </cell>
          <cell r="B2225" t="str">
            <v>W16</v>
          </cell>
          <cell r="C2225">
            <v>43208</v>
          </cell>
          <cell r="D2225" t="str">
            <v>B</v>
          </cell>
          <cell r="E2225" t="str">
            <v>MAIN HEATING</v>
          </cell>
          <cell r="G2225" t="str">
            <v>New</v>
          </cell>
          <cell r="H2225" t="str">
            <v>Clear View Cover</v>
          </cell>
          <cell r="J2225">
            <v>4</v>
          </cell>
          <cell r="L2225">
            <v>0</v>
          </cell>
        </row>
        <row r="2226">
          <cell r="A2226" t="str">
            <v>M4</v>
          </cell>
          <cell r="B2226" t="str">
            <v>W16</v>
          </cell>
          <cell r="C2226">
            <v>43208</v>
          </cell>
          <cell r="D2226" t="str">
            <v>B</v>
          </cell>
          <cell r="E2226" t="str">
            <v>MAIN HEATING</v>
          </cell>
          <cell r="G2226" t="str">
            <v>New</v>
          </cell>
          <cell r="H2226" t="str">
            <v>Clear View Cover</v>
          </cell>
          <cell r="J2226">
            <v>23</v>
          </cell>
          <cell r="L2226">
            <v>0</v>
          </cell>
        </row>
        <row r="2227">
          <cell r="A2227" t="str">
            <v>M4</v>
          </cell>
          <cell r="B2227" t="str">
            <v>W16</v>
          </cell>
          <cell r="C2227">
            <v>43208</v>
          </cell>
          <cell r="D2227" t="str">
            <v>B</v>
          </cell>
          <cell r="E2227" t="str">
            <v>MAIN HEATING</v>
          </cell>
          <cell r="G2227" t="str">
            <v>New</v>
          </cell>
          <cell r="H2227" t="str">
            <v>Clear View Cover</v>
          </cell>
          <cell r="J2227">
            <v>311</v>
          </cell>
          <cell r="L2227">
            <v>0</v>
          </cell>
        </row>
        <row r="2228">
          <cell r="A2228" t="str">
            <v>M4</v>
          </cell>
          <cell r="B2228" t="str">
            <v>W16</v>
          </cell>
          <cell r="C2228">
            <v>43208</v>
          </cell>
          <cell r="D2228" t="str">
            <v>B</v>
          </cell>
          <cell r="E2228" t="str">
            <v>MAIN HEATING</v>
          </cell>
          <cell r="G2228" t="str">
            <v>New</v>
          </cell>
          <cell r="H2228" t="str">
            <v>Clear View Cover</v>
          </cell>
          <cell r="J2228">
            <v>1500</v>
          </cell>
          <cell r="L2228">
            <v>2</v>
          </cell>
        </row>
        <row r="2229">
          <cell r="A2229" t="str">
            <v>M4</v>
          </cell>
          <cell r="B2229" t="str">
            <v>W16</v>
          </cell>
          <cell r="C2229">
            <v>43208</v>
          </cell>
          <cell r="D2229" t="str">
            <v>B</v>
          </cell>
          <cell r="E2229" t="str">
            <v>ASSY</v>
          </cell>
          <cell r="G2229" t="str">
            <v>Old</v>
          </cell>
          <cell r="H2229" t="str">
            <v>Book cover</v>
          </cell>
          <cell r="J2229">
            <v>720</v>
          </cell>
          <cell r="L2229">
            <v>5</v>
          </cell>
        </row>
        <row r="2230">
          <cell r="A2230" t="str">
            <v>M4</v>
          </cell>
          <cell r="B2230" t="str">
            <v>W16</v>
          </cell>
          <cell r="C2230">
            <v>43208</v>
          </cell>
          <cell r="D2230" t="str">
            <v>B</v>
          </cell>
          <cell r="E2230" t="str">
            <v>ASSY</v>
          </cell>
          <cell r="G2230" t="str">
            <v>Old</v>
          </cell>
          <cell r="H2230" t="str">
            <v>Book cover</v>
          </cell>
          <cell r="J2230">
            <v>119</v>
          </cell>
          <cell r="L2230">
            <v>0</v>
          </cell>
        </row>
        <row r="2231">
          <cell r="A2231" t="str">
            <v>M4</v>
          </cell>
          <cell r="B2231" t="str">
            <v>W16</v>
          </cell>
          <cell r="C2231">
            <v>43208</v>
          </cell>
          <cell r="D2231" t="str">
            <v>B</v>
          </cell>
          <cell r="E2231" t="str">
            <v>ASSY</v>
          </cell>
          <cell r="G2231" t="str">
            <v>Old</v>
          </cell>
          <cell r="H2231" t="str">
            <v>Book cover</v>
          </cell>
          <cell r="J2231">
            <v>19</v>
          </cell>
          <cell r="L2231">
            <v>2</v>
          </cell>
        </row>
        <row r="2232">
          <cell r="A2232" t="str">
            <v>M4</v>
          </cell>
          <cell r="B2232" t="str">
            <v>W16</v>
          </cell>
          <cell r="C2232">
            <v>43208</v>
          </cell>
          <cell r="D2232" t="str">
            <v>B</v>
          </cell>
          <cell r="E2232" t="str">
            <v>ASSY</v>
          </cell>
          <cell r="G2232" t="str">
            <v>Old</v>
          </cell>
          <cell r="H2232" t="str">
            <v>Book cover</v>
          </cell>
          <cell r="J2232">
            <v>276</v>
          </cell>
          <cell r="L2232">
            <v>0</v>
          </cell>
        </row>
        <row r="2233">
          <cell r="A2233" t="str">
            <v>M4</v>
          </cell>
          <cell r="B2233" t="str">
            <v>W16</v>
          </cell>
          <cell r="C2233">
            <v>43208</v>
          </cell>
          <cell r="D2233" t="str">
            <v>B</v>
          </cell>
          <cell r="E2233" t="str">
            <v>ASSY</v>
          </cell>
          <cell r="G2233" t="str">
            <v>Old</v>
          </cell>
          <cell r="H2233" t="str">
            <v>Book cover</v>
          </cell>
          <cell r="J2233">
            <v>700</v>
          </cell>
          <cell r="L2233">
            <v>0</v>
          </cell>
        </row>
        <row r="2234">
          <cell r="A2234" t="str">
            <v>M4</v>
          </cell>
          <cell r="B2234" t="str">
            <v>W16</v>
          </cell>
          <cell r="C2234">
            <v>43208</v>
          </cell>
          <cell r="D2234" t="str">
            <v>B</v>
          </cell>
          <cell r="E2234" t="str">
            <v>ASSY</v>
          </cell>
          <cell r="G2234" t="str">
            <v>Old</v>
          </cell>
          <cell r="H2234" t="str">
            <v>Book cover</v>
          </cell>
          <cell r="J2234">
            <v>52</v>
          </cell>
          <cell r="L2234">
            <v>0</v>
          </cell>
        </row>
        <row r="2235">
          <cell r="A2235" t="str">
            <v>M4</v>
          </cell>
          <cell r="B2235" t="str">
            <v>W16</v>
          </cell>
          <cell r="C2235">
            <v>43208</v>
          </cell>
          <cell r="D2235" t="str">
            <v>B</v>
          </cell>
          <cell r="E2235" t="str">
            <v>ASSY</v>
          </cell>
          <cell r="G2235" t="str">
            <v>Old</v>
          </cell>
          <cell r="H2235" t="str">
            <v>Book cover</v>
          </cell>
          <cell r="J2235">
            <v>400</v>
          </cell>
          <cell r="L2235">
            <v>0</v>
          </cell>
        </row>
        <row r="2236">
          <cell r="A2236" t="str">
            <v>M4</v>
          </cell>
          <cell r="B2236" t="str">
            <v>W16</v>
          </cell>
          <cell r="C2236">
            <v>43208</v>
          </cell>
          <cell r="D2236" t="str">
            <v>B</v>
          </cell>
          <cell r="E2236" t="str">
            <v>ASSY</v>
          </cell>
          <cell r="G2236" t="str">
            <v>Old Silicon</v>
          </cell>
          <cell r="H2236" t="str">
            <v>Silicon</v>
          </cell>
          <cell r="J2236">
            <v>719</v>
          </cell>
          <cell r="L2236">
            <v>9</v>
          </cell>
        </row>
        <row r="2237">
          <cell r="A2237" t="str">
            <v>M4</v>
          </cell>
          <cell r="B2237" t="str">
            <v>W16</v>
          </cell>
          <cell r="C2237">
            <v>43208</v>
          </cell>
          <cell r="D2237" t="str">
            <v>B</v>
          </cell>
          <cell r="E2237" t="str">
            <v>ASSY</v>
          </cell>
          <cell r="G2237" t="str">
            <v>Old Silicon</v>
          </cell>
          <cell r="H2237" t="str">
            <v>Silicon</v>
          </cell>
          <cell r="J2237">
            <v>52</v>
          </cell>
          <cell r="L2237">
            <v>0</v>
          </cell>
        </row>
        <row r="2238">
          <cell r="A2238" t="str">
            <v>M4</v>
          </cell>
          <cell r="B2238" t="str">
            <v>W16</v>
          </cell>
          <cell r="C2238">
            <v>43208</v>
          </cell>
          <cell r="D2238" t="str">
            <v>B</v>
          </cell>
          <cell r="E2238" t="str">
            <v>ASSY</v>
          </cell>
          <cell r="G2238" t="str">
            <v>Old Silicon</v>
          </cell>
          <cell r="H2238" t="str">
            <v>Silicon</v>
          </cell>
          <cell r="J2238">
            <v>18</v>
          </cell>
          <cell r="L2238">
            <v>0</v>
          </cell>
        </row>
        <row r="2239">
          <cell r="A2239" t="str">
            <v>M4</v>
          </cell>
          <cell r="B2239" t="str">
            <v>W16</v>
          </cell>
          <cell r="C2239">
            <v>43208</v>
          </cell>
          <cell r="D2239" t="str">
            <v>B</v>
          </cell>
          <cell r="E2239" t="str">
            <v>ASSY</v>
          </cell>
          <cell r="G2239" t="str">
            <v>Old Silicon</v>
          </cell>
          <cell r="H2239" t="str">
            <v>Silicon</v>
          </cell>
          <cell r="J2239">
            <v>11</v>
          </cell>
          <cell r="L2239">
            <v>0</v>
          </cell>
        </row>
        <row r="2240">
          <cell r="A2240" t="str">
            <v>M4</v>
          </cell>
          <cell r="B2240" t="str">
            <v>W16</v>
          </cell>
          <cell r="C2240">
            <v>43208</v>
          </cell>
          <cell r="D2240" t="str">
            <v>B</v>
          </cell>
          <cell r="E2240" t="str">
            <v>ASSY</v>
          </cell>
          <cell r="G2240" t="str">
            <v>New Silicon</v>
          </cell>
          <cell r="H2240" t="str">
            <v>Silicon</v>
          </cell>
          <cell r="J2240">
            <v>1225</v>
          </cell>
          <cell r="L2240">
            <v>3</v>
          </cell>
        </row>
        <row r="2241">
          <cell r="A2241" t="str">
            <v>M4</v>
          </cell>
          <cell r="B2241" t="str">
            <v>W16</v>
          </cell>
          <cell r="C2241">
            <v>43208</v>
          </cell>
          <cell r="D2241" t="str">
            <v>B</v>
          </cell>
          <cell r="E2241" t="str">
            <v>ASSY</v>
          </cell>
          <cell r="G2241" t="str">
            <v>New Silicon</v>
          </cell>
          <cell r="H2241" t="str">
            <v>Silicon</v>
          </cell>
          <cell r="J2241">
            <v>42</v>
          </cell>
          <cell r="L2241">
            <v>0</v>
          </cell>
        </row>
        <row r="2242">
          <cell r="A2242" t="str">
            <v>M4</v>
          </cell>
          <cell r="B2242" t="str">
            <v>W16</v>
          </cell>
          <cell r="C2242">
            <v>43208</v>
          </cell>
          <cell r="D2242" t="str">
            <v>B</v>
          </cell>
          <cell r="E2242" t="str">
            <v>ASSY</v>
          </cell>
          <cell r="G2242" t="str">
            <v>New Silicon</v>
          </cell>
          <cell r="H2242" t="str">
            <v>Silicon</v>
          </cell>
          <cell r="J2242">
            <v>19</v>
          </cell>
          <cell r="L2242">
            <v>0</v>
          </cell>
        </row>
        <row r="2243">
          <cell r="A2243" t="str">
            <v>M4</v>
          </cell>
          <cell r="B2243" t="str">
            <v>W16</v>
          </cell>
          <cell r="C2243">
            <v>43208</v>
          </cell>
          <cell r="D2243" t="str">
            <v>B</v>
          </cell>
          <cell r="E2243" t="str">
            <v>PACKING</v>
          </cell>
          <cell r="G2243" t="str">
            <v>Old</v>
          </cell>
          <cell r="H2243" t="str">
            <v>Book cover</v>
          </cell>
          <cell r="J2243">
            <v>1980</v>
          </cell>
          <cell r="L2243">
            <v>10</v>
          </cell>
        </row>
        <row r="2244">
          <cell r="A2244" t="str">
            <v>M4</v>
          </cell>
          <cell r="B2244" t="str">
            <v>W16</v>
          </cell>
          <cell r="C2244">
            <v>43208</v>
          </cell>
          <cell r="D2244" t="str">
            <v>B</v>
          </cell>
          <cell r="E2244" t="str">
            <v>PACKING</v>
          </cell>
          <cell r="G2244" t="str">
            <v>Old</v>
          </cell>
          <cell r="H2244" t="str">
            <v>Book cover</v>
          </cell>
          <cell r="J2244">
            <v>1341</v>
          </cell>
          <cell r="L2244">
            <v>11</v>
          </cell>
        </row>
        <row r="2245">
          <cell r="A2245" t="str">
            <v>M4</v>
          </cell>
          <cell r="B2245" t="str">
            <v>W16</v>
          </cell>
          <cell r="C2245">
            <v>43208</v>
          </cell>
          <cell r="D2245" t="str">
            <v>B</v>
          </cell>
          <cell r="E2245" t="str">
            <v>PACKING</v>
          </cell>
          <cell r="G2245" t="str">
            <v>Old</v>
          </cell>
          <cell r="H2245" t="str">
            <v>Book cover</v>
          </cell>
          <cell r="J2245">
            <v>164</v>
          </cell>
          <cell r="L2245">
            <v>4</v>
          </cell>
        </row>
        <row r="2246">
          <cell r="A2246" t="str">
            <v>M4</v>
          </cell>
          <cell r="B2246" t="str">
            <v>W16</v>
          </cell>
          <cell r="C2246">
            <v>43208</v>
          </cell>
          <cell r="D2246" t="str">
            <v>B</v>
          </cell>
          <cell r="E2246" t="str">
            <v>MAIN HEATING</v>
          </cell>
          <cell r="G2246" t="str">
            <v>New</v>
          </cell>
          <cell r="H2246" t="str">
            <v>Clear View Cover</v>
          </cell>
          <cell r="J2246">
            <v>780</v>
          </cell>
          <cell r="L2246">
            <v>0</v>
          </cell>
        </row>
        <row r="2247">
          <cell r="A2247" t="str">
            <v>M4</v>
          </cell>
          <cell r="B2247" t="str">
            <v>W16</v>
          </cell>
          <cell r="C2247">
            <v>43208</v>
          </cell>
          <cell r="D2247" t="str">
            <v>B</v>
          </cell>
          <cell r="E2247" t="str">
            <v>MAIN HEATING</v>
          </cell>
          <cell r="G2247" t="str">
            <v>Old</v>
          </cell>
          <cell r="H2247" t="str">
            <v>Clear View Cover</v>
          </cell>
          <cell r="J2247">
            <v>34</v>
          </cell>
          <cell r="L2247">
            <v>0</v>
          </cell>
        </row>
        <row r="2248">
          <cell r="A2248" t="str">
            <v>M4</v>
          </cell>
          <cell r="B2248" t="str">
            <v>W16</v>
          </cell>
          <cell r="C2248">
            <v>43208</v>
          </cell>
          <cell r="D2248" t="str">
            <v>B</v>
          </cell>
          <cell r="E2248" t="str">
            <v>MAIN HEATING</v>
          </cell>
          <cell r="G2248" t="str">
            <v>Old</v>
          </cell>
          <cell r="H2248" t="str">
            <v>Clear View Cover</v>
          </cell>
          <cell r="J2248">
            <v>356</v>
          </cell>
          <cell r="L2248">
            <v>0</v>
          </cell>
        </row>
        <row r="2249">
          <cell r="A2249" t="str">
            <v>M4</v>
          </cell>
          <cell r="B2249" t="str">
            <v>W16</v>
          </cell>
          <cell r="C2249">
            <v>43208</v>
          </cell>
          <cell r="D2249" t="str">
            <v>B</v>
          </cell>
          <cell r="E2249" t="str">
            <v>MAIN HEATING</v>
          </cell>
          <cell r="G2249" t="str">
            <v>Old</v>
          </cell>
          <cell r="H2249" t="str">
            <v>Clear View Cover</v>
          </cell>
          <cell r="J2249">
            <v>453</v>
          </cell>
          <cell r="L2249">
            <v>0</v>
          </cell>
        </row>
        <row r="2250">
          <cell r="A2250" t="str">
            <v>M4</v>
          </cell>
          <cell r="B2250" t="str">
            <v>W16</v>
          </cell>
          <cell r="C2250">
            <v>43208</v>
          </cell>
          <cell r="D2250" t="str">
            <v>B</v>
          </cell>
          <cell r="E2250" t="str">
            <v>MAIN HEATING</v>
          </cell>
          <cell r="G2250" t="str">
            <v>Old</v>
          </cell>
          <cell r="H2250" t="str">
            <v>Clear View Cover</v>
          </cell>
          <cell r="J2250">
            <v>156</v>
          </cell>
          <cell r="L2250">
            <v>0</v>
          </cell>
        </row>
        <row r="2251">
          <cell r="A2251" t="str">
            <v>M4</v>
          </cell>
          <cell r="B2251" t="str">
            <v>W16</v>
          </cell>
          <cell r="C2251">
            <v>43208</v>
          </cell>
          <cell r="D2251" t="str">
            <v>B</v>
          </cell>
          <cell r="E2251" t="str">
            <v>MAIN HEATING</v>
          </cell>
          <cell r="G2251" t="str">
            <v>Old</v>
          </cell>
          <cell r="H2251" t="str">
            <v>Clear View Cover</v>
          </cell>
          <cell r="J2251">
            <v>132</v>
          </cell>
          <cell r="L2251">
            <v>0</v>
          </cell>
        </row>
        <row r="2252">
          <cell r="A2252" t="str">
            <v>M4</v>
          </cell>
          <cell r="B2252" t="str">
            <v>W16</v>
          </cell>
          <cell r="C2252">
            <v>43208</v>
          </cell>
          <cell r="D2252" t="str">
            <v>B</v>
          </cell>
          <cell r="E2252" t="str">
            <v>ASSY</v>
          </cell>
          <cell r="G2252" t="str">
            <v>New</v>
          </cell>
          <cell r="H2252" t="str">
            <v>Clear View Cover</v>
          </cell>
          <cell r="J2252">
            <v>3178</v>
          </cell>
          <cell r="L2252">
            <v>0</v>
          </cell>
        </row>
        <row r="2253">
          <cell r="A2253" t="str">
            <v>M4</v>
          </cell>
          <cell r="B2253" t="str">
            <v>W16</v>
          </cell>
          <cell r="C2253">
            <v>43208</v>
          </cell>
          <cell r="D2253" t="str">
            <v>B</v>
          </cell>
          <cell r="E2253" t="str">
            <v>ASSY</v>
          </cell>
          <cell r="G2253" t="str">
            <v>New</v>
          </cell>
          <cell r="H2253" t="str">
            <v>Clear View Cover</v>
          </cell>
          <cell r="J2253">
            <v>92</v>
          </cell>
          <cell r="L2253">
            <v>0</v>
          </cell>
        </row>
        <row r="2254">
          <cell r="A2254" t="str">
            <v>M4</v>
          </cell>
          <cell r="B2254" t="str">
            <v>W16</v>
          </cell>
          <cell r="C2254">
            <v>43208</v>
          </cell>
          <cell r="D2254" t="str">
            <v>B</v>
          </cell>
          <cell r="E2254" t="str">
            <v>ASSY</v>
          </cell>
          <cell r="G2254" t="str">
            <v>New</v>
          </cell>
          <cell r="H2254" t="str">
            <v>Clear View Cover</v>
          </cell>
          <cell r="J2254">
            <v>28</v>
          </cell>
          <cell r="L2254">
            <v>0</v>
          </cell>
        </row>
        <row r="2255">
          <cell r="A2255" t="str">
            <v>M4</v>
          </cell>
          <cell r="B2255" t="str">
            <v>W16</v>
          </cell>
          <cell r="C2255">
            <v>43208</v>
          </cell>
          <cell r="D2255" t="str">
            <v>B</v>
          </cell>
          <cell r="E2255" t="str">
            <v>IN T/P</v>
          </cell>
          <cell r="G2255" t="str">
            <v>New</v>
          </cell>
          <cell r="H2255" t="str">
            <v>Clear View Cover</v>
          </cell>
          <cell r="J2255">
            <v>455</v>
          </cell>
          <cell r="L2255">
            <v>0</v>
          </cell>
        </row>
        <row r="2256">
          <cell r="A2256" t="str">
            <v>M4</v>
          </cell>
          <cell r="B2256" t="str">
            <v>W16</v>
          </cell>
          <cell r="C2256">
            <v>43208</v>
          </cell>
          <cell r="D2256" t="str">
            <v>B</v>
          </cell>
          <cell r="E2256" t="str">
            <v>IN T/P</v>
          </cell>
          <cell r="G2256" t="str">
            <v>New</v>
          </cell>
          <cell r="H2256" t="str">
            <v>Clear View Cover</v>
          </cell>
          <cell r="J2256">
            <v>1110</v>
          </cell>
          <cell r="L2256">
            <v>1</v>
          </cell>
        </row>
        <row r="2257">
          <cell r="A2257" t="str">
            <v>M4</v>
          </cell>
          <cell r="B2257" t="str">
            <v>W16</v>
          </cell>
          <cell r="C2257">
            <v>43208</v>
          </cell>
          <cell r="D2257" t="str">
            <v>B</v>
          </cell>
          <cell r="E2257" t="str">
            <v>IN T/P</v>
          </cell>
          <cell r="G2257" t="str">
            <v>New</v>
          </cell>
          <cell r="H2257" t="str">
            <v>Clear View Cover</v>
          </cell>
          <cell r="J2257">
            <v>583</v>
          </cell>
          <cell r="L2257">
            <v>0</v>
          </cell>
        </row>
        <row r="2258">
          <cell r="A2258" t="str">
            <v>M4</v>
          </cell>
          <cell r="B2258" t="str">
            <v>W16</v>
          </cell>
          <cell r="C2258">
            <v>43208</v>
          </cell>
          <cell r="D2258" t="str">
            <v>B</v>
          </cell>
          <cell r="E2258" t="str">
            <v>IN T/P</v>
          </cell>
          <cell r="G2258" t="str">
            <v>New</v>
          </cell>
          <cell r="H2258" t="str">
            <v>Clear View Cover</v>
          </cell>
          <cell r="J2258">
            <v>232</v>
          </cell>
          <cell r="L2258">
            <v>0</v>
          </cell>
        </row>
        <row r="2259">
          <cell r="A2259" t="str">
            <v>M4</v>
          </cell>
          <cell r="B2259" t="str">
            <v>W16</v>
          </cell>
          <cell r="C2259">
            <v>43208</v>
          </cell>
          <cell r="D2259" t="str">
            <v>B</v>
          </cell>
          <cell r="E2259" t="str">
            <v>IN T/P</v>
          </cell>
          <cell r="G2259" t="str">
            <v>New</v>
          </cell>
          <cell r="H2259" t="str">
            <v>Clear View Cover</v>
          </cell>
          <cell r="J2259">
            <v>653</v>
          </cell>
          <cell r="L2259">
            <v>0</v>
          </cell>
        </row>
        <row r="2260">
          <cell r="A2260" t="str">
            <v>M4</v>
          </cell>
          <cell r="B2260" t="str">
            <v>W16</v>
          </cell>
          <cell r="C2260">
            <v>43208</v>
          </cell>
          <cell r="D2260" t="str">
            <v>B</v>
          </cell>
          <cell r="E2260" t="str">
            <v>IN T/P</v>
          </cell>
          <cell r="G2260" t="str">
            <v>Old</v>
          </cell>
          <cell r="H2260" t="str">
            <v>Clear View Cover</v>
          </cell>
          <cell r="J2260">
            <v>383</v>
          </cell>
          <cell r="L2260">
            <v>0</v>
          </cell>
        </row>
        <row r="2261">
          <cell r="A2261" t="str">
            <v>M4</v>
          </cell>
          <cell r="B2261" t="str">
            <v>W16</v>
          </cell>
          <cell r="C2261">
            <v>43208</v>
          </cell>
          <cell r="D2261" t="str">
            <v>B</v>
          </cell>
          <cell r="E2261" t="str">
            <v>IN T/P</v>
          </cell>
          <cell r="G2261" t="str">
            <v>Old</v>
          </cell>
          <cell r="H2261" t="str">
            <v>Clear View Cover</v>
          </cell>
          <cell r="J2261">
            <v>356</v>
          </cell>
          <cell r="L2261">
            <v>0</v>
          </cell>
        </row>
        <row r="2262">
          <cell r="A2262" t="str">
            <v>M4</v>
          </cell>
          <cell r="B2262" t="str">
            <v>W16</v>
          </cell>
          <cell r="C2262">
            <v>43208</v>
          </cell>
          <cell r="D2262" t="str">
            <v>B</v>
          </cell>
          <cell r="E2262" t="str">
            <v>IN T/P</v>
          </cell>
          <cell r="G2262" t="str">
            <v>Old</v>
          </cell>
          <cell r="H2262" t="str">
            <v>Clear View Cover</v>
          </cell>
          <cell r="J2262">
            <v>34</v>
          </cell>
          <cell r="L2262">
            <v>0</v>
          </cell>
        </row>
        <row r="2263">
          <cell r="A2263" t="str">
            <v>M4</v>
          </cell>
          <cell r="B2263" t="str">
            <v>W16</v>
          </cell>
          <cell r="C2263">
            <v>43208</v>
          </cell>
          <cell r="D2263" t="str">
            <v>B</v>
          </cell>
          <cell r="E2263" t="str">
            <v>IN T/P</v>
          </cell>
          <cell r="G2263" t="str">
            <v>Old</v>
          </cell>
          <cell r="H2263" t="str">
            <v>Clear View Cover</v>
          </cell>
          <cell r="J2263">
            <v>846</v>
          </cell>
          <cell r="L2263">
            <v>0</v>
          </cell>
        </row>
        <row r="2264">
          <cell r="A2264" t="str">
            <v>M4</v>
          </cell>
          <cell r="B2264" t="str">
            <v>W16</v>
          </cell>
          <cell r="C2264">
            <v>43208</v>
          </cell>
          <cell r="D2264" t="str">
            <v>B</v>
          </cell>
          <cell r="E2264" t="str">
            <v>IN T/P</v>
          </cell>
          <cell r="G2264" t="str">
            <v>Old</v>
          </cell>
          <cell r="H2264" t="str">
            <v>Clear View Cover</v>
          </cell>
          <cell r="J2264">
            <v>870</v>
          </cell>
          <cell r="L2264">
            <v>0</v>
          </cell>
        </row>
        <row r="2265">
          <cell r="A2265" t="str">
            <v>M4</v>
          </cell>
          <cell r="B2265" t="str">
            <v>W16</v>
          </cell>
          <cell r="C2265">
            <v>43208</v>
          </cell>
          <cell r="D2265" t="str">
            <v>B</v>
          </cell>
          <cell r="E2265" t="str">
            <v>IN T/P</v>
          </cell>
          <cell r="G2265" t="str">
            <v>Old</v>
          </cell>
          <cell r="H2265" t="str">
            <v>Book cover</v>
          </cell>
          <cell r="J2265">
            <v>52</v>
          </cell>
          <cell r="L2265">
            <v>0</v>
          </cell>
        </row>
        <row r="2266">
          <cell r="A2266" t="str">
            <v>M4</v>
          </cell>
          <cell r="B2266" t="str">
            <v>W16</v>
          </cell>
          <cell r="C2266">
            <v>43208</v>
          </cell>
          <cell r="D2266" t="str">
            <v>B</v>
          </cell>
          <cell r="E2266" t="str">
            <v>IN T/P</v>
          </cell>
          <cell r="G2266" t="str">
            <v>Old</v>
          </cell>
          <cell r="H2266" t="str">
            <v>Clear View Cover</v>
          </cell>
          <cell r="J2266">
            <v>362</v>
          </cell>
          <cell r="L2266">
            <v>0</v>
          </cell>
        </row>
        <row r="2267">
          <cell r="A2267" t="str">
            <v>M4</v>
          </cell>
          <cell r="B2267" t="str">
            <v>W16</v>
          </cell>
          <cell r="C2267">
            <v>43208</v>
          </cell>
          <cell r="D2267" t="str">
            <v>B</v>
          </cell>
          <cell r="E2267" t="str">
            <v>IN T/P</v>
          </cell>
          <cell r="G2267" t="str">
            <v>Old</v>
          </cell>
          <cell r="H2267" t="str">
            <v>Book cover</v>
          </cell>
          <cell r="J2267">
            <v>847</v>
          </cell>
          <cell r="L2267">
            <v>0</v>
          </cell>
        </row>
        <row r="2268">
          <cell r="A2268" t="str">
            <v>M4</v>
          </cell>
          <cell r="B2268" t="str">
            <v>W16</v>
          </cell>
          <cell r="C2268">
            <v>43208</v>
          </cell>
          <cell r="D2268" t="str">
            <v>B</v>
          </cell>
          <cell r="E2268" t="str">
            <v>IN T/P</v>
          </cell>
          <cell r="G2268" t="str">
            <v>Old</v>
          </cell>
          <cell r="H2268" t="str">
            <v>Book cover</v>
          </cell>
          <cell r="J2268">
            <v>176</v>
          </cell>
          <cell r="L2268">
            <v>0</v>
          </cell>
        </row>
        <row r="2269">
          <cell r="A2269" t="str">
            <v>M4</v>
          </cell>
          <cell r="B2269" t="str">
            <v>W16</v>
          </cell>
          <cell r="C2269">
            <v>43208</v>
          </cell>
          <cell r="D2269" t="str">
            <v>B</v>
          </cell>
          <cell r="E2269" t="str">
            <v>IN T/P</v>
          </cell>
          <cell r="G2269" t="str">
            <v>Old</v>
          </cell>
          <cell r="H2269" t="str">
            <v>Book cover</v>
          </cell>
          <cell r="J2269">
            <v>100</v>
          </cell>
          <cell r="L2269">
            <v>0</v>
          </cell>
        </row>
        <row r="2270">
          <cell r="A2270" t="str">
            <v>M4</v>
          </cell>
          <cell r="B2270" t="str">
            <v>W16</v>
          </cell>
          <cell r="C2270">
            <v>43208</v>
          </cell>
          <cell r="D2270" t="str">
            <v>B</v>
          </cell>
          <cell r="E2270" t="str">
            <v>IN T/P</v>
          </cell>
          <cell r="G2270" t="str">
            <v>Old</v>
          </cell>
          <cell r="H2270" t="str">
            <v>Book cover</v>
          </cell>
          <cell r="J2270">
            <v>63</v>
          </cell>
          <cell r="L2270">
            <v>0</v>
          </cell>
        </row>
        <row r="2271">
          <cell r="A2271" t="str">
            <v>M4</v>
          </cell>
          <cell r="B2271" t="str">
            <v>W16</v>
          </cell>
          <cell r="C2271">
            <v>43208</v>
          </cell>
          <cell r="D2271" t="str">
            <v>B</v>
          </cell>
          <cell r="E2271" t="str">
            <v>IN T/P</v>
          </cell>
          <cell r="G2271" t="str">
            <v>Old</v>
          </cell>
          <cell r="H2271" t="str">
            <v>Book cover</v>
          </cell>
          <cell r="J2271">
            <v>219</v>
          </cell>
          <cell r="L2271">
            <v>0</v>
          </cell>
        </row>
        <row r="2272">
          <cell r="A2272" t="str">
            <v>M4</v>
          </cell>
          <cell r="B2272" t="str">
            <v>W16</v>
          </cell>
          <cell r="C2272">
            <v>43208</v>
          </cell>
          <cell r="D2272" t="str">
            <v>B</v>
          </cell>
          <cell r="E2272" t="str">
            <v>IN T/P</v>
          </cell>
          <cell r="G2272" t="str">
            <v>Old</v>
          </cell>
          <cell r="H2272" t="str">
            <v>Book cover</v>
          </cell>
          <cell r="J2272">
            <v>47</v>
          </cell>
          <cell r="L2272">
            <v>0</v>
          </cell>
        </row>
        <row r="2273">
          <cell r="A2273" t="str">
            <v>M4</v>
          </cell>
          <cell r="B2273" t="str">
            <v>W16</v>
          </cell>
          <cell r="C2273">
            <v>43208</v>
          </cell>
          <cell r="D2273" t="str">
            <v>B</v>
          </cell>
          <cell r="E2273" t="str">
            <v>IN VAI</v>
          </cell>
          <cell r="G2273" t="str">
            <v>Old</v>
          </cell>
          <cell r="H2273" t="str">
            <v>Flip Cover</v>
          </cell>
          <cell r="J2273">
            <v>1400</v>
          </cell>
          <cell r="L2273">
            <v>0</v>
          </cell>
        </row>
        <row r="2274">
          <cell r="A2274" t="str">
            <v>M4</v>
          </cell>
          <cell r="B2274" t="str">
            <v>W16</v>
          </cell>
          <cell r="C2274">
            <v>43208</v>
          </cell>
          <cell r="D2274" t="str">
            <v>B</v>
          </cell>
          <cell r="E2274" t="str">
            <v>IN VAI</v>
          </cell>
          <cell r="G2274" t="str">
            <v>Old</v>
          </cell>
          <cell r="H2274" t="str">
            <v>Flip Cover</v>
          </cell>
          <cell r="J2274">
            <v>170</v>
          </cell>
          <cell r="L2274">
            <v>0</v>
          </cell>
        </row>
        <row r="2275">
          <cell r="A2275" t="str">
            <v>M4</v>
          </cell>
          <cell r="B2275" t="str">
            <v>W16</v>
          </cell>
          <cell r="C2275">
            <v>43208</v>
          </cell>
          <cell r="D2275" t="str">
            <v>B</v>
          </cell>
          <cell r="E2275" t="str">
            <v>PACKING</v>
          </cell>
          <cell r="G2275" t="str">
            <v>Old</v>
          </cell>
          <cell r="H2275" t="str">
            <v>Clear View Cover</v>
          </cell>
          <cell r="J2275">
            <v>862</v>
          </cell>
          <cell r="L2275">
            <v>4</v>
          </cell>
        </row>
        <row r="2276">
          <cell r="A2276" t="str">
            <v>M4</v>
          </cell>
          <cell r="B2276" t="str">
            <v>W16</v>
          </cell>
          <cell r="C2276">
            <v>43208</v>
          </cell>
          <cell r="D2276" t="str">
            <v>B</v>
          </cell>
          <cell r="E2276" t="str">
            <v>PACKING</v>
          </cell>
          <cell r="G2276" t="str">
            <v>Old</v>
          </cell>
          <cell r="H2276" t="str">
            <v>Clear View Cover</v>
          </cell>
          <cell r="J2276">
            <v>840</v>
          </cell>
          <cell r="L2276">
            <v>13</v>
          </cell>
        </row>
        <row r="2277">
          <cell r="A2277" t="str">
            <v>M4</v>
          </cell>
          <cell r="B2277" t="str">
            <v>W16</v>
          </cell>
          <cell r="C2277">
            <v>43208</v>
          </cell>
          <cell r="D2277" t="str">
            <v>B</v>
          </cell>
          <cell r="E2277" t="str">
            <v>PACKING</v>
          </cell>
          <cell r="G2277" t="str">
            <v>Old</v>
          </cell>
          <cell r="H2277" t="str">
            <v>Clear View Cover</v>
          </cell>
          <cell r="J2277">
            <v>492</v>
          </cell>
          <cell r="L2277">
            <v>2</v>
          </cell>
        </row>
        <row r="2278">
          <cell r="A2278" t="str">
            <v>M4</v>
          </cell>
          <cell r="B2278" t="str">
            <v>W16</v>
          </cell>
          <cell r="C2278">
            <v>43208</v>
          </cell>
          <cell r="D2278" t="str">
            <v>B</v>
          </cell>
          <cell r="E2278" t="str">
            <v>PACKING</v>
          </cell>
          <cell r="G2278" t="str">
            <v>New</v>
          </cell>
          <cell r="H2278" t="str">
            <v>Clear View Cover</v>
          </cell>
          <cell r="J2278">
            <v>979</v>
          </cell>
          <cell r="L2278">
            <v>0</v>
          </cell>
        </row>
        <row r="2279">
          <cell r="A2279" t="str">
            <v>M4</v>
          </cell>
          <cell r="B2279" t="str">
            <v>W16</v>
          </cell>
          <cell r="C2279">
            <v>43208</v>
          </cell>
          <cell r="D2279" t="str">
            <v>B</v>
          </cell>
          <cell r="E2279" t="str">
            <v>PACKING</v>
          </cell>
          <cell r="G2279" t="str">
            <v>Old</v>
          </cell>
          <cell r="H2279" t="str">
            <v>Flip Cover</v>
          </cell>
          <cell r="J2279">
            <v>920</v>
          </cell>
          <cell r="L2279">
            <v>0</v>
          </cell>
        </row>
        <row r="2280">
          <cell r="A2280" t="str">
            <v>M4</v>
          </cell>
          <cell r="B2280" t="str">
            <v>W16</v>
          </cell>
          <cell r="C2280">
            <v>43208</v>
          </cell>
          <cell r="D2280" t="str">
            <v>B</v>
          </cell>
          <cell r="E2280" t="str">
            <v>PACKING</v>
          </cell>
          <cell r="G2280" t="str">
            <v>New Silicon</v>
          </cell>
          <cell r="H2280" t="str">
            <v>Silicon</v>
          </cell>
          <cell r="J2280">
            <v>308</v>
          </cell>
          <cell r="L2280">
            <v>19</v>
          </cell>
        </row>
        <row r="2281">
          <cell r="A2281" t="str">
            <v>M4</v>
          </cell>
          <cell r="B2281" t="str">
            <v>W16</v>
          </cell>
          <cell r="C2281">
            <v>43208</v>
          </cell>
          <cell r="D2281" t="str">
            <v>B</v>
          </cell>
          <cell r="E2281" t="str">
            <v>PACKING</v>
          </cell>
          <cell r="G2281" t="str">
            <v>New Silicon</v>
          </cell>
          <cell r="H2281" t="str">
            <v>Silicon</v>
          </cell>
          <cell r="J2281">
            <v>504</v>
          </cell>
          <cell r="L2281">
            <v>23</v>
          </cell>
        </row>
        <row r="2282">
          <cell r="A2282" t="str">
            <v>M4</v>
          </cell>
          <cell r="B2282" t="str">
            <v>W16</v>
          </cell>
          <cell r="C2282">
            <v>43208</v>
          </cell>
          <cell r="D2282" t="str">
            <v>B</v>
          </cell>
          <cell r="E2282" t="str">
            <v>PACKING</v>
          </cell>
          <cell r="G2282" t="str">
            <v>Old Silicon</v>
          </cell>
          <cell r="H2282" t="str">
            <v>Silicon</v>
          </cell>
          <cell r="J2282">
            <v>60</v>
          </cell>
          <cell r="L2282">
            <v>10</v>
          </cell>
        </row>
        <row r="2283">
          <cell r="A2283" t="str">
            <v>M4</v>
          </cell>
          <cell r="B2283" t="str">
            <v>W16</v>
          </cell>
          <cell r="C2283">
            <v>43208</v>
          </cell>
          <cell r="D2283" t="str">
            <v>B</v>
          </cell>
          <cell r="E2283" t="str">
            <v>PACKING</v>
          </cell>
          <cell r="G2283" t="str">
            <v>Old Silicon</v>
          </cell>
          <cell r="H2283" t="str">
            <v>Silicon</v>
          </cell>
          <cell r="J2283">
            <v>104</v>
          </cell>
          <cell r="L2283">
            <v>4</v>
          </cell>
        </row>
        <row r="2284">
          <cell r="A2284" t="str">
            <v>M4</v>
          </cell>
          <cell r="B2284" t="str">
            <v>W16</v>
          </cell>
          <cell r="C2284">
            <v>43208</v>
          </cell>
          <cell r="D2284" t="str">
            <v>B</v>
          </cell>
          <cell r="E2284" t="str">
            <v>PACKING</v>
          </cell>
          <cell r="G2284" t="str">
            <v>Old Silicon</v>
          </cell>
          <cell r="H2284" t="str">
            <v>Silicon</v>
          </cell>
          <cell r="J2284">
            <v>53</v>
          </cell>
          <cell r="L2284">
            <v>3</v>
          </cell>
        </row>
        <row r="2285">
          <cell r="A2285" t="str">
            <v>M4</v>
          </cell>
          <cell r="B2285" t="str">
            <v>W16</v>
          </cell>
          <cell r="C2285">
            <v>43208</v>
          </cell>
          <cell r="D2285" t="str">
            <v>B</v>
          </cell>
          <cell r="E2285" t="str">
            <v>PACKING</v>
          </cell>
          <cell r="G2285" t="str">
            <v>Old Silicon</v>
          </cell>
          <cell r="H2285" t="str">
            <v>Silicon</v>
          </cell>
          <cell r="J2285">
            <v>1220</v>
          </cell>
          <cell r="L2285">
            <v>60</v>
          </cell>
        </row>
        <row r="2286">
          <cell r="A2286" t="str">
            <v>M4</v>
          </cell>
          <cell r="B2286" t="str">
            <v>W16</v>
          </cell>
          <cell r="C2286">
            <v>43208</v>
          </cell>
          <cell r="D2286" t="str">
            <v>B</v>
          </cell>
          <cell r="E2286" t="str">
            <v>PACKING</v>
          </cell>
          <cell r="G2286" t="str">
            <v>Old Silicon</v>
          </cell>
          <cell r="H2286" t="str">
            <v>Silicon</v>
          </cell>
          <cell r="J2286">
            <v>696</v>
          </cell>
          <cell r="L2286">
            <v>36</v>
          </cell>
        </row>
        <row r="2287">
          <cell r="A2287" t="str">
            <v>M4</v>
          </cell>
          <cell r="B2287" t="str">
            <v>W16</v>
          </cell>
          <cell r="C2287">
            <v>43208</v>
          </cell>
          <cell r="D2287" t="str">
            <v>B</v>
          </cell>
          <cell r="E2287" t="str">
            <v>PACKING</v>
          </cell>
          <cell r="G2287" t="str">
            <v>New</v>
          </cell>
          <cell r="H2287" t="str">
            <v>Clear View Cover</v>
          </cell>
          <cell r="J2287">
            <v>3273</v>
          </cell>
          <cell r="L2287">
            <v>6</v>
          </cell>
        </row>
        <row r="2288">
          <cell r="A2288" t="str">
            <v>M4</v>
          </cell>
          <cell r="B2288" t="str">
            <v>W16</v>
          </cell>
          <cell r="C2288">
            <v>43208</v>
          </cell>
          <cell r="D2288" t="str">
            <v>B</v>
          </cell>
          <cell r="E2288" t="str">
            <v>PACKING</v>
          </cell>
          <cell r="G2288" t="str">
            <v>New</v>
          </cell>
          <cell r="H2288" t="str">
            <v>Clear View Cover</v>
          </cell>
          <cell r="J2288">
            <v>849</v>
          </cell>
          <cell r="L2288">
            <v>8</v>
          </cell>
        </row>
        <row r="2289">
          <cell r="A2289" t="str">
            <v>M4</v>
          </cell>
          <cell r="B2289" t="str">
            <v>W16</v>
          </cell>
          <cell r="C2289">
            <v>43208</v>
          </cell>
          <cell r="D2289" t="str">
            <v>B</v>
          </cell>
          <cell r="E2289" t="str">
            <v>PACKING</v>
          </cell>
          <cell r="G2289" t="str">
            <v>Old</v>
          </cell>
          <cell r="H2289" t="str">
            <v>Clear View Cover</v>
          </cell>
          <cell r="J2289">
            <v>659</v>
          </cell>
          <cell r="L2289">
            <v>9</v>
          </cell>
        </row>
        <row r="2290">
          <cell r="A2290" t="str">
            <v>M4</v>
          </cell>
          <cell r="B2290" t="str">
            <v>W16</v>
          </cell>
          <cell r="C2290">
            <v>43208</v>
          </cell>
          <cell r="D2290" t="str">
            <v>B</v>
          </cell>
          <cell r="E2290" t="str">
            <v>PACKING</v>
          </cell>
          <cell r="G2290" t="str">
            <v>Old</v>
          </cell>
          <cell r="H2290" t="str">
            <v>Clear View Cover</v>
          </cell>
          <cell r="J2290">
            <v>678</v>
          </cell>
          <cell r="L2290">
            <v>18</v>
          </cell>
        </row>
        <row r="2291">
          <cell r="A2291" t="str">
            <v>M4</v>
          </cell>
          <cell r="B2291" t="str">
            <v>W16</v>
          </cell>
          <cell r="C2291">
            <v>43208</v>
          </cell>
          <cell r="D2291" t="str">
            <v>B</v>
          </cell>
          <cell r="E2291" t="str">
            <v>PACKING</v>
          </cell>
          <cell r="G2291" t="str">
            <v>New</v>
          </cell>
          <cell r="H2291" t="str">
            <v>Clear View Cover</v>
          </cell>
          <cell r="J2291">
            <v>1091</v>
          </cell>
          <cell r="L2291">
            <v>11</v>
          </cell>
        </row>
        <row r="2292">
          <cell r="A2292" t="str">
            <v>M4</v>
          </cell>
          <cell r="B2292" t="str">
            <v>W16</v>
          </cell>
          <cell r="C2292">
            <v>43208</v>
          </cell>
          <cell r="D2292" t="str">
            <v>A</v>
          </cell>
          <cell r="E2292" t="str">
            <v>PACKING</v>
          </cell>
          <cell r="G2292" t="str">
            <v>Old</v>
          </cell>
          <cell r="H2292" t="str">
            <v>Book cover</v>
          </cell>
          <cell r="J2292">
            <v>669</v>
          </cell>
          <cell r="L2292">
            <v>9</v>
          </cell>
        </row>
        <row r="2293">
          <cell r="A2293" t="str">
            <v>M4</v>
          </cell>
          <cell r="B2293" t="str">
            <v>W16</v>
          </cell>
          <cell r="C2293">
            <v>43208</v>
          </cell>
          <cell r="D2293" t="str">
            <v>A</v>
          </cell>
          <cell r="E2293" t="str">
            <v>PACKING</v>
          </cell>
          <cell r="G2293" t="str">
            <v>Old</v>
          </cell>
          <cell r="H2293" t="str">
            <v>Clear View Cover</v>
          </cell>
          <cell r="J2293">
            <v>64</v>
          </cell>
          <cell r="L2293">
            <v>2</v>
          </cell>
        </row>
        <row r="2294">
          <cell r="A2294" t="str">
            <v>M4</v>
          </cell>
          <cell r="B2294" t="str">
            <v>W16</v>
          </cell>
          <cell r="C2294">
            <v>43208</v>
          </cell>
          <cell r="D2294" t="str">
            <v>A</v>
          </cell>
          <cell r="E2294" t="str">
            <v>PACKING</v>
          </cell>
          <cell r="G2294" t="str">
            <v>Old</v>
          </cell>
          <cell r="H2294" t="str">
            <v>Clear View Cover</v>
          </cell>
          <cell r="J2294">
            <v>304</v>
          </cell>
          <cell r="L2294">
            <v>8</v>
          </cell>
        </row>
        <row r="2295">
          <cell r="A2295" t="str">
            <v>M4</v>
          </cell>
          <cell r="B2295" t="str">
            <v>W16</v>
          </cell>
          <cell r="C2295">
            <v>43208</v>
          </cell>
          <cell r="D2295" t="str">
            <v>A</v>
          </cell>
          <cell r="E2295" t="str">
            <v>PACKING</v>
          </cell>
          <cell r="G2295" t="str">
            <v>Old</v>
          </cell>
          <cell r="H2295" t="str">
            <v>Book cover</v>
          </cell>
          <cell r="J2295">
            <v>42</v>
          </cell>
          <cell r="L2295">
            <v>5</v>
          </cell>
        </row>
        <row r="2296">
          <cell r="A2296" t="str">
            <v>M4</v>
          </cell>
          <cell r="B2296" t="str">
            <v>W16</v>
          </cell>
          <cell r="C2296">
            <v>43208</v>
          </cell>
          <cell r="D2296" t="str">
            <v>A</v>
          </cell>
          <cell r="E2296" t="str">
            <v>PACKING</v>
          </cell>
          <cell r="G2296" t="str">
            <v>Old</v>
          </cell>
          <cell r="H2296" t="str">
            <v>Clear View Cover</v>
          </cell>
          <cell r="J2296">
            <v>201</v>
          </cell>
          <cell r="L2296">
            <v>1</v>
          </cell>
        </row>
        <row r="2297">
          <cell r="A2297" t="str">
            <v>M4</v>
          </cell>
          <cell r="B2297" t="str">
            <v>W16</v>
          </cell>
          <cell r="C2297">
            <v>43208</v>
          </cell>
          <cell r="D2297" t="str">
            <v>A</v>
          </cell>
          <cell r="E2297" t="str">
            <v>PACKING</v>
          </cell>
          <cell r="G2297" t="str">
            <v>Old</v>
          </cell>
          <cell r="H2297" t="str">
            <v>Clear View Cover</v>
          </cell>
          <cell r="J2297">
            <v>502</v>
          </cell>
          <cell r="L2297">
            <v>1</v>
          </cell>
        </row>
        <row r="2298">
          <cell r="A2298" t="str">
            <v>M4</v>
          </cell>
          <cell r="B2298" t="str">
            <v>W16</v>
          </cell>
          <cell r="C2298">
            <v>43208</v>
          </cell>
          <cell r="D2298" t="str">
            <v>A</v>
          </cell>
          <cell r="E2298" t="str">
            <v>PACKING</v>
          </cell>
          <cell r="G2298" t="str">
            <v>Old</v>
          </cell>
          <cell r="H2298" t="str">
            <v>Book cover</v>
          </cell>
          <cell r="J2298">
            <v>50</v>
          </cell>
          <cell r="L2298">
            <v>0</v>
          </cell>
        </row>
        <row r="2299">
          <cell r="A2299" t="str">
            <v>M4</v>
          </cell>
          <cell r="B2299" t="str">
            <v>W16</v>
          </cell>
          <cell r="C2299">
            <v>43208</v>
          </cell>
          <cell r="D2299" t="str">
            <v>A</v>
          </cell>
          <cell r="E2299" t="str">
            <v>PACKING</v>
          </cell>
          <cell r="G2299" t="str">
            <v>Old</v>
          </cell>
          <cell r="H2299" t="str">
            <v>Book cover</v>
          </cell>
          <cell r="J2299">
            <v>70</v>
          </cell>
          <cell r="L2299">
            <v>0</v>
          </cell>
        </row>
        <row r="2300">
          <cell r="A2300" t="str">
            <v>M4</v>
          </cell>
          <cell r="B2300" t="str">
            <v>W16</v>
          </cell>
          <cell r="C2300">
            <v>43208</v>
          </cell>
          <cell r="D2300" t="str">
            <v>A</v>
          </cell>
          <cell r="E2300" t="str">
            <v>ASSY</v>
          </cell>
          <cell r="G2300" t="str">
            <v>New</v>
          </cell>
          <cell r="H2300" t="str">
            <v>Clear View Cover</v>
          </cell>
          <cell r="J2300">
            <v>1336</v>
          </cell>
          <cell r="L2300">
            <v>4</v>
          </cell>
        </row>
        <row r="2301">
          <cell r="A2301" t="str">
            <v>M4</v>
          </cell>
          <cell r="B2301" t="str">
            <v>W16</v>
          </cell>
          <cell r="C2301">
            <v>43208</v>
          </cell>
          <cell r="D2301" t="str">
            <v>A</v>
          </cell>
          <cell r="E2301" t="str">
            <v>ASSY</v>
          </cell>
          <cell r="G2301" t="str">
            <v>Old</v>
          </cell>
          <cell r="H2301" t="str">
            <v>Clear View Cover</v>
          </cell>
          <cell r="J2301">
            <v>698</v>
          </cell>
          <cell r="L2301">
            <v>0</v>
          </cell>
        </row>
        <row r="2302">
          <cell r="A2302" t="str">
            <v>M4</v>
          </cell>
          <cell r="B2302" t="str">
            <v>W16</v>
          </cell>
          <cell r="C2302">
            <v>43208</v>
          </cell>
          <cell r="D2302" t="str">
            <v>A</v>
          </cell>
          <cell r="E2302" t="str">
            <v>ASSY</v>
          </cell>
          <cell r="G2302" t="str">
            <v>Old</v>
          </cell>
          <cell r="H2302" t="str">
            <v>Clear View Cover</v>
          </cell>
          <cell r="J2302">
            <v>436</v>
          </cell>
          <cell r="L2302">
            <v>0</v>
          </cell>
        </row>
        <row r="2303">
          <cell r="A2303" t="str">
            <v>M4</v>
          </cell>
          <cell r="B2303" t="str">
            <v>W16</v>
          </cell>
          <cell r="C2303">
            <v>43208</v>
          </cell>
          <cell r="D2303" t="str">
            <v>A</v>
          </cell>
          <cell r="E2303" t="str">
            <v>ASSY</v>
          </cell>
          <cell r="G2303" t="str">
            <v>New</v>
          </cell>
          <cell r="H2303" t="str">
            <v>Clear View Cover</v>
          </cell>
          <cell r="J2303">
            <v>2471</v>
          </cell>
          <cell r="L2303">
            <v>13</v>
          </cell>
        </row>
        <row r="2304">
          <cell r="A2304" t="str">
            <v>M4</v>
          </cell>
          <cell r="B2304" t="str">
            <v>W16</v>
          </cell>
          <cell r="C2304">
            <v>43208</v>
          </cell>
          <cell r="D2304" t="str">
            <v>A</v>
          </cell>
          <cell r="E2304" t="str">
            <v>ASSY</v>
          </cell>
          <cell r="G2304" t="str">
            <v>Old</v>
          </cell>
          <cell r="H2304" t="str">
            <v>Clear View Cover</v>
          </cell>
          <cell r="J2304">
            <v>831</v>
          </cell>
          <cell r="L2304">
            <v>0</v>
          </cell>
        </row>
        <row r="2305">
          <cell r="A2305" t="str">
            <v>M4</v>
          </cell>
          <cell r="B2305" t="str">
            <v>W16</v>
          </cell>
          <cell r="C2305">
            <v>43208</v>
          </cell>
          <cell r="D2305" t="str">
            <v>A</v>
          </cell>
          <cell r="E2305" t="str">
            <v>ASSY</v>
          </cell>
          <cell r="G2305" t="str">
            <v>Old</v>
          </cell>
          <cell r="H2305" t="str">
            <v>Clear View Cover</v>
          </cell>
          <cell r="J2305">
            <v>718</v>
          </cell>
          <cell r="L2305">
            <v>0</v>
          </cell>
        </row>
        <row r="2306">
          <cell r="A2306" t="str">
            <v>M4</v>
          </cell>
          <cell r="B2306" t="str">
            <v>W16</v>
          </cell>
          <cell r="C2306">
            <v>43208</v>
          </cell>
          <cell r="D2306" t="str">
            <v>A</v>
          </cell>
          <cell r="E2306" t="str">
            <v>MAIN HEATING</v>
          </cell>
          <cell r="G2306" t="str">
            <v>Old</v>
          </cell>
          <cell r="H2306" t="str">
            <v>Clear View Cover</v>
          </cell>
          <cell r="J2306">
            <v>1461</v>
          </cell>
          <cell r="L2306">
            <v>8</v>
          </cell>
        </row>
        <row r="2307">
          <cell r="A2307" t="str">
            <v>M4</v>
          </cell>
          <cell r="B2307" t="str">
            <v>W16</v>
          </cell>
          <cell r="C2307">
            <v>43208</v>
          </cell>
          <cell r="D2307" t="str">
            <v>A</v>
          </cell>
          <cell r="E2307" t="str">
            <v>MAIN HEATING</v>
          </cell>
          <cell r="G2307" t="str">
            <v>Old</v>
          </cell>
          <cell r="H2307" t="str">
            <v>Clear View Cover</v>
          </cell>
          <cell r="J2307">
            <v>401</v>
          </cell>
          <cell r="L2307">
            <v>0</v>
          </cell>
        </row>
        <row r="2308">
          <cell r="A2308" t="str">
            <v>M4</v>
          </cell>
          <cell r="B2308" t="str">
            <v>W16</v>
          </cell>
          <cell r="C2308">
            <v>43208</v>
          </cell>
          <cell r="D2308" t="str">
            <v>A</v>
          </cell>
          <cell r="E2308" t="str">
            <v>MAIN HEATING</v>
          </cell>
          <cell r="G2308" t="str">
            <v>Old</v>
          </cell>
          <cell r="H2308" t="str">
            <v>Clear View Cover</v>
          </cell>
          <cell r="J2308">
            <v>159</v>
          </cell>
          <cell r="L2308">
            <v>0</v>
          </cell>
        </row>
        <row r="2309">
          <cell r="A2309" t="str">
            <v>M4</v>
          </cell>
          <cell r="B2309" t="str">
            <v>W16</v>
          </cell>
          <cell r="C2309">
            <v>43208</v>
          </cell>
          <cell r="D2309" t="str">
            <v>A</v>
          </cell>
          <cell r="E2309" t="str">
            <v>MAIN HEATING</v>
          </cell>
          <cell r="G2309" t="str">
            <v>Old</v>
          </cell>
          <cell r="H2309" t="str">
            <v>Clear View Cover</v>
          </cell>
          <cell r="J2309">
            <v>876</v>
          </cell>
          <cell r="L2309">
            <v>6</v>
          </cell>
        </row>
        <row r="2310">
          <cell r="A2310" t="str">
            <v>M4</v>
          </cell>
          <cell r="B2310" t="str">
            <v>W16</v>
          </cell>
          <cell r="C2310">
            <v>43208</v>
          </cell>
          <cell r="D2310" t="str">
            <v>A</v>
          </cell>
          <cell r="E2310" t="str">
            <v>MAIN HEATING</v>
          </cell>
          <cell r="G2310" t="str">
            <v>New</v>
          </cell>
          <cell r="H2310" t="str">
            <v>Clear View Cover</v>
          </cell>
          <cell r="J2310">
            <v>3021</v>
          </cell>
          <cell r="L2310">
            <v>12</v>
          </cell>
        </row>
        <row r="2311">
          <cell r="A2311" t="str">
            <v>M4</v>
          </cell>
          <cell r="B2311" t="str">
            <v>W16</v>
          </cell>
          <cell r="C2311">
            <v>43208</v>
          </cell>
          <cell r="D2311" t="str">
            <v>A</v>
          </cell>
          <cell r="E2311" t="str">
            <v>MAIN HEATING</v>
          </cell>
          <cell r="G2311" t="str">
            <v>New</v>
          </cell>
          <cell r="H2311" t="str">
            <v>Clear View Cover</v>
          </cell>
          <cell r="J2311">
            <v>137</v>
          </cell>
          <cell r="L2311">
            <v>0</v>
          </cell>
        </row>
        <row r="2312">
          <cell r="A2312" t="str">
            <v>M4</v>
          </cell>
          <cell r="B2312" t="str">
            <v>W16</v>
          </cell>
          <cell r="C2312">
            <v>43208</v>
          </cell>
          <cell r="D2312" t="str">
            <v>A</v>
          </cell>
          <cell r="E2312" t="str">
            <v>MAIN HEATING</v>
          </cell>
          <cell r="G2312" t="str">
            <v>New</v>
          </cell>
          <cell r="H2312" t="str">
            <v>Clear View Cover</v>
          </cell>
          <cell r="J2312">
            <v>4087</v>
          </cell>
          <cell r="L2312">
            <v>13</v>
          </cell>
        </row>
        <row r="2313">
          <cell r="A2313" t="str">
            <v>M4</v>
          </cell>
          <cell r="B2313" t="str">
            <v>W16</v>
          </cell>
          <cell r="C2313">
            <v>43208</v>
          </cell>
          <cell r="D2313" t="str">
            <v>A</v>
          </cell>
          <cell r="E2313" t="str">
            <v>ASSY</v>
          </cell>
          <cell r="G2313" t="str">
            <v>Old</v>
          </cell>
          <cell r="H2313" t="str">
            <v>Book cover</v>
          </cell>
          <cell r="J2313">
            <v>1012</v>
          </cell>
          <cell r="L2313">
            <v>5</v>
          </cell>
        </row>
        <row r="2314">
          <cell r="A2314" t="str">
            <v>M4</v>
          </cell>
          <cell r="B2314" t="str">
            <v>W16</v>
          </cell>
          <cell r="C2314">
            <v>43208</v>
          </cell>
          <cell r="D2314" t="str">
            <v>A</v>
          </cell>
          <cell r="E2314" t="str">
            <v>ASSY</v>
          </cell>
          <cell r="G2314" t="str">
            <v>Old</v>
          </cell>
          <cell r="H2314" t="str">
            <v>Book cover</v>
          </cell>
          <cell r="J2314">
            <v>831</v>
          </cell>
          <cell r="L2314">
            <v>16</v>
          </cell>
        </row>
        <row r="2315">
          <cell r="A2315" t="str">
            <v>M4</v>
          </cell>
          <cell r="B2315" t="str">
            <v>W16</v>
          </cell>
          <cell r="C2315">
            <v>43208</v>
          </cell>
          <cell r="D2315" t="str">
            <v>A</v>
          </cell>
          <cell r="E2315" t="str">
            <v>ASSY</v>
          </cell>
          <cell r="G2315" t="str">
            <v>Old</v>
          </cell>
          <cell r="H2315" t="str">
            <v>Book cover</v>
          </cell>
          <cell r="J2315">
            <v>482</v>
          </cell>
          <cell r="L2315">
            <v>2</v>
          </cell>
        </row>
        <row r="2316">
          <cell r="A2316" t="str">
            <v>M4</v>
          </cell>
          <cell r="B2316" t="str">
            <v>W16</v>
          </cell>
          <cell r="C2316">
            <v>43208</v>
          </cell>
          <cell r="D2316" t="str">
            <v>A</v>
          </cell>
          <cell r="E2316" t="str">
            <v>ASSY</v>
          </cell>
          <cell r="G2316" t="str">
            <v>Old</v>
          </cell>
          <cell r="H2316" t="str">
            <v>Book cover</v>
          </cell>
          <cell r="J2316">
            <v>841</v>
          </cell>
          <cell r="L2316">
            <v>5</v>
          </cell>
        </row>
        <row r="2317">
          <cell r="A2317" t="str">
            <v>M4</v>
          </cell>
          <cell r="B2317" t="str">
            <v>W16</v>
          </cell>
          <cell r="C2317">
            <v>43208</v>
          </cell>
          <cell r="D2317" t="str">
            <v>A</v>
          </cell>
          <cell r="E2317" t="str">
            <v>ASSY</v>
          </cell>
          <cell r="G2317" t="str">
            <v>Old</v>
          </cell>
          <cell r="H2317" t="str">
            <v>Book cover</v>
          </cell>
          <cell r="J2317">
            <v>104</v>
          </cell>
          <cell r="L2317">
            <v>0</v>
          </cell>
        </row>
        <row r="2318">
          <cell r="A2318" t="str">
            <v>M4</v>
          </cell>
          <cell r="B2318" t="str">
            <v>W16</v>
          </cell>
          <cell r="C2318">
            <v>43208</v>
          </cell>
          <cell r="D2318" t="str">
            <v>A</v>
          </cell>
          <cell r="E2318" t="str">
            <v>ASSY</v>
          </cell>
          <cell r="G2318" t="str">
            <v>Old</v>
          </cell>
          <cell r="H2318" t="str">
            <v>Book cover</v>
          </cell>
          <cell r="J2318">
            <v>465</v>
          </cell>
          <cell r="L2318">
            <v>18</v>
          </cell>
        </row>
        <row r="2319">
          <cell r="A2319" t="str">
            <v>M4</v>
          </cell>
          <cell r="B2319" t="str">
            <v>W16</v>
          </cell>
          <cell r="C2319">
            <v>43208</v>
          </cell>
          <cell r="D2319" t="str">
            <v>A</v>
          </cell>
          <cell r="E2319" t="str">
            <v>EDGE COATING</v>
          </cell>
          <cell r="G2319" t="str">
            <v>New</v>
          </cell>
          <cell r="H2319" t="str">
            <v>Clear View Cover</v>
          </cell>
          <cell r="J2319">
            <v>2530</v>
          </cell>
          <cell r="L2319">
            <v>12</v>
          </cell>
        </row>
        <row r="2320">
          <cell r="A2320" t="str">
            <v>M4</v>
          </cell>
          <cell r="B2320" t="str">
            <v>W16</v>
          </cell>
          <cell r="C2320">
            <v>43208</v>
          </cell>
          <cell r="D2320" t="str">
            <v>A</v>
          </cell>
          <cell r="E2320" t="str">
            <v>EDGE COATING</v>
          </cell>
          <cell r="G2320" t="str">
            <v>New</v>
          </cell>
          <cell r="H2320" t="str">
            <v>Clear View Cover</v>
          </cell>
          <cell r="J2320">
            <v>80</v>
          </cell>
          <cell r="L2320">
            <v>0</v>
          </cell>
        </row>
        <row r="2321">
          <cell r="A2321" t="str">
            <v>M4</v>
          </cell>
          <cell r="B2321" t="str">
            <v>W16</v>
          </cell>
          <cell r="C2321">
            <v>43208</v>
          </cell>
          <cell r="D2321" t="str">
            <v>A</v>
          </cell>
          <cell r="E2321" t="str">
            <v>EDGE COATING</v>
          </cell>
          <cell r="G2321" t="str">
            <v>New</v>
          </cell>
          <cell r="H2321" t="str">
            <v>Clear View Cover</v>
          </cell>
          <cell r="J2321">
            <v>84</v>
          </cell>
          <cell r="L2321">
            <v>2</v>
          </cell>
        </row>
        <row r="2322">
          <cell r="A2322" t="str">
            <v>M4</v>
          </cell>
          <cell r="B2322" t="str">
            <v>W16</v>
          </cell>
          <cell r="C2322">
            <v>43208</v>
          </cell>
          <cell r="D2322" t="str">
            <v>A</v>
          </cell>
          <cell r="E2322" t="str">
            <v>EDGE COATING</v>
          </cell>
          <cell r="G2322" t="str">
            <v>New</v>
          </cell>
          <cell r="H2322" t="str">
            <v>Clear View Cover</v>
          </cell>
          <cell r="J2322">
            <v>833</v>
          </cell>
          <cell r="L2322">
            <v>2</v>
          </cell>
        </row>
        <row r="2323">
          <cell r="A2323" t="str">
            <v>M4</v>
          </cell>
          <cell r="B2323" t="str">
            <v>W16</v>
          </cell>
          <cell r="C2323">
            <v>43208</v>
          </cell>
          <cell r="D2323" t="str">
            <v>A</v>
          </cell>
          <cell r="E2323" t="str">
            <v>EDGE COATING</v>
          </cell>
          <cell r="G2323" t="str">
            <v>Old</v>
          </cell>
          <cell r="H2323" t="str">
            <v>Clear View Cover</v>
          </cell>
          <cell r="J2323">
            <v>468</v>
          </cell>
          <cell r="L2323">
            <v>1</v>
          </cell>
        </row>
        <row r="2324">
          <cell r="A2324" t="str">
            <v>M4</v>
          </cell>
          <cell r="B2324" t="str">
            <v>W16</v>
          </cell>
          <cell r="C2324">
            <v>43208</v>
          </cell>
          <cell r="D2324" t="str">
            <v>A</v>
          </cell>
          <cell r="E2324" t="str">
            <v>EDGE COATING</v>
          </cell>
          <cell r="G2324" t="str">
            <v>Old</v>
          </cell>
          <cell r="H2324" t="str">
            <v>Clear View Cover</v>
          </cell>
          <cell r="J2324">
            <v>368</v>
          </cell>
          <cell r="L2324">
            <v>2</v>
          </cell>
        </row>
        <row r="2325">
          <cell r="A2325" t="str">
            <v>M4</v>
          </cell>
          <cell r="B2325" t="str">
            <v>W16</v>
          </cell>
          <cell r="C2325">
            <v>43208</v>
          </cell>
          <cell r="D2325" t="str">
            <v>A</v>
          </cell>
          <cell r="E2325" t="str">
            <v>EDGE COATING</v>
          </cell>
          <cell r="G2325" t="str">
            <v>Old</v>
          </cell>
          <cell r="H2325" t="str">
            <v>Clear View Cover</v>
          </cell>
          <cell r="J2325">
            <v>1062</v>
          </cell>
          <cell r="L2325">
            <v>25</v>
          </cell>
        </row>
        <row r="2326">
          <cell r="A2326" t="str">
            <v>M4</v>
          </cell>
          <cell r="B2326" t="str">
            <v>W16</v>
          </cell>
          <cell r="C2326">
            <v>43208</v>
          </cell>
          <cell r="D2326" t="str">
            <v>A</v>
          </cell>
          <cell r="E2326" t="str">
            <v>EDGE COATING</v>
          </cell>
          <cell r="G2326" t="str">
            <v>Old</v>
          </cell>
          <cell r="H2326" t="str">
            <v>Clear View Cover</v>
          </cell>
          <cell r="J2326">
            <v>270</v>
          </cell>
          <cell r="L2326">
            <v>1</v>
          </cell>
        </row>
        <row r="2327">
          <cell r="A2327" t="str">
            <v>M4</v>
          </cell>
          <cell r="B2327" t="str">
            <v>W16</v>
          </cell>
          <cell r="C2327">
            <v>43208</v>
          </cell>
          <cell r="D2327" t="str">
            <v>A</v>
          </cell>
          <cell r="E2327" t="str">
            <v>EDGE COATING</v>
          </cell>
          <cell r="G2327" t="str">
            <v>Old</v>
          </cell>
          <cell r="H2327" t="str">
            <v>Clear View Cover</v>
          </cell>
          <cell r="J2327">
            <v>56</v>
          </cell>
          <cell r="L2327">
            <v>0</v>
          </cell>
        </row>
        <row r="2328">
          <cell r="A2328" t="str">
            <v>M4</v>
          </cell>
          <cell r="B2328" t="str">
            <v>W16</v>
          </cell>
          <cell r="C2328">
            <v>43208</v>
          </cell>
          <cell r="D2328" t="str">
            <v>A</v>
          </cell>
          <cell r="E2328" t="str">
            <v>EDGE COATING</v>
          </cell>
          <cell r="G2328" t="str">
            <v>New</v>
          </cell>
          <cell r="H2328" t="str">
            <v>Clear View Cover</v>
          </cell>
          <cell r="J2328">
            <v>77</v>
          </cell>
          <cell r="L2328">
            <v>1</v>
          </cell>
        </row>
        <row r="2329">
          <cell r="A2329" t="str">
            <v>M4</v>
          </cell>
          <cell r="B2329" t="str">
            <v>W16</v>
          </cell>
          <cell r="C2329">
            <v>43208</v>
          </cell>
          <cell r="D2329" t="str">
            <v>A</v>
          </cell>
          <cell r="E2329" t="str">
            <v>EDGE COATING</v>
          </cell>
          <cell r="G2329" t="str">
            <v>Old</v>
          </cell>
          <cell r="H2329" t="str">
            <v>Book cover</v>
          </cell>
          <cell r="J2329">
            <v>841</v>
          </cell>
          <cell r="L2329">
            <v>9</v>
          </cell>
        </row>
        <row r="2330">
          <cell r="A2330" t="str">
            <v>M4</v>
          </cell>
          <cell r="B2330" t="str">
            <v>W16</v>
          </cell>
          <cell r="C2330">
            <v>43208</v>
          </cell>
          <cell r="D2330" t="str">
            <v>A</v>
          </cell>
          <cell r="E2330" t="str">
            <v>EDGE COATING</v>
          </cell>
          <cell r="G2330" t="str">
            <v>Old</v>
          </cell>
          <cell r="H2330" t="str">
            <v>Book cover</v>
          </cell>
          <cell r="J2330">
            <v>86</v>
          </cell>
          <cell r="L2330">
            <v>0</v>
          </cell>
        </row>
        <row r="2331">
          <cell r="A2331" t="str">
            <v>M4</v>
          </cell>
          <cell r="B2331" t="str">
            <v>W16</v>
          </cell>
          <cell r="C2331">
            <v>43208</v>
          </cell>
          <cell r="D2331" t="str">
            <v>A</v>
          </cell>
          <cell r="E2331" t="str">
            <v>EDGE COATING</v>
          </cell>
          <cell r="G2331" t="str">
            <v>Old</v>
          </cell>
          <cell r="H2331" t="str">
            <v>Book cover</v>
          </cell>
          <cell r="J2331">
            <v>157</v>
          </cell>
          <cell r="L2331">
            <v>1</v>
          </cell>
        </row>
        <row r="2332">
          <cell r="A2332" t="str">
            <v>M4</v>
          </cell>
          <cell r="B2332" t="str">
            <v>W16</v>
          </cell>
          <cell r="C2332">
            <v>43208</v>
          </cell>
          <cell r="D2332" t="str">
            <v>A</v>
          </cell>
          <cell r="E2332" t="str">
            <v>EDGE COATING</v>
          </cell>
          <cell r="G2332" t="str">
            <v>Old</v>
          </cell>
          <cell r="H2332" t="str">
            <v>Book cover</v>
          </cell>
          <cell r="J2332">
            <v>1069</v>
          </cell>
          <cell r="L2332">
            <v>1</v>
          </cell>
        </row>
        <row r="2333">
          <cell r="A2333" t="str">
            <v>M4</v>
          </cell>
          <cell r="B2333" t="str">
            <v>W16</v>
          </cell>
          <cell r="C2333">
            <v>43208</v>
          </cell>
          <cell r="D2333" t="str">
            <v>A</v>
          </cell>
          <cell r="E2333" t="str">
            <v>EDGE COATING</v>
          </cell>
          <cell r="G2333" t="str">
            <v>Old</v>
          </cell>
          <cell r="H2333" t="str">
            <v>Book cover</v>
          </cell>
          <cell r="J2333">
            <v>307</v>
          </cell>
          <cell r="L2333">
            <v>3</v>
          </cell>
        </row>
        <row r="2334">
          <cell r="A2334" t="str">
            <v>M4</v>
          </cell>
          <cell r="B2334" t="str">
            <v>W16</v>
          </cell>
          <cell r="C2334">
            <v>43208</v>
          </cell>
          <cell r="D2334" t="str">
            <v>A</v>
          </cell>
          <cell r="E2334" t="str">
            <v>EDGE COATING</v>
          </cell>
          <cell r="G2334" t="str">
            <v>Old</v>
          </cell>
          <cell r="H2334" t="str">
            <v>Book cover</v>
          </cell>
          <cell r="J2334">
            <v>99</v>
          </cell>
          <cell r="L2334">
            <v>2</v>
          </cell>
        </row>
        <row r="2335">
          <cell r="A2335" t="str">
            <v>M4</v>
          </cell>
          <cell r="B2335" t="str">
            <v>W16</v>
          </cell>
          <cell r="C2335">
            <v>43208</v>
          </cell>
          <cell r="D2335" t="str">
            <v>A</v>
          </cell>
          <cell r="E2335" t="str">
            <v>EDGE COATING</v>
          </cell>
          <cell r="G2335" t="str">
            <v>Old</v>
          </cell>
          <cell r="H2335" t="str">
            <v>Book cover</v>
          </cell>
          <cell r="J2335">
            <v>71</v>
          </cell>
          <cell r="L2335">
            <v>3</v>
          </cell>
        </row>
        <row r="2336">
          <cell r="A2336" t="str">
            <v>M4</v>
          </cell>
          <cell r="B2336" t="str">
            <v>W16</v>
          </cell>
          <cell r="C2336">
            <v>43208</v>
          </cell>
          <cell r="D2336" t="str">
            <v>A</v>
          </cell>
          <cell r="E2336" t="str">
            <v>EDGE COATING</v>
          </cell>
          <cell r="G2336" t="str">
            <v>Old</v>
          </cell>
          <cell r="H2336" t="str">
            <v>Book cover</v>
          </cell>
          <cell r="J2336">
            <v>51</v>
          </cell>
          <cell r="L2336">
            <v>0</v>
          </cell>
        </row>
        <row r="2337">
          <cell r="A2337" t="str">
            <v>M4</v>
          </cell>
          <cell r="B2337" t="str">
            <v>W16</v>
          </cell>
          <cell r="C2337">
            <v>43208</v>
          </cell>
          <cell r="D2337" t="str">
            <v>A</v>
          </cell>
          <cell r="E2337" t="str">
            <v>EDGE COATING</v>
          </cell>
          <cell r="G2337" t="str">
            <v>Old</v>
          </cell>
          <cell r="H2337" t="str">
            <v>Book cover</v>
          </cell>
          <cell r="J2337">
            <v>582</v>
          </cell>
          <cell r="L2337">
            <v>2</v>
          </cell>
        </row>
        <row r="2338">
          <cell r="A2338" t="str">
            <v>M4</v>
          </cell>
          <cell r="B2338" t="str">
            <v>W16</v>
          </cell>
          <cell r="C2338">
            <v>43208</v>
          </cell>
          <cell r="D2338" t="str">
            <v>A</v>
          </cell>
          <cell r="E2338" t="str">
            <v>IN T/P</v>
          </cell>
          <cell r="G2338" t="str">
            <v>New</v>
          </cell>
          <cell r="H2338" t="str">
            <v>Clear View Cover</v>
          </cell>
          <cell r="J2338">
            <v>175</v>
          </cell>
          <cell r="L2338">
            <v>0</v>
          </cell>
        </row>
        <row r="2339">
          <cell r="A2339" t="str">
            <v>M4</v>
          </cell>
          <cell r="B2339" t="str">
            <v>W16</v>
          </cell>
          <cell r="C2339">
            <v>43208</v>
          </cell>
          <cell r="D2339" t="str">
            <v>A</v>
          </cell>
          <cell r="E2339" t="str">
            <v>IN T/P</v>
          </cell>
          <cell r="G2339" t="str">
            <v>New</v>
          </cell>
          <cell r="H2339" t="str">
            <v>Clear View Cover</v>
          </cell>
          <cell r="J2339">
            <v>52</v>
          </cell>
          <cell r="L2339">
            <v>0</v>
          </cell>
        </row>
        <row r="2340">
          <cell r="A2340" t="str">
            <v>M4</v>
          </cell>
          <cell r="B2340" t="str">
            <v>W16</v>
          </cell>
          <cell r="C2340">
            <v>43208</v>
          </cell>
          <cell r="D2340" t="str">
            <v>A</v>
          </cell>
          <cell r="E2340" t="str">
            <v>IN T/P</v>
          </cell>
          <cell r="G2340" t="str">
            <v>New</v>
          </cell>
          <cell r="H2340" t="str">
            <v>Clear View Cover</v>
          </cell>
          <cell r="J2340">
            <v>3789</v>
          </cell>
          <cell r="L2340">
            <v>9</v>
          </cell>
        </row>
        <row r="2341">
          <cell r="A2341" t="str">
            <v>M4</v>
          </cell>
          <cell r="B2341" t="str">
            <v>W16</v>
          </cell>
          <cell r="C2341">
            <v>43208</v>
          </cell>
          <cell r="D2341" t="str">
            <v>A</v>
          </cell>
          <cell r="E2341" t="str">
            <v>IN T/P</v>
          </cell>
          <cell r="G2341" t="str">
            <v>New</v>
          </cell>
          <cell r="H2341" t="str">
            <v>Clear View Cover</v>
          </cell>
          <cell r="J2341">
            <v>3484</v>
          </cell>
          <cell r="L2341">
            <v>0</v>
          </cell>
        </row>
        <row r="2342">
          <cell r="A2342" t="str">
            <v>M4</v>
          </cell>
          <cell r="B2342" t="str">
            <v>W16</v>
          </cell>
          <cell r="C2342">
            <v>43208</v>
          </cell>
          <cell r="D2342" t="str">
            <v>A</v>
          </cell>
          <cell r="E2342" t="str">
            <v>IN T/P</v>
          </cell>
          <cell r="G2342" t="str">
            <v>New</v>
          </cell>
          <cell r="H2342" t="str">
            <v>Clear View Cover</v>
          </cell>
          <cell r="J2342">
            <v>45</v>
          </cell>
          <cell r="L2342">
            <v>0</v>
          </cell>
        </row>
        <row r="2343">
          <cell r="A2343" t="str">
            <v>M4</v>
          </cell>
          <cell r="B2343" t="str">
            <v>W16</v>
          </cell>
          <cell r="C2343">
            <v>43208</v>
          </cell>
          <cell r="D2343" t="str">
            <v>A</v>
          </cell>
          <cell r="E2343" t="str">
            <v>IN T/P</v>
          </cell>
          <cell r="G2343" t="str">
            <v>New</v>
          </cell>
          <cell r="H2343" t="str">
            <v>Clear View Cover</v>
          </cell>
          <cell r="J2343">
            <v>35</v>
          </cell>
          <cell r="L2343">
            <v>0</v>
          </cell>
        </row>
        <row r="2344">
          <cell r="A2344" t="str">
            <v>M4</v>
          </cell>
          <cell r="B2344" t="str">
            <v>W16</v>
          </cell>
          <cell r="C2344">
            <v>43208</v>
          </cell>
          <cell r="D2344" t="str">
            <v>A</v>
          </cell>
          <cell r="E2344" t="str">
            <v>IN T/P</v>
          </cell>
          <cell r="G2344" t="str">
            <v>Old</v>
          </cell>
          <cell r="H2344" t="str">
            <v>Clear View Cover</v>
          </cell>
          <cell r="J2344">
            <v>151</v>
          </cell>
          <cell r="L2344">
            <v>0</v>
          </cell>
        </row>
        <row r="2345">
          <cell r="A2345" t="str">
            <v>M4</v>
          </cell>
          <cell r="B2345" t="str">
            <v>W16</v>
          </cell>
          <cell r="C2345">
            <v>43208</v>
          </cell>
          <cell r="D2345" t="str">
            <v>A</v>
          </cell>
          <cell r="E2345" t="str">
            <v>IN T/P</v>
          </cell>
          <cell r="G2345" t="str">
            <v>Old</v>
          </cell>
          <cell r="H2345" t="str">
            <v>Clear View Cover</v>
          </cell>
          <cell r="J2345">
            <v>1204</v>
          </cell>
          <cell r="L2345">
            <v>0</v>
          </cell>
        </row>
        <row r="2346">
          <cell r="A2346" t="str">
            <v>M4</v>
          </cell>
          <cell r="B2346" t="str">
            <v>W16</v>
          </cell>
          <cell r="C2346">
            <v>43208</v>
          </cell>
          <cell r="D2346" t="str">
            <v>A</v>
          </cell>
          <cell r="E2346" t="str">
            <v>IN T/P</v>
          </cell>
          <cell r="G2346" t="str">
            <v>Old</v>
          </cell>
          <cell r="H2346" t="str">
            <v>Clear View Cover</v>
          </cell>
          <cell r="J2346">
            <v>90</v>
          </cell>
          <cell r="L2346">
            <v>0</v>
          </cell>
        </row>
        <row r="2347">
          <cell r="A2347" t="str">
            <v>M4</v>
          </cell>
          <cell r="B2347" t="str">
            <v>W16</v>
          </cell>
          <cell r="C2347">
            <v>43208</v>
          </cell>
          <cell r="D2347" t="str">
            <v>A</v>
          </cell>
          <cell r="E2347" t="str">
            <v>IN T/P</v>
          </cell>
          <cell r="G2347" t="str">
            <v>Old</v>
          </cell>
          <cell r="H2347" t="str">
            <v>Clear View Cover</v>
          </cell>
          <cell r="J2347">
            <v>408</v>
          </cell>
          <cell r="L2347">
            <v>0</v>
          </cell>
        </row>
        <row r="2348">
          <cell r="A2348" t="str">
            <v>M4</v>
          </cell>
          <cell r="B2348" t="str">
            <v>W16</v>
          </cell>
          <cell r="C2348">
            <v>43208</v>
          </cell>
          <cell r="D2348" t="str">
            <v>A</v>
          </cell>
          <cell r="E2348" t="str">
            <v>IN T/P</v>
          </cell>
          <cell r="G2348" t="str">
            <v>Old</v>
          </cell>
          <cell r="H2348" t="str">
            <v>Clear View Cover</v>
          </cell>
          <cell r="J2348">
            <v>246</v>
          </cell>
          <cell r="L2348">
            <v>0</v>
          </cell>
        </row>
        <row r="2349">
          <cell r="A2349" t="str">
            <v>M4</v>
          </cell>
          <cell r="B2349" t="str">
            <v>W16</v>
          </cell>
          <cell r="C2349">
            <v>43208</v>
          </cell>
          <cell r="D2349" t="str">
            <v>A</v>
          </cell>
          <cell r="E2349" t="str">
            <v>IN T/P</v>
          </cell>
          <cell r="G2349" t="str">
            <v>Old</v>
          </cell>
          <cell r="H2349" t="str">
            <v>Clear View Cover</v>
          </cell>
          <cell r="J2349">
            <v>870</v>
          </cell>
          <cell r="L2349">
            <v>1</v>
          </cell>
        </row>
        <row r="2350">
          <cell r="A2350" t="str">
            <v>M4</v>
          </cell>
          <cell r="B2350" t="str">
            <v>W16</v>
          </cell>
          <cell r="C2350">
            <v>43208</v>
          </cell>
          <cell r="D2350" t="str">
            <v>A</v>
          </cell>
          <cell r="E2350" t="str">
            <v>IN T/P</v>
          </cell>
          <cell r="G2350" t="str">
            <v>Old</v>
          </cell>
          <cell r="H2350" t="str">
            <v>Clear View Cover</v>
          </cell>
          <cell r="J2350">
            <v>182</v>
          </cell>
          <cell r="L2350">
            <v>0</v>
          </cell>
        </row>
        <row r="2351">
          <cell r="A2351" t="str">
            <v>M4</v>
          </cell>
          <cell r="B2351" t="str">
            <v>W16</v>
          </cell>
          <cell r="C2351">
            <v>43208</v>
          </cell>
          <cell r="D2351" t="str">
            <v>A</v>
          </cell>
          <cell r="E2351" t="str">
            <v>IN T/P</v>
          </cell>
          <cell r="G2351" t="str">
            <v>Old</v>
          </cell>
          <cell r="H2351" t="str">
            <v>Clear View Cover</v>
          </cell>
          <cell r="J2351">
            <v>367</v>
          </cell>
          <cell r="L2351">
            <v>1</v>
          </cell>
        </row>
        <row r="2352">
          <cell r="A2352" t="str">
            <v>M4</v>
          </cell>
          <cell r="B2352" t="str">
            <v>W16</v>
          </cell>
          <cell r="C2352">
            <v>43208</v>
          </cell>
          <cell r="D2352" t="str">
            <v>A</v>
          </cell>
          <cell r="E2352" t="str">
            <v>IN T/P</v>
          </cell>
          <cell r="G2352" t="str">
            <v>Old</v>
          </cell>
          <cell r="H2352" t="str">
            <v>Book cover</v>
          </cell>
          <cell r="J2352">
            <v>991</v>
          </cell>
          <cell r="L2352">
            <v>1</v>
          </cell>
        </row>
        <row r="2353">
          <cell r="A2353" t="str">
            <v>M4</v>
          </cell>
          <cell r="B2353" t="str">
            <v>W16</v>
          </cell>
          <cell r="C2353">
            <v>43208</v>
          </cell>
          <cell r="D2353" t="str">
            <v>A</v>
          </cell>
          <cell r="E2353" t="str">
            <v>IN T/P</v>
          </cell>
          <cell r="G2353" t="str">
            <v>Old</v>
          </cell>
          <cell r="H2353" t="str">
            <v>Book cover</v>
          </cell>
          <cell r="J2353">
            <v>401</v>
          </cell>
          <cell r="L2353">
            <v>1</v>
          </cell>
        </row>
        <row r="2354">
          <cell r="A2354" t="str">
            <v>M4</v>
          </cell>
          <cell r="B2354" t="str">
            <v>W16</v>
          </cell>
          <cell r="C2354">
            <v>43208</v>
          </cell>
          <cell r="D2354" t="str">
            <v>A</v>
          </cell>
          <cell r="E2354" t="str">
            <v>IN T/P</v>
          </cell>
          <cell r="G2354" t="str">
            <v>Old</v>
          </cell>
          <cell r="H2354" t="str">
            <v>Book cover</v>
          </cell>
          <cell r="J2354">
            <v>614</v>
          </cell>
          <cell r="L2354">
            <v>0</v>
          </cell>
        </row>
        <row r="2355">
          <cell r="A2355" t="str">
            <v>M4</v>
          </cell>
          <cell r="B2355" t="str">
            <v>W16</v>
          </cell>
          <cell r="C2355">
            <v>43208</v>
          </cell>
          <cell r="D2355" t="str">
            <v>A</v>
          </cell>
          <cell r="E2355" t="str">
            <v>IN T/P</v>
          </cell>
          <cell r="G2355" t="str">
            <v>Old</v>
          </cell>
          <cell r="H2355" t="str">
            <v>Book cover</v>
          </cell>
          <cell r="J2355">
            <v>840</v>
          </cell>
          <cell r="L2355">
            <v>0</v>
          </cell>
        </row>
        <row r="2356">
          <cell r="A2356" t="str">
            <v>M4</v>
          </cell>
          <cell r="B2356" t="str">
            <v>W16</v>
          </cell>
          <cell r="C2356">
            <v>43208</v>
          </cell>
          <cell r="D2356" t="str">
            <v>A</v>
          </cell>
          <cell r="E2356" t="str">
            <v>IN T/P</v>
          </cell>
          <cell r="G2356" t="str">
            <v>Old</v>
          </cell>
          <cell r="H2356" t="str">
            <v>Book cover</v>
          </cell>
          <cell r="J2356">
            <v>267</v>
          </cell>
          <cell r="L2356">
            <v>3</v>
          </cell>
        </row>
        <row r="2357">
          <cell r="A2357" t="str">
            <v>M4</v>
          </cell>
          <cell r="B2357" t="str">
            <v>W16</v>
          </cell>
          <cell r="C2357">
            <v>43208</v>
          </cell>
          <cell r="D2357" t="str">
            <v>A</v>
          </cell>
          <cell r="E2357" t="str">
            <v>IN T/P</v>
          </cell>
          <cell r="G2357" t="str">
            <v>Old</v>
          </cell>
          <cell r="H2357" t="str">
            <v>Book cover</v>
          </cell>
          <cell r="J2357">
            <v>56</v>
          </cell>
          <cell r="L2357">
            <v>0</v>
          </cell>
        </row>
        <row r="2358">
          <cell r="A2358" t="str">
            <v>M4</v>
          </cell>
          <cell r="B2358" t="str">
            <v>W16</v>
          </cell>
          <cell r="C2358">
            <v>43208</v>
          </cell>
          <cell r="D2358" t="str">
            <v>A</v>
          </cell>
          <cell r="E2358" t="str">
            <v>MAIN HEATING</v>
          </cell>
          <cell r="G2358" t="str">
            <v>Old</v>
          </cell>
          <cell r="H2358" t="str">
            <v>Book cover</v>
          </cell>
          <cell r="J2358">
            <v>510</v>
          </cell>
          <cell r="L2358">
            <v>0</v>
          </cell>
        </row>
        <row r="2359">
          <cell r="A2359" t="str">
            <v>M4</v>
          </cell>
          <cell r="B2359" t="str">
            <v>W16</v>
          </cell>
          <cell r="C2359">
            <v>43208</v>
          </cell>
          <cell r="D2359" t="str">
            <v>A</v>
          </cell>
          <cell r="E2359" t="str">
            <v>MAIN HEATING</v>
          </cell>
          <cell r="G2359" t="str">
            <v>Old</v>
          </cell>
          <cell r="H2359" t="str">
            <v>Clear View Cover</v>
          </cell>
          <cell r="J2359">
            <v>20</v>
          </cell>
          <cell r="L2359">
            <v>0</v>
          </cell>
        </row>
        <row r="2360">
          <cell r="A2360" t="str">
            <v>M4</v>
          </cell>
          <cell r="B2360" t="str">
            <v>W16</v>
          </cell>
          <cell r="C2360">
            <v>43208</v>
          </cell>
          <cell r="D2360" t="str">
            <v>A</v>
          </cell>
          <cell r="E2360" t="str">
            <v>MAIN HEATING</v>
          </cell>
          <cell r="G2360" t="str">
            <v>Old</v>
          </cell>
          <cell r="H2360" t="str">
            <v>Clear View Cover</v>
          </cell>
          <cell r="J2360">
            <v>29</v>
          </cell>
          <cell r="L2360">
            <v>0</v>
          </cell>
        </row>
        <row r="2361">
          <cell r="A2361" t="str">
            <v>M4</v>
          </cell>
          <cell r="B2361" t="str">
            <v>W16</v>
          </cell>
          <cell r="C2361">
            <v>43208</v>
          </cell>
          <cell r="D2361" t="str">
            <v>A</v>
          </cell>
          <cell r="E2361" t="str">
            <v>MAIN HEATING</v>
          </cell>
          <cell r="G2361" t="str">
            <v>Old</v>
          </cell>
          <cell r="H2361" t="str">
            <v>Clear View Cover</v>
          </cell>
          <cell r="J2361">
            <v>367</v>
          </cell>
          <cell r="L2361">
            <v>0</v>
          </cell>
        </row>
        <row r="2362">
          <cell r="A2362" t="str">
            <v>M4</v>
          </cell>
          <cell r="B2362" t="str">
            <v>W16</v>
          </cell>
          <cell r="C2362">
            <v>43208</v>
          </cell>
          <cell r="D2362" t="str">
            <v>A</v>
          </cell>
          <cell r="E2362" t="str">
            <v>PACKING</v>
          </cell>
          <cell r="G2362" t="str">
            <v>Old</v>
          </cell>
          <cell r="H2362" t="str">
            <v>Clear View Cover</v>
          </cell>
          <cell r="J2362">
            <v>490</v>
          </cell>
          <cell r="L2362">
            <v>17</v>
          </cell>
        </row>
        <row r="2363">
          <cell r="A2363" t="str">
            <v>M4</v>
          </cell>
          <cell r="B2363" t="str">
            <v>W16</v>
          </cell>
          <cell r="C2363">
            <v>43208</v>
          </cell>
          <cell r="D2363" t="str">
            <v>A</v>
          </cell>
          <cell r="E2363" t="str">
            <v>PACKING</v>
          </cell>
          <cell r="G2363" t="str">
            <v>Old</v>
          </cell>
          <cell r="H2363" t="str">
            <v>Clear View Cover</v>
          </cell>
          <cell r="J2363">
            <v>1106</v>
          </cell>
          <cell r="L2363">
            <v>31</v>
          </cell>
        </row>
        <row r="2364">
          <cell r="A2364" t="str">
            <v>M4</v>
          </cell>
          <cell r="B2364" t="str">
            <v>W16</v>
          </cell>
          <cell r="C2364">
            <v>43208</v>
          </cell>
          <cell r="D2364" t="str">
            <v>A</v>
          </cell>
          <cell r="E2364" t="str">
            <v>PACKING</v>
          </cell>
          <cell r="G2364" t="str">
            <v>Old</v>
          </cell>
          <cell r="H2364" t="str">
            <v>Flip Cover</v>
          </cell>
          <cell r="J2364">
            <v>808</v>
          </cell>
          <cell r="L2364">
            <v>8</v>
          </cell>
        </row>
        <row r="2365">
          <cell r="A2365" t="str">
            <v>M4</v>
          </cell>
          <cell r="B2365" t="str">
            <v>W16</v>
          </cell>
          <cell r="C2365">
            <v>43208</v>
          </cell>
          <cell r="D2365" t="str">
            <v>A</v>
          </cell>
          <cell r="E2365" t="str">
            <v>PACKING</v>
          </cell>
          <cell r="G2365" t="str">
            <v>Old</v>
          </cell>
          <cell r="H2365" t="str">
            <v>Flip Cover</v>
          </cell>
          <cell r="J2365">
            <v>62</v>
          </cell>
          <cell r="L2365">
            <v>2</v>
          </cell>
        </row>
        <row r="2366">
          <cell r="A2366" t="str">
            <v>M4</v>
          </cell>
          <cell r="B2366" t="str">
            <v>W16</v>
          </cell>
          <cell r="C2366">
            <v>43208</v>
          </cell>
          <cell r="D2366" t="str">
            <v>A</v>
          </cell>
          <cell r="E2366" t="str">
            <v>PACKING</v>
          </cell>
          <cell r="G2366" t="str">
            <v>New</v>
          </cell>
          <cell r="H2366" t="str">
            <v>Clear View Cover</v>
          </cell>
          <cell r="J2366">
            <v>665</v>
          </cell>
          <cell r="L2366">
            <v>5</v>
          </cell>
        </row>
        <row r="2367">
          <cell r="A2367" t="str">
            <v>M4</v>
          </cell>
          <cell r="B2367" t="str">
            <v>W16</v>
          </cell>
          <cell r="C2367">
            <v>43208</v>
          </cell>
          <cell r="D2367" t="str">
            <v>A</v>
          </cell>
          <cell r="E2367" t="str">
            <v>PACKING</v>
          </cell>
          <cell r="G2367" t="str">
            <v>New</v>
          </cell>
          <cell r="H2367" t="str">
            <v>Clear View Cover</v>
          </cell>
          <cell r="J2367">
            <v>533</v>
          </cell>
          <cell r="L2367">
            <v>3</v>
          </cell>
        </row>
        <row r="2368">
          <cell r="A2368" t="str">
            <v>M4</v>
          </cell>
          <cell r="B2368" t="str">
            <v>W16</v>
          </cell>
          <cell r="C2368">
            <v>43208</v>
          </cell>
          <cell r="D2368" t="str">
            <v>A</v>
          </cell>
          <cell r="E2368" t="str">
            <v>PACKING</v>
          </cell>
          <cell r="G2368" t="str">
            <v>New</v>
          </cell>
          <cell r="H2368" t="str">
            <v>Clear View Cover</v>
          </cell>
          <cell r="J2368">
            <v>1209</v>
          </cell>
          <cell r="L2368">
            <v>9</v>
          </cell>
        </row>
        <row r="2369">
          <cell r="A2369" t="str">
            <v>M4</v>
          </cell>
          <cell r="B2369" t="str">
            <v>W16</v>
          </cell>
          <cell r="C2369">
            <v>43208</v>
          </cell>
          <cell r="D2369" t="str">
            <v>A</v>
          </cell>
          <cell r="E2369" t="str">
            <v>PACKING</v>
          </cell>
          <cell r="G2369" t="str">
            <v>New</v>
          </cell>
          <cell r="H2369" t="str">
            <v>Clear View Cover</v>
          </cell>
          <cell r="J2369">
            <v>61</v>
          </cell>
          <cell r="L2369">
            <v>0</v>
          </cell>
        </row>
        <row r="2370">
          <cell r="A2370" t="str">
            <v>M4</v>
          </cell>
          <cell r="B2370" t="str">
            <v>W16</v>
          </cell>
          <cell r="C2370">
            <v>43208</v>
          </cell>
          <cell r="D2370" t="str">
            <v>A</v>
          </cell>
          <cell r="E2370" t="str">
            <v>PACKING</v>
          </cell>
          <cell r="G2370" t="str">
            <v>New</v>
          </cell>
          <cell r="H2370" t="str">
            <v>Clear View Cover</v>
          </cell>
          <cell r="J2370">
            <v>487</v>
          </cell>
          <cell r="L2370">
            <v>7</v>
          </cell>
        </row>
        <row r="2371">
          <cell r="A2371" t="str">
            <v>M4</v>
          </cell>
          <cell r="B2371" t="str">
            <v>W16</v>
          </cell>
          <cell r="C2371">
            <v>43208</v>
          </cell>
          <cell r="D2371" t="str">
            <v>A</v>
          </cell>
          <cell r="E2371" t="str">
            <v>PACKING</v>
          </cell>
          <cell r="G2371" t="str">
            <v>Old</v>
          </cell>
          <cell r="H2371" t="str">
            <v>Clear View Cover</v>
          </cell>
          <cell r="J2371">
            <v>844</v>
          </cell>
          <cell r="L2371">
            <v>14</v>
          </cell>
        </row>
        <row r="2372">
          <cell r="A2372" t="str">
            <v>M4</v>
          </cell>
          <cell r="B2372" t="str">
            <v>W16</v>
          </cell>
          <cell r="C2372">
            <v>43208</v>
          </cell>
          <cell r="D2372" t="str">
            <v>A</v>
          </cell>
          <cell r="E2372" t="str">
            <v>PACKING</v>
          </cell>
          <cell r="G2372" t="str">
            <v>New</v>
          </cell>
          <cell r="H2372" t="str">
            <v>Clear View Cover</v>
          </cell>
          <cell r="J2372">
            <v>452</v>
          </cell>
          <cell r="L2372">
            <v>12</v>
          </cell>
        </row>
        <row r="2373">
          <cell r="A2373" t="str">
            <v>M4</v>
          </cell>
          <cell r="B2373" t="str">
            <v>W16</v>
          </cell>
          <cell r="C2373">
            <v>43208</v>
          </cell>
          <cell r="D2373" t="str">
            <v>A</v>
          </cell>
          <cell r="E2373" t="str">
            <v>PACKING</v>
          </cell>
          <cell r="G2373" t="str">
            <v>Old</v>
          </cell>
          <cell r="H2373" t="str">
            <v>Clear View Cover</v>
          </cell>
          <cell r="J2373">
            <v>192</v>
          </cell>
          <cell r="L2373">
            <v>12</v>
          </cell>
        </row>
        <row r="2374">
          <cell r="A2374" t="str">
            <v>M4</v>
          </cell>
          <cell r="B2374" t="str">
            <v>W16</v>
          </cell>
          <cell r="C2374">
            <v>43208</v>
          </cell>
          <cell r="D2374" t="str">
            <v>A</v>
          </cell>
          <cell r="E2374" t="str">
            <v>PACKING</v>
          </cell>
          <cell r="G2374" t="str">
            <v>New</v>
          </cell>
          <cell r="H2374" t="str">
            <v>Clear View Cover</v>
          </cell>
          <cell r="J2374">
            <v>765</v>
          </cell>
          <cell r="L2374">
            <v>0</v>
          </cell>
        </row>
        <row r="2375">
          <cell r="A2375" t="str">
            <v>M4</v>
          </cell>
          <cell r="B2375" t="str">
            <v>W16</v>
          </cell>
          <cell r="C2375">
            <v>43209</v>
          </cell>
          <cell r="D2375" t="str">
            <v>B</v>
          </cell>
          <cell r="E2375" t="str">
            <v>ASSY</v>
          </cell>
          <cell r="G2375" t="str">
            <v>Old</v>
          </cell>
          <cell r="H2375" t="str">
            <v>Book cover</v>
          </cell>
          <cell r="J2375">
            <v>1324</v>
          </cell>
          <cell r="L2375">
            <v>18</v>
          </cell>
        </row>
        <row r="2376">
          <cell r="A2376" t="str">
            <v>M4</v>
          </cell>
          <cell r="B2376" t="str">
            <v>W16</v>
          </cell>
          <cell r="C2376">
            <v>43209</v>
          </cell>
          <cell r="D2376" t="str">
            <v>B</v>
          </cell>
          <cell r="E2376" t="str">
            <v>ASSY</v>
          </cell>
          <cell r="G2376" t="str">
            <v>Old</v>
          </cell>
          <cell r="H2376" t="str">
            <v>Book cover</v>
          </cell>
          <cell r="J2376">
            <v>373</v>
          </cell>
          <cell r="L2376">
            <v>3</v>
          </cell>
        </row>
        <row r="2377">
          <cell r="A2377" t="str">
            <v>M4</v>
          </cell>
          <cell r="B2377" t="str">
            <v>W16</v>
          </cell>
          <cell r="C2377">
            <v>43209</v>
          </cell>
          <cell r="D2377" t="str">
            <v>B</v>
          </cell>
          <cell r="E2377" t="str">
            <v>ASSY</v>
          </cell>
          <cell r="G2377" t="str">
            <v>Old</v>
          </cell>
          <cell r="H2377" t="str">
            <v>Book cover</v>
          </cell>
          <cell r="J2377">
            <v>610</v>
          </cell>
          <cell r="L2377">
            <v>0</v>
          </cell>
        </row>
        <row r="2378">
          <cell r="A2378" t="str">
            <v>M4</v>
          </cell>
          <cell r="B2378" t="str">
            <v>W16</v>
          </cell>
          <cell r="C2378">
            <v>43209</v>
          </cell>
          <cell r="D2378" t="str">
            <v>B</v>
          </cell>
          <cell r="E2378" t="str">
            <v>ASSY</v>
          </cell>
          <cell r="G2378" t="str">
            <v>Old</v>
          </cell>
          <cell r="H2378" t="str">
            <v>Book cover</v>
          </cell>
          <cell r="J2378">
            <v>200</v>
          </cell>
          <cell r="L2378">
            <v>0</v>
          </cell>
        </row>
        <row r="2379">
          <cell r="A2379" t="str">
            <v>M4</v>
          </cell>
          <cell r="B2379" t="str">
            <v>W16</v>
          </cell>
          <cell r="C2379">
            <v>43209</v>
          </cell>
          <cell r="D2379" t="str">
            <v>B</v>
          </cell>
          <cell r="E2379" t="str">
            <v>ASSY</v>
          </cell>
          <cell r="G2379" t="str">
            <v>Old</v>
          </cell>
          <cell r="H2379" t="str">
            <v>Book cover</v>
          </cell>
          <cell r="J2379">
            <v>219</v>
          </cell>
          <cell r="L2379">
            <v>0</v>
          </cell>
        </row>
        <row r="2380">
          <cell r="A2380" t="str">
            <v>M4</v>
          </cell>
          <cell r="B2380" t="str">
            <v>W16</v>
          </cell>
          <cell r="C2380">
            <v>43209</v>
          </cell>
          <cell r="D2380" t="str">
            <v>B</v>
          </cell>
          <cell r="E2380" t="str">
            <v>ASSY</v>
          </cell>
          <cell r="G2380" t="str">
            <v>New Silicon</v>
          </cell>
          <cell r="H2380" t="str">
            <v>Silicon</v>
          </cell>
          <cell r="J2380">
            <v>812</v>
          </cell>
          <cell r="L2380">
            <v>0</v>
          </cell>
        </row>
        <row r="2381">
          <cell r="A2381" t="str">
            <v>M4</v>
          </cell>
          <cell r="B2381" t="str">
            <v>W16</v>
          </cell>
          <cell r="C2381">
            <v>43209</v>
          </cell>
          <cell r="D2381" t="str">
            <v>B</v>
          </cell>
          <cell r="E2381" t="str">
            <v>EDGE COATING</v>
          </cell>
          <cell r="G2381" t="str">
            <v>Old</v>
          </cell>
          <cell r="H2381" t="str">
            <v>Book cover</v>
          </cell>
          <cell r="J2381">
            <v>1151</v>
          </cell>
          <cell r="L2381">
            <v>0</v>
          </cell>
        </row>
        <row r="2382">
          <cell r="A2382" t="str">
            <v>M4</v>
          </cell>
          <cell r="B2382" t="str">
            <v>W16</v>
          </cell>
          <cell r="C2382">
            <v>43209</v>
          </cell>
          <cell r="D2382" t="str">
            <v>B</v>
          </cell>
          <cell r="E2382" t="str">
            <v>EDGE COATING</v>
          </cell>
          <cell r="G2382" t="str">
            <v>Old</v>
          </cell>
          <cell r="H2382" t="str">
            <v>Book cover</v>
          </cell>
          <cell r="J2382">
            <v>802</v>
          </cell>
          <cell r="L2382">
            <v>0</v>
          </cell>
        </row>
        <row r="2383">
          <cell r="A2383" t="str">
            <v>M4</v>
          </cell>
          <cell r="B2383" t="str">
            <v>W16</v>
          </cell>
          <cell r="C2383">
            <v>43209</v>
          </cell>
          <cell r="D2383" t="str">
            <v>B</v>
          </cell>
          <cell r="E2383" t="str">
            <v>EDGE COATING</v>
          </cell>
          <cell r="G2383" t="str">
            <v>Old</v>
          </cell>
          <cell r="H2383" t="str">
            <v>Book cover</v>
          </cell>
          <cell r="J2383">
            <v>501</v>
          </cell>
          <cell r="L2383">
            <v>0</v>
          </cell>
        </row>
        <row r="2384">
          <cell r="A2384" t="str">
            <v>M4</v>
          </cell>
          <cell r="B2384" t="str">
            <v>W16</v>
          </cell>
          <cell r="C2384">
            <v>43209</v>
          </cell>
          <cell r="D2384" t="str">
            <v>B</v>
          </cell>
          <cell r="E2384" t="str">
            <v>EDGE COATING</v>
          </cell>
          <cell r="G2384" t="str">
            <v>Old</v>
          </cell>
          <cell r="H2384" t="str">
            <v>Book cover</v>
          </cell>
          <cell r="J2384">
            <v>245</v>
          </cell>
          <cell r="L2384">
            <v>1</v>
          </cell>
        </row>
        <row r="2385">
          <cell r="A2385" t="str">
            <v>M4</v>
          </cell>
          <cell r="B2385" t="str">
            <v>W16</v>
          </cell>
          <cell r="C2385">
            <v>43209</v>
          </cell>
          <cell r="D2385" t="str">
            <v>B</v>
          </cell>
          <cell r="E2385" t="str">
            <v>EDGE COATING</v>
          </cell>
          <cell r="G2385" t="str">
            <v>New</v>
          </cell>
          <cell r="H2385" t="str">
            <v>Clear View Cover</v>
          </cell>
          <cell r="J2385">
            <v>1748</v>
          </cell>
          <cell r="L2385">
            <v>0</v>
          </cell>
        </row>
        <row r="2386">
          <cell r="A2386" t="str">
            <v>M4</v>
          </cell>
          <cell r="B2386" t="str">
            <v>W16</v>
          </cell>
          <cell r="C2386">
            <v>43209</v>
          </cell>
          <cell r="D2386" t="str">
            <v>B</v>
          </cell>
          <cell r="E2386" t="str">
            <v>EDGE COATING</v>
          </cell>
          <cell r="G2386" t="str">
            <v>New</v>
          </cell>
          <cell r="H2386" t="str">
            <v>Clear View Cover</v>
          </cell>
          <cell r="J2386">
            <v>1891</v>
          </cell>
          <cell r="L2386">
            <v>0</v>
          </cell>
        </row>
        <row r="2387">
          <cell r="A2387" t="str">
            <v>M4</v>
          </cell>
          <cell r="B2387" t="str">
            <v>W16</v>
          </cell>
          <cell r="C2387">
            <v>43209</v>
          </cell>
          <cell r="D2387" t="str">
            <v>B</v>
          </cell>
          <cell r="E2387" t="str">
            <v>EDGE COATING</v>
          </cell>
          <cell r="G2387" t="str">
            <v>New</v>
          </cell>
          <cell r="H2387" t="str">
            <v>Clear View Cover</v>
          </cell>
          <cell r="J2387">
            <v>3150</v>
          </cell>
          <cell r="L2387">
            <v>1</v>
          </cell>
        </row>
        <row r="2388">
          <cell r="A2388" t="str">
            <v>M4</v>
          </cell>
          <cell r="B2388" t="str">
            <v>W16</v>
          </cell>
          <cell r="C2388">
            <v>43209</v>
          </cell>
          <cell r="D2388" t="str">
            <v>B</v>
          </cell>
          <cell r="E2388" t="str">
            <v>EDGE COATING</v>
          </cell>
          <cell r="G2388" t="str">
            <v>New</v>
          </cell>
          <cell r="H2388" t="str">
            <v>Clear View Cover</v>
          </cell>
          <cell r="J2388">
            <v>1093</v>
          </cell>
          <cell r="L2388">
            <v>0</v>
          </cell>
        </row>
        <row r="2389">
          <cell r="A2389" t="str">
            <v>M4</v>
          </cell>
          <cell r="B2389" t="str">
            <v>W16</v>
          </cell>
          <cell r="C2389">
            <v>43209</v>
          </cell>
          <cell r="D2389" t="str">
            <v>B</v>
          </cell>
          <cell r="E2389" t="str">
            <v>EDGE COATING</v>
          </cell>
          <cell r="G2389" t="str">
            <v>Old</v>
          </cell>
          <cell r="H2389" t="str">
            <v>Clear View Cover</v>
          </cell>
          <cell r="J2389">
            <v>1220</v>
          </cell>
          <cell r="L2389">
            <v>0</v>
          </cell>
        </row>
        <row r="2390">
          <cell r="A2390" t="str">
            <v>M4</v>
          </cell>
          <cell r="B2390" t="str">
            <v>W16</v>
          </cell>
          <cell r="C2390">
            <v>43209</v>
          </cell>
          <cell r="D2390" t="str">
            <v>B</v>
          </cell>
          <cell r="E2390" t="str">
            <v>EDGE COATING</v>
          </cell>
          <cell r="G2390" t="str">
            <v>Old</v>
          </cell>
          <cell r="H2390" t="str">
            <v>Clear View Cover</v>
          </cell>
          <cell r="J2390">
            <v>156</v>
          </cell>
          <cell r="L2390">
            <v>0</v>
          </cell>
        </row>
        <row r="2391">
          <cell r="A2391" t="str">
            <v>M4</v>
          </cell>
          <cell r="B2391" t="str">
            <v>W16</v>
          </cell>
          <cell r="C2391">
            <v>43209</v>
          </cell>
          <cell r="D2391" t="str">
            <v>B</v>
          </cell>
          <cell r="E2391" t="str">
            <v>EDGE COATING</v>
          </cell>
          <cell r="G2391" t="str">
            <v>Old</v>
          </cell>
          <cell r="H2391" t="str">
            <v>Clear View Cover</v>
          </cell>
          <cell r="J2391">
            <v>386</v>
          </cell>
          <cell r="L2391">
            <v>0</v>
          </cell>
        </row>
        <row r="2392">
          <cell r="A2392" t="str">
            <v>M4</v>
          </cell>
          <cell r="B2392" t="str">
            <v>W16</v>
          </cell>
          <cell r="C2392">
            <v>43209</v>
          </cell>
          <cell r="D2392" t="str">
            <v>B</v>
          </cell>
          <cell r="E2392" t="str">
            <v>EDGE COATING</v>
          </cell>
          <cell r="G2392" t="str">
            <v>Old</v>
          </cell>
          <cell r="H2392" t="str">
            <v>Clear View Cover</v>
          </cell>
          <cell r="J2392">
            <v>20</v>
          </cell>
          <cell r="L2392">
            <v>0</v>
          </cell>
        </row>
        <row r="2393">
          <cell r="A2393" t="str">
            <v>M4</v>
          </cell>
          <cell r="B2393" t="str">
            <v>W16</v>
          </cell>
          <cell r="C2393">
            <v>43209</v>
          </cell>
          <cell r="D2393" t="str">
            <v>B</v>
          </cell>
          <cell r="E2393" t="str">
            <v>EDGE COATING</v>
          </cell>
          <cell r="G2393" t="str">
            <v>Old</v>
          </cell>
          <cell r="H2393" t="str">
            <v>Clear View Cover</v>
          </cell>
          <cell r="J2393">
            <v>101</v>
          </cell>
          <cell r="L2393">
            <v>0</v>
          </cell>
        </row>
        <row r="2394">
          <cell r="A2394" t="str">
            <v>M4</v>
          </cell>
          <cell r="B2394" t="str">
            <v>W16</v>
          </cell>
          <cell r="C2394">
            <v>43209</v>
          </cell>
          <cell r="D2394" t="str">
            <v>B</v>
          </cell>
          <cell r="E2394" t="str">
            <v>EDGE COATING</v>
          </cell>
          <cell r="G2394" t="str">
            <v>Old</v>
          </cell>
          <cell r="H2394" t="str">
            <v>Clear View Cover</v>
          </cell>
          <cell r="J2394">
            <v>116</v>
          </cell>
          <cell r="L2394">
            <v>0</v>
          </cell>
        </row>
        <row r="2395">
          <cell r="A2395" t="str">
            <v>M4</v>
          </cell>
          <cell r="B2395" t="str">
            <v>W16</v>
          </cell>
          <cell r="C2395">
            <v>43209</v>
          </cell>
          <cell r="D2395" t="str">
            <v>B</v>
          </cell>
          <cell r="E2395" t="str">
            <v>EDGE COATING</v>
          </cell>
          <cell r="G2395" t="str">
            <v>Old</v>
          </cell>
          <cell r="H2395" t="str">
            <v>Clear View Cover</v>
          </cell>
          <cell r="J2395">
            <v>2136</v>
          </cell>
          <cell r="L2395">
            <v>1</v>
          </cell>
        </row>
        <row r="2396">
          <cell r="A2396" t="str">
            <v>M4</v>
          </cell>
          <cell r="B2396" t="str">
            <v>W16</v>
          </cell>
          <cell r="C2396">
            <v>43209</v>
          </cell>
          <cell r="D2396" t="str">
            <v>B</v>
          </cell>
          <cell r="E2396" t="str">
            <v>EDGE COATING</v>
          </cell>
          <cell r="G2396" t="str">
            <v>Old</v>
          </cell>
          <cell r="H2396" t="str">
            <v>Clear View Cover</v>
          </cell>
          <cell r="J2396">
            <v>262</v>
          </cell>
          <cell r="L2396">
            <v>0</v>
          </cell>
        </row>
        <row r="2397">
          <cell r="A2397" t="str">
            <v>M4</v>
          </cell>
          <cell r="B2397" t="str">
            <v>W16</v>
          </cell>
          <cell r="C2397">
            <v>43209</v>
          </cell>
          <cell r="D2397" t="str">
            <v>B</v>
          </cell>
          <cell r="E2397" t="str">
            <v>ASSY</v>
          </cell>
          <cell r="G2397" t="str">
            <v>Old</v>
          </cell>
          <cell r="H2397" t="str">
            <v>Clear View Cover</v>
          </cell>
          <cell r="J2397">
            <v>1230</v>
          </cell>
          <cell r="L2397">
            <v>3</v>
          </cell>
        </row>
        <row r="2398">
          <cell r="A2398" t="str">
            <v>M4</v>
          </cell>
          <cell r="B2398" t="str">
            <v>W16</v>
          </cell>
          <cell r="C2398">
            <v>43209</v>
          </cell>
          <cell r="D2398" t="str">
            <v>B</v>
          </cell>
          <cell r="E2398" t="str">
            <v>ASSY</v>
          </cell>
          <cell r="G2398" t="str">
            <v>Old</v>
          </cell>
          <cell r="H2398" t="str">
            <v>Clear View Cover</v>
          </cell>
          <cell r="J2398">
            <v>472</v>
          </cell>
          <cell r="L2398">
            <v>0</v>
          </cell>
        </row>
        <row r="2399">
          <cell r="A2399" t="str">
            <v>M4</v>
          </cell>
          <cell r="B2399" t="str">
            <v>W16</v>
          </cell>
          <cell r="C2399">
            <v>43209</v>
          </cell>
          <cell r="D2399" t="str">
            <v>B</v>
          </cell>
          <cell r="E2399" t="str">
            <v>ASSY</v>
          </cell>
          <cell r="G2399" t="str">
            <v>Old</v>
          </cell>
          <cell r="H2399" t="str">
            <v>Clear View Cover</v>
          </cell>
          <cell r="J2399">
            <v>887</v>
          </cell>
          <cell r="L2399">
            <v>0</v>
          </cell>
        </row>
        <row r="2400">
          <cell r="A2400" t="str">
            <v>M4</v>
          </cell>
          <cell r="B2400" t="str">
            <v>W16</v>
          </cell>
          <cell r="C2400">
            <v>43209</v>
          </cell>
          <cell r="D2400" t="str">
            <v>B</v>
          </cell>
          <cell r="E2400" t="str">
            <v>ASSY</v>
          </cell>
          <cell r="G2400" t="str">
            <v>Old</v>
          </cell>
          <cell r="H2400" t="str">
            <v>Clear View Cover</v>
          </cell>
          <cell r="J2400">
            <v>159</v>
          </cell>
          <cell r="L2400">
            <v>0</v>
          </cell>
        </row>
        <row r="2401">
          <cell r="A2401" t="str">
            <v>M4</v>
          </cell>
          <cell r="B2401" t="str">
            <v>W16</v>
          </cell>
          <cell r="C2401">
            <v>43209</v>
          </cell>
          <cell r="D2401" t="str">
            <v>B</v>
          </cell>
          <cell r="E2401" t="str">
            <v>ASSY</v>
          </cell>
          <cell r="G2401" t="str">
            <v>Old</v>
          </cell>
          <cell r="H2401" t="str">
            <v>Clear View Cover</v>
          </cell>
          <cell r="J2401">
            <v>30</v>
          </cell>
          <cell r="L2401">
            <v>0</v>
          </cell>
        </row>
        <row r="2402">
          <cell r="A2402" t="str">
            <v>M4</v>
          </cell>
          <cell r="B2402" t="str">
            <v>W16</v>
          </cell>
          <cell r="C2402">
            <v>43209</v>
          </cell>
          <cell r="D2402" t="str">
            <v>B</v>
          </cell>
          <cell r="E2402" t="str">
            <v>ASSY</v>
          </cell>
          <cell r="G2402" t="str">
            <v>Old</v>
          </cell>
          <cell r="H2402" t="str">
            <v>Clear View Cover</v>
          </cell>
          <cell r="J2402">
            <v>95</v>
          </cell>
          <cell r="L2402">
            <v>0</v>
          </cell>
        </row>
        <row r="2403">
          <cell r="A2403" t="str">
            <v>M4</v>
          </cell>
          <cell r="B2403" t="str">
            <v>W16</v>
          </cell>
          <cell r="C2403">
            <v>43209</v>
          </cell>
          <cell r="D2403" t="str">
            <v>B</v>
          </cell>
          <cell r="E2403" t="str">
            <v>ASSY</v>
          </cell>
          <cell r="G2403" t="str">
            <v>Old</v>
          </cell>
          <cell r="H2403" t="str">
            <v>Clear View Cover</v>
          </cell>
          <cell r="J2403">
            <v>407</v>
          </cell>
          <cell r="L2403">
            <v>0</v>
          </cell>
        </row>
        <row r="2404">
          <cell r="A2404" t="str">
            <v>M4</v>
          </cell>
          <cell r="B2404" t="str">
            <v>W16</v>
          </cell>
          <cell r="C2404">
            <v>43209</v>
          </cell>
          <cell r="D2404" t="str">
            <v>B</v>
          </cell>
          <cell r="E2404" t="str">
            <v>ASSY</v>
          </cell>
          <cell r="G2404" t="str">
            <v>Old</v>
          </cell>
          <cell r="H2404" t="str">
            <v>Clear View Cover</v>
          </cell>
          <cell r="J2404">
            <v>100</v>
          </cell>
          <cell r="L2404">
            <v>0</v>
          </cell>
        </row>
        <row r="2405">
          <cell r="A2405" t="str">
            <v>M4</v>
          </cell>
          <cell r="B2405" t="str">
            <v>W16</v>
          </cell>
          <cell r="C2405">
            <v>43209</v>
          </cell>
          <cell r="D2405" t="str">
            <v>B</v>
          </cell>
          <cell r="E2405" t="str">
            <v>ASSY</v>
          </cell>
          <cell r="G2405" t="str">
            <v>Old</v>
          </cell>
          <cell r="H2405" t="str">
            <v>Clear View Cover</v>
          </cell>
          <cell r="J2405">
            <v>18</v>
          </cell>
          <cell r="L2405">
            <v>0</v>
          </cell>
        </row>
        <row r="2406">
          <cell r="A2406" t="str">
            <v>M4</v>
          </cell>
          <cell r="B2406" t="str">
            <v>W16</v>
          </cell>
          <cell r="C2406">
            <v>43209</v>
          </cell>
          <cell r="D2406" t="str">
            <v>B</v>
          </cell>
          <cell r="E2406" t="str">
            <v>MAIN HEATING</v>
          </cell>
          <cell r="G2406" t="str">
            <v>Old</v>
          </cell>
          <cell r="H2406" t="str">
            <v>Clear View Cover</v>
          </cell>
          <cell r="J2406">
            <v>27</v>
          </cell>
          <cell r="L2406">
            <v>0</v>
          </cell>
        </row>
        <row r="2407">
          <cell r="A2407" t="str">
            <v>M4</v>
          </cell>
          <cell r="B2407" t="str">
            <v>W16</v>
          </cell>
          <cell r="C2407">
            <v>43209</v>
          </cell>
          <cell r="D2407" t="str">
            <v>B</v>
          </cell>
          <cell r="E2407" t="str">
            <v>MAIN HEATING</v>
          </cell>
          <cell r="G2407" t="str">
            <v>Old</v>
          </cell>
          <cell r="H2407" t="str">
            <v>Clear View Cover</v>
          </cell>
          <cell r="J2407">
            <v>91</v>
          </cell>
          <cell r="L2407">
            <v>0</v>
          </cell>
        </row>
        <row r="2408">
          <cell r="A2408" t="str">
            <v>M4</v>
          </cell>
          <cell r="B2408" t="str">
            <v>W16</v>
          </cell>
          <cell r="C2408">
            <v>43209</v>
          </cell>
          <cell r="D2408" t="str">
            <v>B</v>
          </cell>
          <cell r="E2408" t="str">
            <v>MAIN HEATING</v>
          </cell>
          <cell r="G2408" t="str">
            <v>Old</v>
          </cell>
          <cell r="H2408" t="str">
            <v>Clear View Cover</v>
          </cell>
          <cell r="J2408">
            <v>600</v>
          </cell>
          <cell r="L2408">
            <v>0</v>
          </cell>
        </row>
        <row r="2409">
          <cell r="A2409" t="str">
            <v>M4</v>
          </cell>
          <cell r="B2409" t="str">
            <v>W16</v>
          </cell>
          <cell r="C2409">
            <v>43209</v>
          </cell>
          <cell r="D2409" t="str">
            <v>B</v>
          </cell>
          <cell r="E2409" t="str">
            <v>ASSY</v>
          </cell>
          <cell r="G2409" t="str">
            <v>New</v>
          </cell>
          <cell r="H2409" t="str">
            <v>Clear View Cover</v>
          </cell>
          <cell r="J2409">
            <v>2436</v>
          </cell>
          <cell r="L2409">
            <v>1</v>
          </cell>
        </row>
        <row r="2410">
          <cell r="A2410" t="str">
            <v>M4</v>
          </cell>
          <cell r="B2410" t="str">
            <v>W16</v>
          </cell>
          <cell r="C2410">
            <v>43209</v>
          </cell>
          <cell r="D2410" t="str">
            <v>B</v>
          </cell>
          <cell r="E2410" t="str">
            <v>ASSY</v>
          </cell>
          <cell r="G2410" t="str">
            <v>New</v>
          </cell>
          <cell r="H2410" t="str">
            <v>Clear View Cover</v>
          </cell>
          <cell r="J2410">
            <v>1270</v>
          </cell>
          <cell r="L2410">
            <v>0</v>
          </cell>
        </row>
        <row r="2411">
          <cell r="A2411" t="str">
            <v>M4</v>
          </cell>
          <cell r="B2411" t="str">
            <v>W16</v>
          </cell>
          <cell r="C2411">
            <v>43209</v>
          </cell>
          <cell r="D2411" t="str">
            <v>B</v>
          </cell>
          <cell r="E2411" t="str">
            <v>ASSY</v>
          </cell>
          <cell r="G2411" t="str">
            <v>Old</v>
          </cell>
          <cell r="H2411" t="str">
            <v>Flip Cover</v>
          </cell>
          <cell r="J2411">
            <v>1535</v>
          </cell>
          <cell r="L2411">
            <v>0</v>
          </cell>
        </row>
        <row r="2412">
          <cell r="A2412" t="str">
            <v>M4</v>
          </cell>
          <cell r="B2412" t="str">
            <v>W16</v>
          </cell>
          <cell r="C2412">
            <v>43209</v>
          </cell>
          <cell r="D2412" t="str">
            <v>B</v>
          </cell>
          <cell r="E2412" t="str">
            <v>ASSY</v>
          </cell>
          <cell r="G2412" t="str">
            <v>Old</v>
          </cell>
          <cell r="H2412" t="str">
            <v>Clear View Cover</v>
          </cell>
          <cell r="J2412">
            <v>135</v>
          </cell>
          <cell r="L2412">
            <v>0</v>
          </cell>
        </row>
        <row r="2413">
          <cell r="A2413" t="str">
            <v>M4</v>
          </cell>
          <cell r="B2413" t="str">
            <v>W16</v>
          </cell>
          <cell r="C2413">
            <v>43209</v>
          </cell>
          <cell r="D2413" t="str">
            <v>B</v>
          </cell>
          <cell r="E2413" t="str">
            <v>ASSY</v>
          </cell>
          <cell r="G2413" t="str">
            <v>Old</v>
          </cell>
          <cell r="H2413" t="str">
            <v>Clear View Cover</v>
          </cell>
          <cell r="J2413">
            <v>300</v>
          </cell>
          <cell r="L2413">
            <v>0</v>
          </cell>
        </row>
        <row r="2414">
          <cell r="A2414" t="str">
            <v>M4</v>
          </cell>
          <cell r="B2414" t="str">
            <v>W16</v>
          </cell>
          <cell r="C2414">
            <v>43209</v>
          </cell>
          <cell r="D2414" t="str">
            <v>B</v>
          </cell>
          <cell r="E2414" t="str">
            <v>ASSY</v>
          </cell>
          <cell r="G2414" t="str">
            <v>Old</v>
          </cell>
          <cell r="H2414" t="str">
            <v>Clear View Cover</v>
          </cell>
          <cell r="J2414">
            <v>2</v>
          </cell>
          <cell r="L2414">
            <v>0</v>
          </cell>
        </row>
        <row r="2415">
          <cell r="A2415" t="str">
            <v>M4</v>
          </cell>
          <cell r="B2415" t="str">
            <v>W16</v>
          </cell>
          <cell r="C2415">
            <v>43209</v>
          </cell>
          <cell r="D2415" t="str">
            <v>B</v>
          </cell>
          <cell r="E2415" t="str">
            <v>ASSY</v>
          </cell>
          <cell r="G2415" t="str">
            <v>New</v>
          </cell>
          <cell r="H2415" t="str">
            <v>Clear View Cover</v>
          </cell>
          <cell r="J2415">
            <v>2200</v>
          </cell>
          <cell r="L2415">
            <v>0</v>
          </cell>
        </row>
        <row r="2416">
          <cell r="A2416" t="str">
            <v>M4</v>
          </cell>
          <cell r="B2416" t="str">
            <v>W16</v>
          </cell>
          <cell r="C2416">
            <v>43209</v>
          </cell>
          <cell r="D2416" t="str">
            <v>B</v>
          </cell>
          <cell r="E2416" t="str">
            <v>ASSY</v>
          </cell>
          <cell r="G2416" t="str">
            <v>New</v>
          </cell>
          <cell r="H2416" t="str">
            <v>Clear View Cover</v>
          </cell>
          <cell r="J2416">
            <v>1906</v>
          </cell>
          <cell r="L2416">
            <v>2</v>
          </cell>
        </row>
        <row r="2417">
          <cell r="A2417" t="str">
            <v>M4</v>
          </cell>
          <cell r="B2417" t="str">
            <v>W16</v>
          </cell>
          <cell r="C2417">
            <v>43209</v>
          </cell>
          <cell r="D2417" t="str">
            <v>B</v>
          </cell>
          <cell r="E2417" t="str">
            <v>MAIN HEATING</v>
          </cell>
          <cell r="G2417" t="str">
            <v>New</v>
          </cell>
          <cell r="H2417" t="str">
            <v>Clear View Cover</v>
          </cell>
          <cell r="J2417">
            <v>3600</v>
          </cell>
          <cell r="L2417">
            <v>0</v>
          </cell>
        </row>
        <row r="2418">
          <cell r="A2418" t="str">
            <v>M4</v>
          </cell>
          <cell r="B2418" t="str">
            <v>W16</v>
          </cell>
          <cell r="C2418">
            <v>43209</v>
          </cell>
          <cell r="D2418" t="str">
            <v>B</v>
          </cell>
          <cell r="E2418" t="str">
            <v>MAIN HEATING</v>
          </cell>
          <cell r="G2418" t="str">
            <v>New</v>
          </cell>
          <cell r="H2418" t="str">
            <v>Clear View Cover</v>
          </cell>
          <cell r="J2418">
            <v>8</v>
          </cell>
          <cell r="L2418">
            <v>0</v>
          </cell>
        </row>
        <row r="2419">
          <cell r="A2419" t="str">
            <v>M4</v>
          </cell>
          <cell r="B2419" t="str">
            <v>W16</v>
          </cell>
          <cell r="C2419">
            <v>43209</v>
          </cell>
          <cell r="D2419" t="str">
            <v>B</v>
          </cell>
          <cell r="E2419" t="str">
            <v>MAIN HEATING</v>
          </cell>
          <cell r="G2419" t="str">
            <v>New</v>
          </cell>
          <cell r="H2419" t="str">
            <v>Clear View Cover</v>
          </cell>
          <cell r="J2419">
            <v>3</v>
          </cell>
          <cell r="L2419">
            <v>0</v>
          </cell>
        </row>
        <row r="2420">
          <cell r="A2420" t="str">
            <v>M4</v>
          </cell>
          <cell r="B2420" t="str">
            <v>W16</v>
          </cell>
          <cell r="C2420">
            <v>43209</v>
          </cell>
          <cell r="D2420" t="str">
            <v>B</v>
          </cell>
          <cell r="E2420" t="str">
            <v>MAIN HEATING</v>
          </cell>
          <cell r="G2420" t="str">
            <v>New</v>
          </cell>
          <cell r="H2420" t="str">
            <v>Clear View Cover</v>
          </cell>
          <cell r="J2420">
            <v>5</v>
          </cell>
          <cell r="L2420">
            <v>0</v>
          </cell>
        </row>
        <row r="2421">
          <cell r="A2421" t="str">
            <v>M4</v>
          </cell>
          <cell r="B2421" t="str">
            <v>W16</v>
          </cell>
          <cell r="C2421">
            <v>43209</v>
          </cell>
          <cell r="D2421" t="str">
            <v>B</v>
          </cell>
          <cell r="E2421" t="str">
            <v>MAIN HEATING</v>
          </cell>
          <cell r="G2421" t="str">
            <v>Old</v>
          </cell>
          <cell r="H2421" t="str">
            <v>Book cover</v>
          </cell>
          <cell r="J2421">
            <v>632</v>
          </cell>
          <cell r="L2421">
            <v>0</v>
          </cell>
        </row>
        <row r="2422">
          <cell r="A2422" t="str">
            <v>M4</v>
          </cell>
          <cell r="B2422" t="str">
            <v>W16</v>
          </cell>
          <cell r="C2422">
            <v>43209</v>
          </cell>
          <cell r="D2422" t="str">
            <v>B</v>
          </cell>
          <cell r="E2422" t="str">
            <v>MAIN HEATING</v>
          </cell>
          <cell r="G2422" t="str">
            <v>Old</v>
          </cell>
          <cell r="H2422" t="str">
            <v>Book cover</v>
          </cell>
          <cell r="J2422">
            <v>34</v>
          </cell>
          <cell r="L2422">
            <v>0</v>
          </cell>
        </row>
        <row r="2423">
          <cell r="A2423" t="str">
            <v>M4</v>
          </cell>
          <cell r="B2423" t="str">
            <v>W16</v>
          </cell>
          <cell r="C2423">
            <v>43209</v>
          </cell>
          <cell r="D2423" t="str">
            <v>B</v>
          </cell>
          <cell r="E2423" t="str">
            <v>MAIN HEATING</v>
          </cell>
          <cell r="G2423" t="str">
            <v>Old</v>
          </cell>
          <cell r="H2423" t="str">
            <v>Clear View Cover</v>
          </cell>
          <cell r="J2423">
            <v>643</v>
          </cell>
          <cell r="L2423">
            <v>0</v>
          </cell>
        </row>
        <row r="2424">
          <cell r="A2424" t="str">
            <v>M4</v>
          </cell>
          <cell r="B2424" t="str">
            <v>W16</v>
          </cell>
          <cell r="C2424">
            <v>43209</v>
          </cell>
          <cell r="D2424" t="str">
            <v>B</v>
          </cell>
          <cell r="E2424" t="str">
            <v>MAIN HEATING</v>
          </cell>
          <cell r="G2424" t="str">
            <v>Old</v>
          </cell>
          <cell r="H2424" t="str">
            <v>Clear View Cover</v>
          </cell>
          <cell r="J2424">
            <v>35</v>
          </cell>
          <cell r="L2424">
            <v>0</v>
          </cell>
        </row>
        <row r="2425">
          <cell r="A2425" t="str">
            <v>M4</v>
          </cell>
          <cell r="B2425" t="str">
            <v>W16</v>
          </cell>
          <cell r="C2425">
            <v>43209</v>
          </cell>
          <cell r="D2425" t="str">
            <v>B</v>
          </cell>
          <cell r="E2425" t="str">
            <v>MAIN HEATING</v>
          </cell>
          <cell r="G2425" t="str">
            <v>Old</v>
          </cell>
          <cell r="H2425" t="str">
            <v>Clear View Cover</v>
          </cell>
          <cell r="J2425">
            <v>650</v>
          </cell>
          <cell r="L2425">
            <v>0</v>
          </cell>
        </row>
        <row r="2426">
          <cell r="A2426" t="str">
            <v>M4</v>
          </cell>
          <cell r="B2426" t="str">
            <v>W16</v>
          </cell>
          <cell r="C2426">
            <v>43209</v>
          </cell>
          <cell r="D2426" t="str">
            <v>B</v>
          </cell>
          <cell r="E2426" t="str">
            <v>IN T/P</v>
          </cell>
          <cell r="G2426" t="str">
            <v>New</v>
          </cell>
          <cell r="H2426" t="str">
            <v>Clear View Cover</v>
          </cell>
          <cell r="J2426">
            <v>4342</v>
          </cell>
          <cell r="L2426">
            <v>2</v>
          </cell>
        </row>
        <row r="2427">
          <cell r="A2427" t="str">
            <v>M4</v>
          </cell>
          <cell r="B2427" t="str">
            <v>W16</v>
          </cell>
          <cell r="C2427">
            <v>43209</v>
          </cell>
          <cell r="D2427" t="str">
            <v>B</v>
          </cell>
          <cell r="E2427" t="str">
            <v>IN T/P</v>
          </cell>
          <cell r="G2427" t="str">
            <v>Old</v>
          </cell>
          <cell r="H2427" t="str">
            <v>Clear View Cover</v>
          </cell>
          <cell r="J2427">
            <v>306</v>
          </cell>
          <cell r="L2427">
            <v>1</v>
          </cell>
        </row>
        <row r="2428">
          <cell r="A2428" t="str">
            <v>M4</v>
          </cell>
          <cell r="B2428" t="str">
            <v>W16</v>
          </cell>
          <cell r="C2428">
            <v>43209</v>
          </cell>
          <cell r="D2428" t="str">
            <v>B</v>
          </cell>
          <cell r="E2428" t="str">
            <v>IN T/P</v>
          </cell>
          <cell r="G2428" t="str">
            <v>Old</v>
          </cell>
          <cell r="H2428" t="str">
            <v>Clear View Cover</v>
          </cell>
          <cell r="J2428">
            <v>620</v>
          </cell>
          <cell r="L2428">
            <v>0</v>
          </cell>
        </row>
        <row r="2429">
          <cell r="A2429" t="str">
            <v>M4</v>
          </cell>
          <cell r="B2429" t="str">
            <v>W16</v>
          </cell>
          <cell r="C2429">
            <v>43209</v>
          </cell>
          <cell r="D2429" t="str">
            <v>B</v>
          </cell>
          <cell r="E2429" t="str">
            <v>IN T/P</v>
          </cell>
          <cell r="G2429" t="str">
            <v>Old</v>
          </cell>
          <cell r="H2429" t="str">
            <v>Clear View Cover</v>
          </cell>
          <cell r="J2429">
            <v>430</v>
          </cell>
          <cell r="L2429">
            <v>0</v>
          </cell>
        </row>
        <row r="2430">
          <cell r="A2430" t="str">
            <v>M4</v>
          </cell>
          <cell r="B2430" t="str">
            <v>W16</v>
          </cell>
          <cell r="C2430">
            <v>43209</v>
          </cell>
          <cell r="D2430" t="str">
            <v>B</v>
          </cell>
          <cell r="E2430" t="str">
            <v>IN T/P</v>
          </cell>
          <cell r="G2430" t="str">
            <v>Old</v>
          </cell>
          <cell r="H2430" t="str">
            <v>Clear View Cover</v>
          </cell>
          <cell r="J2430">
            <v>116</v>
          </cell>
          <cell r="L2430">
            <v>0</v>
          </cell>
        </row>
        <row r="2431">
          <cell r="A2431" t="str">
            <v>M4</v>
          </cell>
          <cell r="B2431" t="str">
            <v>W16</v>
          </cell>
          <cell r="C2431">
            <v>43209</v>
          </cell>
          <cell r="D2431" t="str">
            <v>B</v>
          </cell>
          <cell r="E2431" t="str">
            <v>IN T/P</v>
          </cell>
          <cell r="G2431" t="str">
            <v>Old</v>
          </cell>
          <cell r="H2431" t="str">
            <v>Clear View Cover</v>
          </cell>
          <cell r="J2431">
            <v>240</v>
          </cell>
          <cell r="L2431">
            <v>0</v>
          </cell>
        </row>
        <row r="2432">
          <cell r="A2432" t="str">
            <v>M4</v>
          </cell>
          <cell r="B2432" t="str">
            <v>W16</v>
          </cell>
          <cell r="C2432">
            <v>43209</v>
          </cell>
          <cell r="D2432" t="str">
            <v>B</v>
          </cell>
          <cell r="E2432" t="str">
            <v>IN T/P</v>
          </cell>
          <cell r="G2432" t="str">
            <v>Old</v>
          </cell>
          <cell r="H2432" t="str">
            <v>Clear View Cover</v>
          </cell>
          <cell r="J2432">
            <v>91</v>
          </cell>
          <cell r="L2432">
            <v>0</v>
          </cell>
        </row>
        <row r="2433">
          <cell r="A2433" t="str">
            <v>M4</v>
          </cell>
          <cell r="B2433" t="str">
            <v>W16</v>
          </cell>
          <cell r="C2433">
            <v>43209</v>
          </cell>
          <cell r="D2433" t="str">
            <v>B</v>
          </cell>
          <cell r="E2433" t="str">
            <v>IN T/P</v>
          </cell>
          <cell r="G2433" t="str">
            <v>Old</v>
          </cell>
          <cell r="H2433" t="str">
            <v>Book cover</v>
          </cell>
          <cell r="J2433">
            <v>906</v>
          </cell>
          <cell r="L2433">
            <v>0</v>
          </cell>
        </row>
        <row r="2434">
          <cell r="A2434" t="str">
            <v>M4</v>
          </cell>
          <cell r="B2434" t="str">
            <v>W16</v>
          </cell>
          <cell r="C2434">
            <v>43209</v>
          </cell>
          <cell r="D2434" t="str">
            <v>B</v>
          </cell>
          <cell r="E2434" t="str">
            <v>IN T/P</v>
          </cell>
          <cell r="G2434" t="str">
            <v>Old</v>
          </cell>
          <cell r="H2434" t="str">
            <v>Book cover</v>
          </cell>
          <cell r="J2434">
            <v>34</v>
          </cell>
          <cell r="L2434">
            <v>0</v>
          </cell>
        </row>
        <row r="2435">
          <cell r="A2435" t="str">
            <v>M4</v>
          </cell>
          <cell r="B2435" t="str">
            <v>W16</v>
          </cell>
          <cell r="C2435">
            <v>43209</v>
          </cell>
          <cell r="D2435" t="str">
            <v>B</v>
          </cell>
          <cell r="E2435" t="str">
            <v>IN T/P</v>
          </cell>
          <cell r="G2435" t="str">
            <v>Old</v>
          </cell>
          <cell r="H2435" t="str">
            <v>Book cover</v>
          </cell>
          <cell r="J2435">
            <v>1234</v>
          </cell>
          <cell r="L2435">
            <v>0</v>
          </cell>
        </row>
        <row r="2436">
          <cell r="A2436" t="str">
            <v>M4</v>
          </cell>
          <cell r="B2436" t="str">
            <v>W16</v>
          </cell>
          <cell r="C2436">
            <v>43209</v>
          </cell>
          <cell r="D2436" t="str">
            <v>B</v>
          </cell>
          <cell r="E2436" t="str">
            <v>IN T/P</v>
          </cell>
          <cell r="G2436" t="str">
            <v>Old</v>
          </cell>
          <cell r="H2436" t="str">
            <v>Book cover</v>
          </cell>
          <cell r="J2436">
            <v>540</v>
          </cell>
          <cell r="L2436">
            <v>0</v>
          </cell>
        </row>
        <row r="2437">
          <cell r="A2437" t="str">
            <v>M4</v>
          </cell>
          <cell r="B2437" t="str">
            <v>W16</v>
          </cell>
          <cell r="C2437">
            <v>43209</v>
          </cell>
          <cell r="D2437" t="str">
            <v>B</v>
          </cell>
          <cell r="E2437" t="str">
            <v>IN VAI</v>
          </cell>
          <cell r="G2437" t="str">
            <v>Old</v>
          </cell>
          <cell r="H2437" t="str">
            <v>Flip Cover</v>
          </cell>
          <cell r="J2437">
            <v>2150</v>
          </cell>
          <cell r="L2437">
            <v>0</v>
          </cell>
        </row>
        <row r="2438">
          <cell r="A2438" t="str">
            <v>M4</v>
          </cell>
          <cell r="B2438" t="str">
            <v>W16</v>
          </cell>
          <cell r="C2438">
            <v>43209</v>
          </cell>
          <cell r="D2438" t="str">
            <v>B</v>
          </cell>
          <cell r="E2438" t="str">
            <v>IN VAI</v>
          </cell>
          <cell r="G2438" t="str">
            <v>Old</v>
          </cell>
          <cell r="H2438" t="str">
            <v>Clear View Cover</v>
          </cell>
          <cell r="J2438">
            <v>200</v>
          </cell>
          <cell r="L2438">
            <v>0</v>
          </cell>
        </row>
        <row r="2439">
          <cell r="A2439" t="str">
            <v>M4</v>
          </cell>
          <cell r="B2439" t="str">
            <v>W16</v>
          </cell>
          <cell r="C2439">
            <v>43209</v>
          </cell>
          <cell r="D2439" t="str">
            <v>B</v>
          </cell>
          <cell r="E2439" t="str">
            <v>IN T/P</v>
          </cell>
          <cell r="G2439" t="str">
            <v>Old</v>
          </cell>
          <cell r="H2439" t="str">
            <v>Book cover</v>
          </cell>
          <cell r="J2439">
            <v>680</v>
          </cell>
          <cell r="L2439">
            <v>0</v>
          </cell>
        </row>
        <row r="2440">
          <cell r="A2440" t="str">
            <v>M4</v>
          </cell>
          <cell r="B2440" t="str">
            <v>W16</v>
          </cell>
          <cell r="C2440">
            <v>43209</v>
          </cell>
          <cell r="D2440" t="str">
            <v>B</v>
          </cell>
          <cell r="E2440" t="str">
            <v>PACKING</v>
          </cell>
          <cell r="G2440" t="str">
            <v>Old</v>
          </cell>
          <cell r="H2440" t="str">
            <v>Clear View Cover</v>
          </cell>
          <cell r="J2440">
            <v>371</v>
          </cell>
          <cell r="L2440">
            <v>11</v>
          </cell>
        </row>
        <row r="2441">
          <cell r="A2441" t="str">
            <v>M4</v>
          </cell>
          <cell r="B2441" t="str">
            <v>W16</v>
          </cell>
          <cell r="C2441">
            <v>43209</v>
          </cell>
          <cell r="D2441" t="str">
            <v>B</v>
          </cell>
          <cell r="E2441" t="str">
            <v>PACKING</v>
          </cell>
          <cell r="G2441" t="str">
            <v>Old</v>
          </cell>
          <cell r="H2441" t="str">
            <v>Clear View Cover</v>
          </cell>
          <cell r="J2441">
            <v>362</v>
          </cell>
          <cell r="L2441">
            <v>2</v>
          </cell>
        </row>
        <row r="2442">
          <cell r="A2442" t="str">
            <v>M4</v>
          </cell>
          <cell r="B2442" t="str">
            <v>W16</v>
          </cell>
          <cell r="C2442">
            <v>43209</v>
          </cell>
          <cell r="D2442" t="str">
            <v>B</v>
          </cell>
          <cell r="E2442" t="str">
            <v>PACKING</v>
          </cell>
          <cell r="G2442" t="str">
            <v>New</v>
          </cell>
          <cell r="H2442" t="str">
            <v>Clear View Cover</v>
          </cell>
          <cell r="J2442">
            <v>2292</v>
          </cell>
          <cell r="L2442">
            <v>18</v>
          </cell>
        </row>
        <row r="2443">
          <cell r="A2443" t="str">
            <v>M4</v>
          </cell>
          <cell r="B2443" t="str">
            <v>W16</v>
          </cell>
          <cell r="C2443">
            <v>43209</v>
          </cell>
          <cell r="D2443" t="str">
            <v>B</v>
          </cell>
          <cell r="E2443" t="str">
            <v>PACKING</v>
          </cell>
          <cell r="G2443" t="str">
            <v>Old</v>
          </cell>
          <cell r="H2443" t="str">
            <v>Clear View Cover</v>
          </cell>
          <cell r="J2443">
            <v>787</v>
          </cell>
          <cell r="L2443">
            <v>12</v>
          </cell>
        </row>
        <row r="2444">
          <cell r="A2444" t="str">
            <v>M4</v>
          </cell>
          <cell r="B2444" t="str">
            <v>W16</v>
          </cell>
          <cell r="C2444">
            <v>43209</v>
          </cell>
          <cell r="D2444" t="str">
            <v>B</v>
          </cell>
          <cell r="E2444" t="str">
            <v>PACKING</v>
          </cell>
          <cell r="G2444" t="str">
            <v>Old</v>
          </cell>
          <cell r="H2444" t="str">
            <v>Clear View Cover</v>
          </cell>
          <cell r="J2444">
            <v>40</v>
          </cell>
          <cell r="L2444">
            <v>0</v>
          </cell>
        </row>
        <row r="2445">
          <cell r="A2445" t="str">
            <v>M4</v>
          </cell>
          <cell r="B2445" t="str">
            <v>W16</v>
          </cell>
          <cell r="C2445">
            <v>43209</v>
          </cell>
          <cell r="D2445" t="str">
            <v>B</v>
          </cell>
          <cell r="E2445" t="str">
            <v>PACKING</v>
          </cell>
          <cell r="G2445" t="str">
            <v>Old</v>
          </cell>
          <cell r="H2445" t="str">
            <v>Clear View Cover</v>
          </cell>
          <cell r="J2445">
            <v>78</v>
          </cell>
          <cell r="L2445">
            <v>2</v>
          </cell>
        </row>
        <row r="2446">
          <cell r="A2446" t="str">
            <v>M4</v>
          </cell>
          <cell r="B2446" t="str">
            <v>W16</v>
          </cell>
          <cell r="C2446">
            <v>43209</v>
          </cell>
          <cell r="D2446" t="str">
            <v>B</v>
          </cell>
          <cell r="E2446" t="str">
            <v>PACKING</v>
          </cell>
          <cell r="G2446" t="str">
            <v>Old</v>
          </cell>
          <cell r="H2446" t="str">
            <v>Clear View Cover</v>
          </cell>
          <cell r="J2446">
            <v>2089</v>
          </cell>
          <cell r="L2446">
            <v>9</v>
          </cell>
        </row>
        <row r="2447">
          <cell r="A2447" t="str">
            <v>M4</v>
          </cell>
          <cell r="B2447" t="str">
            <v>W16</v>
          </cell>
          <cell r="C2447">
            <v>43209</v>
          </cell>
          <cell r="D2447" t="str">
            <v>B</v>
          </cell>
          <cell r="E2447" t="str">
            <v>PACKING</v>
          </cell>
          <cell r="G2447" t="str">
            <v>Old</v>
          </cell>
          <cell r="H2447" t="str">
            <v>Flip Cover</v>
          </cell>
          <cell r="J2447">
            <v>380</v>
          </cell>
          <cell r="L2447">
            <v>0</v>
          </cell>
        </row>
        <row r="2448">
          <cell r="A2448" t="str">
            <v>M4</v>
          </cell>
          <cell r="B2448" t="str">
            <v>W16</v>
          </cell>
          <cell r="C2448">
            <v>43209</v>
          </cell>
          <cell r="D2448" t="str">
            <v>B</v>
          </cell>
          <cell r="E2448" t="str">
            <v>PACKING</v>
          </cell>
          <cell r="G2448" t="str">
            <v>Old</v>
          </cell>
          <cell r="H2448" t="str">
            <v>Book cover</v>
          </cell>
          <cell r="J2448">
            <v>1016</v>
          </cell>
          <cell r="L2448">
            <v>6</v>
          </cell>
        </row>
        <row r="2449">
          <cell r="A2449" t="str">
            <v>M4</v>
          </cell>
          <cell r="B2449" t="str">
            <v>W16</v>
          </cell>
          <cell r="C2449">
            <v>43209</v>
          </cell>
          <cell r="D2449" t="str">
            <v>B</v>
          </cell>
          <cell r="E2449" t="str">
            <v>PACKING</v>
          </cell>
          <cell r="G2449" t="str">
            <v>Old</v>
          </cell>
          <cell r="H2449" t="str">
            <v>Book cover</v>
          </cell>
          <cell r="J2449">
            <v>60</v>
          </cell>
          <cell r="L2449">
            <v>0</v>
          </cell>
        </row>
        <row r="2450">
          <cell r="A2450" t="str">
            <v>M4</v>
          </cell>
          <cell r="B2450" t="str">
            <v>W16</v>
          </cell>
          <cell r="C2450">
            <v>43209</v>
          </cell>
          <cell r="D2450" t="str">
            <v>B</v>
          </cell>
          <cell r="E2450" t="str">
            <v>PACKING</v>
          </cell>
          <cell r="G2450" t="str">
            <v>Old</v>
          </cell>
          <cell r="H2450" t="str">
            <v>Book cover</v>
          </cell>
          <cell r="J2450">
            <v>512</v>
          </cell>
          <cell r="L2450">
            <v>12</v>
          </cell>
        </row>
        <row r="2451">
          <cell r="A2451" t="str">
            <v>M4</v>
          </cell>
          <cell r="B2451" t="str">
            <v>W16</v>
          </cell>
          <cell r="C2451">
            <v>43209</v>
          </cell>
          <cell r="D2451" t="str">
            <v>B</v>
          </cell>
          <cell r="E2451" t="str">
            <v>PACKING</v>
          </cell>
          <cell r="G2451" t="str">
            <v>Old</v>
          </cell>
          <cell r="H2451" t="str">
            <v>Book cover</v>
          </cell>
          <cell r="J2451">
            <v>1100</v>
          </cell>
          <cell r="L2451">
            <v>0</v>
          </cell>
        </row>
        <row r="2452">
          <cell r="A2452" t="str">
            <v>M4</v>
          </cell>
          <cell r="B2452" t="str">
            <v>W16</v>
          </cell>
          <cell r="C2452">
            <v>43209</v>
          </cell>
          <cell r="D2452" t="str">
            <v>B</v>
          </cell>
          <cell r="E2452" t="str">
            <v>PACKING</v>
          </cell>
          <cell r="G2452" t="str">
            <v>Old</v>
          </cell>
          <cell r="H2452" t="str">
            <v>Book cover</v>
          </cell>
          <cell r="J2452">
            <v>625</v>
          </cell>
          <cell r="L2452">
            <v>0</v>
          </cell>
        </row>
        <row r="2453">
          <cell r="A2453" t="str">
            <v>M4</v>
          </cell>
          <cell r="B2453" t="str">
            <v>W16</v>
          </cell>
          <cell r="C2453">
            <v>43209</v>
          </cell>
          <cell r="D2453" t="str">
            <v>B</v>
          </cell>
          <cell r="E2453" t="str">
            <v>PACKING</v>
          </cell>
          <cell r="G2453" t="str">
            <v>New</v>
          </cell>
          <cell r="H2453" t="str">
            <v>Clear View Cover</v>
          </cell>
          <cell r="J2453">
            <v>3514</v>
          </cell>
          <cell r="L2453">
            <v>34</v>
          </cell>
        </row>
        <row r="2454">
          <cell r="A2454" t="str">
            <v>M4</v>
          </cell>
          <cell r="B2454" t="str">
            <v>W16</v>
          </cell>
          <cell r="C2454">
            <v>43209</v>
          </cell>
          <cell r="D2454" t="str">
            <v>A</v>
          </cell>
          <cell r="E2454" t="str">
            <v>PACKING</v>
          </cell>
          <cell r="G2454" t="str">
            <v>New</v>
          </cell>
          <cell r="H2454" t="str">
            <v>Clear View Cover</v>
          </cell>
          <cell r="J2454">
            <v>2211</v>
          </cell>
          <cell r="L2454">
            <v>6</v>
          </cell>
        </row>
        <row r="2455">
          <cell r="A2455" t="str">
            <v>M4</v>
          </cell>
          <cell r="B2455" t="str">
            <v>W16</v>
          </cell>
          <cell r="C2455">
            <v>43209</v>
          </cell>
          <cell r="D2455" t="str">
            <v>A</v>
          </cell>
          <cell r="E2455" t="str">
            <v>PACKING</v>
          </cell>
          <cell r="G2455" t="str">
            <v>Old</v>
          </cell>
          <cell r="H2455" t="str">
            <v>Clear View Cover</v>
          </cell>
          <cell r="J2455">
            <v>56</v>
          </cell>
          <cell r="L2455">
            <v>5</v>
          </cell>
        </row>
        <row r="2456">
          <cell r="A2456" t="str">
            <v>M4</v>
          </cell>
          <cell r="B2456" t="str">
            <v>W16</v>
          </cell>
          <cell r="C2456">
            <v>43209</v>
          </cell>
          <cell r="D2456" t="str">
            <v>A</v>
          </cell>
          <cell r="E2456" t="str">
            <v>PACKING</v>
          </cell>
          <cell r="G2456" t="str">
            <v>Old</v>
          </cell>
          <cell r="H2456" t="str">
            <v>Clear View Cover</v>
          </cell>
          <cell r="J2456">
            <v>205</v>
          </cell>
          <cell r="L2456">
            <v>5</v>
          </cell>
        </row>
        <row r="2457">
          <cell r="A2457" t="str">
            <v>M4</v>
          </cell>
          <cell r="B2457" t="str">
            <v>W16</v>
          </cell>
          <cell r="C2457">
            <v>43209</v>
          </cell>
          <cell r="D2457" t="str">
            <v>A</v>
          </cell>
          <cell r="E2457" t="str">
            <v>PACKING</v>
          </cell>
          <cell r="G2457" t="str">
            <v>Old</v>
          </cell>
          <cell r="H2457" t="str">
            <v>Clear View Cover</v>
          </cell>
          <cell r="J2457">
            <v>509</v>
          </cell>
          <cell r="L2457">
            <v>9</v>
          </cell>
        </row>
        <row r="2458">
          <cell r="A2458" t="str">
            <v>M4</v>
          </cell>
          <cell r="B2458" t="str">
            <v>W16</v>
          </cell>
          <cell r="C2458">
            <v>43209</v>
          </cell>
          <cell r="D2458" t="str">
            <v>A</v>
          </cell>
          <cell r="E2458" t="str">
            <v>PACKING</v>
          </cell>
          <cell r="G2458" t="str">
            <v>Old</v>
          </cell>
          <cell r="H2458" t="str">
            <v>Flip Cover</v>
          </cell>
          <cell r="J2458">
            <v>176</v>
          </cell>
          <cell r="L2458">
            <v>16</v>
          </cell>
        </row>
        <row r="2459">
          <cell r="A2459" t="str">
            <v>M4</v>
          </cell>
          <cell r="B2459" t="str">
            <v>W16</v>
          </cell>
          <cell r="C2459">
            <v>43209</v>
          </cell>
          <cell r="D2459" t="str">
            <v>A</v>
          </cell>
          <cell r="E2459" t="str">
            <v>PACKING</v>
          </cell>
          <cell r="G2459" t="str">
            <v>Old</v>
          </cell>
          <cell r="H2459" t="str">
            <v>Flip Cover</v>
          </cell>
          <cell r="J2459">
            <v>860</v>
          </cell>
          <cell r="L2459">
            <v>0</v>
          </cell>
        </row>
        <row r="2460">
          <cell r="A2460" t="str">
            <v>M4</v>
          </cell>
          <cell r="B2460" t="str">
            <v>W16</v>
          </cell>
          <cell r="C2460">
            <v>43209</v>
          </cell>
          <cell r="D2460" t="str">
            <v>A</v>
          </cell>
          <cell r="E2460" t="str">
            <v>PACKING</v>
          </cell>
          <cell r="G2460" t="str">
            <v>New</v>
          </cell>
          <cell r="H2460" t="str">
            <v>Clear View Cover</v>
          </cell>
          <cell r="J2460">
            <v>1718</v>
          </cell>
          <cell r="L2460">
            <v>2</v>
          </cell>
        </row>
        <row r="2461">
          <cell r="A2461" t="str">
            <v>M4</v>
          </cell>
          <cell r="B2461" t="str">
            <v>W16</v>
          </cell>
          <cell r="C2461">
            <v>43209</v>
          </cell>
          <cell r="D2461" t="str">
            <v>A</v>
          </cell>
          <cell r="E2461" t="str">
            <v>ASSY</v>
          </cell>
          <cell r="G2461" t="str">
            <v>New</v>
          </cell>
          <cell r="H2461" t="str">
            <v>Clear View Cover</v>
          </cell>
          <cell r="J2461">
            <v>1140</v>
          </cell>
          <cell r="L2461">
            <v>8</v>
          </cell>
        </row>
        <row r="2462">
          <cell r="A2462" t="str">
            <v>M4</v>
          </cell>
          <cell r="B2462" t="str">
            <v>W16</v>
          </cell>
          <cell r="C2462">
            <v>43209</v>
          </cell>
          <cell r="D2462" t="str">
            <v>A</v>
          </cell>
          <cell r="E2462" t="str">
            <v>ASSY</v>
          </cell>
          <cell r="G2462" t="str">
            <v>Old</v>
          </cell>
          <cell r="H2462" t="str">
            <v>Clear View Cover</v>
          </cell>
          <cell r="J2462">
            <v>1530</v>
          </cell>
          <cell r="L2462">
            <v>7</v>
          </cell>
        </row>
        <row r="2463">
          <cell r="A2463" t="str">
            <v>M4</v>
          </cell>
          <cell r="B2463" t="str">
            <v>W16</v>
          </cell>
          <cell r="C2463">
            <v>43209</v>
          </cell>
          <cell r="D2463" t="str">
            <v>A</v>
          </cell>
          <cell r="E2463" t="str">
            <v>ASSY</v>
          </cell>
          <cell r="G2463" t="str">
            <v>Old</v>
          </cell>
          <cell r="H2463" t="str">
            <v>Clear View Cover</v>
          </cell>
          <cell r="J2463">
            <v>109</v>
          </cell>
          <cell r="L2463">
            <v>0</v>
          </cell>
        </row>
        <row r="2464">
          <cell r="A2464" t="str">
            <v>M4</v>
          </cell>
          <cell r="B2464" t="str">
            <v>W16</v>
          </cell>
          <cell r="C2464">
            <v>43209</v>
          </cell>
          <cell r="D2464" t="str">
            <v>A</v>
          </cell>
          <cell r="E2464" t="str">
            <v>ASSY</v>
          </cell>
          <cell r="G2464" t="str">
            <v>Old</v>
          </cell>
          <cell r="H2464" t="str">
            <v>Clear View Cover</v>
          </cell>
          <cell r="J2464">
            <v>319</v>
          </cell>
          <cell r="L2464">
            <v>0</v>
          </cell>
        </row>
        <row r="2465">
          <cell r="A2465" t="str">
            <v>M4</v>
          </cell>
          <cell r="B2465" t="str">
            <v>W16</v>
          </cell>
          <cell r="C2465">
            <v>43209</v>
          </cell>
          <cell r="D2465" t="str">
            <v>A</v>
          </cell>
          <cell r="E2465" t="str">
            <v>ASSY</v>
          </cell>
          <cell r="G2465" t="str">
            <v>Old</v>
          </cell>
          <cell r="H2465" t="str">
            <v>Clear View Cover</v>
          </cell>
          <cell r="J2465">
            <v>1003</v>
          </cell>
          <cell r="L2465">
            <v>5</v>
          </cell>
        </row>
        <row r="2466">
          <cell r="A2466" t="str">
            <v>M4</v>
          </cell>
          <cell r="B2466" t="str">
            <v>W16</v>
          </cell>
          <cell r="C2466">
            <v>43209</v>
          </cell>
          <cell r="D2466" t="str">
            <v>A</v>
          </cell>
          <cell r="E2466" t="str">
            <v>ASSY</v>
          </cell>
          <cell r="G2466" t="str">
            <v>Old</v>
          </cell>
          <cell r="H2466" t="str">
            <v>Clear View Cover</v>
          </cell>
          <cell r="J2466">
            <v>313</v>
          </cell>
          <cell r="L2466">
            <v>0</v>
          </cell>
        </row>
        <row r="2467">
          <cell r="A2467" t="str">
            <v>M4</v>
          </cell>
          <cell r="B2467" t="str">
            <v>W16</v>
          </cell>
          <cell r="C2467">
            <v>43209</v>
          </cell>
          <cell r="D2467" t="str">
            <v>A</v>
          </cell>
          <cell r="E2467" t="str">
            <v>ASSY</v>
          </cell>
          <cell r="G2467" t="str">
            <v>Old</v>
          </cell>
          <cell r="H2467" t="str">
            <v>Clear View Cover</v>
          </cell>
          <cell r="J2467">
            <v>160</v>
          </cell>
          <cell r="L2467">
            <v>0</v>
          </cell>
        </row>
        <row r="2468">
          <cell r="A2468" t="str">
            <v>M4</v>
          </cell>
          <cell r="B2468" t="str">
            <v>W16</v>
          </cell>
          <cell r="C2468">
            <v>43209</v>
          </cell>
          <cell r="D2468" t="str">
            <v>A</v>
          </cell>
          <cell r="E2468" t="str">
            <v>ASSY</v>
          </cell>
          <cell r="G2468" t="str">
            <v>Old</v>
          </cell>
          <cell r="H2468" t="str">
            <v>Clear View Cover</v>
          </cell>
          <cell r="J2468">
            <v>397</v>
          </cell>
          <cell r="L2468">
            <v>0</v>
          </cell>
        </row>
        <row r="2469">
          <cell r="A2469" t="str">
            <v>M4</v>
          </cell>
          <cell r="B2469" t="str">
            <v>W16</v>
          </cell>
          <cell r="C2469">
            <v>43209</v>
          </cell>
          <cell r="D2469" t="str">
            <v>A</v>
          </cell>
          <cell r="E2469" t="str">
            <v>ASSY</v>
          </cell>
          <cell r="G2469" t="str">
            <v>New</v>
          </cell>
          <cell r="H2469" t="str">
            <v>Clear View Cover</v>
          </cell>
          <cell r="J2469">
            <v>896</v>
          </cell>
          <cell r="L2469">
            <v>4</v>
          </cell>
        </row>
        <row r="2470">
          <cell r="A2470" t="str">
            <v>M4</v>
          </cell>
          <cell r="B2470" t="str">
            <v>W16</v>
          </cell>
          <cell r="C2470">
            <v>43209</v>
          </cell>
          <cell r="D2470" t="str">
            <v>A</v>
          </cell>
          <cell r="E2470" t="str">
            <v>ASSY</v>
          </cell>
          <cell r="G2470" t="str">
            <v>New</v>
          </cell>
          <cell r="H2470" t="str">
            <v>Clear View Cover</v>
          </cell>
          <cell r="J2470">
            <v>2780</v>
          </cell>
          <cell r="L2470">
            <v>12</v>
          </cell>
        </row>
        <row r="2471">
          <cell r="A2471" t="str">
            <v>M4</v>
          </cell>
          <cell r="B2471" t="str">
            <v>W16</v>
          </cell>
          <cell r="C2471">
            <v>43209</v>
          </cell>
          <cell r="D2471" t="str">
            <v>A</v>
          </cell>
          <cell r="E2471" t="str">
            <v>ASSY</v>
          </cell>
          <cell r="G2471" t="str">
            <v>New</v>
          </cell>
          <cell r="H2471" t="str">
            <v>Clear View Cover</v>
          </cell>
          <cell r="J2471">
            <v>2368</v>
          </cell>
          <cell r="L2471">
            <v>12</v>
          </cell>
        </row>
        <row r="2472">
          <cell r="A2472" t="str">
            <v>M4</v>
          </cell>
          <cell r="B2472" t="str">
            <v>W16</v>
          </cell>
          <cell r="C2472">
            <v>43209</v>
          </cell>
          <cell r="D2472" t="str">
            <v>A</v>
          </cell>
          <cell r="E2472" t="str">
            <v>ASSY</v>
          </cell>
          <cell r="G2472" t="str">
            <v>New</v>
          </cell>
          <cell r="H2472" t="str">
            <v>Clear View Cover</v>
          </cell>
          <cell r="J2472">
            <v>223</v>
          </cell>
          <cell r="L2472">
            <v>0</v>
          </cell>
        </row>
        <row r="2473">
          <cell r="A2473" t="str">
            <v>M4</v>
          </cell>
          <cell r="B2473" t="str">
            <v>W16</v>
          </cell>
          <cell r="C2473">
            <v>43209</v>
          </cell>
          <cell r="D2473" t="str">
            <v>A</v>
          </cell>
          <cell r="E2473" t="str">
            <v>ASSY</v>
          </cell>
          <cell r="G2473" t="str">
            <v>New</v>
          </cell>
          <cell r="H2473" t="str">
            <v>Clear View Cover</v>
          </cell>
          <cell r="J2473">
            <v>2153</v>
          </cell>
          <cell r="L2473">
            <v>11</v>
          </cell>
        </row>
        <row r="2474">
          <cell r="A2474" t="str">
            <v>M4</v>
          </cell>
          <cell r="B2474" t="str">
            <v>W16</v>
          </cell>
          <cell r="C2474">
            <v>43209</v>
          </cell>
          <cell r="D2474" t="str">
            <v>A</v>
          </cell>
          <cell r="E2474" t="str">
            <v>ASSY</v>
          </cell>
          <cell r="G2474" t="str">
            <v>New</v>
          </cell>
          <cell r="H2474" t="str">
            <v>Clear View Cover</v>
          </cell>
          <cell r="J2474">
            <v>1077</v>
          </cell>
          <cell r="L2474">
            <v>0</v>
          </cell>
        </row>
        <row r="2475">
          <cell r="A2475" t="str">
            <v>M4</v>
          </cell>
          <cell r="B2475" t="str">
            <v>W16</v>
          </cell>
          <cell r="C2475">
            <v>43209</v>
          </cell>
          <cell r="D2475" t="str">
            <v>A</v>
          </cell>
          <cell r="E2475" t="str">
            <v>ASSY</v>
          </cell>
          <cell r="G2475" t="str">
            <v>Old</v>
          </cell>
          <cell r="H2475" t="str">
            <v>Flip Cover</v>
          </cell>
          <cell r="J2475">
            <v>1133</v>
          </cell>
          <cell r="L2475">
            <v>2</v>
          </cell>
        </row>
        <row r="2476">
          <cell r="A2476" t="str">
            <v>M4</v>
          </cell>
          <cell r="B2476" t="str">
            <v>W16</v>
          </cell>
          <cell r="C2476">
            <v>43209</v>
          </cell>
          <cell r="D2476" t="str">
            <v>A</v>
          </cell>
          <cell r="E2476" t="str">
            <v>ASSY</v>
          </cell>
          <cell r="G2476" t="str">
            <v>Old</v>
          </cell>
          <cell r="H2476" t="str">
            <v>Flip Cover</v>
          </cell>
          <cell r="J2476">
            <v>600</v>
          </cell>
          <cell r="L2476">
            <v>0</v>
          </cell>
        </row>
        <row r="2477">
          <cell r="A2477" t="str">
            <v>M4</v>
          </cell>
          <cell r="B2477" t="str">
            <v>W16</v>
          </cell>
          <cell r="C2477">
            <v>43209</v>
          </cell>
          <cell r="D2477" t="str">
            <v>A</v>
          </cell>
          <cell r="E2477" t="str">
            <v>ASSY</v>
          </cell>
          <cell r="G2477" t="str">
            <v>Old</v>
          </cell>
          <cell r="H2477" t="str">
            <v>Book cover</v>
          </cell>
          <cell r="J2477">
            <v>539</v>
          </cell>
          <cell r="L2477">
            <v>2</v>
          </cell>
        </row>
        <row r="2478">
          <cell r="A2478" t="str">
            <v>M4</v>
          </cell>
          <cell r="B2478" t="str">
            <v>W16</v>
          </cell>
          <cell r="C2478">
            <v>43209</v>
          </cell>
          <cell r="D2478" t="str">
            <v>A</v>
          </cell>
          <cell r="E2478" t="str">
            <v>ASSY</v>
          </cell>
          <cell r="G2478" t="str">
            <v>Old</v>
          </cell>
          <cell r="H2478" t="str">
            <v>Book cover</v>
          </cell>
          <cell r="J2478">
            <v>85</v>
          </cell>
          <cell r="L2478">
            <v>0</v>
          </cell>
        </row>
        <row r="2479">
          <cell r="A2479" t="str">
            <v>M4</v>
          </cell>
          <cell r="B2479" t="str">
            <v>W16</v>
          </cell>
          <cell r="C2479">
            <v>43209</v>
          </cell>
          <cell r="D2479" t="str">
            <v>A</v>
          </cell>
          <cell r="E2479" t="str">
            <v>ASSY</v>
          </cell>
          <cell r="G2479" t="str">
            <v>Old</v>
          </cell>
          <cell r="H2479" t="str">
            <v>Book cover</v>
          </cell>
          <cell r="J2479">
            <v>204</v>
          </cell>
          <cell r="L2479">
            <v>4</v>
          </cell>
        </row>
        <row r="2480">
          <cell r="A2480" t="str">
            <v>M4</v>
          </cell>
          <cell r="B2480" t="str">
            <v>W16</v>
          </cell>
          <cell r="C2480">
            <v>43209</v>
          </cell>
          <cell r="D2480" t="str">
            <v>A</v>
          </cell>
          <cell r="E2480" t="str">
            <v>ASSY</v>
          </cell>
          <cell r="G2480" t="str">
            <v>Old</v>
          </cell>
          <cell r="H2480" t="str">
            <v>Book cover</v>
          </cell>
          <cell r="J2480">
            <v>1319</v>
          </cell>
          <cell r="L2480">
            <v>49</v>
          </cell>
        </row>
        <row r="2481">
          <cell r="A2481" t="str">
            <v>M4</v>
          </cell>
          <cell r="B2481" t="str">
            <v>W16</v>
          </cell>
          <cell r="C2481">
            <v>43209</v>
          </cell>
          <cell r="D2481" t="str">
            <v>A</v>
          </cell>
          <cell r="E2481" t="str">
            <v>ASSY</v>
          </cell>
          <cell r="G2481" t="str">
            <v>Old</v>
          </cell>
          <cell r="H2481" t="str">
            <v>Book cover</v>
          </cell>
          <cell r="J2481">
            <v>307</v>
          </cell>
          <cell r="L2481">
            <v>0</v>
          </cell>
        </row>
        <row r="2482">
          <cell r="A2482" t="str">
            <v>M4</v>
          </cell>
          <cell r="B2482" t="str">
            <v>W16</v>
          </cell>
          <cell r="C2482">
            <v>43209</v>
          </cell>
          <cell r="D2482" t="str">
            <v>A</v>
          </cell>
          <cell r="E2482" t="str">
            <v>ASSY</v>
          </cell>
          <cell r="G2482" t="str">
            <v>Old</v>
          </cell>
          <cell r="H2482" t="str">
            <v>Book cover</v>
          </cell>
          <cell r="J2482">
            <v>753</v>
          </cell>
          <cell r="L2482">
            <v>0</v>
          </cell>
        </row>
        <row r="2483">
          <cell r="A2483" t="str">
            <v>M4</v>
          </cell>
          <cell r="B2483" t="str">
            <v>W16</v>
          </cell>
          <cell r="C2483">
            <v>43209</v>
          </cell>
          <cell r="D2483" t="str">
            <v>A</v>
          </cell>
          <cell r="E2483" t="str">
            <v>ASSY</v>
          </cell>
          <cell r="G2483" t="str">
            <v>Old</v>
          </cell>
          <cell r="H2483" t="str">
            <v>Book cover</v>
          </cell>
          <cell r="J2483">
            <v>577</v>
          </cell>
          <cell r="L2483">
            <v>0</v>
          </cell>
        </row>
        <row r="2484">
          <cell r="A2484" t="str">
            <v>M4</v>
          </cell>
          <cell r="B2484" t="str">
            <v>W16</v>
          </cell>
          <cell r="C2484">
            <v>43209</v>
          </cell>
          <cell r="D2484" t="str">
            <v>A</v>
          </cell>
          <cell r="E2484" t="str">
            <v>ASSY</v>
          </cell>
          <cell r="G2484" t="str">
            <v>Old</v>
          </cell>
          <cell r="H2484" t="str">
            <v>Book cover</v>
          </cell>
          <cell r="J2484">
            <v>296</v>
          </cell>
          <cell r="L2484">
            <v>3</v>
          </cell>
        </row>
        <row r="2485">
          <cell r="A2485" t="str">
            <v>M4</v>
          </cell>
          <cell r="B2485" t="str">
            <v>W16</v>
          </cell>
          <cell r="C2485">
            <v>43209</v>
          </cell>
          <cell r="D2485" t="str">
            <v>A</v>
          </cell>
          <cell r="E2485" t="str">
            <v>PACKING</v>
          </cell>
          <cell r="G2485" t="str">
            <v>Old</v>
          </cell>
          <cell r="H2485" t="str">
            <v>Book cover</v>
          </cell>
          <cell r="J2485">
            <v>361</v>
          </cell>
          <cell r="L2485">
            <v>26</v>
          </cell>
        </row>
        <row r="2486">
          <cell r="A2486" t="str">
            <v>M4</v>
          </cell>
          <cell r="B2486" t="str">
            <v>W16</v>
          </cell>
          <cell r="C2486">
            <v>43209</v>
          </cell>
          <cell r="D2486" t="str">
            <v>A</v>
          </cell>
          <cell r="E2486" t="str">
            <v>PACKING</v>
          </cell>
          <cell r="G2486" t="str">
            <v>Old</v>
          </cell>
          <cell r="H2486" t="str">
            <v>Book cover</v>
          </cell>
          <cell r="J2486">
            <v>493</v>
          </cell>
          <cell r="L2486">
            <v>3</v>
          </cell>
        </row>
        <row r="2487">
          <cell r="A2487" t="str">
            <v>M4</v>
          </cell>
          <cell r="B2487" t="str">
            <v>W16</v>
          </cell>
          <cell r="C2487">
            <v>43209</v>
          </cell>
          <cell r="D2487" t="str">
            <v>A</v>
          </cell>
          <cell r="E2487" t="str">
            <v>PACKING</v>
          </cell>
          <cell r="G2487" t="str">
            <v>Old</v>
          </cell>
          <cell r="H2487" t="str">
            <v>Clear View Cover</v>
          </cell>
          <cell r="J2487">
            <v>149</v>
          </cell>
          <cell r="L2487">
            <v>3</v>
          </cell>
        </row>
        <row r="2488">
          <cell r="A2488" t="str">
            <v>M4</v>
          </cell>
          <cell r="B2488" t="str">
            <v>W16</v>
          </cell>
          <cell r="C2488">
            <v>43209</v>
          </cell>
          <cell r="D2488" t="str">
            <v>A</v>
          </cell>
          <cell r="E2488" t="str">
            <v>PACKING</v>
          </cell>
          <cell r="G2488" t="str">
            <v>Old</v>
          </cell>
          <cell r="H2488" t="str">
            <v>Clear View Cover</v>
          </cell>
          <cell r="J2488">
            <v>91</v>
          </cell>
          <cell r="L2488">
            <v>1</v>
          </cell>
        </row>
        <row r="2489">
          <cell r="A2489" t="str">
            <v>M4</v>
          </cell>
          <cell r="B2489" t="str">
            <v>W16</v>
          </cell>
          <cell r="C2489">
            <v>43209</v>
          </cell>
          <cell r="D2489" t="str">
            <v>A</v>
          </cell>
          <cell r="E2489" t="str">
            <v>PACKING</v>
          </cell>
          <cell r="G2489" t="str">
            <v>Old</v>
          </cell>
          <cell r="H2489" t="str">
            <v>Clear View Cover</v>
          </cell>
          <cell r="J2489">
            <v>675</v>
          </cell>
          <cell r="L2489">
            <v>0</v>
          </cell>
        </row>
        <row r="2490">
          <cell r="A2490" t="str">
            <v>M4</v>
          </cell>
          <cell r="B2490" t="str">
            <v>W16</v>
          </cell>
          <cell r="C2490">
            <v>43209</v>
          </cell>
          <cell r="D2490" t="str">
            <v>A</v>
          </cell>
          <cell r="E2490" t="str">
            <v>PACKING</v>
          </cell>
          <cell r="G2490" t="str">
            <v>Old</v>
          </cell>
          <cell r="H2490" t="str">
            <v>Book cover</v>
          </cell>
          <cell r="J2490">
            <v>30</v>
          </cell>
          <cell r="L2490">
            <v>0</v>
          </cell>
        </row>
        <row r="2491">
          <cell r="A2491" t="str">
            <v>M4</v>
          </cell>
          <cell r="B2491" t="str">
            <v>W16</v>
          </cell>
          <cell r="C2491">
            <v>43209</v>
          </cell>
          <cell r="D2491" t="str">
            <v>A</v>
          </cell>
          <cell r="E2491" t="str">
            <v>PACKING</v>
          </cell>
          <cell r="G2491" t="str">
            <v>Old</v>
          </cell>
          <cell r="H2491" t="str">
            <v>Clear View Cover</v>
          </cell>
          <cell r="J2491">
            <v>13</v>
          </cell>
          <cell r="L2491">
            <v>0</v>
          </cell>
        </row>
        <row r="2492">
          <cell r="A2492" t="str">
            <v>M4</v>
          </cell>
          <cell r="B2492" t="str">
            <v>W16</v>
          </cell>
          <cell r="C2492">
            <v>43209</v>
          </cell>
          <cell r="D2492" t="str">
            <v>A</v>
          </cell>
          <cell r="E2492" t="str">
            <v>PACKING</v>
          </cell>
          <cell r="G2492" t="str">
            <v>New Silicon</v>
          </cell>
          <cell r="H2492" t="str">
            <v>Silicon</v>
          </cell>
          <cell r="J2492">
            <v>1110</v>
          </cell>
          <cell r="L2492">
            <v>30</v>
          </cell>
        </row>
        <row r="2493">
          <cell r="A2493" t="str">
            <v>M4</v>
          </cell>
          <cell r="B2493" t="str">
            <v>W16</v>
          </cell>
          <cell r="C2493">
            <v>43209</v>
          </cell>
          <cell r="D2493" t="str">
            <v>A</v>
          </cell>
          <cell r="E2493" t="str">
            <v>EDGE COATING</v>
          </cell>
          <cell r="G2493" t="str">
            <v>New</v>
          </cell>
          <cell r="H2493" t="str">
            <v>Clear View Cover</v>
          </cell>
          <cell r="J2493">
            <v>1851</v>
          </cell>
          <cell r="L2493">
            <v>8</v>
          </cell>
        </row>
        <row r="2494">
          <cell r="A2494" t="str">
            <v>M4</v>
          </cell>
          <cell r="B2494" t="str">
            <v>W16</v>
          </cell>
          <cell r="C2494">
            <v>43209</v>
          </cell>
          <cell r="D2494" t="str">
            <v>A</v>
          </cell>
          <cell r="E2494" t="str">
            <v>EDGE COATING</v>
          </cell>
          <cell r="G2494" t="str">
            <v>New</v>
          </cell>
          <cell r="H2494" t="str">
            <v>Clear View Cover</v>
          </cell>
          <cell r="J2494">
            <v>200</v>
          </cell>
          <cell r="L2494">
            <v>0</v>
          </cell>
        </row>
        <row r="2495">
          <cell r="A2495" t="str">
            <v>M4</v>
          </cell>
          <cell r="B2495" t="str">
            <v>W16</v>
          </cell>
          <cell r="C2495">
            <v>43209</v>
          </cell>
          <cell r="D2495" t="str">
            <v>A</v>
          </cell>
          <cell r="E2495" t="str">
            <v>EDGE COATING</v>
          </cell>
          <cell r="G2495" t="str">
            <v>Old</v>
          </cell>
          <cell r="H2495" t="str">
            <v>Clear View Cover</v>
          </cell>
          <cell r="J2495">
            <v>243</v>
          </cell>
          <cell r="L2495">
            <v>10</v>
          </cell>
        </row>
        <row r="2496">
          <cell r="A2496" t="str">
            <v>M4</v>
          </cell>
          <cell r="B2496" t="str">
            <v>W16</v>
          </cell>
          <cell r="C2496">
            <v>43209</v>
          </cell>
          <cell r="D2496" t="str">
            <v>A</v>
          </cell>
          <cell r="E2496" t="str">
            <v>EDGE COATING</v>
          </cell>
          <cell r="G2496" t="str">
            <v>New</v>
          </cell>
          <cell r="H2496" t="str">
            <v>Clear View Cover</v>
          </cell>
          <cell r="J2496">
            <v>366</v>
          </cell>
          <cell r="L2496">
            <v>4</v>
          </cell>
        </row>
        <row r="2497">
          <cell r="A2497" t="str">
            <v>M4</v>
          </cell>
          <cell r="B2497" t="str">
            <v>W16</v>
          </cell>
          <cell r="C2497">
            <v>43209</v>
          </cell>
          <cell r="D2497" t="str">
            <v>A</v>
          </cell>
          <cell r="E2497" t="str">
            <v>EDGE COATING</v>
          </cell>
          <cell r="G2497" t="str">
            <v>New</v>
          </cell>
          <cell r="H2497" t="str">
            <v>Clear View Cover</v>
          </cell>
          <cell r="J2497">
            <v>316</v>
          </cell>
          <cell r="L2497">
            <v>0</v>
          </cell>
        </row>
        <row r="2498">
          <cell r="A2498" t="str">
            <v>M4</v>
          </cell>
          <cell r="B2498" t="str">
            <v>W16</v>
          </cell>
          <cell r="C2498">
            <v>43209</v>
          </cell>
          <cell r="D2498" t="str">
            <v>A</v>
          </cell>
          <cell r="E2498" t="str">
            <v>EDGE COATING</v>
          </cell>
          <cell r="G2498" t="str">
            <v>New</v>
          </cell>
          <cell r="H2498" t="str">
            <v>Clear View Cover</v>
          </cell>
          <cell r="J2498">
            <v>149</v>
          </cell>
          <cell r="L2498">
            <v>0</v>
          </cell>
        </row>
        <row r="2499">
          <cell r="A2499" t="str">
            <v>M4</v>
          </cell>
          <cell r="B2499" t="str">
            <v>W16</v>
          </cell>
          <cell r="C2499">
            <v>43209</v>
          </cell>
          <cell r="D2499" t="str">
            <v>A</v>
          </cell>
          <cell r="E2499" t="str">
            <v>EDGE COATING</v>
          </cell>
          <cell r="G2499" t="str">
            <v>New</v>
          </cell>
          <cell r="H2499" t="str">
            <v>Clear View Cover</v>
          </cell>
          <cell r="J2499">
            <v>442</v>
          </cell>
          <cell r="L2499">
            <v>1</v>
          </cell>
        </row>
        <row r="2500">
          <cell r="A2500" t="str">
            <v>M4</v>
          </cell>
          <cell r="B2500" t="str">
            <v>W16</v>
          </cell>
          <cell r="C2500">
            <v>43209</v>
          </cell>
          <cell r="D2500" t="str">
            <v>A</v>
          </cell>
          <cell r="E2500" t="str">
            <v>EDGE COATING</v>
          </cell>
          <cell r="G2500" t="str">
            <v>New</v>
          </cell>
          <cell r="H2500" t="str">
            <v>Clear View Cover</v>
          </cell>
          <cell r="J2500">
            <v>76</v>
          </cell>
          <cell r="L2500">
            <v>0</v>
          </cell>
        </row>
        <row r="2501">
          <cell r="A2501" t="str">
            <v>M4</v>
          </cell>
          <cell r="B2501" t="str">
            <v>W16</v>
          </cell>
          <cell r="C2501">
            <v>43209</v>
          </cell>
          <cell r="D2501" t="str">
            <v>A</v>
          </cell>
          <cell r="E2501" t="str">
            <v>EDGE COATING</v>
          </cell>
          <cell r="G2501" t="str">
            <v>Old</v>
          </cell>
          <cell r="H2501" t="str">
            <v>Clear View Cover</v>
          </cell>
          <cell r="J2501">
            <v>151</v>
          </cell>
          <cell r="L2501">
            <v>0</v>
          </cell>
        </row>
        <row r="2502">
          <cell r="A2502" t="str">
            <v>M4</v>
          </cell>
          <cell r="B2502" t="str">
            <v>W16</v>
          </cell>
          <cell r="C2502">
            <v>43209</v>
          </cell>
          <cell r="D2502" t="str">
            <v>A</v>
          </cell>
          <cell r="E2502" t="str">
            <v>EDGE COATING</v>
          </cell>
          <cell r="G2502" t="str">
            <v>Old</v>
          </cell>
          <cell r="H2502" t="str">
            <v>Clear View Cover</v>
          </cell>
          <cell r="J2502">
            <v>99</v>
          </cell>
          <cell r="L2502">
            <v>3</v>
          </cell>
        </row>
        <row r="2503">
          <cell r="A2503" t="str">
            <v>M4</v>
          </cell>
          <cell r="B2503" t="str">
            <v>W16</v>
          </cell>
          <cell r="C2503">
            <v>43209</v>
          </cell>
          <cell r="D2503" t="str">
            <v>A</v>
          </cell>
          <cell r="E2503" t="str">
            <v>EDGE COATING</v>
          </cell>
          <cell r="G2503" t="str">
            <v>Old</v>
          </cell>
          <cell r="H2503" t="str">
            <v>Clear View Cover</v>
          </cell>
          <cell r="J2503">
            <v>983</v>
          </cell>
          <cell r="L2503">
            <v>1</v>
          </cell>
        </row>
        <row r="2504">
          <cell r="A2504" t="str">
            <v>M4</v>
          </cell>
          <cell r="B2504" t="str">
            <v>W16</v>
          </cell>
          <cell r="C2504">
            <v>43209</v>
          </cell>
          <cell r="D2504" t="str">
            <v>A</v>
          </cell>
          <cell r="E2504" t="str">
            <v>EDGE COATING</v>
          </cell>
          <cell r="G2504" t="str">
            <v>Old</v>
          </cell>
          <cell r="H2504" t="str">
            <v>Book cover</v>
          </cell>
          <cell r="J2504">
            <v>299</v>
          </cell>
          <cell r="L2504">
            <v>0</v>
          </cell>
        </row>
        <row r="2505">
          <cell r="A2505" t="str">
            <v>M4</v>
          </cell>
          <cell r="B2505" t="str">
            <v>W16</v>
          </cell>
          <cell r="C2505">
            <v>43209</v>
          </cell>
          <cell r="D2505" t="str">
            <v>A</v>
          </cell>
          <cell r="E2505" t="str">
            <v>EDGE COATING</v>
          </cell>
          <cell r="G2505" t="str">
            <v>Old</v>
          </cell>
          <cell r="H2505" t="str">
            <v>Book cover</v>
          </cell>
          <cell r="J2505">
            <v>836</v>
          </cell>
          <cell r="L2505">
            <v>0</v>
          </cell>
        </row>
        <row r="2506">
          <cell r="A2506" t="str">
            <v>M4</v>
          </cell>
          <cell r="B2506" t="str">
            <v>W16</v>
          </cell>
          <cell r="C2506">
            <v>43209</v>
          </cell>
          <cell r="D2506" t="str">
            <v>A</v>
          </cell>
          <cell r="E2506" t="str">
            <v>EDGE COATING</v>
          </cell>
          <cell r="G2506" t="str">
            <v>Old</v>
          </cell>
          <cell r="H2506" t="str">
            <v>Book cover</v>
          </cell>
          <cell r="J2506">
            <v>401</v>
          </cell>
          <cell r="L2506">
            <v>0</v>
          </cell>
        </row>
        <row r="2507">
          <cell r="A2507" t="str">
            <v>M4</v>
          </cell>
          <cell r="B2507" t="str">
            <v>W16</v>
          </cell>
          <cell r="C2507">
            <v>43209</v>
          </cell>
          <cell r="D2507" t="str">
            <v>A</v>
          </cell>
          <cell r="E2507" t="str">
            <v>EDGE COATING</v>
          </cell>
          <cell r="G2507" t="str">
            <v>Old</v>
          </cell>
          <cell r="H2507" t="str">
            <v>Book cover</v>
          </cell>
          <cell r="J2507">
            <v>1350</v>
          </cell>
          <cell r="L2507">
            <v>0</v>
          </cell>
        </row>
        <row r="2508">
          <cell r="A2508" t="str">
            <v>M4</v>
          </cell>
          <cell r="B2508" t="str">
            <v>W16</v>
          </cell>
          <cell r="C2508">
            <v>43209</v>
          </cell>
          <cell r="D2508" t="str">
            <v>A</v>
          </cell>
          <cell r="E2508" t="str">
            <v>EDGE COATING</v>
          </cell>
          <cell r="G2508" t="str">
            <v>Old</v>
          </cell>
          <cell r="H2508" t="str">
            <v>Book cover</v>
          </cell>
          <cell r="J2508">
            <v>192</v>
          </cell>
          <cell r="L2508">
            <v>0</v>
          </cell>
        </row>
        <row r="2509">
          <cell r="A2509" t="str">
            <v>M4</v>
          </cell>
          <cell r="B2509" t="str">
            <v>W16</v>
          </cell>
          <cell r="C2509">
            <v>43209</v>
          </cell>
          <cell r="D2509" t="str">
            <v>A</v>
          </cell>
          <cell r="E2509" t="str">
            <v>EDGE COATING</v>
          </cell>
          <cell r="G2509" t="str">
            <v>Old</v>
          </cell>
          <cell r="H2509" t="str">
            <v>Book cover</v>
          </cell>
          <cell r="J2509">
            <v>285</v>
          </cell>
          <cell r="L2509">
            <v>0</v>
          </cell>
        </row>
        <row r="2510">
          <cell r="A2510" t="str">
            <v>M4</v>
          </cell>
          <cell r="B2510" t="str">
            <v>W16</v>
          </cell>
          <cell r="C2510">
            <v>43209</v>
          </cell>
          <cell r="D2510" t="str">
            <v>A</v>
          </cell>
          <cell r="E2510" t="str">
            <v>PACKING</v>
          </cell>
          <cell r="G2510" t="str">
            <v>Old</v>
          </cell>
          <cell r="H2510" t="str">
            <v>Clear View Cover</v>
          </cell>
          <cell r="J2510">
            <v>161</v>
          </cell>
          <cell r="L2510">
            <v>1</v>
          </cell>
        </row>
        <row r="2511">
          <cell r="A2511" t="str">
            <v>M4</v>
          </cell>
          <cell r="B2511" t="str">
            <v>W16</v>
          </cell>
          <cell r="C2511">
            <v>43209</v>
          </cell>
          <cell r="D2511" t="str">
            <v>A</v>
          </cell>
          <cell r="E2511" t="str">
            <v>PACKING</v>
          </cell>
          <cell r="G2511" t="str">
            <v>New</v>
          </cell>
          <cell r="H2511" t="str">
            <v>Clear View Cover</v>
          </cell>
          <cell r="J2511">
            <v>323</v>
          </cell>
          <cell r="L2511">
            <v>3</v>
          </cell>
        </row>
        <row r="2512">
          <cell r="A2512" t="str">
            <v>M4</v>
          </cell>
          <cell r="B2512" t="str">
            <v>W16</v>
          </cell>
          <cell r="C2512">
            <v>43209</v>
          </cell>
          <cell r="D2512" t="str">
            <v>A</v>
          </cell>
          <cell r="E2512" t="str">
            <v>PACKING</v>
          </cell>
          <cell r="G2512" t="str">
            <v>Old</v>
          </cell>
          <cell r="H2512" t="str">
            <v>Clear View Cover</v>
          </cell>
          <cell r="J2512">
            <v>1754</v>
          </cell>
          <cell r="L2512">
            <v>74</v>
          </cell>
        </row>
        <row r="2513">
          <cell r="A2513" t="str">
            <v>M4</v>
          </cell>
          <cell r="B2513" t="str">
            <v>W16</v>
          </cell>
          <cell r="C2513">
            <v>43209</v>
          </cell>
          <cell r="D2513" t="str">
            <v>A</v>
          </cell>
          <cell r="E2513" t="str">
            <v>IN T/P</v>
          </cell>
          <cell r="G2513" t="str">
            <v>New</v>
          </cell>
          <cell r="H2513" t="str">
            <v>Clear View Cover</v>
          </cell>
          <cell r="J2513">
            <v>1140</v>
          </cell>
          <cell r="L2513">
            <v>0</v>
          </cell>
        </row>
        <row r="2514">
          <cell r="A2514" t="str">
            <v>M4</v>
          </cell>
          <cell r="B2514" t="str">
            <v>W16</v>
          </cell>
          <cell r="C2514">
            <v>43209</v>
          </cell>
          <cell r="D2514" t="str">
            <v>A</v>
          </cell>
          <cell r="E2514" t="str">
            <v>IN T/P</v>
          </cell>
          <cell r="G2514" t="str">
            <v>New</v>
          </cell>
          <cell r="H2514" t="str">
            <v>Clear View Cover</v>
          </cell>
          <cell r="J2514">
            <v>223</v>
          </cell>
          <cell r="L2514">
            <v>0</v>
          </cell>
        </row>
        <row r="2515">
          <cell r="A2515" t="str">
            <v>M4</v>
          </cell>
          <cell r="B2515" t="str">
            <v>W16</v>
          </cell>
          <cell r="C2515">
            <v>43209</v>
          </cell>
          <cell r="D2515" t="str">
            <v>A</v>
          </cell>
          <cell r="E2515" t="str">
            <v>IN T/P</v>
          </cell>
          <cell r="G2515" t="str">
            <v>New</v>
          </cell>
          <cell r="H2515" t="str">
            <v>Clear View Cover</v>
          </cell>
          <cell r="J2515">
            <v>659</v>
          </cell>
          <cell r="L2515">
            <v>1</v>
          </cell>
        </row>
        <row r="2516">
          <cell r="A2516" t="str">
            <v>M4</v>
          </cell>
          <cell r="B2516" t="str">
            <v>W16</v>
          </cell>
          <cell r="C2516">
            <v>43209</v>
          </cell>
          <cell r="D2516" t="str">
            <v>A</v>
          </cell>
          <cell r="E2516" t="str">
            <v>IN T/P</v>
          </cell>
          <cell r="G2516" t="str">
            <v>New</v>
          </cell>
          <cell r="H2516" t="str">
            <v>Clear View Cover</v>
          </cell>
          <cell r="J2516">
            <v>1560</v>
          </cell>
          <cell r="L2516">
            <v>0</v>
          </cell>
        </row>
        <row r="2517">
          <cell r="A2517" t="str">
            <v>M4</v>
          </cell>
          <cell r="B2517" t="str">
            <v>W16</v>
          </cell>
          <cell r="C2517">
            <v>43209</v>
          </cell>
          <cell r="D2517" t="str">
            <v>A</v>
          </cell>
          <cell r="E2517" t="str">
            <v>IN T/P</v>
          </cell>
          <cell r="G2517" t="str">
            <v>New</v>
          </cell>
          <cell r="H2517" t="str">
            <v>Clear View Cover</v>
          </cell>
          <cell r="J2517">
            <v>2258</v>
          </cell>
          <cell r="L2517">
            <v>1</v>
          </cell>
        </row>
        <row r="2518">
          <cell r="A2518" t="str">
            <v>M4</v>
          </cell>
          <cell r="B2518" t="str">
            <v>W16</v>
          </cell>
          <cell r="C2518">
            <v>43209</v>
          </cell>
          <cell r="D2518" t="str">
            <v>A</v>
          </cell>
          <cell r="E2518" t="str">
            <v>IN T/P</v>
          </cell>
          <cell r="G2518" t="str">
            <v>Old</v>
          </cell>
          <cell r="H2518" t="str">
            <v>Clear View Cover</v>
          </cell>
          <cell r="J2518">
            <v>320</v>
          </cell>
          <cell r="L2518">
            <v>1</v>
          </cell>
        </row>
        <row r="2519">
          <cell r="A2519" t="str">
            <v>M4</v>
          </cell>
          <cell r="B2519" t="str">
            <v>W16</v>
          </cell>
          <cell r="C2519">
            <v>43209</v>
          </cell>
          <cell r="D2519" t="str">
            <v>A</v>
          </cell>
          <cell r="E2519" t="str">
            <v>IN T/P</v>
          </cell>
          <cell r="G2519" t="str">
            <v>Old</v>
          </cell>
          <cell r="H2519" t="str">
            <v>Clear View Cover</v>
          </cell>
          <cell r="J2519">
            <v>1356</v>
          </cell>
          <cell r="L2519">
            <v>0</v>
          </cell>
        </row>
        <row r="2520">
          <cell r="A2520" t="str">
            <v>M4</v>
          </cell>
          <cell r="B2520" t="str">
            <v>W16</v>
          </cell>
          <cell r="C2520">
            <v>43209</v>
          </cell>
          <cell r="D2520" t="str">
            <v>A</v>
          </cell>
          <cell r="E2520" t="str">
            <v>IN T/P</v>
          </cell>
          <cell r="G2520" t="str">
            <v>Old</v>
          </cell>
          <cell r="H2520" t="str">
            <v>Clear View Cover</v>
          </cell>
          <cell r="J2520">
            <v>313</v>
          </cell>
          <cell r="L2520">
            <v>1</v>
          </cell>
        </row>
        <row r="2521">
          <cell r="A2521" t="str">
            <v>M4</v>
          </cell>
          <cell r="B2521" t="str">
            <v>W16</v>
          </cell>
          <cell r="C2521">
            <v>43209</v>
          </cell>
          <cell r="D2521" t="str">
            <v>A</v>
          </cell>
          <cell r="E2521" t="str">
            <v>IN T/P</v>
          </cell>
          <cell r="G2521" t="str">
            <v>Old</v>
          </cell>
          <cell r="H2521" t="str">
            <v>Clear View Cover</v>
          </cell>
          <cell r="J2521">
            <v>109</v>
          </cell>
          <cell r="L2521">
            <v>0</v>
          </cell>
        </row>
        <row r="2522">
          <cell r="A2522" t="str">
            <v>M4</v>
          </cell>
          <cell r="B2522" t="str">
            <v>W16</v>
          </cell>
          <cell r="C2522">
            <v>43209</v>
          </cell>
          <cell r="D2522" t="str">
            <v>A</v>
          </cell>
          <cell r="E2522" t="str">
            <v>IN T/P</v>
          </cell>
          <cell r="G2522" t="str">
            <v>Old</v>
          </cell>
          <cell r="H2522" t="str">
            <v>Clear View Cover</v>
          </cell>
          <cell r="J2522">
            <v>119</v>
          </cell>
          <cell r="L2522">
            <v>1</v>
          </cell>
        </row>
        <row r="2523">
          <cell r="A2523" t="str">
            <v>M4</v>
          </cell>
          <cell r="B2523" t="str">
            <v>W16</v>
          </cell>
          <cell r="C2523">
            <v>43209</v>
          </cell>
          <cell r="D2523" t="str">
            <v>A</v>
          </cell>
          <cell r="E2523" t="str">
            <v>IN T/P</v>
          </cell>
          <cell r="G2523" t="str">
            <v>Old</v>
          </cell>
          <cell r="H2523" t="str">
            <v>Clear View Cover</v>
          </cell>
          <cell r="J2523">
            <v>1305</v>
          </cell>
          <cell r="L2523">
            <v>0</v>
          </cell>
        </row>
        <row r="2524">
          <cell r="A2524" t="str">
            <v>M4</v>
          </cell>
          <cell r="B2524" t="str">
            <v>W16</v>
          </cell>
          <cell r="C2524">
            <v>43209</v>
          </cell>
          <cell r="D2524" t="str">
            <v>A</v>
          </cell>
          <cell r="E2524" t="str">
            <v>IN T/P</v>
          </cell>
          <cell r="G2524" t="str">
            <v>Old</v>
          </cell>
          <cell r="H2524" t="str">
            <v>Clear View Cover</v>
          </cell>
          <cell r="J2524">
            <v>40</v>
          </cell>
          <cell r="L2524">
            <v>0</v>
          </cell>
        </row>
        <row r="2525">
          <cell r="A2525" t="str">
            <v>M4</v>
          </cell>
          <cell r="B2525" t="str">
            <v>W16</v>
          </cell>
          <cell r="C2525">
            <v>43209</v>
          </cell>
          <cell r="D2525" t="str">
            <v>A</v>
          </cell>
          <cell r="E2525" t="str">
            <v>IN T/P</v>
          </cell>
          <cell r="G2525" t="str">
            <v>Old</v>
          </cell>
          <cell r="H2525" t="str">
            <v>Clear View Cover</v>
          </cell>
          <cell r="J2525">
            <v>402</v>
          </cell>
          <cell r="L2525">
            <v>0</v>
          </cell>
        </row>
        <row r="2526">
          <cell r="A2526" t="str">
            <v>M4</v>
          </cell>
          <cell r="B2526" t="str">
            <v>W16</v>
          </cell>
          <cell r="C2526">
            <v>43209</v>
          </cell>
          <cell r="D2526" t="str">
            <v>A</v>
          </cell>
          <cell r="E2526" t="str">
            <v>IN T/P</v>
          </cell>
          <cell r="G2526" t="str">
            <v>Old</v>
          </cell>
          <cell r="H2526" t="str">
            <v>Book cover</v>
          </cell>
          <cell r="J2526">
            <v>1196</v>
          </cell>
          <cell r="L2526">
            <v>0</v>
          </cell>
        </row>
        <row r="2527">
          <cell r="A2527" t="str">
            <v>M4</v>
          </cell>
          <cell r="B2527" t="str">
            <v>W16</v>
          </cell>
          <cell r="C2527">
            <v>43209</v>
          </cell>
          <cell r="D2527" t="str">
            <v>A</v>
          </cell>
          <cell r="E2527" t="str">
            <v>IN T/P</v>
          </cell>
          <cell r="G2527" t="str">
            <v>Old</v>
          </cell>
          <cell r="H2527" t="str">
            <v>Book cover</v>
          </cell>
          <cell r="J2527">
            <v>293</v>
          </cell>
          <cell r="L2527">
            <v>0</v>
          </cell>
        </row>
        <row r="2528">
          <cell r="A2528" t="str">
            <v>M4</v>
          </cell>
          <cell r="B2528" t="str">
            <v>W16</v>
          </cell>
          <cell r="C2528">
            <v>43209</v>
          </cell>
          <cell r="D2528" t="str">
            <v>A</v>
          </cell>
          <cell r="E2528" t="str">
            <v>IN T/P</v>
          </cell>
          <cell r="G2528" t="str">
            <v>Old</v>
          </cell>
          <cell r="H2528" t="str">
            <v>Book cover</v>
          </cell>
          <cell r="J2528">
            <v>315</v>
          </cell>
          <cell r="L2528">
            <v>0</v>
          </cell>
        </row>
        <row r="2529">
          <cell r="A2529" t="str">
            <v>M4</v>
          </cell>
          <cell r="B2529" t="str">
            <v>W16</v>
          </cell>
          <cell r="C2529">
            <v>43209</v>
          </cell>
          <cell r="D2529" t="str">
            <v>A</v>
          </cell>
          <cell r="E2529" t="str">
            <v>IN T/P</v>
          </cell>
          <cell r="G2529" t="str">
            <v>Old</v>
          </cell>
          <cell r="H2529" t="str">
            <v>Book cover</v>
          </cell>
          <cell r="J2529">
            <v>647</v>
          </cell>
          <cell r="L2529">
            <v>0</v>
          </cell>
        </row>
        <row r="2530">
          <cell r="A2530" t="str">
            <v>M4</v>
          </cell>
          <cell r="B2530" t="str">
            <v>W16</v>
          </cell>
          <cell r="C2530">
            <v>43209</v>
          </cell>
          <cell r="D2530" t="str">
            <v>A</v>
          </cell>
          <cell r="E2530" t="str">
            <v>IN T/P</v>
          </cell>
          <cell r="G2530" t="str">
            <v>Old</v>
          </cell>
          <cell r="H2530" t="str">
            <v>Book cover</v>
          </cell>
          <cell r="J2530">
            <v>635</v>
          </cell>
          <cell r="L2530">
            <v>0</v>
          </cell>
        </row>
        <row r="2531">
          <cell r="A2531" t="str">
            <v>M4</v>
          </cell>
          <cell r="B2531" t="str">
            <v>W16</v>
          </cell>
          <cell r="C2531">
            <v>43209</v>
          </cell>
          <cell r="D2531" t="str">
            <v>A</v>
          </cell>
          <cell r="E2531" t="str">
            <v>IN T/P</v>
          </cell>
          <cell r="G2531" t="str">
            <v>Old</v>
          </cell>
          <cell r="H2531" t="str">
            <v>Book cover</v>
          </cell>
          <cell r="J2531">
            <v>89</v>
          </cell>
          <cell r="L2531">
            <v>0</v>
          </cell>
        </row>
        <row r="2532">
          <cell r="A2532" t="str">
            <v>M4</v>
          </cell>
          <cell r="B2532" t="str">
            <v>W16</v>
          </cell>
          <cell r="C2532">
            <v>43209</v>
          </cell>
          <cell r="D2532" t="str">
            <v>A</v>
          </cell>
          <cell r="E2532" t="str">
            <v>IN T/P</v>
          </cell>
          <cell r="G2532" t="str">
            <v>Old</v>
          </cell>
          <cell r="H2532" t="str">
            <v>Book cover</v>
          </cell>
          <cell r="J2532">
            <v>268</v>
          </cell>
          <cell r="L2532">
            <v>0</v>
          </cell>
        </row>
        <row r="2533">
          <cell r="A2533" t="str">
            <v>M4</v>
          </cell>
          <cell r="B2533" t="str">
            <v>W16</v>
          </cell>
          <cell r="C2533">
            <v>43209</v>
          </cell>
          <cell r="D2533" t="str">
            <v>A</v>
          </cell>
          <cell r="E2533" t="str">
            <v>MAIN HEATING</v>
          </cell>
          <cell r="G2533" t="str">
            <v>Old</v>
          </cell>
          <cell r="H2533" t="str">
            <v>Book cover</v>
          </cell>
          <cell r="J2533">
            <v>405</v>
          </cell>
          <cell r="L2533">
            <v>2</v>
          </cell>
        </row>
        <row r="2534">
          <cell r="A2534" t="str">
            <v>M4</v>
          </cell>
          <cell r="B2534" t="str">
            <v>W16</v>
          </cell>
          <cell r="C2534">
            <v>43209</v>
          </cell>
          <cell r="D2534" t="str">
            <v>A</v>
          </cell>
          <cell r="E2534" t="str">
            <v>MAIN HEATING</v>
          </cell>
          <cell r="G2534" t="str">
            <v>Old</v>
          </cell>
          <cell r="H2534" t="str">
            <v>Book cover</v>
          </cell>
          <cell r="J2534">
            <v>51</v>
          </cell>
          <cell r="L2534">
            <v>0</v>
          </cell>
        </row>
        <row r="2535">
          <cell r="A2535" t="str">
            <v>M4</v>
          </cell>
          <cell r="B2535" t="str">
            <v>W16</v>
          </cell>
          <cell r="C2535">
            <v>43209</v>
          </cell>
          <cell r="D2535" t="str">
            <v>A</v>
          </cell>
          <cell r="E2535" t="str">
            <v>MAIN HEATING</v>
          </cell>
          <cell r="G2535" t="str">
            <v>Old</v>
          </cell>
          <cell r="H2535" t="str">
            <v>Book cover</v>
          </cell>
          <cell r="J2535">
            <v>351</v>
          </cell>
          <cell r="L2535">
            <v>0</v>
          </cell>
        </row>
        <row r="2536">
          <cell r="A2536" t="str">
            <v>M4</v>
          </cell>
          <cell r="B2536" t="str">
            <v>W16</v>
          </cell>
          <cell r="C2536">
            <v>43209</v>
          </cell>
          <cell r="D2536" t="str">
            <v>A</v>
          </cell>
          <cell r="E2536" t="str">
            <v>MAIN HEATING</v>
          </cell>
          <cell r="G2536" t="str">
            <v>Old</v>
          </cell>
          <cell r="H2536" t="str">
            <v>Clear View Cover</v>
          </cell>
          <cell r="J2536">
            <v>1191</v>
          </cell>
          <cell r="L2536">
            <v>3</v>
          </cell>
        </row>
        <row r="2537">
          <cell r="A2537" t="str">
            <v>M4</v>
          </cell>
          <cell r="B2537" t="str">
            <v>W16</v>
          </cell>
          <cell r="C2537">
            <v>43209</v>
          </cell>
          <cell r="D2537" t="str">
            <v>A</v>
          </cell>
          <cell r="E2537" t="str">
            <v>MAIN HEATING</v>
          </cell>
          <cell r="G2537" t="str">
            <v>Old</v>
          </cell>
          <cell r="H2537" t="str">
            <v>Clear View Cover</v>
          </cell>
          <cell r="J2537">
            <v>403</v>
          </cell>
          <cell r="L2537">
            <v>0</v>
          </cell>
        </row>
        <row r="2538">
          <cell r="A2538" t="str">
            <v>M4</v>
          </cell>
          <cell r="B2538" t="str">
            <v>W16</v>
          </cell>
          <cell r="C2538">
            <v>43210</v>
          </cell>
          <cell r="D2538" t="str">
            <v>B</v>
          </cell>
          <cell r="E2538" t="str">
            <v>ASSY</v>
          </cell>
          <cell r="G2538" t="str">
            <v>New</v>
          </cell>
          <cell r="H2538" t="str">
            <v>Clear View Cover</v>
          </cell>
          <cell r="J2538">
            <v>3826</v>
          </cell>
          <cell r="L2538">
            <v>2</v>
          </cell>
        </row>
        <row r="2539">
          <cell r="A2539" t="str">
            <v>M4</v>
          </cell>
          <cell r="B2539" t="str">
            <v>W16</v>
          </cell>
          <cell r="C2539">
            <v>43210</v>
          </cell>
          <cell r="D2539" t="str">
            <v>B</v>
          </cell>
          <cell r="E2539" t="str">
            <v>ASSY</v>
          </cell>
          <cell r="G2539" t="str">
            <v>New</v>
          </cell>
          <cell r="H2539" t="str">
            <v>Clear View Cover</v>
          </cell>
          <cell r="J2539">
            <v>102</v>
          </cell>
          <cell r="L2539">
            <v>0</v>
          </cell>
        </row>
        <row r="2540">
          <cell r="A2540" t="str">
            <v>M4</v>
          </cell>
          <cell r="B2540" t="str">
            <v>W16</v>
          </cell>
          <cell r="C2540">
            <v>43210</v>
          </cell>
          <cell r="D2540" t="str">
            <v>B</v>
          </cell>
          <cell r="E2540" t="str">
            <v>ASSY</v>
          </cell>
          <cell r="G2540" t="str">
            <v>New</v>
          </cell>
          <cell r="H2540" t="str">
            <v>Clear View Cover</v>
          </cell>
          <cell r="J2540">
            <v>160</v>
          </cell>
          <cell r="L2540">
            <v>0</v>
          </cell>
        </row>
        <row r="2541">
          <cell r="A2541" t="str">
            <v>M4</v>
          </cell>
          <cell r="B2541" t="str">
            <v>W16</v>
          </cell>
          <cell r="C2541">
            <v>43210</v>
          </cell>
          <cell r="D2541" t="str">
            <v>B</v>
          </cell>
          <cell r="E2541" t="str">
            <v>ASSY</v>
          </cell>
          <cell r="G2541" t="str">
            <v>Old</v>
          </cell>
          <cell r="H2541" t="str">
            <v>Flip Cover</v>
          </cell>
          <cell r="J2541">
            <v>1479</v>
          </cell>
          <cell r="L2541">
            <v>0</v>
          </cell>
        </row>
        <row r="2542">
          <cell r="A2542" t="str">
            <v>M4</v>
          </cell>
          <cell r="B2542" t="str">
            <v>W16</v>
          </cell>
          <cell r="C2542">
            <v>43210</v>
          </cell>
          <cell r="D2542" t="str">
            <v>B</v>
          </cell>
          <cell r="E2542" t="str">
            <v>MAIN HEATING</v>
          </cell>
          <cell r="G2542" t="str">
            <v>New</v>
          </cell>
          <cell r="H2542" t="str">
            <v>Clear View Cover</v>
          </cell>
          <cell r="J2542">
            <v>270</v>
          </cell>
          <cell r="L2542">
            <v>0</v>
          </cell>
        </row>
        <row r="2543">
          <cell r="A2543" t="str">
            <v>M4</v>
          </cell>
          <cell r="B2543" t="str">
            <v>W16</v>
          </cell>
          <cell r="C2543">
            <v>43210</v>
          </cell>
          <cell r="D2543" t="str">
            <v>B</v>
          </cell>
          <cell r="E2543" t="str">
            <v>MAIN HEATING</v>
          </cell>
          <cell r="G2543" t="str">
            <v>New</v>
          </cell>
          <cell r="H2543" t="str">
            <v>Clear View Cover</v>
          </cell>
          <cell r="J2543">
            <v>1320</v>
          </cell>
          <cell r="L2543">
            <v>0</v>
          </cell>
        </row>
        <row r="2544">
          <cell r="A2544" t="str">
            <v>M4</v>
          </cell>
          <cell r="B2544" t="str">
            <v>W16</v>
          </cell>
          <cell r="C2544">
            <v>43210</v>
          </cell>
          <cell r="D2544" t="str">
            <v>B</v>
          </cell>
          <cell r="E2544" t="str">
            <v>ASSY</v>
          </cell>
          <cell r="G2544" t="str">
            <v>Old</v>
          </cell>
          <cell r="H2544" t="str">
            <v>Flip Cover</v>
          </cell>
          <cell r="J2544">
            <v>100</v>
          </cell>
          <cell r="L2544">
            <v>0</v>
          </cell>
        </row>
        <row r="2545">
          <cell r="A2545" t="str">
            <v>M4</v>
          </cell>
          <cell r="B2545" t="str">
            <v>W16</v>
          </cell>
          <cell r="C2545">
            <v>43210</v>
          </cell>
          <cell r="D2545" t="str">
            <v>B</v>
          </cell>
          <cell r="E2545" t="str">
            <v>ASSY</v>
          </cell>
          <cell r="G2545" t="str">
            <v>Old</v>
          </cell>
          <cell r="H2545" t="str">
            <v>Flip Cover</v>
          </cell>
          <cell r="J2545">
            <v>550</v>
          </cell>
          <cell r="L2545">
            <v>0</v>
          </cell>
        </row>
        <row r="2546">
          <cell r="A2546" t="str">
            <v>M4</v>
          </cell>
          <cell r="B2546" t="str">
            <v>W16</v>
          </cell>
          <cell r="C2546">
            <v>43210</v>
          </cell>
          <cell r="D2546" t="str">
            <v>B</v>
          </cell>
          <cell r="E2546" t="str">
            <v>ASSY</v>
          </cell>
          <cell r="G2546" t="str">
            <v>New</v>
          </cell>
          <cell r="H2546" t="str">
            <v>Clear View Cover</v>
          </cell>
          <cell r="J2546">
            <v>196</v>
          </cell>
          <cell r="L2546">
            <v>0</v>
          </cell>
        </row>
        <row r="2547">
          <cell r="A2547" t="str">
            <v>M4</v>
          </cell>
          <cell r="B2547" t="str">
            <v>W16</v>
          </cell>
          <cell r="C2547">
            <v>43210</v>
          </cell>
          <cell r="D2547" t="str">
            <v>B</v>
          </cell>
          <cell r="E2547" t="str">
            <v>ASSY</v>
          </cell>
          <cell r="G2547" t="str">
            <v>New</v>
          </cell>
          <cell r="H2547" t="str">
            <v>Clear View Cover</v>
          </cell>
          <cell r="J2547">
            <v>110</v>
          </cell>
          <cell r="L2547">
            <v>3</v>
          </cell>
        </row>
        <row r="2548">
          <cell r="A2548" t="str">
            <v>M4</v>
          </cell>
          <cell r="B2548" t="str">
            <v>W16</v>
          </cell>
          <cell r="C2548">
            <v>43210</v>
          </cell>
          <cell r="D2548" t="str">
            <v>B</v>
          </cell>
          <cell r="E2548" t="str">
            <v>ASSY</v>
          </cell>
          <cell r="G2548" t="str">
            <v>New</v>
          </cell>
          <cell r="H2548" t="str">
            <v>Clear View Cover</v>
          </cell>
          <cell r="J2548">
            <v>2782</v>
          </cell>
          <cell r="L2548">
            <v>2</v>
          </cell>
        </row>
        <row r="2549">
          <cell r="A2549" t="str">
            <v>M4</v>
          </cell>
          <cell r="B2549" t="str">
            <v>W16</v>
          </cell>
          <cell r="C2549">
            <v>43210</v>
          </cell>
          <cell r="D2549" t="str">
            <v>B</v>
          </cell>
          <cell r="E2549" t="str">
            <v>ASSY</v>
          </cell>
          <cell r="G2549" t="str">
            <v>Old</v>
          </cell>
          <cell r="H2549" t="str">
            <v>Book cover</v>
          </cell>
          <cell r="J2549">
            <v>1241</v>
          </cell>
          <cell r="L2549">
            <v>35</v>
          </cell>
        </row>
        <row r="2550">
          <cell r="A2550" t="str">
            <v>M4</v>
          </cell>
          <cell r="B2550" t="str">
            <v>W16</v>
          </cell>
          <cell r="C2550">
            <v>43210</v>
          </cell>
          <cell r="D2550" t="str">
            <v>B</v>
          </cell>
          <cell r="E2550" t="str">
            <v>ASSY</v>
          </cell>
          <cell r="G2550" t="str">
            <v>Old</v>
          </cell>
          <cell r="H2550" t="str">
            <v>Book cover</v>
          </cell>
          <cell r="J2550">
            <v>1013</v>
          </cell>
          <cell r="L2550">
            <v>9</v>
          </cell>
        </row>
        <row r="2551">
          <cell r="A2551" t="str">
            <v>M4</v>
          </cell>
          <cell r="B2551" t="str">
            <v>W16</v>
          </cell>
          <cell r="C2551">
            <v>43210</v>
          </cell>
          <cell r="D2551" t="str">
            <v>B</v>
          </cell>
          <cell r="E2551" t="str">
            <v>ASSY</v>
          </cell>
          <cell r="G2551" t="str">
            <v>Old</v>
          </cell>
          <cell r="H2551" t="str">
            <v>Book cover</v>
          </cell>
          <cell r="J2551">
            <v>169</v>
          </cell>
          <cell r="L2551">
            <v>0</v>
          </cell>
        </row>
        <row r="2552">
          <cell r="A2552" t="str">
            <v>M4</v>
          </cell>
          <cell r="B2552" t="str">
            <v>W16</v>
          </cell>
          <cell r="C2552">
            <v>43210</v>
          </cell>
          <cell r="D2552" t="str">
            <v>B</v>
          </cell>
          <cell r="E2552" t="str">
            <v>ASSY</v>
          </cell>
          <cell r="G2552" t="str">
            <v>Old</v>
          </cell>
          <cell r="H2552" t="str">
            <v>Book cover</v>
          </cell>
          <cell r="J2552">
            <v>577</v>
          </cell>
          <cell r="L2552">
            <v>2</v>
          </cell>
        </row>
        <row r="2553">
          <cell r="A2553" t="str">
            <v>M4</v>
          </cell>
          <cell r="B2553" t="str">
            <v>W16</v>
          </cell>
          <cell r="C2553">
            <v>43210</v>
          </cell>
          <cell r="D2553" t="str">
            <v>B</v>
          </cell>
          <cell r="E2553" t="str">
            <v>ASSY</v>
          </cell>
          <cell r="G2553" t="str">
            <v>Old</v>
          </cell>
          <cell r="H2553" t="str">
            <v>Book cover</v>
          </cell>
          <cell r="J2553">
            <v>200</v>
          </cell>
          <cell r="L2553">
            <v>0</v>
          </cell>
        </row>
        <row r="2554">
          <cell r="A2554" t="str">
            <v>M4</v>
          </cell>
          <cell r="B2554" t="str">
            <v>W16</v>
          </cell>
          <cell r="C2554">
            <v>43210</v>
          </cell>
          <cell r="D2554" t="str">
            <v>B</v>
          </cell>
          <cell r="E2554" t="str">
            <v>ASSY</v>
          </cell>
          <cell r="G2554" t="str">
            <v>Old</v>
          </cell>
          <cell r="H2554" t="str">
            <v>Clear View Cover</v>
          </cell>
          <cell r="J2554">
            <v>33</v>
          </cell>
          <cell r="L2554">
            <v>0</v>
          </cell>
        </row>
        <row r="2555">
          <cell r="A2555" t="str">
            <v>M4</v>
          </cell>
          <cell r="B2555" t="str">
            <v>W16</v>
          </cell>
          <cell r="C2555">
            <v>43210</v>
          </cell>
          <cell r="D2555" t="str">
            <v>B</v>
          </cell>
          <cell r="E2555" t="str">
            <v>ASSY</v>
          </cell>
          <cell r="G2555" t="str">
            <v>Old</v>
          </cell>
          <cell r="H2555" t="str">
            <v>Clear View Cover</v>
          </cell>
          <cell r="J2555">
            <v>12</v>
          </cell>
          <cell r="L2555">
            <v>0</v>
          </cell>
        </row>
        <row r="2556">
          <cell r="A2556" t="str">
            <v>M4</v>
          </cell>
          <cell r="B2556" t="str">
            <v>W16</v>
          </cell>
          <cell r="C2556">
            <v>43210</v>
          </cell>
          <cell r="D2556" t="str">
            <v>B</v>
          </cell>
          <cell r="E2556" t="str">
            <v>ASSY</v>
          </cell>
          <cell r="G2556" t="str">
            <v>Old</v>
          </cell>
          <cell r="H2556" t="str">
            <v>Clear View Cover</v>
          </cell>
          <cell r="J2556">
            <v>882</v>
          </cell>
          <cell r="L2556">
            <v>0</v>
          </cell>
        </row>
        <row r="2557">
          <cell r="A2557" t="str">
            <v>M4</v>
          </cell>
          <cell r="B2557" t="str">
            <v>W16</v>
          </cell>
          <cell r="C2557">
            <v>43210</v>
          </cell>
          <cell r="D2557" t="str">
            <v>B</v>
          </cell>
          <cell r="E2557" t="str">
            <v>ASSY</v>
          </cell>
          <cell r="G2557" t="str">
            <v>Old</v>
          </cell>
          <cell r="H2557" t="str">
            <v>Clear View Cover</v>
          </cell>
          <cell r="J2557">
            <v>1410</v>
          </cell>
          <cell r="L2557">
            <v>0</v>
          </cell>
        </row>
        <row r="2558">
          <cell r="A2558" t="str">
            <v>M4</v>
          </cell>
          <cell r="B2558" t="str">
            <v>W16</v>
          </cell>
          <cell r="C2558">
            <v>43210</v>
          </cell>
          <cell r="D2558" t="str">
            <v>B</v>
          </cell>
          <cell r="E2558" t="str">
            <v>MAIN HEATING</v>
          </cell>
          <cell r="G2558" t="str">
            <v>Old</v>
          </cell>
          <cell r="H2558" t="str">
            <v>Clear View Cover</v>
          </cell>
          <cell r="J2558">
            <v>2140</v>
          </cell>
          <cell r="L2558">
            <v>1</v>
          </cell>
        </row>
        <row r="2559">
          <cell r="A2559" t="str">
            <v>M4</v>
          </cell>
          <cell r="B2559" t="str">
            <v>W16</v>
          </cell>
          <cell r="C2559">
            <v>43210</v>
          </cell>
          <cell r="D2559" t="str">
            <v>B</v>
          </cell>
          <cell r="E2559" t="str">
            <v>MAIN HEATING</v>
          </cell>
          <cell r="G2559" t="str">
            <v>Old</v>
          </cell>
          <cell r="H2559" t="str">
            <v>Clear View Cover</v>
          </cell>
          <cell r="J2559">
            <v>150</v>
          </cell>
          <cell r="L2559">
            <v>0</v>
          </cell>
        </row>
        <row r="2560">
          <cell r="A2560" t="str">
            <v>M4</v>
          </cell>
          <cell r="B2560" t="str">
            <v>W16</v>
          </cell>
          <cell r="C2560">
            <v>43210</v>
          </cell>
          <cell r="D2560" t="str">
            <v>B</v>
          </cell>
          <cell r="E2560" t="str">
            <v>MAIN HEATING</v>
          </cell>
          <cell r="G2560" t="str">
            <v>Old</v>
          </cell>
          <cell r="H2560" t="str">
            <v>Clear View Cover</v>
          </cell>
          <cell r="J2560">
            <v>72</v>
          </cell>
          <cell r="L2560">
            <v>0</v>
          </cell>
        </row>
        <row r="2561">
          <cell r="A2561" t="str">
            <v>M4</v>
          </cell>
          <cell r="B2561" t="str">
            <v>W16</v>
          </cell>
          <cell r="C2561">
            <v>43210</v>
          </cell>
          <cell r="D2561" t="str">
            <v>B</v>
          </cell>
          <cell r="E2561" t="str">
            <v>MAIN HEATING</v>
          </cell>
          <cell r="G2561" t="str">
            <v>Old</v>
          </cell>
          <cell r="H2561" t="str">
            <v>Clear View Cover</v>
          </cell>
          <cell r="J2561">
            <v>9</v>
          </cell>
          <cell r="L2561">
            <v>0</v>
          </cell>
        </row>
        <row r="2562">
          <cell r="A2562" t="str">
            <v>M4</v>
          </cell>
          <cell r="B2562" t="str">
            <v>W16</v>
          </cell>
          <cell r="C2562">
            <v>43210</v>
          </cell>
          <cell r="D2562" t="str">
            <v>B</v>
          </cell>
          <cell r="E2562" t="str">
            <v>MAIN HEATING</v>
          </cell>
          <cell r="G2562" t="str">
            <v>Old</v>
          </cell>
          <cell r="H2562" t="str">
            <v>Clear View Cover</v>
          </cell>
          <cell r="J2562">
            <v>3</v>
          </cell>
          <cell r="L2562">
            <v>0</v>
          </cell>
        </row>
        <row r="2563">
          <cell r="A2563" t="str">
            <v>M4</v>
          </cell>
          <cell r="B2563" t="str">
            <v>W16</v>
          </cell>
          <cell r="C2563">
            <v>43210</v>
          </cell>
          <cell r="D2563" t="str">
            <v>B</v>
          </cell>
          <cell r="E2563" t="str">
            <v>EDGE COATING</v>
          </cell>
          <cell r="G2563" t="str">
            <v>New</v>
          </cell>
          <cell r="H2563" t="str">
            <v>Clear View Cover</v>
          </cell>
          <cell r="J2563">
            <v>3686</v>
          </cell>
          <cell r="L2563">
            <v>0</v>
          </cell>
        </row>
        <row r="2564">
          <cell r="A2564" t="str">
            <v>M4</v>
          </cell>
          <cell r="B2564" t="str">
            <v>W16</v>
          </cell>
          <cell r="C2564">
            <v>43210</v>
          </cell>
          <cell r="D2564" t="str">
            <v>B</v>
          </cell>
          <cell r="E2564" t="str">
            <v>EDGE COATING</v>
          </cell>
          <cell r="G2564" t="str">
            <v>New</v>
          </cell>
          <cell r="H2564" t="str">
            <v>Clear View Cover</v>
          </cell>
          <cell r="J2564">
            <v>1848</v>
          </cell>
          <cell r="L2564">
            <v>0</v>
          </cell>
        </row>
        <row r="2565">
          <cell r="A2565" t="str">
            <v>M4</v>
          </cell>
          <cell r="B2565" t="str">
            <v>W16</v>
          </cell>
          <cell r="C2565">
            <v>43210</v>
          </cell>
          <cell r="D2565" t="str">
            <v>B</v>
          </cell>
          <cell r="E2565" t="str">
            <v>EDGE COATING</v>
          </cell>
          <cell r="G2565" t="str">
            <v>New</v>
          </cell>
          <cell r="H2565" t="str">
            <v>Clear View Cover</v>
          </cell>
          <cell r="J2565">
            <v>26</v>
          </cell>
          <cell r="L2565">
            <v>0</v>
          </cell>
        </row>
        <row r="2566">
          <cell r="A2566" t="str">
            <v>M4</v>
          </cell>
          <cell r="B2566" t="str">
            <v>W16</v>
          </cell>
          <cell r="C2566">
            <v>43210</v>
          </cell>
          <cell r="D2566" t="str">
            <v>B</v>
          </cell>
          <cell r="E2566" t="str">
            <v>EDGE COATING</v>
          </cell>
          <cell r="G2566" t="str">
            <v>Old</v>
          </cell>
          <cell r="H2566" t="str">
            <v>Clear View Cover</v>
          </cell>
          <cell r="J2566">
            <v>1431</v>
          </cell>
          <cell r="L2566">
            <v>0</v>
          </cell>
        </row>
        <row r="2567">
          <cell r="A2567" t="str">
            <v>M4</v>
          </cell>
          <cell r="B2567" t="str">
            <v>W16</v>
          </cell>
          <cell r="C2567">
            <v>43210</v>
          </cell>
          <cell r="D2567" t="str">
            <v>B</v>
          </cell>
          <cell r="E2567" t="str">
            <v>EDGE COATING</v>
          </cell>
          <cell r="G2567" t="str">
            <v>Old</v>
          </cell>
          <cell r="H2567" t="str">
            <v>Clear View Cover</v>
          </cell>
          <cell r="J2567">
            <v>1228</v>
          </cell>
          <cell r="L2567">
            <v>0</v>
          </cell>
        </row>
        <row r="2568">
          <cell r="A2568" t="str">
            <v>M4</v>
          </cell>
          <cell r="B2568" t="str">
            <v>W16</v>
          </cell>
          <cell r="C2568">
            <v>43210</v>
          </cell>
          <cell r="D2568" t="str">
            <v>B</v>
          </cell>
          <cell r="E2568" t="str">
            <v>EDGE COATING</v>
          </cell>
          <cell r="G2568" t="str">
            <v>Old</v>
          </cell>
          <cell r="H2568" t="str">
            <v>Flip Cover</v>
          </cell>
          <cell r="J2568">
            <v>247</v>
          </cell>
          <cell r="L2568">
            <v>0</v>
          </cell>
        </row>
        <row r="2569">
          <cell r="A2569" t="str">
            <v>M4</v>
          </cell>
          <cell r="B2569" t="str">
            <v>W16</v>
          </cell>
          <cell r="C2569">
            <v>43210</v>
          </cell>
          <cell r="D2569" t="str">
            <v>B</v>
          </cell>
          <cell r="E2569" t="str">
            <v>EDGE COATING</v>
          </cell>
          <cell r="G2569" t="str">
            <v>Old</v>
          </cell>
          <cell r="H2569" t="str">
            <v>Flip Cover</v>
          </cell>
          <cell r="J2569">
            <v>543</v>
          </cell>
          <cell r="L2569">
            <v>0</v>
          </cell>
        </row>
        <row r="2570">
          <cell r="A2570" t="str">
            <v>M4</v>
          </cell>
          <cell r="B2570" t="str">
            <v>W16</v>
          </cell>
          <cell r="C2570">
            <v>43210</v>
          </cell>
          <cell r="D2570" t="str">
            <v>B</v>
          </cell>
          <cell r="E2570" t="str">
            <v>EDGE COATING</v>
          </cell>
          <cell r="G2570" t="str">
            <v>Old</v>
          </cell>
          <cell r="H2570" t="str">
            <v>Clear View Cover</v>
          </cell>
          <cell r="J2570">
            <v>21</v>
          </cell>
          <cell r="L2570">
            <v>0</v>
          </cell>
        </row>
        <row r="2571">
          <cell r="A2571" t="str">
            <v>M4</v>
          </cell>
          <cell r="B2571" t="str">
            <v>W16</v>
          </cell>
          <cell r="C2571">
            <v>43210</v>
          </cell>
          <cell r="D2571" t="str">
            <v>B</v>
          </cell>
          <cell r="E2571" t="str">
            <v>EDGE COATING</v>
          </cell>
          <cell r="G2571" t="str">
            <v>Old</v>
          </cell>
          <cell r="H2571" t="str">
            <v>Book cover</v>
          </cell>
          <cell r="J2571">
            <v>1215</v>
          </cell>
          <cell r="L2571">
            <v>0</v>
          </cell>
        </row>
        <row r="2572">
          <cell r="A2572" t="str">
            <v>M4</v>
          </cell>
          <cell r="B2572" t="str">
            <v>W16</v>
          </cell>
          <cell r="C2572">
            <v>43210</v>
          </cell>
          <cell r="D2572" t="str">
            <v>B</v>
          </cell>
          <cell r="E2572" t="str">
            <v>EDGE COATING</v>
          </cell>
          <cell r="G2572" t="str">
            <v>Old</v>
          </cell>
          <cell r="H2572" t="str">
            <v>Book cover</v>
          </cell>
          <cell r="J2572">
            <v>577</v>
          </cell>
          <cell r="L2572">
            <v>0</v>
          </cell>
        </row>
        <row r="2573">
          <cell r="A2573" t="str">
            <v>M4</v>
          </cell>
          <cell r="B2573" t="str">
            <v>W16</v>
          </cell>
          <cell r="C2573">
            <v>43210</v>
          </cell>
          <cell r="D2573" t="str">
            <v>B</v>
          </cell>
          <cell r="E2573" t="str">
            <v>EDGE COATING</v>
          </cell>
          <cell r="G2573" t="str">
            <v>Old</v>
          </cell>
          <cell r="H2573" t="str">
            <v>Book cover</v>
          </cell>
          <cell r="J2573">
            <v>751</v>
          </cell>
          <cell r="L2573">
            <v>0</v>
          </cell>
        </row>
        <row r="2574">
          <cell r="A2574" t="str">
            <v>M4</v>
          </cell>
          <cell r="B2574" t="str">
            <v>W16</v>
          </cell>
          <cell r="C2574">
            <v>43210</v>
          </cell>
          <cell r="D2574" t="str">
            <v>B</v>
          </cell>
          <cell r="E2574" t="str">
            <v>EDGE COATING</v>
          </cell>
          <cell r="G2574" t="str">
            <v>Old</v>
          </cell>
          <cell r="H2574" t="str">
            <v>Book cover</v>
          </cell>
          <cell r="J2574">
            <v>510</v>
          </cell>
          <cell r="L2574">
            <v>0</v>
          </cell>
        </row>
        <row r="2575">
          <cell r="A2575" t="str">
            <v>M4</v>
          </cell>
          <cell r="B2575" t="str">
            <v>W16</v>
          </cell>
          <cell r="C2575">
            <v>43210</v>
          </cell>
          <cell r="D2575" t="str">
            <v>B</v>
          </cell>
          <cell r="E2575" t="str">
            <v>EDGE COATING</v>
          </cell>
          <cell r="G2575" t="str">
            <v>Old</v>
          </cell>
          <cell r="H2575" t="str">
            <v>Book cover</v>
          </cell>
          <cell r="J2575">
            <v>267</v>
          </cell>
          <cell r="L2575">
            <v>0</v>
          </cell>
        </row>
        <row r="2576">
          <cell r="A2576" t="str">
            <v>M4</v>
          </cell>
          <cell r="B2576" t="str">
            <v>W16</v>
          </cell>
          <cell r="C2576">
            <v>43210</v>
          </cell>
          <cell r="D2576" t="str">
            <v>B</v>
          </cell>
          <cell r="E2576" t="str">
            <v>EDGE COATING</v>
          </cell>
          <cell r="G2576" t="str">
            <v>Old</v>
          </cell>
          <cell r="H2576" t="str">
            <v>Book cover</v>
          </cell>
          <cell r="J2576">
            <v>8</v>
          </cell>
          <cell r="L2576">
            <v>0</v>
          </cell>
        </row>
        <row r="2577">
          <cell r="A2577" t="str">
            <v>M4</v>
          </cell>
          <cell r="B2577" t="str">
            <v>W16</v>
          </cell>
          <cell r="C2577">
            <v>43210</v>
          </cell>
          <cell r="D2577" t="str">
            <v>B</v>
          </cell>
          <cell r="E2577" t="str">
            <v>EDGE COATING</v>
          </cell>
          <cell r="G2577" t="str">
            <v>Old</v>
          </cell>
          <cell r="H2577" t="str">
            <v>Book cover</v>
          </cell>
          <cell r="J2577">
            <v>11</v>
          </cell>
          <cell r="L2577">
            <v>0</v>
          </cell>
        </row>
        <row r="2578">
          <cell r="A2578" t="str">
            <v>M4</v>
          </cell>
          <cell r="B2578" t="str">
            <v>W16</v>
          </cell>
          <cell r="C2578">
            <v>43210</v>
          </cell>
          <cell r="D2578" t="str">
            <v>B</v>
          </cell>
          <cell r="E2578" t="str">
            <v>EDGE COATING</v>
          </cell>
          <cell r="G2578" t="str">
            <v>Old</v>
          </cell>
          <cell r="H2578" t="str">
            <v>Book cover</v>
          </cell>
          <cell r="J2578">
            <v>82</v>
          </cell>
          <cell r="L2578">
            <v>0</v>
          </cell>
        </row>
        <row r="2579">
          <cell r="A2579" t="str">
            <v>M4</v>
          </cell>
          <cell r="B2579" t="str">
            <v>W16</v>
          </cell>
          <cell r="C2579">
            <v>43210</v>
          </cell>
          <cell r="D2579" t="str">
            <v>B</v>
          </cell>
          <cell r="E2579" t="str">
            <v>PACKING</v>
          </cell>
          <cell r="G2579" t="str">
            <v>Old</v>
          </cell>
          <cell r="H2579" t="str">
            <v>Book cover</v>
          </cell>
          <cell r="J2579">
            <v>2517</v>
          </cell>
          <cell r="L2579">
            <v>7</v>
          </cell>
        </row>
        <row r="2580">
          <cell r="A2580" t="str">
            <v>M4</v>
          </cell>
          <cell r="B2580" t="str">
            <v>W16</v>
          </cell>
          <cell r="C2580">
            <v>43210</v>
          </cell>
          <cell r="D2580" t="str">
            <v>B</v>
          </cell>
          <cell r="E2580" t="str">
            <v>PACKING</v>
          </cell>
          <cell r="G2580" t="str">
            <v>Old</v>
          </cell>
          <cell r="H2580" t="str">
            <v>Book cover</v>
          </cell>
          <cell r="J2580">
            <v>81</v>
          </cell>
          <cell r="L2580">
            <v>1</v>
          </cell>
        </row>
        <row r="2581">
          <cell r="A2581" t="str">
            <v>M4</v>
          </cell>
          <cell r="B2581" t="str">
            <v>W16</v>
          </cell>
          <cell r="C2581">
            <v>43210</v>
          </cell>
          <cell r="D2581" t="str">
            <v>B</v>
          </cell>
          <cell r="E2581" t="str">
            <v>PACKING</v>
          </cell>
          <cell r="G2581" t="str">
            <v>Old</v>
          </cell>
          <cell r="H2581" t="str">
            <v>Book cover</v>
          </cell>
          <cell r="J2581">
            <v>647</v>
          </cell>
          <cell r="L2581">
            <v>1</v>
          </cell>
        </row>
        <row r="2582">
          <cell r="A2582" t="str">
            <v>M4</v>
          </cell>
          <cell r="B2582" t="str">
            <v>W16</v>
          </cell>
          <cell r="C2582">
            <v>43210</v>
          </cell>
          <cell r="D2582" t="str">
            <v>B</v>
          </cell>
          <cell r="E2582" t="str">
            <v>PACKING</v>
          </cell>
          <cell r="G2582" t="str">
            <v>Old</v>
          </cell>
          <cell r="H2582" t="str">
            <v>Book cover</v>
          </cell>
          <cell r="J2582">
            <v>208</v>
          </cell>
          <cell r="L2582">
            <v>0</v>
          </cell>
        </row>
        <row r="2583">
          <cell r="A2583" t="str">
            <v>M4</v>
          </cell>
          <cell r="B2583" t="str">
            <v>W16</v>
          </cell>
          <cell r="C2583">
            <v>43210</v>
          </cell>
          <cell r="D2583" t="str">
            <v>B</v>
          </cell>
          <cell r="E2583" t="str">
            <v>PACKING</v>
          </cell>
          <cell r="G2583" t="str">
            <v>Old</v>
          </cell>
          <cell r="H2583" t="str">
            <v>Flip Cover</v>
          </cell>
          <cell r="J2583">
            <v>2048</v>
          </cell>
          <cell r="L2583">
            <v>8</v>
          </cell>
        </row>
        <row r="2584">
          <cell r="A2584" t="str">
            <v>M4</v>
          </cell>
          <cell r="B2584" t="str">
            <v>W16</v>
          </cell>
          <cell r="C2584">
            <v>43210</v>
          </cell>
          <cell r="D2584" t="str">
            <v>B</v>
          </cell>
          <cell r="E2584" t="str">
            <v>PACKING</v>
          </cell>
          <cell r="G2584" t="str">
            <v>New</v>
          </cell>
          <cell r="H2584" t="str">
            <v>Clear View Cover</v>
          </cell>
          <cell r="J2584">
            <v>688</v>
          </cell>
          <cell r="L2584">
            <v>2</v>
          </cell>
        </row>
        <row r="2585">
          <cell r="A2585" t="str">
            <v>M4</v>
          </cell>
          <cell r="B2585" t="str">
            <v>W16</v>
          </cell>
          <cell r="C2585">
            <v>43210</v>
          </cell>
          <cell r="D2585" t="str">
            <v>B</v>
          </cell>
          <cell r="E2585" t="str">
            <v>PACKING</v>
          </cell>
          <cell r="G2585" t="str">
            <v>New Silicon</v>
          </cell>
          <cell r="H2585" t="str">
            <v>Silicon</v>
          </cell>
          <cell r="J2585">
            <v>1012</v>
          </cell>
          <cell r="L2585">
            <v>21</v>
          </cell>
        </row>
        <row r="2586">
          <cell r="A2586" t="str">
            <v>M4</v>
          </cell>
          <cell r="B2586" t="str">
            <v>W16</v>
          </cell>
          <cell r="C2586">
            <v>43210</v>
          </cell>
          <cell r="D2586" t="str">
            <v>B</v>
          </cell>
          <cell r="E2586" t="str">
            <v>PACKING</v>
          </cell>
          <cell r="G2586" t="str">
            <v>Old</v>
          </cell>
          <cell r="H2586" t="str">
            <v>Clear View Cover</v>
          </cell>
          <cell r="J2586">
            <v>158</v>
          </cell>
          <cell r="L2586">
            <v>3</v>
          </cell>
        </row>
        <row r="2587">
          <cell r="A2587" t="str">
            <v>M4</v>
          </cell>
          <cell r="B2587" t="str">
            <v>W16</v>
          </cell>
          <cell r="C2587">
            <v>43210</v>
          </cell>
          <cell r="D2587" t="str">
            <v>B</v>
          </cell>
          <cell r="E2587" t="str">
            <v>PACKING</v>
          </cell>
          <cell r="G2587" t="str">
            <v>New</v>
          </cell>
          <cell r="H2587" t="str">
            <v>Clear View Cover</v>
          </cell>
          <cell r="J2587">
            <v>80</v>
          </cell>
          <cell r="L2587">
            <v>0</v>
          </cell>
        </row>
        <row r="2588">
          <cell r="A2588" t="str">
            <v>M4</v>
          </cell>
          <cell r="B2588" t="str">
            <v>W16</v>
          </cell>
          <cell r="C2588">
            <v>43210</v>
          </cell>
          <cell r="D2588" t="str">
            <v>B</v>
          </cell>
          <cell r="E2588" t="str">
            <v>PACKING</v>
          </cell>
          <cell r="G2588" t="str">
            <v>New</v>
          </cell>
          <cell r="H2588" t="str">
            <v>Clear View Cover</v>
          </cell>
          <cell r="J2588">
            <v>2502</v>
          </cell>
          <cell r="L2588">
            <v>22</v>
          </cell>
        </row>
        <row r="2589">
          <cell r="A2589" t="str">
            <v>M4</v>
          </cell>
          <cell r="B2589" t="str">
            <v>W16</v>
          </cell>
          <cell r="C2589">
            <v>43210</v>
          </cell>
          <cell r="D2589" t="str">
            <v>B</v>
          </cell>
          <cell r="E2589" t="str">
            <v>PACKING</v>
          </cell>
          <cell r="G2589" t="str">
            <v>New</v>
          </cell>
          <cell r="H2589" t="str">
            <v>Clear View Cover</v>
          </cell>
          <cell r="J2589">
            <v>642</v>
          </cell>
          <cell r="L2589">
            <v>12</v>
          </cell>
        </row>
        <row r="2590">
          <cell r="A2590" t="str">
            <v>M4</v>
          </cell>
          <cell r="B2590" t="str">
            <v>W16</v>
          </cell>
          <cell r="C2590">
            <v>43210</v>
          </cell>
          <cell r="D2590" t="str">
            <v>B</v>
          </cell>
          <cell r="E2590" t="str">
            <v>PACKING</v>
          </cell>
          <cell r="G2590" t="str">
            <v>New</v>
          </cell>
          <cell r="H2590" t="str">
            <v>Clear View Cover</v>
          </cell>
          <cell r="J2590">
            <v>3387</v>
          </cell>
          <cell r="L2590">
            <v>12</v>
          </cell>
        </row>
        <row r="2591">
          <cell r="A2591" t="str">
            <v>M4</v>
          </cell>
          <cell r="B2591" t="str">
            <v>W16</v>
          </cell>
          <cell r="C2591">
            <v>43210</v>
          </cell>
          <cell r="D2591" t="str">
            <v>B</v>
          </cell>
          <cell r="E2591" t="str">
            <v>IN T/P</v>
          </cell>
          <cell r="G2591" t="str">
            <v>New</v>
          </cell>
          <cell r="H2591" t="str">
            <v>Clear View Cover</v>
          </cell>
          <cell r="J2591">
            <v>780</v>
          </cell>
          <cell r="L2591">
            <v>0</v>
          </cell>
        </row>
        <row r="2592">
          <cell r="A2592" t="str">
            <v>M4</v>
          </cell>
          <cell r="B2592" t="str">
            <v>W16</v>
          </cell>
          <cell r="C2592">
            <v>43210</v>
          </cell>
          <cell r="D2592" t="str">
            <v>B</v>
          </cell>
          <cell r="E2592" t="str">
            <v>IN T/P</v>
          </cell>
          <cell r="G2592" t="str">
            <v>New</v>
          </cell>
          <cell r="H2592" t="str">
            <v>Clear View Cover</v>
          </cell>
          <cell r="J2592">
            <v>1157</v>
          </cell>
          <cell r="L2592">
            <v>0</v>
          </cell>
        </row>
        <row r="2593">
          <cell r="A2593" t="str">
            <v>M4</v>
          </cell>
          <cell r="B2593" t="str">
            <v>W16</v>
          </cell>
          <cell r="C2593">
            <v>43210</v>
          </cell>
          <cell r="D2593" t="str">
            <v>B</v>
          </cell>
          <cell r="E2593" t="str">
            <v>IN T/P</v>
          </cell>
          <cell r="G2593" t="str">
            <v>New</v>
          </cell>
          <cell r="H2593" t="str">
            <v>Clear View Cover</v>
          </cell>
          <cell r="J2593">
            <v>1695</v>
          </cell>
          <cell r="L2593">
            <v>2</v>
          </cell>
        </row>
        <row r="2594">
          <cell r="A2594" t="str">
            <v>M4</v>
          </cell>
          <cell r="B2594" t="str">
            <v>W16</v>
          </cell>
          <cell r="C2594">
            <v>43210</v>
          </cell>
          <cell r="D2594" t="str">
            <v>B</v>
          </cell>
          <cell r="E2594" t="str">
            <v>IN T/P</v>
          </cell>
          <cell r="G2594" t="str">
            <v>New</v>
          </cell>
          <cell r="H2594" t="str">
            <v>Clear View Cover</v>
          </cell>
          <cell r="J2594">
            <v>208</v>
          </cell>
          <cell r="L2594">
            <v>0</v>
          </cell>
        </row>
        <row r="2595">
          <cell r="A2595" t="str">
            <v>M4</v>
          </cell>
          <cell r="B2595" t="str">
            <v>W16</v>
          </cell>
          <cell r="C2595">
            <v>43210</v>
          </cell>
          <cell r="D2595" t="str">
            <v>B</v>
          </cell>
          <cell r="E2595" t="str">
            <v>IN T/P</v>
          </cell>
          <cell r="G2595" t="str">
            <v>New</v>
          </cell>
          <cell r="H2595" t="str">
            <v>Clear View Cover</v>
          </cell>
          <cell r="J2595">
            <v>89</v>
          </cell>
          <cell r="L2595">
            <v>0</v>
          </cell>
        </row>
        <row r="2596">
          <cell r="A2596" t="str">
            <v>M4</v>
          </cell>
          <cell r="B2596" t="str">
            <v>W16</v>
          </cell>
          <cell r="C2596">
            <v>43210</v>
          </cell>
          <cell r="D2596" t="str">
            <v>B</v>
          </cell>
          <cell r="E2596" t="str">
            <v>IN T/P</v>
          </cell>
          <cell r="G2596" t="str">
            <v>New</v>
          </cell>
          <cell r="H2596" t="str">
            <v>Clear View Cover</v>
          </cell>
          <cell r="J2596">
            <v>517</v>
          </cell>
          <cell r="L2596">
            <v>0</v>
          </cell>
        </row>
        <row r="2597">
          <cell r="A2597" t="str">
            <v>M4</v>
          </cell>
          <cell r="B2597" t="str">
            <v>W16</v>
          </cell>
          <cell r="C2597">
            <v>43210</v>
          </cell>
          <cell r="D2597" t="str">
            <v>B</v>
          </cell>
          <cell r="E2597" t="str">
            <v>IN T/P</v>
          </cell>
          <cell r="G2597" t="str">
            <v>Old</v>
          </cell>
          <cell r="H2597" t="str">
            <v>Clear View Cover</v>
          </cell>
          <cell r="J2597">
            <v>730</v>
          </cell>
          <cell r="L2597">
            <v>0</v>
          </cell>
        </row>
        <row r="2598">
          <cell r="A2598" t="str">
            <v>M4</v>
          </cell>
          <cell r="B2598" t="str">
            <v>W16</v>
          </cell>
          <cell r="C2598">
            <v>43210</v>
          </cell>
          <cell r="D2598" t="str">
            <v>B</v>
          </cell>
          <cell r="E2598" t="str">
            <v>IN T/P</v>
          </cell>
          <cell r="G2598" t="str">
            <v>Old</v>
          </cell>
          <cell r="H2598" t="str">
            <v>Clear View Cover</v>
          </cell>
          <cell r="J2598">
            <v>58</v>
          </cell>
          <cell r="L2598">
            <v>0</v>
          </cell>
        </row>
        <row r="2599">
          <cell r="A2599" t="str">
            <v>M4</v>
          </cell>
          <cell r="B2599" t="str">
            <v>W16</v>
          </cell>
          <cell r="C2599">
            <v>43210</v>
          </cell>
          <cell r="D2599" t="str">
            <v>B</v>
          </cell>
          <cell r="E2599" t="str">
            <v>IN T/P</v>
          </cell>
          <cell r="G2599" t="str">
            <v>Old</v>
          </cell>
          <cell r="H2599" t="str">
            <v>Clear View Cover</v>
          </cell>
          <cell r="J2599">
            <v>159</v>
          </cell>
          <cell r="L2599">
            <v>1</v>
          </cell>
        </row>
        <row r="2600">
          <cell r="A2600" t="str">
            <v>M4</v>
          </cell>
          <cell r="B2600" t="str">
            <v>W16</v>
          </cell>
          <cell r="C2600">
            <v>43210</v>
          </cell>
          <cell r="D2600" t="str">
            <v>B</v>
          </cell>
          <cell r="E2600" t="str">
            <v>IN T/P</v>
          </cell>
          <cell r="G2600" t="str">
            <v>Old</v>
          </cell>
          <cell r="H2600" t="str">
            <v>Clear View Cover</v>
          </cell>
          <cell r="J2600">
            <v>2035</v>
          </cell>
          <cell r="L2600">
            <v>5</v>
          </cell>
        </row>
        <row r="2601">
          <cell r="A2601" t="str">
            <v>M4</v>
          </cell>
          <cell r="B2601" t="str">
            <v>W16</v>
          </cell>
          <cell r="C2601">
            <v>43210</v>
          </cell>
          <cell r="D2601" t="str">
            <v>B</v>
          </cell>
          <cell r="E2601" t="str">
            <v>IN T/P</v>
          </cell>
          <cell r="G2601" t="str">
            <v>Old</v>
          </cell>
          <cell r="H2601" t="str">
            <v>Clear View Cover</v>
          </cell>
          <cell r="J2601">
            <v>150</v>
          </cell>
          <cell r="L2601">
            <v>0</v>
          </cell>
        </row>
        <row r="2602">
          <cell r="A2602" t="str">
            <v>M4</v>
          </cell>
          <cell r="B2602" t="str">
            <v>W16</v>
          </cell>
          <cell r="C2602">
            <v>43210</v>
          </cell>
          <cell r="D2602" t="str">
            <v>B</v>
          </cell>
          <cell r="E2602" t="str">
            <v>IN T/P</v>
          </cell>
          <cell r="G2602" t="str">
            <v>Old</v>
          </cell>
          <cell r="H2602" t="str">
            <v>Clear View Cover</v>
          </cell>
          <cell r="J2602">
            <v>397</v>
          </cell>
          <cell r="L2602">
            <v>0</v>
          </cell>
        </row>
        <row r="2603">
          <cell r="A2603" t="str">
            <v>M4</v>
          </cell>
          <cell r="B2603" t="str">
            <v>W16</v>
          </cell>
          <cell r="C2603">
            <v>43210</v>
          </cell>
          <cell r="D2603" t="str">
            <v>B</v>
          </cell>
          <cell r="E2603" t="str">
            <v>IN VAI</v>
          </cell>
          <cell r="G2603" t="str">
            <v>Old</v>
          </cell>
          <cell r="H2603" t="str">
            <v>Flip Cover</v>
          </cell>
          <cell r="J2603">
            <v>1800</v>
          </cell>
          <cell r="L2603">
            <v>0</v>
          </cell>
        </row>
        <row r="2604">
          <cell r="A2604" t="str">
            <v>M4</v>
          </cell>
          <cell r="B2604" t="str">
            <v>W16</v>
          </cell>
          <cell r="C2604">
            <v>43210</v>
          </cell>
          <cell r="D2604" t="str">
            <v>B</v>
          </cell>
          <cell r="E2604" t="str">
            <v>IN VAI</v>
          </cell>
          <cell r="G2604" t="str">
            <v>Old</v>
          </cell>
          <cell r="H2604" t="str">
            <v>Flip Cover</v>
          </cell>
          <cell r="J2604">
            <v>2100</v>
          </cell>
          <cell r="L2604">
            <v>0</v>
          </cell>
        </row>
        <row r="2605">
          <cell r="A2605" t="str">
            <v>M4</v>
          </cell>
          <cell r="B2605" t="str">
            <v>W16</v>
          </cell>
          <cell r="C2605">
            <v>43210</v>
          </cell>
          <cell r="D2605" t="str">
            <v>B</v>
          </cell>
          <cell r="E2605" t="str">
            <v>IN T/P</v>
          </cell>
          <cell r="G2605" t="str">
            <v>Old</v>
          </cell>
          <cell r="H2605" t="str">
            <v>Book cover</v>
          </cell>
          <cell r="J2605">
            <v>1180</v>
          </cell>
          <cell r="L2605">
            <v>0</v>
          </cell>
        </row>
        <row r="2606">
          <cell r="A2606" t="str">
            <v>M4</v>
          </cell>
          <cell r="B2606" t="str">
            <v>W16</v>
          </cell>
          <cell r="C2606">
            <v>43210</v>
          </cell>
          <cell r="D2606" t="str">
            <v>B</v>
          </cell>
          <cell r="E2606" t="str">
            <v>IN T/P</v>
          </cell>
          <cell r="G2606" t="str">
            <v>Old</v>
          </cell>
          <cell r="H2606" t="str">
            <v>Book cover</v>
          </cell>
          <cell r="J2606">
            <v>962</v>
          </cell>
          <cell r="L2606">
            <v>0</v>
          </cell>
        </row>
        <row r="2607">
          <cell r="A2607" t="str">
            <v>M4</v>
          </cell>
          <cell r="B2607" t="str">
            <v>W16</v>
          </cell>
          <cell r="C2607">
            <v>43210</v>
          </cell>
          <cell r="D2607" t="str">
            <v>B</v>
          </cell>
          <cell r="E2607" t="str">
            <v>IN T/P</v>
          </cell>
          <cell r="G2607" t="str">
            <v>Old</v>
          </cell>
          <cell r="H2607" t="str">
            <v>Book cover</v>
          </cell>
          <cell r="J2607">
            <v>487</v>
          </cell>
          <cell r="L2607">
            <v>0</v>
          </cell>
        </row>
        <row r="2608">
          <cell r="A2608" t="str">
            <v>M4</v>
          </cell>
          <cell r="B2608" t="str">
            <v>W16</v>
          </cell>
          <cell r="C2608">
            <v>43210</v>
          </cell>
          <cell r="D2608" t="str">
            <v>B</v>
          </cell>
          <cell r="E2608" t="str">
            <v>IN T/P</v>
          </cell>
          <cell r="G2608" t="str">
            <v>Old</v>
          </cell>
          <cell r="H2608" t="str">
            <v>Book cover</v>
          </cell>
          <cell r="J2608">
            <v>489</v>
          </cell>
          <cell r="L2608">
            <v>0</v>
          </cell>
        </row>
        <row r="2609">
          <cell r="A2609" t="str">
            <v>M4</v>
          </cell>
          <cell r="B2609" t="str">
            <v>W16</v>
          </cell>
          <cell r="C2609">
            <v>43210</v>
          </cell>
          <cell r="D2609" t="str">
            <v>B</v>
          </cell>
          <cell r="E2609" t="str">
            <v>IN T/P</v>
          </cell>
          <cell r="G2609" t="str">
            <v>Old</v>
          </cell>
          <cell r="H2609" t="str">
            <v>Book cover</v>
          </cell>
          <cell r="J2609">
            <v>539</v>
          </cell>
          <cell r="L2609">
            <v>0</v>
          </cell>
        </row>
        <row r="2610">
          <cell r="A2610" t="str">
            <v>M4</v>
          </cell>
          <cell r="B2610" t="str">
            <v>W16</v>
          </cell>
          <cell r="C2610">
            <v>43210</v>
          </cell>
          <cell r="D2610" t="str">
            <v>B</v>
          </cell>
          <cell r="E2610" t="str">
            <v>MAIN HEATING</v>
          </cell>
          <cell r="G2610" t="str">
            <v>Old</v>
          </cell>
          <cell r="H2610" t="str">
            <v>Flip Cover</v>
          </cell>
          <cell r="J2610">
            <v>512</v>
          </cell>
          <cell r="L2610">
            <v>3</v>
          </cell>
        </row>
        <row r="2611">
          <cell r="A2611" t="str">
            <v>M4</v>
          </cell>
          <cell r="B2611" t="str">
            <v>W16</v>
          </cell>
          <cell r="C2611">
            <v>43210</v>
          </cell>
          <cell r="D2611" t="str">
            <v>B</v>
          </cell>
          <cell r="E2611" t="str">
            <v>MAIN HEATING</v>
          </cell>
          <cell r="G2611" t="str">
            <v>Old</v>
          </cell>
          <cell r="H2611" t="str">
            <v>Clear View Cover</v>
          </cell>
          <cell r="J2611">
            <v>611</v>
          </cell>
          <cell r="L2611">
            <v>0</v>
          </cell>
        </row>
        <row r="2612">
          <cell r="A2612" t="str">
            <v>M4</v>
          </cell>
          <cell r="B2612" t="str">
            <v>W16</v>
          </cell>
          <cell r="C2612">
            <v>43210</v>
          </cell>
          <cell r="D2612" t="str">
            <v>B</v>
          </cell>
          <cell r="E2612" t="str">
            <v>MAIN HEATING</v>
          </cell>
          <cell r="G2612" t="str">
            <v>Old</v>
          </cell>
          <cell r="H2612" t="str">
            <v>Clear View Cover</v>
          </cell>
          <cell r="J2612">
            <v>6</v>
          </cell>
          <cell r="L2612">
            <v>0</v>
          </cell>
        </row>
        <row r="2613">
          <cell r="A2613" t="str">
            <v>M4</v>
          </cell>
          <cell r="B2613" t="str">
            <v>W16</v>
          </cell>
          <cell r="C2613">
            <v>43210</v>
          </cell>
          <cell r="D2613" t="str">
            <v>B</v>
          </cell>
          <cell r="E2613" t="str">
            <v>MAIN HEATING</v>
          </cell>
          <cell r="G2613" t="str">
            <v>Old</v>
          </cell>
          <cell r="H2613" t="str">
            <v>Clear View Cover</v>
          </cell>
          <cell r="J2613">
            <v>58</v>
          </cell>
          <cell r="L2613">
            <v>0</v>
          </cell>
        </row>
        <row r="2614">
          <cell r="A2614" t="str">
            <v>M4</v>
          </cell>
          <cell r="B2614" t="str">
            <v>W16</v>
          </cell>
          <cell r="C2614">
            <v>43210</v>
          </cell>
          <cell r="D2614" t="str">
            <v>B</v>
          </cell>
          <cell r="E2614" t="str">
            <v>MAIN HEATING</v>
          </cell>
          <cell r="G2614" t="str">
            <v>Old</v>
          </cell>
          <cell r="H2614" t="str">
            <v>Book cover</v>
          </cell>
          <cell r="J2614">
            <v>433</v>
          </cell>
          <cell r="L2614">
            <v>8</v>
          </cell>
        </row>
        <row r="2615">
          <cell r="A2615" t="str">
            <v>M4</v>
          </cell>
          <cell r="B2615" t="str">
            <v>W16</v>
          </cell>
          <cell r="C2615">
            <v>43210</v>
          </cell>
          <cell r="D2615" t="str">
            <v>B</v>
          </cell>
          <cell r="E2615" t="str">
            <v>MAIN HEATING</v>
          </cell>
          <cell r="G2615" t="str">
            <v>Old</v>
          </cell>
          <cell r="H2615" t="str">
            <v>Book cover</v>
          </cell>
          <cell r="J2615">
            <v>419</v>
          </cell>
          <cell r="L2615">
            <v>3</v>
          </cell>
        </row>
        <row r="2616">
          <cell r="A2616" t="str">
            <v>M4</v>
          </cell>
          <cell r="B2616" t="str">
            <v>W16</v>
          </cell>
          <cell r="C2616">
            <v>43210</v>
          </cell>
          <cell r="D2616" t="str">
            <v>B</v>
          </cell>
          <cell r="E2616" t="str">
            <v>PACKING</v>
          </cell>
          <cell r="G2616" t="str">
            <v>Old</v>
          </cell>
          <cell r="H2616" t="str">
            <v>Clear View Cover</v>
          </cell>
          <cell r="J2616">
            <v>1467</v>
          </cell>
          <cell r="L2616">
            <v>12</v>
          </cell>
        </row>
        <row r="2617">
          <cell r="A2617" t="str">
            <v>M4</v>
          </cell>
          <cell r="B2617" t="str">
            <v>W16</v>
          </cell>
          <cell r="C2617">
            <v>43210</v>
          </cell>
          <cell r="D2617" t="str">
            <v>B</v>
          </cell>
          <cell r="E2617" t="str">
            <v>PACKING</v>
          </cell>
          <cell r="G2617" t="str">
            <v>Old</v>
          </cell>
          <cell r="H2617" t="str">
            <v>Clear View Cover</v>
          </cell>
          <cell r="J2617">
            <v>362</v>
          </cell>
          <cell r="L2617">
            <v>3</v>
          </cell>
        </row>
        <row r="2618">
          <cell r="A2618" t="str">
            <v>M4</v>
          </cell>
          <cell r="B2618" t="str">
            <v>W16</v>
          </cell>
          <cell r="C2618">
            <v>43210</v>
          </cell>
          <cell r="D2618" t="str">
            <v>B</v>
          </cell>
          <cell r="E2618" t="str">
            <v>PACKING</v>
          </cell>
          <cell r="G2618" t="str">
            <v>Old</v>
          </cell>
          <cell r="H2618" t="str">
            <v>Clear View Cover</v>
          </cell>
          <cell r="J2618">
            <v>146</v>
          </cell>
          <cell r="L2618">
            <v>7</v>
          </cell>
        </row>
        <row r="2619">
          <cell r="A2619" t="str">
            <v>M4</v>
          </cell>
          <cell r="B2619" t="str">
            <v>W16</v>
          </cell>
          <cell r="C2619">
            <v>43210</v>
          </cell>
          <cell r="D2619" t="str">
            <v>B</v>
          </cell>
          <cell r="E2619" t="str">
            <v>PACKING</v>
          </cell>
          <cell r="G2619" t="str">
            <v>Old</v>
          </cell>
          <cell r="H2619" t="str">
            <v>Clear View Cover</v>
          </cell>
          <cell r="J2619">
            <v>154</v>
          </cell>
          <cell r="L2619">
            <v>7</v>
          </cell>
        </row>
        <row r="2620">
          <cell r="A2620" t="str">
            <v>M4</v>
          </cell>
          <cell r="B2620" t="str">
            <v>W16</v>
          </cell>
          <cell r="C2620">
            <v>43210</v>
          </cell>
          <cell r="D2620" t="str">
            <v>B</v>
          </cell>
          <cell r="E2620" t="str">
            <v>PACKING</v>
          </cell>
          <cell r="G2620" t="str">
            <v>Old</v>
          </cell>
          <cell r="H2620" t="str">
            <v>Clear View Cover</v>
          </cell>
          <cell r="J2620">
            <v>1257</v>
          </cell>
          <cell r="L2620">
            <v>3</v>
          </cell>
        </row>
        <row r="2621">
          <cell r="A2621" t="str">
            <v>M4</v>
          </cell>
          <cell r="B2621" t="str">
            <v>W16</v>
          </cell>
          <cell r="C2621">
            <v>43210</v>
          </cell>
          <cell r="D2621" t="str">
            <v>A</v>
          </cell>
          <cell r="E2621" t="str">
            <v>PACKING</v>
          </cell>
          <cell r="G2621" t="str">
            <v>Old</v>
          </cell>
          <cell r="H2621" t="str">
            <v>Clear View Cover</v>
          </cell>
          <cell r="J2621">
            <v>445</v>
          </cell>
          <cell r="L2621">
            <v>5</v>
          </cell>
        </row>
        <row r="2622">
          <cell r="A2622" t="str">
            <v>M4</v>
          </cell>
          <cell r="B2622" t="str">
            <v>W16</v>
          </cell>
          <cell r="C2622">
            <v>43210</v>
          </cell>
          <cell r="D2622" t="str">
            <v>A</v>
          </cell>
          <cell r="E2622" t="str">
            <v>PACKING</v>
          </cell>
          <cell r="G2622" t="str">
            <v>Old</v>
          </cell>
          <cell r="H2622" t="str">
            <v>Clear View Cover</v>
          </cell>
          <cell r="J2622">
            <v>142</v>
          </cell>
          <cell r="L2622">
            <v>2</v>
          </cell>
        </row>
        <row r="2623">
          <cell r="A2623" t="str">
            <v>M4</v>
          </cell>
          <cell r="B2623" t="str">
            <v>W16</v>
          </cell>
          <cell r="C2623">
            <v>43210</v>
          </cell>
          <cell r="D2623" t="str">
            <v>A</v>
          </cell>
          <cell r="E2623" t="str">
            <v>PACKING</v>
          </cell>
          <cell r="G2623" t="str">
            <v>New</v>
          </cell>
          <cell r="H2623" t="str">
            <v>Clear View Cover</v>
          </cell>
          <cell r="J2623">
            <v>695</v>
          </cell>
          <cell r="L2623">
            <v>15</v>
          </cell>
        </row>
        <row r="2624">
          <cell r="A2624" t="str">
            <v>M4</v>
          </cell>
          <cell r="B2624" t="str">
            <v>W16</v>
          </cell>
          <cell r="C2624">
            <v>43210</v>
          </cell>
          <cell r="D2624" t="str">
            <v>A</v>
          </cell>
          <cell r="E2624" t="str">
            <v>PACKING</v>
          </cell>
          <cell r="G2624" t="str">
            <v>Old</v>
          </cell>
          <cell r="H2624" t="str">
            <v>Clear View Cover</v>
          </cell>
          <cell r="J2624">
            <v>799</v>
          </cell>
          <cell r="L2624">
            <v>4</v>
          </cell>
        </row>
        <row r="2625">
          <cell r="A2625" t="str">
            <v>M4</v>
          </cell>
          <cell r="B2625" t="str">
            <v>W16</v>
          </cell>
          <cell r="C2625">
            <v>43210</v>
          </cell>
          <cell r="D2625" t="str">
            <v>A</v>
          </cell>
          <cell r="E2625" t="str">
            <v>PACKING</v>
          </cell>
          <cell r="G2625" t="str">
            <v>New</v>
          </cell>
          <cell r="H2625" t="str">
            <v>Clear View Cover</v>
          </cell>
          <cell r="J2625">
            <v>80</v>
          </cell>
          <cell r="L2625">
            <v>0</v>
          </cell>
        </row>
        <row r="2626">
          <cell r="A2626" t="str">
            <v>M4</v>
          </cell>
          <cell r="B2626" t="str">
            <v>W16</v>
          </cell>
          <cell r="C2626">
            <v>43210</v>
          </cell>
          <cell r="D2626" t="str">
            <v>A</v>
          </cell>
          <cell r="E2626" t="str">
            <v>PACKING</v>
          </cell>
          <cell r="G2626" t="str">
            <v>New</v>
          </cell>
          <cell r="H2626" t="str">
            <v>Clear View Cover</v>
          </cell>
          <cell r="J2626">
            <v>385</v>
          </cell>
          <cell r="L2626">
            <v>0</v>
          </cell>
        </row>
        <row r="2627">
          <cell r="A2627" t="str">
            <v>M4</v>
          </cell>
          <cell r="B2627" t="str">
            <v>W16</v>
          </cell>
          <cell r="C2627">
            <v>43210</v>
          </cell>
          <cell r="D2627" t="str">
            <v>A</v>
          </cell>
          <cell r="E2627" t="str">
            <v>PACKING</v>
          </cell>
          <cell r="G2627" t="str">
            <v>New</v>
          </cell>
          <cell r="H2627" t="str">
            <v>Clear View Cover</v>
          </cell>
          <cell r="J2627">
            <v>994</v>
          </cell>
          <cell r="L2627">
            <v>0</v>
          </cell>
        </row>
        <row r="2628">
          <cell r="A2628" t="str">
            <v>M4</v>
          </cell>
          <cell r="B2628" t="str">
            <v>W16</v>
          </cell>
          <cell r="C2628">
            <v>43210</v>
          </cell>
          <cell r="D2628" t="str">
            <v>A</v>
          </cell>
          <cell r="E2628" t="str">
            <v>PACKING</v>
          </cell>
          <cell r="G2628" t="str">
            <v>Old</v>
          </cell>
          <cell r="H2628" t="str">
            <v>Clear View Cover</v>
          </cell>
          <cell r="J2628">
            <v>329</v>
          </cell>
          <cell r="L2628">
            <v>1</v>
          </cell>
        </row>
        <row r="2629">
          <cell r="A2629" t="str">
            <v>M4</v>
          </cell>
          <cell r="B2629" t="str">
            <v>W16</v>
          </cell>
          <cell r="C2629">
            <v>43210</v>
          </cell>
          <cell r="D2629" t="str">
            <v>A</v>
          </cell>
          <cell r="E2629" t="str">
            <v>PACKING</v>
          </cell>
          <cell r="G2629" t="str">
            <v>Old</v>
          </cell>
          <cell r="H2629" t="str">
            <v>Clear View Cover</v>
          </cell>
          <cell r="J2629">
            <v>41</v>
          </cell>
          <cell r="L2629">
            <v>0</v>
          </cell>
        </row>
        <row r="2630">
          <cell r="A2630" t="str">
            <v>M4</v>
          </cell>
          <cell r="B2630" t="str">
            <v>W16</v>
          </cell>
          <cell r="C2630">
            <v>43210</v>
          </cell>
          <cell r="D2630" t="str">
            <v>A</v>
          </cell>
          <cell r="E2630" t="str">
            <v>PACKING</v>
          </cell>
          <cell r="G2630" t="str">
            <v>Old</v>
          </cell>
          <cell r="H2630" t="str">
            <v>Clear View Cover</v>
          </cell>
          <cell r="J2630">
            <v>13</v>
          </cell>
          <cell r="L2630">
            <v>0</v>
          </cell>
        </row>
        <row r="2631">
          <cell r="A2631" t="str">
            <v>M4</v>
          </cell>
          <cell r="B2631" t="str">
            <v>W16</v>
          </cell>
          <cell r="C2631">
            <v>43210</v>
          </cell>
          <cell r="D2631" t="str">
            <v>A</v>
          </cell>
          <cell r="E2631" t="str">
            <v>PACKING</v>
          </cell>
          <cell r="G2631" t="str">
            <v>Old</v>
          </cell>
          <cell r="H2631" t="str">
            <v>Book cover</v>
          </cell>
          <cell r="J2631">
            <v>752</v>
          </cell>
          <cell r="L2631">
            <v>7</v>
          </cell>
        </row>
        <row r="2632">
          <cell r="A2632" t="str">
            <v>M4</v>
          </cell>
          <cell r="B2632" t="str">
            <v>W16</v>
          </cell>
          <cell r="C2632">
            <v>43210</v>
          </cell>
          <cell r="D2632" t="str">
            <v>A</v>
          </cell>
          <cell r="E2632" t="str">
            <v>PACKING</v>
          </cell>
          <cell r="G2632" t="str">
            <v>Old</v>
          </cell>
          <cell r="H2632" t="str">
            <v>Book cover</v>
          </cell>
          <cell r="J2632">
            <v>296</v>
          </cell>
          <cell r="L2632">
            <v>2</v>
          </cell>
        </row>
        <row r="2633">
          <cell r="A2633" t="str">
            <v>M4</v>
          </cell>
          <cell r="B2633" t="str">
            <v>W16</v>
          </cell>
          <cell r="C2633">
            <v>43210</v>
          </cell>
          <cell r="D2633" t="str">
            <v>A</v>
          </cell>
          <cell r="E2633" t="str">
            <v>PACKING</v>
          </cell>
          <cell r="G2633" t="str">
            <v>Old</v>
          </cell>
          <cell r="H2633" t="str">
            <v>Book cover</v>
          </cell>
          <cell r="J2633">
            <v>355</v>
          </cell>
          <cell r="L2633">
            <v>3</v>
          </cell>
        </row>
        <row r="2634">
          <cell r="A2634" t="str">
            <v>M4</v>
          </cell>
          <cell r="B2634" t="str">
            <v>W16</v>
          </cell>
          <cell r="C2634">
            <v>43210</v>
          </cell>
          <cell r="D2634" t="str">
            <v>A</v>
          </cell>
          <cell r="E2634" t="str">
            <v>PACKING</v>
          </cell>
          <cell r="G2634" t="str">
            <v>Old</v>
          </cell>
          <cell r="H2634" t="str">
            <v>Book cover</v>
          </cell>
          <cell r="J2634">
            <v>688</v>
          </cell>
          <cell r="L2634">
            <v>9</v>
          </cell>
        </row>
        <row r="2635">
          <cell r="A2635" t="str">
            <v>M4</v>
          </cell>
          <cell r="B2635" t="str">
            <v>W16</v>
          </cell>
          <cell r="C2635">
            <v>43210</v>
          </cell>
          <cell r="D2635" t="str">
            <v>A</v>
          </cell>
          <cell r="E2635" t="str">
            <v>ASSY</v>
          </cell>
          <cell r="G2635" t="str">
            <v>Old</v>
          </cell>
          <cell r="H2635" t="str">
            <v>Clear View Cover</v>
          </cell>
          <cell r="J2635">
            <v>181</v>
          </cell>
          <cell r="L2635">
            <v>0</v>
          </cell>
        </row>
        <row r="2636">
          <cell r="A2636" t="str">
            <v>M4</v>
          </cell>
          <cell r="B2636" t="str">
            <v>W16</v>
          </cell>
          <cell r="C2636">
            <v>43210</v>
          </cell>
          <cell r="D2636" t="str">
            <v>A</v>
          </cell>
          <cell r="E2636" t="str">
            <v>ASSY</v>
          </cell>
          <cell r="G2636" t="str">
            <v>Old</v>
          </cell>
          <cell r="H2636" t="str">
            <v>Clear View Cover</v>
          </cell>
          <cell r="J2636">
            <v>1320</v>
          </cell>
          <cell r="L2636">
            <v>7</v>
          </cell>
        </row>
        <row r="2637">
          <cell r="A2637" t="str">
            <v>M4</v>
          </cell>
          <cell r="B2637" t="str">
            <v>W16</v>
          </cell>
          <cell r="C2637">
            <v>43210</v>
          </cell>
          <cell r="D2637" t="str">
            <v>A</v>
          </cell>
          <cell r="E2637" t="str">
            <v>ASSY</v>
          </cell>
          <cell r="G2637" t="str">
            <v>New</v>
          </cell>
          <cell r="H2637" t="str">
            <v>Clear View Cover</v>
          </cell>
          <cell r="J2637">
            <v>1673</v>
          </cell>
          <cell r="L2637">
            <v>10</v>
          </cell>
        </row>
        <row r="2638">
          <cell r="A2638" t="str">
            <v>M4</v>
          </cell>
          <cell r="B2638" t="str">
            <v>W16</v>
          </cell>
          <cell r="C2638">
            <v>43210</v>
          </cell>
          <cell r="D2638" t="str">
            <v>A</v>
          </cell>
          <cell r="E2638" t="str">
            <v>ASSY</v>
          </cell>
          <cell r="G2638" t="str">
            <v>New</v>
          </cell>
          <cell r="H2638" t="str">
            <v>Clear View Cover</v>
          </cell>
          <cell r="J2638">
            <v>672</v>
          </cell>
          <cell r="L2638">
            <v>0</v>
          </cell>
        </row>
        <row r="2639">
          <cell r="A2639" t="str">
            <v>M4</v>
          </cell>
          <cell r="B2639" t="str">
            <v>W16</v>
          </cell>
          <cell r="C2639">
            <v>43210</v>
          </cell>
          <cell r="D2639" t="str">
            <v>A</v>
          </cell>
          <cell r="E2639" t="str">
            <v>ASSY</v>
          </cell>
          <cell r="G2639" t="str">
            <v>New</v>
          </cell>
          <cell r="H2639" t="str">
            <v>Clear View Cover</v>
          </cell>
          <cell r="J2639">
            <v>1772</v>
          </cell>
          <cell r="L2639">
            <v>11</v>
          </cell>
        </row>
        <row r="2640">
          <cell r="A2640" t="str">
            <v>M4</v>
          </cell>
          <cell r="B2640" t="str">
            <v>W16</v>
          </cell>
          <cell r="C2640">
            <v>43210</v>
          </cell>
          <cell r="D2640" t="str">
            <v>A</v>
          </cell>
          <cell r="E2640" t="str">
            <v>ASSY</v>
          </cell>
          <cell r="G2640" t="str">
            <v>New</v>
          </cell>
          <cell r="H2640" t="str">
            <v>Clear View Cover</v>
          </cell>
          <cell r="J2640">
            <v>118</v>
          </cell>
          <cell r="L2640">
            <v>0</v>
          </cell>
        </row>
        <row r="2641">
          <cell r="A2641" t="str">
            <v>M4</v>
          </cell>
          <cell r="B2641" t="str">
            <v>W16</v>
          </cell>
          <cell r="C2641">
            <v>43210</v>
          </cell>
          <cell r="D2641" t="str">
            <v>A</v>
          </cell>
          <cell r="E2641" t="str">
            <v>ASSY</v>
          </cell>
          <cell r="G2641" t="str">
            <v>New</v>
          </cell>
          <cell r="H2641" t="str">
            <v>Clear View Cover</v>
          </cell>
          <cell r="J2641">
            <v>392</v>
          </cell>
          <cell r="L2641">
            <v>0</v>
          </cell>
        </row>
        <row r="2642">
          <cell r="A2642" t="str">
            <v>M4</v>
          </cell>
          <cell r="B2642" t="str">
            <v>W16</v>
          </cell>
          <cell r="C2642">
            <v>43210</v>
          </cell>
          <cell r="D2642" t="str">
            <v>A</v>
          </cell>
          <cell r="E2642" t="str">
            <v>ASSY</v>
          </cell>
          <cell r="G2642" t="str">
            <v>New</v>
          </cell>
          <cell r="H2642" t="str">
            <v>Clear View Cover</v>
          </cell>
          <cell r="J2642">
            <v>1674</v>
          </cell>
          <cell r="L2642">
            <v>12</v>
          </cell>
        </row>
        <row r="2643">
          <cell r="A2643" t="str">
            <v>M4</v>
          </cell>
          <cell r="B2643" t="str">
            <v>W16</v>
          </cell>
          <cell r="C2643">
            <v>43210</v>
          </cell>
          <cell r="D2643" t="str">
            <v>A</v>
          </cell>
          <cell r="E2643" t="str">
            <v>ASSY</v>
          </cell>
          <cell r="G2643" t="str">
            <v>New</v>
          </cell>
          <cell r="H2643" t="str">
            <v>Clear View Cover</v>
          </cell>
          <cell r="J2643">
            <v>542</v>
          </cell>
          <cell r="L2643">
            <v>0</v>
          </cell>
        </row>
        <row r="2644">
          <cell r="A2644" t="str">
            <v>M4</v>
          </cell>
          <cell r="B2644" t="str">
            <v>W16</v>
          </cell>
          <cell r="C2644">
            <v>43210</v>
          </cell>
          <cell r="D2644" t="str">
            <v>A</v>
          </cell>
          <cell r="E2644" t="str">
            <v>ASSY</v>
          </cell>
          <cell r="G2644" t="str">
            <v>Old</v>
          </cell>
          <cell r="H2644" t="str">
            <v>Flip Cover</v>
          </cell>
          <cell r="J2644">
            <v>240</v>
          </cell>
          <cell r="L2644">
            <v>0</v>
          </cell>
        </row>
        <row r="2645">
          <cell r="A2645" t="str">
            <v>M4</v>
          </cell>
          <cell r="B2645" t="str">
            <v>W16</v>
          </cell>
          <cell r="C2645">
            <v>43210</v>
          </cell>
          <cell r="D2645" t="str">
            <v>A</v>
          </cell>
          <cell r="E2645" t="str">
            <v>ASSY</v>
          </cell>
          <cell r="G2645" t="str">
            <v>Old</v>
          </cell>
          <cell r="H2645" t="str">
            <v>Clear View Cover</v>
          </cell>
          <cell r="J2645">
            <v>358</v>
          </cell>
          <cell r="L2645">
            <v>0</v>
          </cell>
        </row>
        <row r="2646">
          <cell r="A2646" t="str">
            <v>M4</v>
          </cell>
          <cell r="B2646" t="str">
            <v>W16</v>
          </cell>
          <cell r="C2646">
            <v>43210</v>
          </cell>
          <cell r="D2646" t="str">
            <v>A</v>
          </cell>
          <cell r="E2646" t="str">
            <v>ASSY</v>
          </cell>
          <cell r="G2646" t="str">
            <v>Old</v>
          </cell>
          <cell r="H2646" t="str">
            <v>Clear View Cover</v>
          </cell>
          <cell r="J2646">
            <v>656</v>
          </cell>
          <cell r="L2646">
            <v>0</v>
          </cell>
        </row>
        <row r="2647">
          <cell r="A2647" t="str">
            <v>M4</v>
          </cell>
          <cell r="B2647" t="str">
            <v>W16</v>
          </cell>
          <cell r="C2647">
            <v>43210</v>
          </cell>
          <cell r="D2647" t="str">
            <v>A</v>
          </cell>
          <cell r="E2647" t="str">
            <v>ASSY</v>
          </cell>
          <cell r="G2647" t="str">
            <v>New</v>
          </cell>
          <cell r="H2647" t="str">
            <v>Clear View Cover</v>
          </cell>
          <cell r="J2647">
            <v>1191</v>
          </cell>
          <cell r="L2647">
            <v>4</v>
          </cell>
        </row>
        <row r="2648">
          <cell r="A2648" t="str">
            <v>M4</v>
          </cell>
          <cell r="B2648" t="str">
            <v>W16</v>
          </cell>
          <cell r="C2648">
            <v>43210</v>
          </cell>
          <cell r="D2648" t="str">
            <v>A</v>
          </cell>
          <cell r="E2648" t="str">
            <v>ASSY</v>
          </cell>
          <cell r="G2648" t="str">
            <v>New</v>
          </cell>
          <cell r="H2648" t="str">
            <v>Clear View Cover</v>
          </cell>
          <cell r="J2648">
            <v>572</v>
          </cell>
          <cell r="L2648">
            <v>0</v>
          </cell>
        </row>
        <row r="2649">
          <cell r="A2649" t="str">
            <v>M4</v>
          </cell>
          <cell r="B2649" t="str">
            <v>W16</v>
          </cell>
          <cell r="C2649">
            <v>43210</v>
          </cell>
          <cell r="D2649" t="str">
            <v>A</v>
          </cell>
          <cell r="E2649" t="str">
            <v>ASSY</v>
          </cell>
          <cell r="G2649" t="str">
            <v>New</v>
          </cell>
          <cell r="H2649" t="str">
            <v>Clear View Cover</v>
          </cell>
          <cell r="J2649">
            <v>115</v>
          </cell>
          <cell r="L2649">
            <v>0</v>
          </cell>
        </row>
        <row r="2650">
          <cell r="A2650" t="str">
            <v>M4</v>
          </cell>
          <cell r="B2650" t="str">
            <v>W16</v>
          </cell>
          <cell r="C2650">
            <v>43210</v>
          </cell>
          <cell r="D2650" t="str">
            <v>A</v>
          </cell>
          <cell r="E2650" t="str">
            <v>ASSY</v>
          </cell>
          <cell r="G2650" t="str">
            <v>New</v>
          </cell>
          <cell r="H2650" t="str">
            <v>Clear View Cover</v>
          </cell>
          <cell r="J2650">
            <v>3491</v>
          </cell>
          <cell r="L2650">
            <v>15</v>
          </cell>
        </row>
        <row r="2651">
          <cell r="A2651" t="str">
            <v>M4</v>
          </cell>
          <cell r="B2651" t="str">
            <v>W16</v>
          </cell>
          <cell r="C2651">
            <v>43210</v>
          </cell>
          <cell r="D2651" t="str">
            <v>A</v>
          </cell>
          <cell r="E2651" t="str">
            <v>ASSY</v>
          </cell>
          <cell r="G2651" t="str">
            <v>Old</v>
          </cell>
          <cell r="H2651" t="str">
            <v>Clear View Cover</v>
          </cell>
          <cell r="J2651">
            <v>205</v>
          </cell>
          <cell r="L2651">
            <v>0</v>
          </cell>
        </row>
        <row r="2652">
          <cell r="A2652" t="str">
            <v>M4</v>
          </cell>
          <cell r="B2652" t="str">
            <v>W16</v>
          </cell>
          <cell r="C2652">
            <v>43210</v>
          </cell>
          <cell r="D2652" t="str">
            <v>A</v>
          </cell>
          <cell r="E2652" t="str">
            <v>ASSY</v>
          </cell>
          <cell r="G2652" t="str">
            <v>Old</v>
          </cell>
          <cell r="H2652" t="str">
            <v>Clear View Cover</v>
          </cell>
          <cell r="J2652">
            <v>321</v>
          </cell>
          <cell r="L2652">
            <v>0</v>
          </cell>
        </row>
        <row r="2653">
          <cell r="A2653" t="str">
            <v>M4</v>
          </cell>
          <cell r="B2653" t="str">
            <v>W16</v>
          </cell>
          <cell r="C2653">
            <v>43210</v>
          </cell>
          <cell r="D2653" t="str">
            <v>A</v>
          </cell>
          <cell r="E2653" t="str">
            <v>ASSY</v>
          </cell>
          <cell r="G2653" t="str">
            <v>Old</v>
          </cell>
          <cell r="H2653" t="str">
            <v>Flip Cover</v>
          </cell>
          <cell r="J2653">
            <v>462</v>
          </cell>
          <cell r="L2653">
            <v>0</v>
          </cell>
        </row>
        <row r="2654">
          <cell r="A2654" t="str">
            <v>M4</v>
          </cell>
          <cell r="B2654" t="str">
            <v>W16</v>
          </cell>
          <cell r="C2654">
            <v>43210</v>
          </cell>
          <cell r="D2654" t="str">
            <v>A</v>
          </cell>
          <cell r="E2654" t="str">
            <v>ASSY</v>
          </cell>
          <cell r="G2654" t="str">
            <v>Old</v>
          </cell>
          <cell r="H2654" t="str">
            <v>Book cover</v>
          </cell>
          <cell r="J2654">
            <v>1299</v>
          </cell>
          <cell r="L2654">
            <v>57</v>
          </cell>
        </row>
        <row r="2655">
          <cell r="A2655" t="str">
            <v>M4</v>
          </cell>
          <cell r="B2655" t="str">
            <v>W16</v>
          </cell>
          <cell r="C2655">
            <v>43210</v>
          </cell>
          <cell r="D2655" t="str">
            <v>A</v>
          </cell>
          <cell r="E2655" t="str">
            <v>ASSY</v>
          </cell>
          <cell r="G2655" t="str">
            <v>Old</v>
          </cell>
          <cell r="H2655" t="str">
            <v>Book cover</v>
          </cell>
          <cell r="J2655">
            <v>422</v>
          </cell>
          <cell r="L2655">
            <v>3</v>
          </cell>
        </row>
        <row r="2656">
          <cell r="A2656" t="str">
            <v>M4</v>
          </cell>
          <cell r="B2656" t="str">
            <v>W16</v>
          </cell>
          <cell r="C2656">
            <v>43210</v>
          </cell>
          <cell r="D2656" t="str">
            <v>A</v>
          </cell>
          <cell r="E2656" t="str">
            <v>ASSY</v>
          </cell>
          <cell r="G2656" t="str">
            <v>Old</v>
          </cell>
          <cell r="H2656" t="str">
            <v>Book cover</v>
          </cell>
          <cell r="J2656">
            <v>330</v>
          </cell>
          <cell r="L2656">
            <v>0</v>
          </cell>
        </row>
        <row r="2657">
          <cell r="A2657" t="str">
            <v>M4</v>
          </cell>
          <cell r="B2657" t="str">
            <v>W16</v>
          </cell>
          <cell r="C2657">
            <v>43210</v>
          </cell>
          <cell r="D2657" t="str">
            <v>A</v>
          </cell>
          <cell r="E2657" t="str">
            <v>ASSY</v>
          </cell>
          <cell r="G2657" t="str">
            <v>Old</v>
          </cell>
          <cell r="H2657" t="str">
            <v>Book cover</v>
          </cell>
          <cell r="J2657">
            <v>150</v>
          </cell>
          <cell r="L2657">
            <v>2</v>
          </cell>
        </row>
        <row r="2658">
          <cell r="A2658" t="str">
            <v>M4</v>
          </cell>
          <cell r="B2658" t="str">
            <v>W16</v>
          </cell>
          <cell r="C2658">
            <v>43210</v>
          </cell>
          <cell r="D2658" t="str">
            <v>A</v>
          </cell>
          <cell r="E2658" t="str">
            <v>ASSY</v>
          </cell>
          <cell r="G2658" t="str">
            <v>Old</v>
          </cell>
          <cell r="H2658" t="str">
            <v>Book cover</v>
          </cell>
          <cell r="J2658">
            <v>496</v>
          </cell>
          <cell r="L2658">
            <v>3</v>
          </cell>
        </row>
        <row r="2659">
          <cell r="A2659" t="str">
            <v>M4</v>
          </cell>
          <cell r="B2659" t="str">
            <v>W16</v>
          </cell>
          <cell r="C2659">
            <v>43210</v>
          </cell>
          <cell r="D2659" t="str">
            <v>A</v>
          </cell>
          <cell r="E2659" t="str">
            <v>ASSY</v>
          </cell>
          <cell r="G2659" t="str">
            <v>Old</v>
          </cell>
          <cell r="H2659" t="str">
            <v>Book cover</v>
          </cell>
          <cell r="J2659">
            <v>452</v>
          </cell>
          <cell r="L2659">
            <v>2</v>
          </cell>
        </row>
        <row r="2660">
          <cell r="A2660" t="str">
            <v>M4</v>
          </cell>
          <cell r="B2660" t="str">
            <v>W16</v>
          </cell>
          <cell r="C2660">
            <v>43210</v>
          </cell>
          <cell r="D2660" t="str">
            <v>A</v>
          </cell>
          <cell r="E2660" t="str">
            <v>ASSY</v>
          </cell>
          <cell r="G2660" t="str">
            <v>New Silicon</v>
          </cell>
          <cell r="H2660" t="str">
            <v>Silicon</v>
          </cell>
          <cell r="J2660">
            <v>749</v>
          </cell>
          <cell r="L2660">
            <v>5</v>
          </cell>
        </row>
        <row r="2661">
          <cell r="A2661" t="str">
            <v>M4</v>
          </cell>
          <cell r="B2661" t="str">
            <v>W16</v>
          </cell>
          <cell r="C2661">
            <v>43210</v>
          </cell>
          <cell r="D2661" t="str">
            <v>A</v>
          </cell>
          <cell r="E2661" t="str">
            <v>ASSY</v>
          </cell>
          <cell r="G2661" t="str">
            <v>New Silicon</v>
          </cell>
          <cell r="H2661" t="str">
            <v>Silicon</v>
          </cell>
          <cell r="J2661">
            <v>820</v>
          </cell>
          <cell r="L2661">
            <v>10</v>
          </cell>
        </row>
        <row r="2662">
          <cell r="A2662" t="str">
            <v>M4</v>
          </cell>
          <cell r="B2662" t="str">
            <v>W16</v>
          </cell>
          <cell r="C2662">
            <v>43210</v>
          </cell>
          <cell r="D2662" t="str">
            <v>A</v>
          </cell>
          <cell r="E2662" t="str">
            <v>PACKING</v>
          </cell>
          <cell r="G2662" t="str">
            <v>New</v>
          </cell>
          <cell r="H2662" t="str">
            <v>Clear View Cover</v>
          </cell>
          <cell r="J2662">
            <v>1790</v>
          </cell>
          <cell r="L2662">
            <v>27</v>
          </cell>
        </row>
        <row r="2663">
          <cell r="A2663" t="str">
            <v>M4</v>
          </cell>
          <cell r="B2663" t="str">
            <v>W16</v>
          </cell>
          <cell r="C2663">
            <v>43210</v>
          </cell>
          <cell r="D2663" t="str">
            <v>A</v>
          </cell>
          <cell r="E2663" t="str">
            <v>PACKING</v>
          </cell>
          <cell r="G2663" t="str">
            <v>New</v>
          </cell>
          <cell r="H2663" t="str">
            <v>Clear View Cover</v>
          </cell>
          <cell r="J2663">
            <v>535</v>
          </cell>
          <cell r="L2663">
            <v>15</v>
          </cell>
        </row>
        <row r="2664">
          <cell r="A2664" t="str">
            <v>M4</v>
          </cell>
          <cell r="B2664" t="str">
            <v>W16</v>
          </cell>
          <cell r="C2664">
            <v>43210</v>
          </cell>
          <cell r="D2664" t="str">
            <v>A</v>
          </cell>
          <cell r="E2664" t="str">
            <v>MAIN HEATING</v>
          </cell>
          <cell r="G2664" t="str">
            <v>Old</v>
          </cell>
          <cell r="H2664" t="str">
            <v>Clear View Cover</v>
          </cell>
          <cell r="J2664">
            <v>34</v>
          </cell>
          <cell r="L2664">
            <v>0</v>
          </cell>
        </row>
        <row r="2665">
          <cell r="A2665" t="str">
            <v>M4</v>
          </cell>
          <cell r="B2665" t="str">
            <v>W16</v>
          </cell>
          <cell r="C2665">
            <v>43210</v>
          </cell>
          <cell r="D2665" t="str">
            <v>A</v>
          </cell>
          <cell r="E2665" t="str">
            <v>MAIN HEATING</v>
          </cell>
          <cell r="G2665" t="str">
            <v>Old</v>
          </cell>
          <cell r="H2665" t="str">
            <v>Clear View Cover</v>
          </cell>
          <cell r="J2665">
            <v>134</v>
          </cell>
          <cell r="L2665">
            <v>2</v>
          </cell>
        </row>
        <row r="2666">
          <cell r="A2666" t="str">
            <v>M4</v>
          </cell>
          <cell r="B2666" t="str">
            <v>W16</v>
          </cell>
          <cell r="C2666">
            <v>43210</v>
          </cell>
          <cell r="D2666" t="str">
            <v>A</v>
          </cell>
          <cell r="E2666" t="str">
            <v>MAIN HEATING</v>
          </cell>
          <cell r="G2666" t="str">
            <v>Old</v>
          </cell>
          <cell r="H2666" t="str">
            <v>Book cover</v>
          </cell>
          <cell r="J2666">
            <v>394</v>
          </cell>
          <cell r="L2666">
            <v>0</v>
          </cell>
        </row>
        <row r="2667">
          <cell r="A2667" t="str">
            <v>M4</v>
          </cell>
          <cell r="B2667" t="str">
            <v>W16</v>
          </cell>
          <cell r="C2667">
            <v>43210</v>
          </cell>
          <cell r="D2667" t="str">
            <v>A</v>
          </cell>
          <cell r="E2667" t="str">
            <v>MAIN HEATING</v>
          </cell>
          <cell r="G2667" t="str">
            <v>Old</v>
          </cell>
          <cell r="H2667" t="str">
            <v>Book cover</v>
          </cell>
          <cell r="J2667">
            <v>239</v>
          </cell>
          <cell r="L2667">
            <v>3</v>
          </cell>
        </row>
        <row r="2668">
          <cell r="A2668" t="str">
            <v>M4</v>
          </cell>
          <cell r="B2668" t="str">
            <v>W16</v>
          </cell>
          <cell r="C2668">
            <v>43210</v>
          </cell>
          <cell r="D2668" t="str">
            <v>A</v>
          </cell>
          <cell r="E2668" t="str">
            <v>MAIN HEATING</v>
          </cell>
          <cell r="G2668" t="str">
            <v>Old</v>
          </cell>
          <cell r="H2668" t="str">
            <v>Flip Cover</v>
          </cell>
          <cell r="J2668">
            <v>209</v>
          </cell>
          <cell r="L2668">
            <v>0</v>
          </cell>
        </row>
        <row r="2669">
          <cell r="A2669" t="str">
            <v>M4</v>
          </cell>
          <cell r="B2669" t="str">
            <v>W16</v>
          </cell>
          <cell r="C2669">
            <v>43210</v>
          </cell>
          <cell r="D2669" t="str">
            <v>A</v>
          </cell>
          <cell r="E2669" t="str">
            <v>MAIN HEATING</v>
          </cell>
          <cell r="G2669" t="str">
            <v>Old</v>
          </cell>
          <cell r="H2669" t="str">
            <v>Flip Cover</v>
          </cell>
          <cell r="J2669">
            <v>247</v>
          </cell>
          <cell r="L2669">
            <v>0</v>
          </cell>
        </row>
        <row r="2670">
          <cell r="A2670" t="str">
            <v>M4</v>
          </cell>
          <cell r="B2670" t="str">
            <v>W16</v>
          </cell>
          <cell r="C2670">
            <v>43210</v>
          </cell>
          <cell r="D2670" t="str">
            <v>A</v>
          </cell>
          <cell r="E2670" t="str">
            <v>IN T/P</v>
          </cell>
          <cell r="G2670" t="str">
            <v>New</v>
          </cell>
          <cell r="H2670" t="str">
            <v>Clear View Cover</v>
          </cell>
          <cell r="J2670">
            <v>2473</v>
          </cell>
          <cell r="L2670">
            <v>0</v>
          </cell>
        </row>
        <row r="2671">
          <cell r="A2671" t="str">
            <v>M4</v>
          </cell>
          <cell r="B2671" t="str">
            <v>W16</v>
          </cell>
          <cell r="C2671">
            <v>43210</v>
          </cell>
          <cell r="D2671" t="str">
            <v>A</v>
          </cell>
          <cell r="E2671" t="str">
            <v>IN T/P</v>
          </cell>
          <cell r="G2671" t="str">
            <v>New</v>
          </cell>
          <cell r="H2671" t="str">
            <v>Clear View Cover</v>
          </cell>
          <cell r="J2671">
            <v>210</v>
          </cell>
          <cell r="L2671">
            <v>0</v>
          </cell>
        </row>
        <row r="2672">
          <cell r="A2672" t="str">
            <v>M4</v>
          </cell>
          <cell r="B2672" t="str">
            <v>W16</v>
          </cell>
          <cell r="C2672">
            <v>43210</v>
          </cell>
          <cell r="D2672" t="str">
            <v>A</v>
          </cell>
          <cell r="E2672" t="str">
            <v>IN T/P</v>
          </cell>
          <cell r="G2672" t="str">
            <v>New</v>
          </cell>
          <cell r="H2672" t="str">
            <v>Clear View Cover</v>
          </cell>
          <cell r="J2672">
            <v>175</v>
          </cell>
          <cell r="L2672">
            <v>0</v>
          </cell>
        </row>
        <row r="2673">
          <cell r="A2673" t="str">
            <v>M4</v>
          </cell>
          <cell r="B2673" t="str">
            <v>W16</v>
          </cell>
          <cell r="C2673">
            <v>43210</v>
          </cell>
          <cell r="D2673" t="str">
            <v>A</v>
          </cell>
          <cell r="E2673" t="str">
            <v>IN T/P</v>
          </cell>
          <cell r="G2673" t="str">
            <v>New</v>
          </cell>
          <cell r="H2673" t="str">
            <v>Clear View Cover</v>
          </cell>
          <cell r="J2673">
            <v>1161</v>
          </cell>
          <cell r="L2673">
            <v>0</v>
          </cell>
        </row>
        <row r="2674">
          <cell r="A2674" t="str">
            <v>M4</v>
          </cell>
          <cell r="B2674" t="str">
            <v>W16</v>
          </cell>
          <cell r="C2674">
            <v>43210</v>
          </cell>
          <cell r="D2674" t="str">
            <v>A</v>
          </cell>
          <cell r="E2674" t="str">
            <v>IN T/P</v>
          </cell>
          <cell r="G2674" t="str">
            <v>New</v>
          </cell>
          <cell r="H2674" t="str">
            <v>Clear View Cover</v>
          </cell>
          <cell r="J2674">
            <v>542</v>
          </cell>
          <cell r="L2674">
            <v>4</v>
          </cell>
        </row>
        <row r="2675">
          <cell r="A2675" t="str">
            <v>M4</v>
          </cell>
          <cell r="B2675" t="str">
            <v>W16</v>
          </cell>
          <cell r="C2675">
            <v>43210</v>
          </cell>
          <cell r="D2675" t="str">
            <v>A</v>
          </cell>
          <cell r="E2675" t="str">
            <v>IN T/P</v>
          </cell>
          <cell r="G2675" t="str">
            <v>New</v>
          </cell>
          <cell r="H2675" t="str">
            <v>Clear View Cover</v>
          </cell>
          <cell r="J2675">
            <v>1002</v>
          </cell>
          <cell r="L2675">
            <v>2</v>
          </cell>
        </row>
        <row r="2676">
          <cell r="A2676" t="str">
            <v>M4</v>
          </cell>
          <cell r="B2676" t="str">
            <v>W16</v>
          </cell>
          <cell r="C2676">
            <v>43210</v>
          </cell>
          <cell r="D2676" t="str">
            <v>A</v>
          </cell>
          <cell r="E2676" t="str">
            <v>IN T/P</v>
          </cell>
          <cell r="G2676" t="str">
            <v>New</v>
          </cell>
          <cell r="H2676" t="str">
            <v>Clear View Cover</v>
          </cell>
          <cell r="J2676">
            <v>392</v>
          </cell>
          <cell r="L2676">
            <v>1</v>
          </cell>
        </row>
        <row r="2677">
          <cell r="A2677" t="str">
            <v>M4</v>
          </cell>
          <cell r="B2677" t="str">
            <v>W16</v>
          </cell>
          <cell r="C2677">
            <v>43210</v>
          </cell>
          <cell r="D2677" t="str">
            <v>A</v>
          </cell>
          <cell r="E2677" t="str">
            <v>IN T/P</v>
          </cell>
          <cell r="G2677" t="str">
            <v>Old</v>
          </cell>
          <cell r="H2677" t="str">
            <v>Clear View Cover</v>
          </cell>
          <cell r="J2677">
            <v>1385</v>
          </cell>
          <cell r="L2677">
            <v>1</v>
          </cell>
        </row>
        <row r="2678">
          <cell r="A2678" t="str">
            <v>M4</v>
          </cell>
          <cell r="B2678" t="str">
            <v>W16</v>
          </cell>
          <cell r="C2678">
            <v>43210</v>
          </cell>
          <cell r="D2678" t="str">
            <v>A</v>
          </cell>
          <cell r="E2678" t="str">
            <v>IN T/P</v>
          </cell>
          <cell r="G2678" t="str">
            <v>Old</v>
          </cell>
          <cell r="H2678" t="str">
            <v>Clear View Cover</v>
          </cell>
          <cell r="J2678">
            <v>181</v>
          </cell>
          <cell r="L2678">
            <v>0</v>
          </cell>
        </row>
        <row r="2679">
          <cell r="A2679" t="str">
            <v>M4</v>
          </cell>
          <cell r="B2679" t="str">
            <v>W16</v>
          </cell>
          <cell r="C2679">
            <v>43210</v>
          </cell>
          <cell r="D2679" t="str">
            <v>A</v>
          </cell>
          <cell r="E2679" t="str">
            <v>IN T/P</v>
          </cell>
          <cell r="G2679" t="str">
            <v>Old</v>
          </cell>
          <cell r="H2679" t="str">
            <v>Clear View Cover</v>
          </cell>
          <cell r="J2679">
            <v>132</v>
          </cell>
          <cell r="L2679">
            <v>0</v>
          </cell>
        </row>
        <row r="2680">
          <cell r="A2680" t="str">
            <v>M4</v>
          </cell>
          <cell r="B2680" t="str">
            <v>W16</v>
          </cell>
          <cell r="C2680">
            <v>43210</v>
          </cell>
          <cell r="D2680" t="str">
            <v>A</v>
          </cell>
          <cell r="E2680" t="str">
            <v>IN T/P</v>
          </cell>
          <cell r="G2680" t="str">
            <v>Old</v>
          </cell>
          <cell r="H2680" t="str">
            <v>Clear View Cover</v>
          </cell>
          <cell r="J2680">
            <v>37</v>
          </cell>
          <cell r="L2680">
            <v>0</v>
          </cell>
        </row>
        <row r="2681">
          <cell r="A2681" t="str">
            <v>M4</v>
          </cell>
          <cell r="B2681" t="str">
            <v>W16</v>
          </cell>
          <cell r="C2681">
            <v>43210</v>
          </cell>
          <cell r="D2681" t="str">
            <v>A</v>
          </cell>
          <cell r="E2681" t="str">
            <v>IN T/P</v>
          </cell>
          <cell r="G2681" t="str">
            <v>Old</v>
          </cell>
          <cell r="H2681" t="str">
            <v>Clear View Cover</v>
          </cell>
          <cell r="J2681">
            <v>9</v>
          </cell>
          <cell r="L2681">
            <v>0</v>
          </cell>
        </row>
        <row r="2682">
          <cell r="A2682" t="str">
            <v>M4</v>
          </cell>
          <cell r="B2682" t="str">
            <v>W16</v>
          </cell>
          <cell r="C2682">
            <v>43210</v>
          </cell>
          <cell r="D2682" t="str">
            <v>A</v>
          </cell>
          <cell r="E2682" t="str">
            <v>IN T/P</v>
          </cell>
          <cell r="G2682" t="str">
            <v>Old</v>
          </cell>
          <cell r="H2682" t="str">
            <v>Clear View Cover</v>
          </cell>
          <cell r="J2682">
            <v>10</v>
          </cell>
          <cell r="L2682">
            <v>0</v>
          </cell>
        </row>
        <row r="2683">
          <cell r="A2683" t="str">
            <v>M4</v>
          </cell>
          <cell r="B2683" t="str">
            <v>W16</v>
          </cell>
          <cell r="C2683">
            <v>43210</v>
          </cell>
          <cell r="D2683" t="str">
            <v>A</v>
          </cell>
          <cell r="E2683" t="str">
            <v>IN T/P</v>
          </cell>
          <cell r="G2683" t="str">
            <v>Old</v>
          </cell>
          <cell r="H2683" t="str">
            <v>Book cover</v>
          </cell>
          <cell r="J2683">
            <v>1325</v>
          </cell>
          <cell r="L2683">
            <v>2</v>
          </cell>
        </row>
        <row r="2684">
          <cell r="A2684" t="str">
            <v>M4</v>
          </cell>
          <cell r="B2684" t="str">
            <v>W16</v>
          </cell>
          <cell r="C2684">
            <v>43210</v>
          </cell>
          <cell r="D2684" t="str">
            <v>A</v>
          </cell>
          <cell r="E2684" t="str">
            <v>IN T/P</v>
          </cell>
          <cell r="G2684" t="str">
            <v>Old</v>
          </cell>
          <cell r="H2684" t="str">
            <v>Book cover</v>
          </cell>
          <cell r="J2684">
            <v>320</v>
          </cell>
          <cell r="L2684">
            <v>0</v>
          </cell>
        </row>
        <row r="2685">
          <cell r="A2685" t="str">
            <v>M4</v>
          </cell>
          <cell r="B2685" t="str">
            <v>W16</v>
          </cell>
          <cell r="C2685">
            <v>43210</v>
          </cell>
          <cell r="D2685" t="str">
            <v>A</v>
          </cell>
          <cell r="E2685" t="str">
            <v>IN T/P</v>
          </cell>
          <cell r="G2685" t="str">
            <v>Old</v>
          </cell>
          <cell r="H2685" t="str">
            <v>Book cover</v>
          </cell>
          <cell r="J2685">
            <v>300</v>
          </cell>
          <cell r="L2685">
            <v>0</v>
          </cell>
        </row>
        <row r="2686">
          <cell r="A2686" t="str">
            <v>M4</v>
          </cell>
          <cell r="B2686" t="str">
            <v>W16</v>
          </cell>
          <cell r="C2686">
            <v>43210</v>
          </cell>
          <cell r="D2686" t="str">
            <v>A</v>
          </cell>
          <cell r="E2686" t="str">
            <v>IN T/P</v>
          </cell>
          <cell r="G2686" t="str">
            <v>Old</v>
          </cell>
          <cell r="H2686" t="str">
            <v>Book cover</v>
          </cell>
          <cell r="J2686">
            <v>208</v>
          </cell>
          <cell r="L2686">
            <v>0</v>
          </cell>
        </row>
        <row r="2687">
          <cell r="A2687" t="str">
            <v>M4</v>
          </cell>
          <cell r="B2687" t="str">
            <v>W16</v>
          </cell>
          <cell r="C2687">
            <v>43210</v>
          </cell>
          <cell r="D2687" t="str">
            <v>A</v>
          </cell>
          <cell r="E2687" t="str">
            <v>EDGE COATING</v>
          </cell>
          <cell r="G2687" t="str">
            <v>New</v>
          </cell>
          <cell r="H2687" t="str">
            <v>Clear View Cover</v>
          </cell>
          <cell r="J2687">
            <v>2235</v>
          </cell>
          <cell r="L2687">
            <v>8</v>
          </cell>
        </row>
        <row r="2688">
          <cell r="A2688" t="str">
            <v>M4</v>
          </cell>
          <cell r="B2688" t="str">
            <v>W16</v>
          </cell>
          <cell r="C2688">
            <v>43210</v>
          </cell>
          <cell r="D2688" t="str">
            <v>A</v>
          </cell>
          <cell r="E2688" t="str">
            <v>EDGE COATING</v>
          </cell>
          <cell r="G2688" t="str">
            <v>New</v>
          </cell>
          <cell r="H2688" t="str">
            <v>Clear View Cover</v>
          </cell>
          <cell r="J2688">
            <v>186</v>
          </cell>
          <cell r="L2688">
            <v>2</v>
          </cell>
        </row>
        <row r="2689">
          <cell r="A2689" t="str">
            <v>M4</v>
          </cell>
          <cell r="B2689" t="str">
            <v>W16</v>
          </cell>
          <cell r="C2689">
            <v>43210</v>
          </cell>
          <cell r="D2689" t="str">
            <v>A</v>
          </cell>
          <cell r="E2689" t="str">
            <v>EDGE COATING</v>
          </cell>
          <cell r="G2689" t="str">
            <v>New</v>
          </cell>
          <cell r="H2689" t="str">
            <v>Clear View Cover</v>
          </cell>
          <cell r="J2689">
            <v>1251</v>
          </cell>
          <cell r="L2689">
            <v>2</v>
          </cell>
        </row>
        <row r="2690">
          <cell r="A2690" t="str">
            <v>M4</v>
          </cell>
          <cell r="B2690" t="str">
            <v>W16</v>
          </cell>
          <cell r="C2690">
            <v>43210</v>
          </cell>
          <cell r="D2690" t="str">
            <v>A</v>
          </cell>
          <cell r="E2690" t="str">
            <v>EDGE COATING</v>
          </cell>
          <cell r="G2690" t="str">
            <v>New</v>
          </cell>
          <cell r="H2690" t="str">
            <v>Clear View Cover</v>
          </cell>
          <cell r="J2690">
            <v>970</v>
          </cell>
          <cell r="L2690">
            <v>6</v>
          </cell>
        </row>
        <row r="2691">
          <cell r="A2691" t="str">
            <v>M4</v>
          </cell>
          <cell r="B2691" t="str">
            <v>W16</v>
          </cell>
          <cell r="C2691">
            <v>43210</v>
          </cell>
          <cell r="D2691" t="str">
            <v>A</v>
          </cell>
          <cell r="E2691" t="str">
            <v>EDGE COATING</v>
          </cell>
          <cell r="G2691" t="str">
            <v>New</v>
          </cell>
          <cell r="H2691" t="str">
            <v>Clear View Cover</v>
          </cell>
          <cell r="J2691">
            <v>145</v>
          </cell>
          <cell r="L2691">
            <v>3</v>
          </cell>
        </row>
        <row r="2692">
          <cell r="A2692" t="str">
            <v>M4</v>
          </cell>
          <cell r="B2692" t="str">
            <v>W16</v>
          </cell>
          <cell r="C2692">
            <v>43210</v>
          </cell>
          <cell r="D2692" t="str">
            <v>A</v>
          </cell>
          <cell r="E2692" t="str">
            <v>EDGE COATING</v>
          </cell>
          <cell r="G2692" t="str">
            <v>New</v>
          </cell>
          <cell r="H2692" t="str">
            <v>Clear View Cover</v>
          </cell>
          <cell r="J2692">
            <v>84</v>
          </cell>
          <cell r="L2692">
            <v>0</v>
          </cell>
        </row>
        <row r="2693">
          <cell r="A2693" t="str">
            <v>M4</v>
          </cell>
          <cell r="B2693" t="str">
            <v>W16</v>
          </cell>
          <cell r="C2693">
            <v>43210</v>
          </cell>
          <cell r="D2693" t="str">
            <v>A</v>
          </cell>
          <cell r="E2693" t="str">
            <v>EDGE COATING</v>
          </cell>
          <cell r="G2693" t="str">
            <v>New</v>
          </cell>
          <cell r="H2693" t="str">
            <v>Clear View Cover</v>
          </cell>
          <cell r="J2693">
            <v>36</v>
          </cell>
          <cell r="L2693">
            <v>0</v>
          </cell>
        </row>
        <row r="2694">
          <cell r="A2694" t="str">
            <v>M4</v>
          </cell>
          <cell r="B2694" t="str">
            <v>W16</v>
          </cell>
          <cell r="C2694">
            <v>43210</v>
          </cell>
          <cell r="D2694" t="str">
            <v>A</v>
          </cell>
          <cell r="E2694" t="str">
            <v>EDGE COATING</v>
          </cell>
          <cell r="G2694" t="str">
            <v>New</v>
          </cell>
          <cell r="H2694" t="str">
            <v>Clear View Cover</v>
          </cell>
          <cell r="J2694">
            <v>368</v>
          </cell>
          <cell r="L2694">
            <v>0</v>
          </cell>
        </row>
        <row r="2695">
          <cell r="A2695" t="str">
            <v>M4</v>
          </cell>
          <cell r="B2695" t="str">
            <v>W16</v>
          </cell>
          <cell r="C2695">
            <v>43210</v>
          </cell>
          <cell r="D2695" t="str">
            <v>A</v>
          </cell>
          <cell r="E2695" t="str">
            <v>EDGE COATING</v>
          </cell>
          <cell r="G2695" t="str">
            <v>New</v>
          </cell>
          <cell r="H2695" t="str">
            <v>Clear View Cover</v>
          </cell>
          <cell r="J2695">
            <v>933</v>
          </cell>
          <cell r="L2695">
            <v>6</v>
          </cell>
        </row>
        <row r="2696">
          <cell r="A2696" t="str">
            <v>M4</v>
          </cell>
          <cell r="B2696" t="str">
            <v>W16</v>
          </cell>
          <cell r="C2696">
            <v>43210</v>
          </cell>
          <cell r="D2696" t="str">
            <v>A</v>
          </cell>
          <cell r="E2696" t="str">
            <v>EDGE COATING</v>
          </cell>
          <cell r="G2696" t="str">
            <v>New</v>
          </cell>
          <cell r="H2696" t="str">
            <v>Clear View Cover</v>
          </cell>
          <cell r="J2696">
            <v>24</v>
          </cell>
          <cell r="L2696">
            <v>0</v>
          </cell>
        </row>
        <row r="2697">
          <cell r="A2697" t="str">
            <v>M4</v>
          </cell>
          <cell r="B2697" t="str">
            <v>W16</v>
          </cell>
          <cell r="C2697">
            <v>43210</v>
          </cell>
          <cell r="D2697" t="str">
            <v>A</v>
          </cell>
          <cell r="E2697" t="str">
            <v>EDGE COATING</v>
          </cell>
          <cell r="G2697" t="str">
            <v>Old</v>
          </cell>
          <cell r="H2697" t="str">
            <v>Clear View Cover</v>
          </cell>
          <cell r="J2697">
            <v>203</v>
          </cell>
          <cell r="L2697">
            <v>2</v>
          </cell>
        </row>
        <row r="2698">
          <cell r="A2698" t="str">
            <v>M4</v>
          </cell>
          <cell r="B2698" t="str">
            <v>W16</v>
          </cell>
          <cell r="C2698">
            <v>43210</v>
          </cell>
          <cell r="D2698" t="str">
            <v>A</v>
          </cell>
          <cell r="E2698" t="str">
            <v>EDGE COATING</v>
          </cell>
          <cell r="G2698" t="str">
            <v>Old</v>
          </cell>
          <cell r="H2698" t="str">
            <v>Clear View Cover</v>
          </cell>
          <cell r="J2698">
            <v>150</v>
          </cell>
          <cell r="L2698">
            <v>2</v>
          </cell>
        </row>
        <row r="2699">
          <cell r="A2699" t="str">
            <v>M4</v>
          </cell>
          <cell r="B2699" t="str">
            <v>W16</v>
          </cell>
          <cell r="C2699">
            <v>43210</v>
          </cell>
          <cell r="D2699" t="str">
            <v>A</v>
          </cell>
          <cell r="E2699" t="str">
            <v>EDGE COATING</v>
          </cell>
          <cell r="G2699" t="str">
            <v>Old</v>
          </cell>
          <cell r="H2699" t="str">
            <v>Clear View Cover</v>
          </cell>
          <cell r="J2699">
            <v>32</v>
          </cell>
          <cell r="L2699">
            <v>1</v>
          </cell>
        </row>
        <row r="2700">
          <cell r="A2700" t="str">
            <v>M4</v>
          </cell>
          <cell r="B2700" t="str">
            <v>W16</v>
          </cell>
          <cell r="C2700">
            <v>43210</v>
          </cell>
          <cell r="D2700" t="str">
            <v>A</v>
          </cell>
          <cell r="E2700" t="str">
            <v>EDGE COATING</v>
          </cell>
          <cell r="G2700" t="str">
            <v>Old</v>
          </cell>
          <cell r="H2700" t="str">
            <v>Book cover</v>
          </cell>
          <cell r="J2700">
            <v>972</v>
          </cell>
          <cell r="L2700">
            <v>2</v>
          </cell>
        </row>
        <row r="2701">
          <cell r="A2701" t="str">
            <v>M4</v>
          </cell>
          <cell r="B2701" t="str">
            <v>W16</v>
          </cell>
          <cell r="C2701">
            <v>43210</v>
          </cell>
          <cell r="D2701" t="str">
            <v>A</v>
          </cell>
          <cell r="E2701" t="str">
            <v>EDGE COATING</v>
          </cell>
          <cell r="G2701" t="str">
            <v>Old</v>
          </cell>
          <cell r="H2701" t="str">
            <v>Book cover</v>
          </cell>
          <cell r="J2701">
            <v>527</v>
          </cell>
          <cell r="L2701">
            <v>1</v>
          </cell>
        </row>
        <row r="2702">
          <cell r="A2702" t="str">
            <v>M4</v>
          </cell>
          <cell r="B2702" t="str">
            <v>W16</v>
          </cell>
          <cell r="C2702">
            <v>43210</v>
          </cell>
          <cell r="D2702" t="str">
            <v>A</v>
          </cell>
          <cell r="E2702" t="str">
            <v>EDGE COATING</v>
          </cell>
          <cell r="G2702" t="str">
            <v>Old</v>
          </cell>
          <cell r="H2702" t="str">
            <v>Book cover</v>
          </cell>
          <cell r="J2702">
            <v>756</v>
          </cell>
          <cell r="L2702">
            <v>1</v>
          </cell>
        </row>
        <row r="2703">
          <cell r="A2703" t="str">
            <v>M4</v>
          </cell>
          <cell r="B2703" t="str">
            <v>W16</v>
          </cell>
          <cell r="C2703">
            <v>43210</v>
          </cell>
          <cell r="D2703" t="str">
            <v>A</v>
          </cell>
          <cell r="E2703" t="str">
            <v>EDGE COATING</v>
          </cell>
          <cell r="G2703" t="str">
            <v>Old</v>
          </cell>
          <cell r="H2703" t="str">
            <v>Book cover</v>
          </cell>
          <cell r="J2703">
            <v>627</v>
          </cell>
          <cell r="L2703">
            <v>0</v>
          </cell>
        </row>
        <row r="2704">
          <cell r="A2704" t="str">
            <v>M4</v>
          </cell>
          <cell r="B2704" t="str">
            <v>W16</v>
          </cell>
          <cell r="C2704">
            <v>43210</v>
          </cell>
          <cell r="D2704" t="str">
            <v>A</v>
          </cell>
          <cell r="E2704" t="str">
            <v>EDGE COATING</v>
          </cell>
          <cell r="G2704" t="str">
            <v>Old</v>
          </cell>
          <cell r="H2704" t="str">
            <v>Book cover</v>
          </cell>
          <cell r="J2704">
            <v>419</v>
          </cell>
          <cell r="L2704">
            <v>0</v>
          </cell>
        </row>
        <row r="2705">
          <cell r="A2705" t="str">
            <v>M4</v>
          </cell>
          <cell r="B2705" t="str">
            <v>W16</v>
          </cell>
          <cell r="C2705">
            <v>43210</v>
          </cell>
          <cell r="D2705" t="str">
            <v>A</v>
          </cell>
          <cell r="E2705" t="str">
            <v>EDGE COATING</v>
          </cell>
          <cell r="G2705" t="str">
            <v>Old</v>
          </cell>
          <cell r="H2705" t="str">
            <v>Clear View Cover</v>
          </cell>
          <cell r="J2705">
            <v>54</v>
          </cell>
          <cell r="L2705">
            <v>1</v>
          </cell>
        </row>
        <row r="2706">
          <cell r="A2706" t="str">
            <v>M4</v>
          </cell>
          <cell r="B2706" t="str">
            <v>W16</v>
          </cell>
          <cell r="C2706">
            <v>43210</v>
          </cell>
          <cell r="D2706" t="str">
            <v>A</v>
          </cell>
          <cell r="E2706" t="str">
            <v>EDGE COATING</v>
          </cell>
          <cell r="G2706" t="str">
            <v>Old</v>
          </cell>
          <cell r="H2706" t="str">
            <v>Clear View Cover</v>
          </cell>
          <cell r="J2706">
            <v>203</v>
          </cell>
          <cell r="L2706">
            <v>4</v>
          </cell>
        </row>
        <row r="2707">
          <cell r="A2707" t="str">
            <v>M4</v>
          </cell>
          <cell r="B2707" t="str">
            <v>W17</v>
          </cell>
          <cell r="C2707">
            <v>43213</v>
          </cell>
          <cell r="D2707" t="str">
            <v>B</v>
          </cell>
          <cell r="E2707" t="str">
            <v>ASSY</v>
          </cell>
          <cell r="G2707" t="str">
            <v>Old</v>
          </cell>
          <cell r="H2707" t="str">
            <v>Book cover</v>
          </cell>
          <cell r="J2707">
            <v>1196</v>
          </cell>
          <cell r="L2707">
            <v>66</v>
          </cell>
        </row>
        <row r="2708">
          <cell r="A2708" t="str">
            <v>M4</v>
          </cell>
          <cell r="B2708" t="str">
            <v>W17</v>
          </cell>
          <cell r="C2708">
            <v>43213</v>
          </cell>
          <cell r="D2708" t="str">
            <v>B</v>
          </cell>
          <cell r="E2708" t="str">
            <v>ASSY</v>
          </cell>
          <cell r="G2708" t="str">
            <v>Old</v>
          </cell>
          <cell r="H2708" t="str">
            <v>Book cover</v>
          </cell>
          <cell r="J2708">
            <v>233</v>
          </cell>
          <cell r="L2708">
            <v>0</v>
          </cell>
        </row>
        <row r="2709">
          <cell r="A2709" t="str">
            <v>M4</v>
          </cell>
          <cell r="B2709" t="str">
            <v>W17</v>
          </cell>
          <cell r="C2709">
            <v>43213</v>
          </cell>
          <cell r="D2709" t="str">
            <v>B</v>
          </cell>
          <cell r="E2709" t="str">
            <v>ASSY</v>
          </cell>
          <cell r="G2709" t="str">
            <v>Old</v>
          </cell>
          <cell r="H2709" t="str">
            <v>Book cover</v>
          </cell>
          <cell r="J2709">
            <v>112</v>
          </cell>
          <cell r="L2709">
            <v>1</v>
          </cell>
        </row>
        <row r="2710">
          <cell r="A2710" t="str">
            <v>M4</v>
          </cell>
          <cell r="B2710" t="str">
            <v>W17</v>
          </cell>
          <cell r="C2710">
            <v>43213</v>
          </cell>
          <cell r="D2710" t="str">
            <v>B</v>
          </cell>
          <cell r="E2710" t="str">
            <v>ASSY</v>
          </cell>
          <cell r="G2710" t="str">
            <v>Old</v>
          </cell>
          <cell r="H2710" t="str">
            <v>Book cover</v>
          </cell>
          <cell r="J2710">
            <v>728</v>
          </cell>
          <cell r="L2710">
            <v>3</v>
          </cell>
        </row>
        <row r="2711">
          <cell r="A2711" t="str">
            <v>M4</v>
          </cell>
          <cell r="B2711" t="str">
            <v>W17</v>
          </cell>
          <cell r="C2711">
            <v>43213</v>
          </cell>
          <cell r="D2711" t="str">
            <v>B</v>
          </cell>
          <cell r="E2711" t="str">
            <v>ASSY</v>
          </cell>
          <cell r="G2711" t="str">
            <v>Old</v>
          </cell>
          <cell r="H2711" t="str">
            <v>Book cover</v>
          </cell>
          <cell r="J2711">
            <v>903</v>
          </cell>
          <cell r="L2711">
            <v>3</v>
          </cell>
        </row>
        <row r="2712">
          <cell r="A2712" t="str">
            <v>M4</v>
          </cell>
          <cell r="B2712" t="str">
            <v>W17</v>
          </cell>
          <cell r="C2712">
            <v>43213</v>
          </cell>
          <cell r="D2712" t="str">
            <v>B</v>
          </cell>
          <cell r="E2712" t="str">
            <v>ASSY</v>
          </cell>
          <cell r="G2712" t="str">
            <v>Old</v>
          </cell>
          <cell r="H2712" t="str">
            <v>Book cover</v>
          </cell>
          <cell r="J2712">
            <v>200</v>
          </cell>
          <cell r="L2712">
            <v>0</v>
          </cell>
        </row>
        <row r="2713">
          <cell r="A2713" t="str">
            <v>M4</v>
          </cell>
          <cell r="B2713" t="str">
            <v>W17</v>
          </cell>
          <cell r="C2713">
            <v>43213</v>
          </cell>
          <cell r="D2713" t="str">
            <v>B</v>
          </cell>
          <cell r="E2713" t="str">
            <v>ASSY</v>
          </cell>
          <cell r="G2713" t="str">
            <v>Old Silicon</v>
          </cell>
          <cell r="H2713" t="str">
            <v>Silicon</v>
          </cell>
          <cell r="J2713">
            <v>1136</v>
          </cell>
          <cell r="L2713">
            <v>8</v>
          </cell>
        </row>
        <row r="2714">
          <cell r="A2714" t="str">
            <v>M4</v>
          </cell>
          <cell r="B2714" t="str">
            <v>W17</v>
          </cell>
          <cell r="C2714">
            <v>43213</v>
          </cell>
          <cell r="D2714" t="str">
            <v>B</v>
          </cell>
          <cell r="E2714" t="str">
            <v>EDGE COATING</v>
          </cell>
          <cell r="G2714" t="str">
            <v>Old</v>
          </cell>
          <cell r="H2714" t="str">
            <v>Book cover</v>
          </cell>
          <cell r="J2714">
            <v>1290</v>
          </cell>
          <cell r="L2714">
            <v>0</v>
          </cell>
        </row>
        <row r="2715">
          <cell r="A2715" t="str">
            <v>M4</v>
          </cell>
          <cell r="B2715" t="str">
            <v>W17</v>
          </cell>
          <cell r="C2715">
            <v>43213</v>
          </cell>
          <cell r="D2715" t="str">
            <v>B</v>
          </cell>
          <cell r="E2715" t="str">
            <v>EDGE COATING</v>
          </cell>
          <cell r="G2715" t="str">
            <v>Old</v>
          </cell>
          <cell r="H2715" t="str">
            <v>Book cover</v>
          </cell>
          <cell r="J2715">
            <v>515</v>
          </cell>
          <cell r="L2715">
            <v>0</v>
          </cell>
        </row>
        <row r="2716">
          <cell r="A2716" t="str">
            <v>M4</v>
          </cell>
          <cell r="B2716" t="str">
            <v>W17</v>
          </cell>
          <cell r="C2716">
            <v>43213</v>
          </cell>
          <cell r="D2716" t="str">
            <v>B</v>
          </cell>
          <cell r="E2716" t="str">
            <v>EDGE COATING</v>
          </cell>
          <cell r="G2716" t="str">
            <v>Old</v>
          </cell>
          <cell r="H2716" t="str">
            <v>Book cover</v>
          </cell>
          <cell r="J2716">
            <v>188</v>
          </cell>
          <cell r="L2716">
            <v>0</v>
          </cell>
        </row>
        <row r="2717">
          <cell r="A2717" t="str">
            <v>M4</v>
          </cell>
          <cell r="B2717" t="str">
            <v>W17</v>
          </cell>
          <cell r="C2717">
            <v>43213</v>
          </cell>
          <cell r="D2717" t="str">
            <v>B</v>
          </cell>
          <cell r="E2717" t="str">
            <v>EDGE COATING</v>
          </cell>
          <cell r="G2717" t="str">
            <v>Old</v>
          </cell>
          <cell r="H2717" t="str">
            <v>Book cover</v>
          </cell>
          <cell r="J2717">
            <v>328</v>
          </cell>
          <cell r="L2717">
            <v>0</v>
          </cell>
        </row>
        <row r="2718">
          <cell r="A2718" t="str">
            <v>M4</v>
          </cell>
          <cell r="B2718" t="str">
            <v>W17</v>
          </cell>
          <cell r="C2718">
            <v>43213</v>
          </cell>
          <cell r="D2718" t="str">
            <v>B</v>
          </cell>
          <cell r="E2718" t="str">
            <v>EDGE COATING</v>
          </cell>
          <cell r="G2718" t="str">
            <v>Old</v>
          </cell>
          <cell r="H2718" t="str">
            <v>Book cover</v>
          </cell>
          <cell r="J2718">
            <v>1050</v>
          </cell>
          <cell r="L2718">
            <v>0</v>
          </cell>
        </row>
        <row r="2719">
          <cell r="A2719" t="str">
            <v>M4</v>
          </cell>
          <cell r="B2719" t="str">
            <v>W17</v>
          </cell>
          <cell r="C2719">
            <v>43213</v>
          </cell>
          <cell r="D2719" t="str">
            <v>B</v>
          </cell>
          <cell r="E2719" t="str">
            <v>EDGE COATING</v>
          </cell>
          <cell r="G2719" t="str">
            <v>Old</v>
          </cell>
          <cell r="H2719" t="str">
            <v>Book cover</v>
          </cell>
          <cell r="J2719">
            <v>20</v>
          </cell>
          <cell r="L2719">
            <v>0</v>
          </cell>
        </row>
        <row r="2720">
          <cell r="A2720" t="str">
            <v>M4</v>
          </cell>
          <cell r="B2720" t="str">
            <v>W17</v>
          </cell>
          <cell r="C2720">
            <v>43213</v>
          </cell>
          <cell r="D2720" t="str">
            <v>B</v>
          </cell>
          <cell r="E2720" t="str">
            <v>EDGE COATING</v>
          </cell>
          <cell r="G2720" t="str">
            <v>Old</v>
          </cell>
          <cell r="H2720" t="str">
            <v>Book cover</v>
          </cell>
          <cell r="J2720">
            <v>6</v>
          </cell>
          <cell r="L2720">
            <v>0</v>
          </cell>
        </row>
        <row r="2721">
          <cell r="A2721" t="str">
            <v>M4</v>
          </cell>
          <cell r="B2721" t="str">
            <v>W17</v>
          </cell>
          <cell r="C2721">
            <v>43213</v>
          </cell>
          <cell r="D2721" t="str">
            <v>B</v>
          </cell>
          <cell r="E2721" t="str">
            <v>EDGE COATING</v>
          </cell>
          <cell r="G2721" t="str">
            <v>Old</v>
          </cell>
          <cell r="H2721" t="str">
            <v>Book cover</v>
          </cell>
          <cell r="J2721">
            <v>18</v>
          </cell>
          <cell r="L2721">
            <v>0</v>
          </cell>
        </row>
        <row r="2722">
          <cell r="A2722" t="str">
            <v>M4</v>
          </cell>
          <cell r="B2722" t="str">
            <v>W17</v>
          </cell>
          <cell r="C2722">
            <v>43213</v>
          </cell>
          <cell r="D2722" t="str">
            <v>B</v>
          </cell>
          <cell r="E2722" t="str">
            <v>EDGE COATING</v>
          </cell>
          <cell r="G2722" t="str">
            <v>New</v>
          </cell>
          <cell r="H2722" t="str">
            <v>Clear View Cover</v>
          </cell>
          <cell r="J2722">
            <v>2780</v>
          </cell>
          <cell r="L2722">
            <v>0</v>
          </cell>
        </row>
        <row r="2723">
          <cell r="A2723" t="str">
            <v>M4</v>
          </cell>
          <cell r="B2723" t="str">
            <v>W17</v>
          </cell>
          <cell r="C2723">
            <v>43213</v>
          </cell>
          <cell r="D2723" t="str">
            <v>B</v>
          </cell>
          <cell r="E2723" t="str">
            <v>EDGE COATING</v>
          </cell>
          <cell r="G2723" t="str">
            <v>New</v>
          </cell>
          <cell r="H2723" t="str">
            <v>Clear View Cover</v>
          </cell>
          <cell r="J2723">
            <v>160</v>
          </cell>
          <cell r="L2723">
            <v>0</v>
          </cell>
        </row>
        <row r="2724">
          <cell r="A2724" t="str">
            <v>M4</v>
          </cell>
          <cell r="B2724" t="str">
            <v>W17</v>
          </cell>
          <cell r="C2724">
            <v>43213</v>
          </cell>
          <cell r="D2724" t="str">
            <v>B</v>
          </cell>
          <cell r="E2724" t="str">
            <v>EDGE COATING</v>
          </cell>
          <cell r="G2724" t="str">
            <v>New</v>
          </cell>
          <cell r="H2724" t="str">
            <v>Clear View Cover</v>
          </cell>
          <cell r="J2724">
            <v>1614</v>
          </cell>
          <cell r="L2724">
            <v>0</v>
          </cell>
        </row>
        <row r="2725">
          <cell r="A2725" t="str">
            <v>M4</v>
          </cell>
          <cell r="B2725" t="str">
            <v>W17</v>
          </cell>
          <cell r="C2725">
            <v>43213</v>
          </cell>
          <cell r="D2725" t="str">
            <v>B</v>
          </cell>
          <cell r="E2725" t="str">
            <v>EDGE COATING</v>
          </cell>
          <cell r="G2725" t="str">
            <v>New</v>
          </cell>
          <cell r="H2725" t="str">
            <v>Clear View Cover</v>
          </cell>
          <cell r="J2725">
            <v>1846</v>
          </cell>
          <cell r="L2725">
            <v>1</v>
          </cell>
        </row>
        <row r="2726">
          <cell r="A2726" t="str">
            <v>M4</v>
          </cell>
          <cell r="B2726" t="str">
            <v>W17</v>
          </cell>
          <cell r="C2726">
            <v>43213</v>
          </cell>
          <cell r="D2726" t="str">
            <v>B</v>
          </cell>
          <cell r="E2726" t="str">
            <v>EDGE COATING</v>
          </cell>
          <cell r="G2726" t="str">
            <v>New</v>
          </cell>
          <cell r="H2726" t="str">
            <v>Clear View Cover</v>
          </cell>
          <cell r="J2726">
            <v>1221</v>
          </cell>
          <cell r="L2726">
            <v>0</v>
          </cell>
        </row>
        <row r="2727">
          <cell r="A2727" t="str">
            <v>M4</v>
          </cell>
          <cell r="B2727" t="str">
            <v>W17</v>
          </cell>
          <cell r="C2727">
            <v>43213</v>
          </cell>
          <cell r="D2727" t="str">
            <v>B</v>
          </cell>
          <cell r="E2727" t="str">
            <v>EDGE COATING</v>
          </cell>
          <cell r="G2727" t="str">
            <v>Old</v>
          </cell>
          <cell r="H2727" t="str">
            <v>Clear View Cover</v>
          </cell>
          <cell r="J2727">
            <v>549</v>
          </cell>
          <cell r="L2727">
            <v>0</v>
          </cell>
        </row>
        <row r="2728">
          <cell r="A2728" t="str">
            <v>M4</v>
          </cell>
          <cell r="B2728" t="str">
            <v>W17</v>
          </cell>
          <cell r="C2728">
            <v>43213</v>
          </cell>
          <cell r="D2728" t="str">
            <v>B</v>
          </cell>
          <cell r="E2728" t="str">
            <v>EDGE COATING</v>
          </cell>
          <cell r="G2728" t="str">
            <v>Old</v>
          </cell>
          <cell r="H2728" t="str">
            <v>Clear View Cover</v>
          </cell>
          <cell r="J2728">
            <v>1810</v>
          </cell>
          <cell r="L2728">
            <v>0</v>
          </cell>
        </row>
        <row r="2729">
          <cell r="A2729" t="str">
            <v>M4</v>
          </cell>
          <cell r="B2729" t="str">
            <v>W17</v>
          </cell>
          <cell r="C2729">
            <v>43213</v>
          </cell>
          <cell r="D2729" t="str">
            <v>B</v>
          </cell>
          <cell r="E2729" t="str">
            <v>EDGE COATING</v>
          </cell>
          <cell r="G2729" t="str">
            <v>Old</v>
          </cell>
          <cell r="H2729" t="str">
            <v>Flip Cover</v>
          </cell>
          <cell r="J2729">
            <v>56</v>
          </cell>
          <cell r="L2729">
            <v>0</v>
          </cell>
        </row>
        <row r="2730">
          <cell r="A2730" t="str">
            <v>M4</v>
          </cell>
          <cell r="B2730" t="str">
            <v>W17</v>
          </cell>
          <cell r="C2730">
            <v>43213</v>
          </cell>
          <cell r="D2730" t="str">
            <v>B</v>
          </cell>
          <cell r="E2730" t="str">
            <v>EDGE COATING</v>
          </cell>
          <cell r="G2730" t="str">
            <v>Old</v>
          </cell>
          <cell r="H2730" t="str">
            <v>Flip Cover</v>
          </cell>
          <cell r="J2730">
            <v>240</v>
          </cell>
          <cell r="L2730">
            <v>1</v>
          </cell>
        </row>
        <row r="2731">
          <cell r="A2731" t="str">
            <v>M4</v>
          </cell>
          <cell r="B2731" t="str">
            <v>W17</v>
          </cell>
          <cell r="C2731">
            <v>43213</v>
          </cell>
          <cell r="D2731" t="str">
            <v>B</v>
          </cell>
          <cell r="E2731" t="str">
            <v>ASSY</v>
          </cell>
          <cell r="G2731" t="str">
            <v>New</v>
          </cell>
          <cell r="H2731" t="str">
            <v>Clear View Cover</v>
          </cell>
          <cell r="J2731">
            <v>630</v>
          </cell>
          <cell r="L2731">
            <v>0</v>
          </cell>
        </row>
        <row r="2732">
          <cell r="A2732" t="str">
            <v>M4</v>
          </cell>
          <cell r="B2732" t="str">
            <v>W17</v>
          </cell>
          <cell r="C2732">
            <v>43213</v>
          </cell>
          <cell r="D2732" t="str">
            <v>B</v>
          </cell>
          <cell r="E2732" t="str">
            <v>ASSY</v>
          </cell>
          <cell r="G2732" t="str">
            <v>New</v>
          </cell>
          <cell r="H2732" t="str">
            <v>Clear View Cover</v>
          </cell>
          <cell r="J2732">
            <v>1854</v>
          </cell>
          <cell r="L2732">
            <v>1</v>
          </cell>
        </row>
        <row r="2733">
          <cell r="A2733" t="str">
            <v>M4</v>
          </cell>
          <cell r="B2733" t="str">
            <v>W17</v>
          </cell>
          <cell r="C2733">
            <v>43213</v>
          </cell>
          <cell r="D2733" t="str">
            <v>B</v>
          </cell>
          <cell r="E2733" t="str">
            <v>ASSY</v>
          </cell>
          <cell r="G2733" t="str">
            <v>New</v>
          </cell>
          <cell r="H2733" t="str">
            <v>Clear View Cover</v>
          </cell>
          <cell r="J2733">
            <v>1956</v>
          </cell>
          <cell r="L2733">
            <v>0</v>
          </cell>
        </row>
        <row r="2734">
          <cell r="A2734" t="str">
            <v>M4</v>
          </cell>
          <cell r="B2734" t="str">
            <v>W17</v>
          </cell>
          <cell r="C2734">
            <v>43213</v>
          </cell>
          <cell r="D2734" t="str">
            <v>B</v>
          </cell>
          <cell r="E2734" t="str">
            <v>MAIN HEATING</v>
          </cell>
          <cell r="G2734" t="str">
            <v>New</v>
          </cell>
          <cell r="H2734" t="str">
            <v>Clear View Cover</v>
          </cell>
          <cell r="J2734">
            <v>1045</v>
          </cell>
          <cell r="L2734">
            <v>0</v>
          </cell>
        </row>
        <row r="2735">
          <cell r="A2735" t="str">
            <v>M4</v>
          </cell>
          <cell r="B2735" t="str">
            <v>W17</v>
          </cell>
          <cell r="C2735">
            <v>43213</v>
          </cell>
          <cell r="D2735" t="str">
            <v>B</v>
          </cell>
          <cell r="E2735" t="str">
            <v>MAIN HEATING</v>
          </cell>
          <cell r="G2735" t="str">
            <v>New</v>
          </cell>
          <cell r="H2735" t="str">
            <v>Clear View Cover</v>
          </cell>
          <cell r="J2735">
            <v>2245</v>
          </cell>
          <cell r="L2735">
            <v>0</v>
          </cell>
        </row>
        <row r="2736">
          <cell r="A2736" t="str">
            <v>M4</v>
          </cell>
          <cell r="B2736" t="str">
            <v>W17</v>
          </cell>
          <cell r="C2736">
            <v>43213</v>
          </cell>
          <cell r="D2736" t="str">
            <v>B</v>
          </cell>
          <cell r="E2736" t="str">
            <v>MAIN HEATING</v>
          </cell>
          <cell r="G2736" t="str">
            <v>New</v>
          </cell>
          <cell r="H2736" t="str">
            <v>Clear View Cover</v>
          </cell>
          <cell r="J2736">
            <v>6</v>
          </cell>
          <cell r="L2736">
            <v>0</v>
          </cell>
        </row>
        <row r="2737">
          <cell r="A2737" t="str">
            <v>M4</v>
          </cell>
          <cell r="B2737" t="str">
            <v>W17</v>
          </cell>
          <cell r="C2737">
            <v>43213</v>
          </cell>
          <cell r="D2737" t="str">
            <v>B</v>
          </cell>
          <cell r="E2737" t="str">
            <v>MAIN HEATING</v>
          </cell>
          <cell r="G2737" t="str">
            <v>New</v>
          </cell>
          <cell r="H2737" t="str">
            <v>Clear View Cover</v>
          </cell>
          <cell r="J2737">
            <v>1050</v>
          </cell>
          <cell r="L2737">
            <v>0</v>
          </cell>
        </row>
        <row r="2738">
          <cell r="A2738" t="str">
            <v>M4</v>
          </cell>
          <cell r="B2738" t="str">
            <v>W17</v>
          </cell>
          <cell r="C2738">
            <v>43213</v>
          </cell>
          <cell r="D2738" t="str">
            <v>B</v>
          </cell>
          <cell r="E2738" t="str">
            <v>MAIN HEATING</v>
          </cell>
          <cell r="G2738" t="str">
            <v>Old</v>
          </cell>
          <cell r="H2738" t="str">
            <v>Clear View Cover</v>
          </cell>
          <cell r="J2738">
            <v>335</v>
          </cell>
          <cell r="L2738">
            <v>0</v>
          </cell>
        </row>
        <row r="2739">
          <cell r="A2739" t="str">
            <v>M4</v>
          </cell>
          <cell r="B2739" t="str">
            <v>W17</v>
          </cell>
          <cell r="C2739">
            <v>43213</v>
          </cell>
          <cell r="D2739" t="str">
            <v>B</v>
          </cell>
          <cell r="E2739" t="str">
            <v>MAIN HEATING</v>
          </cell>
          <cell r="G2739" t="str">
            <v>Old</v>
          </cell>
          <cell r="H2739" t="str">
            <v>Clear View Cover</v>
          </cell>
          <cell r="J2739">
            <v>941</v>
          </cell>
          <cell r="L2739">
            <v>0</v>
          </cell>
        </row>
        <row r="2740">
          <cell r="A2740" t="str">
            <v>M4</v>
          </cell>
          <cell r="B2740" t="str">
            <v>W17</v>
          </cell>
          <cell r="C2740">
            <v>43213</v>
          </cell>
          <cell r="D2740" t="str">
            <v>B</v>
          </cell>
          <cell r="E2740" t="str">
            <v>MAIN HEATING</v>
          </cell>
          <cell r="G2740" t="str">
            <v>Old</v>
          </cell>
          <cell r="H2740" t="str">
            <v>Flip Cover</v>
          </cell>
          <cell r="J2740">
            <v>1052</v>
          </cell>
          <cell r="L2740">
            <v>0</v>
          </cell>
        </row>
        <row r="2741">
          <cell r="A2741" t="str">
            <v>M4</v>
          </cell>
          <cell r="B2741" t="str">
            <v>W17</v>
          </cell>
          <cell r="C2741">
            <v>43213</v>
          </cell>
          <cell r="D2741" t="str">
            <v>B</v>
          </cell>
          <cell r="E2741" t="str">
            <v>ASSY</v>
          </cell>
          <cell r="G2741" t="str">
            <v>Old</v>
          </cell>
          <cell r="H2741" t="str">
            <v>Clear View Cover</v>
          </cell>
          <cell r="J2741">
            <v>635</v>
          </cell>
          <cell r="L2741">
            <v>0</v>
          </cell>
        </row>
        <row r="2742">
          <cell r="A2742" t="str">
            <v>M4</v>
          </cell>
          <cell r="B2742" t="str">
            <v>W17</v>
          </cell>
          <cell r="C2742">
            <v>43213</v>
          </cell>
          <cell r="D2742" t="str">
            <v>B</v>
          </cell>
          <cell r="E2742" t="str">
            <v>ASSY</v>
          </cell>
          <cell r="G2742" t="str">
            <v>Old</v>
          </cell>
          <cell r="H2742" t="str">
            <v>Clear View Cover</v>
          </cell>
          <cell r="J2742">
            <v>2195</v>
          </cell>
          <cell r="L2742">
            <v>5</v>
          </cell>
        </row>
        <row r="2743">
          <cell r="A2743" t="str">
            <v>M4</v>
          </cell>
          <cell r="B2743" t="str">
            <v>W17</v>
          </cell>
          <cell r="C2743">
            <v>43213</v>
          </cell>
          <cell r="D2743" t="str">
            <v>B</v>
          </cell>
          <cell r="E2743" t="str">
            <v>ASSY</v>
          </cell>
          <cell r="G2743" t="str">
            <v>New</v>
          </cell>
          <cell r="H2743" t="str">
            <v>Clear View Cover</v>
          </cell>
          <cell r="J2743">
            <v>2625</v>
          </cell>
          <cell r="L2743">
            <v>6</v>
          </cell>
        </row>
        <row r="2744">
          <cell r="A2744" t="str">
            <v>M4</v>
          </cell>
          <cell r="B2744" t="str">
            <v>W17</v>
          </cell>
          <cell r="C2744">
            <v>43213</v>
          </cell>
          <cell r="D2744" t="str">
            <v>B</v>
          </cell>
          <cell r="E2744" t="str">
            <v>ASSY</v>
          </cell>
          <cell r="G2744" t="str">
            <v>New</v>
          </cell>
          <cell r="H2744" t="str">
            <v>Clear View Cover</v>
          </cell>
          <cell r="J2744">
            <v>960</v>
          </cell>
          <cell r="L2744">
            <v>0</v>
          </cell>
        </row>
        <row r="2745">
          <cell r="A2745" t="str">
            <v>M4</v>
          </cell>
          <cell r="B2745" t="str">
            <v>W17</v>
          </cell>
          <cell r="C2745">
            <v>43213</v>
          </cell>
          <cell r="D2745" t="str">
            <v>B</v>
          </cell>
          <cell r="E2745" t="str">
            <v>ASSY</v>
          </cell>
          <cell r="G2745" t="str">
            <v>New</v>
          </cell>
          <cell r="H2745" t="str">
            <v>Clear View Cover</v>
          </cell>
          <cell r="J2745">
            <v>186</v>
          </cell>
          <cell r="L2745">
            <v>0</v>
          </cell>
        </row>
        <row r="2746">
          <cell r="A2746" t="str">
            <v>M4</v>
          </cell>
          <cell r="B2746" t="str">
            <v>W17</v>
          </cell>
          <cell r="C2746">
            <v>43213</v>
          </cell>
          <cell r="D2746" t="str">
            <v>B</v>
          </cell>
          <cell r="E2746" t="str">
            <v>MAIN HEATING</v>
          </cell>
          <cell r="G2746" t="str">
            <v>New</v>
          </cell>
          <cell r="H2746" t="str">
            <v>Clear View Cover</v>
          </cell>
          <cell r="J2746">
            <v>500</v>
          </cell>
          <cell r="L2746">
            <v>0</v>
          </cell>
        </row>
        <row r="2747">
          <cell r="A2747" t="str">
            <v>M4</v>
          </cell>
          <cell r="B2747" t="str">
            <v>W17</v>
          </cell>
          <cell r="C2747">
            <v>43213</v>
          </cell>
          <cell r="D2747" t="str">
            <v>B</v>
          </cell>
          <cell r="E2747" t="str">
            <v>MAIN HEATING</v>
          </cell>
          <cell r="G2747" t="str">
            <v>New</v>
          </cell>
          <cell r="H2747" t="str">
            <v>Clear View Cover</v>
          </cell>
          <cell r="J2747">
            <v>31</v>
          </cell>
          <cell r="L2747">
            <v>0</v>
          </cell>
        </row>
        <row r="2748">
          <cell r="A2748" t="str">
            <v>M4</v>
          </cell>
          <cell r="B2748" t="str">
            <v>W17</v>
          </cell>
          <cell r="C2748">
            <v>43213</v>
          </cell>
          <cell r="D2748" t="str">
            <v>B</v>
          </cell>
          <cell r="E2748" t="str">
            <v>MAIN HEATING</v>
          </cell>
          <cell r="G2748" t="str">
            <v>New</v>
          </cell>
          <cell r="H2748" t="str">
            <v>Clear View Cover</v>
          </cell>
          <cell r="J2748">
            <v>782</v>
          </cell>
          <cell r="L2748">
            <v>0</v>
          </cell>
        </row>
        <row r="2749">
          <cell r="A2749" t="str">
            <v>M4</v>
          </cell>
          <cell r="B2749" t="str">
            <v>W17</v>
          </cell>
          <cell r="C2749">
            <v>43213</v>
          </cell>
          <cell r="D2749" t="str">
            <v>B</v>
          </cell>
          <cell r="E2749" t="str">
            <v>MAIN HEATING</v>
          </cell>
          <cell r="G2749" t="str">
            <v>New</v>
          </cell>
          <cell r="H2749" t="str">
            <v>Clear View Cover</v>
          </cell>
          <cell r="J2749">
            <v>50</v>
          </cell>
          <cell r="L2749">
            <v>0</v>
          </cell>
        </row>
        <row r="2750">
          <cell r="A2750" t="str">
            <v>M4</v>
          </cell>
          <cell r="B2750" t="str">
            <v>W17</v>
          </cell>
          <cell r="C2750">
            <v>43213</v>
          </cell>
          <cell r="D2750" t="str">
            <v>B</v>
          </cell>
          <cell r="E2750" t="str">
            <v>PACKING</v>
          </cell>
          <cell r="G2750" t="str">
            <v>Old</v>
          </cell>
          <cell r="H2750" t="str">
            <v>Book cover</v>
          </cell>
          <cell r="J2750">
            <v>1405</v>
          </cell>
          <cell r="L2750">
            <v>5</v>
          </cell>
        </row>
        <row r="2751">
          <cell r="A2751" t="str">
            <v>M4</v>
          </cell>
          <cell r="B2751" t="str">
            <v>W17</v>
          </cell>
          <cell r="C2751">
            <v>43213</v>
          </cell>
          <cell r="D2751" t="str">
            <v>B</v>
          </cell>
          <cell r="E2751" t="str">
            <v>PACKING</v>
          </cell>
          <cell r="G2751" t="str">
            <v>Old</v>
          </cell>
          <cell r="H2751" t="str">
            <v>Book cover</v>
          </cell>
          <cell r="J2751">
            <v>751</v>
          </cell>
          <cell r="L2751">
            <v>1</v>
          </cell>
        </row>
        <row r="2752">
          <cell r="A2752" t="str">
            <v>M4</v>
          </cell>
          <cell r="B2752" t="str">
            <v>W17</v>
          </cell>
          <cell r="C2752">
            <v>43213</v>
          </cell>
          <cell r="D2752" t="str">
            <v>B</v>
          </cell>
          <cell r="E2752" t="str">
            <v>PACKING</v>
          </cell>
          <cell r="G2752" t="str">
            <v>Old</v>
          </cell>
          <cell r="H2752" t="str">
            <v>Book cover</v>
          </cell>
          <cell r="J2752">
            <v>334</v>
          </cell>
          <cell r="L2752">
            <v>4</v>
          </cell>
        </row>
        <row r="2753">
          <cell r="A2753" t="str">
            <v>M4</v>
          </cell>
          <cell r="B2753" t="str">
            <v>W17</v>
          </cell>
          <cell r="C2753">
            <v>43213</v>
          </cell>
          <cell r="D2753" t="str">
            <v>B</v>
          </cell>
          <cell r="E2753" t="str">
            <v>PACKING</v>
          </cell>
          <cell r="G2753" t="str">
            <v>Old</v>
          </cell>
          <cell r="H2753" t="str">
            <v>Book cover</v>
          </cell>
          <cell r="J2753">
            <v>492</v>
          </cell>
          <cell r="L2753">
            <v>2</v>
          </cell>
        </row>
        <row r="2754">
          <cell r="A2754" t="str">
            <v>M4</v>
          </cell>
          <cell r="B2754" t="str">
            <v>W17</v>
          </cell>
          <cell r="C2754">
            <v>43213</v>
          </cell>
          <cell r="D2754" t="str">
            <v>B</v>
          </cell>
          <cell r="E2754" t="str">
            <v>PACKING</v>
          </cell>
          <cell r="G2754" t="str">
            <v>New</v>
          </cell>
          <cell r="H2754" t="str">
            <v>Clear View Cover</v>
          </cell>
          <cell r="J2754">
            <v>3010</v>
          </cell>
          <cell r="L2754">
            <v>10</v>
          </cell>
        </row>
        <row r="2755">
          <cell r="A2755" t="str">
            <v>M4</v>
          </cell>
          <cell r="B2755" t="str">
            <v>W17</v>
          </cell>
          <cell r="C2755">
            <v>43213</v>
          </cell>
          <cell r="D2755" t="str">
            <v>B</v>
          </cell>
          <cell r="E2755" t="str">
            <v>PACKING</v>
          </cell>
          <cell r="G2755" t="str">
            <v>New</v>
          </cell>
          <cell r="H2755" t="str">
            <v>Clear View Cover</v>
          </cell>
          <cell r="J2755">
            <v>521</v>
          </cell>
          <cell r="L2755">
            <v>1</v>
          </cell>
        </row>
        <row r="2756">
          <cell r="A2756" t="str">
            <v>M4</v>
          </cell>
          <cell r="B2756" t="str">
            <v>W17</v>
          </cell>
          <cell r="C2756">
            <v>43213</v>
          </cell>
          <cell r="D2756" t="str">
            <v>B</v>
          </cell>
          <cell r="E2756" t="str">
            <v>PACKING</v>
          </cell>
          <cell r="G2756" t="str">
            <v>New Silicon</v>
          </cell>
          <cell r="H2756" t="str">
            <v>Silicon</v>
          </cell>
          <cell r="J2756">
            <v>853</v>
          </cell>
          <cell r="L2756">
            <v>68</v>
          </cell>
        </row>
        <row r="2757">
          <cell r="A2757" t="str">
            <v>M4</v>
          </cell>
          <cell r="B2757" t="str">
            <v>W17</v>
          </cell>
          <cell r="C2757">
            <v>43213</v>
          </cell>
          <cell r="D2757" t="str">
            <v>B</v>
          </cell>
          <cell r="E2757" t="str">
            <v>PACKING</v>
          </cell>
          <cell r="G2757" t="str">
            <v>New Silicon</v>
          </cell>
          <cell r="H2757" t="str">
            <v>Silicon</v>
          </cell>
          <cell r="J2757">
            <v>662</v>
          </cell>
          <cell r="L2757">
            <v>22</v>
          </cell>
        </row>
        <row r="2758">
          <cell r="A2758" t="str">
            <v>M4</v>
          </cell>
          <cell r="B2758" t="str">
            <v>W17</v>
          </cell>
          <cell r="C2758">
            <v>43213</v>
          </cell>
          <cell r="D2758" t="str">
            <v>B</v>
          </cell>
          <cell r="E2758" t="str">
            <v>PACKING</v>
          </cell>
          <cell r="G2758" t="str">
            <v>Old</v>
          </cell>
          <cell r="H2758" t="str">
            <v>Flip Cover</v>
          </cell>
          <cell r="J2758">
            <v>165</v>
          </cell>
          <cell r="L2758">
            <v>5</v>
          </cell>
        </row>
        <row r="2759">
          <cell r="A2759" t="str">
            <v>M4</v>
          </cell>
          <cell r="B2759" t="str">
            <v>W17</v>
          </cell>
          <cell r="C2759">
            <v>43213</v>
          </cell>
          <cell r="D2759" t="str">
            <v>B</v>
          </cell>
          <cell r="E2759" t="str">
            <v>IN T/P</v>
          </cell>
          <cell r="G2759" t="str">
            <v>New</v>
          </cell>
          <cell r="H2759" t="str">
            <v>Clear View Cover</v>
          </cell>
          <cell r="J2759">
            <v>609</v>
          </cell>
          <cell r="L2759">
            <v>0</v>
          </cell>
        </row>
        <row r="2760">
          <cell r="A2760" t="str">
            <v>M4</v>
          </cell>
          <cell r="B2760" t="str">
            <v>W17</v>
          </cell>
          <cell r="C2760">
            <v>43213</v>
          </cell>
          <cell r="D2760" t="str">
            <v>B</v>
          </cell>
          <cell r="E2760" t="str">
            <v>IN T/P</v>
          </cell>
          <cell r="G2760" t="str">
            <v>New</v>
          </cell>
          <cell r="H2760" t="str">
            <v>Clear View Cover</v>
          </cell>
          <cell r="J2760">
            <v>98</v>
          </cell>
          <cell r="L2760">
            <v>0</v>
          </cell>
        </row>
        <row r="2761">
          <cell r="A2761" t="str">
            <v>M4</v>
          </cell>
          <cell r="B2761" t="str">
            <v>W17</v>
          </cell>
          <cell r="C2761">
            <v>43213</v>
          </cell>
          <cell r="D2761" t="str">
            <v>B</v>
          </cell>
          <cell r="E2761" t="str">
            <v>IN T/P</v>
          </cell>
          <cell r="G2761" t="str">
            <v>New</v>
          </cell>
          <cell r="H2761" t="str">
            <v>Clear View Cover</v>
          </cell>
          <cell r="J2761">
            <v>962</v>
          </cell>
          <cell r="L2761">
            <v>0</v>
          </cell>
        </row>
        <row r="2762">
          <cell r="A2762" t="str">
            <v>M4</v>
          </cell>
          <cell r="B2762" t="str">
            <v>W17</v>
          </cell>
          <cell r="C2762">
            <v>43213</v>
          </cell>
          <cell r="D2762" t="str">
            <v>B</v>
          </cell>
          <cell r="E2762" t="str">
            <v>IN T/P</v>
          </cell>
          <cell r="G2762" t="str">
            <v>New</v>
          </cell>
          <cell r="H2762" t="str">
            <v>Clear View Cover</v>
          </cell>
          <cell r="J2762">
            <v>2149</v>
          </cell>
          <cell r="L2762">
            <v>4</v>
          </cell>
        </row>
        <row r="2763">
          <cell r="A2763" t="str">
            <v>M4</v>
          </cell>
          <cell r="B2763" t="str">
            <v>W17</v>
          </cell>
          <cell r="C2763">
            <v>43213</v>
          </cell>
          <cell r="D2763" t="str">
            <v>B</v>
          </cell>
          <cell r="E2763" t="str">
            <v>IN T/P</v>
          </cell>
          <cell r="G2763" t="str">
            <v>New</v>
          </cell>
          <cell r="H2763" t="str">
            <v>Clear View Cover</v>
          </cell>
          <cell r="J2763">
            <v>1658</v>
          </cell>
          <cell r="L2763">
            <v>4</v>
          </cell>
        </row>
        <row r="2764">
          <cell r="A2764" t="str">
            <v>M4</v>
          </cell>
          <cell r="B2764" t="str">
            <v>W17</v>
          </cell>
          <cell r="C2764">
            <v>43213</v>
          </cell>
          <cell r="D2764" t="str">
            <v>B</v>
          </cell>
          <cell r="E2764" t="str">
            <v>IN T/P</v>
          </cell>
          <cell r="G2764" t="str">
            <v>Old</v>
          </cell>
          <cell r="H2764" t="str">
            <v>Clear View Cover</v>
          </cell>
          <cell r="J2764">
            <v>336</v>
          </cell>
          <cell r="L2764">
            <v>0</v>
          </cell>
        </row>
        <row r="2765">
          <cell r="A2765" t="str">
            <v>M4</v>
          </cell>
          <cell r="B2765" t="str">
            <v>W17</v>
          </cell>
          <cell r="C2765">
            <v>43213</v>
          </cell>
          <cell r="D2765" t="str">
            <v>B</v>
          </cell>
          <cell r="E2765" t="str">
            <v>IN T/P</v>
          </cell>
          <cell r="G2765" t="str">
            <v>Old</v>
          </cell>
          <cell r="H2765" t="str">
            <v>Clear View Cover</v>
          </cell>
          <cell r="J2765">
            <v>341</v>
          </cell>
          <cell r="L2765">
            <v>0</v>
          </cell>
        </row>
        <row r="2766">
          <cell r="A2766" t="str">
            <v>M4</v>
          </cell>
          <cell r="B2766" t="str">
            <v>W17</v>
          </cell>
          <cell r="C2766">
            <v>43213</v>
          </cell>
          <cell r="D2766" t="str">
            <v>B</v>
          </cell>
          <cell r="E2766" t="str">
            <v>IN T/P</v>
          </cell>
          <cell r="G2766" t="str">
            <v>New</v>
          </cell>
          <cell r="H2766" t="str">
            <v>Clear View Cover</v>
          </cell>
          <cell r="J2766">
            <v>60</v>
          </cell>
          <cell r="L2766">
            <v>0</v>
          </cell>
        </row>
        <row r="2767">
          <cell r="A2767" t="str">
            <v>M4</v>
          </cell>
          <cell r="B2767" t="str">
            <v>W17</v>
          </cell>
          <cell r="C2767">
            <v>43213</v>
          </cell>
          <cell r="D2767" t="str">
            <v>B</v>
          </cell>
          <cell r="E2767" t="str">
            <v>IN VAI</v>
          </cell>
          <cell r="G2767" t="str">
            <v>Old</v>
          </cell>
          <cell r="H2767" t="str">
            <v>Flip Cover</v>
          </cell>
          <cell r="J2767">
            <v>1300</v>
          </cell>
          <cell r="L2767">
            <v>0</v>
          </cell>
        </row>
        <row r="2768">
          <cell r="A2768" t="str">
            <v>M4</v>
          </cell>
          <cell r="B2768" t="str">
            <v>W17</v>
          </cell>
          <cell r="C2768">
            <v>43213</v>
          </cell>
          <cell r="D2768" t="str">
            <v>B</v>
          </cell>
          <cell r="E2768" t="str">
            <v>IN VAI</v>
          </cell>
          <cell r="G2768" t="str">
            <v>Old</v>
          </cell>
          <cell r="H2768" t="str">
            <v>Flip Cover</v>
          </cell>
          <cell r="J2768">
            <v>350</v>
          </cell>
          <cell r="L2768">
            <v>0</v>
          </cell>
        </row>
        <row r="2769">
          <cell r="A2769" t="str">
            <v>M4</v>
          </cell>
          <cell r="B2769" t="str">
            <v>W17</v>
          </cell>
          <cell r="C2769">
            <v>43213</v>
          </cell>
          <cell r="D2769" t="str">
            <v>B</v>
          </cell>
          <cell r="E2769" t="str">
            <v>IN VAI</v>
          </cell>
          <cell r="G2769" t="str">
            <v>Old</v>
          </cell>
          <cell r="H2769" t="str">
            <v>Flip Cover</v>
          </cell>
          <cell r="J2769">
            <v>200</v>
          </cell>
          <cell r="L2769">
            <v>0</v>
          </cell>
        </row>
        <row r="2770">
          <cell r="A2770" t="str">
            <v>M4</v>
          </cell>
          <cell r="B2770" t="str">
            <v>W17</v>
          </cell>
          <cell r="C2770">
            <v>43213</v>
          </cell>
          <cell r="D2770" t="str">
            <v>B</v>
          </cell>
          <cell r="E2770" t="str">
            <v>IN T/P</v>
          </cell>
          <cell r="G2770" t="str">
            <v>Old</v>
          </cell>
          <cell r="H2770" t="str">
            <v>Book cover</v>
          </cell>
          <cell r="J2770">
            <v>732</v>
          </cell>
          <cell r="L2770">
            <v>0</v>
          </cell>
        </row>
        <row r="2771">
          <cell r="A2771" t="str">
            <v>M4</v>
          </cell>
          <cell r="B2771" t="str">
            <v>W17</v>
          </cell>
          <cell r="C2771">
            <v>43213</v>
          </cell>
          <cell r="D2771" t="str">
            <v>B</v>
          </cell>
          <cell r="E2771" t="str">
            <v>IN T/P</v>
          </cell>
          <cell r="G2771" t="str">
            <v>Old</v>
          </cell>
          <cell r="H2771" t="str">
            <v>Book cover</v>
          </cell>
          <cell r="J2771">
            <v>403</v>
          </cell>
          <cell r="L2771">
            <v>0</v>
          </cell>
        </row>
        <row r="2772">
          <cell r="A2772" t="str">
            <v>M4</v>
          </cell>
          <cell r="B2772" t="str">
            <v>W17</v>
          </cell>
          <cell r="C2772">
            <v>43213</v>
          </cell>
          <cell r="D2772" t="str">
            <v>B</v>
          </cell>
          <cell r="E2772" t="str">
            <v>IN T/P</v>
          </cell>
          <cell r="G2772" t="str">
            <v>Old</v>
          </cell>
          <cell r="H2772" t="str">
            <v>Book cover</v>
          </cell>
          <cell r="J2772">
            <v>259</v>
          </cell>
          <cell r="L2772">
            <v>0</v>
          </cell>
        </row>
        <row r="2773">
          <cell r="A2773" t="str">
            <v>M4</v>
          </cell>
          <cell r="B2773" t="str">
            <v>W17</v>
          </cell>
          <cell r="C2773">
            <v>43213</v>
          </cell>
          <cell r="D2773" t="str">
            <v>B</v>
          </cell>
          <cell r="E2773" t="str">
            <v>IN T/P</v>
          </cell>
          <cell r="G2773" t="str">
            <v>Old</v>
          </cell>
          <cell r="H2773" t="str">
            <v>Book cover</v>
          </cell>
          <cell r="J2773">
            <v>530</v>
          </cell>
          <cell r="L2773">
            <v>1</v>
          </cell>
        </row>
        <row r="2774">
          <cell r="A2774" t="str">
            <v>M4</v>
          </cell>
          <cell r="B2774" t="str">
            <v>W17</v>
          </cell>
          <cell r="C2774">
            <v>43213</v>
          </cell>
          <cell r="D2774" t="str">
            <v>B</v>
          </cell>
          <cell r="E2774" t="str">
            <v>IN T/P</v>
          </cell>
          <cell r="G2774" t="str">
            <v>Old</v>
          </cell>
          <cell r="H2774" t="str">
            <v>Book cover</v>
          </cell>
          <cell r="J2774">
            <v>972</v>
          </cell>
          <cell r="L2774">
            <v>0</v>
          </cell>
        </row>
        <row r="2775">
          <cell r="A2775" t="str">
            <v>M4</v>
          </cell>
          <cell r="B2775" t="str">
            <v>W17</v>
          </cell>
          <cell r="C2775">
            <v>43213</v>
          </cell>
          <cell r="D2775" t="str">
            <v>B</v>
          </cell>
          <cell r="E2775" t="str">
            <v>MAIN HEATING</v>
          </cell>
          <cell r="G2775" t="str">
            <v>Old</v>
          </cell>
          <cell r="H2775" t="str">
            <v>Flip Cover</v>
          </cell>
          <cell r="J2775">
            <v>216</v>
          </cell>
          <cell r="L2775">
            <v>0</v>
          </cell>
        </row>
        <row r="2776">
          <cell r="A2776" t="str">
            <v>M4</v>
          </cell>
          <cell r="B2776" t="str">
            <v>W17</v>
          </cell>
          <cell r="C2776">
            <v>43213</v>
          </cell>
          <cell r="D2776" t="str">
            <v>B</v>
          </cell>
          <cell r="E2776" t="str">
            <v>MAIN HEATING</v>
          </cell>
          <cell r="G2776" t="str">
            <v>Old</v>
          </cell>
          <cell r="H2776" t="str">
            <v>Flip Cover</v>
          </cell>
          <cell r="J2776">
            <v>40</v>
          </cell>
          <cell r="L2776">
            <v>0</v>
          </cell>
        </row>
        <row r="2777">
          <cell r="A2777" t="str">
            <v>M4</v>
          </cell>
          <cell r="B2777" t="str">
            <v>W17</v>
          </cell>
          <cell r="C2777">
            <v>43213</v>
          </cell>
          <cell r="D2777" t="str">
            <v>B</v>
          </cell>
          <cell r="E2777" t="str">
            <v>PACKING</v>
          </cell>
          <cell r="G2777" t="str">
            <v>New</v>
          </cell>
          <cell r="H2777" t="str">
            <v>Clear View Cover</v>
          </cell>
          <cell r="J2777">
            <v>794</v>
          </cell>
          <cell r="L2777">
            <v>4</v>
          </cell>
        </row>
        <row r="2778">
          <cell r="A2778" t="str">
            <v>M4</v>
          </cell>
          <cell r="B2778" t="str">
            <v>W17</v>
          </cell>
          <cell r="C2778">
            <v>43213</v>
          </cell>
          <cell r="D2778" t="str">
            <v>B</v>
          </cell>
          <cell r="E2778" t="str">
            <v>PACKING</v>
          </cell>
          <cell r="G2778" t="str">
            <v>New</v>
          </cell>
          <cell r="H2778" t="str">
            <v>Clear View Cover</v>
          </cell>
          <cell r="J2778">
            <v>1538</v>
          </cell>
          <cell r="L2778">
            <v>18</v>
          </cell>
        </row>
        <row r="2779">
          <cell r="A2779" t="str">
            <v>M4</v>
          </cell>
          <cell r="B2779" t="str">
            <v>W17</v>
          </cell>
          <cell r="C2779">
            <v>43213</v>
          </cell>
          <cell r="D2779" t="str">
            <v>B</v>
          </cell>
          <cell r="E2779" t="str">
            <v>PACKING</v>
          </cell>
          <cell r="G2779" t="str">
            <v>New</v>
          </cell>
          <cell r="H2779" t="str">
            <v>Clear View Cover</v>
          </cell>
          <cell r="J2779">
            <v>1006</v>
          </cell>
          <cell r="L2779">
            <v>6</v>
          </cell>
        </row>
        <row r="2780">
          <cell r="A2780" t="str">
            <v>M4</v>
          </cell>
          <cell r="B2780" t="str">
            <v>W17</v>
          </cell>
          <cell r="C2780">
            <v>43213</v>
          </cell>
          <cell r="D2780" t="str">
            <v>B</v>
          </cell>
          <cell r="E2780" t="str">
            <v>PACKING</v>
          </cell>
          <cell r="G2780" t="str">
            <v>Old</v>
          </cell>
          <cell r="H2780" t="str">
            <v>Clear View Cover</v>
          </cell>
          <cell r="J2780">
            <v>2024</v>
          </cell>
          <cell r="L2780">
            <v>13</v>
          </cell>
        </row>
        <row r="2781">
          <cell r="A2781" t="str">
            <v>M4</v>
          </cell>
          <cell r="B2781" t="str">
            <v>W17</v>
          </cell>
          <cell r="C2781">
            <v>43213</v>
          </cell>
          <cell r="D2781" t="str">
            <v>B</v>
          </cell>
          <cell r="E2781" t="str">
            <v>PACKING</v>
          </cell>
          <cell r="G2781" t="str">
            <v>Old</v>
          </cell>
          <cell r="H2781" t="str">
            <v>Clear View Cover</v>
          </cell>
          <cell r="J2781">
            <v>1416</v>
          </cell>
          <cell r="L2781">
            <v>16</v>
          </cell>
        </row>
        <row r="2782">
          <cell r="A2782" t="str">
            <v>M4</v>
          </cell>
          <cell r="B2782" t="str">
            <v>W17</v>
          </cell>
          <cell r="C2782">
            <v>43213</v>
          </cell>
          <cell r="D2782" t="str">
            <v>A</v>
          </cell>
          <cell r="E2782" t="str">
            <v>PACKING</v>
          </cell>
          <cell r="G2782" t="str">
            <v>New</v>
          </cell>
          <cell r="H2782" t="str">
            <v>Clear View Cover</v>
          </cell>
          <cell r="J2782">
            <v>654</v>
          </cell>
          <cell r="L2782">
            <v>4</v>
          </cell>
        </row>
        <row r="2783">
          <cell r="A2783" t="str">
            <v>M4</v>
          </cell>
          <cell r="B2783" t="str">
            <v>W17</v>
          </cell>
          <cell r="C2783">
            <v>43213</v>
          </cell>
          <cell r="D2783" t="str">
            <v>A</v>
          </cell>
          <cell r="E2783" t="str">
            <v>PACKING</v>
          </cell>
          <cell r="G2783" t="str">
            <v>New</v>
          </cell>
          <cell r="H2783" t="str">
            <v>Clear View Cover</v>
          </cell>
          <cell r="J2783">
            <v>1343</v>
          </cell>
          <cell r="L2783">
            <v>13</v>
          </cell>
        </row>
        <row r="2784">
          <cell r="A2784" t="str">
            <v>M4</v>
          </cell>
          <cell r="B2784" t="str">
            <v>W17</v>
          </cell>
          <cell r="C2784">
            <v>43213</v>
          </cell>
          <cell r="D2784" t="str">
            <v>A</v>
          </cell>
          <cell r="E2784" t="str">
            <v>ASSY</v>
          </cell>
          <cell r="G2784" t="str">
            <v>Old</v>
          </cell>
          <cell r="H2784" t="str">
            <v>Clear View Cover</v>
          </cell>
          <cell r="J2784">
            <v>291</v>
          </cell>
          <cell r="L2784">
            <v>0</v>
          </cell>
        </row>
        <row r="2785">
          <cell r="A2785" t="str">
            <v>M4</v>
          </cell>
          <cell r="B2785" t="str">
            <v>W17</v>
          </cell>
          <cell r="C2785">
            <v>43213</v>
          </cell>
          <cell r="D2785" t="str">
            <v>A</v>
          </cell>
          <cell r="E2785" t="str">
            <v>ASSY</v>
          </cell>
          <cell r="G2785" t="str">
            <v>Old</v>
          </cell>
          <cell r="H2785" t="str">
            <v>Clear View Cover</v>
          </cell>
          <cell r="J2785">
            <v>1486</v>
          </cell>
          <cell r="L2785">
            <v>7</v>
          </cell>
        </row>
        <row r="2786">
          <cell r="A2786" t="str">
            <v>M4</v>
          </cell>
          <cell r="B2786" t="str">
            <v>W17</v>
          </cell>
          <cell r="C2786">
            <v>43213</v>
          </cell>
          <cell r="D2786" t="str">
            <v>A</v>
          </cell>
          <cell r="E2786" t="str">
            <v>ASSY</v>
          </cell>
          <cell r="G2786" t="str">
            <v>Old</v>
          </cell>
          <cell r="H2786" t="str">
            <v>Clear View Cover</v>
          </cell>
          <cell r="J2786">
            <v>192</v>
          </cell>
          <cell r="L2786">
            <v>0</v>
          </cell>
        </row>
        <row r="2787">
          <cell r="A2787" t="str">
            <v>M4</v>
          </cell>
          <cell r="B2787" t="str">
            <v>W17</v>
          </cell>
          <cell r="C2787">
            <v>43213</v>
          </cell>
          <cell r="D2787" t="str">
            <v>A</v>
          </cell>
          <cell r="E2787" t="str">
            <v>ASSY</v>
          </cell>
          <cell r="G2787" t="str">
            <v>New</v>
          </cell>
          <cell r="H2787" t="str">
            <v>Clear View Cover</v>
          </cell>
          <cell r="J2787">
            <v>490</v>
          </cell>
          <cell r="L2787">
            <v>0</v>
          </cell>
        </row>
        <row r="2788">
          <cell r="A2788" t="str">
            <v>M4</v>
          </cell>
          <cell r="B2788" t="str">
            <v>W17</v>
          </cell>
          <cell r="C2788">
            <v>43213</v>
          </cell>
          <cell r="D2788" t="str">
            <v>A</v>
          </cell>
          <cell r="E2788" t="str">
            <v>ASSY</v>
          </cell>
          <cell r="G2788" t="str">
            <v>New</v>
          </cell>
          <cell r="H2788" t="str">
            <v>Clear View Cover</v>
          </cell>
          <cell r="J2788">
            <v>1800</v>
          </cell>
          <cell r="L2788">
            <v>10</v>
          </cell>
        </row>
        <row r="2789">
          <cell r="A2789" t="str">
            <v>M4</v>
          </cell>
          <cell r="B2789" t="str">
            <v>W17</v>
          </cell>
          <cell r="C2789">
            <v>43213</v>
          </cell>
          <cell r="D2789" t="str">
            <v>A</v>
          </cell>
          <cell r="E2789" t="str">
            <v>ASSY</v>
          </cell>
          <cell r="G2789" t="str">
            <v>New</v>
          </cell>
          <cell r="H2789" t="str">
            <v>Clear View Cover</v>
          </cell>
          <cell r="J2789">
            <v>845</v>
          </cell>
          <cell r="L2789">
            <v>5</v>
          </cell>
        </row>
        <row r="2790">
          <cell r="A2790" t="str">
            <v>M4</v>
          </cell>
          <cell r="B2790" t="str">
            <v>W17</v>
          </cell>
          <cell r="C2790">
            <v>43213</v>
          </cell>
          <cell r="D2790" t="str">
            <v>A</v>
          </cell>
          <cell r="E2790" t="str">
            <v>ASSY</v>
          </cell>
          <cell r="G2790" t="str">
            <v>New</v>
          </cell>
          <cell r="H2790" t="str">
            <v>Clear View Cover</v>
          </cell>
          <cell r="J2790">
            <v>234</v>
          </cell>
          <cell r="L2790">
            <v>0</v>
          </cell>
        </row>
        <row r="2791">
          <cell r="A2791" t="str">
            <v>M4</v>
          </cell>
          <cell r="B2791" t="str">
            <v>W17</v>
          </cell>
          <cell r="C2791">
            <v>43213</v>
          </cell>
          <cell r="D2791" t="str">
            <v>A</v>
          </cell>
          <cell r="E2791" t="str">
            <v>ASSY</v>
          </cell>
          <cell r="G2791" t="str">
            <v>New</v>
          </cell>
          <cell r="H2791" t="str">
            <v>Clear View Cover</v>
          </cell>
          <cell r="J2791">
            <v>943</v>
          </cell>
          <cell r="L2791">
            <v>6</v>
          </cell>
        </row>
        <row r="2792">
          <cell r="A2792" t="str">
            <v>M4</v>
          </cell>
          <cell r="B2792" t="str">
            <v>W17</v>
          </cell>
          <cell r="C2792">
            <v>43213</v>
          </cell>
          <cell r="D2792" t="str">
            <v>A</v>
          </cell>
          <cell r="E2792" t="str">
            <v>ASSY</v>
          </cell>
          <cell r="G2792" t="str">
            <v>New</v>
          </cell>
          <cell r="H2792" t="str">
            <v>Clear View Cover</v>
          </cell>
          <cell r="J2792">
            <v>1299</v>
          </cell>
          <cell r="L2792">
            <v>9</v>
          </cell>
        </row>
        <row r="2793">
          <cell r="A2793" t="str">
            <v>M4</v>
          </cell>
          <cell r="B2793" t="str">
            <v>W17</v>
          </cell>
          <cell r="C2793">
            <v>43213</v>
          </cell>
          <cell r="D2793" t="str">
            <v>A</v>
          </cell>
          <cell r="E2793" t="str">
            <v>ASSY</v>
          </cell>
          <cell r="G2793" t="str">
            <v>Old</v>
          </cell>
          <cell r="H2793" t="str">
            <v>Book cover</v>
          </cell>
          <cell r="J2793">
            <v>1627</v>
          </cell>
          <cell r="L2793">
            <v>25</v>
          </cell>
        </row>
        <row r="2794">
          <cell r="A2794" t="str">
            <v>M4</v>
          </cell>
          <cell r="B2794" t="str">
            <v>W17</v>
          </cell>
          <cell r="C2794">
            <v>43213</v>
          </cell>
          <cell r="D2794" t="str">
            <v>A</v>
          </cell>
          <cell r="E2794" t="str">
            <v>ASSY</v>
          </cell>
          <cell r="G2794" t="str">
            <v>Old</v>
          </cell>
          <cell r="H2794" t="str">
            <v>Book cover</v>
          </cell>
          <cell r="J2794">
            <v>170</v>
          </cell>
          <cell r="L2794">
            <v>0</v>
          </cell>
        </row>
        <row r="2795">
          <cell r="A2795" t="str">
            <v>M4</v>
          </cell>
          <cell r="B2795" t="str">
            <v>W17</v>
          </cell>
          <cell r="C2795">
            <v>43213</v>
          </cell>
          <cell r="D2795" t="str">
            <v>A</v>
          </cell>
          <cell r="E2795" t="str">
            <v>ASSY</v>
          </cell>
          <cell r="G2795" t="str">
            <v>Old</v>
          </cell>
          <cell r="H2795" t="str">
            <v>Book cover</v>
          </cell>
          <cell r="J2795">
            <v>780</v>
          </cell>
          <cell r="L2795">
            <v>4</v>
          </cell>
        </row>
        <row r="2796">
          <cell r="A2796" t="str">
            <v>M4</v>
          </cell>
          <cell r="B2796" t="str">
            <v>W17</v>
          </cell>
          <cell r="C2796">
            <v>43213</v>
          </cell>
          <cell r="D2796" t="str">
            <v>A</v>
          </cell>
          <cell r="E2796" t="str">
            <v>ASSY</v>
          </cell>
          <cell r="G2796" t="str">
            <v>Old</v>
          </cell>
          <cell r="H2796" t="str">
            <v>Book cover</v>
          </cell>
          <cell r="J2796">
            <v>232</v>
          </cell>
          <cell r="L2796">
            <v>6</v>
          </cell>
        </row>
        <row r="2797">
          <cell r="A2797" t="str">
            <v>M4</v>
          </cell>
          <cell r="B2797" t="str">
            <v>W17</v>
          </cell>
          <cell r="C2797">
            <v>43213</v>
          </cell>
          <cell r="D2797" t="str">
            <v>A</v>
          </cell>
          <cell r="E2797" t="str">
            <v>ASSY</v>
          </cell>
          <cell r="G2797" t="str">
            <v>Old</v>
          </cell>
          <cell r="H2797" t="str">
            <v>Book cover</v>
          </cell>
          <cell r="J2797">
            <v>406</v>
          </cell>
          <cell r="L2797">
            <v>2</v>
          </cell>
        </row>
        <row r="2798">
          <cell r="A2798" t="str">
            <v>M4</v>
          </cell>
          <cell r="B2798" t="str">
            <v>W17</v>
          </cell>
          <cell r="C2798">
            <v>43213</v>
          </cell>
          <cell r="D2798" t="str">
            <v>A</v>
          </cell>
          <cell r="E2798" t="str">
            <v>ASSY</v>
          </cell>
          <cell r="G2798" t="str">
            <v>Old</v>
          </cell>
          <cell r="H2798" t="str">
            <v>Book cover</v>
          </cell>
          <cell r="J2798">
            <v>43</v>
          </cell>
          <cell r="L2798">
            <v>0</v>
          </cell>
        </row>
        <row r="2799">
          <cell r="A2799" t="str">
            <v>M4</v>
          </cell>
          <cell r="B2799" t="str">
            <v>W17</v>
          </cell>
          <cell r="C2799">
            <v>43213</v>
          </cell>
          <cell r="D2799" t="str">
            <v>A</v>
          </cell>
          <cell r="E2799" t="str">
            <v>ASSY</v>
          </cell>
          <cell r="G2799" t="str">
            <v>Old</v>
          </cell>
          <cell r="H2799" t="str">
            <v>Book cover</v>
          </cell>
          <cell r="J2799">
            <v>238</v>
          </cell>
          <cell r="L2799">
            <v>7</v>
          </cell>
        </row>
        <row r="2800">
          <cell r="A2800" t="str">
            <v>M4</v>
          </cell>
          <cell r="B2800" t="str">
            <v>W17</v>
          </cell>
          <cell r="C2800">
            <v>43213</v>
          </cell>
          <cell r="D2800" t="str">
            <v>A</v>
          </cell>
          <cell r="E2800" t="str">
            <v>ASSY</v>
          </cell>
          <cell r="G2800" t="str">
            <v>Old</v>
          </cell>
          <cell r="H2800" t="str">
            <v>Book cover</v>
          </cell>
          <cell r="J2800">
            <v>220</v>
          </cell>
          <cell r="L2800">
            <v>0</v>
          </cell>
        </row>
        <row r="2801">
          <cell r="A2801" t="str">
            <v>M4</v>
          </cell>
          <cell r="B2801" t="str">
            <v>W17</v>
          </cell>
          <cell r="C2801">
            <v>43213</v>
          </cell>
          <cell r="D2801" t="str">
            <v>A</v>
          </cell>
          <cell r="E2801" t="str">
            <v>ASSY</v>
          </cell>
          <cell r="G2801" t="str">
            <v>New</v>
          </cell>
          <cell r="H2801" t="str">
            <v>Clear View Cover</v>
          </cell>
          <cell r="J2801">
            <v>2750</v>
          </cell>
          <cell r="L2801">
            <v>10</v>
          </cell>
        </row>
        <row r="2802">
          <cell r="A2802" t="str">
            <v>M4</v>
          </cell>
          <cell r="B2802" t="str">
            <v>W17</v>
          </cell>
          <cell r="C2802">
            <v>43213</v>
          </cell>
          <cell r="D2802" t="str">
            <v>A</v>
          </cell>
          <cell r="E2802" t="str">
            <v>ASSY</v>
          </cell>
          <cell r="G2802" t="str">
            <v>Old</v>
          </cell>
          <cell r="H2802" t="str">
            <v>Clear View Cover</v>
          </cell>
          <cell r="J2802">
            <v>410</v>
          </cell>
          <cell r="L2802">
            <v>0</v>
          </cell>
        </row>
        <row r="2803">
          <cell r="A2803" t="str">
            <v>M4</v>
          </cell>
          <cell r="B2803" t="str">
            <v>W17</v>
          </cell>
          <cell r="C2803">
            <v>43213</v>
          </cell>
          <cell r="D2803" t="str">
            <v>A</v>
          </cell>
          <cell r="E2803" t="str">
            <v>ASSY</v>
          </cell>
          <cell r="G2803" t="str">
            <v>Old</v>
          </cell>
          <cell r="H2803" t="str">
            <v>Clear View Cover</v>
          </cell>
          <cell r="J2803">
            <v>370</v>
          </cell>
          <cell r="L2803">
            <v>0</v>
          </cell>
        </row>
        <row r="2804">
          <cell r="A2804" t="str">
            <v>M4</v>
          </cell>
          <cell r="B2804" t="str">
            <v>W17</v>
          </cell>
          <cell r="C2804">
            <v>43213</v>
          </cell>
          <cell r="D2804" t="str">
            <v>A</v>
          </cell>
          <cell r="E2804" t="str">
            <v>ASSY</v>
          </cell>
          <cell r="G2804" t="str">
            <v>Old</v>
          </cell>
          <cell r="H2804" t="str">
            <v>Clear View Cover</v>
          </cell>
          <cell r="J2804">
            <v>150</v>
          </cell>
          <cell r="L2804">
            <v>0</v>
          </cell>
        </row>
        <row r="2805">
          <cell r="A2805" t="str">
            <v>M4</v>
          </cell>
          <cell r="B2805" t="str">
            <v>W17</v>
          </cell>
          <cell r="C2805">
            <v>43213</v>
          </cell>
          <cell r="D2805" t="str">
            <v>A</v>
          </cell>
          <cell r="E2805" t="str">
            <v>ASSY</v>
          </cell>
          <cell r="G2805" t="str">
            <v>New</v>
          </cell>
          <cell r="H2805" t="str">
            <v>Clear View Cover</v>
          </cell>
          <cell r="J2805">
            <v>1626</v>
          </cell>
          <cell r="L2805">
            <v>7</v>
          </cell>
        </row>
        <row r="2806">
          <cell r="A2806" t="str">
            <v>M4</v>
          </cell>
          <cell r="B2806" t="str">
            <v>W17</v>
          </cell>
          <cell r="C2806">
            <v>43213</v>
          </cell>
          <cell r="D2806" t="str">
            <v>A</v>
          </cell>
          <cell r="E2806" t="str">
            <v>ASSY</v>
          </cell>
          <cell r="G2806" t="str">
            <v>New</v>
          </cell>
          <cell r="H2806" t="str">
            <v>Clear View Cover</v>
          </cell>
          <cell r="J2806">
            <v>239</v>
          </cell>
          <cell r="L2806">
            <v>0</v>
          </cell>
        </row>
        <row r="2807">
          <cell r="A2807" t="str">
            <v>M4</v>
          </cell>
          <cell r="B2807" t="str">
            <v>W17</v>
          </cell>
          <cell r="C2807">
            <v>43213</v>
          </cell>
          <cell r="D2807" t="str">
            <v>A</v>
          </cell>
          <cell r="E2807" t="str">
            <v>ASSY</v>
          </cell>
          <cell r="G2807" t="str">
            <v>Old</v>
          </cell>
          <cell r="H2807" t="str">
            <v>Clear View Cover</v>
          </cell>
          <cell r="J2807">
            <v>266</v>
          </cell>
          <cell r="L2807">
            <v>0</v>
          </cell>
        </row>
        <row r="2808">
          <cell r="A2808" t="str">
            <v>M4</v>
          </cell>
          <cell r="B2808" t="str">
            <v>W17</v>
          </cell>
          <cell r="C2808">
            <v>43213</v>
          </cell>
          <cell r="D2808" t="str">
            <v>A</v>
          </cell>
          <cell r="E2808" t="str">
            <v>ASSY</v>
          </cell>
          <cell r="G2808" t="str">
            <v>Old</v>
          </cell>
          <cell r="H2808" t="str">
            <v>Clear View Cover</v>
          </cell>
          <cell r="J2808">
            <v>228</v>
          </cell>
          <cell r="L2808">
            <v>0</v>
          </cell>
        </row>
        <row r="2809">
          <cell r="A2809" t="str">
            <v>M4</v>
          </cell>
          <cell r="B2809" t="str">
            <v>W17</v>
          </cell>
          <cell r="C2809">
            <v>43213</v>
          </cell>
          <cell r="D2809" t="str">
            <v>A</v>
          </cell>
          <cell r="E2809" t="str">
            <v>ASSY</v>
          </cell>
          <cell r="G2809" t="str">
            <v>Old</v>
          </cell>
          <cell r="H2809" t="str">
            <v>Clear View Cover</v>
          </cell>
          <cell r="J2809">
            <v>360</v>
          </cell>
          <cell r="L2809">
            <v>0</v>
          </cell>
        </row>
        <row r="2810">
          <cell r="A2810" t="str">
            <v>M4</v>
          </cell>
          <cell r="B2810" t="str">
            <v>W17</v>
          </cell>
          <cell r="C2810">
            <v>43213</v>
          </cell>
          <cell r="D2810" t="str">
            <v>A</v>
          </cell>
          <cell r="E2810" t="str">
            <v>PACKING</v>
          </cell>
          <cell r="G2810" t="str">
            <v>Old</v>
          </cell>
          <cell r="H2810" t="str">
            <v>Flip Cover</v>
          </cell>
          <cell r="J2810">
            <v>1326</v>
          </cell>
          <cell r="L2810">
            <v>6</v>
          </cell>
        </row>
        <row r="2811">
          <cell r="A2811" t="str">
            <v>M4</v>
          </cell>
          <cell r="B2811" t="str">
            <v>W17</v>
          </cell>
          <cell r="C2811">
            <v>43213</v>
          </cell>
          <cell r="D2811" t="str">
            <v>A</v>
          </cell>
          <cell r="E2811" t="str">
            <v>PACKING</v>
          </cell>
          <cell r="G2811" t="str">
            <v>Old</v>
          </cell>
          <cell r="H2811" t="str">
            <v>Flip Cover</v>
          </cell>
          <cell r="J2811">
            <v>2128</v>
          </cell>
          <cell r="L2811">
            <v>8</v>
          </cell>
        </row>
        <row r="2812">
          <cell r="A2812" t="str">
            <v>M4</v>
          </cell>
          <cell r="B2812" t="str">
            <v>W17</v>
          </cell>
          <cell r="C2812">
            <v>43213</v>
          </cell>
          <cell r="D2812" t="str">
            <v>A</v>
          </cell>
          <cell r="E2812" t="str">
            <v>ASSY</v>
          </cell>
          <cell r="G2812" t="str">
            <v>Old Silicon</v>
          </cell>
          <cell r="H2812" t="str">
            <v>Silicon</v>
          </cell>
          <cell r="J2812">
            <v>219</v>
          </cell>
          <cell r="L2812">
            <v>3</v>
          </cell>
        </row>
        <row r="2813">
          <cell r="A2813" t="str">
            <v>M4</v>
          </cell>
          <cell r="B2813" t="str">
            <v>W17</v>
          </cell>
          <cell r="C2813">
            <v>43213</v>
          </cell>
          <cell r="D2813" t="str">
            <v>A</v>
          </cell>
          <cell r="E2813" t="str">
            <v>ASSY</v>
          </cell>
          <cell r="G2813" t="str">
            <v>New Silicon</v>
          </cell>
          <cell r="H2813" t="str">
            <v>Silicon</v>
          </cell>
          <cell r="J2813">
            <v>1128</v>
          </cell>
          <cell r="L2813">
            <v>2</v>
          </cell>
        </row>
        <row r="2814">
          <cell r="A2814" t="str">
            <v>M4</v>
          </cell>
          <cell r="B2814" t="str">
            <v>W17</v>
          </cell>
          <cell r="C2814">
            <v>43213</v>
          </cell>
          <cell r="D2814" t="str">
            <v>A</v>
          </cell>
          <cell r="E2814" t="str">
            <v>ASSY</v>
          </cell>
          <cell r="G2814" t="str">
            <v>New Silicon</v>
          </cell>
          <cell r="H2814" t="str">
            <v>Silicon</v>
          </cell>
          <cell r="J2814">
            <v>28</v>
          </cell>
          <cell r="L2814">
            <v>1</v>
          </cell>
        </row>
        <row r="2815">
          <cell r="A2815" t="str">
            <v>M4</v>
          </cell>
          <cell r="B2815" t="str">
            <v>W17</v>
          </cell>
          <cell r="C2815">
            <v>43213</v>
          </cell>
          <cell r="D2815" t="str">
            <v>A</v>
          </cell>
          <cell r="E2815" t="str">
            <v>PACKING</v>
          </cell>
          <cell r="G2815" t="str">
            <v>New</v>
          </cell>
          <cell r="H2815" t="str">
            <v>Clear View Cover</v>
          </cell>
          <cell r="J2815">
            <v>1946</v>
          </cell>
          <cell r="L2815">
            <v>13</v>
          </cell>
        </row>
        <row r="2816">
          <cell r="A2816" t="str">
            <v>M4</v>
          </cell>
          <cell r="B2816" t="str">
            <v>W17</v>
          </cell>
          <cell r="C2816">
            <v>43213</v>
          </cell>
          <cell r="D2816" t="str">
            <v>A</v>
          </cell>
          <cell r="E2816" t="str">
            <v>PACKING</v>
          </cell>
          <cell r="G2816" t="str">
            <v>New</v>
          </cell>
          <cell r="H2816" t="str">
            <v>Clear View Cover</v>
          </cell>
          <cell r="J2816">
            <v>102</v>
          </cell>
          <cell r="L2816">
            <v>2</v>
          </cell>
        </row>
        <row r="2817">
          <cell r="A2817" t="str">
            <v>M4</v>
          </cell>
          <cell r="B2817" t="str">
            <v>W17</v>
          </cell>
          <cell r="C2817">
            <v>43213</v>
          </cell>
          <cell r="D2817" t="str">
            <v>A</v>
          </cell>
          <cell r="E2817" t="str">
            <v>PACKING</v>
          </cell>
          <cell r="G2817" t="str">
            <v>Old</v>
          </cell>
          <cell r="H2817" t="str">
            <v>Clear View Cover</v>
          </cell>
          <cell r="J2817">
            <v>741</v>
          </cell>
          <cell r="L2817">
            <v>12</v>
          </cell>
        </row>
        <row r="2818">
          <cell r="A2818" t="str">
            <v>M4</v>
          </cell>
          <cell r="B2818" t="str">
            <v>W17</v>
          </cell>
          <cell r="C2818">
            <v>43213</v>
          </cell>
          <cell r="D2818" t="str">
            <v>A</v>
          </cell>
          <cell r="E2818" t="str">
            <v>PACKING</v>
          </cell>
          <cell r="G2818" t="str">
            <v>Old</v>
          </cell>
          <cell r="H2818" t="str">
            <v>Clear View Cover</v>
          </cell>
          <cell r="J2818">
            <v>1</v>
          </cell>
          <cell r="L2818">
            <v>0</v>
          </cell>
        </row>
        <row r="2819">
          <cell r="A2819" t="str">
            <v>M4</v>
          </cell>
          <cell r="B2819" t="str">
            <v>W17</v>
          </cell>
          <cell r="C2819">
            <v>43213</v>
          </cell>
          <cell r="D2819" t="str">
            <v>A</v>
          </cell>
          <cell r="E2819" t="str">
            <v>EDGE COATING</v>
          </cell>
          <cell r="G2819" t="str">
            <v>New</v>
          </cell>
          <cell r="H2819" t="str">
            <v>Clear View Cover</v>
          </cell>
          <cell r="J2819">
            <v>2719</v>
          </cell>
          <cell r="L2819">
            <v>1</v>
          </cell>
        </row>
        <row r="2820">
          <cell r="A2820" t="str">
            <v>M4</v>
          </cell>
          <cell r="B2820" t="str">
            <v>W17</v>
          </cell>
          <cell r="C2820">
            <v>43213</v>
          </cell>
          <cell r="D2820" t="str">
            <v>A</v>
          </cell>
          <cell r="E2820" t="str">
            <v>EDGE COATING</v>
          </cell>
          <cell r="G2820" t="str">
            <v>New</v>
          </cell>
          <cell r="H2820" t="str">
            <v>Clear View Cover</v>
          </cell>
          <cell r="J2820">
            <v>160</v>
          </cell>
          <cell r="L2820">
            <v>0</v>
          </cell>
        </row>
        <row r="2821">
          <cell r="A2821" t="str">
            <v>M4</v>
          </cell>
          <cell r="B2821" t="str">
            <v>W17</v>
          </cell>
          <cell r="C2821">
            <v>43213</v>
          </cell>
          <cell r="D2821" t="str">
            <v>A</v>
          </cell>
          <cell r="E2821" t="str">
            <v>EDGE COATING</v>
          </cell>
          <cell r="G2821" t="str">
            <v>New</v>
          </cell>
          <cell r="H2821" t="str">
            <v>Clear View Cover</v>
          </cell>
          <cell r="J2821">
            <v>92</v>
          </cell>
          <cell r="L2821">
            <v>0</v>
          </cell>
        </row>
        <row r="2822">
          <cell r="A2822" t="str">
            <v>M4</v>
          </cell>
          <cell r="B2822" t="str">
            <v>W17</v>
          </cell>
          <cell r="C2822">
            <v>43213</v>
          </cell>
          <cell r="D2822" t="str">
            <v>A</v>
          </cell>
          <cell r="E2822" t="str">
            <v>EDGE COATING</v>
          </cell>
          <cell r="G2822" t="str">
            <v>New</v>
          </cell>
          <cell r="H2822" t="str">
            <v>Clear View Cover</v>
          </cell>
          <cell r="J2822">
            <v>53</v>
          </cell>
          <cell r="L2822">
            <v>0</v>
          </cell>
        </row>
        <row r="2823">
          <cell r="A2823" t="str">
            <v>M4</v>
          </cell>
          <cell r="B2823" t="str">
            <v>W17</v>
          </cell>
          <cell r="C2823">
            <v>43213</v>
          </cell>
          <cell r="D2823" t="str">
            <v>A</v>
          </cell>
          <cell r="E2823" t="str">
            <v>EDGE COATING</v>
          </cell>
          <cell r="G2823" t="str">
            <v>New</v>
          </cell>
          <cell r="H2823" t="str">
            <v>Clear View Cover</v>
          </cell>
          <cell r="J2823">
            <v>184</v>
          </cell>
          <cell r="L2823">
            <v>4</v>
          </cell>
        </row>
        <row r="2824">
          <cell r="A2824" t="str">
            <v>M4</v>
          </cell>
          <cell r="B2824" t="str">
            <v>W17</v>
          </cell>
          <cell r="C2824">
            <v>43213</v>
          </cell>
          <cell r="D2824" t="str">
            <v>A</v>
          </cell>
          <cell r="E2824" t="str">
            <v>EDGE COATING</v>
          </cell>
          <cell r="G2824" t="str">
            <v>New</v>
          </cell>
          <cell r="H2824" t="str">
            <v>Clear View Cover</v>
          </cell>
          <cell r="J2824">
            <v>2304</v>
          </cell>
          <cell r="L2824">
            <v>5</v>
          </cell>
        </row>
        <row r="2825">
          <cell r="A2825" t="str">
            <v>M4</v>
          </cell>
          <cell r="B2825" t="str">
            <v>W17</v>
          </cell>
          <cell r="C2825">
            <v>43213</v>
          </cell>
          <cell r="D2825" t="str">
            <v>A</v>
          </cell>
          <cell r="E2825" t="str">
            <v>EDGE COATING</v>
          </cell>
          <cell r="G2825" t="str">
            <v>New</v>
          </cell>
          <cell r="H2825" t="str">
            <v>Clear View Cover</v>
          </cell>
          <cell r="J2825">
            <v>53</v>
          </cell>
          <cell r="L2825">
            <v>1</v>
          </cell>
        </row>
        <row r="2826">
          <cell r="A2826" t="str">
            <v>M4</v>
          </cell>
          <cell r="B2826" t="str">
            <v>W17</v>
          </cell>
          <cell r="C2826">
            <v>43213</v>
          </cell>
          <cell r="D2826" t="str">
            <v>A</v>
          </cell>
          <cell r="E2826" t="str">
            <v>EDGE COATING</v>
          </cell>
          <cell r="G2826" t="str">
            <v>Old</v>
          </cell>
          <cell r="H2826" t="str">
            <v>Clear View Cover</v>
          </cell>
          <cell r="J2826">
            <v>841</v>
          </cell>
          <cell r="L2826">
            <v>1</v>
          </cell>
        </row>
        <row r="2827">
          <cell r="A2827" t="str">
            <v>M4</v>
          </cell>
          <cell r="B2827" t="str">
            <v>W17</v>
          </cell>
          <cell r="C2827">
            <v>43213</v>
          </cell>
          <cell r="D2827" t="str">
            <v>A</v>
          </cell>
          <cell r="E2827" t="str">
            <v>EDGE COATING</v>
          </cell>
          <cell r="G2827" t="str">
            <v>Old</v>
          </cell>
          <cell r="H2827" t="str">
            <v>Clear View Cover</v>
          </cell>
          <cell r="J2827">
            <v>384</v>
          </cell>
          <cell r="L2827">
            <v>2</v>
          </cell>
        </row>
        <row r="2828">
          <cell r="A2828" t="str">
            <v>M4</v>
          </cell>
          <cell r="B2828" t="str">
            <v>W17</v>
          </cell>
          <cell r="C2828">
            <v>43213</v>
          </cell>
          <cell r="D2828" t="str">
            <v>A</v>
          </cell>
          <cell r="E2828" t="str">
            <v>EDGE COATING</v>
          </cell>
          <cell r="G2828" t="str">
            <v>Old</v>
          </cell>
          <cell r="H2828" t="str">
            <v>Clear View Cover</v>
          </cell>
          <cell r="J2828">
            <v>165</v>
          </cell>
          <cell r="L2828">
            <v>0</v>
          </cell>
        </row>
        <row r="2829">
          <cell r="A2829" t="str">
            <v>M4</v>
          </cell>
          <cell r="B2829" t="str">
            <v>W17</v>
          </cell>
          <cell r="C2829">
            <v>43213</v>
          </cell>
          <cell r="D2829" t="str">
            <v>A</v>
          </cell>
          <cell r="E2829" t="str">
            <v>EDGE COATING</v>
          </cell>
          <cell r="G2829" t="str">
            <v>Old</v>
          </cell>
          <cell r="H2829" t="str">
            <v>Clear View Cover</v>
          </cell>
          <cell r="J2829">
            <v>137</v>
          </cell>
          <cell r="L2829">
            <v>0</v>
          </cell>
        </row>
        <row r="2830">
          <cell r="A2830" t="str">
            <v>M4</v>
          </cell>
          <cell r="B2830" t="str">
            <v>W17</v>
          </cell>
          <cell r="C2830">
            <v>43213</v>
          </cell>
          <cell r="D2830" t="str">
            <v>A</v>
          </cell>
          <cell r="E2830" t="str">
            <v>EDGE COATING</v>
          </cell>
          <cell r="G2830" t="str">
            <v>Old</v>
          </cell>
          <cell r="H2830" t="str">
            <v>Clear View Cover</v>
          </cell>
          <cell r="J2830">
            <v>163</v>
          </cell>
          <cell r="L2830">
            <v>0</v>
          </cell>
        </row>
        <row r="2831">
          <cell r="A2831" t="str">
            <v>M4</v>
          </cell>
          <cell r="B2831" t="str">
            <v>W17</v>
          </cell>
          <cell r="C2831">
            <v>43213</v>
          </cell>
          <cell r="D2831" t="str">
            <v>A</v>
          </cell>
          <cell r="E2831" t="str">
            <v>EDGE COATING</v>
          </cell>
          <cell r="G2831" t="str">
            <v>Old</v>
          </cell>
          <cell r="H2831" t="str">
            <v>Book cover</v>
          </cell>
          <cell r="J2831">
            <v>68</v>
          </cell>
          <cell r="L2831">
            <v>2</v>
          </cell>
        </row>
        <row r="2832">
          <cell r="A2832" t="str">
            <v>M4</v>
          </cell>
          <cell r="B2832" t="str">
            <v>W17</v>
          </cell>
          <cell r="C2832">
            <v>43213</v>
          </cell>
          <cell r="D2832" t="str">
            <v>A</v>
          </cell>
          <cell r="E2832" t="str">
            <v>EDGE COATING</v>
          </cell>
          <cell r="G2832" t="str">
            <v>Old</v>
          </cell>
          <cell r="H2832" t="str">
            <v>Book cover</v>
          </cell>
          <cell r="J2832">
            <v>1262</v>
          </cell>
          <cell r="L2832">
            <v>4</v>
          </cell>
        </row>
        <row r="2833">
          <cell r="A2833" t="str">
            <v>M4</v>
          </cell>
          <cell r="B2833" t="str">
            <v>W17</v>
          </cell>
          <cell r="C2833">
            <v>43213</v>
          </cell>
          <cell r="D2833" t="str">
            <v>A</v>
          </cell>
          <cell r="E2833" t="str">
            <v>EDGE COATING</v>
          </cell>
          <cell r="G2833" t="str">
            <v>Old</v>
          </cell>
          <cell r="H2833" t="str">
            <v>Book cover</v>
          </cell>
          <cell r="J2833">
            <v>696</v>
          </cell>
          <cell r="L2833">
            <v>3</v>
          </cell>
        </row>
        <row r="2834">
          <cell r="A2834" t="str">
            <v>M4</v>
          </cell>
          <cell r="B2834" t="str">
            <v>W17</v>
          </cell>
          <cell r="C2834">
            <v>43213</v>
          </cell>
          <cell r="D2834" t="str">
            <v>A</v>
          </cell>
          <cell r="E2834" t="str">
            <v>EDGE COATING</v>
          </cell>
          <cell r="G2834" t="str">
            <v>Old</v>
          </cell>
          <cell r="H2834" t="str">
            <v>Book cover</v>
          </cell>
          <cell r="J2834">
            <v>78</v>
          </cell>
          <cell r="L2834">
            <v>0</v>
          </cell>
        </row>
        <row r="2835">
          <cell r="A2835" t="str">
            <v>M4</v>
          </cell>
          <cell r="B2835" t="str">
            <v>W17</v>
          </cell>
          <cell r="C2835">
            <v>43213</v>
          </cell>
          <cell r="D2835" t="str">
            <v>A</v>
          </cell>
          <cell r="E2835" t="str">
            <v>EDGE COATING</v>
          </cell>
          <cell r="G2835" t="str">
            <v>Old</v>
          </cell>
          <cell r="H2835" t="str">
            <v>Book cover</v>
          </cell>
          <cell r="J2835">
            <v>452</v>
          </cell>
          <cell r="L2835">
            <v>1</v>
          </cell>
        </row>
        <row r="2836">
          <cell r="A2836" t="str">
            <v>M4</v>
          </cell>
          <cell r="B2836" t="str">
            <v>W17</v>
          </cell>
          <cell r="C2836">
            <v>43213</v>
          </cell>
          <cell r="D2836" t="str">
            <v>A</v>
          </cell>
          <cell r="E2836" t="str">
            <v>EDGE COATING</v>
          </cell>
          <cell r="G2836" t="str">
            <v>Old</v>
          </cell>
          <cell r="H2836" t="str">
            <v>Book cover</v>
          </cell>
          <cell r="J2836">
            <v>229</v>
          </cell>
          <cell r="L2836">
            <v>0</v>
          </cell>
        </row>
        <row r="2837">
          <cell r="A2837" t="str">
            <v>M4</v>
          </cell>
          <cell r="B2837" t="str">
            <v>W17</v>
          </cell>
          <cell r="C2837">
            <v>43213</v>
          </cell>
          <cell r="D2837" t="str">
            <v>A</v>
          </cell>
          <cell r="E2837" t="str">
            <v>EDGE COATING</v>
          </cell>
          <cell r="G2837" t="str">
            <v>Old</v>
          </cell>
          <cell r="H2837" t="str">
            <v>Book cover</v>
          </cell>
          <cell r="J2837">
            <v>97</v>
          </cell>
          <cell r="L2837">
            <v>0</v>
          </cell>
        </row>
        <row r="2838">
          <cell r="A2838" t="str">
            <v>M4</v>
          </cell>
          <cell r="B2838" t="str">
            <v>W17</v>
          </cell>
          <cell r="C2838">
            <v>43213</v>
          </cell>
          <cell r="D2838" t="str">
            <v>A</v>
          </cell>
          <cell r="E2838" t="str">
            <v>EDGE COATING</v>
          </cell>
          <cell r="G2838" t="str">
            <v>Old</v>
          </cell>
          <cell r="H2838" t="str">
            <v>Book cover</v>
          </cell>
          <cell r="J2838">
            <v>18</v>
          </cell>
          <cell r="L2838">
            <v>0</v>
          </cell>
        </row>
        <row r="2839">
          <cell r="A2839" t="str">
            <v>M4</v>
          </cell>
          <cell r="B2839" t="str">
            <v>W17</v>
          </cell>
          <cell r="C2839">
            <v>43213</v>
          </cell>
          <cell r="D2839" t="str">
            <v>A</v>
          </cell>
          <cell r="E2839" t="str">
            <v>IN T/P</v>
          </cell>
          <cell r="G2839" t="str">
            <v>New</v>
          </cell>
          <cell r="H2839" t="str">
            <v>Clear View Cover</v>
          </cell>
          <cell r="J2839">
            <v>95</v>
          </cell>
          <cell r="L2839">
            <v>1</v>
          </cell>
        </row>
        <row r="2840">
          <cell r="A2840" t="str">
            <v>M4</v>
          </cell>
          <cell r="B2840" t="str">
            <v>W17</v>
          </cell>
          <cell r="C2840">
            <v>43213</v>
          </cell>
          <cell r="D2840" t="str">
            <v>A</v>
          </cell>
          <cell r="E2840" t="str">
            <v>IN T/P</v>
          </cell>
          <cell r="G2840" t="str">
            <v>New</v>
          </cell>
          <cell r="H2840" t="str">
            <v>Clear View Cover</v>
          </cell>
          <cell r="J2840">
            <v>1016</v>
          </cell>
          <cell r="L2840">
            <v>0</v>
          </cell>
        </row>
        <row r="2841">
          <cell r="A2841" t="str">
            <v>M4</v>
          </cell>
          <cell r="B2841" t="str">
            <v>W17</v>
          </cell>
          <cell r="C2841">
            <v>43213</v>
          </cell>
          <cell r="D2841" t="str">
            <v>A</v>
          </cell>
          <cell r="E2841" t="str">
            <v>IN T/P</v>
          </cell>
          <cell r="G2841" t="str">
            <v>New</v>
          </cell>
          <cell r="H2841" t="str">
            <v>Clear View Cover</v>
          </cell>
          <cell r="J2841">
            <v>81</v>
          </cell>
          <cell r="L2841">
            <v>0</v>
          </cell>
        </row>
        <row r="2842">
          <cell r="A2842" t="str">
            <v>M4</v>
          </cell>
          <cell r="B2842" t="str">
            <v>W17</v>
          </cell>
          <cell r="C2842">
            <v>43213</v>
          </cell>
          <cell r="D2842" t="str">
            <v>A</v>
          </cell>
          <cell r="E2842" t="str">
            <v>IN T/P</v>
          </cell>
          <cell r="G2842" t="str">
            <v>New</v>
          </cell>
          <cell r="H2842" t="str">
            <v>Clear View Cover</v>
          </cell>
          <cell r="J2842">
            <v>1719</v>
          </cell>
          <cell r="L2842">
            <v>0</v>
          </cell>
        </row>
        <row r="2843">
          <cell r="A2843" t="str">
            <v>M4</v>
          </cell>
          <cell r="B2843" t="str">
            <v>W17</v>
          </cell>
          <cell r="C2843">
            <v>43213</v>
          </cell>
          <cell r="D2843" t="str">
            <v>A</v>
          </cell>
          <cell r="E2843" t="str">
            <v>IN T/P</v>
          </cell>
          <cell r="G2843" t="str">
            <v>New</v>
          </cell>
          <cell r="H2843" t="str">
            <v>Clear View Cover</v>
          </cell>
          <cell r="J2843">
            <v>1527</v>
          </cell>
          <cell r="L2843">
            <v>1</v>
          </cell>
        </row>
        <row r="2844">
          <cell r="A2844" t="str">
            <v>M4</v>
          </cell>
          <cell r="B2844" t="str">
            <v>W17</v>
          </cell>
          <cell r="C2844">
            <v>43213</v>
          </cell>
          <cell r="D2844" t="str">
            <v>A</v>
          </cell>
          <cell r="E2844" t="str">
            <v>IN T/P</v>
          </cell>
          <cell r="G2844" t="str">
            <v>New</v>
          </cell>
          <cell r="H2844" t="str">
            <v>Clear View Cover</v>
          </cell>
          <cell r="J2844">
            <v>1679</v>
          </cell>
          <cell r="L2844">
            <v>1</v>
          </cell>
        </row>
        <row r="2845">
          <cell r="A2845" t="str">
            <v>M4</v>
          </cell>
          <cell r="B2845" t="str">
            <v>W17</v>
          </cell>
          <cell r="C2845">
            <v>43213</v>
          </cell>
          <cell r="D2845" t="str">
            <v>A</v>
          </cell>
          <cell r="E2845" t="str">
            <v>IN T/P</v>
          </cell>
          <cell r="G2845" t="str">
            <v>New</v>
          </cell>
          <cell r="H2845" t="str">
            <v>Clear View Cover</v>
          </cell>
          <cell r="J2845">
            <v>211</v>
          </cell>
          <cell r="L2845">
            <v>0</v>
          </cell>
        </row>
        <row r="2846">
          <cell r="A2846" t="str">
            <v>M4</v>
          </cell>
          <cell r="B2846" t="str">
            <v>W17</v>
          </cell>
          <cell r="C2846">
            <v>43213</v>
          </cell>
          <cell r="D2846" t="str">
            <v>A</v>
          </cell>
          <cell r="E2846" t="str">
            <v>IN T/P</v>
          </cell>
          <cell r="G2846" t="str">
            <v>Old</v>
          </cell>
          <cell r="H2846" t="str">
            <v>Clear View Cover</v>
          </cell>
          <cell r="J2846">
            <v>352</v>
          </cell>
          <cell r="L2846">
            <v>0</v>
          </cell>
        </row>
        <row r="2847">
          <cell r="A2847" t="str">
            <v>M4</v>
          </cell>
          <cell r="B2847" t="str">
            <v>W17</v>
          </cell>
          <cell r="C2847">
            <v>43213</v>
          </cell>
          <cell r="D2847" t="str">
            <v>A</v>
          </cell>
          <cell r="E2847" t="str">
            <v>IN T/P</v>
          </cell>
          <cell r="G2847" t="str">
            <v>Old</v>
          </cell>
          <cell r="H2847" t="str">
            <v>Clear View Cover</v>
          </cell>
          <cell r="J2847">
            <v>2109</v>
          </cell>
          <cell r="L2847">
            <v>2</v>
          </cell>
        </row>
        <row r="2848">
          <cell r="A2848" t="str">
            <v>M4</v>
          </cell>
          <cell r="B2848" t="str">
            <v>W17</v>
          </cell>
          <cell r="C2848">
            <v>43213</v>
          </cell>
          <cell r="D2848" t="str">
            <v>A</v>
          </cell>
          <cell r="E2848" t="str">
            <v>IN T/P</v>
          </cell>
          <cell r="G2848" t="str">
            <v>Old</v>
          </cell>
          <cell r="H2848" t="str">
            <v>Book cover</v>
          </cell>
          <cell r="J2848">
            <v>1770</v>
          </cell>
          <cell r="L2848">
            <v>0</v>
          </cell>
        </row>
        <row r="2849">
          <cell r="A2849" t="str">
            <v>M4</v>
          </cell>
          <cell r="B2849" t="str">
            <v>W17</v>
          </cell>
          <cell r="C2849">
            <v>43213</v>
          </cell>
          <cell r="D2849" t="str">
            <v>A</v>
          </cell>
          <cell r="E2849" t="str">
            <v>IN T/P</v>
          </cell>
          <cell r="G2849" t="str">
            <v>Old</v>
          </cell>
          <cell r="H2849" t="str">
            <v>Book cover</v>
          </cell>
          <cell r="J2849">
            <v>342</v>
          </cell>
          <cell r="L2849">
            <v>0</v>
          </cell>
        </row>
        <row r="2850">
          <cell r="A2850" t="str">
            <v>M4</v>
          </cell>
          <cell r="B2850" t="str">
            <v>W17</v>
          </cell>
          <cell r="C2850">
            <v>43213</v>
          </cell>
          <cell r="D2850" t="str">
            <v>A</v>
          </cell>
          <cell r="E2850" t="str">
            <v>IN T/P</v>
          </cell>
          <cell r="G2850" t="str">
            <v>Old</v>
          </cell>
          <cell r="H2850" t="str">
            <v>Book cover</v>
          </cell>
          <cell r="J2850">
            <v>776</v>
          </cell>
          <cell r="L2850">
            <v>0</v>
          </cell>
        </row>
        <row r="2851">
          <cell r="A2851" t="str">
            <v>M4</v>
          </cell>
          <cell r="B2851" t="str">
            <v>W17</v>
          </cell>
          <cell r="C2851">
            <v>43213</v>
          </cell>
          <cell r="D2851" t="str">
            <v>A</v>
          </cell>
          <cell r="E2851" t="str">
            <v>IN VAI</v>
          </cell>
          <cell r="G2851" t="str">
            <v>Old</v>
          </cell>
          <cell r="H2851" t="str">
            <v>Clear View Cover</v>
          </cell>
          <cell r="J2851">
            <v>1200</v>
          </cell>
          <cell r="L2851">
            <v>0</v>
          </cell>
        </row>
        <row r="2852">
          <cell r="A2852" t="str">
            <v>M4</v>
          </cell>
          <cell r="B2852" t="str">
            <v>W17</v>
          </cell>
          <cell r="C2852">
            <v>43213</v>
          </cell>
          <cell r="D2852" t="str">
            <v>A</v>
          </cell>
          <cell r="E2852" t="str">
            <v>IN T/P</v>
          </cell>
          <cell r="G2852" t="str">
            <v>Old</v>
          </cell>
          <cell r="H2852" t="str">
            <v>Book cover</v>
          </cell>
          <cell r="J2852">
            <v>1300</v>
          </cell>
          <cell r="L2852">
            <v>0</v>
          </cell>
        </row>
        <row r="2853">
          <cell r="A2853" t="str">
            <v>M4</v>
          </cell>
          <cell r="B2853" t="str">
            <v>W17</v>
          </cell>
          <cell r="C2853">
            <v>43213</v>
          </cell>
          <cell r="D2853" t="str">
            <v>A</v>
          </cell>
          <cell r="E2853" t="str">
            <v>MAIN HEATING</v>
          </cell>
          <cell r="G2853" t="str">
            <v>Old</v>
          </cell>
          <cell r="H2853" t="str">
            <v>Book cover</v>
          </cell>
          <cell r="J2853">
            <v>400</v>
          </cell>
          <cell r="L2853">
            <v>0</v>
          </cell>
        </row>
        <row r="2854">
          <cell r="A2854" t="str">
            <v>M4</v>
          </cell>
          <cell r="B2854" t="str">
            <v>W17</v>
          </cell>
          <cell r="C2854">
            <v>43213</v>
          </cell>
          <cell r="D2854" t="str">
            <v>A</v>
          </cell>
          <cell r="E2854" t="str">
            <v>PACKING</v>
          </cell>
          <cell r="G2854" t="str">
            <v>New</v>
          </cell>
          <cell r="H2854" t="str">
            <v>Clear View Cover</v>
          </cell>
          <cell r="J2854">
            <v>1311</v>
          </cell>
          <cell r="L2854">
            <v>28</v>
          </cell>
        </row>
        <row r="2855">
          <cell r="A2855" t="str">
            <v>M4</v>
          </cell>
          <cell r="B2855" t="str">
            <v>W17</v>
          </cell>
          <cell r="C2855">
            <v>43213</v>
          </cell>
          <cell r="D2855" t="str">
            <v>A</v>
          </cell>
          <cell r="E2855" t="str">
            <v>PACKING</v>
          </cell>
          <cell r="G2855" t="str">
            <v>New</v>
          </cell>
          <cell r="H2855" t="str">
            <v>Clear View Cover</v>
          </cell>
          <cell r="J2855">
            <v>271</v>
          </cell>
          <cell r="L2855">
            <v>8</v>
          </cell>
        </row>
        <row r="2856">
          <cell r="A2856" t="str">
            <v>M4</v>
          </cell>
          <cell r="B2856" t="str">
            <v>W17</v>
          </cell>
          <cell r="C2856">
            <v>43213</v>
          </cell>
          <cell r="D2856" t="str">
            <v>A</v>
          </cell>
          <cell r="E2856" t="str">
            <v>PACKING</v>
          </cell>
          <cell r="G2856" t="str">
            <v>Old</v>
          </cell>
          <cell r="H2856" t="str">
            <v>Flip Cover</v>
          </cell>
          <cell r="J2856">
            <v>481</v>
          </cell>
          <cell r="L2856">
            <v>1</v>
          </cell>
        </row>
        <row r="2857">
          <cell r="A2857" t="str">
            <v>M4</v>
          </cell>
          <cell r="B2857" t="str">
            <v>W17</v>
          </cell>
          <cell r="C2857">
            <v>43213</v>
          </cell>
          <cell r="D2857" t="str">
            <v>A</v>
          </cell>
          <cell r="E2857" t="str">
            <v>PACKING</v>
          </cell>
          <cell r="G2857" t="str">
            <v>Old</v>
          </cell>
          <cell r="H2857" t="str">
            <v>Flip Cover</v>
          </cell>
          <cell r="J2857">
            <v>481</v>
          </cell>
          <cell r="L2857">
            <v>1</v>
          </cell>
        </row>
        <row r="2858">
          <cell r="A2858" t="str">
            <v>M4</v>
          </cell>
          <cell r="B2858" t="str">
            <v>W17</v>
          </cell>
          <cell r="C2858">
            <v>43213</v>
          </cell>
          <cell r="D2858" t="str">
            <v>A</v>
          </cell>
          <cell r="E2858" t="str">
            <v>PACKING</v>
          </cell>
          <cell r="G2858" t="str">
            <v>Old</v>
          </cell>
          <cell r="H2858" t="str">
            <v>Flip Cover</v>
          </cell>
          <cell r="J2858">
            <v>40</v>
          </cell>
          <cell r="L2858">
            <v>0</v>
          </cell>
        </row>
        <row r="2859">
          <cell r="A2859" t="str">
            <v>M4</v>
          </cell>
          <cell r="B2859" t="str">
            <v>W17</v>
          </cell>
          <cell r="C2859">
            <v>43213</v>
          </cell>
          <cell r="D2859" t="str">
            <v>A</v>
          </cell>
          <cell r="E2859" t="str">
            <v>PACKING</v>
          </cell>
          <cell r="G2859" t="str">
            <v>Old</v>
          </cell>
          <cell r="H2859" t="str">
            <v>Book cover</v>
          </cell>
          <cell r="J2859">
            <v>1234</v>
          </cell>
          <cell r="L2859">
            <v>12</v>
          </cell>
        </row>
        <row r="2860">
          <cell r="A2860" t="str">
            <v>M4</v>
          </cell>
          <cell r="B2860" t="str">
            <v>W17</v>
          </cell>
          <cell r="C2860">
            <v>43213</v>
          </cell>
          <cell r="D2860" t="str">
            <v>A</v>
          </cell>
          <cell r="E2860" t="str">
            <v>PACKING</v>
          </cell>
          <cell r="G2860" t="str">
            <v>Old</v>
          </cell>
          <cell r="H2860" t="str">
            <v>Book cover</v>
          </cell>
          <cell r="J2860">
            <v>562</v>
          </cell>
          <cell r="L2860">
            <v>12</v>
          </cell>
        </row>
        <row r="2861">
          <cell r="A2861" t="str">
            <v>M4</v>
          </cell>
          <cell r="B2861" t="str">
            <v>W17</v>
          </cell>
          <cell r="C2861">
            <v>43213</v>
          </cell>
          <cell r="D2861" t="str">
            <v>A</v>
          </cell>
          <cell r="E2861" t="str">
            <v>PACKING</v>
          </cell>
          <cell r="G2861" t="str">
            <v>Old</v>
          </cell>
          <cell r="H2861" t="str">
            <v>Book cover</v>
          </cell>
          <cell r="J2861">
            <v>117</v>
          </cell>
          <cell r="L2861">
            <v>7</v>
          </cell>
        </row>
        <row r="2862">
          <cell r="A2862" t="str">
            <v>M4</v>
          </cell>
          <cell r="B2862" t="str">
            <v>W17</v>
          </cell>
          <cell r="C2862">
            <v>43213</v>
          </cell>
          <cell r="D2862" t="str">
            <v>A</v>
          </cell>
          <cell r="E2862" t="str">
            <v>PACKING</v>
          </cell>
          <cell r="G2862" t="str">
            <v>New</v>
          </cell>
          <cell r="H2862" t="str">
            <v>Clear View Cover</v>
          </cell>
          <cell r="J2862">
            <v>315</v>
          </cell>
          <cell r="L2862">
            <v>12</v>
          </cell>
        </row>
        <row r="2863">
          <cell r="A2863" t="str">
            <v>M4</v>
          </cell>
          <cell r="B2863" t="str">
            <v>W17</v>
          </cell>
          <cell r="C2863">
            <v>43213</v>
          </cell>
          <cell r="D2863" t="str">
            <v>A</v>
          </cell>
          <cell r="E2863" t="str">
            <v>PACKING</v>
          </cell>
          <cell r="G2863" t="str">
            <v>Old Silicon</v>
          </cell>
          <cell r="H2863" t="str">
            <v>Silicon</v>
          </cell>
          <cell r="J2863">
            <v>940</v>
          </cell>
          <cell r="L2863">
            <v>60</v>
          </cell>
        </row>
        <row r="2864">
          <cell r="A2864" t="str">
            <v>M4</v>
          </cell>
          <cell r="B2864" t="str">
            <v>W17</v>
          </cell>
          <cell r="C2864">
            <v>43213</v>
          </cell>
          <cell r="D2864" t="str">
            <v>A</v>
          </cell>
          <cell r="E2864" t="str">
            <v>PACKING</v>
          </cell>
          <cell r="G2864" t="str">
            <v>New Silicon</v>
          </cell>
          <cell r="H2864" t="str">
            <v>Silicon</v>
          </cell>
          <cell r="J2864">
            <v>44</v>
          </cell>
          <cell r="L2864">
            <v>4</v>
          </cell>
        </row>
        <row r="2865">
          <cell r="A2865" t="str">
            <v>M4</v>
          </cell>
          <cell r="B2865" t="str">
            <v>W17</v>
          </cell>
          <cell r="C2865">
            <v>43214</v>
          </cell>
          <cell r="D2865" t="str">
            <v>B</v>
          </cell>
          <cell r="E2865" t="str">
            <v>PACKING</v>
          </cell>
          <cell r="G2865" t="str">
            <v>New</v>
          </cell>
          <cell r="H2865" t="str">
            <v>Clear View Cover</v>
          </cell>
          <cell r="J2865">
            <v>1610</v>
          </cell>
          <cell r="L2865">
            <v>10</v>
          </cell>
        </row>
        <row r="2866">
          <cell r="A2866" t="str">
            <v>M4</v>
          </cell>
          <cell r="B2866" t="str">
            <v>W17</v>
          </cell>
          <cell r="C2866">
            <v>43214</v>
          </cell>
          <cell r="D2866" t="str">
            <v>B</v>
          </cell>
          <cell r="E2866" t="str">
            <v>PACKING</v>
          </cell>
          <cell r="G2866" t="str">
            <v>New</v>
          </cell>
          <cell r="H2866" t="str">
            <v>Clear View Cover</v>
          </cell>
          <cell r="J2866">
            <v>3109</v>
          </cell>
          <cell r="L2866">
            <v>9</v>
          </cell>
        </row>
        <row r="2867">
          <cell r="A2867" t="str">
            <v>M4</v>
          </cell>
          <cell r="B2867" t="str">
            <v>W17</v>
          </cell>
          <cell r="C2867">
            <v>43214</v>
          </cell>
          <cell r="D2867" t="str">
            <v>B</v>
          </cell>
          <cell r="E2867" t="str">
            <v>MAIN HEATING</v>
          </cell>
          <cell r="G2867" t="str">
            <v>New</v>
          </cell>
          <cell r="H2867" t="str">
            <v>Clear View Cover</v>
          </cell>
          <cell r="J2867">
            <v>1003</v>
          </cell>
          <cell r="L2867">
            <v>0</v>
          </cell>
        </row>
        <row r="2868">
          <cell r="A2868" t="str">
            <v>M4</v>
          </cell>
          <cell r="B2868" t="str">
            <v>W17</v>
          </cell>
          <cell r="C2868">
            <v>43214</v>
          </cell>
          <cell r="D2868" t="str">
            <v>B</v>
          </cell>
          <cell r="E2868" t="str">
            <v>MAIN HEATING</v>
          </cell>
          <cell r="G2868" t="str">
            <v>New</v>
          </cell>
          <cell r="H2868" t="str">
            <v>Clear View Cover</v>
          </cell>
          <cell r="J2868">
            <v>3771</v>
          </cell>
          <cell r="L2868">
            <v>0</v>
          </cell>
        </row>
        <row r="2869">
          <cell r="A2869" t="str">
            <v>M4</v>
          </cell>
          <cell r="B2869" t="str">
            <v>W17</v>
          </cell>
          <cell r="C2869">
            <v>43214</v>
          </cell>
          <cell r="D2869" t="str">
            <v>B</v>
          </cell>
          <cell r="E2869" t="str">
            <v>MAIN HEATING</v>
          </cell>
          <cell r="G2869" t="str">
            <v>New</v>
          </cell>
          <cell r="H2869" t="str">
            <v>Clear View Cover</v>
          </cell>
          <cell r="J2869">
            <v>389</v>
          </cell>
          <cell r="L2869">
            <v>0</v>
          </cell>
        </row>
        <row r="2870">
          <cell r="A2870" t="str">
            <v>M4</v>
          </cell>
          <cell r="B2870" t="str">
            <v>W17</v>
          </cell>
          <cell r="C2870">
            <v>43214</v>
          </cell>
          <cell r="D2870" t="str">
            <v>B</v>
          </cell>
          <cell r="E2870" t="str">
            <v>MAIN HEATING</v>
          </cell>
          <cell r="G2870" t="str">
            <v>New</v>
          </cell>
          <cell r="H2870" t="str">
            <v>Clear View Cover</v>
          </cell>
          <cell r="J2870">
            <v>180</v>
          </cell>
          <cell r="L2870">
            <v>0</v>
          </cell>
        </row>
        <row r="2871">
          <cell r="A2871" t="str">
            <v>M4</v>
          </cell>
          <cell r="B2871" t="str">
            <v>W17</v>
          </cell>
          <cell r="C2871">
            <v>43214</v>
          </cell>
          <cell r="D2871" t="str">
            <v>B</v>
          </cell>
          <cell r="E2871" t="str">
            <v>MAIN HEATING</v>
          </cell>
          <cell r="G2871" t="str">
            <v>New</v>
          </cell>
          <cell r="H2871" t="str">
            <v>Clear View Cover</v>
          </cell>
          <cell r="J2871">
            <v>3</v>
          </cell>
          <cell r="L2871">
            <v>0</v>
          </cell>
        </row>
        <row r="2872">
          <cell r="A2872" t="str">
            <v>M4</v>
          </cell>
          <cell r="B2872" t="str">
            <v>W17</v>
          </cell>
          <cell r="C2872">
            <v>43214</v>
          </cell>
          <cell r="D2872" t="str">
            <v>B</v>
          </cell>
          <cell r="E2872" t="str">
            <v>ASSY</v>
          </cell>
          <cell r="G2872" t="str">
            <v>Old</v>
          </cell>
          <cell r="H2872" t="str">
            <v>Flip Cover</v>
          </cell>
          <cell r="J2872">
            <v>15</v>
          </cell>
          <cell r="L2872">
            <v>0</v>
          </cell>
        </row>
        <row r="2873">
          <cell r="A2873" t="str">
            <v>M4</v>
          </cell>
          <cell r="B2873" t="str">
            <v>W17</v>
          </cell>
          <cell r="C2873">
            <v>43214</v>
          </cell>
          <cell r="D2873" t="str">
            <v>B</v>
          </cell>
          <cell r="E2873" t="str">
            <v>ASSY</v>
          </cell>
          <cell r="G2873" t="str">
            <v>Old</v>
          </cell>
          <cell r="H2873" t="str">
            <v>Clear View Cover</v>
          </cell>
          <cell r="J2873">
            <v>789</v>
          </cell>
          <cell r="L2873">
            <v>0</v>
          </cell>
        </row>
        <row r="2874">
          <cell r="A2874" t="str">
            <v>M4</v>
          </cell>
          <cell r="B2874" t="str">
            <v>W17</v>
          </cell>
          <cell r="C2874">
            <v>43214</v>
          </cell>
          <cell r="D2874" t="str">
            <v>B</v>
          </cell>
          <cell r="E2874" t="str">
            <v>ASSY</v>
          </cell>
          <cell r="G2874" t="str">
            <v>Old</v>
          </cell>
          <cell r="H2874" t="str">
            <v>Clear View Cover</v>
          </cell>
          <cell r="J2874">
            <v>563</v>
          </cell>
          <cell r="L2874">
            <v>0</v>
          </cell>
        </row>
        <row r="2875">
          <cell r="A2875" t="str">
            <v>M4</v>
          </cell>
          <cell r="B2875" t="str">
            <v>W17</v>
          </cell>
          <cell r="C2875">
            <v>43214</v>
          </cell>
          <cell r="D2875" t="str">
            <v>B</v>
          </cell>
          <cell r="E2875" t="str">
            <v>ASSY</v>
          </cell>
          <cell r="G2875" t="str">
            <v>New</v>
          </cell>
          <cell r="H2875" t="str">
            <v>Clear View Cover</v>
          </cell>
          <cell r="J2875">
            <v>356</v>
          </cell>
          <cell r="L2875">
            <v>0</v>
          </cell>
        </row>
        <row r="2876">
          <cell r="A2876" t="str">
            <v>M4</v>
          </cell>
          <cell r="B2876" t="str">
            <v>W17</v>
          </cell>
          <cell r="C2876">
            <v>43214</v>
          </cell>
          <cell r="D2876" t="str">
            <v>B</v>
          </cell>
          <cell r="E2876" t="str">
            <v>ASSY</v>
          </cell>
          <cell r="G2876" t="str">
            <v>New</v>
          </cell>
          <cell r="H2876" t="str">
            <v>Clear View Cover</v>
          </cell>
          <cell r="J2876">
            <v>1050</v>
          </cell>
          <cell r="L2876">
            <v>0</v>
          </cell>
        </row>
        <row r="2877">
          <cell r="A2877" t="str">
            <v>M4</v>
          </cell>
          <cell r="B2877" t="str">
            <v>W17</v>
          </cell>
          <cell r="C2877">
            <v>43214</v>
          </cell>
          <cell r="D2877" t="str">
            <v>B</v>
          </cell>
          <cell r="E2877" t="str">
            <v>ASSY</v>
          </cell>
          <cell r="G2877" t="str">
            <v>New</v>
          </cell>
          <cell r="H2877" t="str">
            <v>Clear View Cover</v>
          </cell>
          <cell r="J2877">
            <v>66</v>
          </cell>
          <cell r="L2877">
            <v>0</v>
          </cell>
        </row>
        <row r="2878">
          <cell r="A2878" t="str">
            <v>M4</v>
          </cell>
          <cell r="B2878" t="str">
            <v>W17</v>
          </cell>
          <cell r="C2878">
            <v>43214</v>
          </cell>
          <cell r="D2878" t="str">
            <v>B</v>
          </cell>
          <cell r="E2878" t="str">
            <v>ASSY</v>
          </cell>
          <cell r="G2878" t="str">
            <v>New</v>
          </cell>
          <cell r="H2878" t="str">
            <v>Clear View Cover</v>
          </cell>
          <cell r="J2878">
            <v>3438</v>
          </cell>
          <cell r="L2878">
            <v>0</v>
          </cell>
        </row>
        <row r="2879">
          <cell r="A2879" t="str">
            <v>M4</v>
          </cell>
          <cell r="B2879" t="str">
            <v>W17</v>
          </cell>
          <cell r="C2879">
            <v>43214</v>
          </cell>
          <cell r="D2879" t="str">
            <v>B</v>
          </cell>
          <cell r="E2879" t="str">
            <v>ASSY</v>
          </cell>
          <cell r="G2879" t="str">
            <v>Old</v>
          </cell>
          <cell r="H2879" t="str">
            <v>Clear View Cover</v>
          </cell>
          <cell r="J2879">
            <v>62</v>
          </cell>
          <cell r="L2879">
            <v>0</v>
          </cell>
        </row>
        <row r="2880">
          <cell r="A2880" t="str">
            <v>M4</v>
          </cell>
          <cell r="B2880" t="str">
            <v>W17</v>
          </cell>
          <cell r="C2880">
            <v>43214</v>
          </cell>
          <cell r="D2880" t="str">
            <v>B</v>
          </cell>
          <cell r="E2880" t="str">
            <v>ASSY</v>
          </cell>
          <cell r="G2880" t="str">
            <v>Old</v>
          </cell>
          <cell r="H2880" t="str">
            <v>Clear View Cover</v>
          </cell>
          <cell r="J2880">
            <v>49</v>
          </cell>
          <cell r="L2880">
            <v>0</v>
          </cell>
        </row>
        <row r="2881">
          <cell r="A2881" t="str">
            <v>M4</v>
          </cell>
          <cell r="B2881" t="str">
            <v>W17</v>
          </cell>
          <cell r="C2881">
            <v>43214</v>
          </cell>
          <cell r="D2881" t="str">
            <v>B</v>
          </cell>
          <cell r="E2881" t="str">
            <v>PACKING</v>
          </cell>
          <cell r="G2881" t="str">
            <v>New Silicon</v>
          </cell>
          <cell r="H2881" t="str">
            <v>Silicon</v>
          </cell>
          <cell r="J2881">
            <v>1300</v>
          </cell>
          <cell r="L2881">
            <v>32</v>
          </cell>
        </row>
        <row r="2882">
          <cell r="A2882" t="str">
            <v>M4</v>
          </cell>
          <cell r="B2882" t="str">
            <v>W17</v>
          </cell>
          <cell r="C2882">
            <v>43214</v>
          </cell>
          <cell r="D2882" t="str">
            <v>B</v>
          </cell>
          <cell r="E2882" t="str">
            <v>ASSY</v>
          </cell>
          <cell r="G2882" t="str">
            <v>Old Silicon</v>
          </cell>
          <cell r="H2882" t="str">
            <v>Silicon</v>
          </cell>
          <cell r="J2882">
            <v>121</v>
          </cell>
          <cell r="L2882">
            <v>0</v>
          </cell>
        </row>
        <row r="2883">
          <cell r="A2883" t="str">
            <v>M4</v>
          </cell>
          <cell r="B2883" t="str">
            <v>W17</v>
          </cell>
          <cell r="C2883">
            <v>43214</v>
          </cell>
          <cell r="D2883" t="str">
            <v>B</v>
          </cell>
          <cell r="E2883" t="str">
            <v>ASSY</v>
          </cell>
          <cell r="G2883" t="str">
            <v>Old Silicon</v>
          </cell>
          <cell r="H2883" t="str">
            <v>Silicon</v>
          </cell>
          <cell r="J2883">
            <v>121</v>
          </cell>
          <cell r="L2883">
            <v>0</v>
          </cell>
        </row>
        <row r="2884">
          <cell r="A2884" t="str">
            <v>M4</v>
          </cell>
          <cell r="B2884" t="str">
            <v>W17</v>
          </cell>
          <cell r="C2884">
            <v>43214</v>
          </cell>
          <cell r="D2884" t="str">
            <v>B</v>
          </cell>
          <cell r="E2884" t="str">
            <v>ASSY</v>
          </cell>
          <cell r="G2884" t="str">
            <v>Old Silicon</v>
          </cell>
          <cell r="H2884" t="str">
            <v>Silicon</v>
          </cell>
          <cell r="J2884">
            <v>74</v>
          </cell>
          <cell r="L2884">
            <v>2</v>
          </cell>
        </row>
        <row r="2885">
          <cell r="A2885" t="str">
            <v>M4</v>
          </cell>
          <cell r="B2885" t="str">
            <v>W17</v>
          </cell>
          <cell r="C2885">
            <v>43214</v>
          </cell>
          <cell r="D2885" t="str">
            <v>B</v>
          </cell>
          <cell r="E2885" t="str">
            <v>ASSY</v>
          </cell>
          <cell r="G2885" t="str">
            <v>Old Silicon</v>
          </cell>
          <cell r="H2885" t="str">
            <v>Silicon</v>
          </cell>
          <cell r="J2885">
            <v>733</v>
          </cell>
          <cell r="L2885">
            <v>5</v>
          </cell>
        </row>
        <row r="2886">
          <cell r="A2886" t="str">
            <v>M4</v>
          </cell>
          <cell r="B2886" t="str">
            <v>W17</v>
          </cell>
          <cell r="C2886">
            <v>43214</v>
          </cell>
          <cell r="D2886" t="str">
            <v>B</v>
          </cell>
          <cell r="E2886" t="str">
            <v>ASSY</v>
          </cell>
          <cell r="G2886" t="str">
            <v>New Silicon</v>
          </cell>
          <cell r="H2886" t="str">
            <v>Silicon</v>
          </cell>
          <cell r="J2886">
            <v>64</v>
          </cell>
          <cell r="L2886">
            <v>0</v>
          </cell>
        </row>
        <row r="2887">
          <cell r="A2887" t="str">
            <v>M4</v>
          </cell>
          <cell r="B2887" t="str">
            <v>W17</v>
          </cell>
          <cell r="C2887">
            <v>43214</v>
          </cell>
          <cell r="D2887" t="str">
            <v>B</v>
          </cell>
          <cell r="E2887" t="str">
            <v>ASSY</v>
          </cell>
          <cell r="G2887" t="str">
            <v>New Silicon</v>
          </cell>
          <cell r="H2887" t="str">
            <v>Silicon</v>
          </cell>
          <cell r="J2887">
            <v>454</v>
          </cell>
          <cell r="L2887">
            <v>4</v>
          </cell>
        </row>
        <row r="2888">
          <cell r="A2888" t="str">
            <v>M4</v>
          </cell>
          <cell r="B2888" t="str">
            <v>W17</v>
          </cell>
          <cell r="C2888">
            <v>43214</v>
          </cell>
          <cell r="D2888" t="str">
            <v>B</v>
          </cell>
          <cell r="E2888" t="str">
            <v>ASSY</v>
          </cell>
          <cell r="G2888" t="str">
            <v>Old</v>
          </cell>
          <cell r="H2888" t="str">
            <v>Book cover</v>
          </cell>
          <cell r="J2888">
            <v>1516</v>
          </cell>
          <cell r="L2888">
            <v>60</v>
          </cell>
        </row>
        <row r="2889">
          <cell r="A2889" t="str">
            <v>M4</v>
          </cell>
          <cell r="B2889" t="str">
            <v>W17</v>
          </cell>
          <cell r="C2889">
            <v>43214</v>
          </cell>
          <cell r="D2889" t="str">
            <v>B</v>
          </cell>
          <cell r="E2889" t="str">
            <v>ASSY</v>
          </cell>
          <cell r="G2889" t="str">
            <v>Old</v>
          </cell>
          <cell r="H2889" t="str">
            <v>Book cover</v>
          </cell>
          <cell r="J2889">
            <v>1061</v>
          </cell>
          <cell r="L2889">
            <v>1</v>
          </cell>
        </row>
        <row r="2890">
          <cell r="A2890" t="str">
            <v>M4</v>
          </cell>
          <cell r="B2890" t="str">
            <v>W17</v>
          </cell>
          <cell r="C2890">
            <v>43214</v>
          </cell>
          <cell r="D2890" t="str">
            <v>B</v>
          </cell>
          <cell r="E2890" t="str">
            <v>ASSY</v>
          </cell>
          <cell r="G2890" t="str">
            <v>Old</v>
          </cell>
          <cell r="H2890" t="str">
            <v>Book cover</v>
          </cell>
          <cell r="J2890">
            <v>462</v>
          </cell>
          <cell r="L2890">
            <v>0</v>
          </cell>
        </row>
        <row r="2891">
          <cell r="A2891" t="str">
            <v>M4</v>
          </cell>
          <cell r="B2891" t="str">
            <v>W17</v>
          </cell>
          <cell r="C2891">
            <v>43214</v>
          </cell>
          <cell r="D2891" t="str">
            <v>B</v>
          </cell>
          <cell r="E2891" t="str">
            <v>ASSY</v>
          </cell>
          <cell r="G2891" t="str">
            <v>Old</v>
          </cell>
          <cell r="H2891" t="str">
            <v>Book cover</v>
          </cell>
          <cell r="J2891">
            <v>528</v>
          </cell>
          <cell r="L2891">
            <v>0</v>
          </cell>
        </row>
        <row r="2892">
          <cell r="A2892" t="str">
            <v>M4</v>
          </cell>
          <cell r="B2892" t="str">
            <v>W17</v>
          </cell>
          <cell r="C2892">
            <v>43214</v>
          </cell>
          <cell r="D2892" t="str">
            <v>B</v>
          </cell>
          <cell r="E2892" t="str">
            <v>ASSY</v>
          </cell>
          <cell r="G2892" t="str">
            <v>Old</v>
          </cell>
          <cell r="H2892" t="str">
            <v>Book cover</v>
          </cell>
          <cell r="J2892">
            <v>71</v>
          </cell>
          <cell r="L2892">
            <v>0</v>
          </cell>
        </row>
        <row r="2893">
          <cell r="A2893" t="str">
            <v>M4</v>
          </cell>
          <cell r="B2893" t="str">
            <v>W17</v>
          </cell>
          <cell r="C2893">
            <v>43214</v>
          </cell>
          <cell r="D2893" t="str">
            <v>B</v>
          </cell>
          <cell r="E2893" t="str">
            <v>ASSY</v>
          </cell>
          <cell r="G2893" t="str">
            <v>Old</v>
          </cell>
          <cell r="H2893" t="str">
            <v>Book cover</v>
          </cell>
          <cell r="J2893">
            <v>222</v>
          </cell>
          <cell r="L2893">
            <v>0</v>
          </cell>
        </row>
        <row r="2894">
          <cell r="A2894" t="str">
            <v>M4</v>
          </cell>
          <cell r="B2894" t="str">
            <v>W17</v>
          </cell>
          <cell r="C2894">
            <v>43214</v>
          </cell>
          <cell r="D2894" t="str">
            <v>B</v>
          </cell>
          <cell r="E2894" t="str">
            <v>ASSY</v>
          </cell>
          <cell r="G2894" t="str">
            <v>Old</v>
          </cell>
          <cell r="H2894" t="str">
            <v>Book cover</v>
          </cell>
          <cell r="J2894">
            <v>40</v>
          </cell>
          <cell r="L2894">
            <v>0</v>
          </cell>
        </row>
        <row r="2895">
          <cell r="A2895" t="str">
            <v>M4</v>
          </cell>
          <cell r="B2895" t="str">
            <v>W17</v>
          </cell>
          <cell r="C2895">
            <v>43214</v>
          </cell>
          <cell r="D2895" t="str">
            <v>B</v>
          </cell>
          <cell r="E2895" t="str">
            <v>MAIN HEATING</v>
          </cell>
          <cell r="G2895" t="str">
            <v>New</v>
          </cell>
          <cell r="H2895" t="str">
            <v>Clear View Cover</v>
          </cell>
          <cell r="J2895">
            <v>2</v>
          </cell>
          <cell r="L2895">
            <v>0</v>
          </cell>
        </row>
        <row r="2896">
          <cell r="A2896" t="str">
            <v>M4</v>
          </cell>
          <cell r="B2896" t="str">
            <v>W17</v>
          </cell>
          <cell r="C2896">
            <v>43214</v>
          </cell>
          <cell r="D2896" t="str">
            <v>B</v>
          </cell>
          <cell r="E2896" t="str">
            <v>MAIN HEATING</v>
          </cell>
          <cell r="G2896" t="str">
            <v>New</v>
          </cell>
          <cell r="H2896" t="str">
            <v>Clear View Cover</v>
          </cell>
          <cell r="J2896">
            <v>4</v>
          </cell>
          <cell r="L2896">
            <v>0</v>
          </cell>
        </row>
        <row r="2897">
          <cell r="A2897" t="str">
            <v>M4</v>
          </cell>
          <cell r="B2897" t="str">
            <v>W17</v>
          </cell>
          <cell r="C2897">
            <v>43214</v>
          </cell>
          <cell r="D2897" t="str">
            <v>B</v>
          </cell>
          <cell r="E2897" t="str">
            <v>MAIN HEATING</v>
          </cell>
          <cell r="G2897" t="str">
            <v>New</v>
          </cell>
          <cell r="H2897" t="str">
            <v>Clear View Cover</v>
          </cell>
          <cell r="J2897">
            <v>43</v>
          </cell>
          <cell r="L2897">
            <v>0</v>
          </cell>
        </row>
        <row r="2898">
          <cell r="A2898" t="str">
            <v>M4</v>
          </cell>
          <cell r="B2898" t="str">
            <v>W17</v>
          </cell>
          <cell r="C2898">
            <v>43214</v>
          </cell>
          <cell r="D2898" t="str">
            <v>B</v>
          </cell>
          <cell r="E2898" t="str">
            <v>MAIN HEATING</v>
          </cell>
          <cell r="G2898" t="str">
            <v>New</v>
          </cell>
          <cell r="H2898" t="str">
            <v>Clear View Cover</v>
          </cell>
          <cell r="J2898">
            <v>2334</v>
          </cell>
          <cell r="L2898">
            <v>0</v>
          </cell>
        </row>
        <row r="2899">
          <cell r="A2899" t="str">
            <v>M4</v>
          </cell>
          <cell r="B2899" t="str">
            <v>W17</v>
          </cell>
          <cell r="C2899">
            <v>43214</v>
          </cell>
          <cell r="D2899" t="str">
            <v>B</v>
          </cell>
          <cell r="E2899" t="str">
            <v>ASSY</v>
          </cell>
          <cell r="G2899" t="str">
            <v>New</v>
          </cell>
          <cell r="H2899" t="str">
            <v>Clear View Cover</v>
          </cell>
          <cell r="J2899">
            <v>5</v>
          </cell>
          <cell r="L2899">
            <v>0</v>
          </cell>
        </row>
        <row r="2900">
          <cell r="A2900" t="str">
            <v>M4</v>
          </cell>
          <cell r="B2900" t="str">
            <v>W17</v>
          </cell>
          <cell r="C2900">
            <v>43214</v>
          </cell>
          <cell r="D2900" t="str">
            <v>B</v>
          </cell>
          <cell r="E2900" t="str">
            <v>ASSY</v>
          </cell>
          <cell r="G2900" t="str">
            <v>New</v>
          </cell>
          <cell r="H2900" t="str">
            <v>Clear View Cover</v>
          </cell>
          <cell r="J2900">
            <v>7</v>
          </cell>
          <cell r="L2900">
            <v>0</v>
          </cell>
        </row>
        <row r="2901">
          <cell r="A2901" t="str">
            <v>M4</v>
          </cell>
          <cell r="B2901" t="str">
            <v>W17</v>
          </cell>
          <cell r="C2901">
            <v>43214</v>
          </cell>
          <cell r="D2901" t="str">
            <v>B</v>
          </cell>
          <cell r="E2901" t="str">
            <v>ASSY</v>
          </cell>
          <cell r="G2901" t="str">
            <v>New</v>
          </cell>
          <cell r="H2901" t="str">
            <v>Clear View Cover</v>
          </cell>
          <cell r="J2901">
            <v>31</v>
          </cell>
          <cell r="L2901">
            <v>0</v>
          </cell>
        </row>
        <row r="2902">
          <cell r="A2902" t="str">
            <v>M4</v>
          </cell>
          <cell r="B2902" t="str">
            <v>W17</v>
          </cell>
          <cell r="C2902">
            <v>43214</v>
          </cell>
          <cell r="D2902" t="str">
            <v>B</v>
          </cell>
          <cell r="E2902" t="str">
            <v>ASSY</v>
          </cell>
          <cell r="G2902" t="str">
            <v>New</v>
          </cell>
          <cell r="H2902" t="str">
            <v>Clear View Cover</v>
          </cell>
          <cell r="J2902">
            <v>1840</v>
          </cell>
          <cell r="L2902">
            <v>0</v>
          </cell>
        </row>
        <row r="2903">
          <cell r="A2903" t="str">
            <v>M4</v>
          </cell>
          <cell r="B2903" t="str">
            <v>W17</v>
          </cell>
          <cell r="C2903">
            <v>43214</v>
          </cell>
          <cell r="D2903" t="str">
            <v>B</v>
          </cell>
          <cell r="E2903" t="str">
            <v>ASSY</v>
          </cell>
          <cell r="G2903" t="str">
            <v>Old</v>
          </cell>
          <cell r="H2903" t="str">
            <v>Flip Cover</v>
          </cell>
          <cell r="J2903">
            <v>885</v>
          </cell>
          <cell r="L2903">
            <v>0</v>
          </cell>
        </row>
        <row r="2904">
          <cell r="A2904" t="str">
            <v>M4</v>
          </cell>
          <cell r="B2904" t="str">
            <v>W17</v>
          </cell>
          <cell r="C2904">
            <v>43214</v>
          </cell>
          <cell r="D2904" t="str">
            <v>B</v>
          </cell>
          <cell r="E2904" t="str">
            <v>ASSY</v>
          </cell>
          <cell r="G2904" t="str">
            <v>Old</v>
          </cell>
          <cell r="H2904" t="str">
            <v>Flip Cover</v>
          </cell>
          <cell r="J2904">
            <v>21</v>
          </cell>
          <cell r="L2904">
            <v>0</v>
          </cell>
        </row>
        <row r="2905">
          <cell r="A2905" t="str">
            <v>M4</v>
          </cell>
          <cell r="B2905" t="str">
            <v>W17</v>
          </cell>
          <cell r="C2905">
            <v>43214</v>
          </cell>
          <cell r="D2905" t="str">
            <v>B</v>
          </cell>
          <cell r="E2905" t="str">
            <v>ASSY</v>
          </cell>
          <cell r="G2905" t="str">
            <v>Old</v>
          </cell>
          <cell r="H2905" t="str">
            <v>Flip Cover</v>
          </cell>
          <cell r="J2905">
            <v>239</v>
          </cell>
          <cell r="L2905">
            <v>0</v>
          </cell>
        </row>
        <row r="2906">
          <cell r="A2906" t="str">
            <v>M4</v>
          </cell>
          <cell r="B2906" t="str">
            <v>W17</v>
          </cell>
          <cell r="C2906">
            <v>43214</v>
          </cell>
          <cell r="D2906" t="str">
            <v>B</v>
          </cell>
          <cell r="E2906" t="str">
            <v>EDGE COATING</v>
          </cell>
          <cell r="G2906" t="str">
            <v>New</v>
          </cell>
          <cell r="H2906" t="str">
            <v>Clear View Cover</v>
          </cell>
          <cell r="J2906">
            <v>1296</v>
          </cell>
          <cell r="L2906">
            <v>0</v>
          </cell>
        </row>
        <row r="2907">
          <cell r="A2907" t="str">
            <v>M4</v>
          </cell>
          <cell r="B2907" t="str">
            <v>W17</v>
          </cell>
          <cell r="C2907">
            <v>43214</v>
          </cell>
          <cell r="D2907" t="str">
            <v>B</v>
          </cell>
          <cell r="E2907" t="str">
            <v>EDGE COATING</v>
          </cell>
          <cell r="G2907" t="str">
            <v>New</v>
          </cell>
          <cell r="H2907" t="str">
            <v>Clear View Cover</v>
          </cell>
          <cell r="J2907">
            <v>20</v>
          </cell>
          <cell r="L2907">
            <v>0</v>
          </cell>
        </row>
        <row r="2908">
          <cell r="A2908" t="str">
            <v>M4</v>
          </cell>
          <cell r="B2908" t="str">
            <v>W17</v>
          </cell>
          <cell r="C2908">
            <v>43214</v>
          </cell>
          <cell r="D2908" t="str">
            <v>B</v>
          </cell>
          <cell r="E2908" t="str">
            <v>EDGE COATING</v>
          </cell>
          <cell r="G2908" t="str">
            <v>New</v>
          </cell>
          <cell r="H2908" t="str">
            <v>Clear View Cover</v>
          </cell>
          <cell r="J2908">
            <v>193</v>
          </cell>
          <cell r="L2908">
            <v>0</v>
          </cell>
        </row>
        <row r="2909">
          <cell r="A2909" t="str">
            <v>M4</v>
          </cell>
          <cell r="B2909" t="str">
            <v>W17</v>
          </cell>
          <cell r="C2909">
            <v>43214</v>
          </cell>
          <cell r="D2909" t="str">
            <v>B</v>
          </cell>
          <cell r="E2909" t="str">
            <v>EDGE COATING</v>
          </cell>
          <cell r="G2909" t="str">
            <v>New</v>
          </cell>
          <cell r="H2909" t="str">
            <v>Clear View Cover</v>
          </cell>
          <cell r="J2909">
            <v>320</v>
          </cell>
          <cell r="L2909">
            <v>0</v>
          </cell>
        </row>
        <row r="2910">
          <cell r="A2910" t="str">
            <v>M4</v>
          </cell>
          <cell r="B2910" t="str">
            <v>W17</v>
          </cell>
          <cell r="C2910">
            <v>43214</v>
          </cell>
          <cell r="D2910" t="str">
            <v>B</v>
          </cell>
          <cell r="E2910" t="str">
            <v>EDGE COATING</v>
          </cell>
          <cell r="G2910" t="str">
            <v>New</v>
          </cell>
          <cell r="H2910" t="str">
            <v>Clear View Cover</v>
          </cell>
          <cell r="J2910">
            <v>1200</v>
          </cell>
          <cell r="L2910">
            <v>0</v>
          </cell>
        </row>
        <row r="2911">
          <cell r="A2911" t="str">
            <v>M4</v>
          </cell>
          <cell r="B2911" t="str">
            <v>W17</v>
          </cell>
          <cell r="C2911">
            <v>43214</v>
          </cell>
          <cell r="D2911" t="str">
            <v>B</v>
          </cell>
          <cell r="E2911" t="str">
            <v>EDGE COATING</v>
          </cell>
          <cell r="G2911" t="str">
            <v>New</v>
          </cell>
          <cell r="H2911" t="str">
            <v>Clear View Cover</v>
          </cell>
          <cell r="J2911">
            <v>1041</v>
          </cell>
          <cell r="L2911">
            <v>1</v>
          </cell>
        </row>
        <row r="2912">
          <cell r="A2912" t="str">
            <v>M4</v>
          </cell>
          <cell r="B2912" t="str">
            <v>W17</v>
          </cell>
          <cell r="C2912">
            <v>43214</v>
          </cell>
          <cell r="D2912" t="str">
            <v>B</v>
          </cell>
          <cell r="E2912" t="str">
            <v>EDGE COATING</v>
          </cell>
          <cell r="G2912" t="str">
            <v>New</v>
          </cell>
          <cell r="H2912" t="str">
            <v>Clear View Cover</v>
          </cell>
          <cell r="J2912">
            <v>2723</v>
          </cell>
          <cell r="L2912">
            <v>1</v>
          </cell>
        </row>
        <row r="2913">
          <cell r="A2913" t="str">
            <v>M4</v>
          </cell>
          <cell r="B2913" t="str">
            <v>W17</v>
          </cell>
          <cell r="C2913">
            <v>43214</v>
          </cell>
          <cell r="D2913" t="str">
            <v>B</v>
          </cell>
          <cell r="E2913" t="str">
            <v>EDGE COATING</v>
          </cell>
          <cell r="G2913" t="str">
            <v>Old</v>
          </cell>
          <cell r="H2913" t="str">
            <v>Clear View Cover</v>
          </cell>
          <cell r="J2913">
            <v>17</v>
          </cell>
          <cell r="L2913">
            <v>0</v>
          </cell>
        </row>
        <row r="2914">
          <cell r="A2914" t="str">
            <v>M4</v>
          </cell>
          <cell r="B2914" t="str">
            <v>W17</v>
          </cell>
          <cell r="C2914">
            <v>43214</v>
          </cell>
          <cell r="D2914" t="str">
            <v>B</v>
          </cell>
          <cell r="E2914" t="str">
            <v>EDGE COATING</v>
          </cell>
          <cell r="G2914" t="str">
            <v>Old</v>
          </cell>
          <cell r="H2914" t="str">
            <v>Clear View Cover</v>
          </cell>
          <cell r="J2914">
            <v>2177</v>
          </cell>
          <cell r="L2914">
            <v>1</v>
          </cell>
        </row>
        <row r="2915">
          <cell r="A2915" t="str">
            <v>M4</v>
          </cell>
          <cell r="B2915" t="str">
            <v>W17</v>
          </cell>
          <cell r="C2915">
            <v>43214</v>
          </cell>
          <cell r="D2915" t="str">
            <v>B</v>
          </cell>
          <cell r="E2915" t="str">
            <v>EDGE COATING</v>
          </cell>
          <cell r="G2915" t="str">
            <v>Old</v>
          </cell>
          <cell r="H2915" t="str">
            <v>Clear View Cover</v>
          </cell>
          <cell r="J2915">
            <v>110</v>
          </cell>
          <cell r="L2915">
            <v>0</v>
          </cell>
        </row>
        <row r="2916">
          <cell r="A2916" t="str">
            <v>M4</v>
          </cell>
          <cell r="B2916" t="str">
            <v>W17</v>
          </cell>
          <cell r="C2916">
            <v>43214</v>
          </cell>
          <cell r="D2916" t="str">
            <v>B</v>
          </cell>
          <cell r="E2916" t="str">
            <v>EDGE COATING</v>
          </cell>
          <cell r="G2916" t="str">
            <v>Old</v>
          </cell>
          <cell r="H2916" t="str">
            <v>Clear View Cover</v>
          </cell>
          <cell r="J2916">
            <v>50</v>
          </cell>
          <cell r="L2916">
            <v>0</v>
          </cell>
        </row>
        <row r="2917">
          <cell r="A2917" t="str">
            <v>M4</v>
          </cell>
          <cell r="B2917" t="str">
            <v>W17</v>
          </cell>
          <cell r="C2917">
            <v>43214</v>
          </cell>
          <cell r="D2917" t="str">
            <v>B</v>
          </cell>
          <cell r="E2917" t="str">
            <v>EDGE COATING</v>
          </cell>
          <cell r="G2917" t="str">
            <v>Old</v>
          </cell>
          <cell r="H2917" t="str">
            <v>Clear View Cover</v>
          </cell>
          <cell r="J2917">
            <v>44</v>
          </cell>
          <cell r="L2917">
            <v>0</v>
          </cell>
        </row>
        <row r="2918">
          <cell r="A2918" t="str">
            <v>M4</v>
          </cell>
          <cell r="B2918" t="str">
            <v>W17</v>
          </cell>
          <cell r="C2918">
            <v>43214</v>
          </cell>
          <cell r="D2918" t="str">
            <v>B</v>
          </cell>
          <cell r="E2918" t="str">
            <v>EDGE COATING</v>
          </cell>
          <cell r="G2918" t="str">
            <v>Old</v>
          </cell>
          <cell r="H2918" t="str">
            <v>Clear View Cover</v>
          </cell>
          <cell r="J2918">
            <v>73</v>
          </cell>
          <cell r="L2918">
            <v>0</v>
          </cell>
        </row>
        <row r="2919">
          <cell r="A2919" t="str">
            <v>M4</v>
          </cell>
          <cell r="B2919" t="str">
            <v>W17</v>
          </cell>
          <cell r="C2919">
            <v>43214</v>
          </cell>
          <cell r="D2919" t="str">
            <v>B</v>
          </cell>
          <cell r="E2919" t="str">
            <v>EDGE COATING</v>
          </cell>
          <cell r="G2919" t="str">
            <v>Old</v>
          </cell>
          <cell r="H2919" t="str">
            <v>Clear View Cover</v>
          </cell>
          <cell r="J2919">
            <v>654</v>
          </cell>
          <cell r="L2919">
            <v>2</v>
          </cell>
        </row>
        <row r="2920">
          <cell r="A2920" t="str">
            <v>M4</v>
          </cell>
          <cell r="B2920" t="str">
            <v>W17</v>
          </cell>
          <cell r="C2920">
            <v>43214</v>
          </cell>
          <cell r="D2920" t="str">
            <v>B</v>
          </cell>
          <cell r="E2920" t="str">
            <v>EDGE COATING</v>
          </cell>
          <cell r="G2920" t="str">
            <v>Old</v>
          </cell>
          <cell r="H2920" t="str">
            <v>Clear View Cover</v>
          </cell>
          <cell r="J2920">
            <v>1062</v>
          </cell>
          <cell r="L2920">
            <v>0</v>
          </cell>
        </row>
        <row r="2921">
          <cell r="A2921" t="str">
            <v>M4</v>
          </cell>
          <cell r="B2921" t="str">
            <v>W17</v>
          </cell>
          <cell r="C2921">
            <v>43214</v>
          </cell>
          <cell r="D2921" t="str">
            <v>B</v>
          </cell>
          <cell r="E2921" t="str">
            <v>EDGE COATING</v>
          </cell>
          <cell r="G2921" t="str">
            <v>Old</v>
          </cell>
          <cell r="H2921" t="str">
            <v>Clear View Cover</v>
          </cell>
          <cell r="J2921">
            <v>296</v>
          </cell>
          <cell r="L2921">
            <v>0</v>
          </cell>
        </row>
        <row r="2922">
          <cell r="A2922" t="str">
            <v>M4</v>
          </cell>
          <cell r="B2922" t="str">
            <v>W17</v>
          </cell>
          <cell r="C2922">
            <v>43214</v>
          </cell>
          <cell r="D2922" t="str">
            <v>B</v>
          </cell>
          <cell r="E2922" t="str">
            <v>IN T/P</v>
          </cell>
          <cell r="G2922" t="str">
            <v>New</v>
          </cell>
          <cell r="H2922" t="str">
            <v>Clear View Cover</v>
          </cell>
          <cell r="J2922">
            <v>277</v>
          </cell>
          <cell r="L2922">
            <v>0</v>
          </cell>
        </row>
        <row r="2923">
          <cell r="A2923" t="str">
            <v>M4</v>
          </cell>
          <cell r="B2923" t="str">
            <v>W17</v>
          </cell>
          <cell r="C2923">
            <v>43214</v>
          </cell>
          <cell r="D2923" t="str">
            <v>B</v>
          </cell>
          <cell r="E2923" t="str">
            <v>IN T/P</v>
          </cell>
          <cell r="G2923" t="str">
            <v>New</v>
          </cell>
          <cell r="H2923" t="str">
            <v>Clear View Cover</v>
          </cell>
          <cell r="J2923">
            <v>36</v>
          </cell>
          <cell r="L2923">
            <v>0</v>
          </cell>
        </row>
        <row r="2924">
          <cell r="A2924" t="str">
            <v>M4</v>
          </cell>
          <cell r="B2924" t="str">
            <v>W17</v>
          </cell>
          <cell r="C2924">
            <v>43214</v>
          </cell>
          <cell r="D2924" t="str">
            <v>B</v>
          </cell>
          <cell r="E2924" t="str">
            <v>IN T/P</v>
          </cell>
          <cell r="G2924" t="str">
            <v>New</v>
          </cell>
          <cell r="H2924" t="str">
            <v>Clear View Cover</v>
          </cell>
          <cell r="J2924">
            <v>2573</v>
          </cell>
          <cell r="L2924">
            <v>2</v>
          </cell>
        </row>
        <row r="2925">
          <cell r="A2925" t="str">
            <v>M4</v>
          </cell>
          <cell r="B2925" t="str">
            <v>W17</v>
          </cell>
          <cell r="C2925">
            <v>43214</v>
          </cell>
          <cell r="D2925" t="str">
            <v>B</v>
          </cell>
          <cell r="E2925" t="str">
            <v>IN T/P</v>
          </cell>
          <cell r="G2925" t="str">
            <v>New</v>
          </cell>
          <cell r="H2925" t="str">
            <v>Clear View Cover</v>
          </cell>
          <cell r="J2925">
            <v>4230</v>
          </cell>
          <cell r="L2925">
            <v>3</v>
          </cell>
        </row>
        <row r="2926">
          <cell r="A2926" t="str">
            <v>M4</v>
          </cell>
          <cell r="B2926" t="str">
            <v>W17</v>
          </cell>
          <cell r="C2926">
            <v>43214</v>
          </cell>
          <cell r="D2926" t="str">
            <v>B</v>
          </cell>
          <cell r="E2926" t="str">
            <v>IN T/P</v>
          </cell>
          <cell r="G2926" t="str">
            <v>New</v>
          </cell>
          <cell r="H2926" t="str">
            <v>Clear View Cover</v>
          </cell>
          <cell r="J2926">
            <v>132</v>
          </cell>
          <cell r="L2926">
            <v>0</v>
          </cell>
        </row>
        <row r="2927">
          <cell r="A2927" t="str">
            <v>M4</v>
          </cell>
          <cell r="B2927" t="str">
            <v>W17</v>
          </cell>
          <cell r="C2927">
            <v>43214</v>
          </cell>
          <cell r="D2927" t="str">
            <v>B</v>
          </cell>
          <cell r="E2927" t="str">
            <v>IN T/P</v>
          </cell>
          <cell r="G2927" t="str">
            <v>Old</v>
          </cell>
          <cell r="H2927" t="str">
            <v>Clear View Cover</v>
          </cell>
          <cell r="J2927">
            <v>1026</v>
          </cell>
          <cell r="L2927">
            <v>0</v>
          </cell>
        </row>
        <row r="2928">
          <cell r="A2928" t="str">
            <v>M4</v>
          </cell>
          <cell r="B2928" t="str">
            <v>W17</v>
          </cell>
          <cell r="C2928">
            <v>43214</v>
          </cell>
          <cell r="D2928" t="str">
            <v>B</v>
          </cell>
          <cell r="E2928" t="str">
            <v>IN T/P</v>
          </cell>
          <cell r="G2928" t="str">
            <v>Old</v>
          </cell>
          <cell r="H2928" t="str">
            <v>Clear View Cover</v>
          </cell>
          <cell r="J2928">
            <v>192</v>
          </cell>
          <cell r="L2928">
            <v>0</v>
          </cell>
        </row>
        <row r="2929">
          <cell r="A2929" t="str">
            <v>M4</v>
          </cell>
          <cell r="B2929" t="str">
            <v>W17</v>
          </cell>
          <cell r="C2929">
            <v>43214</v>
          </cell>
          <cell r="D2929" t="str">
            <v>B</v>
          </cell>
          <cell r="E2929" t="str">
            <v>IN T/P</v>
          </cell>
          <cell r="G2929" t="str">
            <v>Old</v>
          </cell>
          <cell r="H2929" t="str">
            <v>Clear View Cover</v>
          </cell>
          <cell r="J2929">
            <v>827</v>
          </cell>
          <cell r="L2929">
            <v>0</v>
          </cell>
        </row>
        <row r="2930">
          <cell r="A2930" t="str">
            <v>M4</v>
          </cell>
          <cell r="B2930" t="str">
            <v>W17</v>
          </cell>
          <cell r="C2930">
            <v>43214</v>
          </cell>
          <cell r="D2930" t="str">
            <v>B</v>
          </cell>
          <cell r="E2930" t="str">
            <v>IN T/P</v>
          </cell>
          <cell r="G2930" t="str">
            <v>Old</v>
          </cell>
          <cell r="H2930" t="str">
            <v>Clear View Cover</v>
          </cell>
          <cell r="J2930">
            <v>237</v>
          </cell>
          <cell r="L2930">
            <v>0</v>
          </cell>
        </row>
        <row r="2931">
          <cell r="A2931" t="str">
            <v>M4</v>
          </cell>
          <cell r="B2931" t="str">
            <v>W17</v>
          </cell>
          <cell r="C2931">
            <v>43214</v>
          </cell>
          <cell r="D2931" t="str">
            <v>B</v>
          </cell>
          <cell r="E2931" t="str">
            <v>IN T/P</v>
          </cell>
          <cell r="G2931" t="str">
            <v>Old</v>
          </cell>
          <cell r="H2931" t="str">
            <v>Clear View Cover</v>
          </cell>
          <cell r="J2931">
            <v>80</v>
          </cell>
          <cell r="L2931">
            <v>0</v>
          </cell>
        </row>
        <row r="2932">
          <cell r="A2932" t="str">
            <v>M4</v>
          </cell>
          <cell r="B2932" t="str">
            <v>W17</v>
          </cell>
          <cell r="C2932">
            <v>43214</v>
          </cell>
          <cell r="D2932" t="str">
            <v>B</v>
          </cell>
          <cell r="E2932" t="str">
            <v>IN VAI</v>
          </cell>
          <cell r="G2932" t="str">
            <v>Old</v>
          </cell>
          <cell r="H2932" t="str">
            <v>Flip Cover</v>
          </cell>
          <cell r="J2932">
            <v>2000</v>
          </cell>
          <cell r="L2932">
            <v>0</v>
          </cell>
        </row>
        <row r="2933">
          <cell r="A2933" t="str">
            <v>M4</v>
          </cell>
          <cell r="B2933" t="str">
            <v>W17</v>
          </cell>
          <cell r="C2933">
            <v>43214</v>
          </cell>
          <cell r="D2933" t="str">
            <v>B</v>
          </cell>
          <cell r="E2933" t="str">
            <v>IN VAI</v>
          </cell>
          <cell r="G2933" t="str">
            <v>Old</v>
          </cell>
          <cell r="H2933" t="str">
            <v>Flip Cover</v>
          </cell>
          <cell r="J2933">
            <v>900</v>
          </cell>
          <cell r="L2933">
            <v>0</v>
          </cell>
        </row>
        <row r="2934">
          <cell r="A2934" t="str">
            <v>M4</v>
          </cell>
          <cell r="B2934" t="str">
            <v>W17</v>
          </cell>
          <cell r="C2934">
            <v>43214</v>
          </cell>
          <cell r="D2934" t="str">
            <v>B</v>
          </cell>
          <cell r="E2934" t="str">
            <v>IN VAI</v>
          </cell>
          <cell r="G2934" t="str">
            <v>Old</v>
          </cell>
          <cell r="H2934" t="str">
            <v>Flip Cover</v>
          </cell>
          <cell r="J2934">
            <v>1500</v>
          </cell>
          <cell r="L2934">
            <v>0</v>
          </cell>
        </row>
        <row r="2935">
          <cell r="A2935" t="str">
            <v>M4</v>
          </cell>
          <cell r="B2935" t="str">
            <v>W17</v>
          </cell>
          <cell r="C2935">
            <v>43214</v>
          </cell>
          <cell r="D2935" t="str">
            <v>B</v>
          </cell>
          <cell r="E2935" t="str">
            <v>IN VAI</v>
          </cell>
          <cell r="G2935" t="str">
            <v>Old</v>
          </cell>
          <cell r="H2935" t="str">
            <v>Clear View Cover</v>
          </cell>
          <cell r="J2935">
            <v>520</v>
          </cell>
          <cell r="L2935">
            <v>0</v>
          </cell>
        </row>
        <row r="2936">
          <cell r="A2936" t="str">
            <v>M4</v>
          </cell>
          <cell r="B2936" t="str">
            <v>W17</v>
          </cell>
          <cell r="C2936">
            <v>43214</v>
          </cell>
          <cell r="D2936" t="str">
            <v>B</v>
          </cell>
          <cell r="E2936" t="str">
            <v>IN T/P</v>
          </cell>
          <cell r="G2936" t="str">
            <v>Old</v>
          </cell>
          <cell r="H2936" t="str">
            <v>Book cover</v>
          </cell>
          <cell r="J2936">
            <v>955</v>
          </cell>
          <cell r="L2936">
            <v>0</v>
          </cell>
        </row>
        <row r="2937">
          <cell r="A2937" t="str">
            <v>M4</v>
          </cell>
          <cell r="B2937" t="str">
            <v>W17</v>
          </cell>
          <cell r="C2937">
            <v>43214</v>
          </cell>
          <cell r="D2937" t="str">
            <v>B</v>
          </cell>
          <cell r="E2937" t="str">
            <v>IN T/P</v>
          </cell>
          <cell r="G2937" t="str">
            <v>Old</v>
          </cell>
          <cell r="H2937" t="str">
            <v>Book cover</v>
          </cell>
          <cell r="J2937">
            <v>222</v>
          </cell>
          <cell r="L2937">
            <v>0</v>
          </cell>
        </row>
        <row r="2938">
          <cell r="A2938" t="str">
            <v>M4</v>
          </cell>
          <cell r="B2938" t="str">
            <v>W17</v>
          </cell>
          <cell r="C2938">
            <v>43214</v>
          </cell>
          <cell r="D2938" t="str">
            <v>B</v>
          </cell>
          <cell r="E2938" t="str">
            <v>IN T/P</v>
          </cell>
          <cell r="G2938" t="str">
            <v>Old</v>
          </cell>
          <cell r="H2938" t="str">
            <v>Book cover</v>
          </cell>
          <cell r="J2938">
            <v>1060</v>
          </cell>
          <cell r="L2938">
            <v>0</v>
          </cell>
        </row>
        <row r="2939">
          <cell r="A2939" t="str">
            <v>M4</v>
          </cell>
          <cell r="B2939" t="str">
            <v>W17</v>
          </cell>
          <cell r="C2939">
            <v>43214</v>
          </cell>
          <cell r="D2939" t="str">
            <v>B</v>
          </cell>
          <cell r="E2939" t="str">
            <v>IN T/P</v>
          </cell>
          <cell r="G2939" t="str">
            <v>Old</v>
          </cell>
          <cell r="H2939" t="str">
            <v>Book cover</v>
          </cell>
          <cell r="J2939">
            <v>420</v>
          </cell>
          <cell r="L2939">
            <v>1</v>
          </cell>
        </row>
        <row r="2940">
          <cell r="A2940" t="str">
            <v>M4</v>
          </cell>
          <cell r="B2940" t="str">
            <v>W17</v>
          </cell>
          <cell r="C2940">
            <v>43214</v>
          </cell>
          <cell r="D2940" t="str">
            <v>B</v>
          </cell>
          <cell r="E2940" t="str">
            <v>IN T/P</v>
          </cell>
          <cell r="G2940" t="str">
            <v>Old</v>
          </cell>
          <cell r="H2940" t="str">
            <v>Book cover</v>
          </cell>
          <cell r="J2940">
            <v>59</v>
          </cell>
          <cell r="L2940">
            <v>0</v>
          </cell>
        </row>
        <row r="2941">
          <cell r="A2941" t="str">
            <v>M4</v>
          </cell>
          <cell r="B2941" t="str">
            <v>W17</v>
          </cell>
          <cell r="C2941">
            <v>43214</v>
          </cell>
          <cell r="D2941" t="str">
            <v>B</v>
          </cell>
          <cell r="E2941" t="str">
            <v>MAIN HEATING</v>
          </cell>
          <cell r="G2941" t="str">
            <v>Old</v>
          </cell>
          <cell r="H2941" t="str">
            <v>Book cover</v>
          </cell>
          <cell r="J2941">
            <v>767</v>
          </cell>
          <cell r="L2941">
            <v>1</v>
          </cell>
        </row>
        <row r="2942">
          <cell r="A2942" t="str">
            <v>M4</v>
          </cell>
          <cell r="B2942" t="str">
            <v>W17</v>
          </cell>
          <cell r="C2942">
            <v>43214</v>
          </cell>
          <cell r="D2942" t="str">
            <v>B</v>
          </cell>
          <cell r="E2942" t="str">
            <v>MAIN HEATING</v>
          </cell>
          <cell r="G2942" t="str">
            <v>Old</v>
          </cell>
          <cell r="H2942" t="str">
            <v>Clear View Cover</v>
          </cell>
          <cell r="J2942">
            <v>1120</v>
          </cell>
          <cell r="L2942">
            <v>0</v>
          </cell>
        </row>
        <row r="2943">
          <cell r="A2943" t="str">
            <v>M4</v>
          </cell>
          <cell r="B2943" t="str">
            <v>W17</v>
          </cell>
          <cell r="C2943">
            <v>43214</v>
          </cell>
          <cell r="D2943" t="str">
            <v>B</v>
          </cell>
          <cell r="E2943" t="str">
            <v>MAIN HEATING</v>
          </cell>
          <cell r="G2943" t="str">
            <v>Old</v>
          </cell>
          <cell r="H2943" t="str">
            <v>Clear View Cover</v>
          </cell>
          <cell r="J2943">
            <v>330</v>
          </cell>
          <cell r="L2943">
            <v>0</v>
          </cell>
        </row>
        <row r="2944">
          <cell r="A2944" t="str">
            <v>M4</v>
          </cell>
          <cell r="B2944" t="str">
            <v>W17</v>
          </cell>
          <cell r="C2944">
            <v>43214</v>
          </cell>
          <cell r="D2944" t="str">
            <v>B</v>
          </cell>
          <cell r="E2944" t="str">
            <v>EDGE COATING</v>
          </cell>
          <cell r="G2944" t="str">
            <v>Old</v>
          </cell>
          <cell r="H2944" t="str">
            <v>Book cover</v>
          </cell>
          <cell r="J2944">
            <v>1725</v>
          </cell>
          <cell r="L2944">
            <v>0</v>
          </cell>
        </row>
        <row r="2945">
          <cell r="A2945" t="str">
            <v>M4</v>
          </cell>
          <cell r="B2945" t="str">
            <v>W17</v>
          </cell>
          <cell r="C2945">
            <v>43214</v>
          </cell>
          <cell r="D2945" t="str">
            <v>B</v>
          </cell>
          <cell r="E2945" t="str">
            <v>EDGE COATING</v>
          </cell>
          <cell r="G2945" t="str">
            <v>Old</v>
          </cell>
          <cell r="H2945" t="str">
            <v>Book cover</v>
          </cell>
          <cell r="J2945">
            <v>624</v>
          </cell>
          <cell r="L2945">
            <v>0</v>
          </cell>
        </row>
        <row r="2946">
          <cell r="A2946" t="str">
            <v>M4</v>
          </cell>
          <cell r="B2946" t="str">
            <v>W17</v>
          </cell>
          <cell r="C2946">
            <v>43214</v>
          </cell>
          <cell r="D2946" t="str">
            <v>B</v>
          </cell>
          <cell r="E2946" t="str">
            <v>EDGE COATING</v>
          </cell>
          <cell r="G2946" t="str">
            <v>Old</v>
          </cell>
          <cell r="H2946" t="str">
            <v>Book cover</v>
          </cell>
          <cell r="J2946">
            <v>70</v>
          </cell>
          <cell r="L2946">
            <v>0</v>
          </cell>
        </row>
        <row r="2947">
          <cell r="A2947" t="str">
            <v>M4</v>
          </cell>
          <cell r="B2947" t="str">
            <v>W17</v>
          </cell>
          <cell r="C2947">
            <v>43214</v>
          </cell>
          <cell r="D2947" t="str">
            <v>B</v>
          </cell>
          <cell r="E2947" t="str">
            <v>EDGE COATING</v>
          </cell>
          <cell r="G2947" t="str">
            <v>Old</v>
          </cell>
          <cell r="H2947" t="str">
            <v>Book cover</v>
          </cell>
          <cell r="J2947">
            <v>768</v>
          </cell>
          <cell r="L2947">
            <v>0</v>
          </cell>
        </row>
        <row r="2948">
          <cell r="A2948" t="str">
            <v>M4</v>
          </cell>
          <cell r="B2948" t="str">
            <v>W17</v>
          </cell>
          <cell r="C2948">
            <v>43214</v>
          </cell>
          <cell r="D2948" t="str">
            <v>B</v>
          </cell>
          <cell r="E2948" t="str">
            <v>EDGE COATING</v>
          </cell>
          <cell r="G2948" t="str">
            <v>Old</v>
          </cell>
          <cell r="H2948" t="str">
            <v>Book cover</v>
          </cell>
          <cell r="J2948">
            <v>172</v>
          </cell>
          <cell r="L2948">
            <v>0</v>
          </cell>
        </row>
        <row r="2949">
          <cell r="A2949" t="str">
            <v>M4</v>
          </cell>
          <cell r="B2949" t="str">
            <v>W17</v>
          </cell>
          <cell r="C2949">
            <v>43214</v>
          </cell>
          <cell r="D2949" t="str">
            <v>B</v>
          </cell>
          <cell r="E2949" t="str">
            <v>EDGE COATING</v>
          </cell>
          <cell r="G2949" t="str">
            <v>Old</v>
          </cell>
          <cell r="H2949" t="str">
            <v>Book cover</v>
          </cell>
          <cell r="J2949">
            <v>45</v>
          </cell>
          <cell r="L2949">
            <v>0</v>
          </cell>
        </row>
        <row r="2950">
          <cell r="A2950" t="str">
            <v>M4</v>
          </cell>
          <cell r="B2950" t="str">
            <v>W17</v>
          </cell>
          <cell r="C2950">
            <v>43214</v>
          </cell>
          <cell r="D2950" t="str">
            <v>B</v>
          </cell>
          <cell r="E2950" t="str">
            <v>EDGE COATING</v>
          </cell>
          <cell r="G2950" t="str">
            <v>Old</v>
          </cell>
          <cell r="H2950" t="str">
            <v>Book cover</v>
          </cell>
          <cell r="J2950">
            <v>946</v>
          </cell>
          <cell r="L2950">
            <v>0</v>
          </cell>
        </row>
        <row r="2951">
          <cell r="A2951" t="str">
            <v>M4</v>
          </cell>
          <cell r="B2951" t="str">
            <v>W17</v>
          </cell>
          <cell r="C2951">
            <v>43214</v>
          </cell>
          <cell r="D2951" t="str">
            <v>B</v>
          </cell>
          <cell r="E2951" t="str">
            <v>EDGE COATING</v>
          </cell>
          <cell r="G2951" t="str">
            <v>Old</v>
          </cell>
          <cell r="H2951" t="str">
            <v>Book cover</v>
          </cell>
          <cell r="J2951">
            <v>80</v>
          </cell>
          <cell r="L2951">
            <v>0</v>
          </cell>
        </row>
        <row r="2952">
          <cell r="A2952" t="str">
            <v>M4</v>
          </cell>
          <cell r="B2952" t="str">
            <v>W17</v>
          </cell>
          <cell r="C2952">
            <v>43214</v>
          </cell>
          <cell r="D2952" t="str">
            <v>B</v>
          </cell>
          <cell r="E2952" t="str">
            <v>EDGE COATING</v>
          </cell>
          <cell r="G2952" t="str">
            <v>Old</v>
          </cell>
          <cell r="H2952" t="str">
            <v>Book cover</v>
          </cell>
          <cell r="J2952">
            <v>13</v>
          </cell>
          <cell r="L2952">
            <v>0</v>
          </cell>
        </row>
        <row r="2953">
          <cell r="A2953" t="str">
            <v>M4</v>
          </cell>
          <cell r="B2953" t="str">
            <v>W17</v>
          </cell>
          <cell r="C2953">
            <v>43214</v>
          </cell>
          <cell r="D2953" t="str">
            <v>B</v>
          </cell>
          <cell r="E2953" t="str">
            <v>MAIN HEATING</v>
          </cell>
          <cell r="G2953" t="str">
            <v>Old</v>
          </cell>
          <cell r="H2953" t="str">
            <v>Clear View Cover</v>
          </cell>
          <cell r="J2953">
            <v>834</v>
          </cell>
          <cell r="L2953">
            <v>0</v>
          </cell>
        </row>
        <row r="2954">
          <cell r="A2954" t="str">
            <v>M4</v>
          </cell>
          <cell r="B2954" t="str">
            <v>W17</v>
          </cell>
          <cell r="C2954">
            <v>43214</v>
          </cell>
          <cell r="D2954" t="str">
            <v>B</v>
          </cell>
          <cell r="E2954" t="str">
            <v>MAIN HEATING</v>
          </cell>
          <cell r="G2954" t="str">
            <v>Old</v>
          </cell>
          <cell r="H2954" t="str">
            <v>Clear View Cover</v>
          </cell>
          <cell r="J2954">
            <v>240</v>
          </cell>
          <cell r="L2954">
            <v>0</v>
          </cell>
        </row>
        <row r="2955">
          <cell r="A2955" t="str">
            <v>M4</v>
          </cell>
          <cell r="B2955" t="str">
            <v>W17</v>
          </cell>
          <cell r="C2955">
            <v>43214</v>
          </cell>
          <cell r="D2955" t="str">
            <v>B</v>
          </cell>
          <cell r="E2955" t="str">
            <v>MAIN HEATING</v>
          </cell>
          <cell r="G2955" t="str">
            <v>Old</v>
          </cell>
          <cell r="H2955" t="str">
            <v>Clear View Cover</v>
          </cell>
          <cell r="J2955">
            <v>80</v>
          </cell>
          <cell r="L2955">
            <v>0</v>
          </cell>
        </row>
        <row r="2956">
          <cell r="A2956" t="str">
            <v>M4</v>
          </cell>
          <cell r="B2956" t="str">
            <v>W17</v>
          </cell>
          <cell r="C2956">
            <v>43214</v>
          </cell>
          <cell r="D2956" t="str">
            <v>B</v>
          </cell>
          <cell r="E2956" t="str">
            <v>MAIN HEATING</v>
          </cell>
          <cell r="G2956" t="str">
            <v>Old</v>
          </cell>
          <cell r="H2956" t="str">
            <v>Clear View Cover</v>
          </cell>
          <cell r="J2956">
            <v>167</v>
          </cell>
          <cell r="L2956">
            <v>0</v>
          </cell>
        </row>
        <row r="2957">
          <cell r="A2957" t="str">
            <v>M4</v>
          </cell>
          <cell r="B2957" t="str">
            <v>W17</v>
          </cell>
          <cell r="C2957">
            <v>43214</v>
          </cell>
          <cell r="D2957" t="str">
            <v>B</v>
          </cell>
          <cell r="E2957" t="str">
            <v>MAIN HEATING</v>
          </cell>
          <cell r="G2957" t="str">
            <v>Old</v>
          </cell>
          <cell r="H2957" t="str">
            <v>Clear View Cover</v>
          </cell>
          <cell r="J2957">
            <v>50</v>
          </cell>
          <cell r="L2957">
            <v>0</v>
          </cell>
        </row>
        <row r="2958">
          <cell r="A2958" t="str">
            <v>M4</v>
          </cell>
          <cell r="B2958" t="str">
            <v>W17</v>
          </cell>
          <cell r="C2958">
            <v>43214</v>
          </cell>
          <cell r="D2958" t="str">
            <v>B</v>
          </cell>
          <cell r="E2958" t="str">
            <v>MAIN HEATING</v>
          </cell>
          <cell r="G2958" t="str">
            <v>Old</v>
          </cell>
          <cell r="H2958" t="str">
            <v>Clear View Cover</v>
          </cell>
          <cell r="J2958">
            <v>270</v>
          </cell>
          <cell r="L2958">
            <v>0</v>
          </cell>
        </row>
        <row r="2959">
          <cell r="A2959" t="str">
            <v>M4</v>
          </cell>
          <cell r="B2959" t="str">
            <v>W17</v>
          </cell>
          <cell r="C2959">
            <v>43214</v>
          </cell>
          <cell r="D2959" t="str">
            <v>B</v>
          </cell>
          <cell r="E2959" t="str">
            <v>ASSY</v>
          </cell>
          <cell r="G2959" t="str">
            <v>Old</v>
          </cell>
          <cell r="H2959" t="str">
            <v>Clear View Cover</v>
          </cell>
          <cell r="J2959">
            <v>824</v>
          </cell>
          <cell r="L2959">
            <v>0</v>
          </cell>
        </row>
        <row r="2960">
          <cell r="A2960" t="str">
            <v>M4</v>
          </cell>
          <cell r="B2960" t="str">
            <v>W17</v>
          </cell>
          <cell r="C2960">
            <v>43214</v>
          </cell>
          <cell r="D2960" t="str">
            <v>B</v>
          </cell>
          <cell r="E2960" t="str">
            <v>ASSY</v>
          </cell>
          <cell r="G2960" t="str">
            <v>Old</v>
          </cell>
          <cell r="H2960" t="str">
            <v>Clear View Cover</v>
          </cell>
          <cell r="J2960">
            <v>438</v>
          </cell>
          <cell r="L2960">
            <v>0</v>
          </cell>
        </row>
        <row r="2961">
          <cell r="A2961" t="str">
            <v>M4</v>
          </cell>
          <cell r="B2961" t="str">
            <v>W17</v>
          </cell>
          <cell r="C2961">
            <v>43214</v>
          </cell>
          <cell r="D2961" t="str">
            <v>B</v>
          </cell>
          <cell r="E2961" t="str">
            <v>ASSY</v>
          </cell>
          <cell r="G2961" t="str">
            <v>Old</v>
          </cell>
          <cell r="H2961" t="str">
            <v>Clear View Cover</v>
          </cell>
          <cell r="J2961">
            <v>2043</v>
          </cell>
          <cell r="L2961">
            <v>3</v>
          </cell>
        </row>
        <row r="2962">
          <cell r="A2962" t="str">
            <v>M4</v>
          </cell>
          <cell r="B2962" t="str">
            <v>W17</v>
          </cell>
          <cell r="C2962">
            <v>43214</v>
          </cell>
          <cell r="D2962" t="str">
            <v>B</v>
          </cell>
          <cell r="E2962" t="str">
            <v>ASSY</v>
          </cell>
          <cell r="G2962" t="str">
            <v>Old</v>
          </cell>
          <cell r="H2962" t="str">
            <v>Clear View Cover</v>
          </cell>
          <cell r="J2962">
            <v>160</v>
          </cell>
          <cell r="L2962">
            <v>0</v>
          </cell>
        </row>
        <row r="2963">
          <cell r="A2963" t="str">
            <v>M4</v>
          </cell>
          <cell r="B2963" t="str">
            <v>W17</v>
          </cell>
          <cell r="C2963">
            <v>43214</v>
          </cell>
          <cell r="D2963" t="str">
            <v>B</v>
          </cell>
          <cell r="E2963" t="str">
            <v>ASSY</v>
          </cell>
          <cell r="G2963" t="str">
            <v>Old</v>
          </cell>
          <cell r="H2963" t="str">
            <v>Clear View Cover</v>
          </cell>
          <cell r="J2963">
            <v>5</v>
          </cell>
          <cell r="L2963">
            <v>0</v>
          </cell>
        </row>
        <row r="2964">
          <cell r="A2964" t="str">
            <v>M4</v>
          </cell>
          <cell r="B2964" t="str">
            <v>W17</v>
          </cell>
          <cell r="C2964">
            <v>43214</v>
          </cell>
          <cell r="D2964" t="str">
            <v>B</v>
          </cell>
          <cell r="E2964" t="str">
            <v>ASSY</v>
          </cell>
          <cell r="G2964" t="str">
            <v>Old</v>
          </cell>
          <cell r="H2964" t="str">
            <v>Clear View Cover</v>
          </cell>
          <cell r="J2964">
            <v>104</v>
          </cell>
          <cell r="L2964">
            <v>0</v>
          </cell>
        </row>
        <row r="2965">
          <cell r="A2965" t="str">
            <v>M4</v>
          </cell>
          <cell r="B2965" t="str">
            <v>W17</v>
          </cell>
          <cell r="C2965">
            <v>43214</v>
          </cell>
          <cell r="D2965" t="str">
            <v>B</v>
          </cell>
          <cell r="E2965" t="str">
            <v>ASSY</v>
          </cell>
          <cell r="G2965" t="str">
            <v>Old</v>
          </cell>
          <cell r="H2965" t="str">
            <v>Clear View Cover</v>
          </cell>
          <cell r="J2965">
            <v>538</v>
          </cell>
          <cell r="L2965">
            <v>0</v>
          </cell>
        </row>
        <row r="2966">
          <cell r="A2966" t="str">
            <v>M4</v>
          </cell>
          <cell r="B2966" t="str">
            <v>W17</v>
          </cell>
          <cell r="C2966">
            <v>43214</v>
          </cell>
          <cell r="D2966" t="str">
            <v>B</v>
          </cell>
          <cell r="E2966" t="str">
            <v>PACKING</v>
          </cell>
          <cell r="G2966" t="str">
            <v>Old</v>
          </cell>
          <cell r="H2966" t="str">
            <v>Book cover</v>
          </cell>
          <cell r="J2966">
            <v>492</v>
          </cell>
          <cell r="L2966">
            <v>5</v>
          </cell>
        </row>
        <row r="2967">
          <cell r="A2967" t="str">
            <v>M4</v>
          </cell>
          <cell r="B2967" t="str">
            <v>W17</v>
          </cell>
          <cell r="C2967">
            <v>43214</v>
          </cell>
          <cell r="D2967" t="str">
            <v>B</v>
          </cell>
          <cell r="E2967" t="str">
            <v>PACKING</v>
          </cell>
          <cell r="G2967" t="str">
            <v>Old</v>
          </cell>
          <cell r="H2967" t="str">
            <v>Book cover</v>
          </cell>
          <cell r="J2967">
            <v>22</v>
          </cell>
          <cell r="L2967">
            <v>2</v>
          </cell>
        </row>
        <row r="2968">
          <cell r="A2968" t="str">
            <v>M4</v>
          </cell>
          <cell r="B2968" t="str">
            <v>W17</v>
          </cell>
          <cell r="C2968">
            <v>43214</v>
          </cell>
          <cell r="D2968" t="str">
            <v>B</v>
          </cell>
          <cell r="E2968" t="str">
            <v>PACKING</v>
          </cell>
          <cell r="G2968" t="str">
            <v>Old</v>
          </cell>
          <cell r="H2968" t="str">
            <v>Book cover</v>
          </cell>
          <cell r="J2968">
            <v>60</v>
          </cell>
          <cell r="L2968">
            <v>0</v>
          </cell>
        </row>
        <row r="2969">
          <cell r="A2969" t="str">
            <v>M4</v>
          </cell>
          <cell r="B2969" t="str">
            <v>W17</v>
          </cell>
          <cell r="C2969">
            <v>43214</v>
          </cell>
          <cell r="D2969" t="str">
            <v>B</v>
          </cell>
          <cell r="E2969" t="str">
            <v>PACKING</v>
          </cell>
          <cell r="G2969" t="str">
            <v>Old</v>
          </cell>
          <cell r="H2969" t="str">
            <v>Book cover</v>
          </cell>
          <cell r="J2969">
            <v>30</v>
          </cell>
          <cell r="L2969">
            <v>0</v>
          </cell>
        </row>
        <row r="2970">
          <cell r="A2970" t="str">
            <v>M4</v>
          </cell>
          <cell r="B2970" t="str">
            <v>W17</v>
          </cell>
          <cell r="C2970">
            <v>43214</v>
          </cell>
          <cell r="D2970" t="str">
            <v>B</v>
          </cell>
          <cell r="E2970" t="str">
            <v>PACKING</v>
          </cell>
          <cell r="G2970" t="str">
            <v>Old</v>
          </cell>
          <cell r="H2970" t="str">
            <v>Book cover</v>
          </cell>
          <cell r="J2970">
            <v>2099</v>
          </cell>
          <cell r="L2970">
            <v>9</v>
          </cell>
        </row>
        <row r="2971">
          <cell r="A2971" t="str">
            <v>M4</v>
          </cell>
          <cell r="B2971" t="str">
            <v>W17</v>
          </cell>
          <cell r="C2971">
            <v>43214</v>
          </cell>
          <cell r="D2971" t="str">
            <v>B</v>
          </cell>
          <cell r="E2971" t="str">
            <v>PACKING</v>
          </cell>
          <cell r="G2971" t="str">
            <v>Old</v>
          </cell>
          <cell r="H2971" t="str">
            <v>Book cover</v>
          </cell>
          <cell r="J2971">
            <v>554</v>
          </cell>
          <cell r="L2971">
            <v>5</v>
          </cell>
        </row>
        <row r="2972">
          <cell r="A2972" t="str">
            <v>M4</v>
          </cell>
          <cell r="B2972" t="str">
            <v>W17</v>
          </cell>
          <cell r="C2972">
            <v>43214</v>
          </cell>
          <cell r="D2972" t="str">
            <v>B</v>
          </cell>
          <cell r="E2972" t="str">
            <v>PACKING</v>
          </cell>
          <cell r="G2972" t="str">
            <v>Old</v>
          </cell>
          <cell r="H2972" t="str">
            <v>Clear View Cover</v>
          </cell>
          <cell r="J2972">
            <v>2341</v>
          </cell>
          <cell r="L2972">
            <v>14</v>
          </cell>
        </row>
        <row r="2973">
          <cell r="A2973" t="str">
            <v>M4</v>
          </cell>
          <cell r="B2973" t="str">
            <v>W17</v>
          </cell>
          <cell r="C2973">
            <v>43214</v>
          </cell>
          <cell r="D2973" t="str">
            <v>B</v>
          </cell>
          <cell r="E2973" t="str">
            <v>PACKING</v>
          </cell>
          <cell r="G2973" t="str">
            <v>Old</v>
          </cell>
          <cell r="H2973" t="str">
            <v>Clear View Cover</v>
          </cell>
          <cell r="J2973">
            <v>160</v>
          </cell>
          <cell r="L2973">
            <v>0</v>
          </cell>
        </row>
        <row r="2974">
          <cell r="A2974" t="str">
            <v>M4</v>
          </cell>
          <cell r="B2974" t="str">
            <v>W17</v>
          </cell>
          <cell r="C2974">
            <v>43214</v>
          </cell>
          <cell r="D2974" t="str">
            <v>B</v>
          </cell>
          <cell r="E2974" t="str">
            <v>PACKING</v>
          </cell>
          <cell r="G2974" t="str">
            <v>Old</v>
          </cell>
          <cell r="H2974" t="str">
            <v>Clear View Cover</v>
          </cell>
          <cell r="J2974">
            <v>656</v>
          </cell>
          <cell r="L2974">
            <v>6</v>
          </cell>
        </row>
        <row r="2975">
          <cell r="A2975" t="str">
            <v>M4</v>
          </cell>
          <cell r="B2975" t="str">
            <v>W17</v>
          </cell>
          <cell r="C2975">
            <v>43214</v>
          </cell>
          <cell r="D2975" t="str">
            <v>B</v>
          </cell>
          <cell r="E2975" t="str">
            <v>PACKING</v>
          </cell>
          <cell r="G2975" t="str">
            <v>Old</v>
          </cell>
          <cell r="H2975" t="str">
            <v>Clear View Cover</v>
          </cell>
          <cell r="J2975">
            <v>202</v>
          </cell>
          <cell r="L2975">
            <v>5</v>
          </cell>
        </row>
        <row r="2976">
          <cell r="A2976" t="str">
            <v>M4</v>
          </cell>
          <cell r="B2976" t="str">
            <v>W17</v>
          </cell>
          <cell r="C2976">
            <v>43214</v>
          </cell>
          <cell r="D2976" t="str">
            <v>B</v>
          </cell>
          <cell r="E2976" t="str">
            <v>PACKING</v>
          </cell>
          <cell r="G2976" t="str">
            <v>Old</v>
          </cell>
          <cell r="H2976" t="str">
            <v>Clear View Cover</v>
          </cell>
          <cell r="J2976">
            <v>83</v>
          </cell>
          <cell r="L2976">
            <v>3</v>
          </cell>
        </row>
        <row r="2977">
          <cell r="A2977" t="str">
            <v>M4</v>
          </cell>
          <cell r="B2977" t="str">
            <v>W17</v>
          </cell>
          <cell r="C2977">
            <v>43214</v>
          </cell>
          <cell r="D2977" t="str">
            <v>B</v>
          </cell>
          <cell r="E2977" t="str">
            <v>PACKING</v>
          </cell>
          <cell r="G2977" t="str">
            <v>Old</v>
          </cell>
          <cell r="H2977" t="str">
            <v>Flip Cover</v>
          </cell>
          <cell r="J2977">
            <v>252</v>
          </cell>
          <cell r="L2977">
            <v>12</v>
          </cell>
        </row>
        <row r="2978">
          <cell r="A2978" t="str">
            <v>M4</v>
          </cell>
          <cell r="B2978" t="str">
            <v>W17</v>
          </cell>
          <cell r="C2978">
            <v>43214</v>
          </cell>
          <cell r="D2978" t="str">
            <v>B</v>
          </cell>
          <cell r="E2978" t="str">
            <v>PACKING</v>
          </cell>
          <cell r="G2978" t="str">
            <v>Old</v>
          </cell>
          <cell r="H2978" t="str">
            <v>Flip Cover</v>
          </cell>
          <cell r="J2978">
            <v>241</v>
          </cell>
          <cell r="L2978">
            <v>1</v>
          </cell>
        </row>
        <row r="2979">
          <cell r="A2979" t="str">
            <v>M4</v>
          </cell>
          <cell r="B2979" t="str">
            <v>W17</v>
          </cell>
          <cell r="C2979">
            <v>43214</v>
          </cell>
          <cell r="D2979" t="str">
            <v>B</v>
          </cell>
          <cell r="E2979" t="str">
            <v>PACKING</v>
          </cell>
          <cell r="G2979" t="str">
            <v>Old</v>
          </cell>
          <cell r="H2979" t="str">
            <v>Flip Cover</v>
          </cell>
          <cell r="J2979">
            <v>240</v>
          </cell>
          <cell r="L2979">
            <v>0</v>
          </cell>
        </row>
        <row r="2980">
          <cell r="A2980" t="str">
            <v>M4</v>
          </cell>
          <cell r="B2980" t="str">
            <v>W17</v>
          </cell>
          <cell r="C2980">
            <v>43214</v>
          </cell>
          <cell r="D2980" t="str">
            <v>B</v>
          </cell>
          <cell r="E2980" t="str">
            <v>PACKING</v>
          </cell>
          <cell r="G2980" t="str">
            <v>New</v>
          </cell>
          <cell r="H2980" t="str">
            <v>Clear View Cover</v>
          </cell>
          <cell r="J2980">
            <v>1754</v>
          </cell>
          <cell r="L2980">
            <v>51</v>
          </cell>
        </row>
        <row r="2981">
          <cell r="A2981" t="str">
            <v>M4</v>
          </cell>
          <cell r="B2981" t="str">
            <v>W17</v>
          </cell>
          <cell r="C2981">
            <v>43214</v>
          </cell>
          <cell r="D2981" t="str">
            <v>B</v>
          </cell>
          <cell r="E2981" t="str">
            <v>PACKING</v>
          </cell>
          <cell r="G2981" t="str">
            <v>New</v>
          </cell>
          <cell r="H2981" t="str">
            <v>Clear View Cover</v>
          </cell>
          <cell r="J2981">
            <v>2413</v>
          </cell>
          <cell r="L2981">
            <v>30</v>
          </cell>
        </row>
        <row r="2982">
          <cell r="A2982" t="str">
            <v>M4</v>
          </cell>
          <cell r="B2982" t="str">
            <v>W17</v>
          </cell>
          <cell r="C2982">
            <v>43214</v>
          </cell>
          <cell r="D2982" t="str">
            <v>A</v>
          </cell>
          <cell r="E2982" t="str">
            <v>PACKING</v>
          </cell>
          <cell r="G2982" t="str">
            <v>New</v>
          </cell>
          <cell r="H2982" t="str">
            <v>Clear View Cover</v>
          </cell>
          <cell r="J2982">
            <v>82</v>
          </cell>
          <cell r="L2982">
            <v>2</v>
          </cell>
        </row>
        <row r="2983">
          <cell r="A2983" t="str">
            <v>M4</v>
          </cell>
          <cell r="B2983" t="str">
            <v>W17</v>
          </cell>
          <cell r="C2983">
            <v>43214</v>
          </cell>
          <cell r="D2983" t="str">
            <v>A</v>
          </cell>
          <cell r="E2983" t="str">
            <v>PACKING</v>
          </cell>
          <cell r="G2983" t="str">
            <v>New</v>
          </cell>
          <cell r="H2983" t="str">
            <v>Clear View Cover</v>
          </cell>
          <cell r="J2983">
            <v>401</v>
          </cell>
          <cell r="L2983">
            <v>1</v>
          </cell>
        </row>
        <row r="2984">
          <cell r="A2984" t="str">
            <v>M4</v>
          </cell>
          <cell r="B2984" t="str">
            <v>W17</v>
          </cell>
          <cell r="C2984">
            <v>43214</v>
          </cell>
          <cell r="D2984" t="str">
            <v>A</v>
          </cell>
          <cell r="E2984" t="str">
            <v>PACKING</v>
          </cell>
          <cell r="G2984" t="str">
            <v>New</v>
          </cell>
          <cell r="H2984" t="str">
            <v>Clear View Cover</v>
          </cell>
          <cell r="J2984">
            <v>1449</v>
          </cell>
          <cell r="L2984">
            <v>9</v>
          </cell>
        </row>
        <row r="2985">
          <cell r="A2985" t="str">
            <v>M4</v>
          </cell>
          <cell r="B2985" t="str">
            <v>W17</v>
          </cell>
          <cell r="C2985">
            <v>43214</v>
          </cell>
          <cell r="D2985" t="str">
            <v>A</v>
          </cell>
          <cell r="E2985" t="str">
            <v>PACKING</v>
          </cell>
          <cell r="G2985" t="str">
            <v>New</v>
          </cell>
          <cell r="H2985" t="str">
            <v>Clear View Cover</v>
          </cell>
          <cell r="J2985">
            <v>42</v>
          </cell>
          <cell r="L2985">
            <v>2</v>
          </cell>
        </row>
        <row r="2986">
          <cell r="A2986" t="str">
            <v>M4</v>
          </cell>
          <cell r="B2986" t="str">
            <v>W17</v>
          </cell>
          <cell r="C2986">
            <v>43214</v>
          </cell>
          <cell r="D2986" t="str">
            <v>A</v>
          </cell>
          <cell r="E2986" t="str">
            <v>PACKING</v>
          </cell>
          <cell r="G2986" t="str">
            <v>New</v>
          </cell>
          <cell r="H2986" t="str">
            <v>Clear View Cover</v>
          </cell>
          <cell r="J2986">
            <v>247</v>
          </cell>
          <cell r="L2986">
            <v>7</v>
          </cell>
        </row>
        <row r="2987">
          <cell r="A2987" t="str">
            <v>M4</v>
          </cell>
          <cell r="B2987" t="str">
            <v>W17</v>
          </cell>
          <cell r="C2987">
            <v>43214</v>
          </cell>
          <cell r="D2987" t="str">
            <v>A</v>
          </cell>
          <cell r="E2987" t="str">
            <v>PACKING</v>
          </cell>
          <cell r="G2987" t="str">
            <v>Old</v>
          </cell>
          <cell r="H2987" t="str">
            <v>Clear View Cover</v>
          </cell>
          <cell r="J2987">
            <v>64</v>
          </cell>
          <cell r="L2987">
            <v>1</v>
          </cell>
        </row>
        <row r="2988">
          <cell r="A2988" t="str">
            <v>M4</v>
          </cell>
          <cell r="B2988" t="str">
            <v>W17</v>
          </cell>
          <cell r="C2988">
            <v>43214</v>
          </cell>
          <cell r="D2988" t="str">
            <v>A</v>
          </cell>
          <cell r="E2988" t="str">
            <v>PACKING</v>
          </cell>
          <cell r="G2988" t="str">
            <v>Old</v>
          </cell>
          <cell r="H2988" t="str">
            <v>Clear View Cover</v>
          </cell>
          <cell r="J2988">
            <v>280</v>
          </cell>
          <cell r="L2988">
            <v>4</v>
          </cell>
        </row>
        <row r="2989">
          <cell r="A2989" t="str">
            <v>M4</v>
          </cell>
          <cell r="B2989" t="str">
            <v>W17</v>
          </cell>
          <cell r="C2989">
            <v>43214</v>
          </cell>
          <cell r="D2989" t="str">
            <v>A</v>
          </cell>
          <cell r="E2989" t="str">
            <v>PACKING</v>
          </cell>
          <cell r="G2989" t="str">
            <v>Old Silicon</v>
          </cell>
          <cell r="H2989" t="str">
            <v>Silicon</v>
          </cell>
          <cell r="J2989">
            <v>1070</v>
          </cell>
          <cell r="L2989">
            <v>70</v>
          </cell>
        </row>
        <row r="2990">
          <cell r="A2990" t="str">
            <v>M4</v>
          </cell>
          <cell r="B2990" t="str">
            <v>W17</v>
          </cell>
          <cell r="C2990">
            <v>43214</v>
          </cell>
          <cell r="D2990" t="str">
            <v>A</v>
          </cell>
          <cell r="E2990" t="str">
            <v>PACKING</v>
          </cell>
          <cell r="G2990" t="str">
            <v>Old Silicon</v>
          </cell>
          <cell r="H2990" t="str">
            <v>Silicon</v>
          </cell>
          <cell r="J2990">
            <v>70</v>
          </cell>
          <cell r="L2990">
            <v>10</v>
          </cell>
        </row>
        <row r="2991">
          <cell r="A2991" t="str">
            <v>M4</v>
          </cell>
          <cell r="B2991" t="str">
            <v>W17</v>
          </cell>
          <cell r="C2991">
            <v>43214</v>
          </cell>
          <cell r="D2991" t="str">
            <v>A</v>
          </cell>
          <cell r="E2991" t="str">
            <v>PACKING</v>
          </cell>
          <cell r="G2991" t="str">
            <v>Old Silicon</v>
          </cell>
          <cell r="H2991" t="str">
            <v>Silicon</v>
          </cell>
          <cell r="J2991">
            <v>140</v>
          </cell>
          <cell r="L2991">
            <v>20</v>
          </cell>
        </row>
        <row r="2992">
          <cell r="A2992" t="str">
            <v>M4</v>
          </cell>
          <cell r="B2992" t="str">
            <v>W17</v>
          </cell>
          <cell r="C2992">
            <v>43214</v>
          </cell>
          <cell r="D2992" t="str">
            <v>A</v>
          </cell>
          <cell r="E2992" t="str">
            <v>PACKING</v>
          </cell>
          <cell r="G2992" t="str">
            <v>Old Silicon</v>
          </cell>
          <cell r="H2992" t="str">
            <v>Silicon</v>
          </cell>
          <cell r="J2992">
            <v>132</v>
          </cell>
          <cell r="L2992">
            <v>12</v>
          </cell>
        </row>
        <row r="2993">
          <cell r="A2993" t="str">
            <v>M4</v>
          </cell>
          <cell r="B2993" t="str">
            <v>W17</v>
          </cell>
          <cell r="C2993">
            <v>43214</v>
          </cell>
          <cell r="D2993" t="str">
            <v>A</v>
          </cell>
          <cell r="E2993" t="str">
            <v>PACKING</v>
          </cell>
          <cell r="G2993" t="str">
            <v>New Silicon</v>
          </cell>
          <cell r="H2993" t="str">
            <v>Silicon</v>
          </cell>
          <cell r="J2993">
            <v>62</v>
          </cell>
          <cell r="L2993">
            <v>2</v>
          </cell>
        </row>
        <row r="2994">
          <cell r="A2994" t="str">
            <v>M4</v>
          </cell>
          <cell r="B2994" t="str">
            <v>W17</v>
          </cell>
          <cell r="C2994">
            <v>43214</v>
          </cell>
          <cell r="D2994" t="str">
            <v>A</v>
          </cell>
          <cell r="E2994" t="str">
            <v>PACKING</v>
          </cell>
          <cell r="G2994" t="str">
            <v>Old</v>
          </cell>
          <cell r="H2994" t="str">
            <v>Book cover</v>
          </cell>
          <cell r="J2994">
            <v>964</v>
          </cell>
          <cell r="L2994">
            <v>4</v>
          </cell>
        </row>
        <row r="2995">
          <cell r="A2995" t="str">
            <v>M4</v>
          </cell>
          <cell r="B2995" t="str">
            <v>W17</v>
          </cell>
          <cell r="C2995">
            <v>43214</v>
          </cell>
          <cell r="D2995" t="str">
            <v>A</v>
          </cell>
          <cell r="E2995" t="str">
            <v>PACKING</v>
          </cell>
          <cell r="G2995" t="str">
            <v>Old</v>
          </cell>
          <cell r="H2995" t="str">
            <v>Book cover</v>
          </cell>
          <cell r="J2995">
            <v>1054</v>
          </cell>
          <cell r="L2995">
            <v>14</v>
          </cell>
        </row>
        <row r="2996">
          <cell r="A2996" t="str">
            <v>M4</v>
          </cell>
          <cell r="B2996" t="str">
            <v>W17</v>
          </cell>
          <cell r="C2996">
            <v>43214</v>
          </cell>
          <cell r="D2996" t="str">
            <v>A</v>
          </cell>
          <cell r="E2996" t="str">
            <v>PACKING</v>
          </cell>
          <cell r="G2996" t="str">
            <v>Old</v>
          </cell>
          <cell r="H2996" t="str">
            <v>Book cover</v>
          </cell>
          <cell r="J2996">
            <v>115</v>
          </cell>
          <cell r="L2996">
            <v>2</v>
          </cell>
        </row>
        <row r="2997">
          <cell r="A2997" t="str">
            <v>M4</v>
          </cell>
          <cell r="B2997" t="str">
            <v>W17</v>
          </cell>
          <cell r="C2997">
            <v>43214</v>
          </cell>
          <cell r="D2997" t="str">
            <v>A</v>
          </cell>
          <cell r="E2997" t="str">
            <v>PACKING</v>
          </cell>
          <cell r="G2997" t="str">
            <v>Old</v>
          </cell>
          <cell r="H2997" t="str">
            <v>Book cover</v>
          </cell>
          <cell r="J2997">
            <v>72</v>
          </cell>
          <cell r="L2997">
            <v>2</v>
          </cell>
        </row>
        <row r="2998">
          <cell r="A2998" t="str">
            <v>M4</v>
          </cell>
          <cell r="B2998" t="str">
            <v>W17</v>
          </cell>
          <cell r="C2998">
            <v>43214</v>
          </cell>
          <cell r="D2998" t="str">
            <v>A</v>
          </cell>
          <cell r="E2998" t="str">
            <v>PACKING</v>
          </cell>
          <cell r="G2998" t="str">
            <v>Old</v>
          </cell>
          <cell r="H2998" t="str">
            <v>Flip Cover</v>
          </cell>
          <cell r="J2998">
            <v>760</v>
          </cell>
          <cell r="L2998">
            <v>0</v>
          </cell>
        </row>
        <row r="2999">
          <cell r="A2999" t="str">
            <v>M4</v>
          </cell>
          <cell r="B2999" t="str">
            <v>W17</v>
          </cell>
          <cell r="C2999">
            <v>43214</v>
          </cell>
          <cell r="D2999" t="str">
            <v>A</v>
          </cell>
          <cell r="E2999" t="str">
            <v>PACKING</v>
          </cell>
          <cell r="G2999" t="str">
            <v>Old</v>
          </cell>
          <cell r="H2999" t="str">
            <v>Clear View Cover</v>
          </cell>
          <cell r="J2999">
            <v>1365</v>
          </cell>
          <cell r="L2999">
            <v>15</v>
          </cell>
        </row>
        <row r="3000">
          <cell r="A3000" t="str">
            <v>M4</v>
          </cell>
          <cell r="B3000" t="str">
            <v>W17</v>
          </cell>
          <cell r="C3000">
            <v>43214</v>
          </cell>
          <cell r="D3000" t="str">
            <v>A</v>
          </cell>
          <cell r="E3000" t="str">
            <v>PACKING</v>
          </cell>
          <cell r="G3000" t="str">
            <v>Old</v>
          </cell>
          <cell r="H3000" t="str">
            <v>Clear View Cover</v>
          </cell>
          <cell r="J3000">
            <v>686</v>
          </cell>
          <cell r="L3000">
            <v>6</v>
          </cell>
        </row>
        <row r="3001">
          <cell r="A3001" t="str">
            <v>M4</v>
          </cell>
          <cell r="B3001" t="str">
            <v>W17</v>
          </cell>
          <cell r="C3001">
            <v>43214</v>
          </cell>
          <cell r="D3001" t="str">
            <v>A</v>
          </cell>
          <cell r="E3001" t="str">
            <v>PACKING</v>
          </cell>
          <cell r="G3001" t="str">
            <v>Old</v>
          </cell>
          <cell r="H3001" t="str">
            <v>Clear View Cover</v>
          </cell>
          <cell r="J3001">
            <v>948</v>
          </cell>
          <cell r="L3001">
            <v>8</v>
          </cell>
        </row>
        <row r="3002">
          <cell r="A3002" t="str">
            <v>M4</v>
          </cell>
          <cell r="B3002" t="str">
            <v>W17</v>
          </cell>
          <cell r="C3002">
            <v>43214</v>
          </cell>
          <cell r="D3002" t="str">
            <v>A</v>
          </cell>
          <cell r="E3002" t="str">
            <v>PACKING</v>
          </cell>
          <cell r="G3002" t="str">
            <v>Old</v>
          </cell>
          <cell r="H3002" t="str">
            <v>Clear View Cover</v>
          </cell>
          <cell r="J3002">
            <v>220</v>
          </cell>
          <cell r="L3002">
            <v>0</v>
          </cell>
        </row>
        <row r="3003">
          <cell r="A3003" t="str">
            <v>M4</v>
          </cell>
          <cell r="B3003" t="str">
            <v>W17</v>
          </cell>
          <cell r="C3003">
            <v>43214</v>
          </cell>
          <cell r="D3003" t="str">
            <v>A</v>
          </cell>
          <cell r="E3003" t="str">
            <v>PACKING</v>
          </cell>
          <cell r="G3003" t="str">
            <v>New</v>
          </cell>
          <cell r="H3003" t="str">
            <v>Clear View Cover</v>
          </cell>
          <cell r="J3003">
            <v>2018</v>
          </cell>
          <cell r="L3003">
            <v>28</v>
          </cell>
        </row>
        <row r="3004">
          <cell r="A3004" t="str">
            <v>M4</v>
          </cell>
          <cell r="B3004" t="str">
            <v>W17</v>
          </cell>
          <cell r="C3004">
            <v>43214</v>
          </cell>
          <cell r="D3004" t="str">
            <v>A</v>
          </cell>
          <cell r="E3004" t="str">
            <v>PACKING</v>
          </cell>
          <cell r="G3004" t="str">
            <v>New</v>
          </cell>
          <cell r="H3004" t="str">
            <v>Clear View Cover</v>
          </cell>
          <cell r="J3004">
            <v>368</v>
          </cell>
          <cell r="L3004">
            <v>8</v>
          </cell>
        </row>
        <row r="3005">
          <cell r="A3005" t="str">
            <v>M4</v>
          </cell>
          <cell r="B3005" t="str">
            <v>W17</v>
          </cell>
          <cell r="C3005">
            <v>43214</v>
          </cell>
          <cell r="D3005" t="str">
            <v>A</v>
          </cell>
          <cell r="E3005" t="str">
            <v>PACKING</v>
          </cell>
          <cell r="G3005" t="str">
            <v>New</v>
          </cell>
          <cell r="H3005" t="str">
            <v>Clear View Cover</v>
          </cell>
          <cell r="J3005">
            <v>203</v>
          </cell>
          <cell r="L3005">
            <v>3</v>
          </cell>
        </row>
        <row r="3006">
          <cell r="A3006" t="str">
            <v>M4</v>
          </cell>
          <cell r="B3006" t="str">
            <v>W17</v>
          </cell>
          <cell r="C3006">
            <v>43214</v>
          </cell>
          <cell r="D3006" t="str">
            <v>A</v>
          </cell>
          <cell r="E3006" t="str">
            <v>PACKING</v>
          </cell>
          <cell r="G3006" t="str">
            <v>Old</v>
          </cell>
          <cell r="H3006" t="str">
            <v>Clear View Cover</v>
          </cell>
          <cell r="J3006">
            <v>202</v>
          </cell>
          <cell r="L3006">
            <v>2</v>
          </cell>
        </row>
        <row r="3007">
          <cell r="A3007" t="str">
            <v>M4</v>
          </cell>
          <cell r="B3007" t="str">
            <v>W17</v>
          </cell>
          <cell r="C3007">
            <v>43214</v>
          </cell>
          <cell r="D3007" t="str">
            <v>A</v>
          </cell>
          <cell r="E3007" t="str">
            <v>PACKING</v>
          </cell>
          <cell r="G3007" t="str">
            <v>Old</v>
          </cell>
          <cell r="H3007" t="str">
            <v>Clear View Cover</v>
          </cell>
          <cell r="J3007">
            <v>119</v>
          </cell>
          <cell r="L3007">
            <v>5</v>
          </cell>
        </row>
        <row r="3008">
          <cell r="A3008" t="str">
            <v>M4</v>
          </cell>
          <cell r="B3008" t="str">
            <v>W17</v>
          </cell>
          <cell r="C3008">
            <v>43214</v>
          </cell>
          <cell r="D3008" t="str">
            <v>A</v>
          </cell>
          <cell r="E3008" t="str">
            <v>PACKING</v>
          </cell>
          <cell r="G3008" t="str">
            <v>Old</v>
          </cell>
          <cell r="H3008" t="str">
            <v>Clear View Cover</v>
          </cell>
          <cell r="J3008">
            <v>63</v>
          </cell>
          <cell r="L3008">
            <v>1</v>
          </cell>
        </row>
        <row r="3009">
          <cell r="A3009" t="str">
            <v>M4</v>
          </cell>
          <cell r="B3009" t="str">
            <v>W17</v>
          </cell>
          <cell r="C3009">
            <v>43214</v>
          </cell>
          <cell r="D3009" t="str">
            <v>A</v>
          </cell>
          <cell r="E3009" t="str">
            <v>IN T/P</v>
          </cell>
          <cell r="G3009" t="str">
            <v>New</v>
          </cell>
          <cell r="H3009" t="str">
            <v>Clear View Cover</v>
          </cell>
          <cell r="J3009">
            <v>275</v>
          </cell>
          <cell r="L3009">
            <v>0</v>
          </cell>
        </row>
        <row r="3010">
          <cell r="A3010" t="str">
            <v>M4</v>
          </cell>
          <cell r="B3010" t="str">
            <v>W17</v>
          </cell>
          <cell r="C3010">
            <v>43214</v>
          </cell>
          <cell r="D3010" t="str">
            <v>A</v>
          </cell>
          <cell r="E3010" t="str">
            <v>IN T/P</v>
          </cell>
          <cell r="G3010" t="str">
            <v>New</v>
          </cell>
          <cell r="H3010" t="str">
            <v>Clear View Cover</v>
          </cell>
          <cell r="J3010">
            <v>336</v>
          </cell>
          <cell r="L3010">
            <v>0</v>
          </cell>
        </row>
        <row r="3011">
          <cell r="A3011" t="str">
            <v>M4</v>
          </cell>
          <cell r="B3011" t="str">
            <v>W17</v>
          </cell>
          <cell r="C3011">
            <v>43214</v>
          </cell>
          <cell r="D3011" t="str">
            <v>A</v>
          </cell>
          <cell r="E3011" t="str">
            <v>IN T/P</v>
          </cell>
          <cell r="G3011" t="str">
            <v>New</v>
          </cell>
          <cell r="H3011" t="str">
            <v>Clear View Cover</v>
          </cell>
          <cell r="J3011">
            <v>142</v>
          </cell>
          <cell r="L3011">
            <v>4</v>
          </cell>
        </row>
        <row r="3012">
          <cell r="A3012" t="str">
            <v>M4</v>
          </cell>
          <cell r="B3012" t="str">
            <v>W17</v>
          </cell>
          <cell r="C3012">
            <v>43214</v>
          </cell>
          <cell r="D3012" t="str">
            <v>A</v>
          </cell>
          <cell r="E3012" t="str">
            <v>IN T/P</v>
          </cell>
          <cell r="G3012" t="str">
            <v>New</v>
          </cell>
          <cell r="H3012" t="str">
            <v>Clear View Cover</v>
          </cell>
          <cell r="J3012">
            <v>388</v>
          </cell>
          <cell r="L3012">
            <v>0</v>
          </cell>
        </row>
        <row r="3013">
          <cell r="A3013" t="str">
            <v>M4</v>
          </cell>
          <cell r="B3013" t="str">
            <v>W17</v>
          </cell>
          <cell r="C3013">
            <v>43214</v>
          </cell>
          <cell r="D3013" t="str">
            <v>A</v>
          </cell>
          <cell r="E3013" t="str">
            <v>IN T/P</v>
          </cell>
          <cell r="G3013" t="str">
            <v>New</v>
          </cell>
          <cell r="H3013" t="str">
            <v>Clear View Cover</v>
          </cell>
          <cell r="J3013">
            <v>394</v>
          </cell>
          <cell r="L3013">
            <v>3</v>
          </cell>
        </row>
        <row r="3014">
          <cell r="A3014" t="str">
            <v>M4</v>
          </cell>
          <cell r="B3014" t="str">
            <v>W17</v>
          </cell>
          <cell r="C3014">
            <v>43214</v>
          </cell>
          <cell r="D3014" t="str">
            <v>A</v>
          </cell>
          <cell r="E3014" t="str">
            <v>IN T/P</v>
          </cell>
          <cell r="G3014" t="str">
            <v>New</v>
          </cell>
          <cell r="H3014" t="str">
            <v>Clear View Cover</v>
          </cell>
          <cell r="J3014">
            <v>519</v>
          </cell>
          <cell r="L3014">
            <v>0</v>
          </cell>
        </row>
        <row r="3015">
          <cell r="A3015" t="str">
            <v>M4</v>
          </cell>
          <cell r="B3015" t="str">
            <v>W17</v>
          </cell>
          <cell r="C3015">
            <v>43214</v>
          </cell>
          <cell r="D3015" t="str">
            <v>A</v>
          </cell>
          <cell r="E3015" t="str">
            <v>IN T/P</v>
          </cell>
          <cell r="G3015" t="str">
            <v>New</v>
          </cell>
          <cell r="H3015" t="str">
            <v>Clear View Cover</v>
          </cell>
          <cell r="J3015">
            <v>1004</v>
          </cell>
          <cell r="L3015">
            <v>1</v>
          </cell>
        </row>
        <row r="3016">
          <cell r="A3016" t="str">
            <v>M4</v>
          </cell>
          <cell r="B3016" t="str">
            <v>W17</v>
          </cell>
          <cell r="C3016">
            <v>43214</v>
          </cell>
          <cell r="D3016" t="str">
            <v>A</v>
          </cell>
          <cell r="E3016" t="str">
            <v>IN T/P</v>
          </cell>
          <cell r="G3016" t="str">
            <v>New</v>
          </cell>
          <cell r="H3016" t="str">
            <v>Clear View Cover</v>
          </cell>
          <cell r="J3016">
            <v>651</v>
          </cell>
          <cell r="L3016">
            <v>1</v>
          </cell>
        </row>
        <row r="3017">
          <cell r="A3017" t="str">
            <v>M4</v>
          </cell>
          <cell r="B3017" t="str">
            <v>W17</v>
          </cell>
          <cell r="C3017">
            <v>43214</v>
          </cell>
          <cell r="D3017" t="str">
            <v>A</v>
          </cell>
          <cell r="E3017" t="str">
            <v>IN T/P</v>
          </cell>
          <cell r="G3017" t="str">
            <v>New</v>
          </cell>
          <cell r="H3017" t="str">
            <v>Clear View Cover</v>
          </cell>
          <cell r="J3017">
            <v>1608</v>
          </cell>
          <cell r="L3017">
            <v>1</v>
          </cell>
        </row>
        <row r="3018">
          <cell r="A3018" t="str">
            <v>M4</v>
          </cell>
          <cell r="B3018" t="str">
            <v>W17</v>
          </cell>
          <cell r="C3018">
            <v>43214</v>
          </cell>
          <cell r="D3018" t="str">
            <v>A</v>
          </cell>
          <cell r="E3018" t="str">
            <v>IN T/P</v>
          </cell>
          <cell r="G3018" t="str">
            <v>Old</v>
          </cell>
          <cell r="H3018" t="str">
            <v>Clear View Cover</v>
          </cell>
          <cell r="J3018">
            <v>172</v>
          </cell>
          <cell r="L3018">
            <v>0</v>
          </cell>
        </row>
        <row r="3019">
          <cell r="A3019" t="str">
            <v>M4</v>
          </cell>
          <cell r="B3019" t="str">
            <v>W17</v>
          </cell>
          <cell r="C3019">
            <v>43214</v>
          </cell>
          <cell r="D3019" t="str">
            <v>A</v>
          </cell>
          <cell r="E3019" t="str">
            <v>IN T/P</v>
          </cell>
          <cell r="G3019" t="str">
            <v>Old</v>
          </cell>
          <cell r="H3019" t="str">
            <v>Clear View Cover</v>
          </cell>
          <cell r="J3019">
            <v>88</v>
          </cell>
          <cell r="L3019">
            <v>0</v>
          </cell>
        </row>
        <row r="3020">
          <cell r="A3020" t="str">
            <v>M4</v>
          </cell>
          <cell r="B3020" t="str">
            <v>W17</v>
          </cell>
          <cell r="C3020">
            <v>43214</v>
          </cell>
          <cell r="D3020" t="str">
            <v>A</v>
          </cell>
          <cell r="E3020" t="str">
            <v>IN T/P</v>
          </cell>
          <cell r="G3020" t="str">
            <v>Old</v>
          </cell>
          <cell r="H3020" t="str">
            <v>Clear View Cover</v>
          </cell>
          <cell r="J3020">
            <v>1990</v>
          </cell>
          <cell r="L3020">
            <v>5</v>
          </cell>
        </row>
        <row r="3021">
          <cell r="A3021" t="str">
            <v>M4</v>
          </cell>
          <cell r="B3021" t="str">
            <v>W17</v>
          </cell>
          <cell r="C3021">
            <v>43214</v>
          </cell>
          <cell r="D3021" t="str">
            <v>A</v>
          </cell>
          <cell r="E3021" t="str">
            <v>IN T/P</v>
          </cell>
          <cell r="G3021" t="str">
            <v>Old</v>
          </cell>
          <cell r="H3021" t="str">
            <v>Clear View Cover</v>
          </cell>
          <cell r="J3021">
            <v>113</v>
          </cell>
          <cell r="L3021">
            <v>1</v>
          </cell>
        </row>
        <row r="3022">
          <cell r="A3022" t="str">
            <v>M4</v>
          </cell>
          <cell r="B3022" t="str">
            <v>W17</v>
          </cell>
          <cell r="C3022">
            <v>43214</v>
          </cell>
          <cell r="D3022" t="str">
            <v>A</v>
          </cell>
          <cell r="E3022" t="str">
            <v>IN T/P</v>
          </cell>
          <cell r="G3022" t="str">
            <v>Old</v>
          </cell>
          <cell r="H3022" t="str">
            <v>Clear View Cover</v>
          </cell>
          <cell r="J3022">
            <v>656</v>
          </cell>
          <cell r="L3022">
            <v>0</v>
          </cell>
        </row>
        <row r="3023">
          <cell r="A3023" t="str">
            <v>M4</v>
          </cell>
          <cell r="B3023" t="str">
            <v>W17</v>
          </cell>
          <cell r="C3023">
            <v>43214</v>
          </cell>
          <cell r="D3023" t="str">
            <v>A</v>
          </cell>
          <cell r="E3023" t="str">
            <v>IN T/P</v>
          </cell>
          <cell r="G3023" t="str">
            <v>Old</v>
          </cell>
          <cell r="H3023" t="str">
            <v>Clear View Cover</v>
          </cell>
          <cell r="J3023">
            <v>542</v>
          </cell>
          <cell r="L3023">
            <v>0</v>
          </cell>
        </row>
        <row r="3024">
          <cell r="A3024" t="str">
            <v>M4</v>
          </cell>
          <cell r="B3024" t="str">
            <v>W17</v>
          </cell>
          <cell r="C3024">
            <v>43214</v>
          </cell>
          <cell r="D3024" t="str">
            <v>A</v>
          </cell>
          <cell r="E3024" t="str">
            <v>IN T/P</v>
          </cell>
          <cell r="G3024" t="str">
            <v>Old</v>
          </cell>
          <cell r="H3024" t="str">
            <v>Book cover</v>
          </cell>
          <cell r="J3024">
            <v>851</v>
          </cell>
          <cell r="L3024">
            <v>0</v>
          </cell>
        </row>
        <row r="3025">
          <cell r="A3025" t="str">
            <v>M4</v>
          </cell>
          <cell r="B3025" t="str">
            <v>W17</v>
          </cell>
          <cell r="C3025">
            <v>43214</v>
          </cell>
          <cell r="D3025" t="str">
            <v>A</v>
          </cell>
          <cell r="E3025" t="str">
            <v>IN T/P</v>
          </cell>
          <cell r="G3025" t="str">
            <v>Old</v>
          </cell>
          <cell r="H3025" t="str">
            <v>Book cover</v>
          </cell>
          <cell r="J3025">
            <v>1521</v>
          </cell>
          <cell r="L3025">
            <v>1</v>
          </cell>
        </row>
        <row r="3026">
          <cell r="A3026" t="str">
            <v>M4</v>
          </cell>
          <cell r="B3026" t="str">
            <v>W17</v>
          </cell>
          <cell r="C3026">
            <v>43214</v>
          </cell>
          <cell r="D3026" t="str">
            <v>A</v>
          </cell>
          <cell r="E3026" t="str">
            <v>IN T/P</v>
          </cell>
          <cell r="G3026" t="str">
            <v>Old</v>
          </cell>
          <cell r="H3026" t="str">
            <v>Book cover</v>
          </cell>
          <cell r="J3026">
            <v>840</v>
          </cell>
          <cell r="L3026">
            <v>0</v>
          </cell>
        </row>
        <row r="3027">
          <cell r="A3027" t="str">
            <v>M4</v>
          </cell>
          <cell r="B3027" t="str">
            <v>W17</v>
          </cell>
          <cell r="C3027">
            <v>43214</v>
          </cell>
          <cell r="D3027" t="str">
            <v>A</v>
          </cell>
          <cell r="E3027" t="str">
            <v>IN T/P</v>
          </cell>
          <cell r="G3027" t="str">
            <v>Old</v>
          </cell>
          <cell r="H3027" t="str">
            <v>Book cover</v>
          </cell>
          <cell r="J3027">
            <v>670</v>
          </cell>
          <cell r="L3027">
            <v>1</v>
          </cell>
        </row>
        <row r="3028">
          <cell r="A3028" t="str">
            <v>M4</v>
          </cell>
          <cell r="B3028" t="str">
            <v>W17</v>
          </cell>
          <cell r="C3028">
            <v>43214</v>
          </cell>
          <cell r="D3028" t="str">
            <v>A</v>
          </cell>
          <cell r="E3028" t="str">
            <v>IN T/P</v>
          </cell>
          <cell r="G3028" t="str">
            <v>Old</v>
          </cell>
          <cell r="H3028" t="str">
            <v>Book cover</v>
          </cell>
          <cell r="J3028">
            <v>400</v>
          </cell>
          <cell r="L3028">
            <v>0</v>
          </cell>
        </row>
        <row r="3029">
          <cell r="A3029" t="str">
            <v>M4</v>
          </cell>
          <cell r="B3029" t="str">
            <v>W17</v>
          </cell>
          <cell r="C3029">
            <v>43214</v>
          </cell>
          <cell r="D3029" t="str">
            <v>A</v>
          </cell>
          <cell r="E3029" t="str">
            <v>MAIN HEATING</v>
          </cell>
          <cell r="G3029" t="str">
            <v>Old</v>
          </cell>
          <cell r="H3029" t="str">
            <v>Book cover</v>
          </cell>
          <cell r="J3029">
            <v>186</v>
          </cell>
          <cell r="L3029">
            <v>0</v>
          </cell>
        </row>
        <row r="3030">
          <cell r="A3030" t="str">
            <v>M4</v>
          </cell>
          <cell r="B3030" t="str">
            <v>W17</v>
          </cell>
          <cell r="C3030">
            <v>43214</v>
          </cell>
          <cell r="D3030" t="str">
            <v>A</v>
          </cell>
          <cell r="E3030" t="str">
            <v>MAIN HEATING</v>
          </cell>
          <cell r="G3030" t="str">
            <v>Old</v>
          </cell>
          <cell r="H3030" t="str">
            <v>Book cover</v>
          </cell>
          <cell r="J3030">
            <v>55</v>
          </cell>
          <cell r="L3030">
            <v>0</v>
          </cell>
        </row>
        <row r="3031">
          <cell r="A3031" t="str">
            <v>M4</v>
          </cell>
          <cell r="B3031" t="str">
            <v>W17</v>
          </cell>
          <cell r="C3031">
            <v>43214</v>
          </cell>
          <cell r="D3031" t="str">
            <v>A</v>
          </cell>
          <cell r="E3031" t="str">
            <v>MAIN HEATING</v>
          </cell>
          <cell r="G3031" t="str">
            <v>Old</v>
          </cell>
          <cell r="H3031" t="str">
            <v>Book cover</v>
          </cell>
          <cell r="J3031">
            <v>690</v>
          </cell>
          <cell r="L3031">
            <v>0</v>
          </cell>
        </row>
        <row r="3032">
          <cell r="A3032" t="str">
            <v>M4</v>
          </cell>
          <cell r="B3032" t="str">
            <v>W17</v>
          </cell>
          <cell r="C3032">
            <v>43214</v>
          </cell>
          <cell r="D3032" t="str">
            <v>A</v>
          </cell>
          <cell r="E3032" t="str">
            <v>MAIN HEATING</v>
          </cell>
          <cell r="G3032" t="str">
            <v>Old</v>
          </cell>
          <cell r="H3032" t="str">
            <v>Clear View Cover</v>
          </cell>
          <cell r="J3032">
            <v>268</v>
          </cell>
          <cell r="L3032">
            <v>2</v>
          </cell>
        </row>
        <row r="3033">
          <cell r="A3033" t="str">
            <v>M4</v>
          </cell>
          <cell r="B3033" t="str">
            <v>W17</v>
          </cell>
          <cell r="C3033">
            <v>43214</v>
          </cell>
          <cell r="D3033" t="str">
            <v>A</v>
          </cell>
          <cell r="E3033" t="str">
            <v>MAIN HEATING</v>
          </cell>
          <cell r="G3033" t="str">
            <v>Old</v>
          </cell>
          <cell r="H3033" t="str">
            <v>Clear View Cover</v>
          </cell>
          <cell r="J3033">
            <v>562</v>
          </cell>
          <cell r="L3033">
            <v>0</v>
          </cell>
        </row>
        <row r="3034">
          <cell r="A3034" t="str">
            <v>M4</v>
          </cell>
          <cell r="B3034" t="str">
            <v>W17</v>
          </cell>
          <cell r="C3034">
            <v>43214</v>
          </cell>
          <cell r="D3034" t="str">
            <v>A</v>
          </cell>
          <cell r="E3034" t="str">
            <v>ASSY</v>
          </cell>
          <cell r="G3034" t="str">
            <v>New Silicon</v>
          </cell>
          <cell r="H3034" t="str">
            <v>Silicon</v>
          </cell>
          <cell r="J3034">
            <v>199</v>
          </cell>
          <cell r="L3034">
            <v>0</v>
          </cell>
        </row>
        <row r="3035">
          <cell r="A3035" t="str">
            <v>M4</v>
          </cell>
          <cell r="B3035" t="str">
            <v>W17</v>
          </cell>
          <cell r="C3035">
            <v>43214</v>
          </cell>
          <cell r="D3035" t="str">
            <v>A</v>
          </cell>
          <cell r="E3035" t="str">
            <v>ASSY</v>
          </cell>
          <cell r="G3035" t="str">
            <v>Old Silicon</v>
          </cell>
          <cell r="H3035" t="str">
            <v>Silicon</v>
          </cell>
          <cell r="J3035">
            <v>84</v>
          </cell>
          <cell r="L3035">
            <v>0</v>
          </cell>
        </row>
        <row r="3036">
          <cell r="A3036" t="str">
            <v>M4</v>
          </cell>
          <cell r="B3036" t="str">
            <v>W17</v>
          </cell>
          <cell r="C3036">
            <v>43214</v>
          </cell>
          <cell r="D3036" t="str">
            <v>A</v>
          </cell>
          <cell r="E3036" t="str">
            <v>ASSY</v>
          </cell>
          <cell r="G3036" t="str">
            <v>Old</v>
          </cell>
          <cell r="H3036" t="str">
            <v>Book cover</v>
          </cell>
          <cell r="J3036">
            <v>328</v>
          </cell>
          <cell r="L3036">
            <v>17</v>
          </cell>
        </row>
        <row r="3037">
          <cell r="A3037" t="str">
            <v>M4</v>
          </cell>
          <cell r="B3037" t="str">
            <v>W17</v>
          </cell>
          <cell r="C3037">
            <v>43214</v>
          </cell>
          <cell r="D3037" t="str">
            <v>A</v>
          </cell>
          <cell r="E3037" t="str">
            <v>ASSY</v>
          </cell>
          <cell r="G3037" t="str">
            <v>Old</v>
          </cell>
          <cell r="H3037" t="str">
            <v>Book cover</v>
          </cell>
          <cell r="J3037">
            <v>1935</v>
          </cell>
          <cell r="L3037">
            <v>55</v>
          </cell>
        </row>
        <row r="3038">
          <cell r="A3038" t="str">
            <v>M4</v>
          </cell>
          <cell r="B3038" t="str">
            <v>W17</v>
          </cell>
          <cell r="C3038">
            <v>43214</v>
          </cell>
          <cell r="D3038" t="str">
            <v>A</v>
          </cell>
          <cell r="E3038" t="str">
            <v>ASSY</v>
          </cell>
          <cell r="G3038" t="str">
            <v>Old</v>
          </cell>
          <cell r="H3038" t="str">
            <v>Book cover</v>
          </cell>
          <cell r="J3038">
            <v>838</v>
          </cell>
          <cell r="L3038">
            <v>0</v>
          </cell>
        </row>
        <row r="3039">
          <cell r="A3039" t="str">
            <v>M4</v>
          </cell>
          <cell r="B3039" t="str">
            <v>W17</v>
          </cell>
          <cell r="C3039">
            <v>43214</v>
          </cell>
          <cell r="D3039" t="str">
            <v>A</v>
          </cell>
          <cell r="E3039" t="str">
            <v>ASSY</v>
          </cell>
          <cell r="G3039" t="str">
            <v>Old</v>
          </cell>
          <cell r="H3039" t="str">
            <v>Book cover</v>
          </cell>
          <cell r="J3039">
            <v>561</v>
          </cell>
          <cell r="L3039">
            <v>0</v>
          </cell>
        </row>
        <row r="3040">
          <cell r="A3040" t="str">
            <v>M4</v>
          </cell>
          <cell r="B3040" t="str">
            <v>W17</v>
          </cell>
          <cell r="C3040">
            <v>43214</v>
          </cell>
          <cell r="D3040" t="str">
            <v>A</v>
          </cell>
          <cell r="E3040" t="str">
            <v>ASSY</v>
          </cell>
          <cell r="G3040" t="str">
            <v>Old</v>
          </cell>
          <cell r="H3040" t="str">
            <v>Book cover</v>
          </cell>
          <cell r="J3040">
            <v>662</v>
          </cell>
          <cell r="L3040">
            <v>2</v>
          </cell>
        </row>
        <row r="3041">
          <cell r="A3041" t="str">
            <v>M4</v>
          </cell>
          <cell r="B3041" t="str">
            <v>W17</v>
          </cell>
          <cell r="C3041">
            <v>43214</v>
          </cell>
          <cell r="D3041" t="str">
            <v>A</v>
          </cell>
          <cell r="E3041" t="str">
            <v>ASSY</v>
          </cell>
          <cell r="G3041" t="str">
            <v>New</v>
          </cell>
          <cell r="H3041" t="str">
            <v>Clear View Cover</v>
          </cell>
          <cell r="J3041">
            <v>2622</v>
          </cell>
          <cell r="L3041">
            <v>10</v>
          </cell>
        </row>
        <row r="3042">
          <cell r="A3042" t="str">
            <v>M4</v>
          </cell>
          <cell r="B3042" t="str">
            <v>W17</v>
          </cell>
          <cell r="C3042">
            <v>43214</v>
          </cell>
          <cell r="D3042" t="str">
            <v>A</v>
          </cell>
          <cell r="E3042" t="str">
            <v>ASSY</v>
          </cell>
          <cell r="G3042" t="str">
            <v>New</v>
          </cell>
          <cell r="H3042" t="str">
            <v>Clear View Cover</v>
          </cell>
          <cell r="J3042">
            <v>262</v>
          </cell>
          <cell r="L3042">
            <v>0</v>
          </cell>
        </row>
        <row r="3043">
          <cell r="A3043" t="str">
            <v>M4</v>
          </cell>
          <cell r="B3043" t="str">
            <v>W17</v>
          </cell>
          <cell r="C3043">
            <v>43214</v>
          </cell>
          <cell r="D3043" t="str">
            <v>A</v>
          </cell>
          <cell r="E3043" t="str">
            <v>ASSY</v>
          </cell>
          <cell r="G3043" t="str">
            <v>New</v>
          </cell>
          <cell r="H3043" t="str">
            <v>Clear View Cover</v>
          </cell>
          <cell r="J3043">
            <v>142</v>
          </cell>
          <cell r="L3043">
            <v>0</v>
          </cell>
        </row>
        <row r="3044">
          <cell r="A3044" t="str">
            <v>M4</v>
          </cell>
          <cell r="B3044" t="str">
            <v>W17</v>
          </cell>
          <cell r="C3044">
            <v>43214</v>
          </cell>
          <cell r="D3044" t="str">
            <v>A</v>
          </cell>
          <cell r="E3044" t="str">
            <v>ASSY</v>
          </cell>
          <cell r="G3044" t="str">
            <v>New</v>
          </cell>
          <cell r="H3044" t="str">
            <v>Clear View Cover</v>
          </cell>
          <cell r="J3044">
            <v>460</v>
          </cell>
          <cell r="L3044">
            <v>0</v>
          </cell>
        </row>
        <row r="3045">
          <cell r="A3045" t="str">
            <v>M4</v>
          </cell>
          <cell r="B3045" t="str">
            <v>W17</v>
          </cell>
          <cell r="C3045">
            <v>43214</v>
          </cell>
          <cell r="D3045" t="str">
            <v>A</v>
          </cell>
          <cell r="E3045" t="str">
            <v>ASSY</v>
          </cell>
          <cell r="G3045" t="str">
            <v>Old</v>
          </cell>
          <cell r="H3045" t="str">
            <v>Clear View Cover</v>
          </cell>
          <cell r="J3045">
            <v>1848</v>
          </cell>
          <cell r="L3045">
            <v>8</v>
          </cell>
        </row>
        <row r="3046">
          <cell r="A3046" t="str">
            <v>M4</v>
          </cell>
          <cell r="B3046" t="str">
            <v>W17</v>
          </cell>
          <cell r="C3046">
            <v>43214</v>
          </cell>
          <cell r="D3046" t="str">
            <v>A</v>
          </cell>
          <cell r="E3046" t="str">
            <v>ASSY</v>
          </cell>
          <cell r="G3046" t="str">
            <v>Old</v>
          </cell>
          <cell r="H3046" t="str">
            <v>Clear View Cover</v>
          </cell>
          <cell r="J3046">
            <v>534</v>
          </cell>
          <cell r="L3046">
            <v>0</v>
          </cell>
        </row>
        <row r="3047">
          <cell r="A3047" t="str">
            <v>M4</v>
          </cell>
          <cell r="B3047" t="str">
            <v>W17</v>
          </cell>
          <cell r="C3047">
            <v>43214</v>
          </cell>
          <cell r="D3047" t="str">
            <v>A</v>
          </cell>
          <cell r="E3047" t="str">
            <v>ASSY</v>
          </cell>
          <cell r="G3047" t="str">
            <v>New</v>
          </cell>
          <cell r="H3047" t="str">
            <v>Clear View Cover</v>
          </cell>
          <cell r="J3047">
            <v>1063</v>
          </cell>
          <cell r="L3047">
            <v>7</v>
          </cell>
        </row>
        <row r="3048">
          <cell r="A3048" t="str">
            <v>M4</v>
          </cell>
          <cell r="B3048" t="str">
            <v>W17</v>
          </cell>
          <cell r="C3048">
            <v>43214</v>
          </cell>
          <cell r="D3048" t="str">
            <v>A</v>
          </cell>
          <cell r="E3048" t="str">
            <v>ASSY</v>
          </cell>
          <cell r="G3048" t="str">
            <v>New</v>
          </cell>
          <cell r="H3048" t="str">
            <v>Clear View Cover</v>
          </cell>
          <cell r="J3048">
            <v>2258</v>
          </cell>
          <cell r="L3048">
            <v>11</v>
          </cell>
        </row>
        <row r="3049">
          <cell r="A3049" t="str">
            <v>M4</v>
          </cell>
          <cell r="B3049" t="str">
            <v>W17</v>
          </cell>
          <cell r="C3049">
            <v>43214</v>
          </cell>
          <cell r="D3049" t="str">
            <v>A</v>
          </cell>
          <cell r="E3049" t="str">
            <v>ASSY</v>
          </cell>
          <cell r="G3049" t="str">
            <v>New</v>
          </cell>
          <cell r="H3049" t="str">
            <v>Clear View Cover</v>
          </cell>
          <cell r="J3049">
            <v>135</v>
          </cell>
          <cell r="L3049">
            <v>0</v>
          </cell>
        </row>
        <row r="3050">
          <cell r="A3050" t="str">
            <v>M4</v>
          </cell>
          <cell r="B3050" t="str">
            <v>W17</v>
          </cell>
          <cell r="C3050">
            <v>43214</v>
          </cell>
          <cell r="D3050" t="str">
            <v>A</v>
          </cell>
          <cell r="E3050" t="str">
            <v>ASSY</v>
          </cell>
          <cell r="G3050" t="str">
            <v>New</v>
          </cell>
          <cell r="H3050" t="str">
            <v>Clear View Cover</v>
          </cell>
          <cell r="J3050">
            <v>610</v>
          </cell>
          <cell r="L3050">
            <v>0</v>
          </cell>
        </row>
        <row r="3051">
          <cell r="A3051" t="str">
            <v>M4</v>
          </cell>
          <cell r="B3051" t="str">
            <v>W17</v>
          </cell>
          <cell r="C3051">
            <v>43214</v>
          </cell>
          <cell r="D3051" t="str">
            <v>A</v>
          </cell>
          <cell r="E3051" t="str">
            <v>ASSY</v>
          </cell>
          <cell r="G3051" t="str">
            <v>New</v>
          </cell>
          <cell r="H3051" t="str">
            <v>Clear View Cover</v>
          </cell>
          <cell r="J3051">
            <v>1000</v>
          </cell>
          <cell r="L3051">
            <v>10</v>
          </cell>
        </row>
        <row r="3052">
          <cell r="A3052" t="str">
            <v>M4</v>
          </cell>
          <cell r="B3052" t="str">
            <v>W17</v>
          </cell>
          <cell r="C3052">
            <v>43214</v>
          </cell>
          <cell r="D3052" t="str">
            <v>A</v>
          </cell>
          <cell r="E3052" t="str">
            <v>ASSY</v>
          </cell>
          <cell r="G3052" t="str">
            <v>New</v>
          </cell>
          <cell r="H3052" t="str">
            <v>Clear View Cover</v>
          </cell>
          <cell r="J3052">
            <v>114</v>
          </cell>
          <cell r="L3052">
            <v>0</v>
          </cell>
        </row>
        <row r="3053">
          <cell r="A3053" t="str">
            <v>M4</v>
          </cell>
          <cell r="B3053" t="str">
            <v>W17</v>
          </cell>
          <cell r="C3053">
            <v>43214</v>
          </cell>
          <cell r="D3053" t="str">
            <v>A</v>
          </cell>
          <cell r="E3053" t="str">
            <v>ASSY</v>
          </cell>
          <cell r="G3053" t="str">
            <v>Old</v>
          </cell>
          <cell r="H3053" t="str">
            <v>Flip Cover</v>
          </cell>
          <cell r="J3053">
            <v>440</v>
          </cell>
          <cell r="L3053">
            <v>0</v>
          </cell>
        </row>
        <row r="3054">
          <cell r="A3054" t="str">
            <v>M4</v>
          </cell>
          <cell r="B3054" t="str">
            <v>W17</v>
          </cell>
          <cell r="C3054">
            <v>43214</v>
          </cell>
          <cell r="D3054" t="str">
            <v>A</v>
          </cell>
          <cell r="E3054" t="str">
            <v>ASSY</v>
          </cell>
          <cell r="G3054" t="str">
            <v>Old</v>
          </cell>
          <cell r="H3054" t="str">
            <v>Flip Cover</v>
          </cell>
          <cell r="J3054">
            <v>760</v>
          </cell>
          <cell r="L3054">
            <v>0</v>
          </cell>
        </row>
        <row r="3055">
          <cell r="A3055" t="str">
            <v>M4</v>
          </cell>
          <cell r="B3055" t="str">
            <v>W17</v>
          </cell>
          <cell r="C3055">
            <v>43214</v>
          </cell>
          <cell r="D3055" t="str">
            <v>A</v>
          </cell>
          <cell r="E3055" t="str">
            <v>ASSY</v>
          </cell>
          <cell r="G3055" t="str">
            <v>Old</v>
          </cell>
          <cell r="H3055" t="str">
            <v>Clear View Cover</v>
          </cell>
          <cell r="J3055">
            <v>151</v>
          </cell>
          <cell r="L3055">
            <v>0</v>
          </cell>
        </row>
        <row r="3056">
          <cell r="A3056" t="str">
            <v>M4</v>
          </cell>
          <cell r="B3056" t="str">
            <v>W17</v>
          </cell>
          <cell r="C3056">
            <v>43214</v>
          </cell>
          <cell r="D3056" t="str">
            <v>A</v>
          </cell>
          <cell r="E3056" t="str">
            <v>ASSY</v>
          </cell>
          <cell r="G3056" t="str">
            <v>Old</v>
          </cell>
          <cell r="H3056" t="str">
            <v>Clear View Cover</v>
          </cell>
          <cell r="J3056">
            <v>730</v>
          </cell>
          <cell r="L3056">
            <v>3</v>
          </cell>
        </row>
        <row r="3057">
          <cell r="A3057" t="str">
            <v>M4</v>
          </cell>
          <cell r="B3057" t="str">
            <v>W17</v>
          </cell>
          <cell r="C3057">
            <v>43214</v>
          </cell>
          <cell r="D3057" t="str">
            <v>A</v>
          </cell>
          <cell r="E3057" t="str">
            <v>ASSY</v>
          </cell>
          <cell r="G3057" t="str">
            <v>Old</v>
          </cell>
          <cell r="H3057" t="str">
            <v>Clear View Cover</v>
          </cell>
          <cell r="J3057">
            <v>142</v>
          </cell>
          <cell r="L3057">
            <v>0</v>
          </cell>
        </row>
        <row r="3058">
          <cell r="A3058" t="str">
            <v>M4</v>
          </cell>
          <cell r="B3058" t="str">
            <v>W17</v>
          </cell>
          <cell r="C3058">
            <v>43214</v>
          </cell>
          <cell r="D3058" t="str">
            <v>A</v>
          </cell>
          <cell r="E3058" t="str">
            <v>ASSY</v>
          </cell>
          <cell r="G3058" t="str">
            <v>Old</v>
          </cell>
          <cell r="H3058" t="str">
            <v>Clear View Cover</v>
          </cell>
          <cell r="J3058">
            <v>600</v>
          </cell>
          <cell r="L3058">
            <v>0</v>
          </cell>
        </row>
        <row r="3059">
          <cell r="A3059" t="str">
            <v>M4</v>
          </cell>
          <cell r="B3059" t="str">
            <v>W17</v>
          </cell>
          <cell r="C3059">
            <v>43214</v>
          </cell>
          <cell r="D3059" t="str">
            <v>A</v>
          </cell>
          <cell r="E3059" t="str">
            <v>ASSY</v>
          </cell>
          <cell r="G3059" t="str">
            <v>Old</v>
          </cell>
          <cell r="H3059" t="str">
            <v>Clear View Cover</v>
          </cell>
          <cell r="J3059">
            <v>259</v>
          </cell>
          <cell r="L3059">
            <v>0</v>
          </cell>
        </row>
        <row r="3060">
          <cell r="A3060" t="str">
            <v>M4</v>
          </cell>
          <cell r="B3060" t="str">
            <v>W17</v>
          </cell>
          <cell r="C3060">
            <v>43214</v>
          </cell>
          <cell r="D3060" t="str">
            <v>A</v>
          </cell>
          <cell r="E3060" t="str">
            <v>ASSY</v>
          </cell>
          <cell r="G3060" t="str">
            <v>New</v>
          </cell>
          <cell r="H3060" t="str">
            <v>Clear View Cover</v>
          </cell>
          <cell r="J3060">
            <v>1760</v>
          </cell>
          <cell r="L3060">
            <v>8</v>
          </cell>
        </row>
        <row r="3061">
          <cell r="A3061" t="str">
            <v>M4</v>
          </cell>
          <cell r="B3061" t="str">
            <v>W17</v>
          </cell>
          <cell r="C3061">
            <v>43214</v>
          </cell>
          <cell r="D3061" t="str">
            <v>A</v>
          </cell>
          <cell r="E3061" t="str">
            <v>EDGE COATING</v>
          </cell>
          <cell r="G3061" t="str">
            <v>New</v>
          </cell>
          <cell r="H3061" t="str">
            <v>Clear View Cover</v>
          </cell>
          <cell r="J3061">
            <v>2334</v>
          </cell>
          <cell r="L3061">
            <v>10</v>
          </cell>
        </row>
        <row r="3062">
          <cell r="A3062" t="str">
            <v>M4</v>
          </cell>
          <cell r="B3062" t="str">
            <v>W17</v>
          </cell>
          <cell r="C3062">
            <v>43214</v>
          </cell>
          <cell r="D3062" t="str">
            <v>A</v>
          </cell>
          <cell r="E3062" t="str">
            <v>EDGE COATING</v>
          </cell>
          <cell r="G3062" t="str">
            <v>New</v>
          </cell>
          <cell r="H3062" t="str">
            <v>Clear View Cover</v>
          </cell>
          <cell r="J3062">
            <v>974</v>
          </cell>
          <cell r="L3062">
            <v>1</v>
          </cell>
        </row>
        <row r="3063">
          <cell r="A3063" t="str">
            <v>M4</v>
          </cell>
          <cell r="B3063" t="str">
            <v>W17</v>
          </cell>
          <cell r="C3063">
            <v>43214</v>
          </cell>
          <cell r="D3063" t="str">
            <v>A</v>
          </cell>
          <cell r="E3063" t="str">
            <v>EDGE COATING</v>
          </cell>
          <cell r="G3063" t="str">
            <v>New</v>
          </cell>
          <cell r="H3063" t="str">
            <v>Clear View Cover</v>
          </cell>
          <cell r="J3063">
            <v>630</v>
          </cell>
          <cell r="L3063">
            <v>0</v>
          </cell>
        </row>
        <row r="3064">
          <cell r="A3064" t="str">
            <v>M4</v>
          </cell>
          <cell r="B3064" t="str">
            <v>W17</v>
          </cell>
          <cell r="C3064">
            <v>43214</v>
          </cell>
          <cell r="D3064" t="str">
            <v>A</v>
          </cell>
          <cell r="E3064" t="str">
            <v>EDGE COATING</v>
          </cell>
          <cell r="G3064" t="str">
            <v>New</v>
          </cell>
          <cell r="H3064" t="str">
            <v>Clear View Cover</v>
          </cell>
          <cell r="J3064">
            <v>143</v>
          </cell>
          <cell r="L3064">
            <v>0</v>
          </cell>
        </row>
        <row r="3065">
          <cell r="A3065" t="str">
            <v>M4</v>
          </cell>
          <cell r="B3065" t="str">
            <v>W17</v>
          </cell>
          <cell r="C3065">
            <v>43214</v>
          </cell>
          <cell r="D3065" t="str">
            <v>A</v>
          </cell>
          <cell r="E3065" t="str">
            <v>EDGE COATING</v>
          </cell>
          <cell r="G3065" t="str">
            <v>New</v>
          </cell>
          <cell r="H3065" t="str">
            <v>Clear View Cover</v>
          </cell>
          <cell r="J3065">
            <v>127</v>
          </cell>
          <cell r="L3065">
            <v>0</v>
          </cell>
        </row>
        <row r="3066">
          <cell r="A3066" t="str">
            <v>M4</v>
          </cell>
          <cell r="B3066" t="str">
            <v>W17</v>
          </cell>
          <cell r="C3066">
            <v>43214</v>
          </cell>
          <cell r="D3066" t="str">
            <v>A</v>
          </cell>
          <cell r="E3066" t="str">
            <v>EDGE COATING</v>
          </cell>
          <cell r="G3066" t="str">
            <v>New</v>
          </cell>
          <cell r="H3066" t="str">
            <v>Clear View Cover</v>
          </cell>
          <cell r="J3066">
            <v>10</v>
          </cell>
          <cell r="L3066">
            <v>0</v>
          </cell>
        </row>
        <row r="3067">
          <cell r="A3067" t="str">
            <v>M4</v>
          </cell>
          <cell r="B3067" t="str">
            <v>W17</v>
          </cell>
          <cell r="C3067">
            <v>43214</v>
          </cell>
          <cell r="D3067" t="str">
            <v>A</v>
          </cell>
          <cell r="E3067" t="str">
            <v>EDGE COATING</v>
          </cell>
          <cell r="G3067" t="str">
            <v>New</v>
          </cell>
          <cell r="H3067" t="str">
            <v>Clear View Cover</v>
          </cell>
          <cell r="J3067">
            <v>52</v>
          </cell>
          <cell r="L3067">
            <v>0</v>
          </cell>
        </row>
        <row r="3068">
          <cell r="A3068" t="str">
            <v>M4</v>
          </cell>
          <cell r="B3068" t="str">
            <v>W17</v>
          </cell>
          <cell r="C3068">
            <v>43214</v>
          </cell>
          <cell r="D3068" t="str">
            <v>A</v>
          </cell>
          <cell r="E3068" t="str">
            <v>EDGE COATING</v>
          </cell>
          <cell r="G3068" t="str">
            <v>New</v>
          </cell>
          <cell r="H3068" t="str">
            <v>Clear View Cover</v>
          </cell>
          <cell r="J3068">
            <v>956</v>
          </cell>
          <cell r="L3068">
            <v>10</v>
          </cell>
        </row>
        <row r="3069">
          <cell r="A3069" t="str">
            <v>M4</v>
          </cell>
          <cell r="B3069" t="str">
            <v>W17</v>
          </cell>
          <cell r="C3069">
            <v>43214</v>
          </cell>
          <cell r="D3069" t="str">
            <v>A</v>
          </cell>
          <cell r="E3069" t="str">
            <v>EDGE COATING</v>
          </cell>
          <cell r="G3069" t="str">
            <v>New</v>
          </cell>
          <cell r="H3069" t="str">
            <v>Clear View Cover</v>
          </cell>
          <cell r="J3069">
            <v>77</v>
          </cell>
          <cell r="L3069">
            <v>1</v>
          </cell>
        </row>
        <row r="3070">
          <cell r="A3070" t="str">
            <v>M4</v>
          </cell>
          <cell r="B3070" t="str">
            <v>W17</v>
          </cell>
          <cell r="C3070">
            <v>43214</v>
          </cell>
          <cell r="D3070" t="str">
            <v>A</v>
          </cell>
          <cell r="E3070" t="str">
            <v>EDGE COATING</v>
          </cell>
          <cell r="G3070" t="str">
            <v>Old</v>
          </cell>
          <cell r="H3070" t="str">
            <v>Clear View Cover</v>
          </cell>
          <cell r="J3070">
            <v>235</v>
          </cell>
          <cell r="L3070">
            <v>6</v>
          </cell>
        </row>
        <row r="3071">
          <cell r="A3071" t="str">
            <v>M4</v>
          </cell>
          <cell r="B3071" t="str">
            <v>W17</v>
          </cell>
          <cell r="C3071">
            <v>43214</v>
          </cell>
          <cell r="D3071" t="str">
            <v>A</v>
          </cell>
          <cell r="E3071" t="str">
            <v>EDGE COATING</v>
          </cell>
          <cell r="G3071" t="str">
            <v>Old</v>
          </cell>
          <cell r="H3071" t="str">
            <v>Clear View Cover</v>
          </cell>
          <cell r="J3071">
            <v>855</v>
          </cell>
          <cell r="L3071">
            <v>4</v>
          </cell>
        </row>
        <row r="3072">
          <cell r="A3072" t="str">
            <v>M4</v>
          </cell>
          <cell r="B3072" t="str">
            <v>W17</v>
          </cell>
          <cell r="C3072">
            <v>43214</v>
          </cell>
          <cell r="D3072" t="str">
            <v>A</v>
          </cell>
          <cell r="E3072" t="str">
            <v>EDGE COATING</v>
          </cell>
          <cell r="G3072" t="str">
            <v>Old</v>
          </cell>
          <cell r="H3072" t="str">
            <v>Clear View Cover</v>
          </cell>
          <cell r="J3072">
            <v>372</v>
          </cell>
          <cell r="L3072">
            <v>0</v>
          </cell>
        </row>
        <row r="3073">
          <cell r="A3073" t="str">
            <v>M4</v>
          </cell>
          <cell r="B3073" t="str">
            <v>W17</v>
          </cell>
          <cell r="C3073">
            <v>43214</v>
          </cell>
          <cell r="D3073" t="str">
            <v>A</v>
          </cell>
          <cell r="E3073" t="str">
            <v>EDGE COATING</v>
          </cell>
          <cell r="G3073" t="str">
            <v>Old</v>
          </cell>
          <cell r="H3073" t="str">
            <v>Clear View Cover</v>
          </cell>
          <cell r="J3073">
            <v>41</v>
          </cell>
          <cell r="L3073">
            <v>2</v>
          </cell>
        </row>
        <row r="3074">
          <cell r="A3074" t="str">
            <v>M4</v>
          </cell>
          <cell r="B3074" t="str">
            <v>W17</v>
          </cell>
          <cell r="C3074">
            <v>43214</v>
          </cell>
          <cell r="D3074" t="str">
            <v>A</v>
          </cell>
          <cell r="E3074" t="str">
            <v>EDGE COATING</v>
          </cell>
          <cell r="G3074" t="str">
            <v>Old</v>
          </cell>
          <cell r="H3074" t="str">
            <v>Clear View Cover</v>
          </cell>
          <cell r="J3074">
            <v>69</v>
          </cell>
          <cell r="L3074">
            <v>0</v>
          </cell>
        </row>
        <row r="3075">
          <cell r="A3075" t="str">
            <v>M4</v>
          </cell>
          <cell r="B3075" t="str">
            <v>W17</v>
          </cell>
          <cell r="C3075">
            <v>43214</v>
          </cell>
          <cell r="D3075" t="str">
            <v>A</v>
          </cell>
          <cell r="E3075" t="str">
            <v>EDGE COATING</v>
          </cell>
          <cell r="G3075" t="str">
            <v>Old</v>
          </cell>
          <cell r="H3075" t="str">
            <v>Clear View Cover</v>
          </cell>
          <cell r="J3075">
            <v>114</v>
          </cell>
          <cell r="L3075">
            <v>1</v>
          </cell>
        </row>
        <row r="3076">
          <cell r="A3076" t="str">
            <v>M4</v>
          </cell>
          <cell r="B3076" t="str">
            <v>W17</v>
          </cell>
          <cell r="C3076">
            <v>43214</v>
          </cell>
          <cell r="D3076" t="str">
            <v>A</v>
          </cell>
          <cell r="E3076" t="str">
            <v>EDGE COATING</v>
          </cell>
          <cell r="G3076" t="str">
            <v>Old</v>
          </cell>
          <cell r="H3076" t="str">
            <v>Clear View Cover</v>
          </cell>
          <cell r="J3076">
            <v>234</v>
          </cell>
          <cell r="L3076">
            <v>2</v>
          </cell>
        </row>
        <row r="3077">
          <cell r="A3077" t="str">
            <v>M4</v>
          </cell>
          <cell r="B3077" t="str">
            <v>W17</v>
          </cell>
          <cell r="C3077">
            <v>43214</v>
          </cell>
          <cell r="D3077" t="str">
            <v>A</v>
          </cell>
          <cell r="E3077" t="str">
            <v>EDGE COATING</v>
          </cell>
          <cell r="G3077" t="str">
            <v>Old</v>
          </cell>
          <cell r="H3077" t="str">
            <v>Clear View Cover</v>
          </cell>
          <cell r="J3077">
            <v>12</v>
          </cell>
          <cell r="L3077">
            <v>0</v>
          </cell>
        </row>
        <row r="3078">
          <cell r="A3078" t="str">
            <v>M4</v>
          </cell>
          <cell r="B3078" t="str">
            <v>W17</v>
          </cell>
          <cell r="C3078">
            <v>43214</v>
          </cell>
          <cell r="D3078" t="str">
            <v>A</v>
          </cell>
          <cell r="E3078" t="str">
            <v>EDGE COATING</v>
          </cell>
          <cell r="G3078" t="str">
            <v>Old</v>
          </cell>
          <cell r="H3078" t="str">
            <v>Clear View Cover</v>
          </cell>
          <cell r="J3078">
            <v>112</v>
          </cell>
          <cell r="L3078">
            <v>0</v>
          </cell>
        </row>
        <row r="3079">
          <cell r="A3079" t="str">
            <v>M4</v>
          </cell>
          <cell r="B3079" t="str">
            <v>W17</v>
          </cell>
          <cell r="C3079">
            <v>43214</v>
          </cell>
          <cell r="D3079" t="str">
            <v>A</v>
          </cell>
          <cell r="E3079" t="str">
            <v>EDGE COATING</v>
          </cell>
          <cell r="G3079" t="str">
            <v>Old</v>
          </cell>
          <cell r="H3079" t="str">
            <v>Clear View Cover</v>
          </cell>
          <cell r="J3079">
            <v>147</v>
          </cell>
          <cell r="L3079">
            <v>5</v>
          </cell>
        </row>
        <row r="3080">
          <cell r="A3080" t="str">
            <v>M4</v>
          </cell>
          <cell r="B3080" t="str">
            <v>W17</v>
          </cell>
          <cell r="C3080">
            <v>43214</v>
          </cell>
          <cell r="D3080" t="str">
            <v>A</v>
          </cell>
          <cell r="E3080" t="str">
            <v>EDGE COATING</v>
          </cell>
          <cell r="G3080" t="str">
            <v>Old</v>
          </cell>
          <cell r="H3080" t="str">
            <v>Clear View Cover</v>
          </cell>
          <cell r="J3080">
            <v>37</v>
          </cell>
          <cell r="L3080">
            <v>5</v>
          </cell>
        </row>
        <row r="3081">
          <cell r="A3081" t="str">
            <v>M4</v>
          </cell>
          <cell r="B3081" t="str">
            <v>W17</v>
          </cell>
          <cell r="C3081">
            <v>43214</v>
          </cell>
          <cell r="D3081" t="str">
            <v>A</v>
          </cell>
          <cell r="E3081" t="str">
            <v>EDGE COATING</v>
          </cell>
          <cell r="G3081" t="str">
            <v>Old</v>
          </cell>
          <cell r="H3081" t="str">
            <v>Book cover</v>
          </cell>
          <cell r="J3081">
            <v>530</v>
          </cell>
          <cell r="L3081">
            <v>0</v>
          </cell>
        </row>
        <row r="3082">
          <cell r="A3082" t="str">
            <v>M4</v>
          </cell>
          <cell r="B3082" t="str">
            <v>W17</v>
          </cell>
          <cell r="C3082">
            <v>43214</v>
          </cell>
          <cell r="D3082" t="str">
            <v>A</v>
          </cell>
          <cell r="E3082" t="str">
            <v>EDGE COATING</v>
          </cell>
          <cell r="G3082" t="str">
            <v>Old</v>
          </cell>
          <cell r="H3082" t="str">
            <v>Book cover</v>
          </cell>
          <cell r="J3082">
            <v>1107</v>
          </cell>
          <cell r="L3082">
            <v>7</v>
          </cell>
        </row>
        <row r="3083">
          <cell r="A3083" t="str">
            <v>M4</v>
          </cell>
          <cell r="B3083" t="str">
            <v>W17</v>
          </cell>
          <cell r="C3083">
            <v>43214</v>
          </cell>
          <cell r="D3083" t="str">
            <v>A</v>
          </cell>
          <cell r="E3083" t="str">
            <v>EDGE COATING</v>
          </cell>
          <cell r="G3083" t="str">
            <v>Old</v>
          </cell>
          <cell r="H3083" t="str">
            <v>Book cover</v>
          </cell>
          <cell r="J3083">
            <v>846</v>
          </cell>
          <cell r="L3083">
            <v>3</v>
          </cell>
        </row>
        <row r="3084">
          <cell r="A3084" t="str">
            <v>M4</v>
          </cell>
          <cell r="B3084" t="str">
            <v>W17</v>
          </cell>
          <cell r="C3084">
            <v>43214</v>
          </cell>
          <cell r="D3084" t="str">
            <v>A</v>
          </cell>
          <cell r="E3084" t="str">
            <v>EDGE COATING</v>
          </cell>
          <cell r="G3084" t="str">
            <v>Old</v>
          </cell>
          <cell r="H3084" t="str">
            <v>Book cover</v>
          </cell>
          <cell r="J3084">
            <v>982</v>
          </cell>
          <cell r="L3084">
            <v>0</v>
          </cell>
        </row>
        <row r="3085">
          <cell r="A3085" t="str">
            <v>M4</v>
          </cell>
          <cell r="B3085" t="str">
            <v>W17</v>
          </cell>
          <cell r="C3085">
            <v>43214</v>
          </cell>
          <cell r="D3085" t="str">
            <v>A</v>
          </cell>
          <cell r="E3085" t="str">
            <v>EDGE COATING</v>
          </cell>
          <cell r="G3085" t="str">
            <v>Old</v>
          </cell>
          <cell r="H3085" t="str">
            <v>Book cover</v>
          </cell>
          <cell r="J3085">
            <v>40</v>
          </cell>
          <cell r="L3085">
            <v>0</v>
          </cell>
        </row>
        <row r="3086">
          <cell r="A3086" t="str">
            <v>M4</v>
          </cell>
          <cell r="B3086" t="str">
            <v>W17</v>
          </cell>
          <cell r="C3086">
            <v>43214</v>
          </cell>
          <cell r="D3086" t="str">
            <v>A</v>
          </cell>
          <cell r="E3086" t="str">
            <v>EDGE COATING</v>
          </cell>
          <cell r="G3086" t="str">
            <v>Old</v>
          </cell>
          <cell r="H3086" t="str">
            <v>Book cover</v>
          </cell>
          <cell r="J3086">
            <v>34</v>
          </cell>
          <cell r="L3086">
            <v>0</v>
          </cell>
        </row>
        <row r="3087">
          <cell r="A3087" t="str">
            <v>M4</v>
          </cell>
          <cell r="B3087" t="str">
            <v>W17</v>
          </cell>
          <cell r="C3087">
            <v>43214</v>
          </cell>
          <cell r="D3087" t="str">
            <v>A</v>
          </cell>
          <cell r="E3087" t="str">
            <v>EDGE COATING</v>
          </cell>
          <cell r="G3087" t="str">
            <v>Old</v>
          </cell>
          <cell r="H3087" t="str">
            <v>Book cover</v>
          </cell>
          <cell r="J3087">
            <v>14</v>
          </cell>
          <cell r="L3087">
            <v>0</v>
          </cell>
        </row>
        <row r="3088">
          <cell r="A3088" t="str">
            <v>M4</v>
          </cell>
          <cell r="B3088" t="str">
            <v>W17</v>
          </cell>
          <cell r="C3088">
            <v>43214</v>
          </cell>
          <cell r="D3088" t="str">
            <v>A</v>
          </cell>
          <cell r="E3088" t="str">
            <v>EDGE COATING</v>
          </cell>
          <cell r="G3088" t="str">
            <v>Old</v>
          </cell>
          <cell r="H3088" t="str">
            <v>Book cover</v>
          </cell>
          <cell r="J3088">
            <v>8</v>
          </cell>
          <cell r="L3088">
            <v>0</v>
          </cell>
        </row>
        <row r="3089">
          <cell r="A3089" t="str">
            <v>M4</v>
          </cell>
          <cell r="B3089" t="str">
            <v>W17</v>
          </cell>
          <cell r="C3089">
            <v>43214</v>
          </cell>
          <cell r="D3089" t="str">
            <v>A</v>
          </cell>
          <cell r="E3089" t="str">
            <v>EDGE COATING</v>
          </cell>
          <cell r="G3089" t="str">
            <v>Old</v>
          </cell>
          <cell r="H3089" t="str">
            <v>Book cover</v>
          </cell>
          <cell r="J3089">
            <v>8</v>
          </cell>
          <cell r="L3089">
            <v>1</v>
          </cell>
        </row>
        <row r="3090">
          <cell r="A3090" t="str">
            <v>M4</v>
          </cell>
          <cell r="B3090" t="str">
            <v>W17</v>
          </cell>
          <cell r="C3090">
            <v>43214</v>
          </cell>
          <cell r="D3090" t="str">
            <v>A</v>
          </cell>
          <cell r="E3090" t="str">
            <v>EDGE COATING</v>
          </cell>
          <cell r="G3090" t="str">
            <v>Old</v>
          </cell>
          <cell r="H3090" t="str">
            <v>Book cover</v>
          </cell>
          <cell r="J3090">
            <v>158</v>
          </cell>
          <cell r="L3090">
            <v>0</v>
          </cell>
        </row>
        <row r="3091">
          <cell r="A3091" t="str">
            <v>M4</v>
          </cell>
          <cell r="B3091" t="str">
            <v>W17</v>
          </cell>
          <cell r="C3091">
            <v>43216</v>
          </cell>
          <cell r="D3091" t="str">
            <v>B</v>
          </cell>
          <cell r="E3091" t="str">
            <v>ASSY</v>
          </cell>
          <cell r="G3091" t="str">
            <v>New</v>
          </cell>
          <cell r="H3091" t="str">
            <v>Clear View Cover</v>
          </cell>
          <cell r="J3091">
            <v>1588</v>
          </cell>
          <cell r="L3091">
            <v>0</v>
          </cell>
        </row>
        <row r="3092">
          <cell r="A3092" t="str">
            <v>M4</v>
          </cell>
          <cell r="B3092" t="str">
            <v>W17</v>
          </cell>
          <cell r="C3092">
            <v>43216</v>
          </cell>
          <cell r="D3092" t="str">
            <v>B</v>
          </cell>
          <cell r="E3092" t="str">
            <v>ASSY</v>
          </cell>
          <cell r="G3092" t="str">
            <v>New</v>
          </cell>
          <cell r="H3092" t="str">
            <v>Clear View Cover</v>
          </cell>
          <cell r="J3092">
            <v>3440</v>
          </cell>
          <cell r="L3092">
            <v>0</v>
          </cell>
        </row>
        <row r="3093">
          <cell r="A3093" t="str">
            <v>M4</v>
          </cell>
          <cell r="B3093" t="str">
            <v>W17</v>
          </cell>
          <cell r="C3093">
            <v>43216</v>
          </cell>
          <cell r="D3093" t="str">
            <v>B</v>
          </cell>
          <cell r="E3093" t="str">
            <v>MAIN HEATING</v>
          </cell>
          <cell r="G3093" t="str">
            <v>New</v>
          </cell>
          <cell r="H3093" t="str">
            <v>Clear View Cover</v>
          </cell>
          <cell r="J3093">
            <v>995</v>
          </cell>
          <cell r="L3093">
            <v>0</v>
          </cell>
        </row>
        <row r="3094">
          <cell r="A3094" t="str">
            <v>M4</v>
          </cell>
          <cell r="B3094" t="str">
            <v>W17</v>
          </cell>
          <cell r="C3094">
            <v>43216</v>
          </cell>
          <cell r="D3094" t="str">
            <v>B</v>
          </cell>
          <cell r="E3094" t="str">
            <v>MAIN HEATING</v>
          </cell>
          <cell r="G3094" t="str">
            <v>New</v>
          </cell>
          <cell r="H3094" t="str">
            <v>Clear View Cover</v>
          </cell>
          <cell r="J3094">
            <v>1390</v>
          </cell>
          <cell r="L3094">
            <v>0</v>
          </cell>
        </row>
        <row r="3095">
          <cell r="A3095" t="str">
            <v>M4</v>
          </cell>
          <cell r="B3095" t="str">
            <v>W17</v>
          </cell>
          <cell r="C3095">
            <v>43216</v>
          </cell>
          <cell r="D3095" t="str">
            <v>B</v>
          </cell>
          <cell r="E3095" t="str">
            <v>MAIN HEATING</v>
          </cell>
          <cell r="G3095" t="str">
            <v>New</v>
          </cell>
          <cell r="H3095" t="str">
            <v>Clear View Cover</v>
          </cell>
          <cell r="J3095">
            <v>1578</v>
          </cell>
          <cell r="L3095">
            <v>0</v>
          </cell>
        </row>
        <row r="3096">
          <cell r="A3096" t="str">
            <v>M4</v>
          </cell>
          <cell r="B3096" t="str">
            <v>W17</v>
          </cell>
          <cell r="C3096">
            <v>43216</v>
          </cell>
          <cell r="D3096" t="str">
            <v>B</v>
          </cell>
          <cell r="E3096" t="str">
            <v>ASSY</v>
          </cell>
          <cell r="G3096" t="str">
            <v>Old</v>
          </cell>
          <cell r="H3096" t="str">
            <v>Book cover</v>
          </cell>
          <cell r="J3096">
            <v>2607</v>
          </cell>
          <cell r="L3096">
            <v>157</v>
          </cell>
        </row>
        <row r="3097">
          <cell r="A3097" t="str">
            <v>M4</v>
          </cell>
          <cell r="B3097" t="str">
            <v>W17</v>
          </cell>
          <cell r="C3097">
            <v>43216</v>
          </cell>
          <cell r="D3097" t="str">
            <v>B</v>
          </cell>
          <cell r="E3097" t="str">
            <v>ASSY</v>
          </cell>
          <cell r="G3097" t="str">
            <v>Old</v>
          </cell>
          <cell r="H3097" t="str">
            <v>Book cover</v>
          </cell>
          <cell r="J3097">
            <v>619</v>
          </cell>
          <cell r="L3097">
            <v>3</v>
          </cell>
        </row>
        <row r="3098">
          <cell r="A3098" t="str">
            <v>M4</v>
          </cell>
          <cell r="B3098" t="str">
            <v>W17</v>
          </cell>
          <cell r="C3098">
            <v>43216</v>
          </cell>
          <cell r="D3098" t="str">
            <v>B</v>
          </cell>
          <cell r="E3098" t="str">
            <v>ASSY</v>
          </cell>
          <cell r="G3098" t="str">
            <v>Old</v>
          </cell>
          <cell r="H3098" t="str">
            <v>Book cover</v>
          </cell>
          <cell r="J3098">
            <v>226</v>
          </cell>
          <cell r="L3098">
            <v>0</v>
          </cell>
        </row>
        <row r="3099">
          <cell r="A3099" t="str">
            <v>M4</v>
          </cell>
          <cell r="B3099" t="str">
            <v>W17</v>
          </cell>
          <cell r="C3099">
            <v>43216</v>
          </cell>
          <cell r="D3099" t="str">
            <v>B</v>
          </cell>
          <cell r="E3099" t="str">
            <v>ASSY</v>
          </cell>
          <cell r="G3099" t="str">
            <v>Old</v>
          </cell>
          <cell r="H3099" t="str">
            <v>Book cover</v>
          </cell>
          <cell r="J3099">
            <v>123</v>
          </cell>
          <cell r="L3099">
            <v>0</v>
          </cell>
        </row>
        <row r="3100">
          <cell r="A3100" t="str">
            <v>M4</v>
          </cell>
          <cell r="B3100" t="str">
            <v>W17</v>
          </cell>
          <cell r="C3100">
            <v>43216</v>
          </cell>
          <cell r="D3100" t="str">
            <v>B</v>
          </cell>
          <cell r="E3100" t="str">
            <v>ASSY</v>
          </cell>
          <cell r="G3100" t="str">
            <v>Old</v>
          </cell>
          <cell r="H3100" t="str">
            <v>Book cover</v>
          </cell>
          <cell r="J3100">
            <v>120</v>
          </cell>
          <cell r="L3100">
            <v>0</v>
          </cell>
        </row>
        <row r="3101">
          <cell r="A3101" t="str">
            <v>M4</v>
          </cell>
          <cell r="B3101" t="str">
            <v>W17</v>
          </cell>
          <cell r="C3101">
            <v>43216</v>
          </cell>
          <cell r="D3101" t="str">
            <v>B</v>
          </cell>
          <cell r="E3101" t="str">
            <v>ASSY</v>
          </cell>
          <cell r="G3101" t="str">
            <v>Old Silicon</v>
          </cell>
          <cell r="H3101" t="str">
            <v>Silicon</v>
          </cell>
          <cell r="J3101">
            <v>412</v>
          </cell>
          <cell r="L3101">
            <v>5</v>
          </cell>
        </row>
        <row r="3102">
          <cell r="A3102" t="str">
            <v>M4</v>
          </cell>
          <cell r="B3102" t="str">
            <v>W17</v>
          </cell>
          <cell r="C3102">
            <v>43216</v>
          </cell>
          <cell r="D3102" t="str">
            <v>B</v>
          </cell>
          <cell r="E3102" t="str">
            <v>ASSY</v>
          </cell>
          <cell r="G3102" t="str">
            <v>New Silicon</v>
          </cell>
          <cell r="H3102" t="str">
            <v>Silicon</v>
          </cell>
          <cell r="J3102">
            <v>406</v>
          </cell>
          <cell r="L3102">
            <v>1</v>
          </cell>
        </row>
        <row r="3103">
          <cell r="A3103" t="str">
            <v>M4</v>
          </cell>
          <cell r="B3103" t="str">
            <v>W17</v>
          </cell>
          <cell r="C3103">
            <v>43216</v>
          </cell>
          <cell r="D3103" t="str">
            <v>B</v>
          </cell>
          <cell r="E3103" t="str">
            <v>ASSY</v>
          </cell>
          <cell r="G3103" t="str">
            <v>New Silicon</v>
          </cell>
          <cell r="H3103" t="str">
            <v>Silicon</v>
          </cell>
          <cell r="J3103">
            <v>578</v>
          </cell>
          <cell r="L3103">
            <v>7</v>
          </cell>
        </row>
        <row r="3104">
          <cell r="A3104" t="str">
            <v>M4</v>
          </cell>
          <cell r="B3104" t="str">
            <v>W17</v>
          </cell>
          <cell r="C3104">
            <v>43216</v>
          </cell>
          <cell r="D3104" t="str">
            <v>B</v>
          </cell>
          <cell r="E3104" t="str">
            <v>ASSY</v>
          </cell>
          <cell r="G3104" t="str">
            <v>New Silicon</v>
          </cell>
          <cell r="H3104" t="str">
            <v>Silicon</v>
          </cell>
          <cell r="J3104">
            <v>181</v>
          </cell>
          <cell r="L3104">
            <v>1</v>
          </cell>
        </row>
        <row r="3105">
          <cell r="A3105" t="str">
            <v>M4</v>
          </cell>
          <cell r="B3105" t="str">
            <v>W17</v>
          </cell>
          <cell r="C3105">
            <v>43216</v>
          </cell>
          <cell r="D3105" t="str">
            <v>B</v>
          </cell>
          <cell r="E3105" t="str">
            <v>EDGE COATING</v>
          </cell>
          <cell r="G3105" t="str">
            <v>New</v>
          </cell>
          <cell r="H3105" t="str">
            <v>Clear View Cover</v>
          </cell>
          <cell r="J3105">
            <v>2454</v>
          </cell>
          <cell r="L3105">
            <v>1</v>
          </cell>
        </row>
        <row r="3106">
          <cell r="A3106" t="str">
            <v>M4</v>
          </cell>
          <cell r="B3106" t="str">
            <v>W17</v>
          </cell>
          <cell r="C3106">
            <v>43216</v>
          </cell>
          <cell r="D3106" t="str">
            <v>B</v>
          </cell>
          <cell r="E3106" t="str">
            <v>EDGE COATING</v>
          </cell>
          <cell r="G3106" t="str">
            <v>New</v>
          </cell>
          <cell r="H3106" t="str">
            <v>Clear View Cover</v>
          </cell>
          <cell r="J3106">
            <v>2020</v>
          </cell>
          <cell r="L3106">
            <v>0</v>
          </cell>
        </row>
        <row r="3107">
          <cell r="A3107" t="str">
            <v>M4</v>
          </cell>
          <cell r="B3107" t="str">
            <v>W17</v>
          </cell>
          <cell r="C3107">
            <v>43216</v>
          </cell>
          <cell r="D3107" t="str">
            <v>B</v>
          </cell>
          <cell r="E3107" t="str">
            <v>EDGE COATING</v>
          </cell>
          <cell r="G3107" t="str">
            <v>New</v>
          </cell>
          <cell r="H3107" t="str">
            <v>Clear View Cover</v>
          </cell>
          <cell r="J3107">
            <v>4562</v>
          </cell>
          <cell r="L3107">
            <v>2</v>
          </cell>
        </row>
        <row r="3108">
          <cell r="A3108" t="str">
            <v>M4</v>
          </cell>
          <cell r="B3108" t="str">
            <v>W17</v>
          </cell>
          <cell r="C3108">
            <v>43216</v>
          </cell>
          <cell r="D3108" t="str">
            <v>B</v>
          </cell>
          <cell r="E3108" t="str">
            <v>EDGE COATING</v>
          </cell>
          <cell r="G3108" t="str">
            <v>Old</v>
          </cell>
          <cell r="H3108" t="str">
            <v>Clear View Cover</v>
          </cell>
          <cell r="J3108">
            <v>242</v>
          </cell>
          <cell r="L3108">
            <v>0</v>
          </cell>
        </row>
        <row r="3109">
          <cell r="A3109" t="str">
            <v>M4</v>
          </cell>
          <cell r="B3109" t="str">
            <v>W17</v>
          </cell>
          <cell r="C3109">
            <v>43216</v>
          </cell>
          <cell r="D3109" t="str">
            <v>B</v>
          </cell>
          <cell r="E3109" t="str">
            <v>EDGE COATING</v>
          </cell>
          <cell r="G3109" t="str">
            <v>Old</v>
          </cell>
          <cell r="H3109" t="str">
            <v>Clear View Cover</v>
          </cell>
          <cell r="J3109">
            <v>1597</v>
          </cell>
          <cell r="L3109">
            <v>0</v>
          </cell>
        </row>
        <row r="3110">
          <cell r="A3110" t="str">
            <v>M4</v>
          </cell>
          <cell r="B3110" t="str">
            <v>W17</v>
          </cell>
          <cell r="C3110">
            <v>43216</v>
          </cell>
          <cell r="D3110" t="str">
            <v>B</v>
          </cell>
          <cell r="E3110" t="str">
            <v>EDGE COATING</v>
          </cell>
          <cell r="G3110" t="str">
            <v>Old</v>
          </cell>
          <cell r="H3110" t="str">
            <v>Clear View Cover</v>
          </cell>
          <cell r="J3110">
            <v>209</v>
          </cell>
          <cell r="L3110">
            <v>0</v>
          </cell>
        </row>
        <row r="3111">
          <cell r="A3111" t="str">
            <v>M4</v>
          </cell>
          <cell r="B3111" t="str">
            <v>W17</v>
          </cell>
          <cell r="C3111">
            <v>43216</v>
          </cell>
          <cell r="D3111" t="str">
            <v>B</v>
          </cell>
          <cell r="E3111" t="str">
            <v>EDGE COATING</v>
          </cell>
          <cell r="G3111" t="str">
            <v>Old</v>
          </cell>
          <cell r="H3111" t="str">
            <v>Clear View Cover</v>
          </cell>
          <cell r="J3111">
            <v>211</v>
          </cell>
          <cell r="L3111">
            <v>0</v>
          </cell>
        </row>
        <row r="3112">
          <cell r="A3112" t="str">
            <v>M4</v>
          </cell>
          <cell r="B3112" t="str">
            <v>W17</v>
          </cell>
          <cell r="C3112">
            <v>43216</v>
          </cell>
          <cell r="D3112" t="str">
            <v>B</v>
          </cell>
          <cell r="E3112" t="str">
            <v>EDGE COATING</v>
          </cell>
          <cell r="G3112" t="str">
            <v>Old</v>
          </cell>
          <cell r="H3112" t="str">
            <v>Clear View Cover</v>
          </cell>
          <cell r="J3112">
            <v>361</v>
          </cell>
          <cell r="L3112">
            <v>0</v>
          </cell>
        </row>
        <row r="3113">
          <cell r="A3113" t="str">
            <v>M4</v>
          </cell>
          <cell r="B3113" t="str">
            <v>W17</v>
          </cell>
          <cell r="C3113">
            <v>43216</v>
          </cell>
          <cell r="D3113" t="str">
            <v>B</v>
          </cell>
          <cell r="E3113" t="str">
            <v>EDGE COATING</v>
          </cell>
          <cell r="G3113" t="str">
            <v>Old</v>
          </cell>
          <cell r="H3113" t="str">
            <v>Clear View Cover</v>
          </cell>
          <cell r="J3113">
            <v>197</v>
          </cell>
          <cell r="L3113">
            <v>0</v>
          </cell>
        </row>
        <row r="3114">
          <cell r="A3114" t="str">
            <v>M4</v>
          </cell>
          <cell r="B3114" t="str">
            <v>W17</v>
          </cell>
          <cell r="C3114">
            <v>43216</v>
          </cell>
          <cell r="D3114" t="str">
            <v>B</v>
          </cell>
          <cell r="E3114" t="str">
            <v>EDGE COATING</v>
          </cell>
          <cell r="G3114" t="str">
            <v>Old</v>
          </cell>
          <cell r="H3114" t="str">
            <v>Book cover</v>
          </cell>
          <cell r="J3114">
            <v>3572</v>
          </cell>
          <cell r="L3114">
            <v>0</v>
          </cell>
        </row>
        <row r="3115">
          <cell r="A3115" t="str">
            <v>M4</v>
          </cell>
          <cell r="B3115" t="str">
            <v>W17</v>
          </cell>
          <cell r="C3115">
            <v>43216</v>
          </cell>
          <cell r="D3115" t="str">
            <v>B</v>
          </cell>
          <cell r="E3115" t="str">
            <v>EDGE COATING</v>
          </cell>
          <cell r="G3115" t="str">
            <v>Old</v>
          </cell>
          <cell r="H3115" t="str">
            <v>Book cover</v>
          </cell>
          <cell r="J3115">
            <v>693</v>
          </cell>
          <cell r="L3115">
            <v>0</v>
          </cell>
        </row>
        <row r="3116">
          <cell r="A3116" t="str">
            <v>M4</v>
          </cell>
          <cell r="B3116" t="str">
            <v>W17</v>
          </cell>
          <cell r="C3116">
            <v>43216</v>
          </cell>
          <cell r="D3116" t="str">
            <v>B</v>
          </cell>
          <cell r="E3116" t="str">
            <v>EDGE COATING</v>
          </cell>
          <cell r="G3116" t="str">
            <v>Old</v>
          </cell>
          <cell r="H3116" t="str">
            <v>Book cover</v>
          </cell>
          <cell r="J3116">
            <v>669</v>
          </cell>
          <cell r="L3116">
            <v>0</v>
          </cell>
        </row>
        <row r="3117">
          <cell r="A3117" t="str">
            <v>M4</v>
          </cell>
          <cell r="B3117" t="str">
            <v>W17</v>
          </cell>
          <cell r="C3117">
            <v>43216</v>
          </cell>
          <cell r="D3117" t="str">
            <v>B</v>
          </cell>
          <cell r="E3117" t="str">
            <v>EDGE COATING</v>
          </cell>
          <cell r="G3117" t="str">
            <v>Old</v>
          </cell>
          <cell r="H3117" t="str">
            <v>Book cover</v>
          </cell>
          <cell r="J3117">
            <v>361</v>
          </cell>
          <cell r="L3117">
            <v>0</v>
          </cell>
        </row>
        <row r="3118">
          <cell r="A3118" t="str">
            <v>M4</v>
          </cell>
          <cell r="B3118" t="str">
            <v>W17</v>
          </cell>
          <cell r="C3118">
            <v>43216</v>
          </cell>
          <cell r="D3118" t="str">
            <v>B</v>
          </cell>
          <cell r="E3118" t="str">
            <v>MAIN HEATING</v>
          </cell>
          <cell r="G3118" t="str">
            <v>New</v>
          </cell>
          <cell r="H3118" t="str">
            <v>Clear View Cover</v>
          </cell>
          <cell r="J3118">
            <v>696</v>
          </cell>
          <cell r="L3118">
            <v>0</v>
          </cell>
        </row>
        <row r="3119">
          <cell r="A3119" t="str">
            <v>M4</v>
          </cell>
          <cell r="B3119" t="str">
            <v>W17</v>
          </cell>
          <cell r="C3119">
            <v>43216</v>
          </cell>
          <cell r="D3119" t="str">
            <v>B</v>
          </cell>
          <cell r="E3119" t="str">
            <v>MAIN HEATING</v>
          </cell>
          <cell r="G3119" t="str">
            <v>New</v>
          </cell>
          <cell r="H3119" t="str">
            <v>Clear View Cover</v>
          </cell>
          <cell r="J3119">
            <v>41</v>
          </cell>
          <cell r="L3119">
            <v>0</v>
          </cell>
        </row>
        <row r="3120">
          <cell r="A3120" t="str">
            <v>M4</v>
          </cell>
          <cell r="B3120" t="str">
            <v>W17</v>
          </cell>
          <cell r="C3120">
            <v>43216</v>
          </cell>
          <cell r="D3120" t="str">
            <v>B</v>
          </cell>
          <cell r="E3120" t="str">
            <v>MAIN HEATING</v>
          </cell>
          <cell r="G3120" t="str">
            <v>New</v>
          </cell>
          <cell r="H3120" t="str">
            <v>Clear View Cover</v>
          </cell>
          <cell r="J3120">
            <v>97</v>
          </cell>
          <cell r="L3120">
            <v>0</v>
          </cell>
        </row>
        <row r="3121">
          <cell r="A3121" t="str">
            <v>M4</v>
          </cell>
          <cell r="B3121" t="str">
            <v>W17</v>
          </cell>
          <cell r="C3121">
            <v>43216</v>
          </cell>
          <cell r="D3121" t="str">
            <v>B</v>
          </cell>
          <cell r="E3121" t="str">
            <v>ASSY</v>
          </cell>
          <cell r="G3121" t="str">
            <v>Old</v>
          </cell>
          <cell r="H3121" t="str">
            <v>Flip Cover</v>
          </cell>
          <cell r="J3121">
            <v>1556</v>
          </cell>
          <cell r="L3121">
            <v>0</v>
          </cell>
        </row>
        <row r="3122">
          <cell r="A3122" t="str">
            <v>M4</v>
          </cell>
          <cell r="B3122" t="str">
            <v>W17</v>
          </cell>
          <cell r="C3122">
            <v>43216</v>
          </cell>
          <cell r="D3122" t="str">
            <v>B</v>
          </cell>
          <cell r="E3122" t="str">
            <v>ASSY</v>
          </cell>
          <cell r="G3122" t="str">
            <v>Old</v>
          </cell>
          <cell r="H3122" t="str">
            <v>Flip Cover</v>
          </cell>
          <cell r="J3122">
            <v>290</v>
          </cell>
          <cell r="L3122">
            <v>0</v>
          </cell>
        </row>
        <row r="3123">
          <cell r="A3123" t="str">
            <v>M4</v>
          </cell>
          <cell r="B3123" t="str">
            <v>W17</v>
          </cell>
          <cell r="C3123">
            <v>43216</v>
          </cell>
          <cell r="D3123" t="str">
            <v>B</v>
          </cell>
          <cell r="E3123" t="str">
            <v>ASSY</v>
          </cell>
          <cell r="G3123" t="str">
            <v>Old</v>
          </cell>
          <cell r="H3123" t="str">
            <v>Flip Cover</v>
          </cell>
          <cell r="J3123">
            <v>889</v>
          </cell>
          <cell r="L3123">
            <v>0</v>
          </cell>
        </row>
        <row r="3124">
          <cell r="A3124" t="str">
            <v>M4</v>
          </cell>
          <cell r="B3124" t="str">
            <v>W17</v>
          </cell>
          <cell r="C3124">
            <v>43216</v>
          </cell>
          <cell r="D3124" t="str">
            <v>B</v>
          </cell>
          <cell r="E3124" t="str">
            <v>ASSY</v>
          </cell>
          <cell r="G3124" t="str">
            <v>New</v>
          </cell>
          <cell r="H3124" t="str">
            <v>Clear View Cover</v>
          </cell>
          <cell r="J3124">
            <v>506</v>
          </cell>
          <cell r="L3124">
            <v>0</v>
          </cell>
        </row>
        <row r="3125">
          <cell r="A3125" t="str">
            <v>M4</v>
          </cell>
          <cell r="B3125" t="str">
            <v>W17</v>
          </cell>
          <cell r="C3125">
            <v>43216</v>
          </cell>
          <cell r="D3125" t="str">
            <v>B</v>
          </cell>
          <cell r="E3125" t="str">
            <v>ASSY</v>
          </cell>
          <cell r="G3125" t="str">
            <v>New</v>
          </cell>
          <cell r="H3125" t="str">
            <v>Clear View Cover</v>
          </cell>
          <cell r="J3125">
            <v>4994</v>
          </cell>
          <cell r="L3125">
            <v>2</v>
          </cell>
        </row>
        <row r="3126">
          <cell r="A3126" t="str">
            <v>M4</v>
          </cell>
          <cell r="B3126" t="str">
            <v>W17</v>
          </cell>
          <cell r="C3126">
            <v>43216</v>
          </cell>
          <cell r="D3126" t="str">
            <v>B</v>
          </cell>
          <cell r="E3126" t="str">
            <v>ASSY</v>
          </cell>
          <cell r="G3126" t="str">
            <v>Old</v>
          </cell>
          <cell r="H3126" t="str">
            <v>Clear View Cover</v>
          </cell>
          <cell r="J3126">
            <v>154</v>
          </cell>
          <cell r="L3126">
            <v>0</v>
          </cell>
        </row>
        <row r="3127">
          <cell r="A3127" t="str">
            <v>M4</v>
          </cell>
          <cell r="B3127" t="str">
            <v>W17</v>
          </cell>
          <cell r="C3127">
            <v>43216</v>
          </cell>
          <cell r="D3127" t="str">
            <v>B</v>
          </cell>
          <cell r="E3127" t="str">
            <v>ASSY</v>
          </cell>
          <cell r="G3127" t="str">
            <v>Old</v>
          </cell>
          <cell r="H3127" t="str">
            <v>Clear View Cover</v>
          </cell>
          <cell r="J3127">
            <v>2</v>
          </cell>
          <cell r="L3127">
            <v>0</v>
          </cell>
        </row>
        <row r="3128">
          <cell r="A3128" t="str">
            <v>M4</v>
          </cell>
          <cell r="B3128" t="str">
            <v>W17</v>
          </cell>
          <cell r="C3128">
            <v>43216</v>
          </cell>
          <cell r="D3128" t="str">
            <v>B</v>
          </cell>
          <cell r="E3128" t="str">
            <v>ASSY</v>
          </cell>
          <cell r="G3128" t="str">
            <v>Old</v>
          </cell>
          <cell r="H3128" t="str">
            <v>Clear View Cover</v>
          </cell>
          <cell r="J3128">
            <v>340</v>
          </cell>
          <cell r="L3128">
            <v>0</v>
          </cell>
        </row>
        <row r="3129">
          <cell r="A3129" t="str">
            <v>M4</v>
          </cell>
          <cell r="B3129" t="str">
            <v>W17</v>
          </cell>
          <cell r="C3129">
            <v>43216</v>
          </cell>
          <cell r="D3129" t="str">
            <v>B</v>
          </cell>
          <cell r="E3129" t="str">
            <v>ASSY</v>
          </cell>
          <cell r="G3129" t="str">
            <v>Old</v>
          </cell>
          <cell r="H3129" t="str">
            <v>Clear View Cover</v>
          </cell>
          <cell r="J3129">
            <v>1941</v>
          </cell>
          <cell r="L3129">
            <v>0</v>
          </cell>
        </row>
        <row r="3130">
          <cell r="A3130" t="str">
            <v>M4</v>
          </cell>
          <cell r="B3130" t="str">
            <v>W17</v>
          </cell>
          <cell r="C3130">
            <v>43216</v>
          </cell>
          <cell r="D3130" t="str">
            <v>B</v>
          </cell>
          <cell r="E3130" t="str">
            <v>ASSY</v>
          </cell>
          <cell r="G3130" t="str">
            <v>Old</v>
          </cell>
          <cell r="H3130" t="str">
            <v>Clear View Cover</v>
          </cell>
          <cell r="J3130">
            <v>36</v>
          </cell>
          <cell r="L3130">
            <v>0</v>
          </cell>
        </row>
        <row r="3131">
          <cell r="A3131" t="str">
            <v>M4</v>
          </cell>
          <cell r="B3131" t="str">
            <v>W17</v>
          </cell>
          <cell r="C3131">
            <v>43216</v>
          </cell>
          <cell r="D3131" t="str">
            <v>B</v>
          </cell>
          <cell r="E3131" t="str">
            <v>ASSY</v>
          </cell>
          <cell r="G3131" t="str">
            <v>Old</v>
          </cell>
          <cell r="H3131" t="str">
            <v>Clear View Cover</v>
          </cell>
          <cell r="J3131">
            <v>251</v>
          </cell>
          <cell r="L3131">
            <v>0</v>
          </cell>
        </row>
        <row r="3132">
          <cell r="A3132" t="str">
            <v>M4</v>
          </cell>
          <cell r="B3132" t="str">
            <v>W17</v>
          </cell>
          <cell r="C3132">
            <v>43216</v>
          </cell>
          <cell r="D3132" t="str">
            <v>B</v>
          </cell>
          <cell r="E3132" t="str">
            <v>ASSY</v>
          </cell>
          <cell r="G3132" t="str">
            <v>Old</v>
          </cell>
          <cell r="H3132" t="str">
            <v>Clear View Cover</v>
          </cell>
          <cell r="J3132">
            <v>227</v>
          </cell>
          <cell r="L3132">
            <v>0</v>
          </cell>
        </row>
        <row r="3133">
          <cell r="A3133" t="str">
            <v>M4</v>
          </cell>
          <cell r="B3133" t="str">
            <v>W17</v>
          </cell>
          <cell r="C3133">
            <v>43216</v>
          </cell>
          <cell r="D3133" t="str">
            <v>B</v>
          </cell>
          <cell r="E3133" t="str">
            <v>ASSY</v>
          </cell>
          <cell r="G3133" t="str">
            <v>Old</v>
          </cell>
          <cell r="H3133" t="str">
            <v>Clear View Cover</v>
          </cell>
          <cell r="J3133">
            <v>67</v>
          </cell>
          <cell r="L3133">
            <v>0</v>
          </cell>
        </row>
        <row r="3134">
          <cell r="A3134" t="str">
            <v>M4</v>
          </cell>
          <cell r="B3134" t="str">
            <v>W17</v>
          </cell>
          <cell r="C3134">
            <v>43216</v>
          </cell>
          <cell r="D3134" t="str">
            <v>B</v>
          </cell>
          <cell r="E3134" t="str">
            <v>ASSY</v>
          </cell>
          <cell r="G3134" t="str">
            <v>Old</v>
          </cell>
          <cell r="H3134" t="str">
            <v>Clear View Cover</v>
          </cell>
          <cell r="J3134">
            <v>97</v>
          </cell>
          <cell r="L3134">
            <v>0</v>
          </cell>
        </row>
        <row r="3135">
          <cell r="A3135" t="str">
            <v>M4</v>
          </cell>
          <cell r="B3135" t="str">
            <v>W17</v>
          </cell>
          <cell r="C3135">
            <v>43216</v>
          </cell>
          <cell r="D3135" t="str">
            <v>B</v>
          </cell>
          <cell r="E3135" t="str">
            <v>ASSY</v>
          </cell>
          <cell r="G3135" t="str">
            <v>Old</v>
          </cell>
          <cell r="H3135" t="str">
            <v>Clear View Cover</v>
          </cell>
          <cell r="J3135">
            <v>45</v>
          </cell>
          <cell r="L3135">
            <v>0</v>
          </cell>
        </row>
        <row r="3136">
          <cell r="A3136" t="str">
            <v>M4</v>
          </cell>
          <cell r="B3136" t="str">
            <v>W17</v>
          </cell>
          <cell r="C3136">
            <v>43216</v>
          </cell>
          <cell r="D3136" t="str">
            <v>B</v>
          </cell>
          <cell r="E3136" t="str">
            <v>IN T/P</v>
          </cell>
          <cell r="G3136" t="str">
            <v>Old</v>
          </cell>
          <cell r="H3136" t="str">
            <v>Book cover</v>
          </cell>
          <cell r="J3136">
            <v>120</v>
          </cell>
          <cell r="L3136">
            <v>2</v>
          </cell>
        </row>
        <row r="3137">
          <cell r="A3137" t="str">
            <v>M4</v>
          </cell>
          <cell r="B3137" t="str">
            <v>W17</v>
          </cell>
          <cell r="C3137">
            <v>43216</v>
          </cell>
          <cell r="D3137" t="str">
            <v>B</v>
          </cell>
          <cell r="E3137" t="str">
            <v>IN T/P</v>
          </cell>
          <cell r="G3137" t="str">
            <v>Old</v>
          </cell>
          <cell r="H3137" t="str">
            <v>Book cover</v>
          </cell>
          <cell r="J3137">
            <v>650</v>
          </cell>
          <cell r="L3137">
            <v>0</v>
          </cell>
        </row>
        <row r="3138">
          <cell r="A3138" t="str">
            <v>M4</v>
          </cell>
          <cell r="B3138" t="str">
            <v>W17</v>
          </cell>
          <cell r="C3138">
            <v>43216</v>
          </cell>
          <cell r="D3138" t="str">
            <v>B</v>
          </cell>
          <cell r="E3138" t="str">
            <v>IN T/P</v>
          </cell>
          <cell r="G3138" t="str">
            <v>Old</v>
          </cell>
          <cell r="H3138" t="str">
            <v>Book cover</v>
          </cell>
          <cell r="J3138">
            <v>2528</v>
          </cell>
          <cell r="L3138">
            <v>0</v>
          </cell>
        </row>
        <row r="3139">
          <cell r="A3139" t="str">
            <v>M4</v>
          </cell>
          <cell r="B3139" t="str">
            <v>W17</v>
          </cell>
          <cell r="C3139">
            <v>43216</v>
          </cell>
          <cell r="D3139" t="str">
            <v>B</v>
          </cell>
          <cell r="E3139" t="str">
            <v>IN T/P</v>
          </cell>
          <cell r="G3139" t="str">
            <v>Old</v>
          </cell>
          <cell r="H3139" t="str">
            <v>Book cover</v>
          </cell>
          <cell r="J3139">
            <v>678</v>
          </cell>
          <cell r="L3139">
            <v>0</v>
          </cell>
        </row>
        <row r="3140">
          <cell r="A3140" t="str">
            <v>M4</v>
          </cell>
          <cell r="B3140" t="str">
            <v>W17</v>
          </cell>
          <cell r="C3140">
            <v>43216</v>
          </cell>
          <cell r="D3140" t="str">
            <v>B</v>
          </cell>
          <cell r="E3140" t="str">
            <v>IN T/P</v>
          </cell>
          <cell r="G3140" t="str">
            <v>Old</v>
          </cell>
          <cell r="H3140" t="str">
            <v>Book cover</v>
          </cell>
          <cell r="J3140">
            <v>753</v>
          </cell>
          <cell r="L3140">
            <v>0</v>
          </cell>
        </row>
        <row r="3141">
          <cell r="A3141" t="str">
            <v>M4</v>
          </cell>
          <cell r="B3141" t="str">
            <v>W17</v>
          </cell>
          <cell r="C3141">
            <v>43216</v>
          </cell>
          <cell r="D3141" t="str">
            <v>B</v>
          </cell>
          <cell r="E3141" t="str">
            <v>IN T/P</v>
          </cell>
          <cell r="G3141" t="str">
            <v>Old</v>
          </cell>
          <cell r="H3141" t="str">
            <v>Book cover</v>
          </cell>
          <cell r="J3141">
            <v>20</v>
          </cell>
          <cell r="L3141">
            <v>0</v>
          </cell>
        </row>
        <row r="3142">
          <cell r="A3142" t="str">
            <v>M4</v>
          </cell>
          <cell r="B3142" t="str">
            <v>W17</v>
          </cell>
          <cell r="C3142">
            <v>43216</v>
          </cell>
          <cell r="D3142" t="str">
            <v>B</v>
          </cell>
          <cell r="E3142" t="str">
            <v>IN VAI</v>
          </cell>
          <cell r="G3142" t="str">
            <v>Old</v>
          </cell>
          <cell r="H3142" t="str">
            <v>Clear View Cover</v>
          </cell>
          <cell r="J3142">
            <v>400</v>
          </cell>
          <cell r="L3142">
            <v>0</v>
          </cell>
        </row>
        <row r="3143">
          <cell r="A3143" t="str">
            <v>M4</v>
          </cell>
          <cell r="B3143" t="str">
            <v>W17</v>
          </cell>
          <cell r="C3143">
            <v>43216</v>
          </cell>
          <cell r="D3143" t="str">
            <v>B</v>
          </cell>
          <cell r="E3143" t="str">
            <v>IN VAI</v>
          </cell>
          <cell r="G3143" t="str">
            <v>Old</v>
          </cell>
          <cell r="H3143" t="str">
            <v>Flip Cover</v>
          </cell>
          <cell r="J3143">
            <v>1290</v>
          </cell>
          <cell r="L3143">
            <v>0</v>
          </cell>
        </row>
        <row r="3144">
          <cell r="A3144" t="str">
            <v>M4</v>
          </cell>
          <cell r="B3144" t="str">
            <v>W17</v>
          </cell>
          <cell r="C3144">
            <v>43216</v>
          </cell>
          <cell r="D3144" t="str">
            <v>B</v>
          </cell>
          <cell r="E3144" t="str">
            <v>IN VAI</v>
          </cell>
          <cell r="G3144" t="str">
            <v>Old</v>
          </cell>
          <cell r="H3144" t="str">
            <v>Flip Cover</v>
          </cell>
          <cell r="J3144">
            <v>1450</v>
          </cell>
          <cell r="L3144">
            <v>0</v>
          </cell>
        </row>
        <row r="3145">
          <cell r="A3145" t="str">
            <v>M4</v>
          </cell>
          <cell r="B3145" t="str">
            <v>W17</v>
          </cell>
          <cell r="C3145">
            <v>43216</v>
          </cell>
          <cell r="D3145" t="str">
            <v>B</v>
          </cell>
          <cell r="E3145" t="str">
            <v>IN VAI</v>
          </cell>
          <cell r="G3145" t="str">
            <v>Old</v>
          </cell>
          <cell r="H3145" t="str">
            <v>Flip Cover</v>
          </cell>
          <cell r="J3145">
            <v>2300</v>
          </cell>
          <cell r="L3145">
            <v>0</v>
          </cell>
        </row>
        <row r="3146">
          <cell r="A3146" t="str">
            <v>M4</v>
          </cell>
          <cell r="B3146" t="str">
            <v>W17</v>
          </cell>
          <cell r="C3146">
            <v>43216</v>
          </cell>
          <cell r="D3146" t="str">
            <v>B</v>
          </cell>
          <cell r="E3146" t="str">
            <v>IN VAI</v>
          </cell>
          <cell r="G3146" t="str">
            <v>Old</v>
          </cell>
          <cell r="H3146" t="str">
            <v>Clear View Cover</v>
          </cell>
          <cell r="J3146">
            <v>200</v>
          </cell>
          <cell r="L3146">
            <v>0</v>
          </cell>
        </row>
        <row r="3147">
          <cell r="A3147" t="str">
            <v>M4</v>
          </cell>
          <cell r="B3147" t="str">
            <v>W17</v>
          </cell>
          <cell r="C3147">
            <v>43216</v>
          </cell>
          <cell r="D3147" t="str">
            <v>B</v>
          </cell>
          <cell r="E3147" t="str">
            <v>IN T/P</v>
          </cell>
          <cell r="G3147" t="str">
            <v>New</v>
          </cell>
          <cell r="H3147" t="str">
            <v>Clear View Cover</v>
          </cell>
          <cell r="J3147">
            <v>994</v>
          </cell>
          <cell r="L3147">
            <v>0</v>
          </cell>
        </row>
        <row r="3148">
          <cell r="A3148" t="str">
            <v>M4</v>
          </cell>
          <cell r="B3148" t="str">
            <v>W17</v>
          </cell>
          <cell r="C3148">
            <v>43216</v>
          </cell>
          <cell r="D3148" t="str">
            <v>B</v>
          </cell>
          <cell r="E3148" t="str">
            <v>IN T/P</v>
          </cell>
          <cell r="G3148" t="str">
            <v>New</v>
          </cell>
          <cell r="H3148" t="str">
            <v>Clear View Cover</v>
          </cell>
          <cell r="J3148">
            <v>3645</v>
          </cell>
          <cell r="L3148">
            <v>36</v>
          </cell>
        </row>
        <row r="3149">
          <cell r="A3149" t="str">
            <v>M4</v>
          </cell>
          <cell r="B3149" t="str">
            <v>W17</v>
          </cell>
          <cell r="C3149">
            <v>43216</v>
          </cell>
          <cell r="D3149" t="str">
            <v>B</v>
          </cell>
          <cell r="E3149" t="str">
            <v>IN T/P</v>
          </cell>
          <cell r="G3149" t="str">
            <v>New</v>
          </cell>
          <cell r="H3149" t="str">
            <v>Clear View Cover</v>
          </cell>
          <cell r="J3149">
            <v>1614</v>
          </cell>
          <cell r="L3149">
            <v>0</v>
          </cell>
        </row>
        <row r="3150">
          <cell r="A3150" t="str">
            <v>M4</v>
          </cell>
          <cell r="B3150" t="str">
            <v>W17</v>
          </cell>
          <cell r="C3150">
            <v>43216</v>
          </cell>
          <cell r="D3150" t="str">
            <v>B</v>
          </cell>
          <cell r="E3150" t="str">
            <v>IN T/P</v>
          </cell>
          <cell r="G3150" t="str">
            <v>New</v>
          </cell>
          <cell r="H3150" t="str">
            <v>Clear View Cover</v>
          </cell>
          <cell r="J3150">
            <v>857</v>
          </cell>
          <cell r="L3150">
            <v>0</v>
          </cell>
        </row>
        <row r="3151">
          <cell r="A3151" t="str">
            <v>M4</v>
          </cell>
          <cell r="B3151" t="str">
            <v>W17</v>
          </cell>
          <cell r="C3151">
            <v>43216</v>
          </cell>
          <cell r="D3151" t="str">
            <v>B</v>
          </cell>
          <cell r="E3151" t="str">
            <v>IN T/P</v>
          </cell>
          <cell r="G3151" t="str">
            <v>New</v>
          </cell>
          <cell r="H3151" t="str">
            <v>Clear View Cover</v>
          </cell>
          <cell r="J3151">
            <v>479</v>
          </cell>
          <cell r="L3151">
            <v>0</v>
          </cell>
        </row>
        <row r="3152">
          <cell r="A3152" t="str">
            <v>M4</v>
          </cell>
          <cell r="B3152" t="str">
            <v>W17</v>
          </cell>
          <cell r="C3152">
            <v>43216</v>
          </cell>
          <cell r="D3152" t="str">
            <v>B</v>
          </cell>
          <cell r="E3152" t="str">
            <v>IN T/P</v>
          </cell>
          <cell r="G3152" t="str">
            <v>Old</v>
          </cell>
          <cell r="H3152" t="str">
            <v>Clear View Cover</v>
          </cell>
          <cell r="J3152">
            <v>33</v>
          </cell>
          <cell r="L3152">
            <v>0</v>
          </cell>
        </row>
        <row r="3153">
          <cell r="A3153" t="str">
            <v>M4</v>
          </cell>
          <cell r="B3153" t="str">
            <v>W17</v>
          </cell>
          <cell r="C3153">
            <v>43216</v>
          </cell>
          <cell r="D3153" t="str">
            <v>B</v>
          </cell>
          <cell r="E3153" t="str">
            <v>IN T/P</v>
          </cell>
          <cell r="G3153" t="str">
            <v>Old</v>
          </cell>
          <cell r="H3153" t="str">
            <v>Clear View Cover</v>
          </cell>
          <cell r="J3153">
            <v>739</v>
          </cell>
          <cell r="L3153">
            <v>0</v>
          </cell>
        </row>
        <row r="3154">
          <cell r="A3154" t="str">
            <v>M4</v>
          </cell>
          <cell r="B3154" t="str">
            <v>W17</v>
          </cell>
          <cell r="C3154">
            <v>43216</v>
          </cell>
          <cell r="D3154" t="str">
            <v>B</v>
          </cell>
          <cell r="E3154" t="str">
            <v>IN T/P</v>
          </cell>
          <cell r="G3154" t="str">
            <v>Old</v>
          </cell>
          <cell r="H3154" t="str">
            <v>Clear View Cover</v>
          </cell>
          <cell r="J3154">
            <v>479</v>
          </cell>
          <cell r="L3154">
            <v>0</v>
          </cell>
        </row>
        <row r="3155">
          <cell r="A3155" t="str">
            <v>M4</v>
          </cell>
          <cell r="B3155" t="str">
            <v>W17</v>
          </cell>
          <cell r="C3155">
            <v>43216</v>
          </cell>
          <cell r="D3155" t="str">
            <v>B</v>
          </cell>
          <cell r="E3155" t="str">
            <v>IN T/P</v>
          </cell>
          <cell r="G3155" t="str">
            <v>Old</v>
          </cell>
          <cell r="H3155" t="str">
            <v>Clear View Cover</v>
          </cell>
          <cell r="J3155">
            <v>21</v>
          </cell>
          <cell r="L3155">
            <v>0</v>
          </cell>
        </row>
        <row r="3156">
          <cell r="A3156" t="str">
            <v>M4</v>
          </cell>
          <cell r="B3156" t="str">
            <v>W17</v>
          </cell>
          <cell r="C3156">
            <v>43216</v>
          </cell>
          <cell r="D3156" t="str">
            <v>B</v>
          </cell>
          <cell r="E3156" t="str">
            <v>IN T/P</v>
          </cell>
          <cell r="G3156" t="str">
            <v>Old</v>
          </cell>
          <cell r="H3156" t="str">
            <v>Clear View Cover</v>
          </cell>
          <cell r="J3156">
            <v>534</v>
          </cell>
          <cell r="L3156">
            <v>0</v>
          </cell>
        </row>
        <row r="3157">
          <cell r="A3157" t="str">
            <v>M4</v>
          </cell>
          <cell r="B3157" t="str">
            <v>W17</v>
          </cell>
          <cell r="C3157">
            <v>43216</v>
          </cell>
          <cell r="D3157" t="str">
            <v>B</v>
          </cell>
          <cell r="E3157" t="str">
            <v>IN T/P</v>
          </cell>
          <cell r="G3157" t="str">
            <v>Old</v>
          </cell>
          <cell r="H3157" t="str">
            <v>Clear View Cover</v>
          </cell>
          <cell r="J3157">
            <v>120</v>
          </cell>
          <cell r="L3157">
            <v>0</v>
          </cell>
        </row>
        <row r="3158">
          <cell r="A3158" t="str">
            <v>M4</v>
          </cell>
          <cell r="B3158" t="str">
            <v>W17</v>
          </cell>
          <cell r="C3158">
            <v>43216</v>
          </cell>
          <cell r="D3158" t="str">
            <v>B</v>
          </cell>
          <cell r="E3158" t="str">
            <v>IN T/P</v>
          </cell>
          <cell r="G3158" t="str">
            <v>Old</v>
          </cell>
          <cell r="H3158" t="str">
            <v>Clear View Cover</v>
          </cell>
          <cell r="J3158">
            <v>363</v>
          </cell>
          <cell r="L3158">
            <v>1</v>
          </cell>
        </row>
        <row r="3159">
          <cell r="A3159" t="str">
            <v>M4</v>
          </cell>
          <cell r="B3159" t="str">
            <v>W17</v>
          </cell>
          <cell r="C3159">
            <v>43216</v>
          </cell>
          <cell r="D3159" t="str">
            <v>B</v>
          </cell>
          <cell r="E3159" t="str">
            <v>PACKING</v>
          </cell>
          <cell r="G3159" t="str">
            <v>Old</v>
          </cell>
          <cell r="H3159" t="str">
            <v>Clear View Cover</v>
          </cell>
          <cell r="J3159">
            <v>2040</v>
          </cell>
          <cell r="L3159">
            <v>12</v>
          </cell>
        </row>
        <row r="3160">
          <cell r="A3160" t="str">
            <v>M4</v>
          </cell>
          <cell r="B3160" t="str">
            <v>W17</v>
          </cell>
          <cell r="C3160">
            <v>43216</v>
          </cell>
          <cell r="D3160" t="str">
            <v>B</v>
          </cell>
          <cell r="E3160" t="str">
            <v>PACKING</v>
          </cell>
          <cell r="G3160" t="str">
            <v>Old</v>
          </cell>
          <cell r="H3160" t="str">
            <v>Clear View Cover</v>
          </cell>
          <cell r="J3160">
            <v>502</v>
          </cell>
          <cell r="L3160">
            <v>4</v>
          </cell>
        </row>
        <row r="3161">
          <cell r="A3161" t="str">
            <v>M4</v>
          </cell>
          <cell r="B3161" t="str">
            <v>W17</v>
          </cell>
          <cell r="C3161">
            <v>43216</v>
          </cell>
          <cell r="D3161" t="str">
            <v>B</v>
          </cell>
          <cell r="E3161" t="str">
            <v>PACKING</v>
          </cell>
          <cell r="G3161" t="str">
            <v>Old</v>
          </cell>
          <cell r="H3161" t="str">
            <v>Flip Cover</v>
          </cell>
          <cell r="J3161">
            <v>1999</v>
          </cell>
          <cell r="L3161">
            <v>9</v>
          </cell>
        </row>
        <row r="3162">
          <cell r="A3162" t="str">
            <v>M4</v>
          </cell>
          <cell r="B3162" t="str">
            <v>W17</v>
          </cell>
          <cell r="C3162">
            <v>43216</v>
          </cell>
          <cell r="D3162" t="str">
            <v>B</v>
          </cell>
          <cell r="E3162" t="str">
            <v>PACKING</v>
          </cell>
          <cell r="G3162" t="str">
            <v>Old</v>
          </cell>
          <cell r="H3162" t="str">
            <v>Flip Cover</v>
          </cell>
          <cell r="J3162">
            <v>40</v>
          </cell>
          <cell r="L3162">
            <v>0</v>
          </cell>
        </row>
        <row r="3163">
          <cell r="A3163" t="str">
            <v>M4</v>
          </cell>
          <cell r="B3163" t="str">
            <v>W17</v>
          </cell>
          <cell r="C3163">
            <v>43216</v>
          </cell>
          <cell r="D3163" t="str">
            <v>B</v>
          </cell>
          <cell r="E3163" t="str">
            <v>MAIN HEATING</v>
          </cell>
          <cell r="G3163" t="str">
            <v>Old</v>
          </cell>
          <cell r="H3163" t="str">
            <v>Book cover</v>
          </cell>
          <cell r="J3163">
            <v>740</v>
          </cell>
          <cell r="L3163">
            <v>1</v>
          </cell>
        </row>
        <row r="3164">
          <cell r="A3164" t="str">
            <v>M4</v>
          </cell>
          <cell r="B3164" t="str">
            <v>W17</v>
          </cell>
          <cell r="C3164">
            <v>43216</v>
          </cell>
          <cell r="D3164" t="str">
            <v>B</v>
          </cell>
          <cell r="E3164" t="str">
            <v>MAIN HEATING</v>
          </cell>
          <cell r="G3164" t="str">
            <v>Old</v>
          </cell>
          <cell r="H3164" t="str">
            <v>Book cover</v>
          </cell>
          <cell r="J3164">
            <v>730</v>
          </cell>
          <cell r="L3164">
            <v>4</v>
          </cell>
        </row>
        <row r="3165">
          <cell r="A3165" t="str">
            <v>M4</v>
          </cell>
          <cell r="B3165" t="str">
            <v>W17</v>
          </cell>
          <cell r="C3165">
            <v>43216</v>
          </cell>
          <cell r="D3165" t="str">
            <v>B</v>
          </cell>
          <cell r="E3165" t="str">
            <v>MAIN HEATING</v>
          </cell>
          <cell r="G3165" t="str">
            <v>Old</v>
          </cell>
          <cell r="H3165" t="str">
            <v>Clear View Cover</v>
          </cell>
          <cell r="J3165">
            <v>739</v>
          </cell>
          <cell r="L3165">
            <v>0</v>
          </cell>
        </row>
        <row r="3166">
          <cell r="A3166" t="str">
            <v>M4</v>
          </cell>
          <cell r="B3166" t="str">
            <v>W17</v>
          </cell>
          <cell r="C3166">
            <v>43216</v>
          </cell>
          <cell r="D3166" t="str">
            <v>B</v>
          </cell>
          <cell r="E3166" t="str">
            <v>MAIN HEATING</v>
          </cell>
          <cell r="G3166" t="str">
            <v>Old</v>
          </cell>
          <cell r="H3166" t="str">
            <v>Clear View Cover</v>
          </cell>
          <cell r="J3166">
            <v>464</v>
          </cell>
          <cell r="L3166">
            <v>0</v>
          </cell>
        </row>
        <row r="3167">
          <cell r="A3167" t="str">
            <v>M4</v>
          </cell>
          <cell r="B3167" t="str">
            <v>W17</v>
          </cell>
          <cell r="C3167">
            <v>43216</v>
          </cell>
          <cell r="D3167" t="str">
            <v>B</v>
          </cell>
          <cell r="E3167" t="str">
            <v>MAIN HEATING</v>
          </cell>
          <cell r="G3167" t="str">
            <v>Old</v>
          </cell>
          <cell r="H3167" t="str">
            <v>Clear View Cover</v>
          </cell>
          <cell r="J3167">
            <v>21</v>
          </cell>
          <cell r="L3167">
            <v>0</v>
          </cell>
        </row>
        <row r="3168">
          <cell r="A3168" t="str">
            <v>M4</v>
          </cell>
          <cell r="B3168" t="str">
            <v>W17</v>
          </cell>
          <cell r="C3168">
            <v>43216</v>
          </cell>
          <cell r="D3168" t="str">
            <v>B</v>
          </cell>
          <cell r="E3168" t="str">
            <v>MAIN HEATING</v>
          </cell>
          <cell r="G3168" t="str">
            <v>Old</v>
          </cell>
          <cell r="H3168" t="str">
            <v>Clear View Cover</v>
          </cell>
          <cell r="J3168">
            <v>364</v>
          </cell>
          <cell r="L3168">
            <v>0</v>
          </cell>
        </row>
        <row r="3169">
          <cell r="A3169" t="str">
            <v>M4</v>
          </cell>
          <cell r="B3169" t="str">
            <v>W17</v>
          </cell>
          <cell r="C3169">
            <v>43216</v>
          </cell>
          <cell r="D3169" t="str">
            <v>B</v>
          </cell>
          <cell r="E3169" t="str">
            <v>MAIN HEATING</v>
          </cell>
          <cell r="G3169" t="str">
            <v>Old</v>
          </cell>
          <cell r="H3169" t="str">
            <v>Clear View Cover</v>
          </cell>
          <cell r="J3169">
            <v>180</v>
          </cell>
          <cell r="L3169">
            <v>0</v>
          </cell>
        </row>
        <row r="3170">
          <cell r="A3170" t="str">
            <v>M4</v>
          </cell>
          <cell r="B3170" t="str">
            <v>W17</v>
          </cell>
          <cell r="C3170">
            <v>43216</v>
          </cell>
          <cell r="D3170" t="str">
            <v>B</v>
          </cell>
          <cell r="E3170" t="str">
            <v>MAIN HEATING</v>
          </cell>
          <cell r="G3170" t="str">
            <v>Old</v>
          </cell>
          <cell r="H3170" t="str">
            <v>Clear View Cover</v>
          </cell>
          <cell r="J3170">
            <v>120</v>
          </cell>
          <cell r="L3170">
            <v>0</v>
          </cell>
        </row>
        <row r="3171">
          <cell r="A3171" t="str">
            <v>M4</v>
          </cell>
          <cell r="B3171" t="str">
            <v>W17</v>
          </cell>
          <cell r="C3171">
            <v>43216</v>
          </cell>
          <cell r="D3171" t="str">
            <v>B</v>
          </cell>
          <cell r="E3171" t="str">
            <v>PACKING</v>
          </cell>
          <cell r="G3171" t="str">
            <v>New</v>
          </cell>
          <cell r="H3171" t="str">
            <v>Clear View Cover</v>
          </cell>
          <cell r="J3171">
            <v>2193</v>
          </cell>
          <cell r="L3171">
            <v>33</v>
          </cell>
        </row>
        <row r="3172">
          <cell r="A3172" t="str">
            <v>M4</v>
          </cell>
          <cell r="B3172" t="str">
            <v>W17</v>
          </cell>
          <cell r="C3172">
            <v>43216</v>
          </cell>
          <cell r="D3172" t="str">
            <v>B</v>
          </cell>
          <cell r="E3172" t="str">
            <v>PACKING</v>
          </cell>
          <cell r="G3172" t="str">
            <v>New</v>
          </cell>
          <cell r="H3172" t="str">
            <v>Clear View Cover</v>
          </cell>
          <cell r="J3172">
            <v>952</v>
          </cell>
          <cell r="L3172">
            <v>12</v>
          </cell>
        </row>
        <row r="3173">
          <cell r="A3173" t="str">
            <v>M4</v>
          </cell>
          <cell r="B3173" t="str">
            <v>W17</v>
          </cell>
          <cell r="C3173">
            <v>43216</v>
          </cell>
          <cell r="D3173" t="str">
            <v>B</v>
          </cell>
          <cell r="E3173" t="str">
            <v>PACKING</v>
          </cell>
          <cell r="G3173" t="str">
            <v>Old</v>
          </cell>
          <cell r="H3173" t="str">
            <v>Clear View Cover</v>
          </cell>
          <cell r="J3173">
            <v>723</v>
          </cell>
          <cell r="L3173">
            <v>3</v>
          </cell>
        </row>
        <row r="3174">
          <cell r="A3174" t="str">
            <v>M4</v>
          </cell>
          <cell r="B3174" t="str">
            <v>W17</v>
          </cell>
          <cell r="C3174">
            <v>43216</v>
          </cell>
          <cell r="D3174" t="str">
            <v>B</v>
          </cell>
          <cell r="E3174" t="str">
            <v>PACKING</v>
          </cell>
          <cell r="G3174" t="str">
            <v>Old</v>
          </cell>
          <cell r="H3174" t="str">
            <v>Book cover</v>
          </cell>
          <cell r="J3174">
            <v>1537</v>
          </cell>
          <cell r="L3174">
            <v>17</v>
          </cell>
        </row>
        <row r="3175">
          <cell r="A3175" t="str">
            <v>M4</v>
          </cell>
          <cell r="B3175" t="str">
            <v>W17</v>
          </cell>
          <cell r="C3175">
            <v>43216</v>
          </cell>
          <cell r="D3175" t="str">
            <v>B</v>
          </cell>
          <cell r="E3175" t="str">
            <v>PACKING</v>
          </cell>
          <cell r="G3175" t="str">
            <v>Old</v>
          </cell>
          <cell r="H3175" t="str">
            <v>Book cover</v>
          </cell>
          <cell r="J3175">
            <v>699</v>
          </cell>
          <cell r="L3175">
            <v>5</v>
          </cell>
        </row>
        <row r="3176">
          <cell r="A3176" t="str">
            <v>M4</v>
          </cell>
          <cell r="B3176" t="str">
            <v>W17</v>
          </cell>
          <cell r="C3176">
            <v>43216</v>
          </cell>
          <cell r="D3176" t="str">
            <v>B</v>
          </cell>
          <cell r="E3176" t="str">
            <v>PACKING</v>
          </cell>
          <cell r="G3176" t="str">
            <v>Old</v>
          </cell>
          <cell r="H3176" t="str">
            <v>Book cover</v>
          </cell>
          <cell r="J3176">
            <v>22</v>
          </cell>
          <cell r="L3176">
            <v>2</v>
          </cell>
        </row>
        <row r="3177">
          <cell r="A3177" t="str">
            <v>M4</v>
          </cell>
          <cell r="B3177" t="str">
            <v>W17</v>
          </cell>
          <cell r="C3177">
            <v>43216</v>
          </cell>
          <cell r="D3177" t="str">
            <v>B</v>
          </cell>
          <cell r="E3177" t="str">
            <v>PACKING</v>
          </cell>
          <cell r="G3177" t="str">
            <v>Old</v>
          </cell>
          <cell r="H3177" t="str">
            <v>Book cover</v>
          </cell>
          <cell r="J3177">
            <v>513</v>
          </cell>
          <cell r="L3177">
            <v>4</v>
          </cell>
        </row>
        <row r="3178">
          <cell r="A3178" t="str">
            <v>M4</v>
          </cell>
          <cell r="B3178" t="str">
            <v>W17</v>
          </cell>
          <cell r="C3178">
            <v>43216</v>
          </cell>
          <cell r="D3178" t="str">
            <v>B</v>
          </cell>
          <cell r="E3178" t="str">
            <v>PACKING</v>
          </cell>
          <cell r="G3178" t="str">
            <v>New Silicon</v>
          </cell>
          <cell r="H3178" t="str">
            <v>Silicon</v>
          </cell>
          <cell r="J3178">
            <v>1039</v>
          </cell>
          <cell r="L3178">
            <v>69</v>
          </cell>
        </row>
        <row r="3179">
          <cell r="A3179" t="str">
            <v>M4</v>
          </cell>
          <cell r="B3179" t="str">
            <v>W17</v>
          </cell>
          <cell r="C3179">
            <v>43216</v>
          </cell>
          <cell r="D3179" t="str">
            <v>B</v>
          </cell>
          <cell r="E3179" t="str">
            <v>PACKING</v>
          </cell>
          <cell r="G3179" t="str">
            <v>New Silicon</v>
          </cell>
          <cell r="H3179" t="str">
            <v>Silicon</v>
          </cell>
          <cell r="J3179">
            <v>562</v>
          </cell>
          <cell r="L3179">
            <v>17</v>
          </cell>
        </row>
        <row r="3180">
          <cell r="A3180" t="str">
            <v>M4</v>
          </cell>
          <cell r="B3180" t="str">
            <v>W17</v>
          </cell>
          <cell r="C3180">
            <v>43216</v>
          </cell>
          <cell r="D3180" t="str">
            <v>B</v>
          </cell>
          <cell r="E3180" t="str">
            <v>PACKING</v>
          </cell>
          <cell r="G3180" t="str">
            <v>New</v>
          </cell>
          <cell r="H3180" t="str">
            <v>Clear View Cover</v>
          </cell>
          <cell r="J3180">
            <v>872</v>
          </cell>
          <cell r="L3180">
            <v>2</v>
          </cell>
        </row>
        <row r="3181">
          <cell r="A3181" t="str">
            <v>M4</v>
          </cell>
          <cell r="B3181" t="str">
            <v>W17</v>
          </cell>
          <cell r="C3181">
            <v>43216</v>
          </cell>
          <cell r="D3181" t="str">
            <v>B</v>
          </cell>
          <cell r="E3181" t="str">
            <v>PACKING</v>
          </cell>
          <cell r="G3181" t="str">
            <v>New</v>
          </cell>
          <cell r="H3181" t="str">
            <v>Clear View Cover</v>
          </cell>
          <cell r="J3181">
            <v>3223</v>
          </cell>
          <cell r="L3181">
            <v>21</v>
          </cell>
        </row>
        <row r="3182">
          <cell r="A3182" t="str">
            <v>M4</v>
          </cell>
          <cell r="B3182" t="str">
            <v>W17</v>
          </cell>
          <cell r="C3182">
            <v>43216</v>
          </cell>
          <cell r="D3182" t="str">
            <v>A</v>
          </cell>
          <cell r="E3182" t="str">
            <v>ASSY</v>
          </cell>
          <cell r="G3182" t="str">
            <v>Old</v>
          </cell>
          <cell r="H3182" t="str">
            <v>Clear View Cover</v>
          </cell>
          <cell r="J3182">
            <v>2270</v>
          </cell>
          <cell r="L3182">
            <v>8</v>
          </cell>
        </row>
        <row r="3183">
          <cell r="A3183" t="str">
            <v>M4</v>
          </cell>
          <cell r="B3183" t="str">
            <v>W17</v>
          </cell>
          <cell r="C3183">
            <v>43216</v>
          </cell>
          <cell r="D3183" t="str">
            <v>A</v>
          </cell>
          <cell r="E3183" t="str">
            <v>ASSY</v>
          </cell>
          <cell r="G3183" t="str">
            <v>Old</v>
          </cell>
          <cell r="H3183" t="str">
            <v>Clear View Cover</v>
          </cell>
          <cell r="J3183">
            <v>355</v>
          </cell>
          <cell r="L3183">
            <v>0</v>
          </cell>
        </row>
        <row r="3184">
          <cell r="A3184" t="str">
            <v>M4</v>
          </cell>
          <cell r="B3184" t="str">
            <v>W17</v>
          </cell>
          <cell r="C3184">
            <v>43216</v>
          </cell>
          <cell r="D3184" t="str">
            <v>A</v>
          </cell>
          <cell r="E3184" t="str">
            <v>ASSY</v>
          </cell>
          <cell r="G3184" t="str">
            <v>Old</v>
          </cell>
          <cell r="H3184" t="str">
            <v>Clear View Cover</v>
          </cell>
          <cell r="J3184">
            <v>133</v>
          </cell>
          <cell r="L3184">
            <v>0</v>
          </cell>
        </row>
        <row r="3185">
          <cell r="A3185" t="str">
            <v>M4</v>
          </cell>
          <cell r="B3185" t="str">
            <v>W17</v>
          </cell>
          <cell r="C3185">
            <v>43216</v>
          </cell>
          <cell r="D3185" t="str">
            <v>A</v>
          </cell>
          <cell r="E3185" t="str">
            <v>ASSY</v>
          </cell>
          <cell r="G3185" t="str">
            <v>New</v>
          </cell>
          <cell r="H3185" t="str">
            <v>Clear View Cover</v>
          </cell>
          <cell r="J3185">
            <v>2566</v>
          </cell>
          <cell r="L3185">
            <v>10</v>
          </cell>
        </row>
        <row r="3186">
          <cell r="A3186" t="str">
            <v>M4</v>
          </cell>
          <cell r="B3186" t="str">
            <v>W17</v>
          </cell>
          <cell r="C3186">
            <v>43216</v>
          </cell>
          <cell r="D3186" t="str">
            <v>A</v>
          </cell>
          <cell r="E3186" t="str">
            <v>ASSY</v>
          </cell>
          <cell r="G3186" t="str">
            <v>New</v>
          </cell>
          <cell r="H3186" t="str">
            <v>Clear View Cover</v>
          </cell>
          <cell r="J3186">
            <v>2800</v>
          </cell>
          <cell r="L3186">
            <v>10</v>
          </cell>
        </row>
        <row r="3187">
          <cell r="A3187" t="str">
            <v>M4</v>
          </cell>
          <cell r="B3187" t="str">
            <v>W17</v>
          </cell>
          <cell r="C3187">
            <v>43216</v>
          </cell>
          <cell r="D3187" t="str">
            <v>A</v>
          </cell>
          <cell r="E3187" t="str">
            <v>ASSY</v>
          </cell>
          <cell r="G3187" t="str">
            <v>Old</v>
          </cell>
          <cell r="H3187" t="str">
            <v>Book cover</v>
          </cell>
          <cell r="J3187">
            <v>794</v>
          </cell>
          <cell r="L3187">
            <v>6</v>
          </cell>
        </row>
        <row r="3188">
          <cell r="A3188" t="str">
            <v>M4</v>
          </cell>
          <cell r="B3188" t="str">
            <v>W17</v>
          </cell>
          <cell r="C3188">
            <v>43216</v>
          </cell>
          <cell r="D3188" t="str">
            <v>A</v>
          </cell>
          <cell r="E3188" t="str">
            <v>ASSY</v>
          </cell>
          <cell r="G3188" t="str">
            <v>Old</v>
          </cell>
          <cell r="H3188" t="str">
            <v>Book cover</v>
          </cell>
          <cell r="J3188">
            <v>402</v>
          </cell>
          <cell r="L3188">
            <v>0</v>
          </cell>
        </row>
        <row r="3189">
          <cell r="A3189" t="str">
            <v>M4</v>
          </cell>
          <cell r="B3189" t="str">
            <v>W17</v>
          </cell>
          <cell r="C3189">
            <v>43216</v>
          </cell>
          <cell r="D3189" t="str">
            <v>A</v>
          </cell>
          <cell r="E3189" t="str">
            <v>ASSY</v>
          </cell>
          <cell r="G3189" t="str">
            <v>Old</v>
          </cell>
          <cell r="H3189" t="str">
            <v>Book cover</v>
          </cell>
          <cell r="J3189">
            <v>198</v>
          </cell>
          <cell r="L3189">
            <v>0</v>
          </cell>
        </row>
        <row r="3190">
          <cell r="A3190" t="str">
            <v>M4</v>
          </cell>
          <cell r="B3190" t="str">
            <v>W17</v>
          </cell>
          <cell r="C3190">
            <v>43216</v>
          </cell>
          <cell r="D3190" t="str">
            <v>A</v>
          </cell>
          <cell r="E3190" t="str">
            <v>ASSY</v>
          </cell>
          <cell r="G3190" t="str">
            <v>Old</v>
          </cell>
          <cell r="H3190" t="str">
            <v>Book cover</v>
          </cell>
          <cell r="J3190">
            <v>621</v>
          </cell>
          <cell r="L3190">
            <v>25</v>
          </cell>
        </row>
        <row r="3191">
          <cell r="A3191" t="str">
            <v>M4</v>
          </cell>
          <cell r="B3191" t="str">
            <v>W17</v>
          </cell>
          <cell r="C3191">
            <v>43216</v>
          </cell>
          <cell r="D3191" t="str">
            <v>A</v>
          </cell>
          <cell r="E3191" t="str">
            <v>ASSY</v>
          </cell>
          <cell r="G3191" t="str">
            <v>Old</v>
          </cell>
          <cell r="H3191" t="str">
            <v>Book cover</v>
          </cell>
          <cell r="J3191">
            <v>2612</v>
          </cell>
          <cell r="L3191">
            <v>72</v>
          </cell>
        </row>
        <row r="3192">
          <cell r="A3192" t="str">
            <v>M4</v>
          </cell>
          <cell r="B3192" t="str">
            <v>W17</v>
          </cell>
          <cell r="C3192">
            <v>43216</v>
          </cell>
          <cell r="D3192" t="str">
            <v>A</v>
          </cell>
          <cell r="E3192" t="str">
            <v>ASSY</v>
          </cell>
          <cell r="G3192" t="str">
            <v>Old Silicon</v>
          </cell>
          <cell r="H3192" t="str">
            <v>Silicon</v>
          </cell>
          <cell r="J3192">
            <v>1316</v>
          </cell>
          <cell r="L3192">
            <v>0</v>
          </cell>
        </row>
        <row r="3193">
          <cell r="A3193" t="str">
            <v>M4</v>
          </cell>
          <cell r="B3193" t="str">
            <v>W17</v>
          </cell>
          <cell r="C3193">
            <v>43216</v>
          </cell>
          <cell r="D3193" t="str">
            <v>A</v>
          </cell>
          <cell r="E3193" t="str">
            <v>ASSY</v>
          </cell>
          <cell r="G3193" t="str">
            <v>Old</v>
          </cell>
          <cell r="H3193" t="str">
            <v>Clear View Cover</v>
          </cell>
          <cell r="J3193">
            <v>684</v>
          </cell>
          <cell r="L3193">
            <v>0</v>
          </cell>
        </row>
        <row r="3194">
          <cell r="A3194" t="str">
            <v>M4</v>
          </cell>
          <cell r="B3194" t="str">
            <v>W17</v>
          </cell>
          <cell r="C3194">
            <v>43216</v>
          </cell>
          <cell r="D3194" t="str">
            <v>A</v>
          </cell>
          <cell r="E3194" t="str">
            <v>ASSY</v>
          </cell>
          <cell r="G3194" t="str">
            <v>Old</v>
          </cell>
          <cell r="H3194" t="str">
            <v>Clear View Cover</v>
          </cell>
          <cell r="J3194">
            <v>143</v>
          </cell>
          <cell r="L3194">
            <v>0</v>
          </cell>
        </row>
        <row r="3195">
          <cell r="A3195" t="str">
            <v>M4</v>
          </cell>
          <cell r="B3195" t="str">
            <v>W17</v>
          </cell>
          <cell r="C3195">
            <v>43216</v>
          </cell>
          <cell r="D3195" t="str">
            <v>A</v>
          </cell>
          <cell r="E3195" t="str">
            <v>ASSY</v>
          </cell>
          <cell r="G3195" t="str">
            <v>New</v>
          </cell>
          <cell r="H3195" t="str">
            <v>Clear View Cover</v>
          </cell>
          <cell r="J3195">
            <v>1153</v>
          </cell>
          <cell r="L3195">
            <v>2</v>
          </cell>
        </row>
        <row r="3196">
          <cell r="A3196" t="str">
            <v>M4</v>
          </cell>
          <cell r="B3196" t="str">
            <v>W17</v>
          </cell>
          <cell r="C3196">
            <v>43216</v>
          </cell>
          <cell r="D3196" t="str">
            <v>A</v>
          </cell>
          <cell r="E3196" t="str">
            <v>ASSY</v>
          </cell>
          <cell r="G3196" t="str">
            <v>New</v>
          </cell>
          <cell r="H3196" t="str">
            <v>Clear View Cover</v>
          </cell>
          <cell r="J3196">
            <v>1673</v>
          </cell>
          <cell r="L3196">
            <v>7</v>
          </cell>
        </row>
        <row r="3197">
          <cell r="A3197" t="str">
            <v>M4</v>
          </cell>
          <cell r="B3197" t="str">
            <v>W17</v>
          </cell>
          <cell r="C3197">
            <v>43216</v>
          </cell>
          <cell r="D3197" t="str">
            <v>A</v>
          </cell>
          <cell r="E3197" t="str">
            <v>ASSY</v>
          </cell>
          <cell r="G3197" t="str">
            <v>New</v>
          </cell>
          <cell r="H3197" t="str">
            <v>Clear View Cover</v>
          </cell>
          <cell r="J3197">
            <v>106</v>
          </cell>
          <cell r="L3197">
            <v>0</v>
          </cell>
        </row>
        <row r="3198">
          <cell r="A3198" t="str">
            <v>M4</v>
          </cell>
          <cell r="B3198" t="str">
            <v>W17</v>
          </cell>
          <cell r="C3198">
            <v>43216</v>
          </cell>
          <cell r="D3198" t="str">
            <v>A</v>
          </cell>
          <cell r="E3198" t="str">
            <v>ASSY</v>
          </cell>
          <cell r="G3198" t="str">
            <v>New</v>
          </cell>
          <cell r="H3198" t="str">
            <v>Clear View Cover</v>
          </cell>
          <cell r="J3198">
            <v>1139</v>
          </cell>
          <cell r="L3198">
            <v>3</v>
          </cell>
        </row>
        <row r="3199">
          <cell r="A3199" t="str">
            <v>M4</v>
          </cell>
          <cell r="B3199" t="str">
            <v>W17</v>
          </cell>
          <cell r="C3199">
            <v>43216</v>
          </cell>
          <cell r="D3199" t="str">
            <v>A</v>
          </cell>
          <cell r="E3199" t="str">
            <v>ASSY</v>
          </cell>
          <cell r="G3199" t="str">
            <v>New</v>
          </cell>
          <cell r="H3199" t="str">
            <v>Clear View Cover</v>
          </cell>
          <cell r="J3199">
            <v>448</v>
          </cell>
          <cell r="L3199">
            <v>0</v>
          </cell>
        </row>
        <row r="3200">
          <cell r="A3200" t="str">
            <v>M4</v>
          </cell>
          <cell r="B3200" t="str">
            <v>W17</v>
          </cell>
          <cell r="C3200">
            <v>43216</v>
          </cell>
          <cell r="D3200" t="str">
            <v>A</v>
          </cell>
          <cell r="E3200" t="str">
            <v>ASSY</v>
          </cell>
          <cell r="G3200" t="str">
            <v>Old</v>
          </cell>
          <cell r="H3200" t="str">
            <v>Flip Cover</v>
          </cell>
          <cell r="J3200">
            <v>430</v>
          </cell>
          <cell r="L3200">
            <v>0</v>
          </cell>
        </row>
        <row r="3201">
          <cell r="A3201" t="str">
            <v>M4</v>
          </cell>
          <cell r="B3201" t="str">
            <v>W17</v>
          </cell>
          <cell r="C3201">
            <v>43216</v>
          </cell>
          <cell r="D3201" t="str">
            <v>A</v>
          </cell>
          <cell r="E3201" t="str">
            <v>ASSY</v>
          </cell>
          <cell r="G3201" t="str">
            <v>Old</v>
          </cell>
          <cell r="H3201" t="str">
            <v>Flip Cover</v>
          </cell>
          <cell r="J3201">
            <v>450</v>
          </cell>
          <cell r="L3201">
            <v>0</v>
          </cell>
        </row>
        <row r="3202">
          <cell r="A3202" t="str">
            <v>M4</v>
          </cell>
          <cell r="B3202" t="str">
            <v>W17</v>
          </cell>
          <cell r="C3202">
            <v>43216</v>
          </cell>
          <cell r="D3202" t="str">
            <v>A</v>
          </cell>
          <cell r="E3202" t="str">
            <v>ASSY</v>
          </cell>
          <cell r="G3202" t="str">
            <v>Old</v>
          </cell>
          <cell r="H3202" t="str">
            <v>Flip Cover</v>
          </cell>
          <cell r="J3202">
            <v>2139</v>
          </cell>
          <cell r="L3202">
            <v>9</v>
          </cell>
        </row>
        <row r="3203">
          <cell r="A3203" t="str">
            <v>M4</v>
          </cell>
          <cell r="B3203" t="str">
            <v>W17</v>
          </cell>
          <cell r="C3203">
            <v>43216</v>
          </cell>
          <cell r="D3203" t="str">
            <v>A</v>
          </cell>
          <cell r="E3203" t="str">
            <v>ASSY</v>
          </cell>
          <cell r="G3203" t="str">
            <v>Old</v>
          </cell>
          <cell r="H3203" t="str">
            <v>Clear View Cover</v>
          </cell>
          <cell r="J3203">
            <v>150</v>
          </cell>
          <cell r="L3203">
            <v>0</v>
          </cell>
        </row>
        <row r="3204">
          <cell r="A3204" t="str">
            <v>M4</v>
          </cell>
          <cell r="B3204" t="str">
            <v>W17</v>
          </cell>
          <cell r="C3204">
            <v>43216</v>
          </cell>
          <cell r="D3204" t="str">
            <v>A</v>
          </cell>
          <cell r="E3204" t="str">
            <v>IN T/P</v>
          </cell>
          <cell r="G3204" t="str">
            <v>New</v>
          </cell>
          <cell r="H3204" t="str">
            <v>Clear View Cover</v>
          </cell>
          <cell r="J3204">
            <v>216</v>
          </cell>
          <cell r="L3204">
            <v>0</v>
          </cell>
        </row>
        <row r="3205">
          <cell r="A3205" t="str">
            <v>M4</v>
          </cell>
          <cell r="B3205" t="str">
            <v>W17</v>
          </cell>
          <cell r="C3205">
            <v>43216</v>
          </cell>
          <cell r="D3205" t="str">
            <v>A</v>
          </cell>
          <cell r="E3205" t="str">
            <v>IN T/P</v>
          </cell>
          <cell r="G3205" t="str">
            <v>New</v>
          </cell>
          <cell r="H3205" t="str">
            <v>Clear View Cover</v>
          </cell>
          <cell r="J3205">
            <v>29</v>
          </cell>
          <cell r="L3205">
            <v>0</v>
          </cell>
        </row>
        <row r="3206">
          <cell r="A3206" t="str">
            <v>M4</v>
          </cell>
          <cell r="B3206" t="str">
            <v>W17</v>
          </cell>
          <cell r="C3206">
            <v>43216</v>
          </cell>
          <cell r="D3206" t="str">
            <v>A</v>
          </cell>
          <cell r="E3206" t="str">
            <v>IN T/P</v>
          </cell>
          <cell r="G3206" t="str">
            <v>New</v>
          </cell>
          <cell r="H3206" t="str">
            <v>Clear View Cover</v>
          </cell>
          <cell r="J3206">
            <v>34</v>
          </cell>
          <cell r="L3206">
            <v>0</v>
          </cell>
        </row>
        <row r="3207">
          <cell r="A3207" t="str">
            <v>M4</v>
          </cell>
          <cell r="B3207" t="str">
            <v>W17</v>
          </cell>
          <cell r="C3207">
            <v>43216</v>
          </cell>
          <cell r="D3207" t="str">
            <v>A</v>
          </cell>
          <cell r="E3207" t="str">
            <v>IN T/P</v>
          </cell>
          <cell r="G3207" t="str">
            <v>New</v>
          </cell>
          <cell r="H3207" t="str">
            <v>Clear View Cover</v>
          </cell>
          <cell r="J3207">
            <v>1194</v>
          </cell>
          <cell r="L3207">
            <v>4</v>
          </cell>
        </row>
        <row r="3208">
          <cell r="A3208" t="str">
            <v>M4</v>
          </cell>
          <cell r="B3208" t="str">
            <v>W17</v>
          </cell>
          <cell r="C3208">
            <v>43216</v>
          </cell>
          <cell r="D3208" t="str">
            <v>A</v>
          </cell>
          <cell r="E3208" t="str">
            <v>IN T/P</v>
          </cell>
          <cell r="G3208" t="str">
            <v>New</v>
          </cell>
          <cell r="H3208" t="str">
            <v>Clear View Cover</v>
          </cell>
          <cell r="J3208">
            <v>3300</v>
          </cell>
          <cell r="L3208">
            <v>1</v>
          </cell>
        </row>
        <row r="3209">
          <cell r="A3209" t="str">
            <v>M4</v>
          </cell>
          <cell r="B3209" t="str">
            <v>W17</v>
          </cell>
          <cell r="C3209">
            <v>43216</v>
          </cell>
          <cell r="D3209" t="str">
            <v>A</v>
          </cell>
          <cell r="E3209" t="str">
            <v>IN T/P</v>
          </cell>
          <cell r="G3209" t="str">
            <v>New</v>
          </cell>
          <cell r="H3209" t="str">
            <v>Clear View Cover</v>
          </cell>
          <cell r="J3209">
            <v>105</v>
          </cell>
          <cell r="L3209">
            <v>0</v>
          </cell>
        </row>
        <row r="3210">
          <cell r="A3210" t="str">
            <v>M4</v>
          </cell>
          <cell r="B3210" t="str">
            <v>W17</v>
          </cell>
          <cell r="C3210">
            <v>43216</v>
          </cell>
          <cell r="D3210" t="str">
            <v>A</v>
          </cell>
          <cell r="E3210" t="str">
            <v>IN T/P</v>
          </cell>
          <cell r="G3210" t="str">
            <v>New</v>
          </cell>
          <cell r="H3210" t="str">
            <v>Clear View Cover</v>
          </cell>
          <cell r="J3210">
            <v>91</v>
          </cell>
          <cell r="L3210">
            <v>0</v>
          </cell>
        </row>
        <row r="3211">
          <cell r="A3211" t="str">
            <v>M4</v>
          </cell>
          <cell r="B3211" t="str">
            <v>W17</v>
          </cell>
          <cell r="C3211">
            <v>43216</v>
          </cell>
          <cell r="D3211" t="str">
            <v>A</v>
          </cell>
          <cell r="E3211" t="str">
            <v>IN T/P</v>
          </cell>
          <cell r="G3211" t="str">
            <v>Old</v>
          </cell>
          <cell r="H3211" t="str">
            <v>Clear View Cover</v>
          </cell>
          <cell r="J3211">
            <v>2182</v>
          </cell>
          <cell r="L3211">
            <v>0</v>
          </cell>
        </row>
        <row r="3212">
          <cell r="A3212" t="str">
            <v>M4</v>
          </cell>
          <cell r="B3212" t="str">
            <v>W17</v>
          </cell>
          <cell r="C3212">
            <v>43216</v>
          </cell>
          <cell r="D3212" t="str">
            <v>A</v>
          </cell>
          <cell r="E3212" t="str">
            <v>IN T/P</v>
          </cell>
          <cell r="G3212" t="str">
            <v>Old</v>
          </cell>
          <cell r="H3212" t="str">
            <v>Clear View Cover</v>
          </cell>
          <cell r="J3212">
            <v>479</v>
          </cell>
          <cell r="L3212">
            <v>0</v>
          </cell>
        </row>
        <row r="3213">
          <cell r="A3213" t="str">
            <v>M4</v>
          </cell>
          <cell r="B3213" t="str">
            <v>W17</v>
          </cell>
          <cell r="C3213">
            <v>43216</v>
          </cell>
          <cell r="D3213" t="str">
            <v>A</v>
          </cell>
          <cell r="E3213" t="str">
            <v>IN T/P</v>
          </cell>
          <cell r="G3213" t="str">
            <v>Old</v>
          </cell>
          <cell r="H3213" t="str">
            <v>Clear View Cover</v>
          </cell>
          <cell r="J3213">
            <v>210</v>
          </cell>
          <cell r="L3213">
            <v>0</v>
          </cell>
        </row>
        <row r="3214">
          <cell r="A3214" t="str">
            <v>M4</v>
          </cell>
          <cell r="B3214" t="str">
            <v>W17</v>
          </cell>
          <cell r="C3214">
            <v>43216</v>
          </cell>
          <cell r="D3214" t="str">
            <v>A</v>
          </cell>
          <cell r="E3214" t="str">
            <v>IN T/P</v>
          </cell>
          <cell r="G3214" t="str">
            <v>Old</v>
          </cell>
          <cell r="H3214" t="str">
            <v>Clear View Cover</v>
          </cell>
          <cell r="J3214">
            <v>117</v>
          </cell>
          <cell r="L3214">
            <v>0</v>
          </cell>
        </row>
        <row r="3215">
          <cell r="A3215" t="str">
            <v>M4</v>
          </cell>
          <cell r="B3215" t="str">
            <v>W17</v>
          </cell>
          <cell r="C3215">
            <v>43216</v>
          </cell>
          <cell r="D3215" t="str">
            <v>A</v>
          </cell>
          <cell r="E3215" t="str">
            <v>IN T/P</v>
          </cell>
          <cell r="G3215" t="str">
            <v>Old</v>
          </cell>
          <cell r="H3215" t="str">
            <v>Clear View Cover</v>
          </cell>
          <cell r="J3215">
            <v>438</v>
          </cell>
          <cell r="L3215">
            <v>0</v>
          </cell>
        </row>
        <row r="3216">
          <cell r="A3216" t="str">
            <v>M4</v>
          </cell>
          <cell r="B3216" t="str">
            <v>W17</v>
          </cell>
          <cell r="C3216">
            <v>43216</v>
          </cell>
          <cell r="D3216" t="str">
            <v>A</v>
          </cell>
          <cell r="E3216" t="str">
            <v>IN T/P</v>
          </cell>
          <cell r="G3216" t="str">
            <v>Old</v>
          </cell>
          <cell r="H3216" t="str">
            <v>Clear View Cover</v>
          </cell>
          <cell r="J3216">
            <v>127</v>
          </cell>
          <cell r="L3216">
            <v>0</v>
          </cell>
        </row>
        <row r="3217">
          <cell r="A3217" t="str">
            <v>M4</v>
          </cell>
          <cell r="B3217" t="str">
            <v>W17</v>
          </cell>
          <cell r="C3217">
            <v>43216</v>
          </cell>
          <cell r="D3217" t="str">
            <v>A</v>
          </cell>
          <cell r="E3217" t="str">
            <v>IN T/P</v>
          </cell>
          <cell r="G3217" t="str">
            <v>Old</v>
          </cell>
          <cell r="H3217" t="str">
            <v>Book cover</v>
          </cell>
          <cell r="J3217">
            <v>917</v>
          </cell>
          <cell r="L3217">
            <v>1</v>
          </cell>
        </row>
        <row r="3218">
          <cell r="A3218" t="str">
            <v>M4</v>
          </cell>
          <cell r="B3218" t="str">
            <v>W17</v>
          </cell>
          <cell r="C3218">
            <v>43216</v>
          </cell>
          <cell r="D3218" t="str">
            <v>A</v>
          </cell>
          <cell r="E3218" t="str">
            <v>IN T/P</v>
          </cell>
          <cell r="G3218" t="str">
            <v>Old</v>
          </cell>
          <cell r="H3218" t="str">
            <v>Book cover</v>
          </cell>
          <cell r="J3218">
            <v>2330</v>
          </cell>
          <cell r="L3218">
            <v>10</v>
          </cell>
        </row>
        <row r="3219">
          <cell r="A3219" t="str">
            <v>M4</v>
          </cell>
          <cell r="B3219" t="str">
            <v>W17</v>
          </cell>
          <cell r="C3219">
            <v>43216</v>
          </cell>
          <cell r="D3219" t="str">
            <v>A</v>
          </cell>
          <cell r="E3219" t="str">
            <v>IN T/P</v>
          </cell>
          <cell r="G3219" t="str">
            <v>Old</v>
          </cell>
          <cell r="H3219" t="str">
            <v>Book cover</v>
          </cell>
          <cell r="J3219">
            <v>320</v>
          </cell>
          <cell r="L3219">
            <v>0</v>
          </cell>
        </row>
        <row r="3220">
          <cell r="A3220" t="str">
            <v>M4</v>
          </cell>
          <cell r="B3220" t="str">
            <v>W17</v>
          </cell>
          <cell r="C3220">
            <v>43216</v>
          </cell>
          <cell r="D3220" t="str">
            <v>A</v>
          </cell>
          <cell r="E3220" t="str">
            <v>IN T/P</v>
          </cell>
          <cell r="G3220" t="str">
            <v>Old</v>
          </cell>
          <cell r="H3220" t="str">
            <v>Book cover</v>
          </cell>
          <cell r="J3220">
            <v>790</v>
          </cell>
          <cell r="L3220">
            <v>0</v>
          </cell>
        </row>
        <row r="3221">
          <cell r="A3221" t="str">
            <v>M4</v>
          </cell>
          <cell r="B3221" t="str">
            <v>W17</v>
          </cell>
          <cell r="C3221">
            <v>43216</v>
          </cell>
          <cell r="D3221" t="str">
            <v>A</v>
          </cell>
          <cell r="E3221" t="str">
            <v>IN T/P</v>
          </cell>
          <cell r="G3221" t="str">
            <v>Old</v>
          </cell>
          <cell r="H3221" t="str">
            <v>Book cover</v>
          </cell>
          <cell r="J3221">
            <v>131</v>
          </cell>
          <cell r="L3221">
            <v>3</v>
          </cell>
        </row>
        <row r="3222">
          <cell r="A3222" t="str">
            <v>M4</v>
          </cell>
          <cell r="B3222" t="str">
            <v>W17</v>
          </cell>
          <cell r="C3222">
            <v>43216</v>
          </cell>
          <cell r="D3222" t="str">
            <v>A</v>
          </cell>
          <cell r="E3222" t="str">
            <v>IN T/P</v>
          </cell>
          <cell r="G3222" t="str">
            <v>Old</v>
          </cell>
          <cell r="H3222" t="str">
            <v>Book cover</v>
          </cell>
          <cell r="J3222">
            <v>105</v>
          </cell>
          <cell r="L3222">
            <v>0</v>
          </cell>
        </row>
        <row r="3223">
          <cell r="A3223" t="str">
            <v>M4</v>
          </cell>
          <cell r="B3223" t="str">
            <v>W17</v>
          </cell>
          <cell r="C3223">
            <v>43216</v>
          </cell>
          <cell r="D3223" t="str">
            <v>A</v>
          </cell>
          <cell r="E3223" t="str">
            <v>IN VAI</v>
          </cell>
          <cell r="G3223" t="str">
            <v>Old</v>
          </cell>
          <cell r="H3223" t="str">
            <v>Flip Cover</v>
          </cell>
          <cell r="J3223">
            <v>1000</v>
          </cell>
          <cell r="L3223">
            <v>0</v>
          </cell>
        </row>
        <row r="3224">
          <cell r="A3224" t="str">
            <v>M4</v>
          </cell>
          <cell r="B3224" t="str">
            <v>W17</v>
          </cell>
          <cell r="C3224">
            <v>43216</v>
          </cell>
          <cell r="D3224" t="str">
            <v>A</v>
          </cell>
          <cell r="E3224" t="str">
            <v>MAIN HEATING</v>
          </cell>
          <cell r="G3224" t="str">
            <v>Old</v>
          </cell>
          <cell r="H3224" t="str">
            <v>Book cover</v>
          </cell>
          <cell r="J3224">
            <v>169</v>
          </cell>
          <cell r="L3224">
            <v>2</v>
          </cell>
        </row>
        <row r="3225">
          <cell r="A3225" t="str">
            <v>M4</v>
          </cell>
          <cell r="B3225" t="str">
            <v>W17</v>
          </cell>
          <cell r="C3225">
            <v>43216</v>
          </cell>
          <cell r="D3225" t="str">
            <v>A</v>
          </cell>
          <cell r="E3225" t="str">
            <v>MAIN HEATING</v>
          </cell>
          <cell r="G3225" t="str">
            <v>Old</v>
          </cell>
          <cell r="H3225" t="str">
            <v>Book cover</v>
          </cell>
          <cell r="J3225">
            <v>121</v>
          </cell>
          <cell r="L3225">
            <v>0</v>
          </cell>
        </row>
        <row r="3226">
          <cell r="A3226" t="str">
            <v>M4</v>
          </cell>
          <cell r="B3226" t="str">
            <v>W17</v>
          </cell>
          <cell r="C3226">
            <v>43216</v>
          </cell>
          <cell r="D3226" t="str">
            <v>A</v>
          </cell>
          <cell r="E3226" t="str">
            <v>MAIN HEATING</v>
          </cell>
          <cell r="G3226" t="str">
            <v>Old</v>
          </cell>
          <cell r="H3226" t="str">
            <v>Clear View Cover</v>
          </cell>
          <cell r="J3226">
            <v>228</v>
          </cell>
          <cell r="L3226">
            <v>1</v>
          </cell>
        </row>
        <row r="3227">
          <cell r="A3227" t="str">
            <v>M4</v>
          </cell>
          <cell r="B3227" t="str">
            <v>W17</v>
          </cell>
          <cell r="C3227">
            <v>43216</v>
          </cell>
          <cell r="D3227" t="str">
            <v>A</v>
          </cell>
          <cell r="E3227" t="str">
            <v>MAIN HEATING</v>
          </cell>
          <cell r="G3227" t="str">
            <v>Old</v>
          </cell>
          <cell r="H3227" t="str">
            <v>Clear View Cover</v>
          </cell>
          <cell r="J3227">
            <v>440</v>
          </cell>
          <cell r="L3227">
            <v>1</v>
          </cell>
        </row>
        <row r="3228">
          <cell r="A3228" t="str">
            <v>M4</v>
          </cell>
          <cell r="B3228" t="str">
            <v>W17</v>
          </cell>
          <cell r="C3228">
            <v>43216</v>
          </cell>
          <cell r="D3228" t="str">
            <v>A</v>
          </cell>
          <cell r="E3228" t="str">
            <v>MAIN HEATING</v>
          </cell>
          <cell r="G3228" t="str">
            <v>Old</v>
          </cell>
          <cell r="H3228" t="str">
            <v>Clear View Cover</v>
          </cell>
          <cell r="J3228">
            <v>77</v>
          </cell>
          <cell r="L3228">
            <v>0</v>
          </cell>
        </row>
        <row r="3229">
          <cell r="A3229" t="str">
            <v>M4</v>
          </cell>
          <cell r="B3229" t="str">
            <v>W17</v>
          </cell>
          <cell r="C3229">
            <v>43216</v>
          </cell>
          <cell r="D3229" t="str">
            <v>A</v>
          </cell>
          <cell r="E3229" t="str">
            <v>EDGE COATING</v>
          </cell>
          <cell r="G3229" t="str">
            <v>New</v>
          </cell>
          <cell r="H3229" t="str">
            <v>Clear View Cover</v>
          </cell>
          <cell r="J3229">
            <v>727</v>
          </cell>
          <cell r="L3229">
            <v>3</v>
          </cell>
        </row>
        <row r="3230">
          <cell r="A3230" t="str">
            <v>M4</v>
          </cell>
          <cell r="B3230" t="str">
            <v>W17</v>
          </cell>
          <cell r="C3230">
            <v>43216</v>
          </cell>
          <cell r="D3230" t="str">
            <v>A</v>
          </cell>
          <cell r="E3230" t="str">
            <v>EDGE COATING</v>
          </cell>
          <cell r="G3230" t="str">
            <v>New</v>
          </cell>
          <cell r="H3230" t="str">
            <v>Clear View Cover</v>
          </cell>
          <cell r="J3230">
            <v>654</v>
          </cell>
          <cell r="L3230">
            <v>1</v>
          </cell>
        </row>
        <row r="3231">
          <cell r="A3231" t="str">
            <v>M4</v>
          </cell>
          <cell r="B3231" t="str">
            <v>W17</v>
          </cell>
          <cell r="C3231">
            <v>43216</v>
          </cell>
          <cell r="D3231" t="str">
            <v>A</v>
          </cell>
          <cell r="E3231" t="str">
            <v>EDGE COATING</v>
          </cell>
          <cell r="G3231" t="str">
            <v>New</v>
          </cell>
          <cell r="H3231" t="str">
            <v>Clear View Cover</v>
          </cell>
          <cell r="J3231">
            <v>102</v>
          </cell>
          <cell r="L3231">
            <v>0</v>
          </cell>
        </row>
        <row r="3232">
          <cell r="A3232" t="str">
            <v>M4</v>
          </cell>
          <cell r="B3232" t="str">
            <v>W17</v>
          </cell>
          <cell r="C3232">
            <v>43216</v>
          </cell>
          <cell r="D3232" t="str">
            <v>A</v>
          </cell>
          <cell r="E3232" t="str">
            <v>EDGE COATING</v>
          </cell>
          <cell r="G3232" t="str">
            <v>New</v>
          </cell>
          <cell r="H3232" t="str">
            <v>Clear View Cover</v>
          </cell>
          <cell r="J3232">
            <v>1681</v>
          </cell>
          <cell r="L3232">
            <v>0</v>
          </cell>
        </row>
        <row r="3233">
          <cell r="A3233" t="str">
            <v>M4</v>
          </cell>
          <cell r="B3233" t="str">
            <v>W17</v>
          </cell>
          <cell r="C3233">
            <v>43216</v>
          </cell>
          <cell r="D3233" t="str">
            <v>A</v>
          </cell>
          <cell r="E3233" t="str">
            <v>EDGE COATING</v>
          </cell>
          <cell r="G3233" t="str">
            <v>New</v>
          </cell>
          <cell r="H3233" t="str">
            <v>Clear View Cover</v>
          </cell>
          <cell r="J3233">
            <v>1545</v>
          </cell>
          <cell r="L3233">
            <v>0</v>
          </cell>
        </row>
        <row r="3234">
          <cell r="A3234" t="str">
            <v>M4</v>
          </cell>
          <cell r="B3234" t="str">
            <v>W17</v>
          </cell>
          <cell r="C3234">
            <v>43216</v>
          </cell>
          <cell r="D3234" t="str">
            <v>A</v>
          </cell>
          <cell r="E3234" t="str">
            <v>EDGE COATING</v>
          </cell>
          <cell r="G3234" t="str">
            <v>New</v>
          </cell>
          <cell r="H3234" t="str">
            <v>Clear View Cover</v>
          </cell>
          <cell r="J3234">
            <v>1595</v>
          </cell>
          <cell r="L3234">
            <v>6</v>
          </cell>
        </row>
        <row r="3235">
          <cell r="A3235" t="str">
            <v>M4</v>
          </cell>
          <cell r="B3235" t="str">
            <v>W17</v>
          </cell>
          <cell r="C3235">
            <v>43216</v>
          </cell>
          <cell r="D3235" t="str">
            <v>A</v>
          </cell>
          <cell r="E3235" t="str">
            <v>EDGE COATING</v>
          </cell>
          <cell r="G3235" t="str">
            <v>Old</v>
          </cell>
          <cell r="H3235" t="str">
            <v>Clear View Cover</v>
          </cell>
          <cell r="J3235">
            <v>970</v>
          </cell>
          <cell r="L3235">
            <v>6</v>
          </cell>
        </row>
        <row r="3236">
          <cell r="A3236" t="str">
            <v>M4</v>
          </cell>
          <cell r="B3236" t="str">
            <v>W17</v>
          </cell>
          <cell r="C3236">
            <v>43216</v>
          </cell>
          <cell r="D3236" t="str">
            <v>A</v>
          </cell>
          <cell r="E3236" t="str">
            <v>EDGE COATING</v>
          </cell>
          <cell r="G3236" t="str">
            <v>Old</v>
          </cell>
          <cell r="H3236" t="str">
            <v>Clear View Cover</v>
          </cell>
          <cell r="J3236">
            <v>99</v>
          </cell>
          <cell r="L3236">
            <v>3</v>
          </cell>
        </row>
        <row r="3237">
          <cell r="A3237" t="str">
            <v>M4</v>
          </cell>
          <cell r="B3237" t="str">
            <v>W17</v>
          </cell>
          <cell r="C3237">
            <v>43216</v>
          </cell>
          <cell r="D3237" t="str">
            <v>A</v>
          </cell>
          <cell r="E3237" t="str">
            <v>EDGE COATING</v>
          </cell>
          <cell r="G3237" t="str">
            <v>Old</v>
          </cell>
          <cell r="H3237" t="str">
            <v>Clear View Cover</v>
          </cell>
          <cell r="J3237">
            <v>36</v>
          </cell>
          <cell r="L3237">
            <v>0</v>
          </cell>
        </row>
        <row r="3238">
          <cell r="A3238" t="str">
            <v>M4</v>
          </cell>
          <cell r="B3238" t="str">
            <v>W17</v>
          </cell>
          <cell r="C3238">
            <v>43216</v>
          </cell>
          <cell r="D3238" t="str">
            <v>A</v>
          </cell>
          <cell r="E3238" t="str">
            <v>EDGE COATING</v>
          </cell>
          <cell r="G3238" t="str">
            <v>Old</v>
          </cell>
          <cell r="H3238" t="str">
            <v>Clear View Cover</v>
          </cell>
          <cell r="J3238">
            <v>139</v>
          </cell>
          <cell r="L3238">
            <v>0</v>
          </cell>
        </row>
        <row r="3239">
          <cell r="A3239" t="str">
            <v>M4</v>
          </cell>
          <cell r="B3239" t="str">
            <v>W17</v>
          </cell>
          <cell r="C3239">
            <v>43216</v>
          </cell>
          <cell r="D3239" t="str">
            <v>A</v>
          </cell>
          <cell r="E3239" t="str">
            <v>EDGE COATING</v>
          </cell>
          <cell r="G3239" t="str">
            <v>Old</v>
          </cell>
          <cell r="H3239" t="str">
            <v>Clear View Cover</v>
          </cell>
          <cell r="J3239">
            <v>30</v>
          </cell>
          <cell r="L3239">
            <v>0</v>
          </cell>
        </row>
        <row r="3240">
          <cell r="A3240" t="str">
            <v>M4</v>
          </cell>
          <cell r="B3240" t="str">
            <v>W17</v>
          </cell>
          <cell r="C3240">
            <v>43216</v>
          </cell>
          <cell r="D3240" t="str">
            <v>A</v>
          </cell>
          <cell r="E3240" t="str">
            <v>EDGE COATING</v>
          </cell>
          <cell r="G3240" t="str">
            <v>Old</v>
          </cell>
          <cell r="H3240" t="str">
            <v>Clear View Cover</v>
          </cell>
          <cell r="J3240">
            <v>7</v>
          </cell>
          <cell r="L3240">
            <v>0</v>
          </cell>
        </row>
        <row r="3241">
          <cell r="A3241" t="str">
            <v>M4</v>
          </cell>
          <cell r="B3241" t="str">
            <v>W17</v>
          </cell>
          <cell r="C3241">
            <v>43216</v>
          </cell>
          <cell r="D3241" t="str">
            <v>A</v>
          </cell>
          <cell r="E3241" t="str">
            <v>EDGE COATING</v>
          </cell>
          <cell r="G3241" t="str">
            <v>Old</v>
          </cell>
          <cell r="H3241" t="str">
            <v>Book cover</v>
          </cell>
          <cell r="J3241">
            <v>834</v>
          </cell>
          <cell r="L3241">
            <v>0</v>
          </cell>
        </row>
        <row r="3242">
          <cell r="A3242" t="str">
            <v>M4</v>
          </cell>
          <cell r="B3242" t="str">
            <v>W17</v>
          </cell>
          <cell r="C3242">
            <v>43216</v>
          </cell>
          <cell r="D3242" t="str">
            <v>A</v>
          </cell>
          <cell r="E3242" t="str">
            <v>EDGE COATING</v>
          </cell>
          <cell r="G3242" t="str">
            <v>Old</v>
          </cell>
          <cell r="H3242" t="str">
            <v>Book cover</v>
          </cell>
          <cell r="J3242">
            <v>1364</v>
          </cell>
          <cell r="L3242">
            <v>0</v>
          </cell>
        </row>
        <row r="3243">
          <cell r="A3243" t="str">
            <v>M4</v>
          </cell>
          <cell r="B3243" t="str">
            <v>W17</v>
          </cell>
          <cell r="C3243">
            <v>43216</v>
          </cell>
          <cell r="D3243" t="str">
            <v>A</v>
          </cell>
          <cell r="E3243" t="str">
            <v>EDGE COATING</v>
          </cell>
          <cell r="G3243" t="str">
            <v>Old</v>
          </cell>
          <cell r="H3243" t="str">
            <v>Book cover</v>
          </cell>
          <cell r="J3243">
            <v>1684</v>
          </cell>
          <cell r="L3243">
            <v>0</v>
          </cell>
        </row>
        <row r="3244">
          <cell r="A3244" t="str">
            <v>M4</v>
          </cell>
          <cell r="B3244" t="str">
            <v>W17</v>
          </cell>
          <cell r="C3244">
            <v>43216</v>
          </cell>
          <cell r="D3244" t="str">
            <v>A</v>
          </cell>
          <cell r="E3244" t="str">
            <v>EDGE COATING</v>
          </cell>
          <cell r="G3244" t="str">
            <v>Old</v>
          </cell>
          <cell r="H3244" t="str">
            <v>Book cover</v>
          </cell>
          <cell r="J3244">
            <v>6</v>
          </cell>
          <cell r="L3244">
            <v>0</v>
          </cell>
        </row>
        <row r="3245">
          <cell r="A3245" t="str">
            <v>M4</v>
          </cell>
          <cell r="B3245" t="str">
            <v>W17</v>
          </cell>
          <cell r="C3245">
            <v>43216</v>
          </cell>
          <cell r="D3245" t="str">
            <v>A</v>
          </cell>
          <cell r="E3245" t="str">
            <v>EDGE COATING</v>
          </cell>
          <cell r="G3245" t="str">
            <v>Old</v>
          </cell>
          <cell r="H3245" t="str">
            <v>Book cover</v>
          </cell>
          <cell r="J3245">
            <v>111</v>
          </cell>
          <cell r="L3245">
            <v>0</v>
          </cell>
        </row>
        <row r="3246">
          <cell r="A3246" t="str">
            <v>M4</v>
          </cell>
          <cell r="B3246" t="str">
            <v>W17</v>
          </cell>
          <cell r="C3246">
            <v>43216</v>
          </cell>
          <cell r="D3246" t="str">
            <v>A</v>
          </cell>
          <cell r="E3246" t="str">
            <v>EDGE COATING</v>
          </cell>
          <cell r="G3246" t="str">
            <v>Old</v>
          </cell>
          <cell r="H3246" t="str">
            <v>Book cover</v>
          </cell>
          <cell r="J3246">
            <v>282</v>
          </cell>
          <cell r="L3246">
            <v>0</v>
          </cell>
        </row>
        <row r="3247">
          <cell r="A3247" t="str">
            <v>M4</v>
          </cell>
          <cell r="B3247" t="str">
            <v>W17</v>
          </cell>
          <cell r="C3247">
            <v>43216</v>
          </cell>
          <cell r="D3247" t="str">
            <v>A</v>
          </cell>
          <cell r="E3247" t="str">
            <v>EDGE COATING</v>
          </cell>
          <cell r="G3247" t="str">
            <v>Old</v>
          </cell>
          <cell r="H3247" t="str">
            <v>Book cover</v>
          </cell>
          <cell r="J3247">
            <v>12</v>
          </cell>
          <cell r="L3247">
            <v>0</v>
          </cell>
        </row>
        <row r="3248">
          <cell r="A3248" t="str">
            <v>M4</v>
          </cell>
          <cell r="B3248" t="str">
            <v>W17</v>
          </cell>
          <cell r="C3248">
            <v>43216</v>
          </cell>
          <cell r="D3248" t="str">
            <v>A</v>
          </cell>
          <cell r="E3248" t="str">
            <v>EDGE COATING</v>
          </cell>
          <cell r="G3248" t="str">
            <v>Old</v>
          </cell>
          <cell r="H3248" t="str">
            <v>Clear View Cover</v>
          </cell>
          <cell r="J3248">
            <v>116</v>
          </cell>
          <cell r="L3248">
            <v>1</v>
          </cell>
        </row>
        <row r="3249">
          <cell r="A3249" t="str">
            <v>M4</v>
          </cell>
          <cell r="B3249" t="str">
            <v>W17</v>
          </cell>
          <cell r="C3249">
            <v>43216</v>
          </cell>
          <cell r="D3249" t="str">
            <v>A</v>
          </cell>
          <cell r="E3249" t="str">
            <v>EDGE COATING</v>
          </cell>
          <cell r="G3249" t="str">
            <v>Old</v>
          </cell>
          <cell r="H3249" t="str">
            <v>Clear View Cover</v>
          </cell>
          <cell r="J3249">
            <v>127</v>
          </cell>
          <cell r="L3249">
            <v>0</v>
          </cell>
        </row>
        <row r="3250">
          <cell r="A3250" t="str">
            <v>M4</v>
          </cell>
          <cell r="B3250" t="str">
            <v>W17</v>
          </cell>
          <cell r="C3250">
            <v>43216</v>
          </cell>
          <cell r="D3250" t="str">
            <v>A</v>
          </cell>
          <cell r="E3250" t="str">
            <v>EDGE COATING</v>
          </cell>
          <cell r="G3250" t="str">
            <v>Old</v>
          </cell>
          <cell r="H3250" t="str">
            <v>Clear View Cover</v>
          </cell>
          <cell r="J3250">
            <v>100</v>
          </cell>
          <cell r="L3250">
            <v>1</v>
          </cell>
        </row>
        <row r="3251">
          <cell r="A3251" t="str">
            <v>M4</v>
          </cell>
          <cell r="B3251" t="str">
            <v>W17</v>
          </cell>
          <cell r="C3251">
            <v>43216</v>
          </cell>
          <cell r="D3251" t="str">
            <v>A</v>
          </cell>
          <cell r="E3251" t="str">
            <v>PACKING</v>
          </cell>
          <cell r="G3251" t="str">
            <v>Old</v>
          </cell>
          <cell r="H3251" t="str">
            <v>Book cover</v>
          </cell>
          <cell r="J3251">
            <v>2726</v>
          </cell>
          <cell r="L3251">
            <v>24</v>
          </cell>
        </row>
        <row r="3252">
          <cell r="A3252" t="str">
            <v>M4</v>
          </cell>
          <cell r="B3252" t="str">
            <v>W17</v>
          </cell>
          <cell r="C3252">
            <v>43216</v>
          </cell>
          <cell r="D3252" t="str">
            <v>A</v>
          </cell>
          <cell r="E3252" t="str">
            <v>PACKING</v>
          </cell>
          <cell r="G3252" t="str">
            <v>Old</v>
          </cell>
          <cell r="H3252" t="str">
            <v>Book cover</v>
          </cell>
          <cell r="J3252">
            <v>226</v>
          </cell>
          <cell r="L3252">
            <v>0</v>
          </cell>
        </row>
        <row r="3253">
          <cell r="A3253" t="str">
            <v>M4</v>
          </cell>
          <cell r="B3253" t="str">
            <v>W17</v>
          </cell>
          <cell r="C3253">
            <v>43216</v>
          </cell>
          <cell r="D3253" t="str">
            <v>A</v>
          </cell>
          <cell r="E3253" t="str">
            <v>PACKING</v>
          </cell>
          <cell r="G3253" t="str">
            <v>Old</v>
          </cell>
          <cell r="H3253" t="str">
            <v>Book cover</v>
          </cell>
          <cell r="J3253">
            <v>302</v>
          </cell>
          <cell r="L3253">
            <v>2</v>
          </cell>
        </row>
        <row r="3254">
          <cell r="A3254" t="str">
            <v>M4</v>
          </cell>
          <cell r="B3254" t="str">
            <v>W17</v>
          </cell>
          <cell r="C3254">
            <v>43216</v>
          </cell>
          <cell r="D3254" t="str">
            <v>A</v>
          </cell>
          <cell r="E3254" t="str">
            <v>PACKING</v>
          </cell>
          <cell r="G3254" t="str">
            <v>Old</v>
          </cell>
          <cell r="H3254" t="str">
            <v>Book cover</v>
          </cell>
          <cell r="J3254">
            <v>102</v>
          </cell>
          <cell r="L3254">
            <v>2</v>
          </cell>
        </row>
        <row r="3255">
          <cell r="A3255" t="str">
            <v>M4</v>
          </cell>
          <cell r="B3255" t="str">
            <v>W17</v>
          </cell>
          <cell r="C3255">
            <v>43216</v>
          </cell>
          <cell r="D3255" t="str">
            <v>A</v>
          </cell>
          <cell r="E3255" t="str">
            <v>PACKING</v>
          </cell>
          <cell r="G3255" t="str">
            <v>New</v>
          </cell>
          <cell r="H3255" t="str">
            <v>Clear View Cover</v>
          </cell>
          <cell r="J3255">
            <v>3945</v>
          </cell>
          <cell r="L3255">
            <v>39</v>
          </cell>
        </row>
        <row r="3256">
          <cell r="A3256" t="str">
            <v>M4</v>
          </cell>
          <cell r="B3256" t="str">
            <v>W17</v>
          </cell>
          <cell r="C3256">
            <v>43216</v>
          </cell>
          <cell r="D3256" t="str">
            <v>A</v>
          </cell>
          <cell r="E3256" t="str">
            <v>PACKING</v>
          </cell>
          <cell r="G3256" t="str">
            <v>Old</v>
          </cell>
          <cell r="H3256" t="str">
            <v>Clear View Cover</v>
          </cell>
          <cell r="J3256">
            <v>442</v>
          </cell>
          <cell r="L3256">
            <v>10</v>
          </cell>
        </row>
        <row r="3257">
          <cell r="A3257" t="str">
            <v>M4</v>
          </cell>
          <cell r="B3257" t="str">
            <v>W17</v>
          </cell>
          <cell r="C3257">
            <v>43216</v>
          </cell>
          <cell r="D3257" t="str">
            <v>A</v>
          </cell>
          <cell r="E3257" t="str">
            <v>PACKING</v>
          </cell>
          <cell r="G3257" t="str">
            <v>Old</v>
          </cell>
          <cell r="H3257" t="str">
            <v>Clear View Cover</v>
          </cell>
          <cell r="J3257">
            <v>380</v>
          </cell>
          <cell r="L3257">
            <v>5</v>
          </cell>
        </row>
        <row r="3258">
          <cell r="A3258" t="str">
            <v>M4</v>
          </cell>
          <cell r="B3258" t="str">
            <v>W17</v>
          </cell>
          <cell r="C3258">
            <v>43216</v>
          </cell>
          <cell r="D3258" t="str">
            <v>A</v>
          </cell>
          <cell r="E3258" t="str">
            <v>PACKING</v>
          </cell>
          <cell r="G3258" t="str">
            <v>New</v>
          </cell>
          <cell r="H3258" t="str">
            <v>Clear View Cover</v>
          </cell>
          <cell r="J3258">
            <v>130</v>
          </cell>
          <cell r="L3258">
            <v>0</v>
          </cell>
        </row>
        <row r="3259">
          <cell r="A3259" t="str">
            <v>M4</v>
          </cell>
          <cell r="B3259" t="str">
            <v>W17</v>
          </cell>
          <cell r="C3259">
            <v>43216</v>
          </cell>
          <cell r="D3259" t="str">
            <v>A</v>
          </cell>
          <cell r="E3259" t="str">
            <v>PACKING</v>
          </cell>
          <cell r="G3259" t="str">
            <v>Old</v>
          </cell>
          <cell r="H3259" t="str">
            <v>Clear View Cover</v>
          </cell>
          <cell r="J3259">
            <v>92</v>
          </cell>
          <cell r="L3259">
            <v>0</v>
          </cell>
        </row>
        <row r="3260">
          <cell r="A3260" t="str">
            <v>M4</v>
          </cell>
          <cell r="B3260" t="str">
            <v>W17</v>
          </cell>
          <cell r="C3260">
            <v>43216</v>
          </cell>
          <cell r="D3260" t="str">
            <v>A</v>
          </cell>
          <cell r="E3260" t="str">
            <v>PACKING</v>
          </cell>
          <cell r="G3260" t="str">
            <v>Old Silicon</v>
          </cell>
          <cell r="H3260" t="str">
            <v>Silicon</v>
          </cell>
          <cell r="J3260">
            <v>539</v>
          </cell>
          <cell r="L3260">
            <v>19</v>
          </cell>
        </row>
        <row r="3261">
          <cell r="A3261" t="str">
            <v>M4</v>
          </cell>
          <cell r="B3261" t="str">
            <v>W17</v>
          </cell>
          <cell r="C3261">
            <v>43216</v>
          </cell>
          <cell r="D3261" t="str">
            <v>A</v>
          </cell>
          <cell r="E3261" t="str">
            <v>PACKING</v>
          </cell>
          <cell r="G3261" t="str">
            <v>New Silicon</v>
          </cell>
          <cell r="H3261" t="str">
            <v>Silicon</v>
          </cell>
          <cell r="J3261">
            <v>28</v>
          </cell>
          <cell r="L3261">
            <v>0</v>
          </cell>
        </row>
        <row r="3262">
          <cell r="A3262" t="str">
            <v>M4</v>
          </cell>
          <cell r="B3262" t="str">
            <v>W17</v>
          </cell>
          <cell r="C3262">
            <v>43216</v>
          </cell>
          <cell r="D3262" t="str">
            <v>A</v>
          </cell>
          <cell r="E3262" t="str">
            <v>PACKING</v>
          </cell>
          <cell r="G3262" t="str">
            <v>Old</v>
          </cell>
          <cell r="H3262" t="str">
            <v>Clear View Cover</v>
          </cell>
          <cell r="J3262">
            <v>705</v>
          </cell>
          <cell r="L3262">
            <v>5</v>
          </cell>
        </row>
        <row r="3263">
          <cell r="A3263" t="str">
            <v>M4</v>
          </cell>
          <cell r="B3263" t="str">
            <v>W17</v>
          </cell>
          <cell r="C3263">
            <v>43216</v>
          </cell>
          <cell r="D3263" t="str">
            <v>A</v>
          </cell>
          <cell r="E3263" t="str">
            <v>PACKING</v>
          </cell>
          <cell r="G3263" t="str">
            <v>Old</v>
          </cell>
          <cell r="H3263" t="str">
            <v>Clear View Cover</v>
          </cell>
          <cell r="J3263">
            <v>190</v>
          </cell>
          <cell r="L3263">
            <v>0</v>
          </cell>
        </row>
        <row r="3264">
          <cell r="A3264" t="str">
            <v>M4</v>
          </cell>
          <cell r="B3264" t="str">
            <v>W17</v>
          </cell>
          <cell r="C3264">
            <v>43216</v>
          </cell>
          <cell r="D3264" t="str">
            <v>A</v>
          </cell>
          <cell r="E3264" t="str">
            <v>PACKING</v>
          </cell>
          <cell r="G3264" t="str">
            <v>Old</v>
          </cell>
          <cell r="H3264" t="str">
            <v>Clear View Cover</v>
          </cell>
          <cell r="J3264">
            <v>444</v>
          </cell>
          <cell r="L3264">
            <v>4</v>
          </cell>
        </row>
        <row r="3265">
          <cell r="A3265" t="str">
            <v>M4</v>
          </cell>
          <cell r="B3265" t="str">
            <v>W17</v>
          </cell>
          <cell r="C3265">
            <v>43216</v>
          </cell>
          <cell r="D3265" t="str">
            <v>A</v>
          </cell>
          <cell r="E3265" t="str">
            <v>PACKING</v>
          </cell>
          <cell r="G3265" t="str">
            <v>Old</v>
          </cell>
          <cell r="H3265" t="str">
            <v>Clear View Cover</v>
          </cell>
          <cell r="J3265">
            <v>128</v>
          </cell>
          <cell r="L3265">
            <v>18</v>
          </cell>
        </row>
        <row r="3266">
          <cell r="A3266" t="str">
            <v>M4</v>
          </cell>
          <cell r="B3266" t="str">
            <v>W17</v>
          </cell>
          <cell r="C3266">
            <v>43216</v>
          </cell>
          <cell r="D3266" t="str">
            <v>A</v>
          </cell>
          <cell r="E3266" t="str">
            <v>PACKING</v>
          </cell>
          <cell r="G3266" t="str">
            <v>New</v>
          </cell>
          <cell r="H3266" t="str">
            <v>Clear View Cover</v>
          </cell>
          <cell r="J3266">
            <v>804</v>
          </cell>
          <cell r="L3266">
            <v>4</v>
          </cell>
        </row>
        <row r="3267">
          <cell r="A3267" t="str">
            <v>M4</v>
          </cell>
          <cell r="B3267" t="str">
            <v>W17</v>
          </cell>
          <cell r="C3267">
            <v>43216</v>
          </cell>
          <cell r="D3267" t="str">
            <v>A</v>
          </cell>
          <cell r="E3267" t="str">
            <v>PACKING</v>
          </cell>
          <cell r="G3267" t="str">
            <v>New</v>
          </cell>
          <cell r="H3267" t="str">
            <v>Clear View Cover</v>
          </cell>
          <cell r="J3267">
            <v>1002</v>
          </cell>
          <cell r="L3267">
            <v>2</v>
          </cell>
        </row>
        <row r="3268">
          <cell r="A3268" t="str">
            <v>M4</v>
          </cell>
          <cell r="B3268" t="str">
            <v>W17</v>
          </cell>
          <cell r="C3268">
            <v>43216</v>
          </cell>
          <cell r="D3268" t="str">
            <v>A</v>
          </cell>
          <cell r="E3268" t="str">
            <v>PACKING</v>
          </cell>
          <cell r="G3268" t="str">
            <v>Old</v>
          </cell>
          <cell r="H3268" t="str">
            <v>Flip Cover</v>
          </cell>
          <cell r="J3268">
            <v>369</v>
          </cell>
          <cell r="L3268">
            <v>9</v>
          </cell>
        </row>
        <row r="3269">
          <cell r="A3269" t="str">
            <v>M4</v>
          </cell>
          <cell r="B3269" t="str">
            <v>W17</v>
          </cell>
          <cell r="C3269">
            <v>43216</v>
          </cell>
          <cell r="D3269" t="str">
            <v>A</v>
          </cell>
          <cell r="E3269" t="str">
            <v>PACKING</v>
          </cell>
          <cell r="G3269" t="str">
            <v>Old</v>
          </cell>
          <cell r="H3269" t="str">
            <v>Flip Cover</v>
          </cell>
          <cell r="J3269">
            <v>10</v>
          </cell>
          <cell r="L3269">
            <v>0</v>
          </cell>
        </row>
        <row r="3270">
          <cell r="A3270" t="str">
            <v>M4</v>
          </cell>
          <cell r="B3270" t="str">
            <v>W17</v>
          </cell>
          <cell r="C3270">
            <v>43216</v>
          </cell>
          <cell r="D3270" t="str">
            <v>A</v>
          </cell>
          <cell r="E3270" t="str">
            <v>PACKING</v>
          </cell>
          <cell r="G3270" t="str">
            <v>Old</v>
          </cell>
          <cell r="H3270" t="str">
            <v>Clear View Cover</v>
          </cell>
          <cell r="J3270">
            <v>28</v>
          </cell>
          <cell r="L3270">
            <v>0</v>
          </cell>
        </row>
        <row r="3271">
          <cell r="A3271" t="str">
            <v>M4</v>
          </cell>
          <cell r="B3271" t="str">
            <v>W17</v>
          </cell>
          <cell r="C3271">
            <v>43216</v>
          </cell>
          <cell r="D3271" t="str">
            <v>A</v>
          </cell>
          <cell r="E3271" t="str">
            <v>PACKING</v>
          </cell>
          <cell r="G3271" t="str">
            <v>Old</v>
          </cell>
          <cell r="H3271" t="str">
            <v>Clear View Cover</v>
          </cell>
          <cell r="J3271">
            <v>385</v>
          </cell>
          <cell r="L3271">
            <v>5</v>
          </cell>
        </row>
        <row r="3272">
          <cell r="A3272" t="str">
            <v>M4</v>
          </cell>
          <cell r="B3272" t="str">
            <v>W17</v>
          </cell>
          <cell r="C3272">
            <v>43216</v>
          </cell>
          <cell r="D3272" t="str">
            <v>A</v>
          </cell>
          <cell r="E3272" t="str">
            <v>PACKING</v>
          </cell>
          <cell r="G3272" t="str">
            <v>Old</v>
          </cell>
          <cell r="H3272" t="str">
            <v>Flip Cover</v>
          </cell>
          <cell r="J3272">
            <v>976</v>
          </cell>
          <cell r="L3272">
            <v>16</v>
          </cell>
        </row>
        <row r="3273">
          <cell r="A3273" t="str">
            <v>M4</v>
          </cell>
          <cell r="B3273" t="str">
            <v>W17</v>
          </cell>
          <cell r="C3273">
            <v>43216</v>
          </cell>
          <cell r="D3273" t="str">
            <v>A</v>
          </cell>
          <cell r="E3273" t="str">
            <v>PACKING</v>
          </cell>
          <cell r="G3273" t="str">
            <v>Old</v>
          </cell>
          <cell r="H3273" t="str">
            <v>Flip Cover</v>
          </cell>
          <cell r="J3273">
            <v>1086</v>
          </cell>
          <cell r="L3273">
            <v>6</v>
          </cell>
        </row>
        <row r="3274">
          <cell r="A3274" t="str">
            <v>M4</v>
          </cell>
          <cell r="B3274" t="str">
            <v>W17</v>
          </cell>
          <cell r="C3274">
            <v>43216</v>
          </cell>
          <cell r="D3274" t="str">
            <v>A</v>
          </cell>
          <cell r="E3274" t="str">
            <v>PACKING</v>
          </cell>
          <cell r="G3274" t="str">
            <v>Old</v>
          </cell>
          <cell r="H3274" t="str">
            <v>Clear View Cover</v>
          </cell>
          <cell r="J3274">
            <v>62</v>
          </cell>
          <cell r="L3274">
            <v>0</v>
          </cell>
        </row>
        <row r="3275">
          <cell r="A3275" t="str">
            <v>M4</v>
          </cell>
          <cell r="B3275" t="str">
            <v>W17</v>
          </cell>
          <cell r="C3275">
            <v>43216</v>
          </cell>
          <cell r="D3275" t="str">
            <v>A</v>
          </cell>
          <cell r="E3275" t="str">
            <v>PACKING</v>
          </cell>
          <cell r="G3275" t="str">
            <v>New</v>
          </cell>
          <cell r="H3275" t="str">
            <v>Clear View Cover</v>
          </cell>
          <cell r="J3275">
            <v>793</v>
          </cell>
          <cell r="L3275">
            <v>13</v>
          </cell>
        </row>
        <row r="3276">
          <cell r="A3276" t="str">
            <v>M4</v>
          </cell>
          <cell r="B3276" t="str">
            <v>W17</v>
          </cell>
          <cell r="C3276">
            <v>43216</v>
          </cell>
          <cell r="D3276" t="str">
            <v>A</v>
          </cell>
          <cell r="E3276" t="str">
            <v>PACKING</v>
          </cell>
          <cell r="G3276" t="str">
            <v>New</v>
          </cell>
          <cell r="H3276" t="str">
            <v>Clear View Cover</v>
          </cell>
          <cell r="J3276">
            <v>281</v>
          </cell>
          <cell r="L3276">
            <v>1</v>
          </cell>
        </row>
        <row r="3277">
          <cell r="A3277" t="str">
            <v>M4</v>
          </cell>
          <cell r="B3277" t="str">
            <v>W17</v>
          </cell>
          <cell r="C3277">
            <v>43216</v>
          </cell>
          <cell r="D3277" t="str">
            <v>A</v>
          </cell>
          <cell r="E3277" t="str">
            <v>PACKING</v>
          </cell>
          <cell r="G3277" t="str">
            <v>Old</v>
          </cell>
          <cell r="H3277" t="str">
            <v>Clear View Cover</v>
          </cell>
          <cell r="J3277">
            <v>200</v>
          </cell>
          <cell r="L3277">
            <v>0</v>
          </cell>
        </row>
        <row r="3278">
          <cell r="A3278" t="str">
            <v>M4</v>
          </cell>
          <cell r="B3278" t="str">
            <v>W17</v>
          </cell>
          <cell r="C3278">
            <v>43217</v>
          </cell>
          <cell r="D3278" t="str">
            <v>B</v>
          </cell>
          <cell r="E3278" t="str">
            <v>ASSY</v>
          </cell>
          <cell r="G3278" t="str">
            <v>Old Silicon</v>
          </cell>
          <cell r="H3278" t="str">
            <v>Silicon</v>
          </cell>
          <cell r="J3278">
            <v>506</v>
          </cell>
          <cell r="L3278">
            <v>2</v>
          </cell>
        </row>
        <row r="3279">
          <cell r="A3279" t="str">
            <v>M4</v>
          </cell>
          <cell r="B3279" t="str">
            <v>W17</v>
          </cell>
          <cell r="C3279">
            <v>43217</v>
          </cell>
          <cell r="D3279" t="str">
            <v>B</v>
          </cell>
          <cell r="E3279" t="str">
            <v>ASSY</v>
          </cell>
          <cell r="G3279" t="str">
            <v>New Silicon</v>
          </cell>
          <cell r="H3279" t="str">
            <v>Silicon</v>
          </cell>
          <cell r="J3279">
            <v>782</v>
          </cell>
          <cell r="L3279">
            <v>2</v>
          </cell>
        </row>
        <row r="3280">
          <cell r="A3280" t="str">
            <v>M4</v>
          </cell>
          <cell r="B3280" t="str">
            <v>W17</v>
          </cell>
          <cell r="C3280">
            <v>43217</v>
          </cell>
          <cell r="D3280" t="str">
            <v>B</v>
          </cell>
          <cell r="E3280" t="str">
            <v>ASSY</v>
          </cell>
          <cell r="G3280" t="str">
            <v>Old</v>
          </cell>
          <cell r="H3280" t="str">
            <v>Book cover</v>
          </cell>
          <cell r="J3280">
            <v>1932</v>
          </cell>
          <cell r="L3280">
            <v>18</v>
          </cell>
        </row>
        <row r="3281">
          <cell r="A3281" t="str">
            <v>M4</v>
          </cell>
          <cell r="B3281" t="str">
            <v>W17</v>
          </cell>
          <cell r="C3281">
            <v>43217</v>
          </cell>
          <cell r="D3281" t="str">
            <v>B</v>
          </cell>
          <cell r="E3281" t="str">
            <v>ASSY</v>
          </cell>
          <cell r="G3281" t="str">
            <v>Old</v>
          </cell>
          <cell r="H3281" t="str">
            <v>Book cover</v>
          </cell>
          <cell r="J3281">
            <v>709</v>
          </cell>
          <cell r="L3281">
            <v>9</v>
          </cell>
        </row>
        <row r="3282">
          <cell r="A3282" t="str">
            <v>M4</v>
          </cell>
          <cell r="B3282" t="str">
            <v>W17</v>
          </cell>
          <cell r="C3282">
            <v>43217</v>
          </cell>
          <cell r="D3282" t="str">
            <v>B</v>
          </cell>
          <cell r="E3282" t="str">
            <v>ASSY</v>
          </cell>
          <cell r="G3282" t="str">
            <v>Old</v>
          </cell>
          <cell r="H3282" t="str">
            <v>Book cover</v>
          </cell>
          <cell r="J3282">
            <v>653</v>
          </cell>
          <cell r="L3282">
            <v>6</v>
          </cell>
        </row>
        <row r="3283">
          <cell r="A3283" t="str">
            <v>M4</v>
          </cell>
          <cell r="B3283" t="str">
            <v>W17</v>
          </cell>
          <cell r="C3283">
            <v>43217</v>
          </cell>
          <cell r="D3283" t="str">
            <v>B</v>
          </cell>
          <cell r="E3283" t="str">
            <v>ASSY</v>
          </cell>
          <cell r="G3283" t="str">
            <v>Old</v>
          </cell>
          <cell r="H3283" t="str">
            <v>Book cover</v>
          </cell>
          <cell r="J3283">
            <v>420</v>
          </cell>
          <cell r="L3283">
            <v>0</v>
          </cell>
        </row>
        <row r="3284">
          <cell r="A3284" t="str">
            <v>M4</v>
          </cell>
          <cell r="B3284" t="str">
            <v>W17</v>
          </cell>
          <cell r="C3284">
            <v>43217</v>
          </cell>
          <cell r="D3284" t="str">
            <v>B</v>
          </cell>
          <cell r="E3284" t="str">
            <v>ASSY</v>
          </cell>
          <cell r="G3284" t="str">
            <v>Old</v>
          </cell>
          <cell r="H3284" t="str">
            <v>Flip Cover</v>
          </cell>
          <cell r="J3284">
            <v>415</v>
          </cell>
          <cell r="L3284">
            <v>0</v>
          </cell>
        </row>
        <row r="3285">
          <cell r="A3285" t="str">
            <v>M4</v>
          </cell>
          <cell r="B3285" t="str">
            <v>W17</v>
          </cell>
          <cell r="C3285">
            <v>43217</v>
          </cell>
          <cell r="D3285" t="str">
            <v>B</v>
          </cell>
          <cell r="E3285" t="str">
            <v>ASSY</v>
          </cell>
          <cell r="G3285" t="str">
            <v>Old</v>
          </cell>
          <cell r="H3285" t="str">
            <v>Flip Cover</v>
          </cell>
          <cell r="J3285">
            <v>1730</v>
          </cell>
          <cell r="L3285">
            <v>0</v>
          </cell>
        </row>
        <row r="3286">
          <cell r="A3286" t="str">
            <v>M4</v>
          </cell>
          <cell r="B3286" t="str">
            <v>W17</v>
          </cell>
          <cell r="C3286">
            <v>43217</v>
          </cell>
          <cell r="D3286" t="str">
            <v>B</v>
          </cell>
          <cell r="E3286" t="str">
            <v>ASSY</v>
          </cell>
          <cell r="G3286" t="str">
            <v>Old</v>
          </cell>
          <cell r="H3286" t="str">
            <v>Flip Cover</v>
          </cell>
          <cell r="J3286">
            <v>455</v>
          </cell>
          <cell r="L3286">
            <v>0</v>
          </cell>
        </row>
        <row r="3287">
          <cell r="A3287" t="str">
            <v>M4</v>
          </cell>
          <cell r="B3287" t="str">
            <v>W17</v>
          </cell>
          <cell r="C3287">
            <v>43217</v>
          </cell>
          <cell r="D3287" t="str">
            <v>B</v>
          </cell>
          <cell r="E3287" t="str">
            <v>ASSY</v>
          </cell>
          <cell r="G3287" t="str">
            <v>Old</v>
          </cell>
          <cell r="H3287" t="str">
            <v>Flip Cover</v>
          </cell>
          <cell r="J3287">
            <v>9</v>
          </cell>
          <cell r="L3287">
            <v>0</v>
          </cell>
        </row>
        <row r="3288">
          <cell r="A3288" t="str">
            <v>M4</v>
          </cell>
          <cell r="B3288" t="str">
            <v>W17</v>
          </cell>
          <cell r="C3288">
            <v>43217</v>
          </cell>
          <cell r="D3288" t="str">
            <v>B</v>
          </cell>
          <cell r="E3288" t="str">
            <v>ASSY</v>
          </cell>
          <cell r="G3288" t="str">
            <v>Old</v>
          </cell>
          <cell r="H3288" t="str">
            <v>Clear View Cover</v>
          </cell>
          <cell r="J3288">
            <v>507</v>
          </cell>
          <cell r="L3288">
            <v>0</v>
          </cell>
        </row>
        <row r="3289">
          <cell r="A3289" t="str">
            <v>M4</v>
          </cell>
          <cell r="B3289" t="str">
            <v>W17</v>
          </cell>
          <cell r="C3289">
            <v>43217</v>
          </cell>
          <cell r="D3289" t="str">
            <v>B</v>
          </cell>
          <cell r="E3289" t="str">
            <v>MAIN HEATING</v>
          </cell>
          <cell r="G3289" t="str">
            <v>New</v>
          </cell>
          <cell r="H3289" t="str">
            <v>Clear View Cover</v>
          </cell>
          <cell r="J3289">
            <v>2165</v>
          </cell>
          <cell r="L3289">
            <v>0</v>
          </cell>
        </row>
        <row r="3290">
          <cell r="A3290" t="str">
            <v>M4</v>
          </cell>
          <cell r="B3290" t="str">
            <v>W17</v>
          </cell>
          <cell r="C3290">
            <v>43217</v>
          </cell>
          <cell r="D3290" t="str">
            <v>B</v>
          </cell>
          <cell r="E3290" t="str">
            <v>MAIN HEATING</v>
          </cell>
          <cell r="G3290" t="str">
            <v>New</v>
          </cell>
          <cell r="H3290" t="str">
            <v>Clear View Cover</v>
          </cell>
          <cell r="J3290">
            <v>1676</v>
          </cell>
          <cell r="L3290">
            <v>0</v>
          </cell>
        </row>
        <row r="3291">
          <cell r="A3291" t="str">
            <v>M4</v>
          </cell>
          <cell r="B3291" t="str">
            <v>W17</v>
          </cell>
          <cell r="C3291">
            <v>43217</v>
          </cell>
          <cell r="D3291" t="str">
            <v>B</v>
          </cell>
          <cell r="E3291" t="str">
            <v>MAIN HEATING</v>
          </cell>
          <cell r="G3291" t="str">
            <v>New</v>
          </cell>
          <cell r="H3291" t="str">
            <v>Clear View Cover</v>
          </cell>
          <cell r="J3291">
            <v>294</v>
          </cell>
          <cell r="L3291">
            <v>0</v>
          </cell>
        </row>
        <row r="3292">
          <cell r="A3292" t="str">
            <v>M4</v>
          </cell>
          <cell r="B3292" t="str">
            <v>W17</v>
          </cell>
          <cell r="C3292">
            <v>43217</v>
          </cell>
          <cell r="D3292" t="str">
            <v>B</v>
          </cell>
          <cell r="E3292" t="str">
            <v>ASSY</v>
          </cell>
          <cell r="G3292" t="str">
            <v>New</v>
          </cell>
          <cell r="H3292" t="str">
            <v>Clear View Cover</v>
          </cell>
          <cell r="J3292">
            <v>573</v>
          </cell>
          <cell r="L3292">
            <v>0</v>
          </cell>
        </row>
        <row r="3293">
          <cell r="A3293" t="str">
            <v>M4</v>
          </cell>
          <cell r="B3293" t="str">
            <v>W17</v>
          </cell>
          <cell r="C3293">
            <v>43217</v>
          </cell>
          <cell r="D3293" t="str">
            <v>B</v>
          </cell>
          <cell r="E3293" t="str">
            <v>ASSY</v>
          </cell>
          <cell r="G3293" t="str">
            <v>New</v>
          </cell>
          <cell r="H3293" t="str">
            <v>Clear View Cover</v>
          </cell>
          <cell r="J3293">
            <v>83</v>
          </cell>
          <cell r="L3293">
            <v>0</v>
          </cell>
        </row>
        <row r="3294">
          <cell r="A3294" t="str">
            <v>M4</v>
          </cell>
          <cell r="B3294" t="str">
            <v>W17</v>
          </cell>
          <cell r="C3294">
            <v>43217</v>
          </cell>
          <cell r="D3294" t="str">
            <v>B</v>
          </cell>
          <cell r="E3294" t="str">
            <v>ASSY</v>
          </cell>
          <cell r="G3294" t="str">
            <v>New</v>
          </cell>
          <cell r="H3294" t="str">
            <v>Clear View Cover</v>
          </cell>
          <cell r="J3294">
            <v>2603</v>
          </cell>
          <cell r="L3294">
            <v>3</v>
          </cell>
        </row>
        <row r="3295">
          <cell r="A3295" t="str">
            <v>M4</v>
          </cell>
          <cell r="B3295" t="str">
            <v>W17</v>
          </cell>
          <cell r="C3295">
            <v>43217</v>
          </cell>
          <cell r="D3295" t="str">
            <v>B</v>
          </cell>
          <cell r="E3295" t="str">
            <v>ASSY</v>
          </cell>
          <cell r="G3295" t="str">
            <v>Old</v>
          </cell>
          <cell r="H3295" t="str">
            <v>Clear View Cover</v>
          </cell>
          <cell r="J3295">
            <v>23</v>
          </cell>
          <cell r="L3295">
            <v>0</v>
          </cell>
        </row>
        <row r="3296">
          <cell r="A3296" t="str">
            <v>M4</v>
          </cell>
          <cell r="B3296" t="str">
            <v>W17</v>
          </cell>
          <cell r="C3296">
            <v>43217</v>
          </cell>
          <cell r="D3296" t="str">
            <v>B</v>
          </cell>
          <cell r="E3296" t="str">
            <v>ASSY</v>
          </cell>
          <cell r="G3296" t="str">
            <v>New</v>
          </cell>
          <cell r="H3296" t="str">
            <v>Clear View Cover</v>
          </cell>
          <cell r="J3296">
            <v>990</v>
          </cell>
          <cell r="L3296">
            <v>0</v>
          </cell>
        </row>
        <row r="3297">
          <cell r="A3297" t="str">
            <v>M4</v>
          </cell>
          <cell r="B3297" t="str">
            <v>W17</v>
          </cell>
          <cell r="C3297">
            <v>43217</v>
          </cell>
          <cell r="D3297" t="str">
            <v>B</v>
          </cell>
          <cell r="E3297" t="str">
            <v>ASSY</v>
          </cell>
          <cell r="G3297" t="str">
            <v>New</v>
          </cell>
          <cell r="H3297" t="str">
            <v>Clear View Cover</v>
          </cell>
          <cell r="J3297">
            <v>2044</v>
          </cell>
          <cell r="L3297">
            <v>2</v>
          </cell>
        </row>
        <row r="3298">
          <cell r="A3298" t="str">
            <v>M4</v>
          </cell>
          <cell r="B3298" t="str">
            <v>W17</v>
          </cell>
          <cell r="C3298">
            <v>43217</v>
          </cell>
          <cell r="D3298" t="str">
            <v>B</v>
          </cell>
          <cell r="E3298" t="str">
            <v>IN T/P</v>
          </cell>
          <cell r="G3298" t="str">
            <v>New</v>
          </cell>
          <cell r="H3298" t="str">
            <v>Clear View Cover</v>
          </cell>
          <cell r="J3298">
            <v>1941</v>
          </cell>
          <cell r="L3298">
            <v>0</v>
          </cell>
        </row>
        <row r="3299">
          <cell r="A3299" t="str">
            <v>M4</v>
          </cell>
          <cell r="B3299" t="str">
            <v>W17</v>
          </cell>
          <cell r="C3299">
            <v>43217</v>
          </cell>
          <cell r="D3299" t="str">
            <v>B</v>
          </cell>
          <cell r="E3299" t="str">
            <v>IN T/P</v>
          </cell>
          <cell r="G3299" t="str">
            <v>New</v>
          </cell>
          <cell r="H3299" t="str">
            <v>Clear View Cover</v>
          </cell>
          <cell r="J3299">
            <v>1591</v>
          </cell>
          <cell r="L3299">
            <v>1</v>
          </cell>
        </row>
        <row r="3300">
          <cell r="A3300" t="str">
            <v>M4</v>
          </cell>
          <cell r="B3300" t="str">
            <v>W17</v>
          </cell>
          <cell r="C3300">
            <v>43217</v>
          </cell>
          <cell r="D3300" t="str">
            <v>B</v>
          </cell>
          <cell r="E3300" t="str">
            <v>IN T/P</v>
          </cell>
          <cell r="G3300" t="str">
            <v>New</v>
          </cell>
          <cell r="H3300" t="str">
            <v>Clear View Cover</v>
          </cell>
          <cell r="J3300">
            <v>1596</v>
          </cell>
          <cell r="L3300">
            <v>0</v>
          </cell>
        </row>
        <row r="3301">
          <cell r="A3301" t="str">
            <v>M4</v>
          </cell>
          <cell r="B3301" t="str">
            <v>W17</v>
          </cell>
          <cell r="C3301">
            <v>43217</v>
          </cell>
          <cell r="D3301" t="str">
            <v>B</v>
          </cell>
          <cell r="E3301" t="str">
            <v>IN T/P</v>
          </cell>
          <cell r="G3301" t="str">
            <v>New</v>
          </cell>
          <cell r="H3301" t="str">
            <v>Clear View Cover</v>
          </cell>
          <cell r="J3301">
            <v>3545</v>
          </cell>
          <cell r="L3301">
            <v>1</v>
          </cell>
        </row>
        <row r="3302">
          <cell r="A3302" t="str">
            <v>M4</v>
          </cell>
          <cell r="B3302" t="str">
            <v>W17</v>
          </cell>
          <cell r="C3302">
            <v>43217</v>
          </cell>
          <cell r="D3302" t="str">
            <v>B</v>
          </cell>
          <cell r="E3302" t="str">
            <v>IN T/P</v>
          </cell>
          <cell r="G3302" t="str">
            <v>Old</v>
          </cell>
          <cell r="H3302" t="str">
            <v>Clear View Cover</v>
          </cell>
          <cell r="J3302">
            <v>582</v>
          </cell>
          <cell r="L3302">
            <v>0</v>
          </cell>
        </row>
        <row r="3303">
          <cell r="A3303" t="str">
            <v>M4</v>
          </cell>
          <cell r="B3303" t="str">
            <v>W17</v>
          </cell>
          <cell r="C3303">
            <v>43217</v>
          </cell>
          <cell r="D3303" t="str">
            <v>B</v>
          </cell>
          <cell r="E3303" t="str">
            <v>IN T/P</v>
          </cell>
          <cell r="G3303" t="str">
            <v>Old</v>
          </cell>
          <cell r="H3303" t="str">
            <v>Clear View Cover</v>
          </cell>
          <cell r="J3303">
            <v>135</v>
          </cell>
          <cell r="L3303">
            <v>0</v>
          </cell>
        </row>
        <row r="3304">
          <cell r="A3304" t="str">
            <v>M4</v>
          </cell>
          <cell r="B3304" t="str">
            <v>W17</v>
          </cell>
          <cell r="C3304">
            <v>43217</v>
          </cell>
          <cell r="D3304" t="str">
            <v>B</v>
          </cell>
          <cell r="E3304" t="str">
            <v>IN T/P</v>
          </cell>
          <cell r="G3304" t="str">
            <v>Old</v>
          </cell>
          <cell r="H3304" t="str">
            <v>Book cover</v>
          </cell>
          <cell r="J3304">
            <v>2219</v>
          </cell>
          <cell r="L3304">
            <v>0</v>
          </cell>
        </row>
        <row r="3305">
          <cell r="A3305" t="str">
            <v>M4</v>
          </cell>
          <cell r="B3305" t="str">
            <v>W17</v>
          </cell>
          <cell r="C3305">
            <v>43217</v>
          </cell>
          <cell r="D3305" t="str">
            <v>B</v>
          </cell>
          <cell r="E3305" t="str">
            <v>IN T/P</v>
          </cell>
          <cell r="G3305" t="str">
            <v>Old</v>
          </cell>
          <cell r="H3305" t="str">
            <v>Book cover</v>
          </cell>
          <cell r="J3305">
            <v>920</v>
          </cell>
          <cell r="L3305">
            <v>0</v>
          </cell>
        </row>
        <row r="3306">
          <cell r="A3306" t="str">
            <v>M4</v>
          </cell>
          <cell r="B3306" t="str">
            <v>W17</v>
          </cell>
          <cell r="C3306">
            <v>43217</v>
          </cell>
          <cell r="D3306" t="str">
            <v>B</v>
          </cell>
          <cell r="E3306" t="str">
            <v>IN T/P</v>
          </cell>
          <cell r="G3306" t="str">
            <v>Old</v>
          </cell>
          <cell r="H3306" t="str">
            <v>Book cover</v>
          </cell>
          <cell r="J3306">
            <v>271</v>
          </cell>
          <cell r="L3306">
            <v>0</v>
          </cell>
        </row>
        <row r="3307">
          <cell r="A3307" t="str">
            <v>M4</v>
          </cell>
          <cell r="B3307" t="str">
            <v>W17</v>
          </cell>
          <cell r="C3307">
            <v>43217</v>
          </cell>
          <cell r="D3307" t="str">
            <v>B</v>
          </cell>
          <cell r="E3307" t="str">
            <v>PACKING</v>
          </cell>
          <cell r="G3307" t="str">
            <v>New</v>
          </cell>
          <cell r="H3307" t="str">
            <v>Clear View Cover</v>
          </cell>
          <cell r="J3307">
            <v>3265</v>
          </cell>
          <cell r="L3307">
            <v>15</v>
          </cell>
        </row>
        <row r="3308">
          <cell r="A3308" t="str">
            <v>M4</v>
          </cell>
          <cell r="B3308" t="str">
            <v>W17</v>
          </cell>
          <cell r="C3308">
            <v>43217</v>
          </cell>
          <cell r="D3308" t="str">
            <v>B</v>
          </cell>
          <cell r="E3308" t="str">
            <v>MAIN HEATING</v>
          </cell>
          <cell r="G3308" t="str">
            <v>New</v>
          </cell>
          <cell r="H3308" t="str">
            <v>Clear View Cover</v>
          </cell>
          <cell r="J3308">
            <v>4463</v>
          </cell>
          <cell r="L3308">
            <v>0</v>
          </cell>
        </row>
        <row r="3309">
          <cell r="A3309" t="str">
            <v>M4</v>
          </cell>
          <cell r="B3309" t="str">
            <v>W17</v>
          </cell>
          <cell r="C3309">
            <v>43217</v>
          </cell>
          <cell r="D3309" t="str">
            <v>B</v>
          </cell>
          <cell r="E3309" t="str">
            <v>MAIN HEATING</v>
          </cell>
          <cell r="G3309" t="str">
            <v>New</v>
          </cell>
          <cell r="H3309" t="str">
            <v>Clear View Cover</v>
          </cell>
          <cell r="J3309">
            <v>240</v>
          </cell>
          <cell r="L3309">
            <v>0</v>
          </cell>
        </row>
        <row r="3310">
          <cell r="A3310" t="str">
            <v>M4</v>
          </cell>
          <cell r="B3310" t="str">
            <v>W17</v>
          </cell>
          <cell r="C3310">
            <v>43217</v>
          </cell>
          <cell r="D3310" t="str">
            <v>B</v>
          </cell>
          <cell r="E3310" t="str">
            <v>EDGE COATING</v>
          </cell>
          <cell r="G3310" t="str">
            <v>New</v>
          </cell>
          <cell r="H3310" t="str">
            <v>Clear View Cover</v>
          </cell>
          <cell r="J3310">
            <v>3399</v>
          </cell>
          <cell r="L3310">
            <v>0</v>
          </cell>
        </row>
        <row r="3311">
          <cell r="A3311" t="str">
            <v>M4</v>
          </cell>
          <cell r="B3311" t="str">
            <v>W17</v>
          </cell>
          <cell r="C3311">
            <v>43217</v>
          </cell>
          <cell r="D3311" t="str">
            <v>B</v>
          </cell>
          <cell r="E3311" t="str">
            <v>EDGE COATING</v>
          </cell>
          <cell r="G3311" t="str">
            <v>New</v>
          </cell>
          <cell r="H3311" t="str">
            <v>Clear View Cover</v>
          </cell>
          <cell r="J3311">
            <v>617</v>
          </cell>
          <cell r="L3311">
            <v>2</v>
          </cell>
        </row>
        <row r="3312">
          <cell r="A3312" t="str">
            <v>M4</v>
          </cell>
          <cell r="B3312" t="str">
            <v>W17</v>
          </cell>
          <cell r="C3312">
            <v>43217</v>
          </cell>
          <cell r="D3312" t="str">
            <v>B</v>
          </cell>
          <cell r="E3312" t="str">
            <v>EDGE COATING</v>
          </cell>
          <cell r="G3312" t="str">
            <v>New</v>
          </cell>
          <cell r="H3312" t="str">
            <v>Clear View Cover</v>
          </cell>
          <cell r="J3312">
            <v>2492</v>
          </cell>
          <cell r="L3312">
            <v>1</v>
          </cell>
        </row>
        <row r="3313">
          <cell r="A3313" t="str">
            <v>M4</v>
          </cell>
          <cell r="B3313" t="str">
            <v>W17</v>
          </cell>
          <cell r="C3313">
            <v>43217</v>
          </cell>
          <cell r="D3313" t="str">
            <v>B</v>
          </cell>
          <cell r="E3313" t="str">
            <v>EDGE COATING</v>
          </cell>
          <cell r="G3313" t="str">
            <v>New</v>
          </cell>
          <cell r="H3313" t="str">
            <v>Clear View Cover</v>
          </cell>
          <cell r="J3313">
            <v>1015</v>
          </cell>
          <cell r="L3313">
            <v>0</v>
          </cell>
        </row>
        <row r="3314">
          <cell r="A3314" t="str">
            <v>M4</v>
          </cell>
          <cell r="B3314" t="str">
            <v>W17</v>
          </cell>
          <cell r="C3314">
            <v>43217</v>
          </cell>
          <cell r="D3314" t="str">
            <v>B</v>
          </cell>
          <cell r="E3314" t="str">
            <v>EDGE COATING</v>
          </cell>
          <cell r="G3314" t="str">
            <v>Old</v>
          </cell>
          <cell r="H3314" t="str">
            <v>Clear View Cover</v>
          </cell>
          <cell r="J3314">
            <v>27</v>
          </cell>
          <cell r="L3314">
            <v>0</v>
          </cell>
        </row>
        <row r="3315">
          <cell r="A3315" t="str">
            <v>M4</v>
          </cell>
          <cell r="B3315" t="str">
            <v>W17</v>
          </cell>
          <cell r="C3315">
            <v>43217</v>
          </cell>
          <cell r="D3315" t="str">
            <v>B</v>
          </cell>
          <cell r="E3315" t="str">
            <v>EDGE COATING</v>
          </cell>
          <cell r="G3315" t="str">
            <v>Old</v>
          </cell>
          <cell r="H3315" t="str">
            <v>Book cover</v>
          </cell>
          <cell r="J3315">
            <v>2063</v>
          </cell>
          <cell r="L3315">
            <v>0</v>
          </cell>
        </row>
        <row r="3316">
          <cell r="A3316" t="str">
            <v>M4</v>
          </cell>
          <cell r="B3316" t="str">
            <v>W17</v>
          </cell>
          <cell r="C3316">
            <v>43217</v>
          </cell>
          <cell r="D3316" t="str">
            <v>B</v>
          </cell>
          <cell r="E3316" t="str">
            <v>EDGE COATING</v>
          </cell>
          <cell r="G3316" t="str">
            <v>Old</v>
          </cell>
          <cell r="H3316" t="str">
            <v>Book cover</v>
          </cell>
          <cell r="J3316">
            <v>972</v>
          </cell>
          <cell r="L3316">
            <v>0</v>
          </cell>
        </row>
        <row r="3317">
          <cell r="A3317" t="str">
            <v>M4</v>
          </cell>
          <cell r="B3317" t="str">
            <v>W17</v>
          </cell>
          <cell r="C3317">
            <v>43217</v>
          </cell>
          <cell r="D3317" t="str">
            <v>B</v>
          </cell>
          <cell r="E3317" t="str">
            <v>EDGE COATING</v>
          </cell>
          <cell r="G3317" t="str">
            <v>Old</v>
          </cell>
          <cell r="H3317" t="str">
            <v>Book cover</v>
          </cell>
          <cell r="J3317">
            <v>73</v>
          </cell>
          <cell r="L3317">
            <v>0</v>
          </cell>
        </row>
        <row r="3318">
          <cell r="A3318" t="str">
            <v>M4</v>
          </cell>
          <cell r="B3318" t="str">
            <v>W17</v>
          </cell>
          <cell r="C3318">
            <v>43217</v>
          </cell>
          <cell r="D3318" t="str">
            <v>B</v>
          </cell>
          <cell r="E3318" t="str">
            <v>EDGE COATING</v>
          </cell>
          <cell r="G3318" t="str">
            <v>Old</v>
          </cell>
          <cell r="H3318" t="str">
            <v>Book cover</v>
          </cell>
          <cell r="J3318">
            <v>51</v>
          </cell>
          <cell r="L3318">
            <v>0</v>
          </cell>
        </row>
        <row r="3319">
          <cell r="A3319" t="str">
            <v>M4</v>
          </cell>
          <cell r="B3319" t="str">
            <v>W17</v>
          </cell>
          <cell r="C3319">
            <v>43217</v>
          </cell>
          <cell r="D3319" t="str">
            <v>B</v>
          </cell>
          <cell r="E3319" t="str">
            <v>EDGE COATING</v>
          </cell>
          <cell r="G3319" t="str">
            <v>Old</v>
          </cell>
          <cell r="H3319" t="str">
            <v>Book cover</v>
          </cell>
          <cell r="J3319">
            <v>151</v>
          </cell>
          <cell r="L3319">
            <v>0</v>
          </cell>
        </row>
        <row r="3320">
          <cell r="A3320" t="str">
            <v>M4</v>
          </cell>
          <cell r="B3320" t="str">
            <v>W17</v>
          </cell>
          <cell r="C3320">
            <v>43217</v>
          </cell>
          <cell r="D3320" t="str">
            <v>B</v>
          </cell>
          <cell r="E3320" t="str">
            <v>PACKING</v>
          </cell>
          <cell r="G3320" t="str">
            <v>Old</v>
          </cell>
          <cell r="H3320" t="str">
            <v>Book cover</v>
          </cell>
          <cell r="J3320">
            <v>747</v>
          </cell>
          <cell r="L3320">
            <v>7</v>
          </cell>
        </row>
        <row r="3321">
          <cell r="A3321" t="str">
            <v>M4</v>
          </cell>
          <cell r="B3321" t="str">
            <v>W17</v>
          </cell>
          <cell r="C3321">
            <v>43217</v>
          </cell>
          <cell r="D3321" t="str">
            <v>B</v>
          </cell>
          <cell r="E3321" t="str">
            <v>PACKING</v>
          </cell>
          <cell r="G3321" t="str">
            <v>Old</v>
          </cell>
          <cell r="H3321" t="str">
            <v>Book cover</v>
          </cell>
          <cell r="J3321">
            <v>2166</v>
          </cell>
          <cell r="L3321">
            <v>6</v>
          </cell>
        </row>
        <row r="3322">
          <cell r="A3322" t="str">
            <v>M4</v>
          </cell>
          <cell r="B3322" t="str">
            <v>W17</v>
          </cell>
          <cell r="C3322">
            <v>43217</v>
          </cell>
          <cell r="D3322" t="str">
            <v>B</v>
          </cell>
          <cell r="E3322" t="str">
            <v>PACKING</v>
          </cell>
          <cell r="G3322" t="str">
            <v>Old</v>
          </cell>
          <cell r="H3322" t="str">
            <v>Book cover</v>
          </cell>
          <cell r="J3322">
            <v>653</v>
          </cell>
          <cell r="L3322">
            <v>3</v>
          </cell>
        </row>
        <row r="3323">
          <cell r="A3323" t="str">
            <v>M4</v>
          </cell>
          <cell r="B3323" t="str">
            <v>W17</v>
          </cell>
          <cell r="C3323">
            <v>43217</v>
          </cell>
          <cell r="D3323" t="str">
            <v>B</v>
          </cell>
          <cell r="E3323" t="str">
            <v>PACKING</v>
          </cell>
          <cell r="G3323" t="str">
            <v>Old</v>
          </cell>
          <cell r="H3323" t="str">
            <v>Flip Cover</v>
          </cell>
          <cell r="J3323">
            <v>2495</v>
          </cell>
          <cell r="L3323">
            <v>13</v>
          </cell>
        </row>
        <row r="3324">
          <cell r="A3324" t="str">
            <v>M4</v>
          </cell>
          <cell r="B3324" t="str">
            <v>W17</v>
          </cell>
          <cell r="C3324">
            <v>43217</v>
          </cell>
          <cell r="D3324" t="str">
            <v>B</v>
          </cell>
          <cell r="E3324" t="str">
            <v>PACKING</v>
          </cell>
          <cell r="G3324" t="str">
            <v>Old Silicon</v>
          </cell>
          <cell r="H3324" t="str">
            <v>Silicon</v>
          </cell>
          <cell r="J3324">
            <v>1913</v>
          </cell>
          <cell r="L3324">
            <v>93</v>
          </cell>
        </row>
        <row r="3325">
          <cell r="A3325" t="str">
            <v>M4</v>
          </cell>
          <cell r="B3325" t="str">
            <v>W17</v>
          </cell>
          <cell r="C3325">
            <v>43217</v>
          </cell>
          <cell r="D3325" t="str">
            <v>B</v>
          </cell>
          <cell r="E3325" t="str">
            <v>PACKING</v>
          </cell>
          <cell r="G3325" t="str">
            <v>New</v>
          </cell>
          <cell r="H3325" t="str">
            <v>Clear View Cover</v>
          </cell>
          <cell r="J3325">
            <v>2464</v>
          </cell>
          <cell r="L3325">
            <v>34</v>
          </cell>
        </row>
        <row r="3326">
          <cell r="A3326" t="str">
            <v>M4</v>
          </cell>
          <cell r="B3326" t="str">
            <v>W17</v>
          </cell>
          <cell r="C3326">
            <v>43217</v>
          </cell>
          <cell r="D3326" t="str">
            <v>B</v>
          </cell>
          <cell r="E3326" t="str">
            <v>PACKING</v>
          </cell>
          <cell r="G3326" t="str">
            <v>Old</v>
          </cell>
          <cell r="H3326" t="str">
            <v>Flip Cover</v>
          </cell>
          <cell r="J3326">
            <v>603</v>
          </cell>
          <cell r="L3326">
            <v>4</v>
          </cell>
        </row>
        <row r="3327">
          <cell r="A3327" t="str">
            <v>M4</v>
          </cell>
          <cell r="B3327" t="str">
            <v>W17</v>
          </cell>
          <cell r="C3327">
            <v>43217</v>
          </cell>
          <cell r="D3327" t="str">
            <v>B</v>
          </cell>
          <cell r="E3327" t="str">
            <v>PACKING</v>
          </cell>
          <cell r="G3327" t="str">
            <v>Old</v>
          </cell>
          <cell r="H3327" t="str">
            <v>Flip Cover</v>
          </cell>
          <cell r="J3327">
            <v>293</v>
          </cell>
          <cell r="L3327">
            <v>3</v>
          </cell>
        </row>
        <row r="3328">
          <cell r="A3328" t="str">
            <v>M4</v>
          </cell>
          <cell r="B3328" t="str">
            <v>W17</v>
          </cell>
          <cell r="C3328">
            <v>43217</v>
          </cell>
          <cell r="D3328" t="str">
            <v>B</v>
          </cell>
          <cell r="E3328" t="str">
            <v>PACKING</v>
          </cell>
          <cell r="G3328" t="str">
            <v>Old</v>
          </cell>
          <cell r="H3328" t="str">
            <v>Clear View Cover</v>
          </cell>
          <cell r="J3328">
            <v>2172</v>
          </cell>
          <cell r="L3328">
            <v>7</v>
          </cell>
        </row>
        <row r="3329">
          <cell r="A3329" t="str">
            <v>M4</v>
          </cell>
          <cell r="B3329" t="str">
            <v>W17</v>
          </cell>
          <cell r="C3329">
            <v>43217</v>
          </cell>
          <cell r="D3329" t="str">
            <v>B</v>
          </cell>
          <cell r="E3329" t="str">
            <v>PACKING</v>
          </cell>
          <cell r="G3329" t="str">
            <v>Old</v>
          </cell>
          <cell r="H3329" t="str">
            <v>Clear View Cover</v>
          </cell>
          <cell r="J3329">
            <v>139</v>
          </cell>
          <cell r="L3329">
            <v>2</v>
          </cell>
        </row>
        <row r="3330">
          <cell r="A3330" t="str">
            <v>M4</v>
          </cell>
          <cell r="B3330" t="str">
            <v>W17</v>
          </cell>
          <cell r="C3330">
            <v>43217</v>
          </cell>
          <cell r="D3330" t="str">
            <v>B</v>
          </cell>
          <cell r="E3330" t="str">
            <v>PACKING</v>
          </cell>
          <cell r="G3330" t="str">
            <v>New</v>
          </cell>
          <cell r="H3330" t="str">
            <v>Clear View Cover</v>
          </cell>
          <cell r="J3330">
            <v>765</v>
          </cell>
          <cell r="L3330">
            <v>5</v>
          </cell>
        </row>
        <row r="3331">
          <cell r="A3331" t="str">
            <v>M4</v>
          </cell>
          <cell r="B3331" t="str">
            <v>W17</v>
          </cell>
          <cell r="C3331">
            <v>43217</v>
          </cell>
          <cell r="D3331" t="str">
            <v>A</v>
          </cell>
          <cell r="E3331" t="str">
            <v>PACKING</v>
          </cell>
          <cell r="G3331" t="str">
            <v>New</v>
          </cell>
          <cell r="H3331" t="str">
            <v>Clear View Cover</v>
          </cell>
          <cell r="J3331">
            <v>892</v>
          </cell>
          <cell r="L3331">
            <v>12</v>
          </cell>
        </row>
        <row r="3332">
          <cell r="A3332" t="str">
            <v>M4</v>
          </cell>
          <cell r="B3332" t="str">
            <v>W17</v>
          </cell>
          <cell r="C3332">
            <v>43217</v>
          </cell>
          <cell r="D3332" t="str">
            <v>A</v>
          </cell>
          <cell r="E3332" t="str">
            <v>PACKING</v>
          </cell>
          <cell r="G3332" t="str">
            <v>Old</v>
          </cell>
          <cell r="H3332" t="str">
            <v>Flip Cover</v>
          </cell>
          <cell r="J3332">
            <v>1298</v>
          </cell>
          <cell r="L3332">
            <v>7</v>
          </cell>
        </row>
        <row r="3333">
          <cell r="A3333" t="str">
            <v>M4</v>
          </cell>
          <cell r="B3333" t="str">
            <v>W17</v>
          </cell>
          <cell r="C3333">
            <v>43217</v>
          </cell>
          <cell r="D3333" t="str">
            <v>A</v>
          </cell>
          <cell r="E3333" t="str">
            <v>PACKING</v>
          </cell>
          <cell r="G3333" t="str">
            <v>Old</v>
          </cell>
          <cell r="H3333" t="str">
            <v>Clear View Cover</v>
          </cell>
          <cell r="J3333">
            <v>683</v>
          </cell>
          <cell r="L3333">
            <v>3</v>
          </cell>
        </row>
        <row r="3334">
          <cell r="A3334" t="str">
            <v>M4</v>
          </cell>
          <cell r="B3334" t="str">
            <v>W17</v>
          </cell>
          <cell r="C3334">
            <v>43217</v>
          </cell>
          <cell r="D3334" t="str">
            <v>A</v>
          </cell>
          <cell r="E3334" t="str">
            <v>PACKING</v>
          </cell>
          <cell r="G3334" t="str">
            <v>Old</v>
          </cell>
          <cell r="H3334" t="str">
            <v>Flip Cover</v>
          </cell>
          <cell r="J3334">
            <v>80</v>
          </cell>
          <cell r="L3334">
            <v>0</v>
          </cell>
        </row>
        <row r="3335">
          <cell r="A3335" t="str">
            <v>M4</v>
          </cell>
          <cell r="B3335" t="str">
            <v>W17</v>
          </cell>
          <cell r="C3335">
            <v>43217</v>
          </cell>
          <cell r="D3335" t="str">
            <v>A</v>
          </cell>
          <cell r="E3335" t="str">
            <v>PACKING</v>
          </cell>
          <cell r="G3335" t="str">
            <v>Old</v>
          </cell>
          <cell r="H3335" t="str">
            <v>Flip Cover</v>
          </cell>
          <cell r="J3335">
            <v>38</v>
          </cell>
          <cell r="L3335">
            <v>0</v>
          </cell>
        </row>
        <row r="3336">
          <cell r="A3336" t="str">
            <v>M4</v>
          </cell>
          <cell r="B3336" t="str">
            <v>W17</v>
          </cell>
          <cell r="C3336">
            <v>43217</v>
          </cell>
          <cell r="D3336" t="str">
            <v>A</v>
          </cell>
          <cell r="E3336" t="str">
            <v>PACKING</v>
          </cell>
          <cell r="G3336" t="str">
            <v>New</v>
          </cell>
          <cell r="H3336" t="str">
            <v>Clear View Cover</v>
          </cell>
          <cell r="J3336">
            <v>1690</v>
          </cell>
          <cell r="L3336">
            <v>10</v>
          </cell>
        </row>
        <row r="3337">
          <cell r="A3337" t="str">
            <v>M4</v>
          </cell>
          <cell r="B3337" t="str">
            <v>W17</v>
          </cell>
          <cell r="C3337">
            <v>43217</v>
          </cell>
          <cell r="D3337" t="str">
            <v>A</v>
          </cell>
          <cell r="E3337" t="str">
            <v>PACKING</v>
          </cell>
          <cell r="G3337" t="str">
            <v>New</v>
          </cell>
          <cell r="H3337" t="str">
            <v>Clear View Cover</v>
          </cell>
          <cell r="J3337">
            <v>1405</v>
          </cell>
          <cell r="L3337">
            <v>5</v>
          </cell>
        </row>
        <row r="3338">
          <cell r="A3338" t="str">
            <v>M4</v>
          </cell>
          <cell r="B3338" t="str">
            <v>W17</v>
          </cell>
          <cell r="C3338">
            <v>43217</v>
          </cell>
          <cell r="D3338" t="str">
            <v>A</v>
          </cell>
          <cell r="E3338" t="str">
            <v>PACKING</v>
          </cell>
          <cell r="G3338" t="str">
            <v>New</v>
          </cell>
          <cell r="H3338" t="str">
            <v>Clear View Cover</v>
          </cell>
          <cell r="J3338">
            <v>80</v>
          </cell>
          <cell r="L3338">
            <v>0</v>
          </cell>
        </row>
        <row r="3339">
          <cell r="A3339" t="str">
            <v>M4</v>
          </cell>
          <cell r="B3339" t="str">
            <v>W17</v>
          </cell>
          <cell r="C3339">
            <v>43217</v>
          </cell>
          <cell r="D3339" t="str">
            <v>A</v>
          </cell>
          <cell r="E3339" t="str">
            <v>PACKING</v>
          </cell>
          <cell r="G3339" t="str">
            <v>New</v>
          </cell>
          <cell r="H3339" t="str">
            <v>Clear View Cover</v>
          </cell>
          <cell r="J3339">
            <v>361</v>
          </cell>
          <cell r="L3339">
            <v>1</v>
          </cell>
        </row>
        <row r="3340">
          <cell r="A3340" t="str">
            <v>M4</v>
          </cell>
          <cell r="B3340" t="str">
            <v>W17</v>
          </cell>
          <cell r="C3340">
            <v>43217</v>
          </cell>
          <cell r="D3340" t="str">
            <v>A</v>
          </cell>
          <cell r="E3340" t="str">
            <v>PACKING</v>
          </cell>
          <cell r="G3340" t="str">
            <v>Old</v>
          </cell>
          <cell r="H3340" t="str">
            <v>Clear View Cover</v>
          </cell>
          <cell r="J3340">
            <v>116</v>
          </cell>
          <cell r="L3340">
            <v>1</v>
          </cell>
        </row>
        <row r="3341">
          <cell r="A3341" t="str">
            <v>M4</v>
          </cell>
          <cell r="B3341" t="str">
            <v>W17</v>
          </cell>
          <cell r="C3341">
            <v>43217</v>
          </cell>
          <cell r="D3341" t="str">
            <v>A</v>
          </cell>
          <cell r="E3341" t="str">
            <v>PACKING</v>
          </cell>
          <cell r="G3341" t="str">
            <v>New</v>
          </cell>
          <cell r="H3341" t="str">
            <v>Clear View Cover</v>
          </cell>
          <cell r="J3341">
            <v>1451</v>
          </cell>
          <cell r="L3341">
            <v>11</v>
          </cell>
        </row>
        <row r="3342">
          <cell r="A3342" t="str">
            <v>M4</v>
          </cell>
          <cell r="B3342" t="str">
            <v>W17</v>
          </cell>
          <cell r="C3342">
            <v>43217</v>
          </cell>
          <cell r="D3342" t="str">
            <v>A</v>
          </cell>
          <cell r="E3342" t="str">
            <v>PACKING</v>
          </cell>
          <cell r="G3342" t="str">
            <v>Old</v>
          </cell>
          <cell r="H3342" t="str">
            <v>Clear View Cover</v>
          </cell>
          <cell r="J3342">
            <v>23</v>
          </cell>
          <cell r="L3342">
            <v>0</v>
          </cell>
        </row>
        <row r="3343">
          <cell r="A3343" t="str">
            <v>M4</v>
          </cell>
          <cell r="B3343" t="str">
            <v>W17</v>
          </cell>
          <cell r="C3343">
            <v>43217</v>
          </cell>
          <cell r="D3343" t="str">
            <v>A</v>
          </cell>
          <cell r="E3343" t="str">
            <v>PACKING</v>
          </cell>
          <cell r="G3343" t="str">
            <v>New Silicon</v>
          </cell>
          <cell r="H3343" t="str">
            <v>Silicon</v>
          </cell>
          <cell r="J3343">
            <v>1323</v>
          </cell>
          <cell r="L3343">
            <v>23</v>
          </cell>
        </row>
        <row r="3344">
          <cell r="A3344" t="str">
            <v>M4</v>
          </cell>
          <cell r="B3344" t="str">
            <v>W17</v>
          </cell>
          <cell r="C3344">
            <v>43217</v>
          </cell>
          <cell r="D3344" t="str">
            <v>A</v>
          </cell>
          <cell r="E3344" t="str">
            <v>MAIN HEATING</v>
          </cell>
          <cell r="G3344" t="str">
            <v>New</v>
          </cell>
          <cell r="H3344" t="str">
            <v>Clear View Cover</v>
          </cell>
          <cell r="J3344">
            <v>2053</v>
          </cell>
          <cell r="L3344">
            <v>6</v>
          </cell>
        </row>
        <row r="3345">
          <cell r="A3345" t="str">
            <v>M4</v>
          </cell>
          <cell r="B3345" t="str">
            <v>W17</v>
          </cell>
          <cell r="C3345">
            <v>43217</v>
          </cell>
          <cell r="D3345" t="str">
            <v>A</v>
          </cell>
          <cell r="E3345" t="str">
            <v>MAIN HEATING</v>
          </cell>
          <cell r="G3345" t="str">
            <v>New</v>
          </cell>
          <cell r="H3345" t="str">
            <v>Clear View Cover</v>
          </cell>
          <cell r="J3345">
            <v>2091</v>
          </cell>
          <cell r="L3345">
            <v>9</v>
          </cell>
        </row>
        <row r="3346">
          <cell r="A3346" t="str">
            <v>M4</v>
          </cell>
          <cell r="B3346" t="str">
            <v>W17</v>
          </cell>
          <cell r="C3346">
            <v>43217</v>
          </cell>
          <cell r="D3346" t="str">
            <v>A</v>
          </cell>
          <cell r="E3346" t="str">
            <v>PACKING</v>
          </cell>
          <cell r="G3346" t="str">
            <v>New</v>
          </cell>
          <cell r="H3346" t="str">
            <v>Clear View Cover</v>
          </cell>
          <cell r="J3346">
            <v>422</v>
          </cell>
          <cell r="L3346">
            <v>12</v>
          </cell>
        </row>
        <row r="3347">
          <cell r="A3347" t="str">
            <v>M4</v>
          </cell>
          <cell r="B3347" t="str">
            <v>W17</v>
          </cell>
          <cell r="C3347">
            <v>43217</v>
          </cell>
          <cell r="D3347" t="str">
            <v>A</v>
          </cell>
          <cell r="E3347" t="str">
            <v>PACKING</v>
          </cell>
          <cell r="G3347" t="str">
            <v>New</v>
          </cell>
          <cell r="H3347" t="str">
            <v>Clear View Cover</v>
          </cell>
          <cell r="J3347">
            <v>1552</v>
          </cell>
          <cell r="L3347">
            <v>32</v>
          </cell>
        </row>
        <row r="3348">
          <cell r="A3348" t="str">
            <v>M4</v>
          </cell>
          <cell r="B3348" t="str">
            <v>W17</v>
          </cell>
          <cell r="C3348">
            <v>43217</v>
          </cell>
          <cell r="D3348" t="str">
            <v>A</v>
          </cell>
          <cell r="E3348" t="str">
            <v>PACKING</v>
          </cell>
          <cell r="G3348" t="str">
            <v>Old</v>
          </cell>
          <cell r="H3348" t="str">
            <v>Flip Cover</v>
          </cell>
          <cell r="J3348">
            <v>590</v>
          </cell>
          <cell r="L3348">
            <v>0</v>
          </cell>
        </row>
        <row r="3349">
          <cell r="A3349" t="str">
            <v>M4</v>
          </cell>
          <cell r="B3349" t="str">
            <v>W17</v>
          </cell>
          <cell r="C3349">
            <v>43217</v>
          </cell>
          <cell r="D3349" t="str">
            <v>A</v>
          </cell>
          <cell r="E3349" t="str">
            <v>PACKING</v>
          </cell>
          <cell r="G3349" t="str">
            <v>Old</v>
          </cell>
          <cell r="H3349" t="str">
            <v>Book cover</v>
          </cell>
          <cell r="J3349">
            <v>1554</v>
          </cell>
          <cell r="L3349">
            <v>4</v>
          </cell>
        </row>
        <row r="3350">
          <cell r="A3350" t="str">
            <v>M4</v>
          </cell>
          <cell r="B3350" t="str">
            <v>W17</v>
          </cell>
          <cell r="C3350">
            <v>43217</v>
          </cell>
          <cell r="D3350" t="str">
            <v>A</v>
          </cell>
          <cell r="E3350" t="str">
            <v>PACKING</v>
          </cell>
          <cell r="G3350" t="str">
            <v>Old</v>
          </cell>
          <cell r="H3350" t="str">
            <v>Book cover</v>
          </cell>
          <cell r="J3350">
            <v>491</v>
          </cell>
          <cell r="L3350">
            <v>7</v>
          </cell>
        </row>
        <row r="3351">
          <cell r="A3351" t="str">
            <v>M4</v>
          </cell>
          <cell r="B3351" t="str">
            <v>W17</v>
          </cell>
          <cell r="C3351">
            <v>43217</v>
          </cell>
          <cell r="D3351" t="str">
            <v>A</v>
          </cell>
          <cell r="E3351" t="str">
            <v>PACKING</v>
          </cell>
          <cell r="G3351" t="str">
            <v>Old</v>
          </cell>
          <cell r="H3351" t="str">
            <v>Book cover</v>
          </cell>
          <cell r="J3351">
            <v>591</v>
          </cell>
          <cell r="L3351">
            <v>11</v>
          </cell>
        </row>
        <row r="3352">
          <cell r="A3352" t="str">
            <v>M4</v>
          </cell>
          <cell r="B3352" t="str">
            <v>W17</v>
          </cell>
          <cell r="C3352">
            <v>43217</v>
          </cell>
          <cell r="D3352" t="str">
            <v>A</v>
          </cell>
          <cell r="E3352" t="str">
            <v>PACKING</v>
          </cell>
          <cell r="G3352" t="str">
            <v>Old Silicon</v>
          </cell>
          <cell r="H3352" t="str">
            <v>Silicon</v>
          </cell>
          <cell r="J3352">
            <v>512</v>
          </cell>
          <cell r="L3352">
            <v>12</v>
          </cell>
        </row>
        <row r="3353">
          <cell r="A3353" t="str">
            <v>M4</v>
          </cell>
          <cell r="B3353" t="str">
            <v>W17</v>
          </cell>
          <cell r="C3353">
            <v>43217</v>
          </cell>
          <cell r="D3353" t="str">
            <v>A</v>
          </cell>
          <cell r="E3353" t="str">
            <v>ASSY</v>
          </cell>
          <cell r="G3353" t="str">
            <v>New Silicon</v>
          </cell>
          <cell r="H3353" t="str">
            <v>Silicon</v>
          </cell>
          <cell r="J3353">
            <v>313</v>
          </cell>
          <cell r="L3353">
            <v>1</v>
          </cell>
        </row>
        <row r="3354">
          <cell r="A3354" t="str">
            <v>M4</v>
          </cell>
          <cell r="B3354" t="str">
            <v>W17</v>
          </cell>
          <cell r="C3354">
            <v>43217</v>
          </cell>
          <cell r="D3354" t="str">
            <v>A</v>
          </cell>
          <cell r="E3354" t="str">
            <v>ASSY</v>
          </cell>
          <cell r="G3354" t="str">
            <v>New Silicon</v>
          </cell>
          <cell r="H3354" t="str">
            <v>Silicon</v>
          </cell>
          <cell r="J3354">
            <v>633</v>
          </cell>
          <cell r="L3354">
            <v>4</v>
          </cell>
        </row>
        <row r="3355">
          <cell r="A3355" t="str">
            <v>M4</v>
          </cell>
          <cell r="B3355" t="str">
            <v>W17</v>
          </cell>
          <cell r="C3355">
            <v>43217</v>
          </cell>
          <cell r="D3355" t="str">
            <v>A</v>
          </cell>
          <cell r="E3355" t="str">
            <v>ASSY</v>
          </cell>
          <cell r="G3355" t="str">
            <v>Old Silicon</v>
          </cell>
          <cell r="H3355" t="str">
            <v>Silicon</v>
          </cell>
          <cell r="J3355">
            <v>146</v>
          </cell>
          <cell r="L3355">
            <v>0</v>
          </cell>
        </row>
        <row r="3356">
          <cell r="A3356" t="str">
            <v>M4</v>
          </cell>
          <cell r="B3356" t="str">
            <v>W17</v>
          </cell>
          <cell r="C3356">
            <v>43217</v>
          </cell>
          <cell r="D3356" t="str">
            <v>A</v>
          </cell>
          <cell r="E3356" t="str">
            <v>IN T/P</v>
          </cell>
          <cell r="G3356" t="str">
            <v>New</v>
          </cell>
          <cell r="H3356" t="str">
            <v>Clear View Cover</v>
          </cell>
          <cell r="J3356">
            <v>237</v>
          </cell>
          <cell r="L3356">
            <v>0</v>
          </cell>
        </row>
        <row r="3357">
          <cell r="A3357" t="str">
            <v>M4</v>
          </cell>
          <cell r="B3357" t="str">
            <v>W17</v>
          </cell>
          <cell r="C3357">
            <v>43217</v>
          </cell>
          <cell r="D3357" t="str">
            <v>A</v>
          </cell>
          <cell r="E3357" t="str">
            <v>IN T/P</v>
          </cell>
          <cell r="G3357" t="str">
            <v>New</v>
          </cell>
          <cell r="H3357" t="str">
            <v>Clear View Cover</v>
          </cell>
          <cell r="J3357">
            <v>703</v>
          </cell>
          <cell r="L3357">
            <v>0</v>
          </cell>
        </row>
        <row r="3358">
          <cell r="A3358" t="str">
            <v>M4</v>
          </cell>
          <cell r="B3358" t="str">
            <v>W17</v>
          </cell>
          <cell r="C3358">
            <v>43217</v>
          </cell>
          <cell r="D3358" t="str">
            <v>A</v>
          </cell>
          <cell r="E3358" t="str">
            <v>IN T/P</v>
          </cell>
          <cell r="G3358" t="str">
            <v>New</v>
          </cell>
          <cell r="H3358" t="str">
            <v>Clear View Cover</v>
          </cell>
          <cell r="J3358">
            <v>125</v>
          </cell>
          <cell r="L3358">
            <v>1</v>
          </cell>
        </row>
        <row r="3359">
          <cell r="A3359" t="str">
            <v>M4</v>
          </cell>
          <cell r="B3359" t="str">
            <v>W17</v>
          </cell>
          <cell r="C3359">
            <v>43217</v>
          </cell>
          <cell r="D3359" t="str">
            <v>A</v>
          </cell>
          <cell r="E3359" t="str">
            <v>IN T/P</v>
          </cell>
          <cell r="G3359" t="str">
            <v>New</v>
          </cell>
          <cell r="H3359" t="str">
            <v>Clear View Cover</v>
          </cell>
          <cell r="J3359">
            <v>3230</v>
          </cell>
          <cell r="L3359">
            <v>0</v>
          </cell>
        </row>
        <row r="3360">
          <cell r="A3360" t="str">
            <v>M4</v>
          </cell>
          <cell r="B3360" t="str">
            <v>W17</v>
          </cell>
          <cell r="C3360">
            <v>43217</v>
          </cell>
          <cell r="D3360" t="str">
            <v>A</v>
          </cell>
          <cell r="E3360" t="str">
            <v>IN T/P</v>
          </cell>
          <cell r="G3360" t="str">
            <v>New</v>
          </cell>
          <cell r="H3360" t="str">
            <v>Clear View Cover</v>
          </cell>
          <cell r="J3360">
            <v>3389</v>
          </cell>
          <cell r="L3360">
            <v>17</v>
          </cell>
        </row>
        <row r="3361">
          <cell r="A3361" t="str">
            <v>M4</v>
          </cell>
          <cell r="B3361" t="str">
            <v>W17</v>
          </cell>
          <cell r="C3361">
            <v>43217</v>
          </cell>
          <cell r="D3361" t="str">
            <v>A</v>
          </cell>
          <cell r="E3361" t="str">
            <v>IN T/P</v>
          </cell>
          <cell r="G3361" t="str">
            <v>New</v>
          </cell>
          <cell r="H3361" t="str">
            <v>Clear View Cover</v>
          </cell>
          <cell r="J3361">
            <v>84</v>
          </cell>
          <cell r="L3361">
            <v>0</v>
          </cell>
        </row>
        <row r="3362">
          <cell r="A3362" t="str">
            <v>M4</v>
          </cell>
          <cell r="B3362" t="str">
            <v>W17</v>
          </cell>
          <cell r="C3362">
            <v>43217</v>
          </cell>
          <cell r="D3362" t="str">
            <v>A</v>
          </cell>
          <cell r="E3362" t="str">
            <v>IN T/P</v>
          </cell>
          <cell r="G3362" t="str">
            <v>New</v>
          </cell>
          <cell r="H3362" t="str">
            <v>Clear View Cover</v>
          </cell>
          <cell r="J3362">
            <v>2159</v>
          </cell>
          <cell r="L3362">
            <v>2</v>
          </cell>
        </row>
        <row r="3363">
          <cell r="A3363" t="str">
            <v>M4</v>
          </cell>
          <cell r="B3363" t="str">
            <v>W17</v>
          </cell>
          <cell r="C3363">
            <v>43217</v>
          </cell>
          <cell r="D3363" t="str">
            <v>A</v>
          </cell>
          <cell r="E3363" t="str">
            <v>IN T/P</v>
          </cell>
          <cell r="G3363" t="str">
            <v>Old</v>
          </cell>
          <cell r="H3363" t="str">
            <v>Clear View Cover</v>
          </cell>
          <cell r="J3363">
            <v>76</v>
          </cell>
          <cell r="L3363">
            <v>0</v>
          </cell>
        </row>
        <row r="3364">
          <cell r="A3364" t="str">
            <v>M4</v>
          </cell>
          <cell r="B3364" t="str">
            <v>W17</v>
          </cell>
          <cell r="C3364">
            <v>43217</v>
          </cell>
          <cell r="D3364" t="str">
            <v>A</v>
          </cell>
          <cell r="E3364" t="str">
            <v>IN T/P</v>
          </cell>
          <cell r="G3364" t="str">
            <v>Old</v>
          </cell>
          <cell r="H3364" t="str">
            <v>Clear View Cover</v>
          </cell>
          <cell r="J3364">
            <v>18</v>
          </cell>
          <cell r="L3364">
            <v>0</v>
          </cell>
        </row>
        <row r="3365">
          <cell r="A3365" t="str">
            <v>M4</v>
          </cell>
          <cell r="B3365" t="str">
            <v>W17</v>
          </cell>
          <cell r="C3365">
            <v>43217</v>
          </cell>
          <cell r="D3365" t="str">
            <v>A</v>
          </cell>
          <cell r="E3365" t="str">
            <v>IN T/P</v>
          </cell>
          <cell r="G3365" t="str">
            <v>Old</v>
          </cell>
          <cell r="H3365" t="str">
            <v>Book cover</v>
          </cell>
          <cell r="J3365">
            <v>2240</v>
          </cell>
          <cell r="L3365">
            <v>4</v>
          </cell>
        </row>
        <row r="3366">
          <cell r="A3366" t="str">
            <v>M4</v>
          </cell>
          <cell r="B3366" t="str">
            <v>W17</v>
          </cell>
          <cell r="C3366">
            <v>43217</v>
          </cell>
          <cell r="D3366" t="str">
            <v>A</v>
          </cell>
          <cell r="E3366" t="str">
            <v>IN T/P</v>
          </cell>
          <cell r="G3366" t="str">
            <v>Old</v>
          </cell>
          <cell r="H3366" t="str">
            <v>Book cover</v>
          </cell>
          <cell r="J3366">
            <v>764</v>
          </cell>
          <cell r="L3366">
            <v>1</v>
          </cell>
        </row>
        <row r="3367">
          <cell r="A3367" t="str">
            <v>M4</v>
          </cell>
          <cell r="B3367" t="str">
            <v>W17</v>
          </cell>
          <cell r="C3367">
            <v>43217</v>
          </cell>
          <cell r="D3367" t="str">
            <v>A</v>
          </cell>
          <cell r="E3367" t="str">
            <v>IN T/P</v>
          </cell>
          <cell r="G3367" t="str">
            <v>Old</v>
          </cell>
          <cell r="H3367" t="str">
            <v>Book cover</v>
          </cell>
          <cell r="J3367">
            <v>103</v>
          </cell>
          <cell r="L3367">
            <v>0</v>
          </cell>
        </row>
        <row r="3368">
          <cell r="A3368" t="str">
            <v>M4</v>
          </cell>
          <cell r="B3368" t="str">
            <v>W17</v>
          </cell>
          <cell r="C3368">
            <v>43217</v>
          </cell>
          <cell r="D3368" t="str">
            <v>A</v>
          </cell>
          <cell r="E3368" t="str">
            <v>IN T/P</v>
          </cell>
          <cell r="G3368" t="str">
            <v>Old</v>
          </cell>
          <cell r="H3368" t="str">
            <v>Book cover</v>
          </cell>
          <cell r="J3368">
            <v>950</v>
          </cell>
          <cell r="L3368">
            <v>0</v>
          </cell>
        </row>
        <row r="3369">
          <cell r="A3369" t="str">
            <v>M4</v>
          </cell>
          <cell r="B3369" t="str">
            <v>W17</v>
          </cell>
          <cell r="C3369">
            <v>43217</v>
          </cell>
          <cell r="D3369" t="str">
            <v>A</v>
          </cell>
          <cell r="E3369" t="str">
            <v>IN Vai</v>
          </cell>
          <cell r="G3369" t="str">
            <v>Old</v>
          </cell>
          <cell r="H3369" t="str">
            <v>Flip Cover</v>
          </cell>
          <cell r="J3369">
            <v>1800</v>
          </cell>
          <cell r="L3369">
            <v>0</v>
          </cell>
        </row>
        <row r="3370">
          <cell r="A3370" t="str">
            <v>M4</v>
          </cell>
          <cell r="B3370" t="str">
            <v>W17</v>
          </cell>
          <cell r="C3370">
            <v>43217</v>
          </cell>
          <cell r="D3370" t="str">
            <v>A</v>
          </cell>
          <cell r="E3370" t="str">
            <v>ASSY</v>
          </cell>
          <cell r="G3370" t="str">
            <v>Old</v>
          </cell>
          <cell r="H3370" t="str">
            <v>Book cover</v>
          </cell>
          <cell r="J3370">
            <v>62</v>
          </cell>
          <cell r="L3370">
            <v>2</v>
          </cell>
        </row>
        <row r="3371">
          <cell r="A3371" t="str">
            <v>M4</v>
          </cell>
          <cell r="B3371" t="str">
            <v>W17</v>
          </cell>
          <cell r="C3371">
            <v>43217</v>
          </cell>
          <cell r="D3371" t="str">
            <v>A</v>
          </cell>
          <cell r="E3371" t="str">
            <v>ASSY</v>
          </cell>
          <cell r="G3371" t="str">
            <v>Old</v>
          </cell>
          <cell r="H3371" t="str">
            <v>Book cover</v>
          </cell>
          <cell r="J3371">
            <v>2497</v>
          </cell>
          <cell r="L3371">
            <v>17</v>
          </cell>
        </row>
        <row r="3372">
          <cell r="A3372" t="str">
            <v>M4</v>
          </cell>
          <cell r="B3372" t="str">
            <v>W17</v>
          </cell>
          <cell r="C3372">
            <v>43217</v>
          </cell>
          <cell r="D3372" t="str">
            <v>A</v>
          </cell>
          <cell r="E3372" t="str">
            <v>ASSY</v>
          </cell>
          <cell r="G3372" t="str">
            <v>Old</v>
          </cell>
          <cell r="H3372" t="str">
            <v>Book cover</v>
          </cell>
          <cell r="J3372">
            <v>103</v>
          </cell>
          <cell r="L3372">
            <v>0</v>
          </cell>
        </row>
        <row r="3373">
          <cell r="A3373" t="str">
            <v>M4</v>
          </cell>
          <cell r="B3373" t="str">
            <v>W17</v>
          </cell>
          <cell r="C3373">
            <v>43217</v>
          </cell>
          <cell r="D3373" t="str">
            <v>A</v>
          </cell>
          <cell r="E3373" t="str">
            <v>ASSY</v>
          </cell>
          <cell r="G3373" t="str">
            <v>Old</v>
          </cell>
          <cell r="H3373" t="str">
            <v>Book cover</v>
          </cell>
          <cell r="J3373">
            <v>1280</v>
          </cell>
          <cell r="L3373">
            <v>0</v>
          </cell>
        </row>
        <row r="3374">
          <cell r="A3374" t="str">
            <v>M4</v>
          </cell>
          <cell r="B3374" t="str">
            <v>W17</v>
          </cell>
          <cell r="C3374">
            <v>43217</v>
          </cell>
          <cell r="D3374" t="str">
            <v>A</v>
          </cell>
          <cell r="E3374" t="str">
            <v>ASSY</v>
          </cell>
          <cell r="G3374" t="str">
            <v>Old</v>
          </cell>
          <cell r="H3374" t="str">
            <v>Book cover</v>
          </cell>
          <cell r="J3374">
            <v>954</v>
          </cell>
          <cell r="L3374">
            <v>4</v>
          </cell>
        </row>
        <row r="3375">
          <cell r="A3375" t="str">
            <v>M4</v>
          </cell>
          <cell r="B3375" t="str">
            <v>W17</v>
          </cell>
          <cell r="C3375">
            <v>43217</v>
          </cell>
          <cell r="D3375" t="str">
            <v>A</v>
          </cell>
          <cell r="E3375" t="str">
            <v>ASSY</v>
          </cell>
          <cell r="G3375" t="str">
            <v>New</v>
          </cell>
          <cell r="H3375" t="str">
            <v>Clear View Cover</v>
          </cell>
          <cell r="J3375">
            <v>3243</v>
          </cell>
          <cell r="L3375">
            <v>13</v>
          </cell>
        </row>
        <row r="3376">
          <cell r="A3376" t="str">
            <v>M4</v>
          </cell>
          <cell r="B3376" t="str">
            <v>W17</v>
          </cell>
          <cell r="C3376">
            <v>43217</v>
          </cell>
          <cell r="D3376" t="str">
            <v>A</v>
          </cell>
          <cell r="E3376" t="str">
            <v>ASSY</v>
          </cell>
          <cell r="G3376" t="str">
            <v>New</v>
          </cell>
          <cell r="H3376" t="str">
            <v>Clear View Cover</v>
          </cell>
          <cell r="J3376">
            <v>1200</v>
          </cell>
          <cell r="L3376">
            <v>2</v>
          </cell>
        </row>
        <row r="3377">
          <cell r="A3377" t="str">
            <v>M4</v>
          </cell>
          <cell r="B3377" t="str">
            <v>W17</v>
          </cell>
          <cell r="C3377">
            <v>43217</v>
          </cell>
          <cell r="D3377" t="str">
            <v>A</v>
          </cell>
          <cell r="E3377" t="str">
            <v>ASSY</v>
          </cell>
          <cell r="G3377" t="str">
            <v>New</v>
          </cell>
          <cell r="H3377" t="str">
            <v>Clear View Cover</v>
          </cell>
          <cell r="J3377">
            <v>820</v>
          </cell>
          <cell r="L3377">
            <v>0</v>
          </cell>
        </row>
        <row r="3378">
          <cell r="A3378" t="str">
            <v>M4</v>
          </cell>
          <cell r="B3378" t="str">
            <v>W17</v>
          </cell>
          <cell r="C3378">
            <v>43217</v>
          </cell>
          <cell r="D3378" t="str">
            <v>A</v>
          </cell>
          <cell r="E3378" t="str">
            <v>ASSY</v>
          </cell>
          <cell r="G3378" t="str">
            <v>Old</v>
          </cell>
          <cell r="H3378" t="str">
            <v>Clear View Cover</v>
          </cell>
          <cell r="J3378">
            <v>1700</v>
          </cell>
          <cell r="L3378">
            <v>12</v>
          </cell>
        </row>
        <row r="3379">
          <cell r="A3379" t="str">
            <v>M4</v>
          </cell>
          <cell r="B3379" t="str">
            <v>W17</v>
          </cell>
          <cell r="C3379">
            <v>43217</v>
          </cell>
          <cell r="D3379" t="str">
            <v>A</v>
          </cell>
          <cell r="E3379" t="str">
            <v>ASSY</v>
          </cell>
          <cell r="G3379" t="str">
            <v>Old</v>
          </cell>
          <cell r="H3379" t="str">
            <v>Clear View Cover</v>
          </cell>
          <cell r="J3379">
            <v>483</v>
          </cell>
          <cell r="L3379">
            <v>0</v>
          </cell>
        </row>
        <row r="3380">
          <cell r="A3380" t="str">
            <v>M4</v>
          </cell>
          <cell r="B3380" t="str">
            <v>W17</v>
          </cell>
          <cell r="C3380">
            <v>43217</v>
          </cell>
          <cell r="D3380" t="str">
            <v>A</v>
          </cell>
          <cell r="E3380" t="str">
            <v>ASSY</v>
          </cell>
          <cell r="G3380" t="str">
            <v>Old</v>
          </cell>
          <cell r="H3380" t="str">
            <v>Clear View Cover</v>
          </cell>
          <cell r="J3380">
            <v>1083</v>
          </cell>
          <cell r="L3380">
            <v>3</v>
          </cell>
        </row>
        <row r="3381">
          <cell r="A3381" t="str">
            <v>M4</v>
          </cell>
          <cell r="B3381" t="str">
            <v>W17</v>
          </cell>
          <cell r="C3381">
            <v>43217</v>
          </cell>
          <cell r="D3381" t="str">
            <v>A</v>
          </cell>
          <cell r="E3381" t="str">
            <v>EDGE COATING</v>
          </cell>
          <cell r="G3381" t="str">
            <v>New</v>
          </cell>
          <cell r="H3381" t="str">
            <v>Clear View Cover</v>
          </cell>
          <cell r="J3381">
            <v>1365</v>
          </cell>
          <cell r="L3381">
            <v>5</v>
          </cell>
        </row>
        <row r="3382">
          <cell r="A3382" t="str">
            <v>M4</v>
          </cell>
          <cell r="B3382" t="str">
            <v>W17</v>
          </cell>
          <cell r="C3382">
            <v>43217</v>
          </cell>
          <cell r="D3382" t="str">
            <v>A</v>
          </cell>
          <cell r="E3382" t="str">
            <v>EDGE COATING</v>
          </cell>
          <cell r="G3382" t="str">
            <v>New</v>
          </cell>
          <cell r="H3382" t="str">
            <v>Clear View Cover</v>
          </cell>
          <cell r="J3382">
            <v>728</v>
          </cell>
          <cell r="L3382">
            <v>8</v>
          </cell>
        </row>
        <row r="3383">
          <cell r="A3383" t="str">
            <v>M4</v>
          </cell>
          <cell r="B3383" t="str">
            <v>W17</v>
          </cell>
          <cell r="C3383">
            <v>43217</v>
          </cell>
          <cell r="D3383" t="str">
            <v>A</v>
          </cell>
          <cell r="E3383" t="str">
            <v>EDGE COATING</v>
          </cell>
          <cell r="G3383" t="str">
            <v>New</v>
          </cell>
          <cell r="H3383" t="str">
            <v>Clear View Cover</v>
          </cell>
          <cell r="J3383">
            <v>119</v>
          </cell>
          <cell r="L3383">
            <v>0</v>
          </cell>
        </row>
        <row r="3384">
          <cell r="A3384" t="str">
            <v>M4</v>
          </cell>
          <cell r="B3384" t="str">
            <v>W17</v>
          </cell>
          <cell r="C3384">
            <v>43217</v>
          </cell>
          <cell r="D3384" t="str">
            <v>A</v>
          </cell>
          <cell r="E3384" t="str">
            <v>EDGE COATING</v>
          </cell>
          <cell r="G3384" t="str">
            <v>New</v>
          </cell>
          <cell r="H3384" t="str">
            <v>Clear View Cover</v>
          </cell>
          <cell r="J3384">
            <v>406</v>
          </cell>
          <cell r="L3384">
            <v>0</v>
          </cell>
        </row>
        <row r="3385">
          <cell r="A3385" t="str">
            <v>M4</v>
          </cell>
          <cell r="B3385" t="str">
            <v>W17</v>
          </cell>
          <cell r="C3385">
            <v>43217</v>
          </cell>
          <cell r="D3385" t="str">
            <v>A</v>
          </cell>
          <cell r="E3385" t="str">
            <v>EDGE COATING</v>
          </cell>
          <cell r="G3385" t="str">
            <v>New</v>
          </cell>
          <cell r="H3385" t="str">
            <v>Clear View Cover</v>
          </cell>
          <cell r="J3385">
            <v>90</v>
          </cell>
          <cell r="L3385">
            <v>0</v>
          </cell>
        </row>
        <row r="3386">
          <cell r="A3386" t="str">
            <v>M4</v>
          </cell>
          <cell r="B3386" t="str">
            <v>W17</v>
          </cell>
          <cell r="C3386">
            <v>43217</v>
          </cell>
          <cell r="D3386" t="str">
            <v>A</v>
          </cell>
          <cell r="E3386" t="str">
            <v>EDGE COATING</v>
          </cell>
          <cell r="G3386" t="str">
            <v>New</v>
          </cell>
          <cell r="H3386" t="str">
            <v>Clear View Cover</v>
          </cell>
          <cell r="J3386">
            <v>646</v>
          </cell>
          <cell r="L3386">
            <v>0</v>
          </cell>
        </row>
        <row r="3387">
          <cell r="A3387" t="str">
            <v>M4</v>
          </cell>
          <cell r="B3387" t="str">
            <v>W17</v>
          </cell>
          <cell r="C3387">
            <v>43217</v>
          </cell>
          <cell r="D3387" t="str">
            <v>A</v>
          </cell>
          <cell r="E3387" t="str">
            <v>EDGE COATING</v>
          </cell>
          <cell r="G3387" t="str">
            <v>New</v>
          </cell>
          <cell r="H3387" t="str">
            <v>Clear View Cover</v>
          </cell>
          <cell r="J3387">
            <v>119</v>
          </cell>
          <cell r="L3387">
            <v>3</v>
          </cell>
        </row>
        <row r="3388">
          <cell r="A3388" t="str">
            <v>M4</v>
          </cell>
          <cell r="B3388" t="str">
            <v>W17</v>
          </cell>
          <cell r="C3388">
            <v>43217</v>
          </cell>
          <cell r="D3388" t="str">
            <v>A</v>
          </cell>
          <cell r="E3388" t="str">
            <v>EDGE COATING</v>
          </cell>
          <cell r="G3388" t="str">
            <v>New</v>
          </cell>
          <cell r="H3388" t="str">
            <v>Clear View Cover</v>
          </cell>
          <cell r="J3388">
            <v>109</v>
          </cell>
          <cell r="L3388">
            <v>2</v>
          </cell>
        </row>
        <row r="3389">
          <cell r="A3389" t="str">
            <v>M4</v>
          </cell>
          <cell r="B3389" t="str">
            <v>W17</v>
          </cell>
          <cell r="C3389">
            <v>43217</v>
          </cell>
          <cell r="D3389" t="str">
            <v>A</v>
          </cell>
          <cell r="E3389" t="str">
            <v>EDGE COATING</v>
          </cell>
          <cell r="G3389" t="str">
            <v>New</v>
          </cell>
          <cell r="H3389" t="str">
            <v>Clear View Cover</v>
          </cell>
          <cell r="J3389">
            <v>16</v>
          </cell>
          <cell r="L3389">
            <v>1</v>
          </cell>
        </row>
        <row r="3390">
          <cell r="A3390" t="str">
            <v>M4</v>
          </cell>
          <cell r="B3390" t="str">
            <v>W17</v>
          </cell>
          <cell r="C3390">
            <v>43217</v>
          </cell>
          <cell r="D3390" t="str">
            <v>A</v>
          </cell>
          <cell r="E3390" t="str">
            <v>EDGE COATING</v>
          </cell>
          <cell r="G3390" t="str">
            <v>Old</v>
          </cell>
          <cell r="H3390" t="str">
            <v>Clear View Cover</v>
          </cell>
          <cell r="J3390">
            <v>834</v>
          </cell>
          <cell r="L3390">
            <v>3</v>
          </cell>
        </row>
        <row r="3391">
          <cell r="A3391" t="str">
            <v>M4</v>
          </cell>
          <cell r="B3391" t="str">
            <v>W17</v>
          </cell>
          <cell r="C3391">
            <v>43217</v>
          </cell>
          <cell r="D3391" t="str">
            <v>A</v>
          </cell>
          <cell r="E3391" t="str">
            <v>EDGE COATING</v>
          </cell>
          <cell r="G3391" t="str">
            <v>Old</v>
          </cell>
          <cell r="H3391" t="str">
            <v>Clear View Cover</v>
          </cell>
          <cell r="J3391">
            <v>379</v>
          </cell>
          <cell r="L3391">
            <v>0</v>
          </cell>
        </row>
        <row r="3392">
          <cell r="A3392" t="str">
            <v>M4</v>
          </cell>
          <cell r="B3392" t="str">
            <v>W17</v>
          </cell>
          <cell r="C3392">
            <v>43217</v>
          </cell>
          <cell r="D3392" t="str">
            <v>A</v>
          </cell>
          <cell r="E3392" t="str">
            <v>EDGE COATING</v>
          </cell>
          <cell r="G3392" t="str">
            <v>Old</v>
          </cell>
          <cell r="H3392" t="str">
            <v>Book cover</v>
          </cell>
          <cell r="J3392">
            <v>613</v>
          </cell>
          <cell r="L3392">
            <v>0</v>
          </cell>
        </row>
        <row r="3393">
          <cell r="A3393" t="str">
            <v>M4</v>
          </cell>
          <cell r="B3393" t="str">
            <v>W17</v>
          </cell>
          <cell r="C3393">
            <v>43217</v>
          </cell>
          <cell r="D3393" t="str">
            <v>A</v>
          </cell>
          <cell r="E3393" t="str">
            <v>EDGE COATING</v>
          </cell>
          <cell r="G3393" t="str">
            <v>Old</v>
          </cell>
          <cell r="H3393" t="str">
            <v>Book cover</v>
          </cell>
          <cell r="J3393">
            <v>1939</v>
          </cell>
          <cell r="L3393">
            <v>4</v>
          </cell>
        </row>
        <row r="3394">
          <cell r="A3394" t="str">
            <v>M4</v>
          </cell>
          <cell r="B3394" t="str">
            <v>W17</v>
          </cell>
          <cell r="C3394">
            <v>43217</v>
          </cell>
          <cell r="D3394" t="str">
            <v>A</v>
          </cell>
          <cell r="E3394" t="str">
            <v>EDGE COATING</v>
          </cell>
          <cell r="G3394" t="str">
            <v>Old</v>
          </cell>
          <cell r="H3394" t="str">
            <v>Book cover</v>
          </cell>
          <cell r="J3394">
            <v>832</v>
          </cell>
          <cell r="L3394">
            <v>1</v>
          </cell>
        </row>
        <row r="3395">
          <cell r="A3395" t="str">
            <v>M4</v>
          </cell>
          <cell r="B3395" t="str">
            <v>W17</v>
          </cell>
          <cell r="C3395">
            <v>43217</v>
          </cell>
          <cell r="D3395" t="str">
            <v>A</v>
          </cell>
          <cell r="E3395" t="str">
            <v>EDGE COATING</v>
          </cell>
          <cell r="G3395" t="str">
            <v>Old</v>
          </cell>
          <cell r="H3395" t="str">
            <v>Book cover</v>
          </cell>
          <cell r="J3395">
            <v>102</v>
          </cell>
          <cell r="L3395">
            <v>0</v>
          </cell>
        </row>
        <row r="3396">
          <cell r="A3396" t="str">
            <v>M4</v>
          </cell>
          <cell r="B3396" t="str">
            <v>W17</v>
          </cell>
          <cell r="C3396">
            <v>43217</v>
          </cell>
          <cell r="D3396" t="str">
            <v>A</v>
          </cell>
          <cell r="E3396" t="str">
            <v>EDGE COATING</v>
          </cell>
          <cell r="G3396" t="str">
            <v>Old</v>
          </cell>
          <cell r="H3396" t="str">
            <v>Book cover</v>
          </cell>
          <cell r="J3396">
            <v>445</v>
          </cell>
          <cell r="L3396">
            <v>1</v>
          </cell>
        </row>
        <row r="3397">
          <cell r="A3397" t="str">
            <v>M4</v>
          </cell>
          <cell r="B3397" t="str">
            <v>W17</v>
          </cell>
          <cell r="C3397">
            <v>43218</v>
          </cell>
          <cell r="D3397" t="str">
            <v>B</v>
          </cell>
          <cell r="E3397" t="str">
            <v>PACKING</v>
          </cell>
          <cell r="G3397" t="str">
            <v>Old</v>
          </cell>
          <cell r="H3397" t="str">
            <v>Book cover</v>
          </cell>
          <cell r="J3397">
            <v>3508</v>
          </cell>
          <cell r="L3397">
            <v>7</v>
          </cell>
        </row>
        <row r="3398">
          <cell r="A3398" t="str">
            <v>M4</v>
          </cell>
          <cell r="B3398" t="str">
            <v>W17</v>
          </cell>
          <cell r="C3398">
            <v>43218</v>
          </cell>
          <cell r="D3398" t="str">
            <v>B</v>
          </cell>
          <cell r="E3398" t="str">
            <v>MAIN HEATING</v>
          </cell>
          <cell r="G3398" t="str">
            <v>Old</v>
          </cell>
          <cell r="H3398" t="str">
            <v>Flip Cover</v>
          </cell>
          <cell r="J3398">
            <v>152</v>
          </cell>
          <cell r="L3398">
            <v>1</v>
          </cell>
        </row>
        <row r="3399">
          <cell r="A3399" t="str">
            <v>M4</v>
          </cell>
          <cell r="B3399" t="str">
            <v>W17</v>
          </cell>
          <cell r="C3399">
            <v>43218</v>
          </cell>
          <cell r="D3399" t="str">
            <v>B</v>
          </cell>
          <cell r="E3399" t="str">
            <v>MAIN HEATING</v>
          </cell>
          <cell r="G3399" t="str">
            <v>Old</v>
          </cell>
          <cell r="H3399" t="str">
            <v>Flip Cover</v>
          </cell>
          <cell r="J3399">
            <v>88</v>
          </cell>
          <cell r="L3399">
            <v>1</v>
          </cell>
        </row>
        <row r="3400">
          <cell r="A3400" t="str">
            <v>M4</v>
          </cell>
          <cell r="B3400" t="str">
            <v>W17</v>
          </cell>
          <cell r="C3400">
            <v>43218</v>
          </cell>
          <cell r="D3400" t="str">
            <v>B</v>
          </cell>
          <cell r="E3400" t="str">
            <v>MAIN HEATING</v>
          </cell>
          <cell r="G3400" t="str">
            <v>Old</v>
          </cell>
          <cell r="H3400" t="str">
            <v>Book cover</v>
          </cell>
          <cell r="J3400">
            <v>30</v>
          </cell>
          <cell r="L3400">
            <v>0</v>
          </cell>
        </row>
        <row r="3401">
          <cell r="A3401" t="str">
            <v>M4</v>
          </cell>
          <cell r="B3401" t="str">
            <v>W17</v>
          </cell>
          <cell r="C3401">
            <v>43218</v>
          </cell>
          <cell r="D3401" t="str">
            <v>B</v>
          </cell>
          <cell r="E3401" t="str">
            <v>MAIN HEATING</v>
          </cell>
          <cell r="G3401" t="str">
            <v>Old</v>
          </cell>
          <cell r="H3401" t="str">
            <v>Clear View Cover</v>
          </cell>
          <cell r="J3401">
            <v>1702</v>
          </cell>
          <cell r="L3401">
            <v>0</v>
          </cell>
        </row>
        <row r="3402">
          <cell r="A3402" t="str">
            <v>M4</v>
          </cell>
          <cell r="B3402" t="str">
            <v>W17</v>
          </cell>
          <cell r="C3402">
            <v>43218</v>
          </cell>
          <cell r="D3402" t="str">
            <v>B</v>
          </cell>
          <cell r="E3402" t="str">
            <v>MAIN HEATING</v>
          </cell>
          <cell r="G3402" t="str">
            <v>New</v>
          </cell>
          <cell r="H3402" t="str">
            <v>Clear View Cover</v>
          </cell>
          <cell r="J3402">
            <v>360</v>
          </cell>
          <cell r="L3402">
            <v>0</v>
          </cell>
        </row>
        <row r="3403">
          <cell r="A3403" t="str">
            <v>M4</v>
          </cell>
          <cell r="B3403" t="str">
            <v>W17</v>
          </cell>
          <cell r="C3403">
            <v>43218</v>
          </cell>
          <cell r="D3403" t="str">
            <v>B</v>
          </cell>
          <cell r="E3403" t="str">
            <v>MAIN HEATING</v>
          </cell>
          <cell r="G3403" t="str">
            <v>New</v>
          </cell>
          <cell r="H3403" t="str">
            <v>Clear View Cover</v>
          </cell>
          <cell r="J3403">
            <v>456</v>
          </cell>
          <cell r="L3403">
            <v>0</v>
          </cell>
        </row>
        <row r="3404">
          <cell r="A3404" t="str">
            <v>M4</v>
          </cell>
          <cell r="B3404" t="str">
            <v>W17</v>
          </cell>
          <cell r="C3404">
            <v>43218</v>
          </cell>
          <cell r="D3404" t="str">
            <v>B</v>
          </cell>
          <cell r="E3404" t="str">
            <v>ASSY</v>
          </cell>
          <cell r="G3404" t="str">
            <v>New</v>
          </cell>
          <cell r="H3404" t="str">
            <v>Clear View Cover</v>
          </cell>
          <cell r="J3404">
            <v>3440</v>
          </cell>
          <cell r="L3404">
            <v>0</v>
          </cell>
        </row>
        <row r="3405">
          <cell r="A3405" t="str">
            <v>M4</v>
          </cell>
          <cell r="B3405" t="str">
            <v>W17</v>
          </cell>
          <cell r="C3405">
            <v>43218</v>
          </cell>
          <cell r="D3405" t="str">
            <v>B</v>
          </cell>
          <cell r="E3405" t="str">
            <v>ASSY</v>
          </cell>
          <cell r="G3405" t="str">
            <v>New</v>
          </cell>
          <cell r="H3405" t="str">
            <v>Clear View Cover</v>
          </cell>
          <cell r="J3405">
            <v>90</v>
          </cell>
          <cell r="L3405">
            <v>0</v>
          </cell>
        </row>
        <row r="3406">
          <cell r="A3406" t="str">
            <v>M4</v>
          </cell>
          <cell r="B3406" t="str">
            <v>W17</v>
          </cell>
          <cell r="C3406">
            <v>43218</v>
          </cell>
          <cell r="D3406" t="str">
            <v>B</v>
          </cell>
          <cell r="E3406" t="str">
            <v>ASSY</v>
          </cell>
          <cell r="G3406" t="str">
            <v>Old</v>
          </cell>
          <cell r="H3406" t="str">
            <v>Flip Cover</v>
          </cell>
          <cell r="J3406">
            <v>1430</v>
          </cell>
          <cell r="L3406">
            <v>2</v>
          </cell>
        </row>
        <row r="3407">
          <cell r="A3407" t="str">
            <v>M4</v>
          </cell>
          <cell r="B3407" t="str">
            <v>W17</v>
          </cell>
          <cell r="C3407">
            <v>43218</v>
          </cell>
          <cell r="D3407" t="str">
            <v>B</v>
          </cell>
          <cell r="E3407" t="str">
            <v>MAIN HEATING</v>
          </cell>
          <cell r="G3407" t="str">
            <v>Old</v>
          </cell>
          <cell r="H3407" t="str">
            <v>Clear View Cover</v>
          </cell>
          <cell r="J3407">
            <v>870</v>
          </cell>
          <cell r="L3407">
            <v>0</v>
          </cell>
        </row>
        <row r="3408">
          <cell r="A3408" t="str">
            <v>M4</v>
          </cell>
          <cell r="B3408" t="str">
            <v>W17</v>
          </cell>
          <cell r="C3408">
            <v>43218</v>
          </cell>
          <cell r="D3408" t="str">
            <v>B</v>
          </cell>
          <cell r="E3408" t="str">
            <v>MAIN HEATING</v>
          </cell>
          <cell r="G3408" t="str">
            <v>Old</v>
          </cell>
          <cell r="H3408" t="str">
            <v>Clear View Cover</v>
          </cell>
          <cell r="J3408">
            <v>1507</v>
          </cell>
          <cell r="L3408">
            <v>0</v>
          </cell>
        </row>
        <row r="3409">
          <cell r="A3409" t="str">
            <v>M4</v>
          </cell>
          <cell r="B3409" t="str">
            <v>W17</v>
          </cell>
          <cell r="C3409">
            <v>43218</v>
          </cell>
          <cell r="D3409" t="str">
            <v>B</v>
          </cell>
          <cell r="E3409" t="str">
            <v>MAIN HEATING</v>
          </cell>
          <cell r="G3409" t="str">
            <v>New</v>
          </cell>
          <cell r="H3409" t="str">
            <v>Clear View Cover</v>
          </cell>
          <cell r="J3409">
            <v>1037</v>
          </cell>
          <cell r="L3409">
            <v>0</v>
          </cell>
        </row>
        <row r="3410">
          <cell r="A3410" t="str">
            <v>M4</v>
          </cell>
          <cell r="B3410" t="str">
            <v>W17</v>
          </cell>
          <cell r="C3410">
            <v>43218</v>
          </cell>
          <cell r="D3410" t="str">
            <v>B</v>
          </cell>
          <cell r="E3410" t="str">
            <v>MAIN HEATING</v>
          </cell>
          <cell r="G3410" t="str">
            <v>New</v>
          </cell>
          <cell r="H3410" t="str">
            <v>Clear View Cover</v>
          </cell>
          <cell r="J3410">
            <v>149</v>
          </cell>
          <cell r="L3410">
            <v>0</v>
          </cell>
        </row>
        <row r="3411">
          <cell r="A3411" t="str">
            <v>M4</v>
          </cell>
          <cell r="B3411" t="str">
            <v>W17</v>
          </cell>
          <cell r="C3411">
            <v>43218</v>
          </cell>
          <cell r="D3411" t="str">
            <v>B</v>
          </cell>
          <cell r="E3411" t="str">
            <v>ASSY</v>
          </cell>
          <cell r="G3411" t="str">
            <v>Old</v>
          </cell>
          <cell r="H3411" t="str">
            <v>Clear View Cover</v>
          </cell>
          <cell r="J3411">
            <v>918</v>
          </cell>
          <cell r="L3411">
            <v>0</v>
          </cell>
        </row>
        <row r="3412">
          <cell r="A3412" t="str">
            <v>M4</v>
          </cell>
          <cell r="B3412" t="str">
            <v>W17</v>
          </cell>
          <cell r="C3412">
            <v>43218</v>
          </cell>
          <cell r="D3412" t="str">
            <v>B</v>
          </cell>
          <cell r="E3412" t="str">
            <v>ASSY</v>
          </cell>
          <cell r="G3412" t="str">
            <v>New</v>
          </cell>
          <cell r="H3412" t="str">
            <v>Clear View Cover</v>
          </cell>
          <cell r="J3412">
            <v>2146</v>
          </cell>
          <cell r="L3412">
            <v>0</v>
          </cell>
        </row>
        <row r="3413">
          <cell r="A3413" t="str">
            <v>M4</v>
          </cell>
          <cell r="B3413" t="str">
            <v>W17</v>
          </cell>
          <cell r="C3413">
            <v>43218</v>
          </cell>
          <cell r="D3413" t="str">
            <v>B</v>
          </cell>
          <cell r="E3413" t="str">
            <v>ASSY</v>
          </cell>
          <cell r="G3413" t="str">
            <v>Old</v>
          </cell>
          <cell r="H3413" t="str">
            <v>Flip Cover</v>
          </cell>
          <cell r="J3413">
            <v>404</v>
          </cell>
          <cell r="L3413">
            <v>0</v>
          </cell>
        </row>
        <row r="3414">
          <cell r="A3414" t="str">
            <v>M4</v>
          </cell>
          <cell r="B3414" t="str">
            <v>W17</v>
          </cell>
          <cell r="C3414">
            <v>43218</v>
          </cell>
          <cell r="D3414" t="str">
            <v>B</v>
          </cell>
          <cell r="E3414" t="str">
            <v>ASSY</v>
          </cell>
          <cell r="G3414" t="str">
            <v>Old</v>
          </cell>
          <cell r="H3414" t="str">
            <v>Flip Cover</v>
          </cell>
          <cell r="J3414">
            <v>498</v>
          </cell>
          <cell r="L3414">
            <v>0</v>
          </cell>
        </row>
        <row r="3415">
          <cell r="A3415" t="str">
            <v>M4</v>
          </cell>
          <cell r="B3415" t="str">
            <v>W17</v>
          </cell>
          <cell r="C3415">
            <v>43218</v>
          </cell>
          <cell r="D3415" t="str">
            <v>B</v>
          </cell>
          <cell r="E3415" t="str">
            <v>ASSY</v>
          </cell>
          <cell r="G3415" t="str">
            <v>Old</v>
          </cell>
          <cell r="H3415" t="str">
            <v>Clear View Cover</v>
          </cell>
          <cell r="J3415">
            <v>1012</v>
          </cell>
          <cell r="L3415">
            <v>0</v>
          </cell>
        </row>
        <row r="3416">
          <cell r="A3416" t="str">
            <v>M4</v>
          </cell>
          <cell r="B3416" t="str">
            <v>W17</v>
          </cell>
          <cell r="C3416">
            <v>43218</v>
          </cell>
          <cell r="D3416" t="str">
            <v>B</v>
          </cell>
          <cell r="E3416" t="str">
            <v>ASSY</v>
          </cell>
          <cell r="G3416" t="str">
            <v>Old</v>
          </cell>
          <cell r="H3416" t="str">
            <v>Clear View Cover</v>
          </cell>
          <cell r="J3416">
            <v>182</v>
          </cell>
          <cell r="L3416">
            <v>0</v>
          </cell>
        </row>
        <row r="3417">
          <cell r="A3417" t="str">
            <v>M4</v>
          </cell>
          <cell r="B3417" t="str">
            <v>W17</v>
          </cell>
          <cell r="C3417">
            <v>43218</v>
          </cell>
          <cell r="D3417" t="str">
            <v>B</v>
          </cell>
          <cell r="E3417" t="str">
            <v>ASSY</v>
          </cell>
          <cell r="G3417" t="str">
            <v>Old</v>
          </cell>
          <cell r="H3417" t="str">
            <v>Clear View Cover</v>
          </cell>
          <cell r="J3417">
            <v>32</v>
          </cell>
          <cell r="L3417">
            <v>0</v>
          </cell>
        </row>
        <row r="3418">
          <cell r="A3418" t="str">
            <v>M4</v>
          </cell>
          <cell r="B3418" t="str">
            <v>W17</v>
          </cell>
          <cell r="C3418">
            <v>43218</v>
          </cell>
          <cell r="D3418" t="str">
            <v>B</v>
          </cell>
          <cell r="E3418" t="str">
            <v>ASSY</v>
          </cell>
          <cell r="G3418" t="str">
            <v>Old Silicon</v>
          </cell>
          <cell r="H3418" t="str">
            <v>Silicon</v>
          </cell>
          <cell r="J3418">
            <v>745</v>
          </cell>
          <cell r="L3418">
            <v>2</v>
          </cell>
        </row>
        <row r="3419">
          <cell r="A3419" t="str">
            <v>M4</v>
          </cell>
          <cell r="B3419" t="str">
            <v>W17</v>
          </cell>
          <cell r="C3419">
            <v>43218</v>
          </cell>
          <cell r="D3419" t="str">
            <v>B</v>
          </cell>
          <cell r="E3419" t="str">
            <v>ASSY</v>
          </cell>
          <cell r="G3419" t="str">
            <v>Old Silicon</v>
          </cell>
          <cell r="H3419" t="str">
            <v>Silicon</v>
          </cell>
          <cell r="J3419">
            <v>120</v>
          </cell>
          <cell r="L3419">
            <v>1</v>
          </cell>
        </row>
        <row r="3420">
          <cell r="A3420" t="str">
            <v>M4</v>
          </cell>
          <cell r="B3420" t="str">
            <v>W17</v>
          </cell>
          <cell r="C3420">
            <v>43218</v>
          </cell>
          <cell r="D3420" t="str">
            <v>B</v>
          </cell>
          <cell r="E3420" t="str">
            <v>ASSY</v>
          </cell>
          <cell r="G3420" t="str">
            <v>Old Silicon</v>
          </cell>
          <cell r="H3420" t="str">
            <v>Silicon</v>
          </cell>
          <cell r="J3420">
            <v>120</v>
          </cell>
          <cell r="L3420">
            <v>0</v>
          </cell>
        </row>
        <row r="3421">
          <cell r="A3421" t="str">
            <v>M4</v>
          </cell>
          <cell r="B3421" t="str">
            <v>W17</v>
          </cell>
          <cell r="C3421">
            <v>43218</v>
          </cell>
          <cell r="D3421" t="str">
            <v>B</v>
          </cell>
          <cell r="E3421" t="str">
            <v>ASSY</v>
          </cell>
          <cell r="G3421" t="str">
            <v>New Silicon</v>
          </cell>
          <cell r="H3421" t="str">
            <v>Silicon</v>
          </cell>
          <cell r="J3421">
            <v>446</v>
          </cell>
          <cell r="L3421">
            <v>0</v>
          </cell>
        </row>
        <row r="3422">
          <cell r="A3422" t="str">
            <v>M4</v>
          </cell>
          <cell r="B3422" t="str">
            <v>W17</v>
          </cell>
          <cell r="C3422">
            <v>43218</v>
          </cell>
          <cell r="D3422" t="str">
            <v>B</v>
          </cell>
          <cell r="E3422" t="str">
            <v>ASSY</v>
          </cell>
          <cell r="G3422" t="str">
            <v>New Silicon</v>
          </cell>
          <cell r="H3422" t="str">
            <v>Silicon</v>
          </cell>
          <cell r="J3422">
            <v>330</v>
          </cell>
          <cell r="L3422">
            <v>0</v>
          </cell>
        </row>
        <row r="3423">
          <cell r="A3423" t="str">
            <v>M4</v>
          </cell>
          <cell r="B3423" t="str">
            <v>W17</v>
          </cell>
          <cell r="C3423">
            <v>43218</v>
          </cell>
          <cell r="D3423" t="str">
            <v>B</v>
          </cell>
          <cell r="E3423" t="str">
            <v>ASSY</v>
          </cell>
          <cell r="G3423" t="str">
            <v>Old</v>
          </cell>
          <cell r="H3423" t="str">
            <v>Book cover</v>
          </cell>
          <cell r="J3423">
            <v>682</v>
          </cell>
          <cell r="L3423">
            <v>32</v>
          </cell>
        </row>
        <row r="3424">
          <cell r="A3424" t="str">
            <v>M4</v>
          </cell>
          <cell r="B3424" t="str">
            <v>W17</v>
          </cell>
          <cell r="C3424">
            <v>43218</v>
          </cell>
          <cell r="D3424" t="str">
            <v>B</v>
          </cell>
          <cell r="E3424" t="str">
            <v>ASSY</v>
          </cell>
          <cell r="G3424" t="str">
            <v>Old</v>
          </cell>
          <cell r="H3424" t="str">
            <v>Book cover</v>
          </cell>
          <cell r="J3424">
            <v>1341</v>
          </cell>
          <cell r="L3424">
            <v>1</v>
          </cell>
        </row>
        <row r="3425">
          <cell r="A3425" t="str">
            <v>M4</v>
          </cell>
          <cell r="B3425" t="str">
            <v>W17</v>
          </cell>
          <cell r="C3425">
            <v>43218</v>
          </cell>
          <cell r="D3425" t="str">
            <v>B</v>
          </cell>
          <cell r="E3425" t="str">
            <v>ASSY</v>
          </cell>
          <cell r="G3425" t="str">
            <v>Old</v>
          </cell>
          <cell r="H3425" t="str">
            <v>Book cover</v>
          </cell>
          <cell r="J3425">
            <v>802</v>
          </cell>
          <cell r="L3425">
            <v>2</v>
          </cell>
        </row>
        <row r="3426">
          <cell r="A3426" t="str">
            <v>M4</v>
          </cell>
          <cell r="B3426" t="str">
            <v>W17</v>
          </cell>
          <cell r="C3426">
            <v>43218</v>
          </cell>
          <cell r="D3426" t="str">
            <v>B</v>
          </cell>
          <cell r="E3426" t="str">
            <v>ASSY</v>
          </cell>
          <cell r="G3426" t="str">
            <v>Old</v>
          </cell>
          <cell r="H3426" t="str">
            <v>Book cover</v>
          </cell>
          <cell r="J3426">
            <v>34</v>
          </cell>
          <cell r="L3426">
            <v>0</v>
          </cell>
        </row>
        <row r="3427">
          <cell r="A3427" t="str">
            <v>M4</v>
          </cell>
          <cell r="B3427" t="str">
            <v>W17</v>
          </cell>
          <cell r="C3427">
            <v>43218</v>
          </cell>
          <cell r="D3427" t="str">
            <v>B</v>
          </cell>
          <cell r="E3427" t="str">
            <v>ASSY</v>
          </cell>
          <cell r="G3427" t="str">
            <v>Old</v>
          </cell>
          <cell r="H3427" t="str">
            <v>Book cover</v>
          </cell>
          <cell r="J3427">
            <v>349</v>
          </cell>
          <cell r="L3427">
            <v>0</v>
          </cell>
        </row>
        <row r="3428">
          <cell r="A3428" t="str">
            <v>M4</v>
          </cell>
          <cell r="B3428" t="str">
            <v>W17</v>
          </cell>
          <cell r="C3428">
            <v>43218</v>
          </cell>
          <cell r="D3428" t="str">
            <v>B</v>
          </cell>
          <cell r="E3428" t="str">
            <v>ASSY</v>
          </cell>
          <cell r="G3428" t="str">
            <v>Old</v>
          </cell>
          <cell r="H3428" t="str">
            <v>Book cover</v>
          </cell>
          <cell r="J3428">
            <v>16</v>
          </cell>
          <cell r="L3428">
            <v>0</v>
          </cell>
        </row>
        <row r="3429">
          <cell r="A3429" t="str">
            <v>M4</v>
          </cell>
          <cell r="B3429" t="str">
            <v>W17</v>
          </cell>
          <cell r="C3429">
            <v>43218</v>
          </cell>
          <cell r="D3429" t="str">
            <v>B</v>
          </cell>
          <cell r="E3429" t="str">
            <v>IN T/P</v>
          </cell>
          <cell r="G3429" t="str">
            <v>New</v>
          </cell>
          <cell r="H3429" t="str">
            <v>Clear View Cover</v>
          </cell>
          <cell r="J3429">
            <v>421</v>
          </cell>
          <cell r="L3429">
            <v>0</v>
          </cell>
        </row>
        <row r="3430">
          <cell r="A3430" t="str">
            <v>M4</v>
          </cell>
          <cell r="B3430" t="str">
            <v>W17</v>
          </cell>
          <cell r="C3430">
            <v>43218</v>
          </cell>
          <cell r="D3430" t="str">
            <v>B</v>
          </cell>
          <cell r="E3430" t="str">
            <v>IN T/P</v>
          </cell>
          <cell r="G3430" t="str">
            <v>New</v>
          </cell>
          <cell r="H3430" t="str">
            <v>Clear View Cover</v>
          </cell>
          <cell r="J3430">
            <v>887</v>
          </cell>
          <cell r="L3430">
            <v>0</v>
          </cell>
        </row>
        <row r="3431">
          <cell r="A3431" t="str">
            <v>M4</v>
          </cell>
          <cell r="B3431" t="str">
            <v>W17</v>
          </cell>
          <cell r="C3431">
            <v>43218</v>
          </cell>
          <cell r="D3431" t="str">
            <v>B</v>
          </cell>
          <cell r="E3431" t="str">
            <v>IN T/P</v>
          </cell>
          <cell r="G3431" t="str">
            <v>New</v>
          </cell>
          <cell r="H3431" t="str">
            <v>Clear View Cover</v>
          </cell>
          <cell r="J3431">
            <v>305</v>
          </cell>
          <cell r="L3431">
            <v>0</v>
          </cell>
        </row>
        <row r="3432">
          <cell r="A3432" t="str">
            <v>M4</v>
          </cell>
          <cell r="B3432" t="str">
            <v>W17</v>
          </cell>
          <cell r="C3432">
            <v>43218</v>
          </cell>
          <cell r="D3432" t="str">
            <v>B</v>
          </cell>
          <cell r="E3432" t="str">
            <v>IN T/P</v>
          </cell>
          <cell r="G3432" t="str">
            <v>Old</v>
          </cell>
          <cell r="H3432" t="str">
            <v>Clear View Cover</v>
          </cell>
          <cell r="J3432">
            <v>971</v>
          </cell>
          <cell r="L3432">
            <v>0</v>
          </cell>
        </row>
        <row r="3433">
          <cell r="A3433" t="str">
            <v>M4</v>
          </cell>
          <cell r="B3433" t="str">
            <v>W17</v>
          </cell>
          <cell r="C3433">
            <v>43218</v>
          </cell>
          <cell r="D3433" t="str">
            <v>B</v>
          </cell>
          <cell r="E3433" t="str">
            <v>IN T/P</v>
          </cell>
          <cell r="G3433" t="str">
            <v>Old</v>
          </cell>
          <cell r="H3433" t="str">
            <v>Clear View Cover</v>
          </cell>
          <cell r="J3433">
            <v>1512</v>
          </cell>
          <cell r="L3433">
            <v>0</v>
          </cell>
        </row>
        <row r="3434">
          <cell r="A3434" t="str">
            <v>M4</v>
          </cell>
          <cell r="B3434" t="str">
            <v>W17</v>
          </cell>
          <cell r="C3434">
            <v>43218</v>
          </cell>
          <cell r="D3434" t="str">
            <v>B</v>
          </cell>
          <cell r="E3434" t="str">
            <v>IN T/P</v>
          </cell>
          <cell r="G3434" t="str">
            <v>Old</v>
          </cell>
          <cell r="H3434" t="str">
            <v>Clear View Cover</v>
          </cell>
          <cell r="J3434">
            <v>750</v>
          </cell>
          <cell r="L3434">
            <v>0</v>
          </cell>
        </row>
        <row r="3435">
          <cell r="A3435" t="str">
            <v>M4</v>
          </cell>
          <cell r="B3435" t="str">
            <v>W17</v>
          </cell>
          <cell r="C3435">
            <v>43218</v>
          </cell>
          <cell r="D3435" t="str">
            <v>B</v>
          </cell>
          <cell r="E3435" t="str">
            <v>IN T/P</v>
          </cell>
          <cell r="G3435" t="str">
            <v>Old</v>
          </cell>
          <cell r="H3435" t="str">
            <v>Book cover</v>
          </cell>
          <cell r="J3435">
            <v>30</v>
          </cell>
          <cell r="L3435">
            <v>0</v>
          </cell>
        </row>
        <row r="3436">
          <cell r="A3436" t="str">
            <v>M4</v>
          </cell>
          <cell r="B3436" t="str">
            <v>W17</v>
          </cell>
          <cell r="C3436">
            <v>43218</v>
          </cell>
          <cell r="D3436" t="str">
            <v>B</v>
          </cell>
          <cell r="E3436" t="str">
            <v>IN T/P</v>
          </cell>
          <cell r="G3436" t="str">
            <v>Old</v>
          </cell>
          <cell r="H3436" t="str">
            <v>Book cover</v>
          </cell>
          <cell r="J3436">
            <v>822</v>
          </cell>
          <cell r="L3436">
            <v>0</v>
          </cell>
        </row>
        <row r="3437">
          <cell r="A3437" t="str">
            <v>M4</v>
          </cell>
          <cell r="B3437" t="str">
            <v>W17</v>
          </cell>
          <cell r="C3437">
            <v>43218</v>
          </cell>
          <cell r="D3437" t="str">
            <v>B</v>
          </cell>
          <cell r="E3437" t="str">
            <v>IN T/P</v>
          </cell>
          <cell r="G3437" t="str">
            <v>Old</v>
          </cell>
          <cell r="H3437" t="str">
            <v>Book cover</v>
          </cell>
          <cell r="J3437">
            <v>366</v>
          </cell>
          <cell r="L3437">
            <v>1</v>
          </cell>
        </row>
        <row r="3438">
          <cell r="A3438" t="str">
            <v>M4</v>
          </cell>
          <cell r="B3438" t="str">
            <v>W17</v>
          </cell>
          <cell r="C3438">
            <v>43218</v>
          </cell>
          <cell r="D3438" t="str">
            <v>B</v>
          </cell>
          <cell r="E3438" t="str">
            <v>IN T/P</v>
          </cell>
          <cell r="G3438" t="str">
            <v>Old</v>
          </cell>
          <cell r="H3438" t="str">
            <v>Book cover</v>
          </cell>
          <cell r="J3438">
            <v>37</v>
          </cell>
          <cell r="L3438">
            <v>0</v>
          </cell>
        </row>
        <row r="3439">
          <cell r="A3439" t="str">
            <v>M4</v>
          </cell>
          <cell r="B3439" t="str">
            <v>W17</v>
          </cell>
          <cell r="C3439">
            <v>43218</v>
          </cell>
          <cell r="D3439" t="str">
            <v>B</v>
          </cell>
          <cell r="E3439" t="str">
            <v>IN T/P</v>
          </cell>
          <cell r="G3439" t="str">
            <v>Old</v>
          </cell>
          <cell r="H3439" t="str">
            <v>Book cover</v>
          </cell>
          <cell r="J3439">
            <v>267</v>
          </cell>
          <cell r="L3439">
            <v>1</v>
          </cell>
        </row>
        <row r="3440">
          <cell r="A3440" t="str">
            <v>M4</v>
          </cell>
          <cell r="B3440" t="str">
            <v>W17</v>
          </cell>
          <cell r="C3440">
            <v>43218</v>
          </cell>
          <cell r="D3440" t="str">
            <v>B</v>
          </cell>
          <cell r="E3440" t="str">
            <v>EDGE COATING</v>
          </cell>
          <cell r="G3440" t="str">
            <v>Old</v>
          </cell>
          <cell r="H3440" t="str">
            <v>Book cover</v>
          </cell>
          <cell r="J3440">
            <v>1640</v>
          </cell>
          <cell r="L3440">
            <v>0</v>
          </cell>
        </row>
        <row r="3441">
          <cell r="A3441" t="str">
            <v>M4</v>
          </cell>
          <cell r="B3441" t="str">
            <v>W17</v>
          </cell>
          <cell r="C3441">
            <v>43218</v>
          </cell>
          <cell r="D3441" t="str">
            <v>B</v>
          </cell>
          <cell r="E3441" t="str">
            <v>EDGE COATING</v>
          </cell>
          <cell r="G3441" t="str">
            <v>Old</v>
          </cell>
          <cell r="H3441" t="str">
            <v>Book cover</v>
          </cell>
          <cell r="J3441">
            <v>1485</v>
          </cell>
          <cell r="L3441">
            <v>0</v>
          </cell>
        </row>
        <row r="3442">
          <cell r="A3442" t="str">
            <v>M4</v>
          </cell>
          <cell r="B3442" t="str">
            <v>W17</v>
          </cell>
          <cell r="C3442">
            <v>43218</v>
          </cell>
          <cell r="D3442" t="str">
            <v>B</v>
          </cell>
          <cell r="E3442" t="str">
            <v>EDGE COATING</v>
          </cell>
          <cell r="G3442" t="str">
            <v>Old</v>
          </cell>
          <cell r="H3442" t="str">
            <v>Book cover</v>
          </cell>
          <cell r="J3442">
            <v>773</v>
          </cell>
          <cell r="L3442">
            <v>0</v>
          </cell>
        </row>
        <row r="3443">
          <cell r="A3443" t="str">
            <v>M4</v>
          </cell>
          <cell r="B3443" t="str">
            <v>W17</v>
          </cell>
          <cell r="C3443">
            <v>43218</v>
          </cell>
          <cell r="D3443" t="str">
            <v>B</v>
          </cell>
          <cell r="E3443" t="str">
            <v>EDGE COATING</v>
          </cell>
          <cell r="G3443" t="str">
            <v>Old</v>
          </cell>
          <cell r="H3443" t="str">
            <v>Book cover</v>
          </cell>
          <cell r="J3443">
            <v>277</v>
          </cell>
          <cell r="L3443">
            <v>0</v>
          </cell>
        </row>
        <row r="3444">
          <cell r="A3444" t="str">
            <v>M4</v>
          </cell>
          <cell r="B3444" t="str">
            <v>W17</v>
          </cell>
          <cell r="C3444">
            <v>43218</v>
          </cell>
          <cell r="D3444" t="str">
            <v>B</v>
          </cell>
          <cell r="E3444" t="str">
            <v>EDGE COATING</v>
          </cell>
          <cell r="G3444" t="str">
            <v>Old</v>
          </cell>
          <cell r="H3444" t="str">
            <v>Book cover</v>
          </cell>
          <cell r="J3444">
            <v>16</v>
          </cell>
          <cell r="L3444">
            <v>0</v>
          </cell>
        </row>
        <row r="3445">
          <cell r="A3445" t="str">
            <v>M4</v>
          </cell>
          <cell r="B3445" t="str">
            <v>W17</v>
          </cell>
          <cell r="C3445">
            <v>43218</v>
          </cell>
          <cell r="D3445" t="str">
            <v>B</v>
          </cell>
          <cell r="E3445" t="str">
            <v>EDGE COATING</v>
          </cell>
          <cell r="G3445" t="str">
            <v>Old</v>
          </cell>
          <cell r="H3445" t="str">
            <v>Book cover</v>
          </cell>
          <cell r="J3445">
            <v>8</v>
          </cell>
          <cell r="L3445">
            <v>0</v>
          </cell>
        </row>
        <row r="3446">
          <cell r="A3446" t="str">
            <v>M4</v>
          </cell>
          <cell r="B3446" t="str">
            <v>W17</v>
          </cell>
          <cell r="C3446">
            <v>43218</v>
          </cell>
          <cell r="D3446" t="str">
            <v>B</v>
          </cell>
          <cell r="E3446" t="str">
            <v>EDGE COATING</v>
          </cell>
          <cell r="G3446" t="str">
            <v>Old</v>
          </cell>
          <cell r="H3446" t="str">
            <v>Book cover</v>
          </cell>
          <cell r="J3446">
            <v>72</v>
          </cell>
          <cell r="L3446">
            <v>0</v>
          </cell>
        </row>
        <row r="3447">
          <cell r="A3447" t="str">
            <v>M4</v>
          </cell>
          <cell r="B3447" t="str">
            <v>W17</v>
          </cell>
          <cell r="C3447">
            <v>43218</v>
          </cell>
          <cell r="D3447" t="str">
            <v>B</v>
          </cell>
          <cell r="E3447" t="str">
            <v>EDGE COATING</v>
          </cell>
          <cell r="G3447" t="str">
            <v>New</v>
          </cell>
          <cell r="H3447" t="str">
            <v>Clear View Cover</v>
          </cell>
          <cell r="J3447">
            <v>2730</v>
          </cell>
          <cell r="L3447">
            <v>2</v>
          </cell>
        </row>
        <row r="3448">
          <cell r="A3448" t="str">
            <v>M4</v>
          </cell>
          <cell r="B3448" t="str">
            <v>W17</v>
          </cell>
          <cell r="C3448">
            <v>43218</v>
          </cell>
          <cell r="D3448" t="str">
            <v>B</v>
          </cell>
          <cell r="E3448" t="str">
            <v>EDGE COATING</v>
          </cell>
          <cell r="G3448" t="str">
            <v>New</v>
          </cell>
          <cell r="H3448" t="str">
            <v>Clear View Cover</v>
          </cell>
          <cell r="J3448">
            <v>1421</v>
          </cell>
          <cell r="L3448">
            <v>1</v>
          </cell>
        </row>
        <row r="3449">
          <cell r="A3449" t="str">
            <v>M4</v>
          </cell>
          <cell r="B3449" t="str">
            <v>W17</v>
          </cell>
          <cell r="C3449">
            <v>43218</v>
          </cell>
          <cell r="D3449" t="str">
            <v>B</v>
          </cell>
          <cell r="E3449" t="str">
            <v>EDGE COATING</v>
          </cell>
          <cell r="G3449" t="str">
            <v>Old</v>
          </cell>
          <cell r="H3449" t="str">
            <v>Clear View Cover</v>
          </cell>
          <cell r="J3449">
            <v>1064</v>
          </cell>
          <cell r="L3449">
            <v>0</v>
          </cell>
        </row>
        <row r="3450">
          <cell r="A3450" t="str">
            <v>M4</v>
          </cell>
          <cell r="B3450" t="str">
            <v>W17</v>
          </cell>
          <cell r="C3450">
            <v>43218</v>
          </cell>
          <cell r="D3450" t="str">
            <v>B</v>
          </cell>
          <cell r="E3450" t="str">
            <v>EDGE COATING</v>
          </cell>
          <cell r="G3450" t="str">
            <v>Old</v>
          </cell>
          <cell r="H3450" t="str">
            <v>Clear View Cover</v>
          </cell>
          <cell r="J3450">
            <v>1331</v>
          </cell>
          <cell r="L3450">
            <v>0</v>
          </cell>
        </row>
        <row r="3451">
          <cell r="A3451" t="str">
            <v>M4</v>
          </cell>
          <cell r="B3451" t="str">
            <v>W17</v>
          </cell>
          <cell r="C3451">
            <v>43218</v>
          </cell>
          <cell r="D3451" t="str">
            <v>B</v>
          </cell>
          <cell r="E3451" t="str">
            <v>EDGE COATING</v>
          </cell>
          <cell r="G3451" t="str">
            <v>Old</v>
          </cell>
          <cell r="H3451" t="str">
            <v>Flip Cover</v>
          </cell>
          <cell r="J3451">
            <v>298</v>
          </cell>
          <cell r="L3451">
            <v>1</v>
          </cell>
        </row>
        <row r="3452">
          <cell r="A3452" t="str">
            <v>M4</v>
          </cell>
          <cell r="B3452" t="str">
            <v>W17</v>
          </cell>
          <cell r="C3452">
            <v>43218</v>
          </cell>
          <cell r="D3452" t="str">
            <v>B</v>
          </cell>
          <cell r="E3452" t="str">
            <v>EDGE COATING</v>
          </cell>
          <cell r="G3452" t="str">
            <v>Old</v>
          </cell>
          <cell r="H3452" t="str">
            <v>Flip Cover</v>
          </cell>
          <cell r="J3452">
            <v>497</v>
          </cell>
          <cell r="L3452">
            <v>1</v>
          </cell>
        </row>
        <row r="3453">
          <cell r="A3453" t="str">
            <v>M4</v>
          </cell>
          <cell r="B3453" t="str">
            <v>W17</v>
          </cell>
          <cell r="C3453">
            <v>43218</v>
          </cell>
          <cell r="D3453" t="str">
            <v>B</v>
          </cell>
          <cell r="E3453" t="str">
            <v>EDGE COATING</v>
          </cell>
          <cell r="G3453" t="str">
            <v>Old</v>
          </cell>
          <cell r="H3453" t="str">
            <v>Clear View Cover</v>
          </cell>
          <cell r="J3453">
            <v>1564</v>
          </cell>
          <cell r="L3453">
            <v>10</v>
          </cell>
        </row>
        <row r="3454">
          <cell r="A3454" t="str">
            <v>M4</v>
          </cell>
          <cell r="B3454" t="str">
            <v>W17</v>
          </cell>
          <cell r="C3454">
            <v>43218</v>
          </cell>
          <cell r="D3454" t="str">
            <v>B</v>
          </cell>
          <cell r="E3454" t="str">
            <v>PACKING</v>
          </cell>
          <cell r="G3454" t="str">
            <v>New Silicon</v>
          </cell>
          <cell r="H3454" t="str">
            <v>Silicon</v>
          </cell>
          <cell r="J3454">
            <v>220</v>
          </cell>
          <cell r="L3454">
            <v>0</v>
          </cell>
        </row>
        <row r="3455">
          <cell r="A3455" t="str">
            <v>M4</v>
          </cell>
          <cell r="B3455" t="str">
            <v>W17</v>
          </cell>
          <cell r="C3455">
            <v>43218</v>
          </cell>
          <cell r="D3455" t="str">
            <v>B</v>
          </cell>
          <cell r="E3455" t="str">
            <v>PACKING</v>
          </cell>
          <cell r="G3455" t="str">
            <v>New</v>
          </cell>
          <cell r="H3455" t="str">
            <v>Clear View Cover</v>
          </cell>
          <cell r="J3455">
            <v>1740</v>
          </cell>
          <cell r="L3455">
            <v>12</v>
          </cell>
        </row>
        <row r="3456">
          <cell r="A3456" t="str">
            <v>M4</v>
          </cell>
          <cell r="B3456" t="str">
            <v>W17</v>
          </cell>
          <cell r="C3456">
            <v>43218</v>
          </cell>
          <cell r="D3456" t="str">
            <v>B</v>
          </cell>
          <cell r="E3456" t="str">
            <v>PACKING</v>
          </cell>
          <cell r="G3456" t="str">
            <v>Old</v>
          </cell>
          <cell r="H3456" t="str">
            <v>Clear View Cover</v>
          </cell>
          <cell r="J3456">
            <v>125</v>
          </cell>
          <cell r="L3456">
            <v>5</v>
          </cell>
        </row>
        <row r="3457">
          <cell r="A3457" t="str">
            <v>M4</v>
          </cell>
          <cell r="B3457" t="str">
            <v>W17</v>
          </cell>
          <cell r="C3457">
            <v>43218</v>
          </cell>
          <cell r="D3457" t="str">
            <v>B</v>
          </cell>
          <cell r="E3457" t="str">
            <v>PACKING</v>
          </cell>
          <cell r="G3457" t="str">
            <v>Old</v>
          </cell>
          <cell r="H3457" t="str">
            <v>Book cover</v>
          </cell>
          <cell r="J3457">
            <v>1762</v>
          </cell>
          <cell r="L3457">
            <v>12</v>
          </cell>
        </row>
        <row r="3458">
          <cell r="A3458" t="str">
            <v>M4</v>
          </cell>
          <cell r="B3458" t="str">
            <v>W17</v>
          </cell>
          <cell r="C3458">
            <v>43218</v>
          </cell>
          <cell r="D3458" t="str">
            <v>B</v>
          </cell>
          <cell r="E3458" t="str">
            <v>PACKING</v>
          </cell>
          <cell r="G3458" t="str">
            <v>New</v>
          </cell>
          <cell r="H3458" t="str">
            <v>Clear View Cover</v>
          </cell>
          <cell r="J3458">
            <v>3414</v>
          </cell>
          <cell r="L3458">
            <v>54</v>
          </cell>
        </row>
        <row r="3459">
          <cell r="A3459" t="str">
            <v>M4</v>
          </cell>
          <cell r="B3459" t="str">
            <v>W17</v>
          </cell>
          <cell r="C3459">
            <v>43218</v>
          </cell>
          <cell r="D3459" t="str">
            <v>A</v>
          </cell>
          <cell r="E3459" t="str">
            <v>PACKING</v>
          </cell>
          <cell r="G3459" t="str">
            <v>Old</v>
          </cell>
          <cell r="H3459" t="str">
            <v>Book cover</v>
          </cell>
          <cell r="J3459">
            <v>206</v>
          </cell>
          <cell r="L3459">
            <v>6</v>
          </cell>
        </row>
        <row r="3460">
          <cell r="A3460" t="str">
            <v>M4</v>
          </cell>
          <cell r="B3460" t="str">
            <v>W17</v>
          </cell>
          <cell r="C3460">
            <v>43218</v>
          </cell>
          <cell r="D3460" t="str">
            <v>A</v>
          </cell>
          <cell r="E3460" t="str">
            <v>PACKING</v>
          </cell>
          <cell r="G3460" t="str">
            <v>New</v>
          </cell>
          <cell r="H3460" t="str">
            <v>Clear View Cover</v>
          </cell>
          <cell r="J3460">
            <v>856</v>
          </cell>
          <cell r="L3460">
            <v>4</v>
          </cell>
        </row>
        <row r="3461">
          <cell r="A3461" t="str">
            <v>M4</v>
          </cell>
          <cell r="B3461" t="str">
            <v>W17</v>
          </cell>
          <cell r="C3461">
            <v>43218</v>
          </cell>
          <cell r="D3461" t="str">
            <v>A</v>
          </cell>
          <cell r="E3461" t="str">
            <v>PACKING</v>
          </cell>
          <cell r="G3461" t="str">
            <v>New</v>
          </cell>
          <cell r="H3461" t="str">
            <v>Clear View Cover</v>
          </cell>
          <cell r="J3461">
            <v>955</v>
          </cell>
          <cell r="L3461">
            <v>12</v>
          </cell>
        </row>
        <row r="3462">
          <cell r="A3462" t="str">
            <v>M4</v>
          </cell>
          <cell r="B3462" t="str">
            <v>W17</v>
          </cell>
          <cell r="C3462">
            <v>43218</v>
          </cell>
          <cell r="D3462" t="str">
            <v>A</v>
          </cell>
          <cell r="E3462" t="str">
            <v>PACKING</v>
          </cell>
          <cell r="G3462" t="str">
            <v>New</v>
          </cell>
          <cell r="H3462" t="str">
            <v>Clear View Cover</v>
          </cell>
          <cell r="J3462">
            <v>407</v>
          </cell>
          <cell r="L3462">
            <v>7</v>
          </cell>
        </row>
        <row r="3463">
          <cell r="A3463" t="str">
            <v>M4</v>
          </cell>
          <cell r="B3463" t="str">
            <v>W17</v>
          </cell>
          <cell r="C3463">
            <v>43218</v>
          </cell>
          <cell r="D3463" t="str">
            <v>A</v>
          </cell>
          <cell r="E3463" t="str">
            <v>IN T/P</v>
          </cell>
          <cell r="G3463" t="str">
            <v>New</v>
          </cell>
          <cell r="H3463" t="str">
            <v>Clear View Cover</v>
          </cell>
          <cell r="J3463">
            <v>2295</v>
          </cell>
          <cell r="L3463">
            <v>5</v>
          </cell>
        </row>
        <row r="3464">
          <cell r="A3464" t="str">
            <v>M4</v>
          </cell>
          <cell r="B3464" t="str">
            <v>W17</v>
          </cell>
          <cell r="C3464">
            <v>43218</v>
          </cell>
          <cell r="D3464" t="str">
            <v>A</v>
          </cell>
          <cell r="E3464" t="str">
            <v>IN T/P</v>
          </cell>
          <cell r="G3464" t="str">
            <v>New</v>
          </cell>
          <cell r="H3464" t="str">
            <v>Clear View Cover</v>
          </cell>
          <cell r="J3464">
            <v>251</v>
          </cell>
          <cell r="L3464">
            <v>0</v>
          </cell>
        </row>
        <row r="3465">
          <cell r="A3465" t="str">
            <v>M4</v>
          </cell>
          <cell r="B3465" t="str">
            <v>W17</v>
          </cell>
          <cell r="C3465">
            <v>43218</v>
          </cell>
          <cell r="D3465" t="str">
            <v>A</v>
          </cell>
          <cell r="E3465" t="str">
            <v>IN T/P</v>
          </cell>
          <cell r="G3465" t="str">
            <v>New</v>
          </cell>
          <cell r="H3465" t="str">
            <v>Clear View Cover</v>
          </cell>
          <cell r="J3465">
            <v>1703</v>
          </cell>
          <cell r="L3465">
            <v>2</v>
          </cell>
        </row>
        <row r="3466">
          <cell r="A3466" t="str">
            <v>M4</v>
          </cell>
          <cell r="B3466" t="str">
            <v>W17</v>
          </cell>
          <cell r="C3466">
            <v>43218</v>
          </cell>
          <cell r="D3466" t="str">
            <v>A</v>
          </cell>
          <cell r="E3466" t="str">
            <v>IN T/P</v>
          </cell>
          <cell r="G3466" t="str">
            <v>New</v>
          </cell>
          <cell r="H3466" t="str">
            <v>Clear View Cover</v>
          </cell>
          <cell r="J3466">
            <v>56</v>
          </cell>
          <cell r="L3466">
            <v>0</v>
          </cell>
        </row>
        <row r="3467">
          <cell r="A3467" t="str">
            <v>M4</v>
          </cell>
          <cell r="B3467" t="str">
            <v>W17</v>
          </cell>
          <cell r="C3467">
            <v>43218</v>
          </cell>
          <cell r="D3467" t="str">
            <v>A</v>
          </cell>
          <cell r="E3467" t="str">
            <v>IN T/P</v>
          </cell>
          <cell r="G3467" t="str">
            <v>Old</v>
          </cell>
          <cell r="H3467" t="str">
            <v>Clear View Cover</v>
          </cell>
          <cell r="J3467">
            <v>153</v>
          </cell>
          <cell r="L3467">
            <v>0</v>
          </cell>
        </row>
        <row r="3468">
          <cell r="A3468" t="str">
            <v>M4</v>
          </cell>
          <cell r="B3468" t="str">
            <v>W17</v>
          </cell>
          <cell r="C3468">
            <v>43218</v>
          </cell>
          <cell r="D3468" t="str">
            <v>A</v>
          </cell>
          <cell r="E3468" t="str">
            <v>IN T/P</v>
          </cell>
          <cell r="G3468" t="str">
            <v>Old</v>
          </cell>
          <cell r="H3468" t="str">
            <v>Clear View Cover</v>
          </cell>
          <cell r="J3468">
            <v>837</v>
          </cell>
          <cell r="L3468">
            <v>0</v>
          </cell>
        </row>
        <row r="3469">
          <cell r="A3469" t="str">
            <v>M4</v>
          </cell>
          <cell r="B3469" t="str">
            <v>W17</v>
          </cell>
          <cell r="C3469">
            <v>43218</v>
          </cell>
          <cell r="D3469" t="str">
            <v>A</v>
          </cell>
          <cell r="E3469" t="str">
            <v>IN T/P</v>
          </cell>
          <cell r="G3469" t="str">
            <v>Old</v>
          </cell>
          <cell r="H3469" t="str">
            <v>Clear View Cover</v>
          </cell>
          <cell r="J3469">
            <v>667</v>
          </cell>
          <cell r="L3469">
            <v>0</v>
          </cell>
        </row>
        <row r="3470">
          <cell r="A3470" t="str">
            <v>M4</v>
          </cell>
          <cell r="B3470" t="str">
            <v>W17</v>
          </cell>
          <cell r="C3470">
            <v>43218</v>
          </cell>
          <cell r="D3470" t="str">
            <v>A</v>
          </cell>
          <cell r="E3470" t="str">
            <v>IN T/P</v>
          </cell>
          <cell r="G3470" t="str">
            <v>Old</v>
          </cell>
          <cell r="H3470" t="str">
            <v>Book cover</v>
          </cell>
          <cell r="J3470">
            <v>1361</v>
          </cell>
          <cell r="L3470">
            <v>1</v>
          </cell>
        </row>
        <row r="3471">
          <cell r="A3471" t="str">
            <v>M4</v>
          </cell>
          <cell r="B3471" t="str">
            <v>W17</v>
          </cell>
          <cell r="C3471">
            <v>43218</v>
          </cell>
          <cell r="D3471" t="str">
            <v>A</v>
          </cell>
          <cell r="E3471" t="str">
            <v>IN T/P</v>
          </cell>
          <cell r="G3471" t="str">
            <v>Old</v>
          </cell>
          <cell r="H3471" t="str">
            <v>Book cover</v>
          </cell>
          <cell r="J3471">
            <v>546</v>
          </cell>
          <cell r="L3471">
            <v>0</v>
          </cell>
        </row>
        <row r="3472">
          <cell r="A3472" t="str">
            <v>M4</v>
          </cell>
          <cell r="B3472" t="str">
            <v>W17</v>
          </cell>
          <cell r="C3472">
            <v>43218</v>
          </cell>
          <cell r="D3472" t="str">
            <v>A</v>
          </cell>
          <cell r="E3472" t="str">
            <v>IN T/P</v>
          </cell>
          <cell r="G3472" t="str">
            <v>Old</v>
          </cell>
          <cell r="H3472" t="str">
            <v>Book cover</v>
          </cell>
          <cell r="J3472">
            <v>800</v>
          </cell>
          <cell r="L3472">
            <v>0</v>
          </cell>
        </row>
        <row r="3473">
          <cell r="A3473" t="str">
            <v>M4</v>
          </cell>
          <cell r="B3473" t="str">
            <v>W17</v>
          </cell>
          <cell r="C3473">
            <v>43218</v>
          </cell>
          <cell r="D3473" t="str">
            <v>A</v>
          </cell>
          <cell r="E3473" t="str">
            <v>IN VAI</v>
          </cell>
          <cell r="G3473" t="str">
            <v>Old</v>
          </cell>
          <cell r="H3473" t="str">
            <v>Flip Cover</v>
          </cell>
          <cell r="J3473">
            <v>600</v>
          </cell>
          <cell r="L3473">
            <v>0</v>
          </cell>
        </row>
        <row r="3474">
          <cell r="A3474" t="str">
            <v>M4</v>
          </cell>
          <cell r="B3474" t="str">
            <v>W17</v>
          </cell>
          <cell r="C3474">
            <v>43218</v>
          </cell>
          <cell r="D3474" t="str">
            <v>A</v>
          </cell>
          <cell r="E3474" t="str">
            <v>MAIN HEATING</v>
          </cell>
          <cell r="G3474" t="str">
            <v>Old</v>
          </cell>
          <cell r="H3474" t="str">
            <v>Clear View Cover</v>
          </cell>
          <cell r="J3474">
            <v>433</v>
          </cell>
          <cell r="L3474">
            <v>1</v>
          </cell>
        </row>
        <row r="3475">
          <cell r="A3475" t="str">
            <v>M4</v>
          </cell>
          <cell r="B3475" t="str">
            <v>W17</v>
          </cell>
          <cell r="C3475">
            <v>43218</v>
          </cell>
          <cell r="D3475" t="str">
            <v>A</v>
          </cell>
          <cell r="E3475" t="str">
            <v>MAIN HEATING</v>
          </cell>
          <cell r="G3475" t="str">
            <v>Old</v>
          </cell>
          <cell r="H3475" t="str">
            <v>Flip Cover</v>
          </cell>
          <cell r="J3475">
            <v>408</v>
          </cell>
          <cell r="L3475">
            <v>0</v>
          </cell>
        </row>
        <row r="3476">
          <cell r="A3476" t="str">
            <v>M4</v>
          </cell>
          <cell r="B3476" t="str">
            <v>W17</v>
          </cell>
          <cell r="C3476">
            <v>43218</v>
          </cell>
          <cell r="D3476" t="str">
            <v>A</v>
          </cell>
          <cell r="E3476" t="str">
            <v>MAIN HEATING</v>
          </cell>
          <cell r="G3476" t="str">
            <v>Old</v>
          </cell>
          <cell r="H3476" t="str">
            <v>Flip Cover</v>
          </cell>
          <cell r="J3476">
            <v>146</v>
          </cell>
          <cell r="L3476">
            <v>0</v>
          </cell>
        </row>
        <row r="3477">
          <cell r="A3477" t="str">
            <v>M4</v>
          </cell>
          <cell r="B3477" t="str">
            <v>W17</v>
          </cell>
          <cell r="C3477">
            <v>43218</v>
          </cell>
          <cell r="D3477" t="str">
            <v>A</v>
          </cell>
          <cell r="E3477" t="str">
            <v>EDGE COATING</v>
          </cell>
          <cell r="G3477" t="str">
            <v>Old</v>
          </cell>
          <cell r="H3477" t="str">
            <v>Book cover</v>
          </cell>
          <cell r="J3477">
            <v>98</v>
          </cell>
          <cell r="L3477">
            <v>0</v>
          </cell>
        </row>
        <row r="3478">
          <cell r="A3478" t="str">
            <v>M4</v>
          </cell>
          <cell r="B3478" t="str">
            <v>W17</v>
          </cell>
          <cell r="C3478">
            <v>43218</v>
          </cell>
          <cell r="D3478" t="str">
            <v>A</v>
          </cell>
          <cell r="E3478" t="str">
            <v>EDGE COATING</v>
          </cell>
          <cell r="G3478" t="str">
            <v>Old</v>
          </cell>
          <cell r="H3478" t="str">
            <v>Book cover</v>
          </cell>
          <cell r="J3478">
            <v>256</v>
          </cell>
          <cell r="L3478">
            <v>0</v>
          </cell>
        </row>
        <row r="3479">
          <cell r="A3479" t="str">
            <v>M4</v>
          </cell>
          <cell r="B3479" t="str">
            <v>W17</v>
          </cell>
          <cell r="C3479">
            <v>43218</v>
          </cell>
          <cell r="D3479" t="str">
            <v>A</v>
          </cell>
          <cell r="E3479" t="str">
            <v>EDGE COATING</v>
          </cell>
          <cell r="G3479" t="str">
            <v>Old</v>
          </cell>
          <cell r="H3479" t="str">
            <v>Book cover</v>
          </cell>
          <cell r="J3479">
            <v>1252</v>
          </cell>
          <cell r="L3479">
            <v>0</v>
          </cell>
        </row>
        <row r="3480">
          <cell r="A3480" t="str">
            <v>M4</v>
          </cell>
          <cell r="B3480" t="str">
            <v>W17</v>
          </cell>
          <cell r="C3480">
            <v>43218</v>
          </cell>
          <cell r="D3480" t="str">
            <v>A</v>
          </cell>
          <cell r="E3480" t="str">
            <v>EDGE COATING</v>
          </cell>
          <cell r="G3480" t="str">
            <v>Old</v>
          </cell>
          <cell r="H3480" t="str">
            <v>Book cover</v>
          </cell>
          <cell r="J3480">
            <v>626</v>
          </cell>
          <cell r="L3480">
            <v>0</v>
          </cell>
        </row>
        <row r="3481">
          <cell r="A3481" t="str">
            <v>M4</v>
          </cell>
          <cell r="B3481" t="str">
            <v>W17</v>
          </cell>
          <cell r="C3481">
            <v>43218</v>
          </cell>
          <cell r="D3481" t="str">
            <v>A</v>
          </cell>
          <cell r="E3481" t="str">
            <v>EDGE COATING</v>
          </cell>
          <cell r="G3481" t="str">
            <v>Old</v>
          </cell>
          <cell r="H3481" t="str">
            <v>Book cover</v>
          </cell>
          <cell r="J3481">
            <v>886</v>
          </cell>
          <cell r="L3481">
            <v>0</v>
          </cell>
        </row>
        <row r="3482">
          <cell r="A3482" t="str">
            <v>M4</v>
          </cell>
          <cell r="B3482" t="str">
            <v>W17</v>
          </cell>
          <cell r="C3482">
            <v>43218</v>
          </cell>
          <cell r="D3482" t="str">
            <v>A</v>
          </cell>
          <cell r="E3482" t="str">
            <v>EDGE COATING</v>
          </cell>
          <cell r="G3482" t="str">
            <v>Old</v>
          </cell>
          <cell r="H3482" t="str">
            <v>Book cover</v>
          </cell>
          <cell r="J3482">
            <v>432</v>
          </cell>
          <cell r="L3482">
            <v>0</v>
          </cell>
        </row>
        <row r="3483">
          <cell r="A3483" t="str">
            <v>M4</v>
          </cell>
          <cell r="B3483" t="str">
            <v>W17</v>
          </cell>
          <cell r="C3483">
            <v>43218</v>
          </cell>
          <cell r="D3483" t="str">
            <v>A</v>
          </cell>
          <cell r="E3483" t="str">
            <v>EDGE COATING</v>
          </cell>
          <cell r="G3483" t="str">
            <v>New</v>
          </cell>
          <cell r="H3483" t="str">
            <v>Clear View Cover</v>
          </cell>
          <cell r="J3483">
            <v>715</v>
          </cell>
          <cell r="L3483">
            <v>0</v>
          </cell>
        </row>
        <row r="3484">
          <cell r="A3484" t="str">
            <v>M4</v>
          </cell>
          <cell r="B3484" t="str">
            <v>W17</v>
          </cell>
          <cell r="C3484">
            <v>43218</v>
          </cell>
          <cell r="D3484" t="str">
            <v>A</v>
          </cell>
          <cell r="E3484" t="str">
            <v>EDGE COATING</v>
          </cell>
          <cell r="G3484" t="str">
            <v>New</v>
          </cell>
          <cell r="H3484" t="str">
            <v>Clear View Cover</v>
          </cell>
          <cell r="J3484">
            <v>80</v>
          </cell>
          <cell r="L3484">
            <v>0</v>
          </cell>
        </row>
        <row r="3485">
          <cell r="A3485" t="str">
            <v>M4</v>
          </cell>
          <cell r="B3485" t="str">
            <v>W17</v>
          </cell>
          <cell r="C3485">
            <v>43218</v>
          </cell>
          <cell r="D3485" t="str">
            <v>A</v>
          </cell>
          <cell r="E3485" t="str">
            <v>EDGE COATING</v>
          </cell>
          <cell r="G3485" t="str">
            <v>New</v>
          </cell>
          <cell r="H3485" t="str">
            <v>Clear View Cover</v>
          </cell>
          <cell r="J3485">
            <v>1360</v>
          </cell>
          <cell r="L3485">
            <v>0</v>
          </cell>
        </row>
        <row r="3486">
          <cell r="A3486" t="str">
            <v>M4</v>
          </cell>
          <cell r="B3486" t="str">
            <v>W17</v>
          </cell>
          <cell r="C3486">
            <v>43218</v>
          </cell>
          <cell r="D3486" t="str">
            <v>A</v>
          </cell>
          <cell r="E3486" t="str">
            <v>EDGE COATING</v>
          </cell>
          <cell r="G3486" t="str">
            <v>New</v>
          </cell>
          <cell r="H3486" t="str">
            <v>Clear View Cover</v>
          </cell>
          <cell r="J3486">
            <v>17</v>
          </cell>
          <cell r="L3486">
            <v>0</v>
          </cell>
        </row>
        <row r="3487">
          <cell r="A3487" t="str">
            <v>M4</v>
          </cell>
          <cell r="B3487" t="str">
            <v>W17</v>
          </cell>
          <cell r="C3487">
            <v>43218</v>
          </cell>
          <cell r="D3487" t="str">
            <v>A</v>
          </cell>
          <cell r="E3487" t="str">
            <v>EDGE COATING</v>
          </cell>
          <cell r="G3487" t="str">
            <v>New</v>
          </cell>
          <cell r="H3487" t="str">
            <v>Clear View Cover</v>
          </cell>
          <cell r="J3487">
            <v>1544</v>
          </cell>
          <cell r="L3487">
            <v>7</v>
          </cell>
        </row>
        <row r="3488">
          <cell r="A3488" t="str">
            <v>M4</v>
          </cell>
          <cell r="B3488" t="str">
            <v>W17</v>
          </cell>
          <cell r="C3488">
            <v>43218</v>
          </cell>
          <cell r="D3488" t="str">
            <v>A</v>
          </cell>
          <cell r="E3488" t="str">
            <v>EDGE COATING</v>
          </cell>
          <cell r="G3488" t="str">
            <v>Old</v>
          </cell>
          <cell r="H3488" t="str">
            <v>Clear View Cover</v>
          </cell>
          <cell r="J3488">
            <v>808</v>
          </cell>
          <cell r="L3488">
            <v>0</v>
          </cell>
        </row>
        <row r="3489">
          <cell r="A3489" t="str">
            <v>M4</v>
          </cell>
          <cell r="B3489" t="str">
            <v>W17</v>
          </cell>
          <cell r="C3489">
            <v>43218</v>
          </cell>
          <cell r="D3489" t="str">
            <v>A</v>
          </cell>
          <cell r="E3489" t="str">
            <v>MAIN HEATING</v>
          </cell>
          <cell r="G3489" t="str">
            <v>Old</v>
          </cell>
          <cell r="H3489" t="str">
            <v>Clear View Cover</v>
          </cell>
          <cell r="J3489">
            <v>467</v>
          </cell>
          <cell r="L3489">
            <v>0</v>
          </cell>
        </row>
        <row r="3490">
          <cell r="A3490" t="str">
            <v>M4</v>
          </cell>
          <cell r="B3490" t="str">
            <v>W17</v>
          </cell>
          <cell r="C3490">
            <v>43218</v>
          </cell>
          <cell r="D3490" t="str">
            <v>A</v>
          </cell>
          <cell r="E3490" t="str">
            <v>MAIN HEATING</v>
          </cell>
          <cell r="G3490" t="str">
            <v>Old</v>
          </cell>
          <cell r="H3490" t="str">
            <v>Clear View Cover</v>
          </cell>
          <cell r="J3490">
            <v>153</v>
          </cell>
          <cell r="L3490">
            <v>0</v>
          </cell>
        </row>
        <row r="3491">
          <cell r="A3491" t="str">
            <v>M4</v>
          </cell>
          <cell r="B3491" t="str">
            <v>W17</v>
          </cell>
          <cell r="C3491">
            <v>43218</v>
          </cell>
          <cell r="D3491" t="str">
            <v>A</v>
          </cell>
          <cell r="E3491" t="str">
            <v>MAIN HEATING</v>
          </cell>
          <cell r="G3491" t="str">
            <v>New</v>
          </cell>
          <cell r="H3491" t="str">
            <v>Clear View Cover</v>
          </cell>
          <cell r="J3491">
            <v>198</v>
          </cell>
          <cell r="L3491">
            <v>0</v>
          </cell>
        </row>
        <row r="3492">
          <cell r="A3492" t="str">
            <v>M4</v>
          </cell>
          <cell r="B3492" t="str">
            <v>W17</v>
          </cell>
          <cell r="C3492">
            <v>43218</v>
          </cell>
          <cell r="D3492" t="str">
            <v>A</v>
          </cell>
          <cell r="E3492" t="str">
            <v>MAIN HEATING</v>
          </cell>
          <cell r="G3492" t="str">
            <v>New</v>
          </cell>
          <cell r="H3492" t="str">
            <v>Clear View Cover</v>
          </cell>
          <cell r="J3492">
            <v>2604</v>
          </cell>
          <cell r="L3492">
            <v>9</v>
          </cell>
        </row>
        <row r="3493">
          <cell r="A3493" t="str">
            <v>M4</v>
          </cell>
          <cell r="B3493" t="str">
            <v>W17</v>
          </cell>
          <cell r="C3493">
            <v>43218</v>
          </cell>
          <cell r="D3493" t="str">
            <v>A</v>
          </cell>
          <cell r="E3493" t="str">
            <v>MAIN HEATING</v>
          </cell>
          <cell r="G3493" t="str">
            <v>New</v>
          </cell>
          <cell r="H3493" t="str">
            <v>Clear View Cover</v>
          </cell>
          <cell r="J3493">
            <v>210</v>
          </cell>
          <cell r="L3493">
            <v>0</v>
          </cell>
        </row>
        <row r="3494">
          <cell r="A3494" t="str">
            <v>M4</v>
          </cell>
          <cell r="B3494" t="str">
            <v>W17</v>
          </cell>
          <cell r="C3494">
            <v>43218</v>
          </cell>
          <cell r="D3494" t="str">
            <v>A</v>
          </cell>
          <cell r="E3494" t="str">
            <v>MAIN HEATING</v>
          </cell>
          <cell r="G3494" t="str">
            <v>New</v>
          </cell>
          <cell r="H3494" t="str">
            <v>Clear View Cover</v>
          </cell>
          <cell r="J3494">
            <v>1345</v>
          </cell>
          <cell r="L3494">
            <v>5</v>
          </cell>
        </row>
        <row r="3495">
          <cell r="A3495" t="str">
            <v>M4</v>
          </cell>
          <cell r="B3495" t="str">
            <v>W17</v>
          </cell>
          <cell r="C3495">
            <v>43218</v>
          </cell>
          <cell r="D3495" t="str">
            <v>A</v>
          </cell>
          <cell r="E3495" t="str">
            <v>ASSY</v>
          </cell>
          <cell r="G3495" t="str">
            <v>New</v>
          </cell>
          <cell r="H3495" t="str">
            <v>Clear View Cover</v>
          </cell>
          <cell r="J3495">
            <v>2218</v>
          </cell>
          <cell r="L3495">
            <v>17</v>
          </cell>
        </row>
        <row r="3496">
          <cell r="A3496" t="str">
            <v>M4</v>
          </cell>
          <cell r="B3496" t="str">
            <v>W17</v>
          </cell>
          <cell r="C3496">
            <v>43218</v>
          </cell>
          <cell r="D3496" t="str">
            <v>A</v>
          </cell>
          <cell r="E3496" t="str">
            <v>ASSY</v>
          </cell>
          <cell r="G3496" t="str">
            <v>Old</v>
          </cell>
          <cell r="H3496" t="str">
            <v>Clear View Cover</v>
          </cell>
          <cell r="J3496">
            <v>1333</v>
          </cell>
          <cell r="L3496">
            <v>11</v>
          </cell>
        </row>
        <row r="3497">
          <cell r="A3497" t="str">
            <v>M4</v>
          </cell>
          <cell r="B3497" t="str">
            <v>W17</v>
          </cell>
          <cell r="C3497">
            <v>43218</v>
          </cell>
          <cell r="D3497" t="str">
            <v>A</v>
          </cell>
          <cell r="E3497" t="str">
            <v>ASSY</v>
          </cell>
          <cell r="G3497" t="str">
            <v>New</v>
          </cell>
          <cell r="H3497" t="str">
            <v>Clear View Cover</v>
          </cell>
          <cell r="J3497">
            <v>1252</v>
          </cell>
          <cell r="L3497">
            <v>9</v>
          </cell>
        </row>
        <row r="3498">
          <cell r="A3498" t="str">
            <v>M4</v>
          </cell>
          <cell r="B3498" t="str">
            <v>W17</v>
          </cell>
          <cell r="C3498">
            <v>43218</v>
          </cell>
          <cell r="D3498" t="str">
            <v>A</v>
          </cell>
          <cell r="E3498" t="str">
            <v>ASSY</v>
          </cell>
          <cell r="G3498" t="str">
            <v>Old</v>
          </cell>
          <cell r="H3498" t="str">
            <v>Clear View Cover</v>
          </cell>
          <cell r="J3498">
            <v>274</v>
          </cell>
          <cell r="L3498">
            <v>0</v>
          </cell>
        </row>
        <row r="3499">
          <cell r="A3499" t="str">
            <v>M4</v>
          </cell>
          <cell r="B3499" t="str">
            <v>W17</v>
          </cell>
          <cell r="C3499">
            <v>43218</v>
          </cell>
          <cell r="D3499" t="str">
            <v>A</v>
          </cell>
          <cell r="E3499" t="str">
            <v>ASSY</v>
          </cell>
          <cell r="G3499" t="str">
            <v>Old</v>
          </cell>
          <cell r="H3499" t="str">
            <v>Book cover</v>
          </cell>
          <cell r="J3499">
            <v>1302</v>
          </cell>
          <cell r="L3499">
            <v>8</v>
          </cell>
        </row>
        <row r="3500">
          <cell r="A3500" t="str">
            <v>M4</v>
          </cell>
          <cell r="B3500" t="str">
            <v>W17</v>
          </cell>
          <cell r="C3500">
            <v>43218</v>
          </cell>
          <cell r="D3500" t="str">
            <v>A</v>
          </cell>
          <cell r="E3500" t="str">
            <v>ASSY</v>
          </cell>
          <cell r="G3500" t="str">
            <v>Old</v>
          </cell>
          <cell r="H3500" t="str">
            <v>Book cover</v>
          </cell>
          <cell r="J3500">
            <v>473</v>
          </cell>
          <cell r="L3500">
            <v>0</v>
          </cell>
        </row>
        <row r="3501">
          <cell r="A3501" t="str">
            <v>M4</v>
          </cell>
          <cell r="B3501" t="str">
            <v>W17</v>
          </cell>
          <cell r="C3501">
            <v>43218</v>
          </cell>
          <cell r="D3501" t="str">
            <v>A</v>
          </cell>
          <cell r="E3501" t="str">
            <v>ASSY</v>
          </cell>
          <cell r="G3501" t="str">
            <v>Old</v>
          </cell>
          <cell r="H3501" t="str">
            <v>Book cover</v>
          </cell>
          <cell r="J3501">
            <v>608</v>
          </cell>
          <cell r="L3501">
            <v>8</v>
          </cell>
        </row>
        <row r="3502">
          <cell r="A3502" t="str">
            <v>M4</v>
          </cell>
          <cell r="B3502" t="str">
            <v>W17</v>
          </cell>
          <cell r="C3502">
            <v>43218</v>
          </cell>
          <cell r="D3502" t="str">
            <v>A</v>
          </cell>
          <cell r="E3502" t="str">
            <v>ASSY</v>
          </cell>
          <cell r="G3502" t="str">
            <v>Old</v>
          </cell>
          <cell r="H3502" t="str">
            <v>Book cover</v>
          </cell>
          <cell r="J3502">
            <v>250</v>
          </cell>
          <cell r="L3502">
            <v>0</v>
          </cell>
        </row>
        <row r="3503">
          <cell r="A3503" t="str">
            <v>M4</v>
          </cell>
          <cell r="B3503" t="str">
            <v>W17</v>
          </cell>
          <cell r="C3503">
            <v>43218</v>
          </cell>
          <cell r="D3503" t="str">
            <v>A</v>
          </cell>
          <cell r="E3503" t="str">
            <v>ASSY</v>
          </cell>
          <cell r="G3503" t="str">
            <v>Old</v>
          </cell>
          <cell r="H3503" t="str">
            <v>Book cover</v>
          </cell>
          <cell r="J3503">
            <v>611</v>
          </cell>
          <cell r="L3503">
            <v>3</v>
          </cell>
        </row>
        <row r="3504">
          <cell r="A3504" t="str">
            <v>M5</v>
          </cell>
          <cell r="B3504" t="str">
            <v>W18</v>
          </cell>
          <cell r="C3504">
            <v>43222</v>
          </cell>
          <cell r="D3504" t="str">
            <v>A</v>
          </cell>
          <cell r="E3504" t="str">
            <v>ASSY</v>
          </cell>
          <cell r="G3504" t="str">
            <v>New</v>
          </cell>
          <cell r="H3504" t="str">
            <v>Clear View Cover</v>
          </cell>
          <cell r="J3504">
            <v>3197</v>
          </cell>
          <cell r="L3504">
            <v>29</v>
          </cell>
        </row>
        <row r="3505">
          <cell r="A3505" t="str">
            <v>M5</v>
          </cell>
          <cell r="B3505" t="str">
            <v>W18</v>
          </cell>
          <cell r="C3505">
            <v>43222</v>
          </cell>
          <cell r="D3505" t="str">
            <v>A</v>
          </cell>
          <cell r="E3505" t="str">
            <v>ASSY</v>
          </cell>
          <cell r="G3505" t="str">
            <v>New</v>
          </cell>
          <cell r="H3505" t="str">
            <v>Clear View Cover</v>
          </cell>
          <cell r="J3505">
            <v>520</v>
          </cell>
          <cell r="L3505">
            <v>5</v>
          </cell>
        </row>
        <row r="3506">
          <cell r="A3506" t="str">
            <v>M5</v>
          </cell>
          <cell r="B3506" t="str">
            <v>W18</v>
          </cell>
          <cell r="C3506">
            <v>43222</v>
          </cell>
          <cell r="D3506" t="str">
            <v>A</v>
          </cell>
          <cell r="E3506" t="str">
            <v>MAIN HEATING</v>
          </cell>
          <cell r="G3506" t="str">
            <v>New</v>
          </cell>
          <cell r="H3506" t="str">
            <v>Clear View Cover</v>
          </cell>
          <cell r="J3506">
            <v>1731</v>
          </cell>
          <cell r="L3506">
            <v>11</v>
          </cell>
        </row>
        <row r="3507">
          <cell r="A3507" t="str">
            <v>M5</v>
          </cell>
          <cell r="B3507" t="str">
            <v>W18</v>
          </cell>
          <cell r="C3507">
            <v>43222</v>
          </cell>
          <cell r="D3507" t="str">
            <v>A</v>
          </cell>
          <cell r="E3507" t="str">
            <v>MAIN HEATING</v>
          </cell>
          <cell r="G3507" t="str">
            <v>New</v>
          </cell>
          <cell r="H3507" t="str">
            <v>Clear View Cover</v>
          </cell>
          <cell r="J3507">
            <v>851</v>
          </cell>
          <cell r="L3507">
            <v>7</v>
          </cell>
        </row>
        <row r="3508">
          <cell r="A3508" t="str">
            <v>M5</v>
          </cell>
          <cell r="B3508" t="str">
            <v>W18</v>
          </cell>
          <cell r="C3508">
            <v>43222</v>
          </cell>
          <cell r="D3508" t="str">
            <v>A</v>
          </cell>
          <cell r="E3508" t="str">
            <v>MAIN HEATING</v>
          </cell>
          <cell r="G3508" t="str">
            <v>New</v>
          </cell>
          <cell r="H3508" t="str">
            <v>Clear View Cover</v>
          </cell>
          <cell r="J3508">
            <v>723</v>
          </cell>
          <cell r="L3508">
            <v>4</v>
          </cell>
        </row>
        <row r="3509">
          <cell r="A3509" t="str">
            <v>M5</v>
          </cell>
          <cell r="B3509" t="str">
            <v>W18</v>
          </cell>
          <cell r="C3509">
            <v>43222</v>
          </cell>
          <cell r="D3509" t="str">
            <v>A</v>
          </cell>
          <cell r="E3509" t="str">
            <v>MAIN HEATING</v>
          </cell>
          <cell r="G3509" t="str">
            <v>Old</v>
          </cell>
          <cell r="H3509" t="str">
            <v>Clear View Cover</v>
          </cell>
          <cell r="J3509">
            <v>330</v>
          </cell>
          <cell r="L3509">
            <v>0</v>
          </cell>
        </row>
        <row r="3510">
          <cell r="A3510" t="str">
            <v>M5</v>
          </cell>
          <cell r="B3510" t="str">
            <v>W18</v>
          </cell>
          <cell r="C3510">
            <v>43222</v>
          </cell>
          <cell r="D3510" t="str">
            <v>A</v>
          </cell>
          <cell r="E3510" t="str">
            <v>ASSY</v>
          </cell>
          <cell r="G3510" t="str">
            <v>Old</v>
          </cell>
          <cell r="H3510" t="str">
            <v>Book cover</v>
          </cell>
          <cell r="J3510">
            <v>1356</v>
          </cell>
          <cell r="L3510">
            <v>16</v>
          </cell>
        </row>
        <row r="3511">
          <cell r="A3511" t="str">
            <v>M5</v>
          </cell>
          <cell r="B3511" t="str">
            <v>W18</v>
          </cell>
          <cell r="C3511">
            <v>43222</v>
          </cell>
          <cell r="D3511" t="str">
            <v>A</v>
          </cell>
          <cell r="E3511" t="str">
            <v>ASSY</v>
          </cell>
          <cell r="G3511" t="str">
            <v>Old</v>
          </cell>
          <cell r="H3511" t="str">
            <v>Book cover</v>
          </cell>
          <cell r="J3511">
            <v>118</v>
          </cell>
          <cell r="L3511">
            <v>0</v>
          </cell>
        </row>
        <row r="3512">
          <cell r="A3512" t="str">
            <v>M5</v>
          </cell>
          <cell r="B3512" t="str">
            <v>W18</v>
          </cell>
          <cell r="C3512">
            <v>43222</v>
          </cell>
          <cell r="D3512" t="str">
            <v>A</v>
          </cell>
          <cell r="E3512" t="str">
            <v>ASSY</v>
          </cell>
          <cell r="G3512" t="str">
            <v>Old</v>
          </cell>
          <cell r="H3512" t="str">
            <v>Book cover</v>
          </cell>
          <cell r="J3512">
            <v>1296</v>
          </cell>
          <cell r="L3512">
            <v>6</v>
          </cell>
        </row>
        <row r="3513">
          <cell r="A3513" t="str">
            <v>M5</v>
          </cell>
          <cell r="B3513" t="str">
            <v>W18</v>
          </cell>
          <cell r="C3513">
            <v>43222</v>
          </cell>
          <cell r="D3513" t="str">
            <v>A</v>
          </cell>
          <cell r="E3513" t="str">
            <v>ASSY</v>
          </cell>
          <cell r="G3513" t="str">
            <v>Old</v>
          </cell>
          <cell r="H3513" t="str">
            <v>Book cover</v>
          </cell>
          <cell r="J3513">
            <v>82</v>
          </cell>
          <cell r="L3513">
            <v>0</v>
          </cell>
        </row>
        <row r="3514">
          <cell r="A3514" t="str">
            <v>M5</v>
          </cell>
          <cell r="B3514" t="str">
            <v>W18</v>
          </cell>
          <cell r="C3514">
            <v>43222</v>
          </cell>
          <cell r="D3514" t="str">
            <v>A</v>
          </cell>
          <cell r="E3514" t="str">
            <v>ASSY</v>
          </cell>
          <cell r="G3514" t="str">
            <v>Old</v>
          </cell>
          <cell r="H3514" t="str">
            <v>Book cover</v>
          </cell>
          <cell r="J3514">
            <v>849</v>
          </cell>
          <cell r="L3514">
            <v>11</v>
          </cell>
        </row>
        <row r="3515">
          <cell r="A3515" t="str">
            <v>M5</v>
          </cell>
          <cell r="B3515" t="str">
            <v>W18</v>
          </cell>
          <cell r="C3515">
            <v>43222</v>
          </cell>
          <cell r="D3515" t="str">
            <v>A</v>
          </cell>
          <cell r="E3515" t="str">
            <v>ASSY</v>
          </cell>
          <cell r="G3515" t="str">
            <v>Old</v>
          </cell>
          <cell r="H3515" t="str">
            <v>Book cover</v>
          </cell>
          <cell r="J3515">
            <v>250</v>
          </cell>
          <cell r="L3515">
            <v>0</v>
          </cell>
        </row>
        <row r="3516">
          <cell r="A3516" t="str">
            <v>M5</v>
          </cell>
          <cell r="B3516" t="str">
            <v>W18</v>
          </cell>
          <cell r="C3516">
            <v>43222</v>
          </cell>
          <cell r="D3516" t="str">
            <v>A</v>
          </cell>
          <cell r="E3516" t="str">
            <v>ASSY</v>
          </cell>
          <cell r="G3516" t="str">
            <v>Old</v>
          </cell>
          <cell r="H3516" t="str">
            <v>Book cover</v>
          </cell>
          <cell r="J3516">
            <v>210</v>
          </cell>
          <cell r="L3516">
            <v>0</v>
          </cell>
        </row>
        <row r="3517">
          <cell r="A3517" t="str">
            <v>M5</v>
          </cell>
          <cell r="B3517" t="str">
            <v>W18</v>
          </cell>
          <cell r="C3517">
            <v>43222</v>
          </cell>
          <cell r="D3517" t="str">
            <v>A</v>
          </cell>
          <cell r="E3517" t="str">
            <v>ASSY</v>
          </cell>
          <cell r="G3517" t="str">
            <v>Old</v>
          </cell>
          <cell r="H3517" t="str">
            <v>Book cover</v>
          </cell>
          <cell r="J3517">
            <v>84</v>
          </cell>
          <cell r="L3517">
            <v>0</v>
          </cell>
        </row>
        <row r="3518">
          <cell r="A3518" t="str">
            <v>M5</v>
          </cell>
          <cell r="B3518" t="str">
            <v>W18</v>
          </cell>
          <cell r="C3518">
            <v>43222</v>
          </cell>
          <cell r="D3518" t="str">
            <v>A</v>
          </cell>
          <cell r="E3518" t="str">
            <v>ASSY</v>
          </cell>
          <cell r="G3518" t="str">
            <v>Old</v>
          </cell>
          <cell r="H3518" t="str">
            <v>Book cover</v>
          </cell>
          <cell r="J3518">
            <v>61</v>
          </cell>
          <cell r="L3518">
            <v>0</v>
          </cell>
        </row>
        <row r="3519">
          <cell r="A3519" t="str">
            <v>M5</v>
          </cell>
          <cell r="B3519" t="str">
            <v>W18</v>
          </cell>
          <cell r="C3519">
            <v>43222</v>
          </cell>
          <cell r="D3519" t="str">
            <v>A</v>
          </cell>
          <cell r="E3519" t="str">
            <v>ASSY</v>
          </cell>
          <cell r="G3519" t="str">
            <v>Old</v>
          </cell>
          <cell r="H3519" t="str">
            <v>Clear View Cover</v>
          </cell>
          <cell r="J3519">
            <v>597</v>
          </cell>
          <cell r="L3519">
            <v>0</v>
          </cell>
        </row>
        <row r="3520">
          <cell r="A3520" t="str">
            <v>M5</v>
          </cell>
          <cell r="B3520" t="str">
            <v>W18</v>
          </cell>
          <cell r="C3520">
            <v>43222</v>
          </cell>
          <cell r="D3520" t="str">
            <v>A</v>
          </cell>
          <cell r="E3520" t="str">
            <v>ASSY</v>
          </cell>
          <cell r="G3520" t="str">
            <v>Old</v>
          </cell>
          <cell r="H3520" t="str">
            <v>Clear View Cover</v>
          </cell>
          <cell r="J3520">
            <v>1339</v>
          </cell>
          <cell r="L3520">
            <v>15</v>
          </cell>
        </row>
        <row r="3521">
          <cell r="A3521" t="str">
            <v>M5</v>
          </cell>
          <cell r="B3521" t="str">
            <v>W18</v>
          </cell>
          <cell r="C3521">
            <v>43222</v>
          </cell>
          <cell r="D3521" t="str">
            <v>A</v>
          </cell>
          <cell r="E3521" t="str">
            <v>ASSY</v>
          </cell>
          <cell r="G3521" t="str">
            <v>New</v>
          </cell>
          <cell r="H3521" t="str">
            <v>Clear View Cover</v>
          </cell>
          <cell r="J3521">
            <v>555</v>
          </cell>
          <cell r="L3521">
            <v>0</v>
          </cell>
        </row>
        <row r="3522">
          <cell r="A3522" t="str">
            <v>M5</v>
          </cell>
          <cell r="B3522" t="str">
            <v>W18</v>
          </cell>
          <cell r="C3522">
            <v>43222</v>
          </cell>
          <cell r="D3522" t="str">
            <v>A</v>
          </cell>
          <cell r="E3522" t="str">
            <v>ASSY</v>
          </cell>
          <cell r="G3522" t="str">
            <v>New</v>
          </cell>
          <cell r="H3522" t="str">
            <v>Clear View Cover</v>
          </cell>
          <cell r="J3522">
            <v>550</v>
          </cell>
          <cell r="L3522">
            <v>0</v>
          </cell>
        </row>
        <row r="3523">
          <cell r="A3523" t="str">
            <v>M5</v>
          </cell>
          <cell r="B3523" t="str">
            <v>W18</v>
          </cell>
          <cell r="C3523">
            <v>43222</v>
          </cell>
          <cell r="D3523" t="str">
            <v>A</v>
          </cell>
          <cell r="E3523" t="str">
            <v>ASSY</v>
          </cell>
          <cell r="G3523" t="str">
            <v>New</v>
          </cell>
          <cell r="H3523" t="str">
            <v>Clear View Cover</v>
          </cell>
          <cell r="J3523">
            <v>2961</v>
          </cell>
          <cell r="L3523">
            <v>12</v>
          </cell>
        </row>
        <row r="3524">
          <cell r="A3524" t="str">
            <v>M5</v>
          </cell>
          <cell r="B3524" t="str">
            <v>W18</v>
          </cell>
          <cell r="C3524">
            <v>43222</v>
          </cell>
          <cell r="D3524" t="str">
            <v>A</v>
          </cell>
          <cell r="E3524" t="str">
            <v>ASSY</v>
          </cell>
          <cell r="G3524" t="str">
            <v>New Silicon</v>
          </cell>
          <cell r="H3524" t="str">
            <v>Silicon</v>
          </cell>
          <cell r="J3524">
            <v>2109</v>
          </cell>
          <cell r="L3524">
            <v>9</v>
          </cell>
        </row>
        <row r="3525">
          <cell r="A3525" t="str">
            <v>M5</v>
          </cell>
          <cell r="B3525" t="str">
            <v>W18</v>
          </cell>
          <cell r="C3525">
            <v>43222</v>
          </cell>
          <cell r="D3525" t="str">
            <v>A</v>
          </cell>
          <cell r="E3525" t="str">
            <v>IN T/P</v>
          </cell>
          <cell r="G3525" t="str">
            <v>New</v>
          </cell>
          <cell r="H3525" t="str">
            <v>Clear View Cover</v>
          </cell>
          <cell r="J3525">
            <v>660</v>
          </cell>
          <cell r="L3525">
            <v>0</v>
          </cell>
        </row>
        <row r="3526">
          <cell r="A3526" t="str">
            <v>M5</v>
          </cell>
          <cell r="B3526" t="str">
            <v>W18</v>
          </cell>
          <cell r="C3526">
            <v>43222</v>
          </cell>
          <cell r="D3526" t="str">
            <v>A</v>
          </cell>
          <cell r="E3526" t="str">
            <v>IN T/P</v>
          </cell>
          <cell r="G3526" t="str">
            <v>New</v>
          </cell>
          <cell r="H3526" t="str">
            <v>Clear View Cover</v>
          </cell>
          <cell r="J3526">
            <v>539</v>
          </cell>
          <cell r="L3526">
            <v>0</v>
          </cell>
        </row>
        <row r="3527">
          <cell r="A3527" t="str">
            <v>M5</v>
          </cell>
          <cell r="B3527" t="str">
            <v>W18</v>
          </cell>
          <cell r="C3527">
            <v>43222</v>
          </cell>
          <cell r="D3527" t="str">
            <v>A</v>
          </cell>
          <cell r="E3527" t="str">
            <v>IN T/P</v>
          </cell>
          <cell r="G3527" t="str">
            <v>New</v>
          </cell>
          <cell r="H3527" t="str">
            <v>Clear View Cover</v>
          </cell>
          <cell r="J3527">
            <v>1682</v>
          </cell>
          <cell r="L3527">
            <v>0</v>
          </cell>
        </row>
        <row r="3528">
          <cell r="A3528" t="str">
            <v>M5</v>
          </cell>
          <cell r="B3528" t="str">
            <v>W18</v>
          </cell>
          <cell r="C3528">
            <v>43222</v>
          </cell>
          <cell r="D3528" t="str">
            <v>A</v>
          </cell>
          <cell r="E3528" t="str">
            <v>IN T/P</v>
          </cell>
          <cell r="G3528" t="str">
            <v>New</v>
          </cell>
          <cell r="H3528" t="str">
            <v>Clear View Cover</v>
          </cell>
          <cell r="J3528">
            <v>1054</v>
          </cell>
          <cell r="L3528">
            <v>1</v>
          </cell>
        </row>
        <row r="3529">
          <cell r="A3529" t="str">
            <v>M5</v>
          </cell>
          <cell r="B3529" t="str">
            <v>W18</v>
          </cell>
          <cell r="C3529">
            <v>43222</v>
          </cell>
          <cell r="D3529" t="str">
            <v>A</v>
          </cell>
          <cell r="E3529" t="str">
            <v>IN T/P</v>
          </cell>
          <cell r="G3529" t="str">
            <v>Old</v>
          </cell>
          <cell r="H3529" t="str">
            <v>Book cover</v>
          </cell>
          <cell r="J3529">
            <v>1440</v>
          </cell>
          <cell r="L3529">
            <v>0</v>
          </cell>
        </row>
        <row r="3530">
          <cell r="A3530" t="str">
            <v>M5</v>
          </cell>
          <cell r="B3530" t="str">
            <v>W18</v>
          </cell>
          <cell r="C3530">
            <v>43222</v>
          </cell>
          <cell r="D3530" t="str">
            <v>A</v>
          </cell>
          <cell r="E3530" t="str">
            <v>IN T/P</v>
          </cell>
          <cell r="G3530" t="str">
            <v>Old</v>
          </cell>
          <cell r="H3530" t="str">
            <v>Book cover</v>
          </cell>
          <cell r="J3530">
            <v>1500</v>
          </cell>
          <cell r="L3530">
            <v>0</v>
          </cell>
        </row>
        <row r="3531">
          <cell r="A3531" t="str">
            <v>M5</v>
          </cell>
          <cell r="B3531" t="str">
            <v>W18</v>
          </cell>
          <cell r="C3531">
            <v>43222</v>
          </cell>
          <cell r="D3531" t="str">
            <v>A</v>
          </cell>
          <cell r="E3531" t="str">
            <v>IN T/P</v>
          </cell>
          <cell r="G3531" t="str">
            <v>Old</v>
          </cell>
          <cell r="H3531" t="str">
            <v>Book cover</v>
          </cell>
          <cell r="J3531">
            <v>224</v>
          </cell>
          <cell r="L3531">
            <v>0</v>
          </cell>
        </row>
        <row r="3532">
          <cell r="A3532" t="str">
            <v>M5</v>
          </cell>
          <cell r="B3532" t="str">
            <v>W18</v>
          </cell>
          <cell r="C3532">
            <v>43222</v>
          </cell>
          <cell r="D3532" t="str">
            <v>A</v>
          </cell>
          <cell r="E3532" t="str">
            <v>IN T/P</v>
          </cell>
          <cell r="G3532" t="str">
            <v>Old</v>
          </cell>
          <cell r="H3532" t="str">
            <v>Book cover</v>
          </cell>
          <cell r="J3532">
            <v>106</v>
          </cell>
          <cell r="L3532">
            <v>0</v>
          </cell>
        </row>
        <row r="3533">
          <cell r="A3533" t="str">
            <v>M5</v>
          </cell>
          <cell r="B3533" t="str">
            <v>W18</v>
          </cell>
          <cell r="C3533">
            <v>43222</v>
          </cell>
          <cell r="D3533" t="str">
            <v>A</v>
          </cell>
          <cell r="E3533" t="str">
            <v>IN T/P</v>
          </cell>
          <cell r="G3533" t="str">
            <v>Old</v>
          </cell>
          <cell r="H3533" t="str">
            <v>Book cover</v>
          </cell>
          <cell r="J3533">
            <v>43</v>
          </cell>
          <cell r="L3533">
            <v>0</v>
          </cell>
        </row>
        <row r="3534">
          <cell r="A3534" t="str">
            <v>M5</v>
          </cell>
          <cell r="B3534" t="str">
            <v>W18</v>
          </cell>
          <cell r="C3534">
            <v>43222</v>
          </cell>
          <cell r="D3534" t="str">
            <v>A</v>
          </cell>
          <cell r="E3534" t="str">
            <v>IN T/P</v>
          </cell>
          <cell r="G3534" t="str">
            <v>Old</v>
          </cell>
          <cell r="H3534" t="str">
            <v>Book cover</v>
          </cell>
          <cell r="J3534">
            <v>35</v>
          </cell>
          <cell r="L3534">
            <v>0</v>
          </cell>
        </row>
        <row r="3535">
          <cell r="A3535" t="str">
            <v>M5</v>
          </cell>
          <cell r="B3535" t="str">
            <v>W18</v>
          </cell>
          <cell r="C3535">
            <v>43222</v>
          </cell>
          <cell r="D3535" t="str">
            <v>A</v>
          </cell>
          <cell r="E3535" t="str">
            <v>IN VAI</v>
          </cell>
          <cell r="G3535" t="str">
            <v>Old</v>
          </cell>
          <cell r="H3535" t="str">
            <v>Flip Cover</v>
          </cell>
          <cell r="J3535">
            <v>1050</v>
          </cell>
          <cell r="L3535">
            <v>0</v>
          </cell>
        </row>
        <row r="3536">
          <cell r="A3536" t="str">
            <v>M5</v>
          </cell>
          <cell r="B3536" t="str">
            <v>W18</v>
          </cell>
          <cell r="C3536">
            <v>43222</v>
          </cell>
          <cell r="D3536" t="str">
            <v>A</v>
          </cell>
          <cell r="E3536" t="str">
            <v>IN VAI</v>
          </cell>
          <cell r="G3536" t="str">
            <v>Old</v>
          </cell>
          <cell r="H3536" t="str">
            <v>Flip Cover</v>
          </cell>
          <cell r="J3536">
            <v>1050</v>
          </cell>
          <cell r="L3536">
            <v>0</v>
          </cell>
        </row>
        <row r="3537">
          <cell r="A3537" t="str">
            <v>M5</v>
          </cell>
          <cell r="B3537" t="str">
            <v>W18</v>
          </cell>
          <cell r="C3537">
            <v>43222</v>
          </cell>
          <cell r="D3537" t="str">
            <v>A</v>
          </cell>
          <cell r="E3537" t="str">
            <v>IN VAI</v>
          </cell>
          <cell r="G3537" t="str">
            <v>Old</v>
          </cell>
          <cell r="H3537" t="str">
            <v>Flip Cover</v>
          </cell>
          <cell r="J3537">
            <v>370</v>
          </cell>
          <cell r="L3537">
            <v>0</v>
          </cell>
        </row>
        <row r="3538">
          <cell r="A3538" t="str">
            <v>M5</v>
          </cell>
          <cell r="B3538" t="str">
            <v>W18</v>
          </cell>
          <cell r="C3538">
            <v>43222</v>
          </cell>
          <cell r="D3538" t="str">
            <v>A</v>
          </cell>
          <cell r="E3538" t="str">
            <v>EDGE COATING</v>
          </cell>
          <cell r="G3538" t="str">
            <v>New</v>
          </cell>
          <cell r="H3538" t="str">
            <v>Clear View Cover</v>
          </cell>
          <cell r="J3538">
            <v>589</v>
          </cell>
          <cell r="L3538">
            <v>0</v>
          </cell>
        </row>
        <row r="3539">
          <cell r="A3539" t="str">
            <v>M5</v>
          </cell>
          <cell r="B3539" t="str">
            <v>W18</v>
          </cell>
          <cell r="C3539">
            <v>43222</v>
          </cell>
          <cell r="D3539" t="str">
            <v>A</v>
          </cell>
          <cell r="E3539" t="str">
            <v>EDGE COATING</v>
          </cell>
          <cell r="G3539" t="str">
            <v>New</v>
          </cell>
          <cell r="H3539" t="str">
            <v>Clear View Cover</v>
          </cell>
          <cell r="J3539">
            <v>93</v>
          </cell>
          <cell r="L3539">
            <v>0</v>
          </cell>
        </row>
        <row r="3540">
          <cell r="A3540" t="str">
            <v>M5</v>
          </cell>
          <cell r="B3540" t="str">
            <v>W18</v>
          </cell>
          <cell r="C3540">
            <v>43222</v>
          </cell>
          <cell r="D3540" t="str">
            <v>A</v>
          </cell>
          <cell r="E3540" t="str">
            <v>EDGE COATING</v>
          </cell>
          <cell r="G3540" t="str">
            <v>New</v>
          </cell>
          <cell r="H3540" t="str">
            <v>Clear View Cover</v>
          </cell>
          <cell r="J3540">
            <v>129</v>
          </cell>
          <cell r="L3540">
            <v>0</v>
          </cell>
        </row>
        <row r="3541">
          <cell r="A3541" t="str">
            <v>M5</v>
          </cell>
          <cell r="B3541" t="str">
            <v>W18</v>
          </cell>
          <cell r="C3541">
            <v>43222</v>
          </cell>
          <cell r="D3541" t="str">
            <v>A</v>
          </cell>
          <cell r="E3541" t="str">
            <v>EDGE COATING</v>
          </cell>
          <cell r="G3541" t="str">
            <v>New</v>
          </cell>
          <cell r="H3541" t="str">
            <v>Clear View Cover</v>
          </cell>
          <cell r="J3541">
            <v>2004</v>
          </cell>
          <cell r="L3541">
            <v>3</v>
          </cell>
        </row>
        <row r="3542">
          <cell r="A3542" t="str">
            <v>M5</v>
          </cell>
          <cell r="B3542" t="str">
            <v>W18</v>
          </cell>
          <cell r="C3542">
            <v>43222</v>
          </cell>
          <cell r="D3542" t="str">
            <v>A</v>
          </cell>
          <cell r="E3542" t="str">
            <v>EDGE COATING</v>
          </cell>
          <cell r="G3542" t="str">
            <v>New</v>
          </cell>
          <cell r="H3542" t="str">
            <v>Clear View Cover</v>
          </cell>
          <cell r="J3542">
            <v>1200</v>
          </cell>
          <cell r="L3542">
            <v>0</v>
          </cell>
        </row>
        <row r="3543">
          <cell r="A3543" t="str">
            <v>M5</v>
          </cell>
          <cell r="B3543" t="str">
            <v>W18</v>
          </cell>
          <cell r="C3543">
            <v>43222</v>
          </cell>
          <cell r="D3543" t="str">
            <v>A</v>
          </cell>
          <cell r="E3543" t="str">
            <v>EDGE COATING</v>
          </cell>
          <cell r="G3543" t="str">
            <v>New</v>
          </cell>
          <cell r="H3543" t="str">
            <v>Clear View Cover</v>
          </cell>
          <cell r="J3543">
            <v>359</v>
          </cell>
          <cell r="L3543">
            <v>2</v>
          </cell>
        </row>
        <row r="3544">
          <cell r="A3544" t="str">
            <v>M5</v>
          </cell>
          <cell r="B3544" t="str">
            <v>W18</v>
          </cell>
          <cell r="C3544">
            <v>43222</v>
          </cell>
          <cell r="D3544" t="str">
            <v>A</v>
          </cell>
          <cell r="E3544" t="str">
            <v>EDGE COATING</v>
          </cell>
          <cell r="G3544" t="str">
            <v>New</v>
          </cell>
          <cell r="H3544" t="str">
            <v>Clear View Cover</v>
          </cell>
          <cell r="J3544">
            <v>678</v>
          </cell>
          <cell r="L3544">
            <v>0</v>
          </cell>
        </row>
        <row r="3545">
          <cell r="A3545" t="str">
            <v>M5</v>
          </cell>
          <cell r="B3545" t="str">
            <v>W18</v>
          </cell>
          <cell r="C3545">
            <v>43222</v>
          </cell>
          <cell r="D3545" t="str">
            <v>A</v>
          </cell>
          <cell r="E3545" t="str">
            <v>EDGE COATING</v>
          </cell>
          <cell r="G3545" t="str">
            <v>New</v>
          </cell>
          <cell r="H3545" t="str">
            <v>Clear View Cover</v>
          </cell>
          <cell r="J3545">
            <v>400</v>
          </cell>
          <cell r="L3545">
            <v>0</v>
          </cell>
        </row>
        <row r="3546">
          <cell r="A3546" t="str">
            <v>M5</v>
          </cell>
          <cell r="B3546" t="str">
            <v>W18</v>
          </cell>
          <cell r="C3546">
            <v>43222</v>
          </cell>
          <cell r="D3546" t="str">
            <v>A</v>
          </cell>
          <cell r="E3546" t="str">
            <v>EDGE COATING</v>
          </cell>
          <cell r="G3546" t="str">
            <v>New</v>
          </cell>
          <cell r="H3546" t="str">
            <v>Clear View Cover</v>
          </cell>
          <cell r="J3546">
            <v>508</v>
          </cell>
          <cell r="L3546">
            <v>5</v>
          </cell>
        </row>
        <row r="3547">
          <cell r="A3547" t="str">
            <v>M5</v>
          </cell>
          <cell r="B3547" t="str">
            <v>W18</v>
          </cell>
          <cell r="C3547">
            <v>43222</v>
          </cell>
          <cell r="D3547" t="str">
            <v>A</v>
          </cell>
          <cell r="E3547" t="str">
            <v>EDGE COATING</v>
          </cell>
          <cell r="G3547" t="str">
            <v>New</v>
          </cell>
          <cell r="H3547" t="str">
            <v>Clear View Cover</v>
          </cell>
          <cell r="J3547">
            <v>598</v>
          </cell>
          <cell r="L3547">
            <v>4</v>
          </cell>
        </row>
        <row r="3548">
          <cell r="A3548" t="str">
            <v>M5</v>
          </cell>
          <cell r="B3548" t="str">
            <v>W18</v>
          </cell>
          <cell r="C3548">
            <v>43222</v>
          </cell>
          <cell r="D3548" t="str">
            <v>A</v>
          </cell>
          <cell r="E3548" t="str">
            <v>EDGE COATING</v>
          </cell>
          <cell r="G3548" t="str">
            <v>Old</v>
          </cell>
          <cell r="H3548" t="str">
            <v>Clear View Cover</v>
          </cell>
          <cell r="J3548">
            <v>952</v>
          </cell>
          <cell r="L3548">
            <v>0</v>
          </cell>
        </row>
        <row r="3549">
          <cell r="A3549" t="str">
            <v>M5</v>
          </cell>
          <cell r="B3549" t="str">
            <v>W18</v>
          </cell>
          <cell r="C3549">
            <v>43222</v>
          </cell>
          <cell r="D3549" t="str">
            <v>A</v>
          </cell>
          <cell r="E3549" t="str">
            <v>EDGE COATING</v>
          </cell>
          <cell r="G3549" t="str">
            <v>Old</v>
          </cell>
          <cell r="H3549" t="str">
            <v>Book cover</v>
          </cell>
          <cell r="J3549">
            <v>396</v>
          </cell>
          <cell r="L3549">
            <v>0</v>
          </cell>
        </row>
        <row r="3550">
          <cell r="A3550" t="str">
            <v>M5</v>
          </cell>
          <cell r="B3550" t="str">
            <v>W18</v>
          </cell>
          <cell r="C3550">
            <v>43222</v>
          </cell>
          <cell r="D3550" t="str">
            <v>A</v>
          </cell>
          <cell r="E3550" t="str">
            <v>EDGE COATING</v>
          </cell>
          <cell r="G3550" t="str">
            <v>Old</v>
          </cell>
          <cell r="H3550" t="str">
            <v>Book cover</v>
          </cell>
          <cell r="J3550">
            <v>184</v>
          </cell>
          <cell r="L3550">
            <v>0</v>
          </cell>
        </row>
        <row r="3551">
          <cell r="A3551" t="str">
            <v>M5</v>
          </cell>
          <cell r="B3551" t="str">
            <v>W18</v>
          </cell>
          <cell r="C3551">
            <v>43222</v>
          </cell>
          <cell r="D3551" t="str">
            <v>A</v>
          </cell>
          <cell r="E3551" t="str">
            <v>EDGE COATING</v>
          </cell>
          <cell r="G3551" t="str">
            <v>Old</v>
          </cell>
          <cell r="H3551" t="str">
            <v>Book cover</v>
          </cell>
          <cell r="J3551">
            <v>375</v>
          </cell>
          <cell r="L3551">
            <v>2</v>
          </cell>
        </row>
        <row r="3552">
          <cell r="A3552" t="str">
            <v>M5</v>
          </cell>
          <cell r="B3552" t="str">
            <v>W18</v>
          </cell>
          <cell r="C3552">
            <v>43222</v>
          </cell>
          <cell r="D3552" t="str">
            <v>A</v>
          </cell>
          <cell r="E3552" t="str">
            <v>EDGE COATING</v>
          </cell>
          <cell r="G3552" t="str">
            <v>Old</v>
          </cell>
          <cell r="H3552" t="str">
            <v>Book cover</v>
          </cell>
          <cell r="J3552">
            <v>105</v>
          </cell>
          <cell r="L3552">
            <v>0</v>
          </cell>
        </row>
        <row r="3553">
          <cell r="A3553" t="str">
            <v>M5</v>
          </cell>
          <cell r="B3553" t="str">
            <v>W18</v>
          </cell>
          <cell r="C3553">
            <v>43222</v>
          </cell>
          <cell r="D3553" t="str">
            <v>A</v>
          </cell>
          <cell r="E3553" t="str">
            <v>EDGE COATING</v>
          </cell>
          <cell r="G3553" t="str">
            <v>Old</v>
          </cell>
          <cell r="H3553" t="str">
            <v>Book cover</v>
          </cell>
          <cell r="J3553">
            <v>871</v>
          </cell>
          <cell r="L3553">
            <v>2</v>
          </cell>
        </row>
        <row r="3554">
          <cell r="A3554" t="str">
            <v>M5</v>
          </cell>
          <cell r="B3554" t="str">
            <v>W18</v>
          </cell>
          <cell r="C3554">
            <v>43222</v>
          </cell>
          <cell r="D3554" t="str">
            <v>A</v>
          </cell>
          <cell r="E3554" t="str">
            <v>EDGE COATING</v>
          </cell>
          <cell r="G3554" t="str">
            <v>Old</v>
          </cell>
          <cell r="H3554" t="str">
            <v>Book cover</v>
          </cell>
          <cell r="J3554">
            <v>26</v>
          </cell>
          <cell r="L3554">
            <v>0</v>
          </cell>
        </row>
        <row r="3555">
          <cell r="A3555" t="str">
            <v>M5</v>
          </cell>
          <cell r="B3555" t="str">
            <v>W18</v>
          </cell>
          <cell r="C3555">
            <v>43222</v>
          </cell>
          <cell r="D3555" t="str">
            <v>A</v>
          </cell>
          <cell r="E3555" t="str">
            <v>EDGE COATING</v>
          </cell>
          <cell r="G3555" t="str">
            <v>Old</v>
          </cell>
          <cell r="H3555" t="str">
            <v>Book cover</v>
          </cell>
          <cell r="J3555">
            <v>6</v>
          </cell>
          <cell r="L3555">
            <v>0</v>
          </cell>
        </row>
        <row r="3556">
          <cell r="A3556" t="str">
            <v>M5</v>
          </cell>
          <cell r="B3556" t="str">
            <v>W18</v>
          </cell>
          <cell r="C3556">
            <v>43222</v>
          </cell>
          <cell r="D3556" t="str">
            <v>A</v>
          </cell>
          <cell r="E3556" t="str">
            <v>EDGE COATING</v>
          </cell>
          <cell r="G3556" t="str">
            <v>Old</v>
          </cell>
          <cell r="H3556" t="str">
            <v>Book cover</v>
          </cell>
          <cell r="J3556">
            <v>1058</v>
          </cell>
          <cell r="L3556">
            <v>0</v>
          </cell>
        </row>
        <row r="3557">
          <cell r="A3557" t="str">
            <v>M5</v>
          </cell>
          <cell r="B3557" t="str">
            <v>W18</v>
          </cell>
          <cell r="C3557">
            <v>43222</v>
          </cell>
          <cell r="D3557" t="str">
            <v>A</v>
          </cell>
          <cell r="E3557" t="str">
            <v>PACKING</v>
          </cell>
          <cell r="G3557" t="str">
            <v>Old</v>
          </cell>
          <cell r="H3557" t="str">
            <v>Flip Cover</v>
          </cell>
          <cell r="J3557">
            <v>1491</v>
          </cell>
          <cell r="L3557">
            <v>11</v>
          </cell>
        </row>
        <row r="3558">
          <cell r="A3558" t="str">
            <v>M5</v>
          </cell>
          <cell r="B3558" t="str">
            <v>W18</v>
          </cell>
          <cell r="C3558">
            <v>43222</v>
          </cell>
          <cell r="D3558" t="str">
            <v>A</v>
          </cell>
          <cell r="E3558" t="str">
            <v>PACKING</v>
          </cell>
          <cell r="G3558" t="str">
            <v>New</v>
          </cell>
          <cell r="H3558" t="str">
            <v>Clear View Cover</v>
          </cell>
          <cell r="J3558">
            <v>1509</v>
          </cell>
          <cell r="L3558">
            <v>3</v>
          </cell>
        </row>
        <row r="3559">
          <cell r="A3559" t="str">
            <v>M5</v>
          </cell>
          <cell r="B3559" t="str">
            <v>W18</v>
          </cell>
          <cell r="C3559">
            <v>43222</v>
          </cell>
          <cell r="D3559" t="str">
            <v>A</v>
          </cell>
          <cell r="E3559" t="str">
            <v>PACKING</v>
          </cell>
          <cell r="G3559" t="str">
            <v>Old</v>
          </cell>
          <cell r="H3559" t="str">
            <v>Flip Cover</v>
          </cell>
          <cell r="J3559">
            <v>440</v>
          </cell>
          <cell r="L3559">
            <v>0</v>
          </cell>
        </row>
        <row r="3560">
          <cell r="A3560" t="str">
            <v>M5</v>
          </cell>
          <cell r="B3560" t="str">
            <v>W18</v>
          </cell>
          <cell r="C3560">
            <v>43222</v>
          </cell>
          <cell r="D3560" t="str">
            <v>A</v>
          </cell>
          <cell r="E3560" t="str">
            <v>PACKING</v>
          </cell>
          <cell r="G3560" t="str">
            <v>Old</v>
          </cell>
          <cell r="H3560" t="str">
            <v>Flip Cover</v>
          </cell>
          <cell r="J3560">
            <v>282</v>
          </cell>
          <cell r="L3560">
            <v>2</v>
          </cell>
        </row>
        <row r="3561">
          <cell r="A3561" t="str">
            <v>M5</v>
          </cell>
          <cell r="B3561" t="str">
            <v>W18</v>
          </cell>
          <cell r="C3561">
            <v>43222</v>
          </cell>
          <cell r="D3561" t="str">
            <v>A</v>
          </cell>
          <cell r="E3561" t="str">
            <v>PACKING</v>
          </cell>
          <cell r="G3561" t="str">
            <v>Old</v>
          </cell>
          <cell r="H3561" t="str">
            <v>Clear View Cover</v>
          </cell>
          <cell r="J3561">
            <v>60</v>
          </cell>
          <cell r="L3561">
            <v>1</v>
          </cell>
        </row>
        <row r="3562">
          <cell r="A3562" t="str">
            <v>M5</v>
          </cell>
          <cell r="B3562" t="str">
            <v>W18</v>
          </cell>
          <cell r="C3562">
            <v>43222</v>
          </cell>
          <cell r="D3562" t="str">
            <v>A</v>
          </cell>
          <cell r="E3562" t="str">
            <v>PACKING</v>
          </cell>
          <cell r="G3562" t="str">
            <v>New</v>
          </cell>
          <cell r="H3562" t="str">
            <v>Clear View Cover</v>
          </cell>
          <cell r="J3562">
            <v>2744</v>
          </cell>
          <cell r="L3562">
            <v>39</v>
          </cell>
        </row>
        <row r="3563">
          <cell r="A3563" t="str">
            <v>M5</v>
          </cell>
          <cell r="B3563" t="str">
            <v>W18</v>
          </cell>
          <cell r="C3563">
            <v>43222</v>
          </cell>
          <cell r="D3563" t="str">
            <v>A</v>
          </cell>
          <cell r="E3563" t="str">
            <v>PACKING</v>
          </cell>
          <cell r="G3563" t="str">
            <v>New</v>
          </cell>
          <cell r="H3563" t="str">
            <v>Clear View Cover</v>
          </cell>
          <cell r="J3563">
            <v>222</v>
          </cell>
          <cell r="L3563">
            <v>2</v>
          </cell>
        </row>
        <row r="3564">
          <cell r="A3564" t="str">
            <v>M5</v>
          </cell>
          <cell r="B3564" t="str">
            <v>W18</v>
          </cell>
          <cell r="C3564">
            <v>43222</v>
          </cell>
          <cell r="D3564" t="str">
            <v>A</v>
          </cell>
          <cell r="E3564" t="str">
            <v>PACKING</v>
          </cell>
          <cell r="G3564" t="str">
            <v>Old</v>
          </cell>
          <cell r="H3564" t="str">
            <v>Book cover</v>
          </cell>
          <cell r="J3564">
            <v>1384</v>
          </cell>
          <cell r="L3564">
            <v>6</v>
          </cell>
        </row>
        <row r="3565">
          <cell r="A3565" t="str">
            <v>M5</v>
          </cell>
          <cell r="B3565" t="str">
            <v>W18</v>
          </cell>
          <cell r="C3565">
            <v>43222</v>
          </cell>
          <cell r="D3565" t="str">
            <v>A</v>
          </cell>
          <cell r="E3565" t="str">
            <v>PACKING</v>
          </cell>
          <cell r="G3565" t="str">
            <v>Old</v>
          </cell>
          <cell r="H3565" t="str">
            <v>Book cover</v>
          </cell>
          <cell r="J3565">
            <v>501</v>
          </cell>
          <cell r="L3565">
            <v>1</v>
          </cell>
        </row>
        <row r="3566">
          <cell r="A3566" t="str">
            <v>M5</v>
          </cell>
          <cell r="B3566" t="str">
            <v>W18</v>
          </cell>
          <cell r="C3566">
            <v>43222</v>
          </cell>
          <cell r="D3566" t="str">
            <v>A</v>
          </cell>
          <cell r="E3566" t="str">
            <v>PACKING</v>
          </cell>
          <cell r="G3566" t="str">
            <v>Old</v>
          </cell>
          <cell r="H3566" t="str">
            <v>Book cover</v>
          </cell>
          <cell r="J3566">
            <v>655</v>
          </cell>
          <cell r="L3566">
            <v>15</v>
          </cell>
        </row>
        <row r="3567">
          <cell r="A3567" t="str">
            <v>M5</v>
          </cell>
          <cell r="B3567" t="str">
            <v>W18</v>
          </cell>
          <cell r="C3567">
            <v>43222</v>
          </cell>
          <cell r="D3567" t="str">
            <v>A</v>
          </cell>
          <cell r="E3567" t="str">
            <v>PACKING</v>
          </cell>
          <cell r="G3567" t="str">
            <v>New Silicon</v>
          </cell>
          <cell r="H3567" t="str">
            <v>Silicon</v>
          </cell>
          <cell r="J3567">
            <v>779</v>
          </cell>
          <cell r="L3567">
            <v>19</v>
          </cell>
        </row>
        <row r="3568">
          <cell r="A3568" t="str">
            <v>M5</v>
          </cell>
          <cell r="B3568" t="str">
            <v>W18</v>
          </cell>
          <cell r="C3568">
            <v>43222</v>
          </cell>
          <cell r="D3568" t="str">
            <v>A</v>
          </cell>
          <cell r="E3568" t="str">
            <v>PACKING</v>
          </cell>
          <cell r="G3568" t="str">
            <v>New Silicon</v>
          </cell>
          <cell r="H3568" t="str">
            <v>Silicon</v>
          </cell>
          <cell r="J3568">
            <v>1272</v>
          </cell>
          <cell r="L3568">
            <v>32</v>
          </cell>
        </row>
        <row r="3569">
          <cell r="A3569" t="str">
            <v>M5</v>
          </cell>
          <cell r="B3569" t="str">
            <v>W18</v>
          </cell>
          <cell r="C3569">
            <v>43222</v>
          </cell>
          <cell r="D3569" t="str">
            <v>A</v>
          </cell>
          <cell r="E3569" t="str">
            <v>PACKING</v>
          </cell>
          <cell r="G3569" t="str">
            <v>Old Silicon</v>
          </cell>
          <cell r="H3569" t="str">
            <v>Silicon</v>
          </cell>
          <cell r="J3569">
            <v>833</v>
          </cell>
          <cell r="L3569">
            <v>55</v>
          </cell>
        </row>
        <row r="3570">
          <cell r="A3570" t="str">
            <v>M5</v>
          </cell>
          <cell r="B3570" t="str">
            <v>W18</v>
          </cell>
          <cell r="C3570">
            <v>43222</v>
          </cell>
          <cell r="D3570" t="str">
            <v>A</v>
          </cell>
          <cell r="E3570" t="str">
            <v>PACKING</v>
          </cell>
          <cell r="G3570" t="str">
            <v>Old Silicon</v>
          </cell>
          <cell r="H3570" t="str">
            <v>Silicon</v>
          </cell>
          <cell r="J3570">
            <v>120</v>
          </cell>
          <cell r="L3570">
            <v>0</v>
          </cell>
        </row>
        <row r="3571">
          <cell r="A3571" t="str">
            <v>M5</v>
          </cell>
          <cell r="B3571" t="str">
            <v>W18</v>
          </cell>
          <cell r="C3571">
            <v>43222</v>
          </cell>
          <cell r="D3571" t="str">
            <v>A</v>
          </cell>
          <cell r="E3571" t="str">
            <v>PACKING</v>
          </cell>
          <cell r="G3571" t="str">
            <v>Old Silicon</v>
          </cell>
          <cell r="H3571" t="str">
            <v>Silicon</v>
          </cell>
          <cell r="J3571">
            <v>98</v>
          </cell>
          <cell r="L3571">
            <v>0</v>
          </cell>
        </row>
        <row r="3572">
          <cell r="A3572" t="str">
            <v>M5</v>
          </cell>
          <cell r="B3572" t="str">
            <v>W18</v>
          </cell>
          <cell r="C3572">
            <v>43222</v>
          </cell>
          <cell r="D3572" t="str">
            <v>B</v>
          </cell>
          <cell r="E3572" t="str">
            <v>MAIN HEATING</v>
          </cell>
          <cell r="G3572" t="str">
            <v>New</v>
          </cell>
          <cell r="H3572" t="str">
            <v>Clear View Cover</v>
          </cell>
          <cell r="J3572">
            <v>2242</v>
          </cell>
          <cell r="L3572">
            <v>0</v>
          </cell>
        </row>
        <row r="3573">
          <cell r="A3573" t="str">
            <v>M5</v>
          </cell>
          <cell r="B3573" t="str">
            <v>W18</v>
          </cell>
          <cell r="C3573">
            <v>43222</v>
          </cell>
          <cell r="D3573" t="str">
            <v>B</v>
          </cell>
          <cell r="E3573" t="str">
            <v>MAIN HEATING</v>
          </cell>
          <cell r="G3573" t="str">
            <v>New</v>
          </cell>
          <cell r="H3573" t="str">
            <v>Clear View Cover</v>
          </cell>
          <cell r="J3573">
            <v>181</v>
          </cell>
          <cell r="L3573">
            <v>0</v>
          </cell>
        </row>
        <row r="3574">
          <cell r="A3574" t="str">
            <v>M5</v>
          </cell>
          <cell r="B3574" t="str">
            <v>W18</v>
          </cell>
          <cell r="C3574">
            <v>43222</v>
          </cell>
          <cell r="D3574" t="str">
            <v>B</v>
          </cell>
          <cell r="E3574" t="str">
            <v>MAIN HEATING</v>
          </cell>
          <cell r="G3574" t="str">
            <v>New</v>
          </cell>
          <cell r="H3574" t="str">
            <v>Clear View Cover</v>
          </cell>
          <cell r="J3574">
            <v>78</v>
          </cell>
          <cell r="L3574">
            <v>0</v>
          </cell>
        </row>
        <row r="3575">
          <cell r="A3575" t="str">
            <v>M5</v>
          </cell>
          <cell r="B3575" t="str">
            <v>W18</v>
          </cell>
          <cell r="C3575">
            <v>43222</v>
          </cell>
          <cell r="D3575" t="str">
            <v>B</v>
          </cell>
          <cell r="E3575" t="str">
            <v>MAIN HEATING</v>
          </cell>
          <cell r="G3575" t="str">
            <v>New</v>
          </cell>
          <cell r="H3575" t="str">
            <v>Clear View Cover</v>
          </cell>
          <cell r="J3575">
            <v>391</v>
          </cell>
          <cell r="L3575">
            <v>0</v>
          </cell>
        </row>
        <row r="3576">
          <cell r="A3576" t="str">
            <v>M5</v>
          </cell>
          <cell r="B3576" t="str">
            <v>W18</v>
          </cell>
          <cell r="C3576">
            <v>43222</v>
          </cell>
          <cell r="D3576" t="str">
            <v>B</v>
          </cell>
          <cell r="E3576" t="str">
            <v>ASSY</v>
          </cell>
          <cell r="G3576" t="str">
            <v>Old</v>
          </cell>
          <cell r="H3576" t="str">
            <v>Book cover</v>
          </cell>
          <cell r="J3576">
            <v>774</v>
          </cell>
          <cell r="L3576">
            <v>8</v>
          </cell>
        </row>
        <row r="3577">
          <cell r="A3577" t="str">
            <v>M5</v>
          </cell>
          <cell r="B3577" t="str">
            <v>W18</v>
          </cell>
          <cell r="C3577">
            <v>43222</v>
          </cell>
          <cell r="D3577" t="str">
            <v>B</v>
          </cell>
          <cell r="E3577" t="str">
            <v>ASSY</v>
          </cell>
          <cell r="G3577" t="str">
            <v>Old</v>
          </cell>
          <cell r="H3577" t="str">
            <v>Book cover</v>
          </cell>
          <cell r="J3577">
            <v>195</v>
          </cell>
          <cell r="L3577">
            <v>2</v>
          </cell>
        </row>
        <row r="3578">
          <cell r="A3578" t="str">
            <v>M5</v>
          </cell>
          <cell r="B3578" t="str">
            <v>W18</v>
          </cell>
          <cell r="C3578">
            <v>43222</v>
          </cell>
          <cell r="D3578" t="str">
            <v>B</v>
          </cell>
          <cell r="E3578" t="str">
            <v>ASSY</v>
          </cell>
          <cell r="G3578" t="str">
            <v>Old</v>
          </cell>
          <cell r="H3578" t="str">
            <v>Book cover</v>
          </cell>
          <cell r="J3578">
            <v>123</v>
          </cell>
          <cell r="L3578">
            <v>0</v>
          </cell>
        </row>
        <row r="3579">
          <cell r="A3579" t="str">
            <v>M5</v>
          </cell>
          <cell r="B3579" t="str">
            <v>W18</v>
          </cell>
          <cell r="C3579">
            <v>43222</v>
          </cell>
          <cell r="D3579" t="str">
            <v>B</v>
          </cell>
          <cell r="E3579" t="str">
            <v>ASSY</v>
          </cell>
          <cell r="G3579" t="str">
            <v>Old</v>
          </cell>
          <cell r="H3579" t="str">
            <v>Book cover</v>
          </cell>
          <cell r="J3579">
            <v>1017</v>
          </cell>
          <cell r="L3579">
            <v>0</v>
          </cell>
        </row>
        <row r="3580">
          <cell r="A3580" t="str">
            <v>M5</v>
          </cell>
          <cell r="B3580" t="str">
            <v>W18</v>
          </cell>
          <cell r="C3580">
            <v>43222</v>
          </cell>
          <cell r="D3580" t="str">
            <v>B</v>
          </cell>
          <cell r="E3580" t="str">
            <v>ASSY</v>
          </cell>
          <cell r="G3580" t="str">
            <v>Old</v>
          </cell>
          <cell r="H3580" t="str">
            <v>Book cover</v>
          </cell>
          <cell r="J3580">
            <v>199</v>
          </cell>
          <cell r="L3580">
            <v>0</v>
          </cell>
        </row>
        <row r="3581">
          <cell r="A3581" t="str">
            <v>M5</v>
          </cell>
          <cell r="B3581" t="str">
            <v>W18</v>
          </cell>
          <cell r="C3581">
            <v>43222</v>
          </cell>
          <cell r="D3581" t="str">
            <v>B</v>
          </cell>
          <cell r="E3581" t="str">
            <v>ASSY</v>
          </cell>
          <cell r="G3581" t="str">
            <v>Old</v>
          </cell>
          <cell r="H3581" t="str">
            <v>Book cover</v>
          </cell>
          <cell r="J3581">
            <v>103</v>
          </cell>
          <cell r="L3581">
            <v>1</v>
          </cell>
        </row>
        <row r="3582">
          <cell r="A3582" t="str">
            <v>M5</v>
          </cell>
          <cell r="B3582" t="str">
            <v>W18</v>
          </cell>
          <cell r="C3582">
            <v>43222</v>
          </cell>
          <cell r="D3582" t="str">
            <v>B</v>
          </cell>
          <cell r="E3582" t="str">
            <v>ASSY</v>
          </cell>
          <cell r="G3582" t="str">
            <v>Old</v>
          </cell>
          <cell r="H3582" t="str">
            <v>Book cover</v>
          </cell>
          <cell r="J3582">
            <v>100</v>
          </cell>
          <cell r="L3582">
            <v>0</v>
          </cell>
        </row>
        <row r="3583">
          <cell r="A3583" t="str">
            <v>M5</v>
          </cell>
          <cell r="B3583" t="str">
            <v>W18</v>
          </cell>
          <cell r="C3583">
            <v>43222</v>
          </cell>
          <cell r="D3583" t="str">
            <v>B</v>
          </cell>
          <cell r="E3583" t="str">
            <v>ASSY</v>
          </cell>
          <cell r="G3583" t="str">
            <v>Old</v>
          </cell>
          <cell r="H3583" t="str">
            <v>Book cover</v>
          </cell>
          <cell r="J3583">
            <v>148</v>
          </cell>
          <cell r="L3583">
            <v>0</v>
          </cell>
        </row>
        <row r="3584">
          <cell r="A3584" t="str">
            <v>M5</v>
          </cell>
          <cell r="B3584" t="str">
            <v>W18</v>
          </cell>
          <cell r="C3584">
            <v>43222</v>
          </cell>
          <cell r="D3584" t="str">
            <v>B</v>
          </cell>
          <cell r="E3584" t="str">
            <v>MAIN HEATING</v>
          </cell>
          <cell r="G3584" t="str">
            <v>Old</v>
          </cell>
          <cell r="H3584" t="str">
            <v>Clear View Cover</v>
          </cell>
          <cell r="J3584">
            <v>602</v>
          </cell>
          <cell r="L3584">
            <v>0</v>
          </cell>
        </row>
        <row r="3585">
          <cell r="A3585" t="str">
            <v>M5</v>
          </cell>
          <cell r="B3585" t="str">
            <v>W18</v>
          </cell>
          <cell r="C3585">
            <v>43222</v>
          </cell>
          <cell r="D3585" t="str">
            <v>B</v>
          </cell>
          <cell r="E3585" t="str">
            <v>MAIN HEATING</v>
          </cell>
          <cell r="G3585" t="str">
            <v>Old</v>
          </cell>
          <cell r="H3585" t="str">
            <v>Clear View Cover</v>
          </cell>
          <cell r="J3585">
            <v>830</v>
          </cell>
          <cell r="L3585">
            <v>0</v>
          </cell>
        </row>
        <row r="3586">
          <cell r="A3586" t="str">
            <v>M5</v>
          </cell>
          <cell r="B3586" t="str">
            <v>W18</v>
          </cell>
          <cell r="C3586">
            <v>43222</v>
          </cell>
          <cell r="D3586" t="str">
            <v>B</v>
          </cell>
          <cell r="E3586" t="str">
            <v>MAIN HEATING</v>
          </cell>
          <cell r="G3586" t="str">
            <v>Old</v>
          </cell>
          <cell r="H3586" t="str">
            <v>Clear View Cover</v>
          </cell>
          <cell r="J3586">
            <v>942</v>
          </cell>
          <cell r="L3586">
            <v>0</v>
          </cell>
        </row>
        <row r="3587">
          <cell r="A3587" t="str">
            <v>M5</v>
          </cell>
          <cell r="B3587" t="str">
            <v>W18</v>
          </cell>
          <cell r="C3587">
            <v>43222</v>
          </cell>
          <cell r="D3587" t="str">
            <v>B</v>
          </cell>
          <cell r="E3587" t="str">
            <v>ASSY</v>
          </cell>
          <cell r="G3587" t="str">
            <v>Old</v>
          </cell>
          <cell r="H3587" t="str">
            <v>Clear View Cover</v>
          </cell>
          <cell r="J3587">
            <v>59</v>
          </cell>
          <cell r="L3587">
            <v>0</v>
          </cell>
        </row>
        <row r="3588">
          <cell r="A3588" t="str">
            <v>M5</v>
          </cell>
          <cell r="B3588" t="str">
            <v>W18</v>
          </cell>
          <cell r="C3588">
            <v>43222</v>
          </cell>
          <cell r="D3588" t="str">
            <v>B</v>
          </cell>
          <cell r="E3588" t="str">
            <v>ASSY</v>
          </cell>
          <cell r="G3588" t="str">
            <v>Old</v>
          </cell>
          <cell r="H3588" t="str">
            <v>Clear View Cover</v>
          </cell>
          <cell r="J3588">
            <v>350</v>
          </cell>
          <cell r="L3588">
            <v>0</v>
          </cell>
        </row>
        <row r="3589">
          <cell r="A3589" t="str">
            <v>M5</v>
          </cell>
          <cell r="B3589" t="str">
            <v>W18</v>
          </cell>
          <cell r="C3589">
            <v>43222</v>
          </cell>
          <cell r="D3589" t="str">
            <v>B</v>
          </cell>
          <cell r="E3589" t="str">
            <v>ASSY</v>
          </cell>
          <cell r="G3589" t="str">
            <v>Old</v>
          </cell>
          <cell r="H3589" t="str">
            <v>Clear View Cover</v>
          </cell>
          <cell r="J3589">
            <v>636</v>
          </cell>
          <cell r="L3589">
            <v>0</v>
          </cell>
        </row>
        <row r="3590">
          <cell r="A3590" t="str">
            <v>M5</v>
          </cell>
          <cell r="B3590" t="str">
            <v>W18</v>
          </cell>
          <cell r="C3590">
            <v>43222</v>
          </cell>
          <cell r="D3590" t="str">
            <v>B</v>
          </cell>
          <cell r="E3590" t="str">
            <v>ASSY</v>
          </cell>
          <cell r="G3590" t="str">
            <v>Old</v>
          </cell>
          <cell r="H3590" t="str">
            <v>Clear View Cover</v>
          </cell>
          <cell r="J3590">
            <v>504</v>
          </cell>
          <cell r="L3590">
            <v>0</v>
          </cell>
        </row>
        <row r="3591">
          <cell r="A3591" t="str">
            <v>M5</v>
          </cell>
          <cell r="B3591" t="str">
            <v>W18</v>
          </cell>
          <cell r="C3591">
            <v>43222</v>
          </cell>
          <cell r="D3591" t="str">
            <v>B</v>
          </cell>
          <cell r="E3591" t="str">
            <v>ASSY</v>
          </cell>
          <cell r="G3591" t="str">
            <v>Old</v>
          </cell>
          <cell r="H3591" t="str">
            <v>Flip Cover</v>
          </cell>
          <cell r="J3591">
            <v>1310</v>
          </cell>
          <cell r="L3591">
            <v>0</v>
          </cell>
        </row>
        <row r="3592">
          <cell r="A3592" t="str">
            <v>M5</v>
          </cell>
          <cell r="B3592" t="str">
            <v>W18</v>
          </cell>
          <cell r="C3592">
            <v>43222</v>
          </cell>
          <cell r="D3592" t="str">
            <v>B</v>
          </cell>
          <cell r="E3592" t="str">
            <v>ASSY</v>
          </cell>
          <cell r="G3592" t="str">
            <v>Old</v>
          </cell>
          <cell r="H3592" t="str">
            <v>Flip Cover</v>
          </cell>
          <cell r="J3592">
            <v>750</v>
          </cell>
          <cell r="L3592">
            <v>0</v>
          </cell>
        </row>
        <row r="3593">
          <cell r="A3593" t="str">
            <v>M5</v>
          </cell>
          <cell r="B3593" t="str">
            <v>W18</v>
          </cell>
          <cell r="C3593">
            <v>43222</v>
          </cell>
          <cell r="D3593" t="str">
            <v>B</v>
          </cell>
          <cell r="E3593" t="str">
            <v>MAIN HEATING</v>
          </cell>
          <cell r="G3593" t="str">
            <v>New</v>
          </cell>
          <cell r="H3593" t="str">
            <v>Clear View Cover</v>
          </cell>
          <cell r="J3593">
            <v>1098</v>
          </cell>
          <cell r="L3593">
            <v>0</v>
          </cell>
        </row>
        <row r="3594">
          <cell r="A3594" t="str">
            <v>M5</v>
          </cell>
          <cell r="B3594" t="str">
            <v>W18</v>
          </cell>
          <cell r="C3594">
            <v>43222</v>
          </cell>
          <cell r="D3594" t="str">
            <v>B</v>
          </cell>
          <cell r="E3594" t="str">
            <v>MAIN HEATING</v>
          </cell>
          <cell r="G3594" t="str">
            <v>New</v>
          </cell>
          <cell r="H3594" t="str">
            <v>Clear View Cover</v>
          </cell>
          <cell r="J3594">
            <v>145</v>
          </cell>
          <cell r="L3594">
            <v>0</v>
          </cell>
        </row>
        <row r="3595">
          <cell r="A3595" t="str">
            <v>M5</v>
          </cell>
          <cell r="B3595" t="str">
            <v>W18</v>
          </cell>
          <cell r="C3595">
            <v>43222</v>
          </cell>
          <cell r="D3595" t="str">
            <v>B</v>
          </cell>
          <cell r="E3595" t="str">
            <v>MAIN HEATING</v>
          </cell>
          <cell r="G3595" t="str">
            <v>New</v>
          </cell>
          <cell r="H3595" t="str">
            <v>Clear View Cover</v>
          </cell>
          <cell r="J3595">
            <v>473</v>
          </cell>
          <cell r="L3595">
            <v>0</v>
          </cell>
        </row>
        <row r="3596">
          <cell r="A3596" t="str">
            <v>M5</v>
          </cell>
          <cell r="B3596" t="str">
            <v>W18</v>
          </cell>
          <cell r="C3596">
            <v>43222</v>
          </cell>
          <cell r="D3596" t="str">
            <v>B</v>
          </cell>
          <cell r="E3596" t="str">
            <v>MAIN HEATING</v>
          </cell>
          <cell r="G3596" t="str">
            <v>New</v>
          </cell>
          <cell r="H3596" t="str">
            <v>Clear View Cover</v>
          </cell>
          <cell r="J3596">
            <v>233</v>
          </cell>
          <cell r="L3596">
            <v>0</v>
          </cell>
        </row>
        <row r="3597">
          <cell r="A3597" t="str">
            <v>M5</v>
          </cell>
          <cell r="B3597" t="str">
            <v>W18</v>
          </cell>
          <cell r="C3597">
            <v>43222</v>
          </cell>
          <cell r="D3597" t="str">
            <v>B</v>
          </cell>
          <cell r="E3597" t="str">
            <v>MAIN HEATING</v>
          </cell>
          <cell r="G3597" t="str">
            <v>New</v>
          </cell>
          <cell r="H3597" t="str">
            <v>Clear View Cover</v>
          </cell>
          <cell r="J3597">
            <v>2160</v>
          </cell>
          <cell r="L3597">
            <v>0</v>
          </cell>
        </row>
        <row r="3598">
          <cell r="A3598" t="str">
            <v>M5</v>
          </cell>
          <cell r="B3598" t="str">
            <v>W18</v>
          </cell>
          <cell r="C3598">
            <v>43222</v>
          </cell>
          <cell r="D3598" t="str">
            <v>B</v>
          </cell>
          <cell r="E3598" t="str">
            <v>EDGE COATING</v>
          </cell>
          <cell r="G3598" t="str">
            <v>Old</v>
          </cell>
          <cell r="H3598" t="str">
            <v>Book cover</v>
          </cell>
          <cell r="J3598">
            <v>315</v>
          </cell>
          <cell r="L3598">
            <v>0</v>
          </cell>
        </row>
        <row r="3599">
          <cell r="A3599" t="str">
            <v>M5</v>
          </cell>
          <cell r="B3599" t="str">
            <v>W18</v>
          </cell>
          <cell r="C3599">
            <v>43222</v>
          </cell>
          <cell r="D3599" t="str">
            <v>B</v>
          </cell>
          <cell r="E3599" t="str">
            <v>EDGE COATING</v>
          </cell>
          <cell r="G3599" t="str">
            <v>Old</v>
          </cell>
          <cell r="H3599" t="str">
            <v>Book cover</v>
          </cell>
          <cell r="J3599">
            <v>280</v>
          </cell>
          <cell r="L3599">
            <v>0</v>
          </cell>
        </row>
        <row r="3600">
          <cell r="A3600" t="str">
            <v>M5</v>
          </cell>
          <cell r="B3600" t="str">
            <v>W18</v>
          </cell>
          <cell r="C3600">
            <v>43222</v>
          </cell>
          <cell r="D3600" t="str">
            <v>B</v>
          </cell>
          <cell r="E3600" t="str">
            <v>EDGE COATING</v>
          </cell>
          <cell r="G3600" t="str">
            <v>Old</v>
          </cell>
          <cell r="H3600" t="str">
            <v>Book cover</v>
          </cell>
          <cell r="J3600">
            <v>276</v>
          </cell>
          <cell r="L3600">
            <v>0</v>
          </cell>
        </row>
        <row r="3601">
          <cell r="A3601" t="str">
            <v>M5</v>
          </cell>
          <cell r="B3601" t="str">
            <v>W18</v>
          </cell>
          <cell r="C3601">
            <v>43222</v>
          </cell>
          <cell r="D3601" t="str">
            <v>B</v>
          </cell>
          <cell r="E3601" t="str">
            <v>EDGE COATING</v>
          </cell>
          <cell r="G3601" t="str">
            <v>Old</v>
          </cell>
          <cell r="H3601" t="str">
            <v>Book cover</v>
          </cell>
          <cell r="J3601">
            <v>977</v>
          </cell>
          <cell r="L3601">
            <v>0</v>
          </cell>
        </row>
        <row r="3602">
          <cell r="A3602" t="str">
            <v>M5</v>
          </cell>
          <cell r="B3602" t="str">
            <v>W18</v>
          </cell>
          <cell r="C3602">
            <v>43222</v>
          </cell>
          <cell r="D3602" t="str">
            <v>B</v>
          </cell>
          <cell r="E3602" t="str">
            <v>EDGE COATING</v>
          </cell>
          <cell r="G3602" t="str">
            <v>Old</v>
          </cell>
          <cell r="H3602" t="str">
            <v>Book cover</v>
          </cell>
          <cell r="J3602">
            <v>8</v>
          </cell>
          <cell r="L3602">
            <v>0</v>
          </cell>
        </row>
        <row r="3603">
          <cell r="A3603" t="str">
            <v>M5</v>
          </cell>
          <cell r="B3603" t="str">
            <v>W18</v>
          </cell>
          <cell r="C3603">
            <v>43222</v>
          </cell>
          <cell r="D3603" t="str">
            <v>B</v>
          </cell>
          <cell r="E3603" t="str">
            <v>EDGE COATING</v>
          </cell>
          <cell r="G3603" t="str">
            <v>Old</v>
          </cell>
          <cell r="H3603" t="str">
            <v>Book cover</v>
          </cell>
          <cell r="J3603">
            <v>7</v>
          </cell>
          <cell r="L3603">
            <v>0</v>
          </cell>
        </row>
        <row r="3604">
          <cell r="A3604" t="str">
            <v>M5</v>
          </cell>
          <cell r="B3604" t="str">
            <v>W18</v>
          </cell>
          <cell r="C3604">
            <v>43222</v>
          </cell>
          <cell r="D3604" t="str">
            <v>B</v>
          </cell>
          <cell r="E3604" t="str">
            <v>EDGE COATING</v>
          </cell>
          <cell r="G3604" t="str">
            <v>Old</v>
          </cell>
          <cell r="H3604" t="str">
            <v>Book cover</v>
          </cell>
          <cell r="J3604">
            <v>780</v>
          </cell>
          <cell r="L3604">
            <v>0</v>
          </cell>
        </row>
        <row r="3605">
          <cell r="A3605" t="str">
            <v>M5</v>
          </cell>
          <cell r="B3605" t="str">
            <v>W18</v>
          </cell>
          <cell r="C3605">
            <v>43222</v>
          </cell>
          <cell r="D3605" t="str">
            <v>B</v>
          </cell>
          <cell r="E3605" t="str">
            <v>EDGE COATING</v>
          </cell>
          <cell r="G3605" t="str">
            <v>Old</v>
          </cell>
          <cell r="H3605" t="str">
            <v>Book cover</v>
          </cell>
          <cell r="J3605">
            <v>102</v>
          </cell>
          <cell r="L3605">
            <v>0</v>
          </cell>
        </row>
        <row r="3606">
          <cell r="A3606" t="str">
            <v>M5</v>
          </cell>
          <cell r="B3606" t="str">
            <v>W18</v>
          </cell>
          <cell r="C3606">
            <v>43222</v>
          </cell>
          <cell r="D3606" t="str">
            <v>B</v>
          </cell>
          <cell r="E3606" t="str">
            <v>EDGE COATING</v>
          </cell>
          <cell r="G3606" t="str">
            <v>Old</v>
          </cell>
          <cell r="H3606" t="str">
            <v>Book cover</v>
          </cell>
          <cell r="J3606">
            <v>56</v>
          </cell>
          <cell r="L3606">
            <v>0</v>
          </cell>
        </row>
        <row r="3607">
          <cell r="A3607" t="str">
            <v>M5</v>
          </cell>
          <cell r="B3607" t="str">
            <v>W18</v>
          </cell>
          <cell r="C3607">
            <v>43222</v>
          </cell>
          <cell r="D3607" t="str">
            <v>B</v>
          </cell>
          <cell r="E3607" t="str">
            <v>EDGE COATING</v>
          </cell>
          <cell r="G3607" t="str">
            <v>Old</v>
          </cell>
          <cell r="H3607" t="str">
            <v>Book cover</v>
          </cell>
          <cell r="J3607">
            <v>346</v>
          </cell>
          <cell r="L3607">
            <v>0</v>
          </cell>
        </row>
        <row r="3608">
          <cell r="A3608" t="str">
            <v>M5</v>
          </cell>
          <cell r="B3608" t="str">
            <v>W18</v>
          </cell>
          <cell r="C3608">
            <v>43222</v>
          </cell>
          <cell r="D3608" t="str">
            <v>B</v>
          </cell>
          <cell r="E3608" t="str">
            <v>EDGE COATING</v>
          </cell>
          <cell r="G3608" t="str">
            <v>Old</v>
          </cell>
          <cell r="H3608" t="str">
            <v>Book cover</v>
          </cell>
          <cell r="J3608">
            <v>112</v>
          </cell>
          <cell r="L3608">
            <v>0</v>
          </cell>
        </row>
        <row r="3609">
          <cell r="A3609" t="str">
            <v>M5</v>
          </cell>
          <cell r="B3609" t="str">
            <v>W18</v>
          </cell>
          <cell r="C3609">
            <v>43222</v>
          </cell>
          <cell r="D3609" t="str">
            <v>B</v>
          </cell>
          <cell r="E3609" t="str">
            <v>EDGE COATING</v>
          </cell>
          <cell r="G3609" t="str">
            <v>New</v>
          </cell>
          <cell r="H3609" t="str">
            <v>Clear View Cover</v>
          </cell>
          <cell r="J3609">
            <v>2203</v>
          </cell>
          <cell r="L3609">
            <v>0</v>
          </cell>
        </row>
        <row r="3610">
          <cell r="A3610" t="str">
            <v>M5</v>
          </cell>
          <cell r="B3610" t="str">
            <v>W18</v>
          </cell>
          <cell r="C3610">
            <v>43222</v>
          </cell>
          <cell r="D3610" t="str">
            <v>B</v>
          </cell>
          <cell r="E3610" t="str">
            <v>EDGE COATING</v>
          </cell>
          <cell r="G3610" t="str">
            <v>New</v>
          </cell>
          <cell r="H3610" t="str">
            <v>Clear View Cover</v>
          </cell>
          <cell r="J3610">
            <v>1070</v>
          </cell>
          <cell r="L3610">
            <v>0</v>
          </cell>
        </row>
        <row r="3611">
          <cell r="A3611" t="str">
            <v>M5</v>
          </cell>
          <cell r="B3611" t="str">
            <v>W18</v>
          </cell>
          <cell r="C3611">
            <v>43222</v>
          </cell>
          <cell r="D3611" t="str">
            <v>B</v>
          </cell>
          <cell r="E3611" t="str">
            <v>EDGE COATING</v>
          </cell>
          <cell r="G3611" t="str">
            <v>New</v>
          </cell>
          <cell r="H3611" t="str">
            <v>Clear View Cover</v>
          </cell>
          <cell r="J3611">
            <v>505</v>
          </cell>
          <cell r="L3611">
            <v>0</v>
          </cell>
        </row>
        <row r="3612">
          <cell r="A3612" t="str">
            <v>M5</v>
          </cell>
          <cell r="B3612" t="str">
            <v>W18</v>
          </cell>
          <cell r="C3612">
            <v>43222</v>
          </cell>
          <cell r="D3612" t="str">
            <v>B</v>
          </cell>
          <cell r="E3612" t="str">
            <v>EDGE COATING</v>
          </cell>
          <cell r="G3612" t="str">
            <v>New</v>
          </cell>
          <cell r="H3612" t="str">
            <v>Clear View Cover</v>
          </cell>
          <cell r="J3612">
            <v>431</v>
          </cell>
          <cell r="L3612">
            <v>0</v>
          </cell>
        </row>
        <row r="3613">
          <cell r="A3613" t="str">
            <v>M5</v>
          </cell>
          <cell r="B3613" t="str">
            <v>W18</v>
          </cell>
          <cell r="C3613">
            <v>43222</v>
          </cell>
          <cell r="D3613" t="str">
            <v>B</v>
          </cell>
          <cell r="E3613" t="str">
            <v>EDGE COATING</v>
          </cell>
          <cell r="G3613" t="str">
            <v>Old</v>
          </cell>
          <cell r="H3613" t="str">
            <v>Clear View Cover</v>
          </cell>
          <cell r="J3613">
            <v>131</v>
          </cell>
          <cell r="L3613">
            <v>0</v>
          </cell>
        </row>
        <row r="3614">
          <cell r="A3614" t="str">
            <v>M5</v>
          </cell>
          <cell r="B3614" t="str">
            <v>W18</v>
          </cell>
          <cell r="C3614">
            <v>43222</v>
          </cell>
          <cell r="D3614" t="str">
            <v>B</v>
          </cell>
          <cell r="E3614" t="str">
            <v>EDGE COATING</v>
          </cell>
          <cell r="G3614" t="str">
            <v>Old</v>
          </cell>
          <cell r="H3614" t="str">
            <v>Clear View Cover</v>
          </cell>
          <cell r="J3614">
            <v>632</v>
          </cell>
          <cell r="L3614">
            <v>0</v>
          </cell>
        </row>
        <row r="3615">
          <cell r="A3615" t="str">
            <v>M5</v>
          </cell>
          <cell r="B3615" t="str">
            <v>W18</v>
          </cell>
          <cell r="C3615">
            <v>43222</v>
          </cell>
          <cell r="D3615" t="str">
            <v>B</v>
          </cell>
          <cell r="E3615" t="str">
            <v>EDGE COATING</v>
          </cell>
          <cell r="G3615" t="str">
            <v>Old</v>
          </cell>
          <cell r="H3615" t="str">
            <v>Clear View Cover</v>
          </cell>
          <cell r="J3615">
            <v>88</v>
          </cell>
          <cell r="L3615">
            <v>0</v>
          </cell>
        </row>
        <row r="3616">
          <cell r="A3616" t="str">
            <v>M5</v>
          </cell>
          <cell r="B3616" t="str">
            <v>W18</v>
          </cell>
          <cell r="C3616">
            <v>43222</v>
          </cell>
          <cell r="D3616" t="str">
            <v>B</v>
          </cell>
          <cell r="E3616" t="str">
            <v>EDGE COATING</v>
          </cell>
          <cell r="G3616" t="str">
            <v>Old</v>
          </cell>
          <cell r="H3616" t="str">
            <v>Clear View Cover</v>
          </cell>
          <cell r="J3616">
            <v>647</v>
          </cell>
          <cell r="L3616">
            <v>0</v>
          </cell>
        </row>
        <row r="3617">
          <cell r="A3617" t="str">
            <v>M5</v>
          </cell>
          <cell r="B3617" t="str">
            <v>W18</v>
          </cell>
          <cell r="C3617">
            <v>43222</v>
          </cell>
          <cell r="D3617" t="str">
            <v>B</v>
          </cell>
          <cell r="E3617" t="str">
            <v>IN T/P</v>
          </cell>
          <cell r="G3617" t="str">
            <v>New</v>
          </cell>
          <cell r="H3617" t="str">
            <v>Clear View Cover</v>
          </cell>
          <cell r="J3617">
            <v>1284</v>
          </cell>
          <cell r="L3617">
            <v>0</v>
          </cell>
        </row>
        <row r="3618">
          <cell r="A3618" t="str">
            <v>M5</v>
          </cell>
          <cell r="B3618" t="str">
            <v>W18</v>
          </cell>
          <cell r="C3618">
            <v>43222</v>
          </cell>
          <cell r="D3618" t="str">
            <v>B</v>
          </cell>
          <cell r="E3618" t="str">
            <v>IN T/P</v>
          </cell>
          <cell r="G3618" t="str">
            <v>New</v>
          </cell>
          <cell r="H3618" t="str">
            <v>Clear View Cover</v>
          </cell>
          <cell r="J3618">
            <v>147</v>
          </cell>
          <cell r="L3618">
            <v>0</v>
          </cell>
        </row>
        <row r="3619">
          <cell r="A3619" t="str">
            <v>M5</v>
          </cell>
          <cell r="B3619" t="str">
            <v>W18</v>
          </cell>
          <cell r="C3619">
            <v>43222</v>
          </cell>
          <cell r="D3619" t="str">
            <v>B</v>
          </cell>
          <cell r="E3619" t="str">
            <v>IN T/P</v>
          </cell>
          <cell r="G3619" t="str">
            <v>New</v>
          </cell>
          <cell r="H3619" t="str">
            <v>Clear View Cover</v>
          </cell>
          <cell r="J3619">
            <v>276</v>
          </cell>
          <cell r="L3619">
            <v>0</v>
          </cell>
        </row>
        <row r="3620">
          <cell r="A3620" t="str">
            <v>M5</v>
          </cell>
          <cell r="B3620" t="str">
            <v>W18</v>
          </cell>
          <cell r="C3620">
            <v>43222</v>
          </cell>
          <cell r="D3620" t="str">
            <v>B</v>
          </cell>
          <cell r="E3620" t="str">
            <v>IN T/P</v>
          </cell>
          <cell r="G3620" t="str">
            <v>New</v>
          </cell>
          <cell r="H3620" t="str">
            <v>Clear View Cover</v>
          </cell>
          <cell r="J3620">
            <v>476</v>
          </cell>
          <cell r="L3620">
            <v>0</v>
          </cell>
        </row>
        <row r="3621">
          <cell r="A3621" t="str">
            <v>M5</v>
          </cell>
          <cell r="B3621" t="str">
            <v>W18</v>
          </cell>
          <cell r="C3621">
            <v>43222</v>
          </cell>
          <cell r="D3621" t="str">
            <v>B</v>
          </cell>
          <cell r="E3621" t="str">
            <v>IN T/P</v>
          </cell>
          <cell r="G3621" t="str">
            <v>New</v>
          </cell>
          <cell r="H3621" t="str">
            <v>Clear View Cover</v>
          </cell>
          <cell r="J3621">
            <v>1622</v>
          </cell>
          <cell r="L3621">
            <v>0</v>
          </cell>
        </row>
        <row r="3622">
          <cell r="A3622" t="str">
            <v>M5</v>
          </cell>
          <cell r="B3622" t="str">
            <v>W18</v>
          </cell>
          <cell r="C3622">
            <v>43222</v>
          </cell>
          <cell r="D3622" t="str">
            <v>B</v>
          </cell>
          <cell r="E3622" t="str">
            <v>IN T/P</v>
          </cell>
          <cell r="G3622" t="str">
            <v>New</v>
          </cell>
          <cell r="H3622" t="str">
            <v>Clear View Cover</v>
          </cell>
          <cell r="J3622">
            <v>2330</v>
          </cell>
          <cell r="L3622">
            <v>0</v>
          </cell>
        </row>
        <row r="3623">
          <cell r="A3623" t="str">
            <v>M5</v>
          </cell>
          <cell r="B3623" t="str">
            <v>W18</v>
          </cell>
          <cell r="C3623">
            <v>43222</v>
          </cell>
          <cell r="D3623" t="str">
            <v>B</v>
          </cell>
          <cell r="E3623" t="str">
            <v>IN T/P</v>
          </cell>
          <cell r="G3623" t="str">
            <v>New</v>
          </cell>
          <cell r="H3623" t="str">
            <v>Clear View Cover</v>
          </cell>
          <cell r="J3623">
            <v>385</v>
          </cell>
          <cell r="L3623">
            <v>0</v>
          </cell>
        </row>
        <row r="3624">
          <cell r="A3624" t="str">
            <v>M5</v>
          </cell>
          <cell r="B3624" t="str">
            <v>W18</v>
          </cell>
          <cell r="C3624">
            <v>43222</v>
          </cell>
          <cell r="D3624" t="str">
            <v>B</v>
          </cell>
          <cell r="E3624" t="str">
            <v>IN T/P</v>
          </cell>
          <cell r="G3624" t="str">
            <v>Old</v>
          </cell>
          <cell r="H3624" t="str">
            <v>Clear View Cover</v>
          </cell>
          <cell r="J3624">
            <v>120</v>
          </cell>
          <cell r="L3624">
            <v>0</v>
          </cell>
        </row>
        <row r="3625">
          <cell r="A3625" t="str">
            <v>M5</v>
          </cell>
          <cell r="B3625" t="str">
            <v>W18</v>
          </cell>
          <cell r="C3625">
            <v>43222</v>
          </cell>
          <cell r="D3625" t="str">
            <v>B</v>
          </cell>
          <cell r="E3625" t="str">
            <v>IN T/P</v>
          </cell>
          <cell r="G3625" t="str">
            <v>Old</v>
          </cell>
          <cell r="H3625" t="str">
            <v>Clear View Cover</v>
          </cell>
          <cell r="J3625">
            <v>1161</v>
          </cell>
          <cell r="L3625">
            <v>0</v>
          </cell>
        </row>
        <row r="3626">
          <cell r="A3626" t="str">
            <v>M5</v>
          </cell>
          <cell r="B3626" t="str">
            <v>W18</v>
          </cell>
          <cell r="C3626">
            <v>43222</v>
          </cell>
          <cell r="D3626" t="str">
            <v>B</v>
          </cell>
          <cell r="E3626" t="str">
            <v>IN T/P</v>
          </cell>
          <cell r="G3626" t="str">
            <v>Old</v>
          </cell>
          <cell r="H3626" t="str">
            <v>Clear View Cover</v>
          </cell>
          <cell r="J3626">
            <v>598</v>
          </cell>
          <cell r="L3626">
            <v>0</v>
          </cell>
        </row>
        <row r="3627">
          <cell r="A3627" t="str">
            <v>M5</v>
          </cell>
          <cell r="B3627" t="str">
            <v>W18</v>
          </cell>
          <cell r="C3627">
            <v>43222</v>
          </cell>
          <cell r="D3627" t="str">
            <v>B</v>
          </cell>
          <cell r="E3627" t="str">
            <v>IN T/P</v>
          </cell>
          <cell r="G3627" t="str">
            <v>Old</v>
          </cell>
          <cell r="H3627" t="str">
            <v>Clear View Cover</v>
          </cell>
          <cell r="J3627">
            <v>720</v>
          </cell>
          <cell r="L3627">
            <v>0</v>
          </cell>
        </row>
        <row r="3628">
          <cell r="A3628" t="str">
            <v>M5</v>
          </cell>
          <cell r="B3628" t="str">
            <v>W18</v>
          </cell>
          <cell r="C3628">
            <v>43222</v>
          </cell>
          <cell r="D3628" t="str">
            <v>B</v>
          </cell>
          <cell r="E3628" t="str">
            <v>IN T/P</v>
          </cell>
          <cell r="G3628" t="str">
            <v>Old</v>
          </cell>
          <cell r="H3628" t="str">
            <v>Book cover</v>
          </cell>
          <cell r="J3628">
            <v>149</v>
          </cell>
          <cell r="L3628">
            <v>0</v>
          </cell>
        </row>
        <row r="3629">
          <cell r="A3629" t="str">
            <v>M5</v>
          </cell>
          <cell r="B3629" t="str">
            <v>W18</v>
          </cell>
          <cell r="C3629">
            <v>43222</v>
          </cell>
          <cell r="D3629" t="str">
            <v>B</v>
          </cell>
          <cell r="E3629" t="str">
            <v>IN T/P</v>
          </cell>
          <cell r="G3629" t="str">
            <v>Old</v>
          </cell>
          <cell r="H3629" t="str">
            <v>Book cover</v>
          </cell>
          <cell r="J3629">
            <v>800</v>
          </cell>
          <cell r="L3629">
            <v>0</v>
          </cell>
        </row>
        <row r="3630">
          <cell r="A3630" t="str">
            <v>M5</v>
          </cell>
          <cell r="B3630" t="str">
            <v>W18</v>
          </cell>
          <cell r="C3630">
            <v>43222</v>
          </cell>
          <cell r="D3630" t="str">
            <v>B</v>
          </cell>
          <cell r="E3630" t="str">
            <v>IN T/P</v>
          </cell>
          <cell r="G3630" t="str">
            <v>Old</v>
          </cell>
          <cell r="H3630" t="str">
            <v>Book cover</v>
          </cell>
          <cell r="J3630">
            <v>995</v>
          </cell>
          <cell r="L3630">
            <v>0</v>
          </cell>
        </row>
        <row r="3631">
          <cell r="A3631" t="str">
            <v>M5</v>
          </cell>
          <cell r="B3631" t="str">
            <v>W18</v>
          </cell>
          <cell r="C3631">
            <v>43222</v>
          </cell>
          <cell r="D3631" t="str">
            <v>B</v>
          </cell>
          <cell r="E3631" t="str">
            <v>IN VAI</v>
          </cell>
          <cell r="G3631" t="str">
            <v>Old</v>
          </cell>
          <cell r="H3631" t="str">
            <v>Flip Cover</v>
          </cell>
          <cell r="J3631">
            <v>300</v>
          </cell>
          <cell r="L3631">
            <v>0</v>
          </cell>
        </row>
        <row r="3632">
          <cell r="A3632" t="str">
            <v>M5</v>
          </cell>
          <cell r="B3632" t="str">
            <v>W18</v>
          </cell>
          <cell r="C3632">
            <v>43222</v>
          </cell>
          <cell r="D3632" t="str">
            <v>B</v>
          </cell>
          <cell r="E3632" t="str">
            <v>MAIN HEATING</v>
          </cell>
          <cell r="G3632" t="str">
            <v>Old</v>
          </cell>
          <cell r="H3632" t="str">
            <v>Clear View Cover</v>
          </cell>
          <cell r="J3632">
            <v>120</v>
          </cell>
          <cell r="L3632">
            <v>0</v>
          </cell>
        </row>
        <row r="3633">
          <cell r="A3633" t="str">
            <v>M5</v>
          </cell>
          <cell r="B3633" t="str">
            <v>W18</v>
          </cell>
          <cell r="C3633">
            <v>43222</v>
          </cell>
          <cell r="D3633" t="str">
            <v>B</v>
          </cell>
          <cell r="E3633" t="str">
            <v>PACKING</v>
          </cell>
          <cell r="G3633" t="str">
            <v>Old</v>
          </cell>
          <cell r="H3633" t="str">
            <v>Clear View Cover</v>
          </cell>
          <cell r="J3633">
            <v>1305</v>
          </cell>
          <cell r="L3633">
            <v>25</v>
          </cell>
        </row>
        <row r="3634">
          <cell r="A3634" t="str">
            <v>M5</v>
          </cell>
          <cell r="B3634" t="str">
            <v>W18</v>
          </cell>
          <cell r="C3634">
            <v>43222</v>
          </cell>
          <cell r="D3634" t="str">
            <v>B</v>
          </cell>
          <cell r="E3634" t="str">
            <v>PACKING</v>
          </cell>
          <cell r="G3634" t="str">
            <v>New</v>
          </cell>
          <cell r="H3634" t="str">
            <v>Clear View Cover</v>
          </cell>
          <cell r="J3634">
            <v>326</v>
          </cell>
          <cell r="L3634">
            <v>6</v>
          </cell>
        </row>
        <row r="3635">
          <cell r="A3635" t="str">
            <v>M5</v>
          </cell>
          <cell r="B3635" t="str">
            <v>W18</v>
          </cell>
          <cell r="C3635">
            <v>43222</v>
          </cell>
          <cell r="D3635" t="str">
            <v>B</v>
          </cell>
          <cell r="E3635" t="str">
            <v>PACKING</v>
          </cell>
          <cell r="G3635" t="str">
            <v>New</v>
          </cell>
          <cell r="H3635" t="str">
            <v>Clear View Cover</v>
          </cell>
          <cell r="J3635">
            <v>772</v>
          </cell>
          <cell r="L3635">
            <v>12</v>
          </cell>
        </row>
        <row r="3636">
          <cell r="A3636" t="str">
            <v>M5</v>
          </cell>
          <cell r="B3636" t="str">
            <v>W18</v>
          </cell>
          <cell r="C3636">
            <v>43222</v>
          </cell>
          <cell r="D3636" t="str">
            <v>B</v>
          </cell>
          <cell r="E3636" t="str">
            <v>PACKING</v>
          </cell>
          <cell r="G3636" t="str">
            <v>Old Silicon</v>
          </cell>
          <cell r="H3636" t="str">
            <v>Silicon</v>
          </cell>
          <cell r="J3636">
            <v>22</v>
          </cell>
          <cell r="L3636">
            <v>0</v>
          </cell>
        </row>
        <row r="3637">
          <cell r="A3637" t="str">
            <v>M5</v>
          </cell>
          <cell r="B3637" t="str">
            <v>W18</v>
          </cell>
          <cell r="C3637">
            <v>43222</v>
          </cell>
          <cell r="D3637" t="str">
            <v>B</v>
          </cell>
          <cell r="E3637" t="str">
            <v>PACKING</v>
          </cell>
          <cell r="G3637" t="str">
            <v>New</v>
          </cell>
          <cell r="H3637" t="str">
            <v>Clear View Cover</v>
          </cell>
          <cell r="J3637">
            <v>1937</v>
          </cell>
          <cell r="L3637">
            <v>3</v>
          </cell>
        </row>
        <row r="3638">
          <cell r="A3638" t="str">
            <v>M5</v>
          </cell>
          <cell r="B3638" t="str">
            <v>W18</v>
          </cell>
          <cell r="C3638">
            <v>43222</v>
          </cell>
          <cell r="D3638" t="str">
            <v>B</v>
          </cell>
          <cell r="E3638" t="str">
            <v>PACKING</v>
          </cell>
          <cell r="G3638" t="str">
            <v>Old</v>
          </cell>
          <cell r="H3638" t="str">
            <v>Clear View Cover</v>
          </cell>
          <cell r="J3638">
            <v>684</v>
          </cell>
          <cell r="L3638">
            <v>4</v>
          </cell>
        </row>
        <row r="3639">
          <cell r="A3639" t="str">
            <v>M5</v>
          </cell>
          <cell r="B3639" t="str">
            <v>W18</v>
          </cell>
          <cell r="C3639">
            <v>43222</v>
          </cell>
          <cell r="D3639" t="str">
            <v>B</v>
          </cell>
          <cell r="E3639" t="str">
            <v>PACKING</v>
          </cell>
          <cell r="G3639" t="str">
            <v>Old</v>
          </cell>
          <cell r="H3639" t="str">
            <v>Book cover</v>
          </cell>
          <cell r="J3639">
            <v>1105</v>
          </cell>
          <cell r="L3639">
            <v>5</v>
          </cell>
        </row>
        <row r="3640">
          <cell r="A3640" t="str">
            <v>M5</v>
          </cell>
          <cell r="B3640" t="str">
            <v>W18</v>
          </cell>
          <cell r="C3640">
            <v>43222</v>
          </cell>
          <cell r="D3640" t="str">
            <v>B</v>
          </cell>
          <cell r="E3640" t="str">
            <v>PACKING</v>
          </cell>
          <cell r="G3640" t="str">
            <v>Old</v>
          </cell>
          <cell r="H3640" t="str">
            <v>Clear View Cover</v>
          </cell>
          <cell r="J3640">
            <v>1351</v>
          </cell>
          <cell r="L3640">
            <v>10</v>
          </cell>
        </row>
        <row r="3641">
          <cell r="A3641" t="str">
            <v>M5</v>
          </cell>
          <cell r="B3641" t="str">
            <v>W18</v>
          </cell>
          <cell r="C3641">
            <v>43222</v>
          </cell>
          <cell r="D3641" t="str">
            <v>B</v>
          </cell>
          <cell r="E3641" t="str">
            <v>PACKING</v>
          </cell>
          <cell r="G3641" t="str">
            <v>Old</v>
          </cell>
          <cell r="H3641" t="str">
            <v>Clear View Cover</v>
          </cell>
          <cell r="J3641">
            <v>1797</v>
          </cell>
          <cell r="L3641">
            <v>10</v>
          </cell>
        </row>
        <row r="3642">
          <cell r="A3642" t="str">
            <v>M5</v>
          </cell>
          <cell r="B3642" t="str">
            <v>W18</v>
          </cell>
          <cell r="C3642">
            <v>43222</v>
          </cell>
          <cell r="D3642" t="str">
            <v>B</v>
          </cell>
          <cell r="E3642" t="str">
            <v>PACKING</v>
          </cell>
          <cell r="G3642" t="str">
            <v>Old</v>
          </cell>
          <cell r="H3642" t="str">
            <v>Book cover</v>
          </cell>
          <cell r="J3642">
            <v>280</v>
          </cell>
          <cell r="L3642">
            <v>0</v>
          </cell>
        </row>
        <row r="3643">
          <cell r="A3643" t="str">
            <v>M5</v>
          </cell>
          <cell r="B3643" t="str">
            <v>W18</v>
          </cell>
          <cell r="C3643">
            <v>43222</v>
          </cell>
          <cell r="D3643" t="str">
            <v>B</v>
          </cell>
          <cell r="E3643" t="str">
            <v>PACKING</v>
          </cell>
          <cell r="G3643" t="str">
            <v>Old</v>
          </cell>
          <cell r="H3643" t="str">
            <v>Book cover</v>
          </cell>
          <cell r="J3643">
            <v>40</v>
          </cell>
          <cell r="L3643">
            <v>0</v>
          </cell>
        </row>
        <row r="3644">
          <cell r="A3644" t="str">
            <v>M5</v>
          </cell>
          <cell r="B3644" t="str">
            <v>W18</v>
          </cell>
          <cell r="C3644">
            <v>43222</v>
          </cell>
          <cell r="D3644" t="str">
            <v>B</v>
          </cell>
          <cell r="E3644" t="str">
            <v>PACKING</v>
          </cell>
          <cell r="G3644" t="str">
            <v>Old</v>
          </cell>
          <cell r="H3644" t="str">
            <v>Book cover</v>
          </cell>
          <cell r="J3644">
            <v>770</v>
          </cell>
          <cell r="L3644">
            <v>3</v>
          </cell>
        </row>
        <row r="3645">
          <cell r="A3645" t="str">
            <v>M5</v>
          </cell>
          <cell r="B3645" t="str">
            <v>W18</v>
          </cell>
          <cell r="C3645">
            <v>43222</v>
          </cell>
          <cell r="D3645" t="str">
            <v>B</v>
          </cell>
          <cell r="E3645" t="str">
            <v>PACKING</v>
          </cell>
          <cell r="G3645" t="str">
            <v>Old</v>
          </cell>
          <cell r="H3645" t="str">
            <v>Book cover</v>
          </cell>
          <cell r="J3645">
            <v>140</v>
          </cell>
          <cell r="L3645">
            <v>0</v>
          </cell>
        </row>
        <row r="3646">
          <cell r="A3646" t="str">
            <v>M5</v>
          </cell>
          <cell r="B3646" t="str">
            <v>W18</v>
          </cell>
          <cell r="C3646">
            <v>43222</v>
          </cell>
          <cell r="D3646" t="str">
            <v>B</v>
          </cell>
          <cell r="E3646" t="str">
            <v>PACKING</v>
          </cell>
          <cell r="G3646" t="str">
            <v>Old</v>
          </cell>
          <cell r="H3646" t="str">
            <v>Book cover</v>
          </cell>
          <cell r="J3646">
            <v>60</v>
          </cell>
          <cell r="L3646">
            <v>0</v>
          </cell>
        </row>
        <row r="3647">
          <cell r="A3647" t="str">
            <v>M5</v>
          </cell>
          <cell r="B3647" t="str">
            <v>W18</v>
          </cell>
          <cell r="C3647">
            <v>43222</v>
          </cell>
          <cell r="D3647" t="str">
            <v>B</v>
          </cell>
          <cell r="E3647" t="str">
            <v>PACKING</v>
          </cell>
          <cell r="G3647" t="str">
            <v>Old</v>
          </cell>
          <cell r="H3647" t="str">
            <v>Book cover</v>
          </cell>
          <cell r="J3647">
            <v>108</v>
          </cell>
          <cell r="L3647">
            <v>18</v>
          </cell>
        </row>
        <row r="3648">
          <cell r="A3648" t="str">
            <v>M5</v>
          </cell>
          <cell r="B3648" t="str">
            <v>W18</v>
          </cell>
          <cell r="C3648">
            <v>43222</v>
          </cell>
          <cell r="D3648" t="str">
            <v>B</v>
          </cell>
          <cell r="E3648" t="str">
            <v>PACKING</v>
          </cell>
          <cell r="G3648" t="str">
            <v>New</v>
          </cell>
          <cell r="H3648" t="str">
            <v>Clear View Cover</v>
          </cell>
          <cell r="J3648">
            <v>1296</v>
          </cell>
          <cell r="L3648">
            <v>6</v>
          </cell>
        </row>
        <row r="3649">
          <cell r="A3649" t="str">
            <v>M5</v>
          </cell>
          <cell r="B3649" t="str">
            <v>W18</v>
          </cell>
          <cell r="C3649">
            <v>43222</v>
          </cell>
          <cell r="D3649" t="str">
            <v>B</v>
          </cell>
          <cell r="E3649" t="str">
            <v>PACKING</v>
          </cell>
          <cell r="G3649" t="str">
            <v>New</v>
          </cell>
          <cell r="H3649" t="str">
            <v>Clear View Cover</v>
          </cell>
          <cell r="J3649">
            <v>154</v>
          </cell>
          <cell r="L3649">
            <v>4</v>
          </cell>
        </row>
        <row r="3650">
          <cell r="A3650" t="str">
            <v>M5</v>
          </cell>
          <cell r="B3650" t="str">
            <v>W18</v>
          </cell>
          <cell r="C3650">
            <v>43223</v>
          </cell>
          <cell r="D3650" t="str">
            <v>A</v>
          </cell>
          <cell r="E3650" t="str">
            <v>ASSY</v>
          </cell>
          <cell r="G3650" t="str">
            <v>Old</v>
          </cell>
          <cell r="H3650" t="str">
            <v>Clear View Cover</v>
          </cell>
          <cell r="J3650">
            <v>1022</v>
          </cell>
          <cell r="L3650">
            <v>2</v>
          </cell>
        </row>
        <row r="3651">
          <cell r="A3651" t="str">
            <v>M5</v>
          </cell>
          <cell r="B3651" t="str">
            <v>W18</v>
          </cell>
          <cell r="C3651">
            <v>43223</v>
          </cell>
          <cell r="D3651" t="str">
            <v>A</v>
          </cell>
          <cell r="E3651" t="str">
            <v>ASSY</v>
          </cell>
          <cell r="G3651" t="str">
            <v>Old</v>
          </cell>
          <cell r="H3651" t="str">
            <v>Clear View Cover</v>
          </cell>
          <cell r="J3651">
            <v>201</v>
          </cell>
          <cell r="L3651">
            <v>0</v>
          </cell>
        </row>
        <row r="3652">
          <cell r="A3652" t="str">
            <v>M5</v>
          </cell>
          <cell r="B3652" t="str">
            <v>W18</v>
          </cell>
          <cell r="C3652">
            <v>43223</v>
          </cell>
          <cell r="D3652" t="str">
            <v>A</v>
          </cell>
          <cell r="E3652" t="str">
            <v>ASSY</v>
          </cell>
          <cell r="G3652" t="str">
            <v>Old</v>
          </cell>
          <cell r="H3652" t="str">
            <v>Clear View Cover</v>
          </cell>
          <cell r="J3652">
            <v>308</v>
          </cell>
          <cell r="L3652">
            <v>0</v>
          </cell>
        </row>
        <row r="3653">
          <cell r="A3653" t="str">
            <v>M5</v>
          </cell>
          <cell r="B3653" t="str">
            <v>W18</v>
          </cell>
          <cell r="C3653">
            <v>43223</v>
          </cell>
          <cell r="D3653" t="str">
            <v>A</v>
          </cell>
          <cell r="E3653" t="str">
            <v>ASSY</v>
          </cell>
          <cell r="G3653" t="str">
            <v>Old</v>
          </cell>
          <cell r="H3653" t="str">
            <v>Clear View Cover</v>
          </cell>
          <cell r="J3653">
            <v>222</v>
          </cell>
          <cell r="L3653">
            <v>0</v>
          </cell>
        </row>
        <row r="3654">
          <cell r="A3654" t="str">
            <v>M5</v>
          </cell>
          <cell r="B3654" t="str">
            <v>W18</v>
          </cell>
          <cell r="C3654">
            <v>43223</v>
          </cell>
          <cell r="D3654" t="str">
            <v>A</v>
          </cell>
          <cell r="E3654" t="str">
            <v>ASSY</v>
          </cell>
          <cell r="G3654" t="str">
            <v>Old</v>
          </cell>
          <cell r="H3654" t="str">
            <v>Clear View Cover</v>
          </cell>
          <cell r="J3654">
            <v>906</v>
          </cell>
          <cell r="L3654">
            <v>0</v>
          </cell>
        </row>
        <row r="3655">
          <cell r="A3655" t="str">
            <v>M5</v>
          </cell>
          <cell r="B3655" t="str">
            <v>W18</v>
          </cell>
          <cell r="C3655">
            <v>43223</v>
          </cell>
          <cell r="D3655" t="str">
            <v>A</v>
          </cell>
          <cell r="E3655" t="str">
            <v>ASSY</v>
          </cell>
          <cell r="G3655" t="str">
            <v>New</v>
          </cell>
          <cell r="H3655" t="str">
            <v>Clear View Cover</v>
          </cell>
          <cell r="J3655">
            <v>282</v>
          </cell>
          <cell r="L3655">
            <v>0</v>
          </cell>
        </row>
        <row r="3656">
          <cell r="A3656" t="str">
            <v>M5</v>
          </cell>
          <cell r="B3656" t="str">
            <v>W18</v>
          </cell>
          <cell r="C3656">
            <v>43223</v>
          </cell>
          <cell r="D3656" t="str">
            <v>A</v>
          </cell>
          <cell r="E3656" t="str">
            <v>ASSY</v>
          </cell>
          <cell r="G3656" t="str">
            <v>New</v>
          </cell>
          <cell r="H3656" t="str">
            <v>Clear View Cover</v>
          </cell>
          <cell r="J3656">
            <v>2075</v>
          </cell>
          <cell r="L3656">
            <v>13</v>
          </cell>
        </row>
        <row r="3657">
          <cell r="A3657" t="str">
            <v>M5</v>
          </cell>
          <cell r="B3657" t="str">
            <v>W18</v>
          </cell>
          <cell r="C3657">
            <v>43223</v>
          </cell>
          <cell r="D3657" t="str">
            <v>A</v>
          </cell>
          <cell r="E3657" t="str">
            <v>ASSY</v>
          </cell>
          <cell r="G3657" t="str">
            <v>New</v>
          </cell>
          <cell r="H3657" t="str">
            <v>Clear View Cover</v>
          </cell>
          <cell r="J3657">
            <v>1235</v>
          </cell>
          <cell r="L3657">
            <v>3</v>
          </cell>
        </row>
        <row r="3658">
          <cell r="A3658" t="str">
            <v>M5</v>
          </cell>
          <cell r="B3658" t="str">
            <v>W18</v>
          </cell>
          <cell r="C3658">
            <v>43223</v>
          </cell>
          <cell r="D3658" t="str">
            <v>A</v>
          </cell>
          <cell r="E3658" t="str">
            <v>ASSY</v>
          </cell>
          <cell r="G3658" t="str">
            <v>Old</v>
          </cell>
          <cell r="H3658" t="str">
            <v>Flip Cover</v>
          </cell>
          <cell r="J3658">
            <v>274</v>
          </cell>
          <cell r="L3658">
            <v>0</v>
          </cell>
        </row>
        <row r="3659">
          <cell r="A3659" t="str">
            <v>M5</v>
          </cell>
          <cell r="B3659" t="str">
            <v>W18</v>
          </cell>
          <cell r="C3659">
            <v>43223</v>
          </cell>
          <cell r="D3659" t="str">
            <v>A</v>
          </cell>
          <cell r="E3659" t="str">
            <v>ASSY</v>
          </cell>
          <cell r="G3659" t="str">
            <v>Old</v>
          </cell>
          <cell r="H3659" t="str">
            <v>Flip Cover</v>
          </cell>
          <cell r="J3659">
            <v>323</v>
          </cell>
          <cell r="L3659">
            <v>0</v>
          </cell>
        </row>
        <row r="3660">
          <cell r="A3660" t="str">
            <v>M5</v>
          </cell>
          <cell r="B3660" t="str">
            <v>W18</v>
          </cell>
          <cell r="C3660">
            <v>43223</v>
          </cell>
          <cell r="D3660" t="str">
            <v>A</v>
          </cell>
          <cell r="E3660" t="str">
            <v>MAIN HEATING</v>
          </cell>
          <cell r="G3660" t="str">
            <v>New</v>
          </cell>
          <cell r="H3660" t="str">
            <v>Clear View Cover</v>
          </cell>
          <cell r="J3660">
            <v>307</v>
          </cell>
          <cell r="L3660">
            <v>0</v>
          </cell>
        </row>
        <row r="3661">
          <cell r="A3661" t="str">
            <v>M5</v>
          </cell>
          <cell r="B3661" t="str">
            <v>W18</v>
          </cell>
          <cell r="C3661">
            <v>43223</v>
          </cell>
          <cell r="D3661" t="str">
            <v>A</v>
          </cell>
          <cell r="E3661" t="str">
            <v>MAIN HEATING</v>
          </cell>
          <cell r="G3661" t="str">
            <v>New</v>
          </cell>
          <cell r="H3661" t="str">
            <v>Clear View Cover</v>
          </cell>
          <cell r="J3661">
            <v>654</v>
          </cell>
          <cell r="L3661">
            <v>0</v>
          </cell>
        </row>
        <row r="3662">
          <cell r="A3662" t="str">
            <v>M5</v>
          </cell>
          <cell r="B3662" t="str">
            <v>W18</v>
          </cell>
          <cell r="C3662">
            <v>43223</v>
          </cell>
          <cell r="D3662" t="str">
            <v>A</v>
          </cell>
          <cell r="E3662" t="str">
            <v>MAIN HEATING</v>
          </cell>
          <cell r="G3662" t="str">
            <v>New</v>
          </cell>
          <cell r="H3662" t="str">
            <v>Clear View Cover</v>
          </cell>
          <cell r="J3662">
            <v>481</v>
          </cell>
          <cell r="L3662">
            <v>0</v>
          </cell>
        </row>
        <row r="3663">
          <cell r="A3663" t="str">
            <v>M5</v>
          </cell>
          <cell r="B3663" t="str">
            <v>W18</v>
          </cell>
          <cell r="C3663">
            <v>43223</v>
          </cell>
          <cell r="D3663" t="str">
            <v>A</v>
          </cell>
          <cell r="E3663" t="str">
            <v>MAIN HEATING</v>
          </cell>
          <cell r="G3663" t="str">
            <v>Old</v>
          </cell>
          <cell r="H3663" t="str">
            <v>Clear View Cover</v>
          </cell>
          <cell r="J3663">
            <v>399</v>
          </cell>
          <cell r="L3663">
            <v>0</v>
          </cell>
        </row>
        <row r="3664">
          <cell r="A3664" t="str">
            <v>M5</v>
          </cell>
          <cell r="B3664" t="str">
            <v>W18</v>
          </cell>
          <cell r="C3664">
            <v>43223</v>
          </cell>
          <cell r="D3664" t="str">
            <v>A</v>
          </cell>
          <cell r="E3664" t="str">
            <v>MAIN HEATING</v>
          </cell>
          <cell r="G3664" t="str">
            <v>Old</v>
          </cell>
          <cell r="H3664" t="str">
            <v>Clear View Cover</v>
          </cell>
          <cell r="J3664">
            <v>1165</v>
          </cell>
          <cell r="L3664">
            <v>7</v>
          </cell>
        </row>
        <row r="3665">
          <cell r="A3665" t="str">
            <v>M5</v>
          </cell>
          <cell r="B3665" t="str">
            <v>W18</v>
          </cell>
          <cell r="C3665">
            <v>43223</v>
          </cell>
          <cell r="D3665" t="str">
            <v>A</v>
          </cell>
          <cell r="E3665" t="str">
            <v>MAIN HEATING</v>
          </cell>
          <cell r="G3665" t="str">
            <v>Old</v>
          </cell>
          <cell r="H3665" t="str">
            <v>Clear View Cover</v>
          </cell>
          <cell r="J3665">
            <v>615</v>
          </cell>
          <cell r="L3665">
            <v>0</v>
          </cell>
        </row>
        <row r="3666">
          <cell r="A3666" t="str">
            <v>M5</v>
          </cell>
          <cell r="B3666" t="str">
            <v>W18</v>
          </cell>
          <cell r="C3666">
            <v>43223</v>
          </cell>
          <cell r="D3666" t="str">
            <v>A</v>
          </cell>
          <cell r="E3666" t="str">
            <v>ASSY</v>
          </cell>
          <cell r="G3666" t="str">
            <v>Old</v>
          </cell>
          <cell r="H3666" t="str">
            <v>Book cover</v>
          </cell>
          <cell r="J3666">
            <v>153</v>
          </cell>
          <cell r="L3666">
            <v>3</v>
          </cell>
        </row>
        <row r="3667">
          <cell r="A3667" t="str">
            <v>M5</v>
          </cell>
          <cell r="B3667" t="str">
            <v>W18</v>
          </cell>
          <cell r="C3667">
            <v>43223</v>
          </cell>
          <cell r="D3667" t="str">
            <v>A</v>
          </cell>
          <cell r="E3667" t="str">
            <v>ASSY</v>
          </cell>
          <cell r="G3667" t="str">
            <v>Old</v>
          </cell>
          <cell r="H3667" t="str">
            <v>Book cover</v>
          </cell>
          <cell r="J3667">
            <v>1273</v>
          </cell>
          <cell r="L3667">
            <v>6</v>
          </cell>
        </row>
        <row r="3668">
          <cell r="A3668" t="str">
            <v>M5</v>
          </cell>
          <cell r="B3668" t="str">
            <v>W18</v>
          </cell>
          <cell r="C3668">
            <v>43223</v>
          </cell>
          <cell r="D3668" t="str">
            <v>A</v>
          </cell>
          <cell r="E3668" t="str">
            <v>ASSY</v>
          </cell>
          <cell r="G3668" t="str">
            <v>Old</v>
          </cell>
          <cell r="H3668" t="str">
            <v>Book cover</v>
          </cell>
          <cell r="J3668">
            <v>214</v>
          </cell>
          <cell r="L3668">
            <v>1</v>
          </cell>
        </row>
        <row r="3669">
          <cell r="A3669" t="str">
            <v>M5</v>
          </cell>
          <cell r="B3669" t="str">
            <v>W18</v>
          </cell>
          <cell r="C3669">
            <v>43223</v>
          </cell>
          <cell r="D3669" t="str">
            <v>A</v>
          </cell>
          <cell r="E3669" t="str">
            <v>ASSY</v>
          </cell>
          <cell r="G3669" t="str">
            <v>Old</v>
          </cell>
          <cell r="H3669" t="str">
            <v>Book cover</v>
          </cell>
          <cell r="J3669">
            <v>698</v>
          </cell>
          <cell r="L3669">
            <v>2</v>
          </cell>
        </row>
        <row r="3670">
          <cell r="A3670" t="str">
            <v>M5</v>
          </cell>
          <cell r="B3670" t="str">
            <v>W18</v>
          </cell>
          <cell r="C3670">
            <v>43223</v>
          </cell>
          <cell r="D3670" t="str">
            <v>A</v>
          </cell>
          <cell r="E3670" t="str">
            <v>ASSY</v>
          </cell>
          <cell r="G3670" t="str">
            <v>Old</v>
          </cell>
          <cell r="H3670" t="str">
            <v>Book cover</v>
          </cell>
          <cell r="J3670">
            <v>98</v>
          </cell>
          <cell r="L3670">
            <v>1</v>
          </cell>
        </row>
        <row r="3671">
          <cell r="A3671" t="str">
            <v>M5</v>
          </cell>
          <cell r="B3671" t="str">
            <v>W18</v>
          </cell>
          <cell r="C3671">
            <v>43223</v>
          </cell>
          <cell r="D3671" t="str">
            <v>A</v>
          </cell>
          <cell r="E3671" t="str">
            <v>ASSY</v>
          </cell>
          <cell r="G3671" t="str">
            <v>Old</v>
          </cell>
          <cell r="H3671" t="str">
            <v>Book cover</v>
          </cell>
          <cell r="J3671">
            <v>696</v>
          </cell>
          <cell r="L3671">
            <v>0</v>
          </cell>
        </row>
        <row r="3672">
          <cell r="A3672" t="str">
            <v>M5</v>
          </cell>
          <cell r="B3672" t="str">
            <v>W18</v>
          </cell>
          <cell r="C3672">
            <v>43223</v>
          </cell>
          <cell r="D3672" t="str">
            <v>A</v>
          </cell>
          <cell r="E3672" t="str">
            <v>ASSY</v>
          </cell>
          <cell r="G3672" t="str">
            <v>Old</v>
          </cell>
          <cell r="H3672" t="str">
            <v>Book cover</v>
          </cell>
          <cell r="J3672">
            <v>850</v>
          </cell>
          <cell r="L3672">
            <v>1</v>
          </cell>
        </row>
        <row r="3673">
          <cell r="A3673" t="str">
            <v>M5</v>
          </cell>
          <cell r="B3673" t="str">
            <v>W18</v>
          </cell>
          <cell r="C3673">
            <v>43223</v>
          </cell>
          <cell r="D3673" t="str">
            <v>A</v>
          </cell>
          <cell r="E3673" t="str">
            <v>ASSY</v>
          </cell>
          <cell r="G3673" t="str">
            <v>Old</v>
          </cell>
          <cell r="H3673" t="str">
            <v>Book cover</v>
          </cell>
          <cell r="J3673">
            <v>173</v>
          </cell>
          <cell r="L3673">
            <v>0</v>
          </cell>
        </row>
        <row r="3674">
          <cell r="A3674" t="str">
            <v>M5</v>
          </cell>
          <cell r="B3674" t="str">
            <v>W18</v>
          </cell>
          <cell r="C3674">
            <v>43223</v>
          </cell>
          <cell r="D3674" t="str">
            <v>A</v>
          </cell>
          <cell r="E3674" t="str">
            <v>ASSY</v>
          </cell>
          <cell r="G3674" t="str">
            <v>New</v>
          </cell>
          <cell r="H3674" t="str">
            <v>Clear View Cover</v>
          </cell>
          <cell r="J3674">
            <v>506</v>
          </cell>
          <cell r="L3674">
            <v>4</v>
          </cell>
        </row>
        <row r="3675">
          <cell r="A3675" t="str">
            <v>M5</v>
          </cell>
          <cell r="B3675" t="str">
            <v>W18</v>
          </cell>
          <cell r="C3675">
            <v>43223</v>
          </cell>
          <cell r="D3675" t="str">
            <v>A</v>
          </cell>
          <cell r="E3675" t="str">
            <v>ASSY</v>
          </cell>
          <cell r="G3675" t="str">
            <v>New</v>
          </cell>
          <cell r="H3675" t="str">
            <v>Clear View Cover</v>
          </cell>
          <cell r="J3675">
            <v>1830</v>
          </cell>
          <cell r="L3675">
            <v>11</v>
          </cell>
        </row>
        <row r="3676">
          <cell r="A3676" t="str">
            <v>M5</v>
          </cell>
          <cell r="B3676" t="str">
            <v>W18</v>
          </cell>
          <cell r="C3676">
            <v>43223</v>
          </cell>
          <cell r="D3676" t="str">
            <v>A</v>
          </cell>
          <cell r="E3676" t="str">
            <v>ASSY</v>
          </cell>
          <cell r="G3676" t="str">
            <v>Old Silicon</v>
          </cell>
          <cell r="H3676" t="str">
            <v>Silicon</v>
          </cell>
          <cell r="J3676">
            <v>799</v>
          </cell>
          <cell r="L3676">
            <v>19</v>
          </cell>
        </row>
        <row r="3677">
          <cell r="A3677" t="str">
            <v>M5</v>
          </cell>
          <cell r="B3677" t="str">
            <v>W18</v>
          </cell>
          <cell r="C3677">
            <v>43223</v>
          </cell>
          <cell r="D3677" t="str">
            <v>A</v>
          </cell>
          <cell r="E3677" t="str">
            <v>ASSY</v>
          </cell>
          <cell r="G3677" t="str">
            <v>New Silicon</v>
          </cell>
          <cell r="H3677" t="str">
            <v>Silicon</v>
          </cell>
          <cell r="J3677">
            <v>363</v>
          </cell>
          <cell r="L3677">
            <v>2</v>
          </cell>
        </row>
        <row r="3678">
          <cell r="A3678" t="str">
            <v>M5</v>
          </cell>
          <cell r="B3678" t="str">
            <v>W18</v>
          </cell>
          <cell r="C3678">
            <v>43223</v>
          </cell>
          <cell r="D3678" t="str">
            <v>A</v>
          </cell>
          <cell r="E3678" t="str">
            <v>ASSY</v>
          </cell>
          <cell r="G3678" t="str">
            <v>New Silicon</v>
          </cell>
          <cell r="H3678" t="str">
            <v>Silicon</v>
          </cell>
          <cell r="J3678">
            <v>437</v>
          </cell>
          <cell r="L3678">
            <v>3</v>
          </cell>
        </row>
        <row r="3679">
          <cell r="A3679" t="str">
            <v>M5</v>
          </cell>
          <cell r="B3679" t="str">
            <v>W18</v>
          </cell>
          <cell r="C3679">
            <v>43223</v>
          </cell>
          <cell r="D3679" t="str">
            <v>A</v>
          </cell>
          <cell r="E3679" t="str">
            <v>ASSY</v>
          </cell>
          <cell r="G3679" t="str">
            <v>New Silicon</v>
          </cell>
          <cell r="H3679" t="str">
            <v>Silicon</v>
          </cell>
          <cell r="J3679">
            <v>481</v>
          </cell>
          <cell r="L3679">
            <v>0</v>
          </cell>
        </row>
        <row r="3680">
          <cell r="A3680" t="str">
            <v>M5</v>
          </cell>
          <cell r="B3680" t="str">
            <v>W18</v>
          </cell>
          <cell r="C3680">
            <v>43223</v>
          </cell>
          <cell r="D3680" t="str">
            <v>A</v>
          </cell>
          <cell r="E3680" t="str">
            <v>IN T/P</v>
          </cell>
          <cell r="G3680" t="str">
            <v>New</v>
          </cell>
          <cell r="H3680" t="str">
            <v>Clear View Cover</v>
          </cell>
          <cell r="J3680">
            <v>1136</v>
          </cell>
          <cell r="L3680">
            <v>0</v>
          </cell>
        </row>
        <row r="3681">
          <cell r="A3681" t="str">
            <v>M5</v>
          </cell>
          <cell r="B3681" t="str">
            <v>W18</v>
          </cell>
          <cell r="C3681">
            <v>43223</v>
          </cell>
          <cell r="D3681" t="str">
            <v>A</v>
          </cell>
          <cell r="E3681" t="str">
            <v>IN T/P</v>
          </cell>
          <cell r="G3681" t="str">
            <v>New</v>
          </cell>
          <cell r="H3681" t="str">
            <v>Clear View Cover</v>
          </cell>
          <cell r="J3681">
            <v>480</v>
          </cell>
          <cell r="L3681">
            <v>1</v>
          </cell>
        </row>
        <row r="3682">
          <cell r="A3682" t="str">
            <v>M5</v>
          </cell>
          <cell r="B3682" t="str">
            <v>W18</v>
          </cell>
          <cell r="C3682">
            <v>43223</v>
          </cell>
          <cell r="D3682" t="str">
            <v>A</v>
          </cell>
          <cell r="E3682" t="str">
            <v>IN T/P</v>
          </cell>
          <cell r="G3682" t="str">
            <v>New</v>
          </cell>
          <cell r="H3682" t="str">
            <v>Clear View Cover</v>
          </cell>
          <cell r="J3682">
            <v>481</v>
          </cell>
          <cell r="L3682">
            <v>0</v>
          </cell>
        </row>
        <row r="3683">
          <cell r="A3683" t="str">
            <v>M5</v>
          </cell>
          <cell r="B3683" t="str">
            <v>W18</v>
          </cell>
          <cell r="C3683">
            <v>43223</v>
          </cell>
          <cell r="D3683" t="str">
            <v>A</v>
          </cell>
          <cell r="E3683" t="str">
            <v>IN T/P</v>
          </cell>
          <cell r="G3683" t="str">
            <v>New</v>
          </cell>
          <cell r="H3683" t="str">
            <v>Clear View Cover</v>
          </cell>
          <cell r="J3683">
            <v>188</v>
          </cell>
          <cell r="L3683">
            <v>0</v>
          </cell>
        </row>
        <row r="3684">
          <cell r="A3684" t="str">
            <v>M5</v>
          </cell>
          <cell r="B3684" t="str">
            <v>W18</v>
          </cell>
          <cell r="C3684">
            <v>43223</v>
          </cell>
          <cell r="D3684" t="str">
            <v>A</v>
          </cell>
          <cell r="E3684" t="str">
            <v>IN T/P</v>
          </cell>
          <cell r="G3684" t="str">
            <v>New</v>
          </cell>
          <cell r="H3684" t="str">
            <v>Clear View Cover</v>
          </cell>
          <cell r="J3684">
            <v>182</v>
          </cell>
          <cell r="L3684">
            <v>0</v>
          </cell>
        </row>
        <row r="3685">
          <cell r="A3685" t="str">
            <v>M5</v>
          </cell>
          <cell r="B3685" t="str">
            <v>W18</v>
          </cell>
          <cell r="C3685">
            <v>43223</v>
          </cell>
          <cell r="D3685" t="str">
            <v>A</v>
          </cell>
          <cell r="E3685" t="str">
            <v>IN T/P</v>
          </cell>
          <cell r="G3685" t="str">
            <v>New</v>
          </cell>
          <cell r="H3685" t="str">
            <v>Clear View Cover</v>
          </cell>
          <cell r="J3685">
            <v>78</v>
          </cell>
          <cell r="L3685">
            <v>0</v>
          </cell>
        </row>
        <row r="3686">
          <cell r="A3686" t="str">
            <v>M5</v>
          </cell>
          <cell r="B3686" t="str">
            <v>W18</v>
          </cell>
          <cell r="C3686">
            <v>43223</v>
          </cell>
          <cell r="D3686" t="str">
            <v>A</v>
          </cell>
          <cell r="E3686" t="str">
            <v>IN T/P</v>
          </cell>
          <cell r="G3686" t="str">
            <v>Old</v>
          </cell>
          <cell r="H3686" t="str">
            <v>Clear View Cover</v>
          </cell>
          <cell r="J3686">
            <v>399</v>
          </cell>
          <cell r="L3686">
            <v>0</v>
          </cell>
        </row>
        <row r="3687">
          <cell r="A3687" t="str">
            <v>M5</v>
          </cell>
          <cell r="B3687" t="str">
            <v>W18</v>
          </cell>
          <cell r="C3687">
            <v>43223</v>
          </cell>
          <cell r="D3687" t="str">
            <v>A</v>
          </cell>
          <cell r="E3687" t="str">
            <v>IN T/P</v>
          </cell>
          <cell r="G3687" t="str">
            <v>Old</v>
          </cell>
          <cell r="H3687" t="str">
            <v>Clear View Cover</v>
          </cell>
          <cell r="J3687">
            <v>1008</v>
          </cell>
          <cell r="L3687">
            <v>0</v>
          </cell>
        </row>
        <row r="3688">
          <cell r="A3688" t="str">
            <v>M5</v>
          </cell>
          <cell r="B3688" t="str">
            <v>W18</v>
          </cell>
          <cell r="C3688">
            <v>43223</v>
          </cell>
          <cell r="D3688" t="str">
            <v>A</v>
          </cell>
          <cell r="E3688" t="str">
            <v>IN T/P</v>
          </cell>
          <cell r="G3688" t="str">
            <v>Old</v>
          </cell>
          <cell r="H3688" t="str">
            <v>Clear View Cover</v>
          </cell>
          <cell r="J3688">
            <v>1197</v>
          </cell>
          <cell r="L3688">
            <v>0</v>
          </cell>
        </row>
        <row r="3689">
          <cell r="A3689" t="str">
            <v>M5</v>
          </cell>
          <cell r="B3689" t="str">
            <v>W18</v>
          </cell>
          <cell r="C3689">
            <v>43223</v>
          </cell>
          <cell r="D3689" t="str">
            <v>A</v>
          </cell>
          <cell r="E3689" t="str">
            <v>IN T/P</v>
          </cell>
          <cell r="G3689" t="str">
            <v>Old</v>
          </cell>
          <cell r="H3689" t="str">
            <v>Clear View Cover</v>
          </cell>
          <cell r="J3689">
            <v>83</v>
          </cell>
          <cell r="L3689">
            <v>0</v>
          </cell>
        </row>
        <row r="3690">
          <cell r="A3690" t="str">
            <v>M5</v>
          </cell>
          <cell r="B3690" t="str">
            <v>W18</v>
          </cell>
          <cell r="C3690">
            <v>43223</v>
          </cell>
          <cell r="D3690" t="str">
            <v>A</v>
          </cell>
          <cell r="E3690" t="str">
            <v>IN T/P</v>
          </cell>
          <cell r="G3690" t="str">
            <v>Old</v>
          </cell>
          <cell r="H3690" t="str">
            <v>Clear View Cover</v>
          </cell>
          <cell r="J3690">
            <v>439</v>
          </cell>
          <cell r="L3690">
            <v>0</v>
          </cell>
        </row>
        <row r="3691">
          <cell r="A3691" t="str">
            <v>M5</v>
          </cell>
          <cell r="B3691" t="str">
            <v>W18</v>
          </cell>
          <cell r="C3691">
            <v>43223</v>
          </cell>
          <cell r="D3691" t="str">
            <v>A</v>
          </cell>
          <cell r="E3691" t="str">
            <v>IN T/P</v>
          </cell>
          <cell r="G3691" t="str">
            <v>Old</v>
          </cell>
          <cell r="H3691" t="str">
            <v>Clear View Cover</v>
          </cell>
          <cell r="J3691">
            <v>669</v>
          </cell>
          <cell r="L3691">
            <v>0</v>
          </cell>
        </row>
        <row r="3692">
          <cell r="A3692" t="str">
            <v>M5</v>
          </cell>
          <cell r="B3692" t="str">
            <v>W18</v>
          </cell>
          <cell r="C3692">
            <v>43223</v>
          </cell>
          <cell r="D3692" t="str">
            <v>A</v>
          </cell>
          <cell r="E3692" t="str">
            <v>IN T/P</v>
          </cell>
          <cell r="G3692" t="str">
            <v>Old</v>
          </cell>
          <cell r="H3692" t="str">
            <v>Book cover</v>
          </cell>
          <cell r="J3692">
            <v>1188</v>
          </cell>
          <cell r="L3692">
            <v>0</v>
          </cell>
        </row>
        <row r="3693">
          <cell r="A3693" t="str">
            <v>M5</v>
          </cell>
          <cell r="B3693" t="str">
            <v>W18</v>
          </cell>
          <cell r="C3693">
            <v>43223</v>
          </cell>
          <cell r="D3693" t="str">
            <v>A</v>
          </cell>
          <cell r="E3693" t="str">
            <v>IN T/P</v>
          </cell>
          <cell r="G3693" t="str">
            <v>Old</v>
          </cell>
          <cell r="H3693" t="str">
            <v>Book cover</v>
          </cell>
          <cell r="J3693">
            <v>270</v>
          </cell>
          <cell r="L3693">
            <v>0</v>
          </cell>
        </row>
        <row r="3694">
          <cell r="A3694" t="str">
            <v>M5</v>
          </cell>
          <cell r="B3694" t="str">
            <v>W18</v>
          </cell>
          <cell r="C3694">
            <v>43223</v>
          </cell>
          <cell r="D3694" t="str">
            <v>A</v>
          </cell>
          <cell r="E3694" t="str">
            <v>IN T/P</v>
          </cell>
          <cell r="G3694" t="str">
            <v>Old</v>
          </cell>
          <cell r="H3694" t="str">
            <v>Book cover</v>
          </cell>
          <cell r="J3694">
            <v>380</v>
          </cell>
          <cell r="L3694">
            <v>0</v>
          </cell>
        </row>
        <row r="3695">
          <cell r="A3695" t="str">
            <v>M5</v>
          </cell>
          <cell r="B3695" t="str">
            <v>W18</v>
          </cell>
          <cell r="C3695">
            <v>43223</v>
          </cell>
          <cell r="D3695" t="str">
            <v>A</v>
          </cell>
          <cell r="E3695" t="str">
            <v>IN VAI</v>
          </cell>
          <cell r="G3695" t="str">
            <v>Old</v>
          </cell>
          <cell r="H3695" t="str">
            <v>Clear View Cover</v>
          </cell>
          <cell r="J3695">
            <v>200</v>
          </cell>
          <cell r="L3695">
            <v>0</v>
          </cell>
        </row>
        <row r="3696">
          <cell r="A3696" t="str">
            <v>M5</v>
          </cell>
          <cell r="B3696" t="str">
            <v>W18</v>
          </cell>
          <cell r="C3696">
            <v>43223</v>
          </cell>
          <cell r="D3696" t="str">
            <v>A</v>
          </cell>
          <cell r="E3696" t="str">
            <v>IN VAI</v>
          </cell>
          <cell r="G3696" t="str">
            <v>Old</v>
          </cell>
          <cell r="H3696" t="str">
            <v>Clear View Cover</v>
          </cell>
          <cell r="J3696">
            <v>200</v>
          </cell>
          <cell r="L3696">
            <v>0</v>
          </cell>
        </row>
        <row r="3697">
          <cell r="A3697" t="str">
            <v>M5</v>
          </cell>
          <cell r="B3697" t="str">
            <v>W18</v>
          </cell>
          <cell r="C3697">
            <v>43223</v>
          </cell>
          <cell r="D3697" t="str">
            <v>A</v>
          </cell>
          <cell r="E3697" t="str">
            <v>IN T/P</v>
          </cell>
          <cell r="G3697" t="str">
            <v>Old</v>
          </cell>
          <cell r="H3697" t="str">
            <v>Book cover</v>
          </cell>
          <cell r="J3697">
            <v>800</v>
          </cell>
          <cell r="L3697">
            <v>0</v>
          </cell>
        </row>
        <row r="3698">
          <cell r="A3698" t="str">
            <v>M5</v>
          </cell>
          <cell r="B3698" t="str">
            <v>W18</v>
          </cell>
          <cell r="C3698">
            <v>43223</v>
          </cell>
          <cell r="D3698" t="str">
            <v>A</v>
          </cell>
          <cell r="E3698" t="str">
            <v>IN VAI</v>
          </cell>
          <cell r="G3698" t="str">
            <v>Old</v>
          </cell>
          <cell r="H3698" t="str">
            <v>Flip Cover</v>
          </cell>
          <cell r="J3698">
            <v>700</v>
          </cell>
          <cell r="L3698">
            <v>0</v>
          </cell>
        </row>
        <row r="3699">
          <cell r="A3699" t="str">
            <v>M5</v>
          </cell>
          <cell r="B3699" t="str">
            <v>W18</v>
          </cell>
          <cell r="C3699">
            <v>43223</v>
          </cell>
          <cell r="D3699" t="str">
            <v>A</v>
          </cell>
          <cell r="E3699" t="str">
            <v>IN VAI</v>
          </cell>
          <cell r="G3699" t="str">
            <v>Old</v>
          </cell>
          <cell r="H3699" t="str">
            <v>Flip Cover</v>
          </cell>
          <cell r="J3699">
            <v>400</v>
          </cell>
          <cell r="L3699">
            <v>0</v>
          </cell>
        </row>
        <row r="3700">
          <cell r="A3700" t="str">
            <v>M5</v>
          </cell>
          <cell r="B3700" t="str">
            <v>W18</v>
          </cell>
          <cell r="C3700">
            <v>43223</v>
          </cell>
          <cell r="D3700" t="str">
            <v>A</v>
          </cell>
          <cell r="E3700" t="str">
            <v>MAIN HEATING</v>
          </cell>
          <cell r="G3700" t="str">
            <v>Old</v>
          </cell>
          <cell r="H3700" t="str">
            <v>Clear View Cover</v>
          </cell>
          <cell r="J3700">
            <v>499</v>
          </cell>
          <cell r="L3700">
            <v>0</v>
          </cell>
        </row>
        <row r="3701">
          <cell r="A3701" t="str">
            <v>M5</v>
          </cell>
          <cell r="B3701" t="str">
            <v>W18</v>
          </cell>
          <cell r="C3701">
            <v>43223</v>
          </cell>
          <cell r="D3701" t="str">
            <v>A</v>
          </cell>
          <cell r="E3701" t="str">
            <v>MAIN HEATING</v>
          </cell>
          <cell r="G3701" t="str">
            <v>Old</v>
          </cell>
          <cell r="H3701" t="str">
            <v>Clear View Cover</v>
          </cell>
          <cell r="J3701">
            <v>669</v>
          </cell>
          <cell r="L3701">
            <v>0</v>
          </cell>
        </row>
        <row r="3702">
          <cell r="A3702" t="str">
            <v>M5</v>
          </cell>
          <cell r="B3702" t="str">
            <v>W18</v>
          </cell>
          <cell r="C3702">
            <v>43223</v>
          </cell>
          <cell r="D3702" t="str">
            <v>A</v>
          </cell>
          <cell r="E3702" t="str">
            <v>EDGE COATING</v>
          </cell>
          <cell r="G3702" t="str">
            <v>Old</v>
          </cell>
          <cell r="H3702" t="str">
            <v>Book cover</v>
          </cell>
          <cell r="J3702">
            <v>551</v>
          </cell>
          <cell r="L3702">
            <v>1</v>
          </cell>
        </row>
        <row r="3703">
          <cell r="A3703" t="str">
            <v>M5</v>
          </cell>
          <cell r="B3703" t="str">
            <v>W18</v>
          </cell>
          <cell r="C3703">
            <v>43223</v>
          </cell>
          <cell r="D3703" t="str">
            <v>A</v>
          </cell>
          <cell r="E3703" t="str">
            <v>EDGE COATING</v>
          </cell>
          <cell r="G3703" t="str">
            <v>Old</v>
          </cell>
          <cell r="H3703" t="str">
            <v>Book cover</v>
          </cell>
          <cell r="J3703">
            <v>420</v>
          </cell>
          <cell r="L3703">
            <v>2</v>
          </cell>
        </row>
        <row r="3704">
          <cell r="A3704" t="str">
            <v>M5</v>
          </cell>
          <cell r="B3704" t="str">
            <v>W18</v>
          </cell>
          <cell r="C3704">
            <v>43223</v>
          </cell>
          <cell r="D3704" t="str">
            <v>A</v>
          </cell>
          <cell r="E3704" t="str">
            <v>EDGE COATING</v>
          </cell>
          <cell r="G3704" t="str">
            <v>Old</v>
          </cell>
          <cell r="H3704" t="str">
            <v>Book cover</v>
          </cell>
          <cell r="J3704">
            <v>1532</v>
          </cell>
          <cell r="L3704">
            <v>1</v>
          </cell>
        </row>
        <row r="3705">
          <cell r="A3705" t="str">
            <v>M5</v>
          </cell>
          <cell r="B3705" t="str">
            <v>W18</v>
          </cell>
          <cell r="C3705">
            <v>43223</v>
          </cell>
          <cell r="D3705" t="str">
            <v>A</v>
          </cell>
          <cell r="E3705" t="str">
            <v>EDGE COATING</v>
          </cell>
          <cell r="G3705" t="str">
            <v>Old</v>
          </cell>
          <cell r="H3705" t="str">
            <v>Book cover</v>
          </cell>
          <cell r="J3705">
            <v>361</v>
          </cell>
          <cell r="L3705">
            <v>1</v>
          </cell>
        </row>
        <row r="3706">
          <cell r="A3706" t="str">
            <v>M5</v>
          </cell>
          <cell r="B3706" t="str">
            <v>W18</v>
          </cell>
          <cell r="C3706">
            <v>43223</v>
          </cell>
          <cell r="D3706" t="str">
            <v>A</v>
          </cell>
          <cell r="E3706" t="str">
            <v>EDGE COATING</v>
          </cell>
          <cell r="G3706" t="str">
            <v>Old</v>
          </cell>
          <cell r="H3706" t="str">
            <v>Book cover</v>
          </cell>
          <cell r="J3706">
            <v>116</v>
          </cell>
          <cell r="L3706">
            <v>2</v>
          </cell>
        </row>
        <row r="3707">
          <cell r="A3707" t="str">
            <v>M5</v>
          </cell>
          <cell r="B3707" t="str">
            <v>W18</v>
          </cell>
          <cell r="C3707">
            <v>43223</v>
          </cell>
          <cell r="D3707" t="str">
            <v>A</v>
          </cell>
          <cell r="E3707" t="str">
            <v>EDGE COATING</v>
          </cell>
          <cell r="G3707" t="str">
            <v>Old</v>
          </cell>
          <cell r="H3707" t="str">
            <v>Book cover</v>
          </cell>
          <cell r="J3707">
            <v>897</v>
          </cell>
          <cell r="L3707">
            <v>0</v>
          </cell>
        </row>
        <row r="3708">
          <cell r="A3708" t="str">
            <v>M5</v>
          </cell>
          <cell r="B3708" t="str">
            <v>W18</v>
          </cell>
          <cell r="C3708">
            <v>43223</v>
          </cell>
          <cell r="D3708" t="str">
            <v>A</v>
          </cell>
          <cell r="E3708" t="str">
            <v>EDGE COATING</v>
          </cell>
          <cell r="G3708" t="str">
            <v>Old</v>
          </cell>
          <cell r="H3708" t="str">
            <v>Book cover</v>
          </cell>
          <cell r="J3708">
            <v>160</v>
          </cell>
          <cell r="L3708">
            <v>0</v>
          </cell>
        </row>
        <row r="3709">
          <cell r="A3709" t="str">
            <v>M5</v>
          </cell>
          <cell r="B3709" t="str">
            <v>W18</v>
          </cell>
          <cell r="C3709">
            <v>43223</v>
          </cell>
          <cell r="D3709" t="str">
            <v>A</v>
          </cell>
          <cell r="E3709" t="str">
            <v>EDGE COATING</v>
          </cell>
          <cell r="G3709" t="str">
            <v>Old</v>
          </cell>
          <cell r="H3709" t="str">
            <v>Clear View Cover</v>
          </cell>
          <cell r="J3709">
            <v>1292</v>
          </cell>
          <cell r="L3709">
            <v>0</v>
          </cell>
        </row>
        <row r="3710">
          <cell r="A3710" t="str">
            <v>M5</v>
          </cell>
          <cell r="B3710" t="str">
            <v>W18</v>
          </cell>
          <cell r="C3710">
            <v>43223</v>
          </cell>
          <cell r="D3710" t="str">
            <v>A</v>
          </cell>
          <cell r="E3710" t="str">
            <v>EDGE COATING</v>
          </cell>
          <cell r="G3710" t="str">
            <v>Old</v>
          </cell>
          <cell r="H3710" t="str">
            <v>Clear View Cover</v>
          </cell>
          <cell r="J3710">
            <v>21</v>
          </cell>
          <cell r="L3710">
            <v>0</v>
          </cell>
        </row>
        <row r="3711">
          <cell r="A3711" t="str">
            <v>M5</v>
          </cell>
          <cell r="B3711" t="str">
            <v>W18</v>
          </cell>
          <cell r="C3711">
            <v>43223</v>
          </cell>
          <cell r="D3711" t="str">
            <v>A</v>
          </cell>
          <cell r="E3711" t="str">
            <v>EDGE COATING</v>
          </cell>
          <cell r="G3711" t="str">
            <v>Old</v>
          </cell>
          <cell r="H3711" t="str">
            <v>Clear View Cover</v>
          </cell>
          <cell r="J3711">
            <v>289</v>
          </cell>
          <cell r="L3711">
            <v>3</v>
          </cell>
        </row>
        <row r="3712">
          <cell r="A3712" t="str">
            <v>M5</v>
          </cell>
          <cell r="B3712" t="str">
            <v>W18</v>
          </cell>
          <cell r="C3712">
            <v>43223</v>
          </cell>
          <cell r="D3712" t="str">
            <v>A</v>
          </cell>
          <cell r="E3712" t="str">
            <v>EDGE COATING</v>
          </cell>
          <cell r="G3712" t="str">
            <v>Old</v>
          </cell>
          <cell r="H3712" t="str">
            <v>Clear View Cover</v>
          </cell>
          <cell r="J3712">
            <v>256</v>
          </cell>
          <cell r="L3712">
            <v>1</v>
          </cell>
        </row>
        <row r="3713">
          <cell r="A3713" t="str">
            <v>M5</v>
          </cell>
          <cell r="B3713" t="str">
            <v>W18</v>
          </cell>
          <cell r="C3713">
            <v>43223</v>
          </cell>
          <cell r="D3713" t="str">
            <v>A</v>
          </cell>
          <cell r="E3713" t="str">
            <v>EDGE COATING</v>
          </cell>
          <cell r="G3713" t="str">
            <v>New</v>
          </cell>
          <cell r="H3713" t="str">
            <v>Clear View Cover</v>
          </cell>
          <cell r="J3713">
            <v>1509</v>
          </cell>
          <cell r="L3713">
            <v>1</v>
          </cell>
        </row>
        <row r="3714">
          <cell r="A3714" t="str">
            <v>M5</v>
          </cell>
          <cell r="B3714" t="str">
            <v>W18</v>
          </cell>
          <cell r="C3714">
            <v>43223</v>
          </cell>
          <cell r="D3714" t="str">
            <v>A</v>
          </cell>
          <cell r="E3714" t="str">
            <v>EDGE COATING</v>
          </cell>
          <cell r="G3714" t="str">
            <v>New</v>
          </cell>
          <cell r="H3714" t="str">
            <v>Clear View Cover</v>
          </cell>
          <cell r="J3714">
            <v>80</v>
          </cell>
          <cell r="L3714">
            <v>0</v>
          </cell>
        </row>
        <row r="3715">
          <cell r="A3715" t="str">
            <v>M5</v>
          </cell>
          <cell r="B3715" t="str">
            <v>W18</v>
          </cell>
          <cell r="C3715">
            <v>43223</v>
          </cell>
          <cell r="D3715" t="str">
            <v>A</v>
          </cell>
          <cell r="E3715" t="str">
            <v>EDGE COATING</v>
          </cell>
          <cell r="G3715" t="str">
            <v>New</v>
          </cell>
          <cell r="H3715" t="str">
            <v>Clear View Cover</v>
          </cell>
          <cell r="J3715">
            <v>560</v>
          </cell>
          <cell r="L3715">
            <v>0</v>
          </cell>
        </row>
        <row r="3716">
          <cell r="A3716" t="str">
            <v>M5</v>
          </cell>
          <cell r="B3716" t="str">
            <v>W18</v>
          </cell>
          <cell r="C3716">
            <v>43223</v>
          </cell>
          <cell r="D3716" t="str">
            <v>A</v>
          </cell>
          <cell r="E3716" t="str">
            <v>EDGE COATING</v>
          </cell>
          <cell r="G3716" t="str">
            <v>New</v>
          </cell>
          <cell r="H3716" t="str">
            <v>Clear View Cover</v>
          </cell>
          <cell r="J3716">
            <v>80</v>
          </cell>
          <cell r="L3716">
            <v>0</v>
          </cell>
        </row>
        <row r="3717">
          <cell r="A3717" t="str">
            <v>M5</v>
          </cell>
          <cell r="B3717" t="str">
            <v>W18</v>
          </cell>
          <cell r="C3717">
            <v>43223</v>
          </cell>
          <cell r="D3717" t="str">
            <v>A</v>
          </cell>
          <cell r="E3717" t="str">
            <v>EDGE COATING</v>
          </cell>
          <cell r="G3717" t="str">
            <v>New</v>
          </cell>
          <cell r="H3717" t="str">
            <v>Clear View Cover</v>
          </cell>
          <cell r="J3717">
            <v>43</v>
          </cell>
          <cell r="L3717">
            <v>2</v>
          </cell>
        </row>
        <row r="3718">
          <cell r="A3718" t="str">
            <v>M5</v>
          </cell>
          <cell r="B3718" t="str">
            <v>W18</v>
          </cell>
          <cell r="C3718">
            <v>43223</v>
          </cell>
          <cell r="D3718" t="str">
            <v>A</v>
          </cell>
          <cell r="E3718" t="str">
            <v>EDGE COATING</v>
          </cell>
          <cell r="G3718" t="str">
            <v>New</v>
          </cell>
          <cell r="H3718" t="str">
            <v>Clear View Cover</v>
          </cell>
          <cell r="J3718">
            <v>198</v>
          </cell>
          <cell r="L3718">
            <v>0</v>
          </cell>
        </row>
        <row r="3719">
          <cell r="A3719" t="str">
            <v>M5</v>
          </cell>
          <cell r="B3719" t="str">
            <v>W18</v>
          </cell>
          <cell r="C3719">
            <v>43223</v>
          </cell>
          <cell r="D3719" t="str">
            <v>A</v>
          </cell>
          <cell r="E3719" t="str">
            <v>EDGE COATING</v>
          </cell>
          <cell r="G3719" t="str">
            <v>New</v>
          </cell>
          <cell r="H3719" t="str">
            <v>Clear View Cover</v>
          </cell>
          <cell r="J3719">
            <v>250</v>
          </cell>
          <cell r="L3719">
            <v>0</v>
          </cell>
        </row>
        <row r="3720">
          <cell r="A3720" t="str">
            <v>M5</v>
          </cell>
          <cell r="B3720" t="str">
            <v>W18</v>
          </cell>
          <cell r="C3720">
            <v>43223</v>
          </cell>
          <cell r="D3720" t="str">
            <v>A</v>
          </cell>
          <cell r="E3720" t="str">
            <v>EDGE COATING</v>
          </cell>
          <cell r="G3720" t="str">
            <v>New</v>
          </cell>
          <cell r="H3720" t="str">
            <v>Clear View Cover</v>
          </cell>
          <cell r="J3720">
            <v>348</v>
          </cell>
          <cell r="L3720">
            <v>0</v>
          </cell>
        </row>
        <row r="3721">
          <cell r="A3721" t="str">
            <v>M5</v>
          </cell>
          <cell r="B3721" t="str">
            <v>W18</v>
          </cell>
          <cell r="C3721">
            <v>43223</v>
          </cell>
          <cell r="D3721" t="str">
            <v>A</v>
          </cell>
          <cell r="E3721" t="str">
            <v>EDGE COATING</v>
          </cell>
          <cell r="G3721" t="str">
            <v>New</v>
          </cell>
          <cell r="H3721" t="str">
            <v>Clear View Cover</v>
          </cell>
          <cell r="J3721">
            <v>417</v>
          </cell>
          <cell r="L3721">
            <v>3</v>
          </cell>
        </row>
        <row r="3722">
          <cell r="A3722" t="str">
            <v>M5</v>
          </cell>
          <cell r="B3722" t="str">
            <v>W18</v>
          </cell>
          <cell r="C3722">
            <v>43223</v>
          </cell>
          <cell r="D3722" t="str">
            <v>A</v>
          </cell>
          <cell r="E3722" t="str">
            <v>EDGE COATING</v>
          </cell>
          <cell r="G3722" t="str">
            <v>New</v>
          </cell>
          <cell r="H3722" t="str">
            <v>Clear View Cover</v>
          </cell>
          <cell r="J3722">
            <v>312</v>
          </cell>
          <cell r="L3722">
            <v>0</v>
          </cell>
        </row>
        <row r="3723">
          <cell r="A3723" t="str">
            <v>M5</v>
          </cell>
          <cell r="B3723" t="str">
            <v>W18</v>
          </cell>
          <cell r="C3723">
            <v>43223</v>
          </cell>
          <cell r="D3723" t="str">
            <v>A</v>
          </cell>
          <cell r="E3723" t="str">
            <v>EDGE COATING</v>
          </cell>
          <cell r="G3723" t="str">
            <v>Old</v>
          </cell>
          <cell r="H3723" t="str">
            <v>Clear View Cover</v>
          </cell>
          <cell r="J3723">
            <v>633</v>
          </cell>
          <cell r="L3723">
            <v>5</v>
          </cell>
        </row>
        <row r="3724">
          <cell r="A3724" t="str">
            <v>M5</v>
          </cell>
          <cell r="B3724" t="str">
            <v>W18</v>
          </cell>
          <cell r="C3724">
            <v>43223</v>
          </cell>
          <cell r="D3724" t="str">
            <v>A</v>
          </cell>
          <cell r="E3724" t="str">
            <v>EDGE COATING</v>
          </cell>
          <cell r="G3724" t="str">
            <v>Old</v>
          </cell>
          <cell r="H3724" t="str">
            <v>Clear View Cover</v>
          </cell>
          <cell r="J3724">
            <v>875</v>
          </cell>
          <cell r="L3724">
            <v>5</v>
          </cell>
        </row>
        <row r="3725">
          <cell r="A3725" t="str">
            <v>M5</v>
          </cell>
          <cell r="B3725" t="str">
            <v>W18</v>
          </cell>
          <cell r="C3725">
            <v>43223</v>
          </cell>
          <cell r="D3725" t="str">
            <v>A</v>
          </cell>
          <cell r="E3725" t="str">
            <v>EDGE COATING</v>
          </cell>
          <cell r="G3725" t="str">
            <v>Old</v>
          </cell>
          <cell r="H3725" t="str">
            <v>Clear View Cover</v>
          </cell>
          <cell r="J3725">
            <v>44</v>
          </cell>
          <cell r="L3725">
            <v>4</v>
          </cell>
        </row>
        <row r="3726">
          <cell r="A3726" t="str">
            <v>M5</v>
          </cell>
          <cell r="B3726" t="str">
            <v>W18</v>
          </cell>
          <cell r="C3726">
            <v>43223</v>
          </cell>
          <cell r="D3726" t="str">
            <v>A</v>
          </cell>
          <cell r="E3726" t="str">
            <v>PACKING</v>
          </cell>
          <cell r="G3726" t="str">
            <v>Old</v>
          </cell>
          <cell r="H3726" t="str">
            <v>Flip Cover</v>
          </cell>
          <cell r="J3726">
            <v>748</v>
          </cell>
          <cell r="L3726">
            <v>12</v>
          </cell>
        </row>
        <row r="3727">
          <cell r="A3727" t="str">
            <v>M5</v>
          </cell>
          <cell r="B3727" t="str">
            <v>W18</v>
          </cell>
          <cell r="C3727">
            <v>43223</v>
          </cell>
          <cell r="D3727" t="str">
            <v>A</v>
          </cell>
          <cell r="E3727" t="str">
            <v>PACKING</v>
          </cell>
          <cell r="G3727" t="str">
            <v>Old</v>
          </cell>
          <cell r="H3727" t="str">
            <v>Flip Cover</v>
          </cell>
          <cell r="J3727">
            <v>1309</v>
          </cell>
          <cell r="L3727">
            <v>11</v>
          </cell>
        </row>
        <row r="3728">
          <cell r="A3728" t="str">
            <v>M5</v>
          </cell>
          <cell r="B3728" t="str">
            <v>W18</v>
          </cell>
          <cell r="C3728">
            <v>43223</v>
          </cell>
          <cell r="D3728" t="str">
            <v>A</v>
          </cell>
          <cell r="E3728" t="str">
            <v>PACKING</v>
          </cell>
          <cell r="G3728" t="str">
            <v>New</v>
          </cell>
          <cell r="H3728" t="str">
            <v>Clear View Cover</v>
          </cell>
          <cell r="J3728">
            <v>2439</v>
          </cell>
          <cell r="L3728">
            <v>56</v>
          </cell>
        </row>
        <row r="3729">
          <cell r="A3729" t="str">
            <v>M5</v>
          </cell>
          <cell r="B3729" t="str">
            <v>W18</v>
          </cell>
          <cell r="C3729">
            <v>43223</v>
          </cell>
          <cell r="D3729" t="str">
            <v>A</v>
          </cell>
          <cell r="E3729" t="str">
            <v>PACKING</v>
          </cell>
          <cell r="G3729" t="str">
            <v>New</v>
          </cell>
          <cell r="H3729" t="str">
            <v>Clear View Cover</v>
          </cell>
          <cell r="J3729">
            <v>100</v>
          </cell>
          <cell r="L3729">
            <v>5</v>
          </cell>
        </row>
        <row r="3730">
          <cell r="A3730" t="str">
            <v>M5</v>
          </cell>
          <cell r="B3730" t="str">
            <v>W18</v>
          </cell>
          <cell r="C3730">
            <v>43223</v>
          </cell>
          <cell r="D3730" t="str">
            <v>A</v>
          </cell>
          <cell r="E3730" t="str">
            <v>PACKING</v>
          </cell>
          <cell r="G3730" t="str">
            <v>New</v>
          </cell>
          <cell r="H3730" t="str">
            <v>Clear View Cover</v>
          </cell>
          <cell r="J3730">
            <v>326</v>
          </cell>
          <cell r="L3730">
            <v>6</v>
          </cell>
        </row>
        <row r="3731">
          <cell r="A3731" t="str">
            <v>M5</v>
          </cell>
          <cell r="B3731" t="str">
            <v>W18</v>
          </cell>
          <cell r="C3731">
            <v>43223</v>
          </cell>
          <cell r="D3731" t="str">
            <v>A</v>
          </cell>
          <cell r="E3731" t="str">
            <v>PACKING</v>
          </cell>
          <cell r="G3731" t="str">
            <v>Old</v>
          </cell>
          <cell r="H3731" t="str">
            <v>Book cover</v>
          </cell>
          <cell r="J3731">
            <v>1160</v>
          </cell>
          <cell r="L3731">
            <v>3</v>
          </cell>
        </row>
        <row r="3732">
          <cell r="A3732" t="str">
            <v>M5</v>
          </cell>
          <cell r="B3732" t="str">
            <v>W18</v>
          </cell>
          <cell r="C3732">
            <v>43223</v>
          </cell>
          <cell r="D3732" t="str">
            <v>A</v>
          </cell>
          <cell r="E3732" t="str">
            <v>PACKING</v>
          </cell>
          <cell r="G3732" t="str">
            <v>Old</v>
          </cell>
          <cell r="H3732" t="str">
            <v>Book cover</v>
          </cell>
          <cell r="J3732">
            <v>864</v>
          </cell>
          <cell r="L3732">
            <v>4</v>
          </cell>
        </row>
        <row r="3733">
          <cell r="A3733" t="str">
            <v>M5</v>
          </cell>
          <cell r="B3733" t="str">
            <v>W18</v>
          </cell>
          <cell r="C3733">
            <v>43223</v>
          </cell>
          <cell r="D3733" t="str">
            <v>A</v>
          </cell>
          <cell r="E3733" t="str">
            <v>PACKING</v>
          </cell>
          <cell r="G3733" t="str">
            <v>Old</v>
          </cell>
          <cell r="H3733" t="str">
            <v>Book cover</v>
          </cell>
          <cell r="J3733">
            <v>1099</v>
          </cell>
          <cell r="L3733">
            <v>12</v>
          </cell>
        </row>
        <row r="3734">
          <cell r="A3734" t="str">
            <v>M5</v>
          </cell>
          <cell r="B3734" t="str">
            <v>W18</v>
          </cell>
          <cell r="C3734">
            <v>43223</v>
          </cell>
          <cell r="D3734" t="str">
            <v>A</v>
          </cell>
          <cell r="E3734" t="str">
            <v>PACKING</v>
          </cell>
          <cell r="G3734" t="str">
            <v>New</v>
          </cell>
          <cell r="H3734" t="str">
            <v>Clear View Cover</v>
          </cell>
          <cell r="J3734">
            <v>2348</v>
          </cell>
          <cell r="L3734">
            <v>23</v>
          </cell>
        </row>
        <row r="3735">
          <cell r="A3735" t="str">
            <v>M5</v>
          </cell>
          <cell r="B3735" t="str">
            <v>W18</v>
          </cell>
          <cell r="C3735">
            <v>43223</v>
          </cell>
          <cell r="D3735" t="str">
            <v>A</v>
          </cell>
          <cell r="E3735" t="str">
            <v>PACKING</v>
          </cell>
          <cell r="G3735" t="str">
            <v>New</v>
          </cell>
          <cell r="H3735" t="str">
            <v>Clear View Cover</v>
          </cell>
          <cell r="J3735">
            <v>161</v>
          </cell>
          <cell r="L3735">
            <v>1</v>
          </cell>
        </row>
        <row r="3736">
          <cell r="A3736" t="str">
            <v>M5</v>
          </cell>
          <cell r="B3736" t="str">
            <v>W18</v>
          </cell>
          <cell r="C3736">
            <v>43223</v>
          </cell>
          <cell r="D3736" t="str">
            <v>A</v>
          </cell>
          <cell r="E3736" t="str">
            <v>PACKING</v>
          </cell>
          <cell r="G3736" t="str">
            <v>New</v>
          </cell>
          <cell r="H3736" t="str">
            <v>Clear View Cover</v>
          </cell>
          <cell r="J3736">
            <v>513</v>
          </cell>
          <cell r="L3736">
            <v>8</v>
          </cell>
        </row>
        <row r="3737">
          <cell r="A3737" t="str">
            <v>M5</v>
          </cell>
          <cell r="B3737" t="str">
            <v>W18</v>
          </cell>
          <cell r="C3737">
            <v>43223</v>
          </cell>
          <cell r="D3737" t="str">
            <v>A</v>
          </cell>
          <cell r="E3737" t="str">
            <v>PACKING</v>
          </cell>
          <cell r="G3737" t="str">
            <v>Old</v>
          </cell>
          <cell r="H3737" t="str">
            <v>Book cover</v>
          </cell>
          <cell r="J3737">
            <v>80</v>
          </cell>
          <cell r="L3737">
            <v>0</v>
          </cell>
        </row>
        <row r="3738">
          <cell r="A3738" t="str">
            <v>M5</v>
          </cell>
          <cell r="B3738" t="str">
            <v>W18</v>
          </cell>
          <cell r="C3738">
            <v>43223</v>
          </cell>
          <cell r="D3738" t="str">
            <v>A</v>
          </cell>
          <cell r="E3738" t="str">
            <v>PACKING</v>
          </cell>
          <cell r="G3738" t="str">
            <v>New</v>
          </cell>
          <cell r="H3738" t="str">
            <v>Clear View Cover</v>
          </cell>
          <cell r="J3738">
            <v>40</v>
          </cell>
          <cell r="L3738">
            <v>0</v>
          </cell>
        </row>
        <row r="3739">
          <cell r="A3739" t="str">
            <v>M5</v>
          </cell>
          <cell r="B3739" t="str">
            <v>W18</v>
          </cell>
          <cell r="C3739">
            <v>43223</v>
          </cell>
          <cell r="D3739" t="str">
            <v>A</v>
          </cell>
          <cell r="E3739" t="str">
            <v>PACKING</v>
          </cell>
          <cell r="G3739" t="str">
            <v>Old</v>
          </cell>
          <cell r="H3739" t="str">
            <v>Clear View Cover</v>
          </cell>
          <cell r="J3739">
            <v>1282</v>
          </cell>
          <cell r="L3739">
            <v>9</v>
          </cell>
        </row>
        <row r="3740">
          <cell r="A3740" t="str">
            <v>M5</v>
          </cell>
          <cell r="B3740" t="str">
            <v>W18</v>
          </cell>
          <cell r="C3740">
            <v>43223</v>
          </cell>
          <cell r="D3740" t="str">
            <v>A</v>
          </cell>
          <cell r="E3740" t="str">
            <v>PACKING</v>
          </cell>
          <cell r="G3740" t="str">
            <v>Old</v>
          </cell>
          <cell r="H3740" t="str">
            <v>Clear View Cover</v>
          </cell>
          <cell r="J3740">
            <v>586</v>
          </cell>
          <cell r="L3740">
            <v>3</v>
          </cell>
        </row>
        <row r="3741">
          <cell r="A3741" t="str">
            <v>M5</v>
          </cell>
          <cell r="B3741" t="str">
            <v>W18</v>
          </cell>
          <cell r="C3741">
            <v>43223</v>
          </cell>
          <cell r="D3741" t="str">
            <v>A</v>
          </cell>
          <cell r="E3741" t="str">
            <v>PACKING</v>
          </cell>
          <cell r="G3741" t="str">
            <v>Old</v>
          </cell>
          <cell r="H3741" t="str">
            <v>Clear View Cover</v>
          </cell>
          <cell r="J3741">
            <v>1513</v>
          </cell>
          <cell r="L3741">
            <v>8</v>
          </cell>
        </row>
        <row r="3742">
          <cell r="A3742" t="str">
            <v>M5</v>
          </cell>
          <cell r="B3742" t="str">
            <v>W18</v>
          </cell>
          <cell r="C3742">
            <v>43223</v>
          </cell>
          <cell r="D3742" t="str">
            <v>B</v>
          </cell>
          <cell r="E3742" t="str">
            <v>ASSY</v>
          </cell>
          <cell r="G3742" t="str">
            <v>Old</v>
          </cell>
          <cell r="H3742" t="str">
            <v>Clear View Cover</v>
          </cell>
          <cell r="J3742">
            <v>60</v>
          </cell>
          <cell r="L3742">
            <v>0</v>
          </cell>
        </row>
        <row r="3743">
          <cell r="A3743" t="str">
            <v>M5</v>
          </cell>
          <cell r="B3743" t="str">
            <v>W18</v>
          </cell>
          <cell r="C3743">
            <v>43223</v>
          </cell>
          <cell r="D3743" t="str">
            <v>B</v>
          </cell>
          <cell r="E3743" t="str">
            <v>ASSY</v>
          </cell>
          <cell r="G3743" t="str">
            <v>Old</v>
          </cell>
          <cell r="H3743" t="str">
            <v>Clear View Cover</v>
          </cell>
          <cell r="J3743">
            <v>112</v>
          </cell>
          <cell r="L3743">
            <v>0</v>
          </cell>
        </row>
        <row r="3744">
          <cell r="A3744" t="str">
            <v>M5</v>
          </cell>
          <cell r="B3744" t="str">
            <v>W18</v>
          </cell>
          <cell r="C3744">
            <v>43223</v>
          </cell>
          <cell r="D3744" t="str">
            <v>B</v>
          </cell>
          <cell r="E3744" t="str">
            <v>ASSY</v>
          </cell>
          <cell r="G3744" t="str">
            <v>Old</v>
          </cell>
          <cell r="H3744" t="str">
            <v>Clear View Cover</v>
          </cell>
          <cell r="J3744">
            <v>21</v>
          </cell>
          <cell r="L3744">
            <v>0</v>
          </cell>
        </row>
        <row r="3745">
          <cell r="A3745" t="str">
            <v>M5</v>
          </cell>
          <cell r="B3745" t="str">
            <v>W18</v>
          </cell>
          <cell r="C3745">
            <v>43223</v>
          </cell>
          <cell r="D3745" t="str">
            <v>B</v>
          </cell>
          <cell r="E3745" t="str">
            <v>ASSY</v>
          </cell>
          <cell r="G3745" t="str">
            <v>Old</v>
          </cell>
          <cell r="H3745" t="str">
            <v>Clear View Cover</v>
          </cell>
          <cell r="J3745">
            <v>612</v>
          </cell>
          <cell r="L3745">
            <v>0</v>
          </cell>
        </row>
        <row r="3746">
          <cell r="A3746" t="str">
            <v>M5</v>
          </cell>
          <cell r="B3746" t="str">
            <v>W18</v>
          </cell>
          <cell r="C3746">
            <v>43223</v>
          </cell>
          <cell r="D3746" t="str">
            <v>B</v>
          </cell>
          <cell r="E3746" t="str">
            <v>ASSY</v>
          </cell>
          <cell r="G3746" t="str">
            <v>Old</v>
          </cell>
          <cell r="H3746" t="str">
            <v>Clear View Cover</v>
          </cell>
          <cell r="J3746">
            <v>13</v>
          </cell>
          <cell r="L3746">
            <v>0</v>
          </cell>
        </row>
        <row r="3747">
          <cell r="A3747" t="str">
            <v>M5</v>
          </cell>
          <cell r="B3747" t="str">
            <v>W18</v>
          </cell>
          <cell r="C3747">
            <v>43223</v>
          </cell>
          <cell r="D3747" t="str">
            <v>B</v>
          </cell>
          <cell r="E3747" t="str">
            <v>ASSY</v>
          </cell>
          <cell r="G3747" t="str">
            <v>Old</v>
          </cell>
          <cell r="H3747" t="str">
            <v>Clear View Cover</v>
          </cell>
          <cell r="J3747">
            <v>88</v>
          </cell>
          <cell r="L3747">
            <v>0</v>
          </cell>
        </row>
        <row r="3748">
          <cell r="A3748" t="str">
            <v>M5</v>
          </cell>
          <cell r="B3748" t="str">
            <v>W18</v>
          </cell>
          <cell r="C3748">
            <v>43223</v>
          </cell>
          <cell r="D3748" t="str">
            <v>B</v>
          </cell>
          <cell r="E3748" t="str">
            <v>ASSY</v>
          </cell>
          <cell r="G3748" t="str">
            <v>Old</v>
          </cell>
          <cell r="H3748" t="str">
            <v>Clear View Cover</v>
          </cell>
          <cell r="J3748">
            <v>625</v>
          </cell>
          <cell r="L3748">
            <v>0</v>
          </cell>
        </row>
        <row r="3749">
          <cell r="A3749" t="str">
            <v>M5</v>
          </cell>
          <cell r="B3749" t="str">
            <v>W18</v>
          </cell>
          <cell r="C3749">
            <v>43223</v>
          </cell>
          <cell r="D3749" t="str">
            <v>B</v>
          </cell>
          <cell r="E3749" t="str">
            <v>ASSY</v>
          </cell>
          <cell r="G3749" t="str">
            <v>Old</v>
          </cell>
          <cell r="H3749" t="str">
            <v>Clear View Cover</v>
          </cell>
          <cell r="J3749">
            <v>606</v>
          </cell>
          <cell r="L3749">
            <v>0</v>
          </cell>
        </row>
        <row r="3750">
          <cell r="A3750" t="str">
            <v>M5</v>
          </cell>
          <cell r="B3750" t="str">
            <v>W18</v>
          </cell>
          <cell r="C3750">
            <v>43223</v>
          </cell>
          <cell r="D3750" t="str">
            <v>B</v>
          </cell>
          <cell r="E3750" t="str">
            <v>MAIN HEATING</v>
          </cell>
          <cell r="G3750" t="str">
            <v>Old</v>
          </cell>
          <cell r="H3750" t="str">
            <v>Clear View Cover</v>
          </cell>
          <cell r="J3750">
            <v>183</v>
          </cell>
          <cell r="L3750">
            <v>0</v>
          </cell>
        </row>
        <row r="3751">
          <cell r="A3751" t="str">
            <v>M5</v>
          </cell>
          <cell r="B3751" t="str">
            <v>W18</v>
          </cell>
          <cell r="C3751">
            <v>43223</v>
          </cell>
          <cell r="D3751" t="str">
            <v>B</v>
          </cell>
          <cell r="E3751" t="str">
            <v>MAIN HEATING</v>
          </cell>
          <cell r="G3751" t="str">
            <v>Old</v>
          </cell>
          <cell r="H3751" t="str">
            <v>Clear View Cover</v>
          </cell>
          <cell r="J3751">
            <v>17</v>
          </cell>
          <cell r="L3751">
            <v>0</v>
          </cell>
        </row>
        <row r="3752">
          <cell r="A3752" t="str">
            <v>M5</v>
          </cell>
          <cell r="B3752" t="str">
            <v>W18</v>
          </cell>
          <cell r="C3752">
            <v>43223</v>
          </cell>
          <cell r="D3752" t="str">
            <v>B</v>
          </cell>
          <cell r="E3752" t="str">
            <v>MAIN HEATING</v>
          </cell>
          <cell r="G3752" t="str">
            <v>Old</v>
          </cell>
          <cell r="H3752" t="str">
            <v>Clear View Cover</v>
          </cell>
          <cell r="J3752">
            <v>226</v>
          </cell>
          <cell r="L3752">
            <v>0</v>
          </cell>
        </row>
        <row r="3753">
          <cell r="A3753" t="str">
            <v>M5</v>
          </cell>
          <cell r="B3753" t="str">
            <v>W18</v>
          </cell>
          <cell r="C3753">
            <v>43223</v>
          </cell>
          <cell r="D3753" t="str">
            <v>B</v>
          </cell>
          <cell r="E3753" t="str">
            <v>MAIN HEATING</v>
          </cell>
          <cell r="G3753" t="str">
            <v>Old</v>
          </cell>
          <cell r="H3753" t="str">
            <v>Clear View Cover</v>
          </cell>
          <cell r="J3753">
            <v>285</v>
          </cell>
          <cell r="L3753">
            <v>0</v>
          </cell>
        </row>
        <row r="3754">
          <cell r="A3754" t="str">
            <v>M5</v>
          </cell>
          <cell r="B3754" t="str">
            <v>W18</v>
          </cell>
          <cell r="C3754">
            <v>43223</v>
          </cell>
          <cell r="D3754" t="str">
            <v>B</v>
          </cell>
          <cell r="E3754" t="str">
            <v>MAIN HEATING</v>
          </cell>
          <cell r="G3754" t="str">
            <v>Old</v>
          </cell>
          <cell r="H3754" t="str">
            <v>Clear View Cover</v>
          </cell>
          <cell r="J3754">
            <v>10</v>
          </cell>
          <cell r="L3754">
            <v>0</v>
          </cell>
        </row>
        <row r="3755">
          <cell r="A3755" t="str">
            <v>M5</v>
          </cell>
          <cell r="B3755" t="str">
            <v>W18</v>
          </cell>
          <cell r="C3755">
            <v>43223</v>
          </cell>
          <cell r="D3755" t="str">
            <v>B</v>
          </cell>
          <cell r="E3755" t="str">
            <v>MAIN HEATING</v>
          </cell>
          <cell r="G3755" t="str">
            <v>Old</v>
          </cell>
          <cell r="H3755" t="str">
            <v>Clear View Cover</v>
          </cell>
          <cell r="J3755">
            <v>390</v>
          </cell>
          <cell r="L3755">
            <v>0</v>
          </cell>
        </row>
        <row r="3756">
          <cell r="A3756" t="str">
            <v>M5</v>
          </cell>
          <cell r="B3756" t="str">
            <v>W18</v>
          </cell>
          <cell r="C3756">
            <v>43223</v>
          </cell>
          <cell r="D3756" t="str">
            <v>B</v>
          </cell>
          <cell r="E3756" t="str">
            <v>ASSY</v>
          </cell>
          <cell r="G3756" t="str">
            <v>New</v>
          </cell>
          <cell r="H3756" t="str">
            <v>Clear View Cover</v>
          </cell>
          <cell r="J3756">
            <v>2577</v>
          </cell>
          <cell r="L3756">
            <v>1</v>
          </cell>
        </row>
        <row r="3757">
          <cell r="A3757" t="str">
            <v>M5</v>
          </cell>
          <cell r="B3757" t="str">
            <v>W18</v>
          </cell>
          <cell r="C3757">
            <v>43223</v>
          </cell>
          <cell r="D3757" t="str">
            <v>B</v>
          </cell>
          <cell r="E3757" t="str">
            <v>ASSY</v>
          </cell>
          <cell r="G3757" t="str">
            <v>New</v>
          </cell>
          <cell r="H3757" t="str">
            <v>Clear View Cover</v>
          </cell>
          <cell r="J3757">
            <v>123</v>
          </cell>
          <cell r="L3757">
            <v>2</v>
          </cell>
        </row>
        <row r="3758">
          <cell r="A3758" t="str">
            <v>M5</v>
          </cell>
          <cell r="B3758" t="str">
            <v>W18</v>
          </cell>
          <cell r="C3758">
            <v>43223</v>
          </cell>
          <cell r="D3758" t="str">
            <v>B</v>
          </cell>
          <cell r="E3758" t="str">
            <v>ASSY</v>
          </cell>
          <cell r="G3758" t="str">
            <v>New</v>
          </cell>
          <cell r="H3758" t="str">
            <v>Clear View Cover</v>
          </cell>
          <cell r="J3758">
            <v>280</v>
          </cell>
          <cell r="L3758">
            <v>0</v>
          </cell>
        </row>
        <row r="3759">
          <cell r="A3759" t="str">
            <v>M5</v>
          </cell>
          <cell r="B3759" t="str">
            <v>W18</v>
          </cell>
          <cell r="C3759">
            <v>43223</v>
          </cell>
          <cell r="D3759" t="str">
            <v>B</v>
          </cell>
          <cell r="E3759" t="str">
            <v>ASSY</v>
          </cell>
          <cell r="G3759" t="str">
            <v>Old</v>
          </cell>
          <cell r="H3759" t="str">
            <v>Flip Cover</v>
          </cell>
          <cell r="J3759">
            <v>193</v>
          </cell>
          <cell r="L3759">
            <v>0</v>
          </cell>
        </row>
        <row r="3760">
          <cell r="A3760" t="str">
            <v>M5</v>
          </cell>
          <cell r="B3760" t="str">
            <v>W18</v>
          </cell>
          <cell r="C3760">
            <v>43223</v>
          </cell>
          <cell r="D3760" t="str">
            <v>B</v>
          </cell>
          <cell r="E3760" t="str">
            <v>ASSY</v>
          </cell>
          <cell r="G3760" t="str">
            <v>Old</v>
          </cell>
          <cell r="H3760" t="str">
            <v>Flip Cover</v>
          </cell>
          <cell r="J3760">
            <v>707</v>
          </cell>
          <cell r="L3760">
            <v>0</v>
          </cell>
        </row>
        <row r="3761">
          <cell r="A3761" t="str">
            <v>M5</v>
          </cell>
          <cell r="B3761" t="str">
            <v>W18</v>
          </cell>
          <cell r="C3761">
            <v>43223</v>
          </cell>
          <cell r="D3761" t="str">
            <v>B</v>
          </cell>
          <cell r="E3761" t="str">
            <v>ASSY</v>
          </cell>
          <cell r="G3761" t="str">
            <v>Old</v>
          </cell>
          <cell r="H3761" t="str">
            <v>Flip Cover</v>
          </cell>
          <cell r="J3761">
            <v>180</v>
          </cell>
          <cell r="L3761">
            <v>0</v>
          </cell>
        </row>
        <row r="3762">
          <cell r="A3762" t="str">
            <v>M5</v>
          </cell>
          <cell r="B3762" t="str">
            <v>W18</v>
          </cell>
          <cell r="C3762">
            <v>43223</v>
          </cell>
          <cell r="D3762" t="str">
            <v>B</v>
          </cell>
          <cell r="E3762" t="str">
            <v>ASSY</v>
          </cell>
          <cell r="G3762" t="str">
            <v>Old</v>
          </cell>
          <cell r="H3762" t="str">
            <v>Flip Cover</v>
          </cell>
          <cell r="J3762">
            <v>16</v>
          </cell>
          <cell r="L3762">
            <v>0</v>
          </cell>
        </row>
        <row r="3763">
          <cell r="A3763" t="str">
            <v>M5</v>
          </cell>
          <cell r="B3763" t="str">
            <v>W18</v>
          </cell>
          <cell r="C3763">
            <v>43223</v>
          </cell>
          <cell r="D3763" t="str">
            <v>B</v>
          </cell>
          <cell r="E3763" t="str">
            <v>ASSY</v>
          </cell>
          <cell r="G3763" t="str">
            <v>Old</v>
          </cell>
          <cell r="H3763" t="str">
            <v>Flip Cover</v>
          </cell>
          <cell r="J3763">
            <v>600</v>
          </cell>
          <cell r="L3763">
            <v>0</v>
          </cell>
        </row>
        <row r="3764">
          <cell r="A3764" t="str">
            <v>M5</v>
          </cell>
          <cell r="B3764" t="str">
            <v>W18</v>
          </cell>
          <cell r="C3764">
            <v>43223</v>
          </cell>
          <cell r="D3764" t="str">
            <v>B</v>
          </cell>
          <cell r="E3764" t="str">
            <v>ASSY</v>
          </cell>
          <cell r="G3764" t="str">
            <v>New</v>
          </cell>
          <cell r="H3764" t="str">
            <v>Clear View Cover</v>
          </cell>
          <cell r="J3764">
            <v>521</v>
          </cell>
          <cell r="L3764">
            <v>0</v>
          </cell>
        </row>
        <row r="3765">
          <cell r="A3765" t="str">
            <v>M5</v>
          </cell>
          <cell r="B3765" t="str">
            <v>W18</v>
          </cell>
          <cell r="C3765">
            <v>43223</v>
          </cell>
          <cell r="D3765" t="str">
            <v>B</v>
          </cell>
          <cell r="E3765" t="str">
            <v>ASSY</v>
          </cell>
          <cell r="G3765" t="str">
            <v>New</v>
          </cell>
          <cell r="H3765" t="str">
            <v>Clear View Cover</v>
          </cell>
          <cell r="J3765">
            <v>637</v>
          </cell>
          <cell r="L3765">
            <v>0</v>
          </cell>
        </row>
        <row r="3766">
          <cell r="A3766" t="str">
            <v>M5</v>
          </cell>
          <cell r="B3766" t="str">
            <v>W18</v>
          </cell>
          <cell r="C3766">
            <v>43223</v>
          </cell>
          <cell r="D3766" t="str">
            <v>B</v>
          </cell>
          <cell r="E3766" t="str">
            <v>ASSY</v>
          </cell>
          <cell r="G3766" t="str">
            <v>Old</v>
          </cell>
          <cell r="H3766" t="str">
            <v>Book cover</v>
          </cell>
          <cell r="J3766">
            <v>1157</v>
          </cell>
          <cell r="L3766">
            <v>7</v>
          </cell>
        </row>
        <row r="3767">
          <cell r="A3767" t="str">
            <v>M5</v>
          </cell>
          <cell r="B3767" t="str">
            <v>W18</v>
          </cell>
          <cell r="C3767">
            <v>43223</v>
          </cell>
          <cell r="D3767" t="str">
            <v>B</v>
          </cell>
          <cell r="E3767" t="str">
            <v>ASSY</v>
          </cell>
          <cell r="G3767" t="str">
            <v>Old</v>
          </cell>
          <cell r="H3767" t="str">
            <v>Book cover</v>
          </cell>
          <cell r="J3767">
            <v>150</v>
          </cell>
          <cell r="L3767">
            <v>0</v>
          </cell>
        </row>
        <row r="3768">
          <cell r="A3768" t="str">
            <v>M5</v>
          </cell>
          <cell r="B3768" t="str">
            <v>W18</v>
          </cell>
          <cell r="C3768">
            <v>43223</v>
          </cell>
          <cell r="D3768" t="str">
            <v>B</v>
          </cell>
          <cell r="E3768" t="str">
            <v>ASSY</v>
          </cell>
          <cell r="G3768" t="str">
            <v>Old</v>
          </cell>
          <cell r="H3768" t="str">
            <v>Book cover</v>
          </cell>
          <cell r="J3768">
            <v>290</v>
          </cell>
          <cell r="L3768">
            <v>0</v>
          </cell>
        </row>
        <row r="3769">
          <cell r="A3769" t="str">
            <v>M5</v>
          </cell>
          <cell r="B3769" t="str">
            <v>W18</v>
          </cell>
          <cell r="C3769">
            <v>43223</v>
          </cell>
          <cell r="D3769" t="str">
            <v>B</v>
          </cell>
          <cell r="E3769" t="str">
            <v>ASSY</v>
          </cell>
          <cell r="G3769" t="str">
            <v>Old</v>
          </cell>
          <cell r="H3769" t="str">
            <v>Book cover</v>
          </cell>
          <cell r="J3769">
            <v>46</v>
          </cell>
          <cell r="L3769">
            <v>0</v>
          </cell>
        </row>
        <row r="3770">
          <cell r="A3770" t="str">
            <v>M5</v>
          </cell>
          <cell r="B3770" t="str">
            <v>W18</v>
          </cell>
          <cell r="C3770">
            <v>43223</v>
          </cell>
          <cell r="D3770" t="str">
            <v>B</v>
          </cell>
          <cell r="E3770" t="str">
            <v>ASSY</v>
          </cell>
          <cell r="G3770" t="str">
            <v>Old</v>
          </cell>
          <cell r="H3770" t="str">
            <v>Book cover</v>
          </cell>
          <cell r="J3770">
            <v>738</v>
          </cell>
          <cell r="L3770">
            <v>2</v>
          </cell>
        </row>
        <row r="3771">
          <cell r="A3771" t="str">
            <v>M5</v>
          </cell>
          <cell r="B3771" t="str">
            <v>W18</v>
          </cell>
          <cell r="C3771">
            <v>43223</v>
          </cell>
          <cell r="D3771" t="str">
            <v>B</v>
          </cell>
          <cell r="E3771" t="str">
            <v>ASSY</v>
          </cell>
          <cell r="G3771" t="str">
            <v>Old</v>
          </cell>
          <cell r="H3771" t="str">
            <v>Book cover</v>
          </cell>
          <cell r="J3771">
            <v>63</v>
          </cell>
          <cell r="L3771">
            <v>0</v>
          </cell>
        </row>
        <row r="3772">
          <cell r="A3772" t="str">
            <v>M5</v>
          </cell>
          <cell r="B3772" t="str">
            <v>W18</v>
          </cell>
          <cell r="C3772">
            <v>43223</v>
          </cell>
          <cell r="D3772" t="str">
            <v>B</v>
          </cell>
          <cell r="E3772" t="str">
            <v>ASSY</v>
          </cell>
          <cell r="G3772" t="str">
            <v>Old</v>
          </cell>
          <cell r="H3772" t="str">
            <v>Book cover</v>
          </cell>
          <cell r="J3772">
            <v>70</v>
          </cell>
          <cell r="L3772">
            <v>0</v>
          </cell>
        </row>
        <row r="3773">
          <cell r="A3773" t="str">
            <v>M5</v>
          </cell>
          <cell r="B3773" t="str">
            <v>W18</v>
          </cell>
          <cell r="C3773">
            <v>43223</v>
          </cell>
          <cell r="D3773" t="str">
            <v>B</v>
          </cell>
          <cell r="E3773" t="str">
            <v>ASSY</v>
          </cell>
          <cell r="G3773" t="str">
            <v>Old</v>
          </cell>
          <cell r="H3773" t="str">
            <v>Book cover</v>
          </cell>
          <cell r="J3773">
            <v>105</v>
          </cell>
          <cell r="L3773">
            <v>0</v>
          </cell>
        </row>
        <row r="3774">
          <cell r="A3774" t="str">
            <v>M5</v>
          </cell>
          <cell r="B3774" t="str">
            <v>W18</v>
          </cell>
          <cell r="C3774">
            <v>43223</v>
          </cell>
          <cell r="D3774" t="str">
            <v>B</v>
          </cell>
          <cell r="E3774" t="str">
            <v>ASSY</v>
          </cell>
          <cell r="G3774" t="str">
            <v>Old Silicon</v>
          </cell>
          <cell r="H3774" t="str">
            <v>Silicon</v>
          </cell>
          <cell r="J3774">
            <v>1012</v>
          </cell>
          <cell r="L3774">
            <v>4</v>
          </cell>
        </row>
        <row r="3775">
          <cell r="A3775" t="str">
            <v>M5</v>
          </cell>
          <cell r="B3775" t="str">
            <v>W18</v>
          </cell>
          <cell r="C3775">
            <v>43223</v>
          </cell>
          <cell r="D3775" t="str">
            <v>B</v>
          </cell>
          <cell r="E3775" t="str">
            <v>ASSY</v>
          </cell>
          <cell r="G3775" t="str">
            <v>Old Silicon</v>
          </cell>
          <cell r="H3775" t="str">
            <v>Silicon</v>
          </cell>
          <cell r="J3775">
            <v>88</v>
          </cell>
          <cell r="L3775">
            <v>0</v>
          </cell>
        </row>
        <row r="3776">
          <cell r="A3776" t="str">
            <v>M5</v>
          </cell>
          <cell r="B3776" t="str">
            <v>W18</v>
          </cell>
          <cell r="C3776">
            <v>43223</v>
          </cell>
          <cell r="D3776" t="str">
            <v>B</v>
          </cell>
          <cell r="E3776" t="str">
            <v>ASSY</v>
          </cell>
          <cell r="G3776" t="str">
            <v>Old Silicon</v>
          </cell>
          <cell r="H3776" t="str">
            <v>Silicon</v>
          </cell>
          <cell r="J3776">
            <v>572</v>
          </cell>
          <cell r="L3776">
            <v>2</v>
          </cell>
        </row>
        <row r="3777">
          <cell r="A3777" t="str">
            <v>M5</v>
          </cell>
          <cell r="B3777" t="str">
            <v>W18</v>
          </cell>
          <cell r="C3777">
            <v>43223</v>
          </cell>
          <cell r="D3777" t="str">
            <v>B</v>
          </cell>
          <cell r="E3777" t="str">
            <v>MAIN HEATING</v>
          </cell>
          <cell r="G3777" t="str">
            <v>New</v>
          </cell>
          <cell r="H3777" t="str">
            <v>Clear View Cover</v>
          </cell>
          <cell r="J3777">
            <v>99</v>
          </cell>
          <cell r="L3777">
            <v>0</v>
          </cell>
        </row>
        <row r="3778">
          <cell r="A3778" t="str">
            <v>M5</v>
          </cell>
          <cell r="B3778" t="str">
            <v>W18</v>
          </cell>
          <cell r="C3778">
            <v>43223</v>
          </cell>
          <cell r="D3778" t="str">
            <v>B</v>
          </cell>
          <cell r="E3778" t="str">
            <v>MAIN HEATING</v>
          </cell>
          <cell r="G3778" t="str">
            <v>New</v>
          </cell>
          <cell r="H3778" t="str">
            <v>Clear View Cover</v>
          </cell>
          <cell r="J3778">
            <v>94</v>
          </cell>
          <cell r="L3778">
            <v>0</v>
          </cell>
        </row>
        <row r="3779">
          <cell r="A3779" t="str">
            <v>M5</v>
          </cell>
          <cell r="B3779" t="str">
            <v>W18</v>
          </cell>
          <cell r="C3779">
            <v>43223</v>
          </cell>
          <cell r="D3779" t="str">
            <v>B</v>
          </cell>
          <cell r="E3779" t="str">
            <v>MAIN HEATING</v>
          </cell>
          <cell r="G3779" t="str">
            <v>New</v>
          </cell>
          <cell r="H3779" t="str">
            <v>Clear View Cover</v>
          </cell>
          <cell r="J3779">
            <v>439</v>
          </cell>
          <cell r="L3779">
            <v>0</v>
          </cell>
        </row>
        <row r="3780">
          <cell r="A3780" t="str">
            <v>M5</v>
          </cell>
          <cell r="B3780" t="str">
            <v>W18</v>
          </cell>
          <cell r="C3780">
            <v>43223</v>
          </cell>
          <cell r="D3780" t="str">
            <v>B</v>
          </cell>
          <cell r="E3780" t="str">
            <v>MAIN HEATING</v>
          </cell>
          <cell r="G3780" t="str">
            <v>New</v>
          </cell>
          <cell r="H3780" t="str">
            <v>Clear View Cover</v>
          </cell>
          <cell r="J3780">
            <v>431</v>
          </cell>
          <cell r="L3780">
            <v>0</v>
          </cell>
        </row>
        <row r="3781">
          <cell r="A3781" t="str">
            <v>M5</v>
          </cell>
          <cell r="B3781" t="str">
            <v>W18</v>
          </cell>
          <cell r="C3781">
            <v>43223</v>
          </cell>
          <cell r="D3781" t="str">
            <v>B</v>
          </cell>
          <cell r="E3781" t="str">
            <v>MAIN HEATING</v>
          </cell>
          <cell r="G3781" t="str">
            <v>New</v>
          </cell>
          <cell r="H3781" t="str">
            <v>Clear View Cover</v>
          </cell>
          <cell r="J3781">
            <v>2766</v>
          </cell>
          <cell r="L3781">
            <v>0</v>
          </cell>
        </row>
        <row r="3782">
          <cell r="A3782" t="str">
            <v>M5</v>
          </cell>
          <cell r="B3782" t="str">
            <v>W18</v>
          </cell>
          <cell r="C3782">
            <v>43223</v>
          </cell>
          <cell r="D3782" t="str">
            <v>B</v>
          </cell>
          <cell r="E3782" t="str">
            <v>MAIN HEATING</v>
          </cell>
          <cell r="G3782" t="str">
            <v>New</v>
          </cell>
          <cell r="H3782" t="str">
            <v>Clear View Cover</v>
          </cell>
          <cell r="J3782">
            <v>474</v>
          </cell>
          <cell r="L3782">
            <v>0</v>
          </cell>
        </row>
        <row r="3783">
          <cell r="A3783" t="str">
            <v>M5</v>
          </cell>
          <cell r="B3783" t="str">
            <v>W18</v>
          </cell>
          <cell r="C3783">
            <v>43223</v>
          </cell>
          <cell r="D3783" t="str">
            <v>B</v>
          </cell>
          <cell r="E3783" t="str">
            <v>ASSY</v>
          </cell>
          <cell r="G3783" t="str">
            <v>New</v>
          </cell>
          <cell r="H3783" t="str">
            <v>Clear View Cover</v>
          </cell>
          <cell r="J3783">
            <v>1292</v>
          </cell>
          <cell r="L3783">
            <v>0</v>
          </cell>
        </row>
        <row r="3784">
          <cell r="A3784" t="str">
            <v>M5</v>
          </cell>
          <cell r="B3784" t="str">
            <v>W18</v>
          </cell>
          <cell r="C3784">
            <v>43223</v>
          </cell>
          <cell r="D3784" t="str">
            <v>B</v>
          </cell>
          <cell r="E3784" t="str">
            <v>ASSY</v>
          </cell>
          <cell r="G3784" t="str">
            <v>New</v>
          </cell>
          <cell r="H3784" t="str">
            <v>Clear View Cover</v>
          </cell>
          <cell r="J3784">
            <v>1540</v>
          </cell>
          <cell r="L3784">
            <v>0</v>
          </cell>
        </row>
        <row r="3785">
          <cell r="A3785" t="str">
            <v>M5</v>
          </cell>
          <cell r="B3785" t="str">
            <v>W18</v>
          </cell>
          <cell r="C3785">
            <v>43223</v>
          </cell>
          <cell r="D3785" t="str">
            <v>B</v>
          </cell>
          <cell r="E3785" t="str">
            <v>ASSY</v>
          </cell>
          <cell r="G3785" t="str">
            <v>New</v>
          </cell>
          <cell r="H3785" t="str">
            <v>Clear View Cover</v>
          </cell>
          <cell r="J3785">
            <v>12</v>
          </cell>
          <cell r="L3785">
            <v>0</v>
          </cell>
        </row>
        <row r="3786">
          <cell r="A3786" t="str">
            <v>M5</v>
          </cell>
          <cell r="B3786" t="str">
            <v>W18</v>
          </cell>
          <cell r="C3786">
            <v>43223</v>
          </cell>
          <cell r="D3786" t="str">
            <v>B</v>
          </cell>
          <cell r="E3786" t="str">
            <v>ASSY</v>
          </cell>
          <cell r="G3786" t="str">
            <v>New</v>
          </cell>
          <cell r="H3786" t="str">
            <v>Clear View Cover</v>
          </cell>
          <cell r="J3786">
            <v>246</v>
          </cell>
          <cell r="L3786">
            <v>0</v>
          </cell>
        </row>
        <row r="3787">
          <cell r="A3787" t="str">
            <v>M5</v>
          </cell>
          <cell r="B3787" t="str">
            <v>W18</v>
          </cell>
          <cell r="C3787">
            <v>43223</v>
          </cell>
          <cell r="D3787" t="str">
            <v>B</v>
          </cell>
          <cell r="E3787" t="str">
            <v>ASSY</v>
          </cell>
          <cell r="G3787" t="str">
            <v>New</v>
          </cell>
          <cell r="H3787" t="str">
            <v>Clear View Cover</v>
          </cell>
          <cell r="J3787">
            <v>25</v>
          </cell>
          <cell r="L3787">
            <v>0</v>
          </cell>
        </row>
        <row r="3788">
          <cell r="A3788" t="str">
            <v>M5</v>
          </cell>
          <cell r="B3788" t="str">
            <v>W18</v>
          </cell>
          <cell r="C3788">
            <v>43223</v>
          </cell>
          <cell r="D3788" t="str">
            <v>B</v>
          </cell>
          <cell r="E3788" t="str">
            <v>EDGE COATING</v>
          </cell>
          <cell r="G3788" t="str">
            <v>New</v>
          </cell>
          <cell r="H3788" t="str">
            <v>Clear View Cover</v>
          </cell>
          <cell r="J3788">
            <v>248</v>
          </cell>
          <cell r="L3788">
            <v>0</v>
          </cell>
        </row>
        <row r="3789">
          <cell r="A3789" t="str">
            <v>M5</v>
          </cell>
          <cell r="B3789" t="str">
            <v>W18</v>
          </cell>
          <cell r="C3789">
            <v>43223</v>
          </cell>
          <cell r="D3789" t="str">
            <v>B</v>
          </cell>
          <cell r="E3789" t="str">
            <v>EDGE COATING</v>
          </cell>
          <cell r="G3789" t="str">
            <v>New</v>
          </cell>
          <cell r="H3789" t="str">
            <v>Clear View Cover</v>
          </cell>
          <cell r="J3789">
            <v>3355</v>
          </cell>
          <cell r="L3789">
            <v>0</v>
          </cell>
        </row>
        <row r="3790">
          <cell r="A3790" t="str">
            <v>M5</v>
          </cell>
          <cell r="B3790" t="str">
            <v>W18</v>
          </cell>
          <cell r="C3790">
            <v>43223</v>
          </cell>
          <cell r="D3790" t="str">
            <v>B</v>
          </cell>
          <cell r="E3790" t="str">
            <v>EDGE COATING</v>
          </cell>
          <cell r="G3790" t="str">
            <v>New</v>
          </cell>
          <cell r="H3790" t="str">
            <v>Clear View Cover</v>
          </cell>
          <cell r="J3790">
            <v>2195</v>
          </cell>
          <cell r="L3790">
            <v>0</v>
          </cell>
        </row>
        <row r="3791">
          <cell r="A3791" t="str">
            <v>M5</v>
          </cell>
          <cell r="B3791" t="str">
            <v>W18</v>
          </cell>
          <cell r="C3791">
            <v>43223</v>
          </cell>
          <cell r="D3791" t="str">
            <v>B</v>
          </cell>
          <cell r="E3791" t="str">
            <v>EDGE COATING</v>
          </cell>
          <cell r="G3791" t="str">
            <v>New</v>
          </cell>
          <cell r="H3791" t="str">
            <v>Clear View Cover</v>
          </cell>
          <cell r="J3791">
            <v>250</v>
          </cell>
          <cell r="L3791">
            <v>0</v>
          </cell>
        </row>
        <row r="3792">
          <cell r="A3792" t="str">
            <v>M5</v>
          </cell>
          <cell r="B3792" t="str">
            <v>W18</v>
          </cell>
          <cell r="C3792">
            <v>43223</v>
          </cell>
          <cell r="D3792" t="str">
            <v>B</v>
          </cell>
          <cell r="E3792" t="str">
            <v>EDGE COATING</v>
          </cell>
          <cell r="G3792" t="str">
            <v>New</v>
          </cell>
          <cell r="H3792" t="str">
            <v>Clear View Cover</v>
          </cell>
          <cell r="J3792">
            <v>860</v>
          </cell>
          <cell r="L3792">
            <v>0</v>
          </cell>
        </row>
        <row r="3793">
          <cell r="A3793" t="str">
            <v>M5</v>
          </cell>
          <cell r="B3793" t="str">
            <v>W18</v>
          </cell>
          <cell r="C3793">
            <v>43223</v>
          </cell>
          <cell r="D3793" t="str">
            <v>B</v>
          </cell>
          <cell r="E3793" t="str">
            <v>EDGE COATING</v>
          </cell>
          <cell r="G3793" t="str">
            <v>Old</v>
          </cell>
          <cell r="H3793" t="str">
            <v>Clear View Cover</v>
          </cell>
          <cell r="J3793">
            <v>570</v>
          </cell>
          <cell r="L3793">
            <v>0</v>
          </cell>
        </row>
        <row r="3794">
          <cell r="A3794" t="str">
            <v>M5</v>
          </cell>
          <cell r="B3794" t="str">
            <v>W18</v>
          </cell>
          <cell r="C3794">
            <v>43223</v>
          </cell>
          <cell r="D3794" t="str">
            <v>B</v>
          </cell>
          <cell r="E3794" t="str">
            <v>EDGE COATING</v>
          </cell>
          <cell r="G3794" t="str">
            <v>Old</v>
          </cell>
          <cell r="H3794" t="str">
            <v>Clear View Cover</v>
          </cell>
          <cell r="J3794">
            <v>609</v>
          </cell>
          <cell r="L3794">
            <v>0</v>
          </cell>
        </row>
        <row r="3795">
          <cell r="A3795" t="str">
            <v>M5</v>
          </cell>
          <cell r="B3795" t="str">
            <v>W18</v>
          </cell>
          <cell r="C3795">
            <v>43223</v>
          </cell>
          <cell r="D3795" t="str">
            <v>B</v>
          </cell>
          <cell r="E3795" t="str">
            <v>EDGE COATING</v>
          </cell>
          <cell r="G3795" t="str">
            <v>Old</v>
          </cell>
          <cell r="H3795" t="str">
            <v>Clear View Cover</v>
          </cell>
          <cell r="J3795">
            <v>85</v>
          </cell>
          <cell r="L3795">
            <v>0</v>
          </cell>
        </row>
        <row r="3796">
          <cell r="A3796" t="str">
            <v>M5</v>
          </cell>
          <cell r="B3796" t="str">
            <v>W18</v>
          </cell>
          <cell r="C3796">
            <v>43223</v>
          </cell>
          <cell r="D3796" t="str">
            <v>B</v>
          </cell>
          <cell r="E3796" t="str">
            <v>EDGE COATING</v>
          </cell>
          <cell r="G3796" t="str">
            <v>Old</v>
          </cell>
          <cell r="H3796" t="str">
            <v>Clear View Cover</v>
          </cell>
          <cell r="J3796">
            <v>572</v>
          </cell>
          <cell r="L3796">
            <v>0</v>
          </cell>
        </row>
        <row r="3797">
          <cell r="A3797" t="str">
            <v>M5</v>
          </cell>
          <cell r="B3797" t="str">
            <v>W18</v>
          </cell>
          <cell r="C3797">
            <v>43223</v>
          </cell>
          <cell r="D3797" t="str">
            <v>B</v>
          </cell>
          <cell r="E3797" t="str">
            <v>EDGE COATING</v>
          </cell>
          <cell r="G3797" t="str">
            <v>Old</v>
          </cell>
          <cell r="H3797" t="str">
            <v>Clear View Cover</v>
          </cell>
          <cell r="J3797">
            <v>49</v>
          </cell>
          <cell r="L3797">
            <v>0</v>
          </cell>
        </row>
        <row r="3798">
          <cell r="A3798" t="str">
            <v>M5</v>
          </cell>
          <cell r="B3798" t="str">
            <v>W18</v>
          </cell>
          <cell r="C3798">
            <v>43223</v>
          </cell>
          <cell r="D3798" t="str">
            <v>B</v>
          </cell>
          <cell r="E3798" t="str">
            <v>EDGE COATING</v>
          </cell>
          <cell r="G3798" t="str">
            <v>Old</v>
          </cell>
          <cell r="H3798" t="str">
            <v>Clear View Cover</v>
          </cell>
          <cell r="J3798">
            <v>25</v>
          </cell>
          <cell r="L3798">
            <v>0</v>
          </cell>
        </row>
        <row r="3799">
          <cell r="A3799" t="str">
            <v>M5</v>
          </cell>
          <cell r="B3799" t="str">
            <v>W18</v>
          </cell>
          <cell r="C3799">
            <v>43223</v>
          </cell>
          <cell r="D3799" t="str">
            <v>B</v>
          </cell>
          <cell r="E3799" t="str">
            <v>EDGE COATING</v>
          </cell>
          <cell r="G3799" t="str">
            <v>New</v>
          </cell>
          <cell r="H3799" t="str">
            <v>Clear View Cover</v>
          </cell>
          <cell r="J3799">
            <v>130</v>
          </cell>
          <cell r="L3799">
            <v>0</v>
          </cell>
        </row>
        <row r="3800">
          <cell r="A3800" t="str">
            <v>M5</v>
          </cell>
          <cell r="B3800" t="str">
            <v>W18</v>
          </cell>
          <cell r="C3800">
            <v>43223</v>
          </cell>
          <cell r="D3800" t="str">
            <v>B</v>
          </cell>
          <cell r="E3800" t="str">
            <v>EDGE COATING</v>
          </cell>
          <cell r="G3800" t="str">
            <v>Old</v>
          </cell>
          <cell r="H3800" t="str">
            <v>Book cover</v>
          </cell>
          <cell r="J3800">
            <v>2175</v>
          </cell>
          <cell r="L3800">
            <v>0</v>
          </cell>
        </row>
        <row r="3801">
          <cell r="A3801" t="str">
            <v>M5</v>
          </cell>
          <cell r="B3801" t="str">
            <v>W18</v>
          </cell>
          <cell r="C3801">
            <v>43223</v>
          </cell>
          <cell r="D3801" t="str">
            <v>B</v>
          </cell>
          <cell r="E3801" t="str">
            <v>EDGE COATING</v>
          </cell>
          <cell r="G3801" t="str">
            <v>Old</v>
          </cell>
          <cell r="H3801" t="str">
            <v>Book cover</v>
          </cell>
          <cell r="J3801">
            <v>289</v>
          </cell>
          <cell r="L3801">
            <v>0</v>
          </cell>
        </row>
        <row r="3802">
          <cell r="A3802" t="str">
            <v>M5</v>
          </cell>
          <cell r="B3802" t="str">
            <v>W18</v>
          </cell>
          <cell r="C3802">
            <v>43223</v>
          </cell>
          <cell r="D3802" t="str">
            <v>B</v>
          </cell>
          <cell r="E3802" t="str">
            <v>EDGE COATING</v>
          </cell>
          <cell r="G3802" t="str">
            <v>Old</v>
          </cell>
          <cell r="H3802" t="str">
            <v>Book cover</v>
          </cell>
          <cell r="J3802">
            <v>435</v>
          </cell>
          <cell r="L3802">
            <v>0</v>
          </cell>
        </row>
        <row r="3803">
          <cell r="A3803" t="str">
            <v>M5</v>
          </cell>
          <cell r="B3803" t="str">
            <v>W18</v>
          </cell>
          <cell r="C3803">
            <v>43223</v>
          </cell>
          <cell r="D3803" t="str">
            <v>B</v>
          </cell>
          <cell r="E3803" t="str">
            <v>EDGE COATING</v>
          </cell>
          <cell r="G3803" t="str">
            <v>Old</v>
          </cell>
          <cell r="H3803" t="str">
            <v>Book cover</v>
          </cell>
          <cell r="J3803">
            <v>77</v>
          </cell>
          <cell r="L3803">
            <v>0</v>
          </cell>
        </row>
        <row r="3804">
          <cell r="A3804" t="str">
            <v>M5</v>
          </cell>
          <cell r="B3804" t="str">
            <v>W18</v>
          </cell>
          <cell r="C3804">
            <v>43223</v>
          </cell>
          <cell r="D3804" t="str">
            <v>B</v>
          </cell>
          <cell r="E3804" t="str">
            <v>EDGE COATING</v>
          </cell>
          <cell r="G3804" t="str">
            <v>Old</v>
          </cell>
          <cell r="H3804" t="str">
            <v>Book cover</v>
          </cell>
          <cell r="J3804">
            <v>118</v>
          </cell>
          <cell r="L3804">
            <v>0</v>
          </cell>
        </row>
        <row r="3805">
          <cell r="A3805" t="str">
            <v>M5</v>
          </cell>
          <cell r="B3805" t="str">
            <v>W18</v>
          </cell>
          <cell r="C3805">
            <v>43223</v>
          </cell>
          <cell r="D3805" t="str">
            <v>B</v>
          </cell>
          <cell r="E3805" t="str">
            <v>EDGE COATING</v>
          </cell>
          <cell r="G3805" t="str">
            <v>Old</v>
          </cell>
          <cell r="H3805" t="str">
            <v>Book cover</v>
          </cell>
          <cell r="J3805">
            <v>190</v>
          </cell>
          <cell r="L3805">
            <v>0</v>
          </cell>
        </row>
        <row r="3806">
          <cell r="A3806" t="str">
            <v>M5</v>
          </cell>
          <cell r="B3806" t="str">
            <v>W18</v>
          </cell>
          <cell r="C3806">
            <v>43223</v>
          </cell>
          <cell r="D3806" t="str">
            <v>B</v>
          </cell>
          <cell r="E3806" t="str">
            <v>EDGE COATING</v>
          </cell>
          <cell r="G3806" t="str">
            <v>Old</v>
          </cell>
          <cell r="H3806" t="str">
            <v>Book cover</v>
          </cell>
          <cell r="J3806">
            <v>30</v>
          </cell>
          <cell r="L3806">
            <v>0</v>
          </cell>
        </row>
        <row r="3807">
          <cell r="A3807" t="str">
            <v>M5</v>
          </cell>
          <cell r="B3807" t="str">
            <v>W18</v>
          </cell>
          <cell r="C3807">
            <v>43223</v>
          </cell>
          <cell r="D3807" t="str">
            <v>B</v>
          </cell>
          <cell r="E3807" t="str">
            <v>EDGE COATING</v>
          </cell>
          <cell r="G3807" t="str">
            <v>Old</v>
          </cell>
          <cell r="H3807" t="str">
            <v>Book cover</v>
          </cell>
          <cell r="J3807">
            <v>517</v>
          </cell>
          <cell r="L3807">
            <v>0</v>
          </cell>
        </row>
        <row r="3808">
          <cell r="A3808" t="str">
            <v>M5</v>
          </cell>
          <cell r="B3808" t="str">
            <v>W18</v>
          </cell>
          <cell r="C3808">
            <v>43223</v>
          </cell>
          <cell r="D3808" t="str">
            <v>B</v>
          </cell>
          <cell r="E3808" t="str">
            <v>EDGE COATING</v>
          </cell>
          <cell r="G3808" t="str">
            <v>Old</v>
          </cell>
          <cell r="H3808" t="str">
            <v>Book cover</v>
          </cell>
          <cell r="J3808">
            <v>36</v>
          </cell>
          <cell r="L3808">
            <v>0</v>
          </cell>
        </row>
        <row r="3809">
          <cell r="A3809" t="str">
            <v>M5</v>
          </cell>
          <cell r="B3809" t="str">
            <v>W18</v>
          </cell>
          <cell r="C3809">
            <v>43223</v>
          </cell>
          <cell r="D3809" t="str">
            <v>B</v>
          </cell>
          <cell r="E3809" t="str">
            <v>EDGE COATING</v>
          </cell>
          <cell r="G3809" t="str">
            <v>Old</v>
          </cell>
          <cell r="H3809" t="str">
            <v>Book cover</v>
          </cell>
          <cell r="J3809">
            <v>321</v>
          </cell>
          <cell r="L3809">
            <v>0</v>
          </cell>
        </row>
        <row r="3810">
          <cell r="A3810" t="str">
            <v>M5</v>
          </cell>
          <cell r="B3810" t="str">
            <v>W18</v>
          </cell>
          <cell r="C3810">
            <v>43223</v>
          </cell>
          <cell r="D3810" t="str">
            <v>B</v>
          </cell>
          <cell r="E3810" t="str">
            <v>EDGE COATING</v>
          </cell>
          <cell r="G3810" t="str">
            <v>Old</v>
          </cell>
          <cell r="H3810" t="str">
            <v>Book cover</v>
          </cell>
          <cell r="J3810">
            <v>231</v>
          </cell>
          <cell r="L3810">
            <v>0</v>
          </cell>
        </row>
        <row r="3811">
          <cell r="A3811" t="str">
            <v>M5</v>
          </cell>
          <cell r="B3811" t="str">
            <v>W18</v>
          </cell>
          <cell r="C3811">
            <v>43223</v>
          </cell>
          <cell r="D3811" t="str">
            <v>B</v>
          </cell>
          <cell r="E3811" t="str">
            <v>PACKING</v>
          </cell>
          <cell r="G3811" t="str">
            <v>New Silicon</v>
          </cell>
          <cell r="H3811" t="str">
            <v>Silicon</v>
          </cell>
          <cell r="J3811">
            <v>382</v>
          </cell>
          <cell r="L3811">
            <v>22</v>
          </cell>
        </row>
        <row r="3812">
          <cell r="A3812" t="str">
            <v>M5</v>
          </cell>
          <cell r="B3812" t="str">
            <v>W18</v>
          </cell>
          <cell r="C3812">
            <v>43223</v>
          </cell>
          <cell r="D3812" t="str">
            <v>B</v>
          </cell>
          <cell r="E3812" t="str">
            <v>PACKING</v>
          </cell>
          <cell r="G3812" t="str">
            <v>New Silicon</v>
          </cell>
          <cell r="H3812" t="str">
            <v>Silicon</v>
          </cell>
          <cell r="J3812">
            <v>435</v>
          </cell>
          <cell r="L3812">
            <v>35</v>
          </cell>
        </row>
        <row r="3813">
          <cell r="A3813" t="str">
            <v>M5</v>
          </cell>
          <cell r="B3813" t="str">
            <v>W18</v>
          </cell>
          <cell r="C3813">
            <v>43223</v>
          </cell>
          <cell r="D3813" t="str">
            <v>B</v>
          </cell>
          <cell r="E3813" t="str">
            <v>PACKING</v>
          </cell>
          <cell r="G3813" t="str">
            <v>New Silicon</v>
          </cell>
          <cell r="H3813" t="str">
            <v>Silicon</v>
          </cell>
          <cell r="J3813">
            <v>1400</v>
          </cell>
          <cell r="L3813">
            <v>25</v>
          </cell>
        </row>
        <row r="3814">
          <cell r="A3814" t="str">
            <v>M5</v>
          </cell>
          <cell r="B3814" t="str">
            <v>W18</v>
          </cell>
          <cell r="C3814">
            <v>43223</v>
          </cell>
          <cell r="D3814" t="str">
            <v>B</v>
          </cell>
          <cell r="E3814" t="str">
            <v>PACKING</v>
          </cell>
          <cell r="G3814" t="str">
            <v>Old Silicon</v>
          </cell>
          <cell r="H3814" t="str">
            <v>Silicon</v>
          </cell>
          <cell r="J3814">
            <v>121</v>
          </cell>
          <cell r="L3814">
            <v>41</v>
          </cell>
        </row>
        <row r="3815">
          <cell r="A3815" t="str">
            <v>M5</v>
          </cell>
          <cell r="B3815" t="str">
            <v>W18</v>
          </cell>
          <cell r="C3815">
            <v>43223</v>
          </cell>
          <cell r="D3815" t="str">
            <v>B</v>
          </cell>
          <cell r="E3815" t="str">
            <v>PACKING</v>
          </cell>
          <cell r="G3815" t="str">
            <v>Old Silicon</v>
          </cell>
          <cell r="H3815" t="str">
            <v>Silicon</v>
          </cell>
          <cell r="J3815">
            <v>1088</v>
          </cell>
          <cell r="L3815">
            <v>68</v>
          </cell>
        </row>
        <row r="3816">
          <cell r="A3816" t="str">
            <v>M5</v>
          </cell>
          <cell r="B3816" t="str">
            <v>W18</v>
          </cell>
          <cell r="C3816">
            <v>43223</v>
          </cell>
          <cell r="D3816" t="str">
            <v>B</v>
          </cell>
          <cell r="E3816" t="str">
            <v>PACKING</v>
          </cell>
          <cell r="G3816" t="str">
            <v>Old Silicon</v>
          </cell>
          <cell r="H3816" t="str">
            <v>Silicon</v>
          </cell>
          <cell r="J3816">
            <v>97</v>
          </cell>
          <cell r="L3816">
            <v>17</v>
          </cell>
        </row>
        <row r="3817">
          <cell r="A3817" t="str">
            <v>M5</v>
          </cell>
          <cell r="B3817" t="str">
            <v>W18</v>
          </cell>
          <cell r="C3817">
            <v>43223</v>
          </cell>
          <cell r="D3817" t="str">
            <v>B</v>
          </cell>
          <cell r="E3817" t="str">
            <v>PACKING</v>
          </cell>
          <cell r="G3817" t="str">
            <v>Old Silicon</v>
          </cell>
          <cell r="H3817" t="str">
            <v>Silicon</v>
          </cell>
          <cell r="J3817">
            <v>536</v>
          </cell>
          <cell r="L3817">
            <v>26</v>
          </cell>
        </row>
        <row r="3818">
          <cell r="A3818" t="str">
            <v>M5</v>
          </cell>
          <cell r="B3818" t="str">
            <v>W18</v>
          </cell>
          <cell r="C3818">
            <v>43223</v>
          </cell>
          <cell r="D3818" t="str">
            <v>B</v>
          </cell>
          <cell r="E3818" t="str">
            <v>PACKING</v>
          </cell>
          <cell r="G3818" t="str">
            <v>Old</v>
          </cell>
          <cell r="H3818" t="str">
            <v>Book cover</v>
          </cell>
          <cell r="J3818">
            <v>244</v>
          </cell>
          <cell r="L3818">
            <v>4</v>
          </cell>
        </row>
        <row r="3819">
          <cell r="A3819" t="str">
            <v>M5</v>
          </cell>
          <cell r="B3819" t="str">
            <v>W18</v>
          </cell>
          <cell r="C3819">
            <v>43223</v>
          </cell>
          <cell r="D3819" t="str">
            <v>B</v>
          </cell>
          <cell r="E3819" t="str">
            <v>PACKING</v>
          </cell>
          <cell r="G3819" t="str">
            <v>Old</v>
          </cell>
          <cell r="H3819" t="str">
            <v>Book cover</v>
          </cell>
          <cell r="J3819">
            <v>502</v>
          </cell>
          <cell r="L3819">
            <v>2</v>
          </cell>
        </row>
        <row r="3820">
          <cell r="A3820" t="str">
            <v>M5</v>
          </cell>
          <cell r="B3820" t="str">
            <v>W18</v>
          </cell>
          <cell r="C3820">
            <v>43223</v>
          </cell>
          <cell r="D3820" t="str">
            <v>B</v>
          </cell>
          <cell r="E3820" t="str">
            <v>PACKING</v>
          </cell>
          <cell r="G3820" t="str">
            <v>Old</v>
          </cell>
          <cell r="H3820" t="str">
            <v>Book cover</v>
          </cell>
          <cell r="J3820">
            <v>94</v>
          </cell>
          <cell r="L3820">
            <v>1</v>
          </cell>
        </row>
        <row r="3821">
          <cell r="A3821" t="str">
            <v>M5</v>
          </cell>
          <cell r="B3821" t="str">
            <v>W18</v>
          </cell>
          <cell r="C3821">
            <v>43223</v>
          </cell>
          <cell r="D3821" t="str">
            <v>B</v>
          </cell>
          <cell r="E3821" t="str">
            <v>PACKING</v>
          </cell>
          <cell r="G3821" t="str">
            <v>Old</v>
          </cell>
          <cell r="H3821" t="str">
            <v>Book cover</v>
          </cell>
          <cell r="J3821">
            <v>733</v>
          </cell>
          <cell r="L3821">
            <v>13</v>
          </cell>
        </row>
        <row r="3822">
          <cell r="A3822" t="str">
            <v>M5</v>
          </cell>
          <cell r="B3822" t="str">
            <v>W18</v>
          </cell>
          <cell r="C3822">
            <v>43223</v>
          </cell>
          <cell r="D3822" t="str">
            <v>B</v>
          </cell>
          <cell r="E3822" t="str">
            <v>PACKING</v>
          </cell>
          <cell r="G3822" t="str">
            <v>Old</v>
          </cell>
          <cell r="H3822" t="str">
            <v>Book cover</v>
          </cell>
          <cell r="J3822">
            <v>243</v>
          </cell>
          <cell r="L3822">
            <v>0</v>
          </cell>
        </row>
        <row r="3823">
          <cell r="A3823" t="str">
            <v>M5</v>
          </cell>
          <cell r="B3823" t="str">
            <v>W18</v>
          </cell>
          <cell r="C3823">
            <v>43223</v>
          </cell>
          <cell r="D3823" t="str">
            <v>B</v>
          </cell>
          <cell r="E3823" t="str">
            <v>PACKING</v>
          </cell>
          <cell r="G3823" t="str">
            <v>Old</v>
          </cell>
          <cell r="H3823" t="str">
            <v>Book cover</v>
          </cell>
          <cell r="J3823">
            <v>296</v>
          </cell>
          <cell r="L3823">
            <v>16</v>
          </cell>
        </row>
        <row r="3824">
          <cell r="A3824" t="str">
            <v>M5</v>
          </cell>
          <cell r="B3824" t="str">
            <v>W18</v>
          </cell>
          <cell r="C3824">
            <v>43223</v>
          </cell>
          <cell r="D3824" t="str">
            <v>B</v>
          </cell>
          <cell r="E3824" t="str">
            <v>PACKING</v>
          </cell>
          <cell r="G3824" t="str">
            <v>Old</v>
          </cell>
          <cell r="H3824" t="str">
            <v>Flip Cover</v>
          </cell>
          <cell r="J3824">
            <v>310</v>
          </cell>
          <cell r="L3824">
            <v>5</v>
          </cell>
        </row>
        <row r="3825">
          <cell r="A3825" t="str">
            <v>M5</v>
          </cell>
          <cell r="B3825" t="str">
            <v>W18</v>
          </cell>
          <cell r="C3825">
            <v>43223</v>
          </cell>
          <cell r="D3825" t="str">
            <v>B</v>
          </cell>
          <cell r="E3825" t="str">
            <v>PACKING</v>
          </cell>
          <cell r="G3825" t="str">
            <v>Old</v>
          </cell>
          <cell r="H3825" t="str">
            <v>Flip Cover</v>
          </cell>
          <cell r="J3825">
            <v>345</v>
          </cell>
          <cell r="L3825">
            <v>5</v>
          </cell>
        </row>
        <row r="3826">
          <cell r="A3826" t="str">
            <v>M5</v>
          </cell>
          <cell r="B3826" t="str">
            <v>W18</v>
          </cell>
          <cell r="C3826">
            <v>43223</v>
          </cell>
          <cell r="D3826" t="str">
            <v>B</v>
          </cell>
          <cell r="E3826" t="str">
            <v>PACKING</v>
          </cell>
          <cell r="G3826" t="str">
            <v>Old</v>
          </cell>
          <cell r="H3826" t="str">
            <v>Flip Cover</v>
          </cell>
          <cell r="J3826">
            <v>186</v>
          </cell>
          <cell r="L3826">
            <v>4</v>
          </cell>
        </row>
        <row r="3827">
          <cell r="A3827" t="str">
            <v>M5</v>
          </cell>
          <cell r="B3827" t="str">
            <v>W18</v>
          </cell>
          <cell r="C3827">
            <v>43223</v>
          </cell>
          <cell r="D3827" t="str">
            <v>B</v>
          </cell>
          <cell r="E3827" t="str">
            <v>PACKING</v>
          </cell>
          <cell r="G3827" t="str">
            <v>Old</v>
          </cell>
          <cell r="H3827" t="str">
            <v>Clear View Cover</v>
          </cell>
          <cell r="J3827">
            <v>691</v>
          </cell>
          <cell r="L3827">
            <v>5</v>
          </cell>
        </row>
        <row r="3828">
          <cell r="A3828" t="str">
            <v>M5</v>
          </cell>
          <cell r="B3828" t="str">
            <v>W18</v>
          </cell>
          <cell r="C3828">
            <v>43223</v>
          </cell>
          <cell r="D3828" t="str">
            <v>B</v>
          </cell>
          <cell r="E3828" t="str">
            <v>PACKING</v>
          </cell>
          <cell r="G3828" t="str">
            <v>Old</v>
          </cell>
          <cell r="H3828" t="str">
            <v>Clear View Cover</v>
          </cell>
          <cell r="J3828">
            <v>601</v>
          </cell>
          <cell r="L3828">
            <v>0</v>
          </cell>
        </row>
        <row r="3829">
          <cell r="A3829" t="str">
            <v>M5</v>
          </cell>
          <cell r="B3829" t="str">
            <v>W18</v>
          </cell>
          <cell r="C3829">
            <v>43223</v>
          </cell>
          <cell r="D3829" t="str">
            <v>B</v>
          </cell>
          <cell r="E3829" t="str">
            <v>PACKING</v>
          </cell>
          <cell r="G3829" t="str">
            <v>New</v>
          </cell>
          <cell r="H3829" t="str">
            <v>Clear View Cover</v>
          </cell>
          <cell r="J3829">
            <v>421</v>
          </cell>
          <cell r="L3829">
            <v>1</v>
          </cell>
        </row>
        <row r="3830">
          <cell r="A3830" t="str">
            <v>M5</v>
          </cell>
          <cell r="B3830" t="str">
            <v>W18</v>
          </cell>
          <cell r="C3830">
            <v>43223</v>
          </cell>
          <cell r="D3830" t="str">
            <v>B</v>
          </cell>
          <cell r="E3830" t="str">
            <v>PACKING</v>
          </cell>
          <cell r="G3830" t="str">
            <v>New</v>
          </cell>
          <cell r="H3830" t="str">
            <v>Clear View Cover</v>
          </cell>
          <cell r="J3830">
            <v>55</v>
          </cell>
          <cell r="L3830">
            <v>0</v>
          </cell>
        </row>
        <row r="3831">
          <cell r="A3831" t="str">
            <v>M5</v>
          </cell>
          <cell r="B3831" t="str">
            <v>W18</v>
          </cell>
          <cell r="C3831">
            <v>43223</v>
          </cell>
          <cell r="D3831" t="str">
            <v>B</v>
          </cell>
          <cell r="E3831" t="str">
            <v>PACKING</v>
          </cell>
          <cell r="G3831" t="str">
            <v>New</v>
          </cell>
          <cell r="H3831" t="str">
            <v>Clear View Cover</v>
          </cell>
          <cell r="J3831">
            <v>440</v>
          </cell>
          <cell r="L3831">
            <v>0</v>
          </cell>
        </row>
        <row r="3832">
          <cell r="A3832" t="str">
            <v>M5</v>
          </cell>
          <cell r="B3832" t="str">
            <v>W18</v>
          </cell>
          <cell r="C3832">
            <v>43223</v>
          </cell>
          <cell r="D3832" t="str">
            <v>B</v>
          </cell>
          <cell r="E3832" t="str">
            <v>PACKING</v>
          </cell>
          <cell r="G3832" t="str">
            <v>New</v>
          </cell>
          <cell r="H3832" t="str">
            <v>Clear View Cover</v>
          </cell>
          <cell r="J3832">
            <v>400</v>
          </cell>
          <cell r="L3832">
            <v>0</v>
          </cell>
        </row>
        <row r="3833">
          <cell r="A3833" t="str">
            <v>M5</v>
          </cell>
          <cell r="B3833" t="str">
            <v>W18</v>
          </cell>
          <cell r="C3833">
            <v>43223</v>
          </cell>
          <cell r="D3833" t="str">
            <v>B</v>
          </cell>
          <cell r="E3833" t="str">
            <v>IN T/P</v>
          </cell>
          <cell r="G3833" t="str">
            <v>Old</v>
          </cell>
          <cell r="H3833" t="str">
            <v>Book cover</v>
          </cell>
          <cell r="J3833">
            <v>299</v>
          </cell>
          <cell r="L3833">
            <v>0</v>
          </cell>
        </row>
        <row r="3834">
          <cell r="A3834" t="str">
            <v>M5</v>
          </cell>
          <cell r="B3834" t="str">
            <v>W18</v>
          </cell>
          <cell r="C3834">
            <v>43223</v>
          </cell>
          <cell r="D3834" t="str">
            <v>B</v>
          </cell>
          <cell r="E3834" t="str">
            <v>IN T/P</v>
          </cell>
          <cell r="G3834" t="str">
            <v>Old</v>
          </cell>
          <cell r="H3834" t="str">
            <v>Book cover</v>
          </cell>
          <cell r="J3834">
            <v>30</v>
          </cell>
          <cell r="L3834">
            <v>0</v>
          </cell>
        </row>
        <row r="3835">
          <cell r="A3835" t="str">
            <v>M5</v>
          </cell>
          <cell r="B3835" t="str">
            <v>W18</v>
          </cell>
          <cell r="C3835">
            <v>43223</v>
          </cell>
          <cell r="D3835" t="str">
            <v>B</v>
          </cell>
          <cell r="E3835" t="str">
            <v>IN T/P</v>
          </cell>
          <cell r="G3835" t="str">
            <v>Old</v>
          </cell>
          <cell r="H3835" t="str">
            <v>Book cover</v>
          </cell>
          <cell r="J3835">
            <v>550</v>
          </cell>
          <cell r="L3835">
            <v>0</v>
          </cell>
        </row>
        <row r="3836">
          <cell r="A3836" t="str">
            <v>M5</v>
          </cell>
          <cell r="B3836" t="str">
            <v>W18</v>
          </cell>
          <cell r="C3836">
            <v>43223</v>
          </cell>
          <cell r="D3836" t="str">
            <v>B</v>
          </cell>
          <cell r="E3836" t="str">
            <v>IN T/P</v>
          </cell>
          <cell r="G3836" t="str">
            <v>Old</v>
          </cell>
          <cell r="H3836" t="str">
            <v>Book cover</v>
          </cell>
          <cell r="J3836">
            <v>300</v>
          </cell>
          <cell r="L3836">
            <v>0</v>
          </cell>
        </row>
        <row r="3837">
          <cell r="A3837" t="str">
            <v>M5</v>
          </cell>
          <cell r="B3837" t="str">
            <v>W18</v>
          </cell>
          <cell r="C3837">
            <v>43223</v>
          </cell>
          <cell r="D3837" t="str">
            <v>B</v>
          </cell>
          <cell r="E3837" t="str">
            <v>IN T/P</v>
          </cell>
          <cell r="G3837" t="str">
            <v>Old</v>
          </cell>
          <cell r="H3837" t="str">
            <v>Book cover</v>
          </cell>
          <cell r="J3837">
            <v>102</v>
          </cell>
          <cell r="L3837">
            <v>0</v>
          </cell>
        </row>
        <row r="3838">
          <cell r="A3838" t="str">
            <v>M5</v>
          </cell>
          <cell r="B3838" t="str">
            <v>W18</v>
          </cell>
          <cell r="C3838">
            <v>43223</v>
          </cell>
          <cell r="D3838" t="str">
            <v>B</v>
          </cell>
          <cell r="E3838" t="str">
            <v>IN T/P</v>
          </cell>
          <cell r="G3838" t="str">
            <v>Old</v>
          </cell>
          <cell r="H3838" t="str">
            <v>Book cover</v>
          </cell>
          <cell r="J3838">
            <v>1170</v>
          </cell>
          <cell r="L3838">
            <v>0</v>
          </cell>
        </row>
        <row r="3839">
          <cell r="A3839" t="str">
            <v>M5</v>
          </cell>
          <cell r="B3839" t="str">
            <v>W18</v>
          </cell>
          <cell r="C3839">
            <v>43223</v>
          </cell>
          <cell r="D3839" t="str">
            <v>B</v>
          </cell>
          <cell r="E3839" t="str">
            <v>IN T/P</v>
          </cell>
          <cell r="G3839" t="str">
            <v>Old</v>
          </cell>
          <cell r="H3839" t="str">
            <v>Book cover</v>
          </cell>
          <cell r="J3839">
            <v>160</v>
          </cell>
          <cell r="L3839">
            <v>0</v>
          </cell>
        </row>
        <row r="3840">
          <cell r="A3840" t="str">
            <v>M5</v>
          </cell>
          <cell r="B3840" t="str">
            <v>W18</v>
          </cell>
          <cell r="C3840">
            <v>43223</v>
          </cell>
          <cell r="D3840" t="str">
            <v>B</v>
          </cell>
          <cell r="E3840" t="str">
            <v>IN T/P</v>
          </cell>
          <cell r="G3840" t="str">
            <v>Old</v>
          </cell>
          <cell r="H3840" t="str">
            <v>Book cover</v>
          </cell>
          <cell r="J3840">
            <v>220</v>
          </cell>
          <cell r="L3840">
            <v>0</v>
          </cell>
        </row>
        <row r="3841">
          <cell r="A3841" t="str">
            <v>M5</v>
          </cell>
          <cell r="B3841" t="str">
            <v>W18</v>
          </cell>
          <cell r="C3841">
            <v>43223</v>
          </cell>
          <cell r="D3841" t="str">
            <v>B</v>
          </cell>
          <cell r="E3841" t="str">
            <v>IN T/P</v>
          </cell>
          <cell r="G3841" t="str">
            <v>Old</v>
          </cell>
          <cell r="H3841" t="str">
            <v>Book cover</v>
          </cell>
          <cell r="J3841">
            <v>650</v>
          </cell>
          <cell r="L3841">
            <v>0</v>
          </cell>
        </row>
        <row r="3842">
          <cell r="A3842" t="str">
            <v>M5</v>
          </cell>
          <cell r="B3842" t="str">
            <v>W18</v>
          </cell>
          <cell r="C3842">
            <v>43223</v>
          </cell>
          <cell r="D3842" t="str">
            <v>B</v>
          </cell>
          <cell r="E3842" t="str">
            <v>IN T/P</v>
          </cell>
          <cell r="G3842" t="str">
            <v>Old</v>
          </cell>
          <cell r="H3842" t="str">
            <v>Book cover</v>
          </cell>
          <cell r="J3842">
            <v>46</v>
          </cell>
          <cell r="L3842">
            <v>0</v>
          </cell>
        </row>
        <row r="3843">
          <cell r="A3843" t="str">
            <v>M5</v>
          </cell>
          <cell r="B3843" t="str">
            <v>W18</v>
          </cell>
          <cell r="C3843">
            <v>43223</v>
          </cell>
          <cell r="D3843" t="str">
            <v>B</v>
          </cell>
          <cell r="E3843" t="str">
            <v>IN VAI</v>
          </cell>
          <cell r="G3843" t="str">
            <v>Old</v>
          </cell>
          <cell r="H3843" t="str">
            <v>Flip Cover</v>
          </cell>
          <cell r="J3843">
            <v>950</v>
          </cell>
          <cell r="L3843">
            <v>0</v>
          </cell>
        </row>
        <row r="3844">
          <cell r="A3844" t="str">
            <v>M5</v>
          </cell>
          <cell r="B3844" t="str">
            <v>W18</v>
          </cell>
          <cell r="C3844">
            <v>43223</v>
          </cell>
          <cell r="D3844" t="str">
            <v>B</v>
          </cell>
          <cell r="E3844" t="str">
            <v>IN T/P</v>
          </cell>
          <cell r="G3844" t="str">
            <v>New</v>
          </cell>
          <cell r="H3844" t="str">
            <v>Clear View Cover</v>
          </cell>
          <cell r="J3844">
            <v>286</v>
          </cell>
          <cell r="L3844">
            <v>8</v>
          </cell>
        </row>
        <row r="3845">
          <cell r="A3845" t="str">
            <v>M5</v>
          </cell>
          <cell r="B3845" t="str">
            <v>W18</v>
          </cell>
          <cell r="C3845">
            <v>43223</v>
          </cell>
          <cell r="D3845" t="str">
            <v>B</v>
          </cell>
          <cell r="E3845" t="str">
            <v>IN T/P</v>
          </cell>
          <cell r="G3845" t="str">
            <v>New</v>
          </cell>
          <cell r="H3845" t="str">
            <v>Clear View Cover</v>
          </cell>
          <cell r="J3845">
            <v>43</v>
          </cell>
          <cell r="L3845">
            <v>0</v>
          </cell>
        </row>
        <row r="3846">
          <cell r="A3846" t="str">
            <v>M5</v>
          </cell>
          <cell r="B3846" t="str">
            <v>W18</v>
          </cell>
          <cell r="C3846">
            <v>43223</v>
          </cell>
          <cell r="D3846" t="str">
            <v>B</v>
          </cell>
          <cell r="E3846" t="str">
            <v>IN T/P</v>
          </cell>
          <cell r="G3846" t="str">
            <v>New</v>
          </cell>
          <cell r="H3846" t="str">
            <v>Clear View Cover</v>
          </cell>
          <cell r="J3846">
            <v>26</v>
          </cell>
          <cell r="L3846">
            <v>0</v>
          </cell>
        </row>
        <row r="3847">
          <cell r="A3847" t="str">
            <v>M5</v>
          </cell>
          <cell r="B3847" t="str">
            <v>W18</v>
          </cell>
          <cell r="C3847">
            <v>43223</v>
          </cell>
          <cell r="D3847" t="str">
            <v>B</v>
          </cell>
          <cell r="E3847" t="str">
            <v>IN T/P</v>
          </cell>
          <cell r="G3847" t="str">
            <v>New</v>
          </cell>
          <cell r="H3847" t="str">
            <v>Clear View Cover</v>
          </cell>
          <cell r="J3847">
            <v>71</v>
          </cell>
          <cell r="L3847">
            <v>0</v>
          </cell>
        </row>
        <row r="3848">
          <cell r="A3848" t="str">
            <v>M5</v>
          </cell>
          <cell r="B3848" t="str">
            <v>W18</v>
          </cell>
          <cell r="C3848">
            <v>43223</v>
          </cell>
          <cell r="D3848" t="str">
            <v>B</v>
          </cell>
          <cell r="E3848" t="str">
            <v>IN T/P</v>
          </cell>
          <cell r="G3848" t="str">
            <v>New</v>
          </cell>
          <cell r="H3848" t="str">
            <v>Clear View Cover</v>
          </cell>
          <cell r="J3848">
            <v>111</v>
          </cell>
          <cell r="L3848">
            <v>0</v>
          </cell>
        </row>
        <row r="3849">
          <cell r="A3849" t="str">
            <v>M5</v>
          </cell>
          <cell r="B3849" t="str">
            <v>W18</v>
          </cell>
          <cell r="C3849">
            <v>43223</v>
          </cell>
          <cell r="D3849" t="str">
            <v>B</v>
          </cell>
          <cell r="E3849" t="str">
            <v>IN T/P</v>
          </cell>
          <cell r="G3849" t="str">
            <v>New</v>
          </cell>
          <cell r="H3849" t="str">
            <v>Clear View Cover</v>
          </cell>
          <cell r="J3849">
            <v>426</v>
          </cell>
          <cell r="L3849">
            <v>0</v>
          </cell>
        </row>
        <row r="3850">
          <cell r="A3850" t="str">
            <v>M5</v>
          </cell>
          <cell r="B3850" t="str">
            <v>W18</v>
          </cell>
          <cell r="C3850">
            <v>43223</v>
          </cell>
          <cell r="D3850" t="str">
            <v>B</v>
          </cell>
          <cell r="E3850" t="str">
            <v>IN T/P</v>
          </cell>
          <cell r="G3850" t="str">
            <v>New</v>
          </cell>
          <cell r="H3850" t="str">
            <v>Clear View Cover</v>
          </cell>
          <cell r="J3850">
            <v>1889</v>
          </cell>
          <cell r="L3850">
            <v>0</v>
          </cell>
        </row>
        <row r="3851">
          <cell r="A3851" t="str">
            <v>M5</v>
          </cell>
          <cell r="B3851" t="str">
            <v>W18</v>
          </cell>
          <cell r="C3851">
            <v>43223</v>
          </cell>
          <cell r="D3851" t="str">
            <v>B</v>
          </cell>
          <cell r="E3851" t="str">
            <v>IN T/P</v>
          </cell>
          <cell r="G3851" t="str">
            <v>New</v>
          </cell>
          <cell r="H3851" t="str">
            <v>Clear View Cover</v>
          </cell>
          <cell r="J3851">
            <v>98</v>
          </cell>
          <cell r="L3851">
            <v>0</v>
          </cell>
        </row>
        <row r="3852">
          <cell r="A3852" t="str">
            <v>M5</v>
          </cell>
          <cell r="B3852" t="str">
            <v>W18</v>
          </cell>
          <cell r="C3852">
            <v>43223</v>
          </cell>
          <cell r="D3852" t="str">
            <v>B</v>
          </cell>
          <cell r="E3852" t="str">
            <v>IN T/P</v>
          </cell>
          <cell r="G3852" t="str">
            <v>New</v>
          </cell>
          <cell r="H3852" t="str">
            <v>Clear View Cover</v>
          </cell>
          <cell r="J3852">
            <v>431</v>
          </cell>
          <cell r="L3852">
            <v>0</v>
          </cell>
        </row>
        <row r="3853">
          <cell r="A3853" t="str">
            <v>M5</v>
          </cell>
          <cell r="B3853" t="str">
            <v>W18</v>
          </cell>
          <cell r="C3853">
            <v>43223</v>
          </cell>
          <cell r="D3853" t="str">
            <v>B</v>
          </cell>
          <cell r="E3853" t="str">
            <v>IN T/P</v>
          </cell>
          <cell r="G3853" t="str">
            <v>New</v>
          </cell>
          <cell r="H3853" t="str">
            <v>Clear View Cover</v>
          </cell>
          <cell r="J3853">
            <v>461</v>
          </cell>
          <cell r="L3853">
            <v>0</v>
          </cell>
        </row>
        <row r="3854">
          <cell r="A3854" t="str">
            <v>M5</v>
          </cell>
          <cell r="B3854" t="str">
            <v>W18</v>
          </cell>
          <cell r="C3854">
            <v>43223</v>
          </cell>
          <cell r="D3854" t="str">
            <v>B</v>
          </cell>
          <cell r="E3854" t="str">
            <v>IN T/P</v>
          </cell>
          <cell r="G3854" t="str">
            <v>Old</v>
          </cell>
          <cell r="H3854" t="str">
            <v>Clear View Cover</v>
          </cell>
          <cell r="J3854">
            <v>43</v>
          </cell>
          <cell r="L3854">
            <v>0</v>
          </cell>
        </row>
        <row r="3855">
          <cell r="A3855" t="str">
            <v>M5</v>
          </cell>
          <cell r="B3855" t="str">
            <v>W18</v>
          </cell>
          <cell r="C3855">
            <v>43223</v>
          </cell>
          <cell r="D3855" t="str">
            <v>B</v>
          </cell>
          <cell r="E3855" t="str">
            <v>IN T/P</v>
          </cell>
          <cell r="G3855" t="str">
            <v>Old</v>
          </cell>
          <cell r="H3855" t="str">
            <v>Clear View Cover</v>
          </cell>
          <cell r="J3855">
            <v>43</v>
          </cell>
          <cell r="L3855">
            <v>0</v>
          </cell>
        </row>
        <row r="3856">
          <cell r="A3856" t="str">
            <v>M5</v>
          </cell>
          <cell r="B3856" t="str">
            <v>W18</v>
          </cell>
          <cell r="C3856">
            <v>43223</v>
          </cell>
          <cell r="D3856" t="str">
            <v>B</v>
          </cell>
          <cell r="E3856" t="str">
            <v>IN T/P</v>
          </cell>
          <cell r="G3856" t="str">
            <v>Old</v>
          </cell>
          <cell r="H3856" t="str">
            <v>Clear View Cover</v>
          </cell>
          <cell r="J3856">
            <v>943</v>
          </cell>
          <cell r="L3856">
            <v>0</v>
          </cell>
        </row>
        <row r="3857">
          <cell r="A3857" t="str">
            <v>M5</v>
          </cell>
          <cell r="B3857" t="str">
            <v>W18</v>
          </cell>
          <cell r="C3857">
            <v>43223</v>
          </cell>
          <cell r="D3857" t="str">
            <v>B</v>
          </cell>
          <cell r="E3857" t="str">
            <v>IN T/P</v>
          </cell>
          <cell r="G3857" t="str">
            <v>Old</v>
          </cell>
          <cell r="H3857" t="str">
            <v>Clear View Cover</v>
          </cell>
          <cell r="J3857">
            <v>11</v>
          </cell>
          <cell r="L3857">
            <v>0</v>
          </cell>
        </row>
        <row r="3858">
          <cell r="A3858" t="str">
            <v>M5</v>
          </cell>
          <cell r="B3858" t="str">
            <v>W18</v>
          </cell>
          <cell r="C3858">
            <v>43223</v>
          </cell>
          <cell r="D3858" t="str">
            <v>B</v>
          </cell>
          <cell r="E3858" t="str">
            <v>IN T/P</v>
          </cell>
          <cell r="G3858" t="str">
            <v>Old</v>
          </cell>
          <cell r="H3858" t="str">
            <v>Clear View Cover</v>
          </cell>
          <cell r="J3858">
            <v>27</v>
          </cell>
          <cell r="L3858">
            <v>0</v>
          </cell>
        </row>
        <row r="3859">
          <cell r="A3859" t="str">
            <v>M5</v>
          </cell>
          <cell r="B3859" t="str">
            <v>W18</v>
          </cell>
          <cell r="C3859">
            <v>43223</v>
          </cell>
          <cell r="D3859" t="str">
            <v>B</v>
          </cell>
          <cell r="E3859" t="str">
            <v>IN T/P</v>
          </cell>
          <cell r="G3859" t="str">
            <v>Old</v>
          </cell>
          <cell r="H3859" t="str">
            <v>Clear View Cover</v>
          </cell>
          <cell r="J3859">
            <v>314</v>
          </cell>
          <cell r="L3859">
            <v>0</v>
          </cell>
        </row>
        <row r="3860">
          <cell r="A3860" t="str">
            <v>M5</v>
          </cell>
          <cell r="B3860" t="str">
            <v>W18</v>
          </cell>
          <cell r="C3860">
            <v>43223</v>
          </cell>
          <cell r="D3860" t="str">
            <v>B</v>
          </cell>
          <cell r="E3860" t="str">
            <v>IN T/P</v>
          </cell>
          <cell r="G3860" t="str">
            <v>Old</v>
          </cell>
          <cell r="H3860" t="str">
            <v>Clear View Cover</v>
          </cell>
          <cell r="J3860">
            <v>17</v>
          </cell>
          <cell r="L3860">
            <v>0</v>
          </cell>
        </row>
        <row r="3861">
          <cell r="A3861" t="str">
            <v>M5</v>
          </cell>
          <cell r="B3861" t="str">
            <v>W18</v>
          </cell>
          <cell r="C3861">
            <v>43223</v>
          </cell>
          <cell r="D3861" t="str">
            <v>B</v>
          </cell>
          <cell r="E3861" t="str">
            <v>IN T/P</v>
          </cell>
          <cell r="G3861" t="str">
            <v>Old</v>
          </cell>
          <cell r="H3861" t="str">
            <v>Clear View Cover</v>
          </cell>
          <cell r="J3861">
            <v>165</v>
          </cell>
          <cell r="L3861">
            <v>0</v>
          </cell>
        </row>
        <row r="3862">
          <cell r="A3862" t="str">
            <v>M5</v>
          </cell>
          <cell r="B3862" t="str">
            <v>W18</v>
          </cell>
          <cell r="C3862">
            <v>43223</v>
          </cell>
          <cell r="D3862" t="str">
            <v>B</v>
          </cell>
          <cell r="E3862" t="str">
            <v>MAIN HEATING</v>
          </cell>
          <cell r="G3862" t="str">
            <v>Old</v>
          </cell>
          <cell r="H3862" t="str">
            <v>Book cover</v>
          </cell>
          <cell r="J3862">
            <v>365</v>
          </cell>
          <cell r="L3862">
            <v>66</v>
          </cell>
        </row>
        <row r="3863">
          <cell r="A3863" t="str">
            <v>M5</v>
          </cell>
          <cell r="B3863" t="str">
            <v>W18</v>
          </cell>
          <cell r="C3863">
            <v>43223</v>
          </cell>
          <cell r="D3863" t="str">
            <v>B</v>
          </cell>
          <cell r="E3863" t="str">
            <v>MAIN HEATING</v>
          </cell>
          <cell r="G3863" t="str">
            <v>Old</v>
          </cell>
          <cell r="H3863" t="str">
            <v>Book cover</v>
          </cell>
          <cell r="J3863">
            <v>31</v>
          </cell>
          <cell r="L3863">
            <v>1</v>
          </cell>
        </row>
        <row r="3864">
          <cell r="A3864" t="str">
            <v>M5</v>
          </cell>
          <cell r="B3864" t="str">
            <v>W18</v>
          </cell>
          <cell r="C3864">
            <v>43223</v>
          </cell>
          <cell r="D3864" t="str">
            <v>B</v>
          </cell>
          <cell r="E3864" t="str">
            <v>MAIN HEATING</v>
          </cell>
          <cell r="G3864" t="str">
            <v>Old</v>
          </cell>
          <cell r="H3864" t="str">
            <v>Book cover</v>
          </cell>
          <cell r="J3864">
            <v>112</v>
          </cell>
          <cell r="L3864">
            <v>0</v>
          </cell>
        </row>
        <row r="3865">
          <cell r="A3865" t="str">
            <v>M5</v>
          </cell>
          <cell r="B3865" t="str">
            <v>W18</v>
          </cell>
          <cell r="C3865">
            <v>43223</v>
          </cell>
          <cell r="D3865" t="str">
            <v>B</v>
          </cell>
          <cell r="E3865" t="str">
            <v>MAIN HEATING</v>
          </cell>
          <cell r="G3865" t="str">
            <v>Old</v>
          </cell>
          <cell r="H3865" t="str">
            <v>Book cover</v>
          </cell>
          <cell r="J3865">
            <v>225</v>
          </cell>
          <cell r="L3865">
            <v>0</v>
          </cell>
        </row>
        <row r="3866">
          <cell r="A3866" t="str">
            <v>M5</v>
          </cell>
          <cell r="B3866" t="str">
            <v>W18</v>
          </cell>
          <cell r="C3866">
            <v>43223</v>
          </cell>
          <cell r="D3866" t="str">
            <v>B</v>
          </cell>
          <cell r="E3866" t="str">
            <v>MAIN HEATING</v>
          </cell>
          <cell r="G3866" t="str">
            <v>Old</v>
          </cell>
          <cell r="H3866" t="str">
            <v>Clear View Cover</v>
          </cell>
          <cell r="J3866">
            <v>72</v>
          </cell>
          <cell r="L3866">
            <v>0</v>
          </cell>
        </row>
        <row r="3867">
          <cell r="A3867" t="str">
            <v>M5</v>
          </cell>
          <cell r="B3867" t="str">
            <v>W18</v>
          </cell>
          <cell r="C3867">
            <v>43223</v>
          </cell>
          <cell r="D3867" t="str">
            <v>B</v>
          </cell>
          <cell r="E3867" t="str">
            <v>MAIN HEATING</v>
          </cell>
          <cell r="G3867" t="str">
            <v>Old</v>
          </cell>
          <cell r="H3867" t="str">
            <v>Clear View Cover</v>
          </cell>
          <cell r="J3867">
            <v>50</v>
          </cell>
          <cell r="L3867">
            <v>0</v>
          </cell>
        </row>
        <row r="3868">
          <cell r="A3868" t="str">
            <v>M5</v>
          </cell>
          <cell r="B3868" t="str">
            <v>W18</v>
          </cell>
          <cell r="C3868">
            <v>43223</v>
          </cell>
          <cell r="D3868" t="str">
            <v>B</v>
          </cell>
          <cell r="E3868" t="str">
            <v>MAIN HEATING</v>
          </cell>
          <cell r="G3868" t="str">
            <v>Old</v>
          </cell>
          <cell r="H3868" t="str">
            <v>Clear View Cover</v>
          </cell>
          <cell r="J3868">
            <v>1066</v>
          </cell>
          <cell r="L3868">
            <v>0</v>
          </cell>
        </row>
        <row r="3869">
          <cell r="A3869" t="str">
            <v>M5</v>
          </cell>
          <cell r="B3869" t="str">
            <v>W18</v>
          </cell>
          <cell r="C3869">
            <v>43223</v>
          </cell>
          <cell r="D3869" t="str">
            <v>B</v>
          </cell>
          <cell r="E3869" t="str">
            <v>MAIN HEATING</v>
          </cell>
          <cell r="G3869" t="str">
            <v>Old</v>
          </cell>
          <cell r="H3869" t="str">
            <v>Clear View Cover</v>
          </cell>
          <cell r="J3869">
            <v>18</v>
          </cell>
          <cell r="L3869">
            <v>0</v>
          </cell>
        </row>
        <row r="3870">
          <cell r="A3870" t="str">
            <v>M5</v>
          </cell>
          <cell r="B3870" t="str">
            <v>W18</v>
          </cell>
          <cell r="C3870">
            <v>43223</v>
          </cell>
          <cell r="D3870" t="str">
            <v>B</v>
          </cell>
          <cell r="E3870" t="str">
            <v>PACKING</v>
          </cell>
          <cell r="G3870" t="str">
            <v>New</v>
          </cell>
          <cell r="H3870" t="str">
            <v>Clear View Cover</v>
          </cell>
          <cell r="J3870">
            <v>893</v>
          </cell>
          <cell r="L3870">
            <v>25</v>
          </cell>
        </row>
        <row r="3871">
          <cell r="A3871" t="str">
            <v>M5</v>
          </cell>
          <cell r="B3871" t="str">
            <v>W18</v>
          </cell>
          <cell r="C3871">
            <v>43223</v>
          </cell>
          <cell r="D3871" t="str">
            <v>B</v>
          </cell>
          <cell r="E3871" t="str">
            <v>PACKING</v>
          </cell>
          <cell r="G3871" t="str">
            <v>New</v>
          </cell>
          <cell r="H3871" t="str">
            <v>Clear View Cover</v>
          </cell>
          <cell r="J3871">
            <v>124</v>
          </cell>
          <cell r="L3871">
            <v>4</v>
          </cell>
        </row>
        <row r="3872">
          <cell r="A3872" t="str">
            <v>M5</v>
          </cell>
          <cell r="B3872" t="str">
            <v>W18</v>
          </cell>
          <cell r="C3872">
            <v>43223</v>
          </cell>
          <cell r="D3872" t="str">
            <v>B</v>
          </cell>
          <cell r="E3872" t="str">
            <v>PACKING</v>
          </cell>
          <cell r="G3872" t="str">
            <v>New</v>
          </cell>
          <cell r="H3872" t="str">
            <v>Clear View Cover</v>
          </cell>
          <cell r="J3872">
            <v>48</v>
          </cell>
          <cell r="L3872">
            <v>1</v>
          </cell>
        </row>
        <row r="3873">
          <cell r="A3873" t="str">
            <v>M5</v>
          </cell>
          <cell r="B3873" t="str">
            <v>W18</v>
          </cell>
          <cell r="C3873">
            <v>43223</v>
          </cell>
          <cell r="D3873" t="str">
            <v>B</v>
          </cell>
          <cell r="E3873" t="str">
            <v>PACKING</v>
          </cell>
          <cell r="G3873" t="str">
            <v>New</v>
          </cell>
          <cell r="H3873" t="str">
            <v>Clear View Cover</v>
          </cell>
          <cell r="J3873">
            <v>130</v>
          </cell>
          <cell r="L3873">
            <v>10</v>
          </cell>
        </row>
        <row r="3874">
          <cell r="A3874" t="str">
            <v>M5</v>
          </cell>
          <cell r="B3874" t="str">
            <v>W18</v>
          </cell>
          <cell r="C3874">
            <v>43223</v>
          </cell>
          <cell r="D3874" t="str">
            <v>B</v>
          </cell>
          <cell r="E3874" t="str">
            <v>PACKING</v>
          </cell>
          <cell r="G3874" t="str">
            <v>New</v>
          </cell>
          <cell r="H3874" t="str">
            <v>Clear View Cover</v>
          </cell>
          <cell r="J3874">
            <v>466</v>
          </cell>
          <cell r="L3874">
            <v>26</v>
          </cell>
        </row>
        <row r="3875">
          <cell r="A3875" t="str">
            <v>M5</v>
          </cell>
          <cell r="B3875" t="str">
            <v>W18</v>
          </cell>
          <cell r="C3875">
            <v>43223</v>
          </cell>
          <cell r="D3875" t="str">
            <v>B</v>
          </cell>
          <cell r="E3875" t="str">
            <v>PACKING</v>
          </cell>
          <cell r="G3875" t="str">
            <v>New</v>
          </cell>
          <cell r="H3875" t="str">
            <v>Clear View Cover</v>
          </cell>
          <cell r="J3875">
            <v>302</v>
          </cell>
          <cell r="L3875">
            <v>7</v>
          </cell>
        </row>
        <row r="3876">
          <cell r="A3876" t="str">
            <v>M5</v>
          </cell>
          <cell r="B3876" t="str">
            <v>W18</v>
          </cell>
          <cell r="C3876">
            <v>43223</v>
          </cell>
          <cell r="D3876" t="str">
            <v>B</v>
          </cell>
          <cell r="E3876" t="str">
            <v>PACKING</v>
          </cell>
          <cell r="G3876" t="str">
            <v>Old</v>
          </cell>
          <cell r="H3876" t="str">
            <v>Clear View Cover</v>
          </cell>
          <cell r="J3876">
            <v>98</v>
          </cell>
          <cell r="L3876">
            <v>2</v>
          </cell>
        </row>
        <row r="3877">
          <cell r="A3877" t="str">
            <v>M5</v>
          </cell>
          <cell r="B3877" t="str">
            <v>W18</v>
          </cell>
          <cell r="C3877">
            <v>43223</v>
          </cell>
          <cell r="D3877" t="str">
            <v>B</v>
          </cell>
          <cell r="E3877" t="str">
            <v>PACKING</v>
          </cell>
          <cell r="G3877" t="str">
            <v>Old</v>
          </cell>
          <cell r="H3877" t="str">
            <v>Clear View Cover</v>
          </cell>
          <cell r="J3877">
            <v>16</v>
          </cell>
          <cell r="L3877">
            <v>1</v>
          </cell>
        </row>
        <row r="3878">
          <cell r="A3878" t="str">
            <v>M5</v>
          </cell>
          <cell r="B3878" t="str">
            <v>W18</v>
          </cell>
          <cell r="C3878">
            <v>43223</v>
          </cell>
          <cell r="D3878" t="str">
            <v>B</v>
          </cell>
          <cell r="E3878" t="str">
            <v>PACKING</v>
          </cell>
          <cell r="G3878" t="str">
            <v>Old</v>
          </cell>
          <cell r="H3878" t="str">
            <v>Clear View Cover</v>
          </cell>
          <cell r="J3878">
            <v>88</v>
          </cell>
          <cell r="L3878">
            <v>1</v>
          </cell>
        </row>
        <row r="3879">
          <cell r="A3879" t="str">
            <v>M5</v>
          </cell>
          <cell r="B3879" t="str">
            <v>W18</v>
          </cell>
          <cell r="C3879">
            <v>43223</v>
          </cell>
          <cell r="D3879" t="str">
            <v>B</v>
          </cell>
          <cell r="E3879" t="str">
            <v>PACKING</v>
          </cell>
          <cell r="G3879" t="str">
            <v>Old</v>
          </cell>
          <cell r="H3879" t="str">
            <v>Clear View Cover</v>
          </cell>
          <cell r="J3879">
            <v>37</v>
          </cell>
          <cell r="L3879">
            <v>0</v>
          </cell>
        </row>
        <row r="3880">
          <cell r="A3880" t="str">
            <v>M5</v>
          </cell>
          <cell r="B3880" t="str">
            <v>W18</v>
          </cell>
          <cell r="C3880">
            <v>43224</v>
          </cell>
          <cell r="D3880" t="str">
            <v>A</v>
          </cell>
          <cell r="E3880" t="str">
            <v>ASSY</v>
          </cell>
          <cell r="G3880" t="str">
            <v>Old</v>
          </cell>
          <cell r="H3880" t="str">
            <v>Flip Cover</v>
          </cell>
          <cell r="J3880">
            <v>559</v>
          </cell>
          <cell r="L3880">
            <v>0</v>
          </cell>
        </row>
        <row r="3881">
          <cell r="A3881" t="str">
            <v>M5</v>
          </cell>
          <cell r="B3881" t="str">
            <v>W18</v>
          </cell>
          <cell r="C3881">
            <v>43224</v>
          </cell>
          <cell r="D3881" t="str">
            <v>A</v>
          </cell>
          <cell r="E3881" t="str">
            <v>ASSY</v>
          </cell>
          <cell r="G3881" t="str">
            <v>New</v>
          </cell>
          <cell r="H3881" t="str">
            <v>Clear View Cover</v>
          </cell>
          <cell r="J3881">
            <v>1038</v>
          </cell>
          <cell r="L3881">
            <v>3</v>
          </cell>
        </row>
        <row r="3882">
          <cell r="A3882" t="str">
            <v>M5</v>
          </cell>
          <cell r="B3882" t="str">
            <v>W18</v>
          </cell>
          <cell r="C3882">
            <v>43224</v>
          </cell>
          <cell r="D3882" t="str">
            <v>A</v>
          </cell>
          <cell r="E3882" t="str">
            <v>ASSY</v>
          </cell>
          <cell r="G3882" t="str">
            <v>Old</v>
          </cell>
          <cell r="H3882" t="str">
            <v>Clear View Cover</v>
          </cell>
          <cell r="J3882">
            <v>152</v>
          </cell>
          <cell r="L3882">
            <v>0</v>
          </cell>
        </row>
        <row r="3883">
          <cell r="A3883" t="str">
            <v>M5</v>
          </cell>
          <cell r="B3883" t="str">
            <v>W18</v>
          </cell>
          <cell r="C3883">
            <v>43224</v>
          </cell>
          <cell r="D3883" t="str">
            <v>A</v>
          </cell>
          <cell r="E3883" t="str">
            <v>ASSY</v>
          </cell>
          <cell r="G3883" t="str">
            <v>Old</v>
          </cell>
          <cell r="H3883" t="str">
            <v>Clear View Cover</v>
          </cell>
          <cell r="J3883">
            <v>205</v>
          </cell>
          <cell r="L3883">
            <v>0</v>
          </cell>
        </row>
        <row r="3884">
          <cell r="A3884" t="str">
            <v>M5</v>
          </cell>
          <cell r="B3884" t="str">
            <v>W18</v>
          </cell>
          <cell r="C3884">
            <v>43224</v>
          </cell>
          <cell r="D3884" t="str">
            <v>A</v>
          </cell>
          <cell r="E3884" t="str">
            <v>ASSY</v>
          </cell>
          <cell r="G3884" t="str">
            <v>New</v>
          </cell>
          <cell r="H3884" t="str">
            <v>Clear View Cover</v>
          </cell>
          <cell r="J3884">
            <v>2705</v>
          </cell>
          <cell r="L3884">
            <v>12</v>
          </cell>
        </row>
        <row r="3885">
          <cell r="A3885" t="str">
            <v>M5</v>
          </cell>
          <cell r="B3885" t="str">
            <v>W18</v>
          </cell>
          <cell r="C3885">
            <v>43224</v>
          </cell>
          <cell r="D3885" t="str">
            <v>A</v>
          </cell>
          <cell r="E3885" t="str">
            <v>MAIN HEATING</v>
          </cell>
          <cell r="G3885" t="str">
            <v>Old</v>
          </cell>
          <cell r="H3885" t="str">
            <v>Clear View Cover</v>
          </cell>
          <cell r="J3885">
            <v>191</v>
          </cell>
          <cell r="L3885">
            <v>0</v>
          </cell>
        </row>
        <row r="3886">
          <cell r="A3886" t="str">
            <v>M5</v>
          </cell>
          <cell r="B3886" t="str">
            <v>W18</v>
          </cell>
          <cell r="C3886">
            <v>43224</v>
          </cell>
          <cell r="D3886" t="str">
            <v>A</v>
          </cell>
          <cell r="E3886" t="str">
            <v>MAIN HEATING</v>
          </cell>
          <cell r="G3886" t="str">
            <v>Old</v>
          </cell>
          <cell r="H3886" t="str">
            <v>Clear View Cover</v>
          </cell>
          <cell r="J3886">
            <v>622</v>
          </cell>
          <cell r="L3886">
            <v>0</v>
          </cell>
        </row>
        <row r="3887">
          <cell r="A3887" t="str">
            <v>M5</v>
          </cell>
          <cell r="B3887" t="str">
            <v>W18</v>
          </cell>
          <cell r="C3887">
            <v>43224</v>
          </cell>
          <cell r="D3887" t="str">
            <v>A</v>
          </cell>
          <cell r="E3887" t="str">
            <v>MAIN HEATING</v>
          </cell>
          <cell r="G3887" t="str">
            <v>New</v>
          </cell>
          <cell r="H3887" t="str">
            <v>Clear View Cover</v>
          </cell>
          <cell r="J3887">
            <v>416</v>
          </cell>
          <cell r="L3887">
            <v>0</v>
          </cell>
        </row>
        <row r="3888">
          <cell r="A3888" t="str">
            <v>M5</v>
          </cell>
          <cell r="B3888" t="str">
            <v>W18</v>
          </cell>
          <cell r="C3888">
            <v>43224</v>
          </cell>
          <cell r="D3888" t="str">
            <v>A</v>
          </cell>
          <cell r="E3888" t="str">
            <v>MAIN HEATING</v>
          </cell>
          <cell r="G3888" t="str">
            <v>New</v>
          </cell>
          <cell r="H3888" t="str">
            <v>Clear View Cover</v>
          </cell>
          <cell r="J3888">
            <v>1136</v>
          </cell>
          <cell r="L3888">
            <v>7</v>
          </cell>
        </row>
        <row r="3889">
          <cell r="A3889" t="str">
            <v>M5</v>
          </cell>
          <cell r="B3889" t="str">
            <v>W18</v>
          </cell>
          <cell r="C3889">
            <v>43224</v>
          </cell>
          <cell r="D3889" t="str">
            <v>A</v>
          </cell>
          <cell r="E3889" t="str">
            <v>MAIN HEATING</v>
          </cell>
          <cell r="G3889" t="str">
            <v>New</v>
          </cell>
          <cell r="H3889" t="str">
            <v>Clear View Cover</v>
          </cell>
          <cell r="J3889">
            <v>500</v>
          </cell>
          <cell r="L3889">
            <v>0</v>
          </cell>
        </row>
        <row r="3890">
          <cell r="A3890" t="str">
            <v>M5</v>
          </cell>
          <cell r="B3890" t="str">
            <v>W18</v>
          </cell>
          <cell r="C3890">
            <v>43224</v>
          </cell>
          <cell r="D3890" t="str">
            <v>A</v>
          </cell>
          <cell r="E3890" t="str">
            <v>MAIN HEATING</v>
          </cell>
          <cell r="G3890" t="str">
            <v>New</v>
          </cell>
          <cell r="H3890" t="str">
            <v>Clear View Cover</v>
          </cell>
          <cell r="J3890">
            <v>169</v>
          </cell>
          <cell r="L3890">
            <v>0</v>
          </cell>
        </row>
        <row r="3891">
          <cell r="A3891" t="str">
            <v>M5</v>
          </cell>
          <cell r="B3891" t="str">
            <v>W18</v>
          </cell>
          <cell r="C3891">
            <v>43224</v>
          </cell>
          <cell r="D3891" t="str">
            <v>A</v>
          </cell>
          <cell r="E3891" t="str">
            <v>ASSY</v>
          </cell>
          <cell r="G3891" t="str">
            <v>Old Silicon</v>
          </cell>
          <cell r="H3891" t="str">
            <v>Silicon</v>
          </cell>
          <cell r="J3891">
            <v>571</v>
          </cell>
          <cell r="L3891">
            <v>11</v>
          </cell>
        </row>
        <row r="3892">
          <cell r="A3892" t="str">
            <v>M5</v>
          </cell>
          <cell r="B3892" t="str">
            <v>W18</v>
          </cell>
          <cell r="C3892">
            <v>43224</v>
          </cell>
          <cell r="D3892" t="str">
            <v>A</v>
          </cell>
          <cell r="E3892" t="str">
            <v>ASSY</v>
          </cell>
          <cell r="G3892" t="str">
            <v>New Silicon</v>
          </cell>
          <cell r="H3892" t="str">
            <v>Silicon</v>
          </cell>
          <cell r="J3892">
            <v>1745</v>
          </cell>
          <cell r="L3892">
            <v>21</v>
          </cell>
        </row>
        <row r="3893">
          <cell r="A3893" t="str">
            <v>M5</v>
          </cell>
          <cell r="B3893" t="str">
            <v>W18</v>
          </cell>
          <cell r="C3893">
            <v>43224</v>
          </cell>
          <cell r="D3893" t="str">
            <v>A</v>
          </cell>
          <cell r="E3893" t="str">
            <v>ASSY</v>
          </cell>
          <cell r="G3893" t="str">
            <v>Old Silicon</v>
          </cell>
          <cell r="H3893" t="str">
            <v>Silicon</v>
          </cell>
          <cell r="J3893">
            <v>60</v>
          </cell>
          <cell r="L3893">
            <v>0</v>
          </cell>
        </row>
        <row r="3894">
          <cell r="A3894" t="str">
            <v>M5</v>
          </cell>
          <cell r="B3894" t="str">
            <v>W18</v>
          </cell>
          <cell r="C3894">
            <v>43224</v>
          </cell>
          <cell r="D3894" t="str">
            <v>A</v>
          </cell>
          <cell r="E3894" t="str">
            <v>ASSY</v>
          </cell>
          <cell r="G3894" t="str">
            <v>Old</v>
          </cell>
          <cell r="H3894" t="str">
            <v>Book cover</v>
          </cell>
          <cell r="J3894">
            <v>1382</v>
          </cell>
          <cell r="L3894">
            <v>5</v>
          </cell>
        </row>
        <row r="3895">
          <cell r="A3895" t="str">
            <v>M5</v>
          </cell>
          <cell r="B3895" t="str">
            <v>W18</v>
          </cell>
          <cell r="C3895">
            <v>43224</v>
          </cell>
          <cell r="D3895" t="str">
            <v>A</v>
          </cell>
          <cell r="E3895" t="str">
            <v>ASSY</v>
          </cell>
          <cell r="G3895" t="str">
            <v>Old</v>
          </cell>
          <cell r="H3895" t="str">
            <v>Book cover</v>
          </cell>
          <cell r="J3895">
            <v>1088</v>
          </cell>
          <cell r="L3895">
            <v>8</v>
          </cell>
        </row>
        <row r="3896">
          <cell r="A3896" t="str">
            <v>M5</v>
          </cell>
          <cell r="B3896" t="str">
            <v>W18</v>
          </cell>
          <cell r="C3896">
            <v>43224</v>
          </cell>
          <cell r="D3896" t="str">
            <v>A</v>
          </cell>
          <cell r="E3896" t="str">
            <v>ASSY</v>
          </cell>
          <cell r="G3896" t="str">
            <v>Old</v>
          </cell>
          <cell r="H3896" t="str">
            <v>Book cover</v>
          </cell>
          <cell r="J3896">
            <v>505</v>
          </cell>
          <cell r="L3896">
            <v>0</v>
          </cell>
        </row>
        <row r="3897">
          <cell r="A3897" t="str">
            <v>M5</v>
          </cell>
          <cell r="B3897" t="str">
            <v>W18</v>
          </cell>
          <cell r="C3897">
            <v>43224</v>
          </cell>
          <cell r="D3897" t="str">
            <v>A</v>
          </cell>
          <cell r="E3897" t="str">
            <v>ASSY</v>
          </cell>
          <cell r="G3897" t="str">
            <v>Old</v>
          </cell>
          <cell r="H3897" t="str">
            <v>Book cover</v>
          </cell>
          <cell r="J3897">
            <v>901</v>
          </cell>
          <cell r="L3897">
            <v>5</v>
          </cell>
        </row>
        <row r="3898">
          <cell r="A3898" t="str">
            <v>M5</v>
          </cell>
          <cell r="B3898" t="str">
            <v>W18</v>
          </cell>
          <cell r="C3898">
            <v>43224</v>
          </cell>
          <cell r="D3898" t="str">
            <v>A</v>
          </cell>
          <cell r="E3898" t="str">
            <v>ASSY</v>
          </cell>
          <cell r="G3898" t="str">
            <v>Old</v>
          </cell>
          <cell r="H3898" t="str">
            <v>Book cover</v>
          </cell>
          <cell r="J3898">
            <v>224</v>
          </cell>
          <cell r="L3898">
            <v>0</v>
          </cell>
        </row>
        <row r="3899">
          <cell r="A3899" t="str">
            <v>M5</v>
          </cell>
          <cell r="B3899" t="str">
            <v>W18</v>
          </cell>
          <cell r="C3899">
            <v>43224</v>
          </cell>
          <cell r="D3899" t="str">
            <v>A</v>
          </cell>
          <cell r="E3899" t="str">
            <v>ASSY</v>
          </cell>
          <cell r="G3899" t="str">
            <v>Old</v>
          </cell>
          <cell r="H3899" t="str">
            <v>Book cover</v>
          </cell>
          <cell r="J3899">
            <v>482</v>
          </cell>
          <cell r="L3899">
            <v>12</v>
          </cell>
        </row>
        <row r="3900">
          <cell r="A3900" t="str">
            <v>M5</v>
          </cell>
          <cell r="B3900" t="str">
            <v>W18</v>
          </cell>
          <cell r="C3900">
            <v>43224</v>
          </cell>
          <cell r="D3900" t="str">
            <v>A</v>
          </cell>
          <cell r="E3900" t="str">
            <v>EDGE COATING</v>
          </cell>
          <cell r="G3900" t="str">
            <v>New</v>
          </cell>
          <cell r="H3900" t="str">
            <v>Clear View Cover</v>
          </cell>
          <cell r="J3900">
            <v>674</v>
          </cell>
          <cell r="L3900">
            <v>2</v>
          </cell>
        </row>
        <row r="3901">
          <cell r="A3901" t="str">
            <v>M5</v>
          </cell>
          <cell r="B3901" t="str">
            <v>W18</v>
          </cell>
          <cell r="C3901">
            <v>43224</v>
          </cell>
          <cell r="D3901" t="str">
            <v>A</v>
          </cell>
          <cell r="E3901" t="str">
            <v>EDGE COATING</v>
          </cell>
          <cell r="G3901" t="str">
            <v>New</v>
          </cell>
          <cell r="H3901" t="str">
            <v>Clear View Cover</v>
          </cell>
          <cell r="J3901">
            <v>1861</v>
          </cell>
          <cell r="L3901">
            <v>0</v>
          </cell>
        </row>
        <row r="3902">
          <cell r="A3902" t="str">
            <v>M5</v>
          </cell>
          <cell r="B3902" t="str">
            <v>W18</v>
          </cell>
          <cell r="C3902">
            <v>43224</v>
          </cell>
          <cell r="D3902" t="str">
            <v>A</v>
          </cell>
          <cell r="E3902" t="str">
            <v>EDGE COATING</v>
          </cell>
          <cell r="G3902" t="str">
            <v>New</v>
          </cell>
          <cell r="H3902" t="str">
            <v>Clear View Cover</v>
          </cell>
          <cell r="J3902">
            <v>53</v>
          </cell>
          <cell r="L3902">
            <v>3</v>
          </cell>
        </row>
        <row r="3903">
          <cell r="A3903" t="str">
            <v>M5</v>
          </cell>
          <cell r="B3903" t="str">
            <v>W18</v>
          </cell>
          <cell r="C3903">
            <v>43224</v>
          </cell>
          <cell r="D3903" t="str">
            <v>A</v>
          </cell>
          <cell r="E3903" t="str">
            <v>EDGE COATING</v>
          </cell>
          <cell r="G3903" t="str">
            <v>New</v>
          </cell>
          <cell r="H3903" t="str">
            <v>Clear View Cover</v>
          </cell>
          <cell r="J3903">
            <v>431</v>
          </cell>
          <cell r="L3903">
            <v>1</v>
          </cell>
        </row>
        <row r="3904">
          <cell r="A3904" t="str">
            <v>M5</v>
          </cell>
          <cell r="B3904" t="str">
            <v>W18</v>
          </cell>
          <cell r="C3904">
            <v>43224</v>
          </cell>
          <cell r="D3904" t="str">
            <v>A</v>
          </cell>
          <cell r="E3904" t="str">
            <v>EDGE COATING</v>
          </cell>
          <cell r="G3904" t="str">
            <v>New</v>
          </cell>
          <cell r="H3904" t="str">
            <v>Clear View Cover</v>
          </cell>
          <cell r="J3904">
            <v>1029</v>
          </cell>
          <cell r="L3904">
            <v>2</v>
          </cell>
        </row>
        <row r="3905">
          <cell r="A3905" t="str">
            <v>M5</v>
          </cell>
          <cell r="B3905" t="str">
            <v>W18</v>
          </cell>
          <cell r="C3905">
            <v>43224</v>
          </cell>
          <cell r="D3905" t="str">
            <v>A</v>
          </cell>
          <cell r="E3905" t="str">
            <v>EDGE COATING</v>
          </cell>
          <cell r="G3905" t="str">
            <v>Old</v>
          </cell>
          <cell r="H3905" t="str">
            <v>Clear View Cover</v>
          </cell>
          <cell r="J3905">
            <v>109</v>
          </cell>
          <cell r="L3905">
            <v>0</v>
          </cell>
        </row>
        <row r="3906">
          <cell r="A3906" t="str">
            <v>M5</v>
          </cell>
          <cell r="B3906" t="str">
            <v>W18</v>
          </cell>
          <cell r="C3906">
            <v>43224</v>
          </cell>
          <cell r="D3906" t="str">
            <v>A</v>
          </cell>
          <cell r="E3906" t="str">
            <v>EDGE COATING</v>
          </cell>
          <cell r="G3906" t="str">
            <v>Old</v>
          </cell>
          <cell r="H3906" t="str">
            <v>Clear View Cover</v>
          </cell>
          <cell r="J3906">
            <v>27</v>
          </cell>
          <cell r="L3906">
            <v>2</v>
          </cell>
        </row>
        <row r="3907">
          <cell r="A3907" t="str">
            <v>M5</v>
          </cell>
          <cell r="B3907" t="str">
            <v>W18</v>
          </cell>
          <cell r="C3907">
            <v>43224</v>
          </cell>
          <cell r="D3907" t="str">
            <v>A</v>
          </cell>
          <cell r="E3907" t="str">
            <v>EDGE COATING</v>
          </cell>
          <cell r="G3907" t="str">
            <v>Old</v>
          </cell>
          <cell r="H3907" t="str">
            <v>Clear View Cover</v>
          </cell>
          <cell r="J3907">
            <v>11</v>
          </cell>
          <cell r="L3907">
            <v>0</v>
          </cell>
        </row>
        <row r="3908">
          <cell r="A3908" t="str">
            <v>M5</v>
          </cell>
          <cell r="B3908" t="str">
            <v>W18</v>
          </cell>
          <cell r="C3908">
            <v>43224</v>
          </cell>
          <cell r="D3908" t="str">
            <v>A</v>
          </cell>
          <cell r="E3908" t="str">
            <v>EDGE COATING</v>
          </cell>
          <cell r="G3908" t="str">
            <v>Old</v>
          </cell>
          <cell r="H3908" t="str">
            <v>Clear View Cover</v>
          </cell>
          <cell r="J3908">
            <v>10</v>
          </cell>
          <cell r="L3908">
            <v>0</v>
          </cell>
        </row>
        <row r="3909">
          <cell r="A3909" t="str">
            <v>M5</v>
          </cell>
          <cell r="B3909" t="str">
            <v>W18</v>
          </cell>
          <cell r="C3909">
            <v>43224</v>
          </cell>
          <cell r="D3909" t="str">
            <v>A</v>
          </cell>
          <cell r="E3909" t="str">
            <v>EDGE COATING</v>
          </cell>
          <cell r="G3909" t="str">
            <v>Old</v>
          </cell>
          <cell r="H3909" t="str">
            <v>Clear View Cover</v>
          </cell>
          <cell r="J3909">
            <v>28</v>
          </cell>
          <cell r="L3909">
            <v>0</v>
          </cell>
        </row>
        <row r="3910">
          <cell r="A3910" t="str">
            <v>M5</v>
          </cell>
          <cell r="B3910" t="str">
            <v>W18</v>
          </cell>
          <cell r="C3910">
            <v>43224</v>
          </cell>
          <cell r="D3910" t="str">
            <v>A</v>
          </cell>
          <cell r="E3910" t="str">
            <v>EDGE COATING</v>
          </cell>
          <cell r="G3910" t="str">
            <v>Old</v>
          </cell>
          <cell r="H3910" t="str">
            <v>Clear View Cover</v>
          </cell>
          <cell r="J3910">
            <v>42</v>
          </cell>
          <cell r="L3910">
            <v>0</v>
          </cell>
        </row>
        <row r="3911">
          <cell r="A3911" t="str">
            <v>M5</v>
          </cell>
          <cell r="B3911" t="str">
            <v>W18</v>
          </cell>
          <cell r="C3911">
            <v>43224</v>
          </cell>
          <cell r="D3911" t="str">
            <v>A</v>
          </cell>
          <cell r="E3911" t="str">
            <v>EDGE COATING</v>
          </cell>
          <cell r="G3911" t="str">
            <v>Old</v>
          </cell>
          <cell r="H3911" t="str">
            <v>Clear View Cover</v>
          </cell>
          <cell r="J3911">
            <v>27</v>
          </cell>
          <cell r="L3911">
            <v>0</v>
          </cell>
        </row>
        <row r="3912">
          <cell r="A3912" t="str">
            <v>M5</v>
          </cell>
          <cell r="B3912" t="str">
            <v>W18</v>
          </cell>
          <cell r="C3912">
            <v>43224</v>
          </cell>
          <cell r="D3912" t="str">
            <v>A</v>
          </cell>
          <cell r="E3912" t="str">
            <v>EDGE COATING</v>
          </cell>
          <cell r="G3912" t="str">
            <v>Old</v>
          </cell>
          <cell r="H3912" t="str">
            <v>Clear View Cover</v>
          </cell>
          <cell r="J3912">
            <v>170</v>
          </cell>
          <cell r="L3912">
            <v>0</v>
          </cell>
        </row>
        <row r="3913">
          <cell r="A3913" t="str">
            <v>M5</v>
          </cell>
          <cell r="B3913" t="str">
            <v>W18</v>
          </cell>
          <cell r="C3913">
            <v>43224</v>
          </cell>
          <cell r="D3913" t="str">
            <v>A</v>
          </cell>
          <cell r="E3913" t="str">
            <v>EDGE COATING</v>
          </cell>
          <cell r="G3913" t="str">
            <v>Old</v>
          </cell>
          <cell r="H3913" t="str">
            <v>Clear View Cover</v>
          </cell>
          <cell r="J3913">
            <v>7</v>
          </cell>
          <cell r="L3913">
            <v>0</v>
          </cell>
        </row>
        <row r="3914">
          <cell r="A3914" t="str">
            <v>M5</v>
          </cell>
          <cell r="B3914" t="str">
            <v>W18</v>
          </cell>
          <cell r="C3914">
            <v>43224</v>
          </cell>
          <cell r="D3914" t="str">
            <v>A</v>
          </cell>
          <cell r="E3914" t="str">
            <v>EDGE COATING</v>
          </cell>
          <cell r="G3914" t="str">
            <v>Old</v>
          </cell>
          <cell r="H3914" t="str">
            <v>Clear View Cover</v>
          </cell>
          <cell r="J3914">
            <v>17</v>
          </cell>
          <cell r="L3914">
            <v>0</v>
          </cell>
        </row>
        <row r="3915">
          <cell r="A3915" t="str">
            <v>M5</v>
          </cell>
          <cell r="B3915" t="str">
            <v>W18</v>
          </cell>
          <cell r="C3915">
            <v>43224</v>
          </cell>
          <cell r="D3915" t="str">
            <v>A</v>
          </cell>
          <cell r="E3915" t="str">
            <v>EDGE COATING</v>
          </cell>
          <cell r="G3915" t="str">
            <v>Old</v>
          </cell>
          <cell r="H3915" t="str">
            <v>Clear View Cover</v>
          </cell>
          <cell r="J3915">
            <v>11</v>
          </cell>
          <cell r="L3915">
            <v>0</v>
          </cell>
        </row>
        <row r="3916">
          <cell r="A3916" t="str">
            <v>M5</v>
          </cell>
          <cell r="B3916" t="str">
            <v>W18</v>
          </cell>
          <cell r="C3916">
            <v>43224</v>
          </cell>
          <cell r="D3916" t="str">
            <v>A</v>
          </cell>
          <cell r="E3916" t="str">
            <v>EDGE COATING</v>
          </cell>
          <cell r="G3916" t="str">
            <v>Old</v>
          </cell>
          <cell r="H3916" t="str">
            <v>Clear View Cover</v>
          </cell>
          <cell r="J3916">
            <v>15</v>
          </cell>
          <cell r="L3916">
            <v>0</v>
          </cell>
        </row>
        <row r="3917">
          <cell r="A3917" t="str">
            <v>M5</v>
          </cell>
          <cell r="B3917" t="str">
            <v>W18</v>
          </cell>
          <cell r="C3917">
            <v>43224</v>
          </cell>
          <cell r="D3917" t="str">
            <v>A</v>
          </cell>
          <cell r="E3917" t="str">
            <v>EDGE COATING</v>
          </cell>
          <cell r="G3917" t="str">
            <v>Old</v>
          </cell>
          <cell r="H3917" t="str">
            <v>Book cover</v>
          </cell>
          <cell r="J3917">
            <v>569</v>
          </cell>
          <cell r="L3917">
            <v>3</v>
          </cell>
        </row>
        <row r="3918">
          <cell r="A3918" t="str">
            <v>M5</v>
          </cell>
          <cell r="B3918" t="str">
            <v>W18</v>
          </cell>
          <cell r="C3918">
            <v>43224</v>
          </cell>
          <cell r="D3918" t="str">
            <v>A</v>
          </cell>
          <cell r="E3918" t="str">
            <v>EDGE COATING</v>
          </cell>
          <cell r="G3918" t="str">
            <v>Old</v>
          </cell>
          <cell r="H3918" t="str">
            <v>Book cover</v>
          </cell>
          <cell r="J3918">
            <v>621</v>
          </cell>
          <cell r="L3918">
            <v>1</v>
          </cell>
        </row>
        <row r="3919">
          <cell r="A3919" t="str">
            <v>M5</v>
          </cell>
          <cell r="B3919" t="str">
            <v>W18</v>
          </cell>
          <cell r="C3919">
            <v>43224</v>
          </cell>
          <cell r="D3919" t="str">
            <v>A</v>
          </cell>
          <cell r="E3919" t="str">
            <v>EDGE COATING</v>
          </cell>
          <cell r="G3919" t="str">
            <v>Old</v>
          </cell>
          <cell r="H3919" t="str">
            <v>Book cover</v>
          </cell>
          <cell r="J3919">
            <v>1798</v>
          </cell>
          <cell r="L3919">
            <v>2</v>
          </cell>
        </row>
        <row r="3920">
          <cell r="A3920" t="str">
            <v>M5</v>
          </cell>
          <cell r="B3920" t="str">
            <v>W18</v>
          </cell>
          <cell r="C3920">
            <v>43224</v>
          </cell>
          <cell r="D3920" t="str">
            <v>A</v>
          </cell>
          <cell r="E3920" t="str">
            <v>EDGE COATING</v>
          </cell>
          <cell r="G3920" t="str">
            <v>Old</v>
          </cell>
          <cell r="H3920" t="str">
            <v>Book cover</v>
          </cell>
          <cell r="J3920">
            <v>75</v>
          </cell>
          <cell r="L3920">
            <v>1</v>
          </cell>
        </row>
        <row r="3921">
          <cell r="A3921" t="str">
            <v>M5</v>
          </cell>
          <cell r="B3921" t="str">
            <v>W18</v>
          </cell>
          <cell r="C3921">
            <v>43224</v>
          </cell>
          <cell r="D3921" t="str">
            <v>A</v>
          </cell>
          <cell r="E3921" t="str">
            <v>EDGE COATING</v>
          </cell>
          <cell r="G3921" t="str">
            <v>Old</v>
          </cell>
          <cell r="H3921" t="str">
            <v>Book cover</v>
          </cell>
          <cell r="J3921">
            <v>48</v>
          </cell>
          <cell r="L3921">
            <v>0</v>
          </cell>
        </row>
        <row r="3922">
          <cell r="A3922" t="str">
            <v>M5</v>
          </cell>
          <cell r="B3922" t="str">
            <v>W18</v>
          </cell>
          <cell r="C3922">
            <v>43224</v>
          </cell>
          <cell r="D3922" t="str">
            <v>A</v>
          </cell>
          <cell r="E3922" t="str">
            <v>EDGE COATING</v>
          </cell>
          <cell r="G3922" t="str">
            <v>Old</v>
          </cell>
          <cell r="H3922" t="str">
            <v>Book cover</v>
          </cell>
          <cell r="J3922">
            <v>13</v>
          </cell>
          <cell r="L3922">
            <v>0</v>
          </cell>
        </row>
        <row r="3923">
          <cell r="A3923" t="str">
            <v>M5</v>
          </cell>
          <cell r="B3923" t="str">
            <v>W18</v>
          </cell>
          <cell r="C3923">
            <v>43224</v>
          </cell>
          <cell r="D3923" t="str">
            <v>A</v>
          </cell>
          <cell r="E3923" t="str">
            <v>EDGE COATING</v>
          </cell>
          <cell r="G3923" t="str">
            <v>Old</v>
          </cell>
          <cell r="H3923" t="str">
            <v>Book cover</v>
          </cell>
          <cell r="J3923">
            <v>220</v>
          </cell>
          <cell r="L3923">
            <v>0</v>
          </cell>
        </row>
        <row r="3924">
          <cell r="A3924" t="str">
            <v>M5</v>
          </cell>
          <cell r="B3924" t="str">
            <v>W18</v>
          </cell>
          <cell r="C3924">
            <v>43224</v>
          </cell>
          <cell r="D3924" t="str">
            <v>A</v>
          </cell>
          <cell r="E3924" t="str">
            <v>EDGE COATING</v>
          </cell>
          <cell r="G3924" t="str">
            <v>Old</v>
          </cell>
          <cell r="H3924" t="str">
            <v>Book cover</v>
          </cell>
          <cell r="J3924">
            <v>103</v>
          </cell>
          <cell r="L3924">
            <v>0</v>
          </cell>
        </row>
        <row r="3925">
          <cell r="A3925" t="str">
            <v>M5</v>
          </cell>
          <cell r="B3925" t="str">
            <v>W18</v>
          </cell>
          <cell r="C3925">
            <v>43224</v>
          </cell>
          <cell r="D3925" t="str">
            <v>A</v>
          </cell>
          <cell r="E3925" t="str">
            <v>MAIN HEATING</v>
          </cell>
          <cell r="G3925" t="str">
            <v>Old</v>
          </cell>
          <cell r="H3925" t="str">
            <v>Clear View Cover</v>
          </cell>
          <cell r="J3925">
            <v>400</v>
          </cell>
          <cell r="L3925">
            <v>0</v>
          </cell>
        </row>
        <row r="3926">
          <cell r="A3926" t="str">
            <v>M5</v>
          </cell>
          <cell r="B3926" t="str">
            <v>W18</v>
          </cell>
          <cell r="C3926">
            <v>43224</v>
          </cell>
          <cell r="D3926" t="str">
            <v>A</v>
          </cell>
          <cell r="E3926" t="str">
            <v>MAIN HEATING</v>
          </cell>
          <cell r="G3926" t="str">
            <v>Old</v>
          </cell>
          <cell r="H3926" t="str">
            <v>Clear View Cover</v>
          </cell>
          <cell r="J3926">
            <v>44</v>
          </cell>
          <cell r="L3926">
            <v>0</v>
          </cell>
        </row>
        <row r="3927">
          <cell r="A3927" t="str">
            <v>M5</v>
          </cell>
          <cell r="B3927" t="str">
            <v>W18</v>
          </cell>
          <cell r="C3927">
            <v>43224</v>
          </cell>
          <cell r="D3927" t="str">
            <v>A</v>
          </cell>
          <cell r="E3927" t="str">
            <v>MAIN HEATING</v>
          </cell>
          <cell r="G3927" t="str">
            <v>Old</v>
          </cell>
          <cell r="H3927" t="str">
            <v>Book cover</v>
          </cell>
          <cell r="J3927">
            <v>130</v>
          </cell>
          <cell r="L3927">
            <v>0</v>
          </cell>
        </row>
        <row r="3928">
          <cell r="A3928" t="str">
            <v>M5</v>
          </cell>
          <cell r="B3928" t="str">
            <v>W18</v>
          </cell>
          <cell r="C3928">
            <v>43224</v>
          </cell>
          <cell r="D3928" t="str">
            <v>A</v>
          </cell>
          <cell r="E3928" t="str">
            <v>MAIN HEATING</v>
          </cell>
          <cell r="G3928" t="str">
            <v>Old</v>
          </cell>
          <cell r="H3928" t="str">
            <v>Book cover</v>
          </cell>
          <cell r="J3928">
            <v>717</v>
          </cell>
          <cell r="L3928">
            <v>3</v>
          </cell>
        </row>
        <row r="3929">
          <cell r="A3929" t="str">
            <v>M5</v>
          </cell>
          <cell r="B3929" t="str">
            <v>W18</v>
          </cell>
          <cell r="C3929">
            <v>43224</v>
          </cell>
          <cell r="D3929" t="str">
            <v>A</v>
          </cell>
          <cell r="E3929" t="str">
            <v>MAIN HEATING</v>
          </cell>
          <cell r="G3929" t="str">
            <v>Old</v>
          </cell>
          <cell r="H3929" t="str">
            <v>Book cover</v>
          </cell>
          <cell r="J3929">
            <v>69</v>
          </cell>
          <cell r="L3929">
            <v>0</v>
          </cell>
        </row>
        <row r="3930">
          <cell r="A3930" t="str">
            <v>M5</v>
          </cell>
          <cell r="B3930" t="str">
            <v>W18</v>
          </cell>
          <cell r="C3930">
            <v>43224</v>
          </cell>
          <cell r="D3930" t="str">
            <v>A</v>
          </cell>
          <cell r="E3930" t="str">
            <v>IN T/P</v>
          </cell>
          <cell r="G3930" t="str">
            <v>New</v>
          </cell>
          <cell r="H3930" t="str">
            <v>Clear View Cover</v>
          </cell>
          <cell r="J3930">
            <v>637</v>
          </cell>
          <cell r="L3930">
            <v>0</v>
          </cell>
        </row>
        <row r="3931">
          <cell r="A3931" t="str">
            <v>M5</v>
          </cell>
          <cell r="B3931" t="str">
            <v>W18</v>
          </cell>
          <cell r="C3931">
            <v>43224</v>
          </cell>
          <cell r="D3931" t="str">
            <v>A</v>
          </cell>
          <cell r="E3931" t="str">
            <v>IN T/P</v>
          </cell>
          <cell r="G3931" t="str">
            <v>New</v>
          </cell>
          <cell r="H3931" t="str">
            <v>Clear View Cover</v>
          </cell>
          <cell r="J3931">
            <v>536</v>
          </cell>
          <cell r="L3931">
            <v>0</v>
          </cell>
        </row>
        <row r="3932">
          <cell r="A3932" t="str">
            <v>M5</v>
          </cell>
          <cell r="B3932" t="str">
            <v>W18</v>
          </cell>
          <cell r="C3932">
            <v>43224</v>
          </cell>
          <cell r="D3932" t="str">
            <v>A</v>
          </cell>
          <cell r="E3932" t="str">
            <v>IN T/P</v>
          </cell>
          <cell r="G3932" t="str">
            <v>New</v>
          </cell>
          <cell r="H3932" t="str">
            <v>Clear View Cover</v>
          </cell>
          <cell r="J3932">
            <v>1129</v>
          </cell>
          <cell r="L3932">
            <v>1</v>
          </cell>
        </row>
        <row r="3933">
          <cell r="A3933" t="str">
            <v>M5</v>
          </cell>
          <cell r="B3933" t="str">
            <v>W18</v>
          </cell>
          <cell r="C3933">
            <v>43224</v>
          </cell>
          <cell r="D3933" t="str">
            <v>A</v>
          </cell>
          <cell r="E3933" t="str">
            <v>IN T/P</v>
          </cell>
          <cell r="G3933" t="str">
            <v>New</v>
          </cell>
          <cell r="H3933" t="str">
            <v>Clear View Cover</v>
          </cell>
          <cell r="J3933">
            <v>1226</v>
          </cell>
          <cell r="L3933">
            <v>4</v>
          </cell>
        </row>
        <row r="3934">
          <cell r="A3934" t="str">
            <v>M5</v>
          </cell>
          <cell r="B3934" t="str">
            <v>W18</v>
          </cell>
          <cell r="C3934">
            <v>43224</v>
          </cell>
          <cell r="D3934" t="str">
            <v>A</v>
          </cell>
          <cell r="E3934" t="str">
            <v>IN T/P</v>
          </cell>
          <cell r="G3934" t="str">
            <v>New</v>
          </cell>
          <cell r="H3934" t="str">
            <v>Clear View Cover</v>
          </cell>
          <cell r="J3934">
            <v>499</v>
          </cell>
          <cell r="L3934">
            <v>1</v>
          </cell>
        </row>
        <row r="3935">
          <cell r="A3935" t="str">
            <v>M5</v>
          </cell>
          <cell r="B3935" t="str">
            <v>W18</v>
          </cell>
          <cell r="C3935">
            <v>43224</v>
          </cell>
          <cell r="D3935" t="str">
            <v>A</v>
          </cell>
          <cell r="E3935" t="str">
            <v>IN T/P</v>
          </cell>
          <cell r="G3935" t="str">
            <v>Old</v>
          </cell>
          <cell r="H3935" t="str">
            <v>Clear View Cover</v>
          </cell>
          <cell r="J3935">
            <v>133</v>
          </cell>
          <cell r="L3935">
            <v>0</v>
          </cell>
        </row>
        <row r="3936">
          <cell r="A3936" t="str">
            <v>M5</v>
          </cell>
          <cell r="B3936" t="str">
            <v>W18</v>
          </cell>
          <cell r="C3936">
            <v>43224</v>
          </cell>
          <cell r="D3936" t="str">
            <v>A</v>
          </cell>
          <cell r="E3936" t="str">
            <v>IN T/P</v>
          </cell>
          <cell r="G3936" t="str">
            <v>Old</v>
          </cell>
          <cell r="H3936" t="str">
            <v>Clear View Cover</v>
          </cell>
          <cell r="J3936">
            <v>290</v>
          </cell>
          <cell r="L3936">
            <v>0</v>
          </cell>
        </row>
        <row r="3937">
          <cell r="A3937" t="str">
            <v>M5</v>
          </cell>
          <cell r="B3937" t="str">
            <v>W18</v>
          </cell>
          <cell r="C3937">
            <v>43224</v>
          </cell>
          <cell r="D3937" t="str">
            <v>A</v>
          </cell>
          <cell r="E3937" t="str">
            <v>IN T/P</v>
          </cell>
          <cell r="G3937" t="str">
            <v>Old</v>
          </cell>
          <cell r="H3937" t="str">
            <v>Clear View Cover</v>
          </cell>
          <cell r="J3937">
            <v>581</v>
          </cell>
          <cell r="L3937">
            <v>6</v>
          </cell>
        </row>
        <row r="3938">
          <cell r="A3938" t="str">
            <v>M5</v>
          </cell>
          <cell r="B3938" t="str">
            <v>W18</v>
          </cell>
          <cell r="C3938">
            <v>43224</v>
          </cell>
          <cell r="D3938" t="str">
            <v>A</v>
          </cell>
          <cell r="E3938" t="str">
            <v>IN T/P</v>
          </cell>
          <cell r="G3938" t="str">
            <v>Old</v>
          </cell>
          <cell r="H3938" t="str">
            <v>Clear View Cover</v>
          </cell>
          <cell r="J3938">
            <v>398</v>
          </cell>
          <cell r="L3938">
            <v>0</v>
          </cell>
        </row>
        <row r="3939">
          <cell r="A3939" t="str">
            <v>M5</v>
          </cell>
          <cell r="B3939" t="str">
            <v>W18</v>
          </cell>
          <cell r="C3939">
            <v>43224</v>
          </cell>
          <cell r="D3939" t="str">
            <v>A</v>
          </cell>
          <cell r="E3939" t="str">
            <v>IN T/P</v>
          </cell>
          <cell r="G3939" t="str">
            <v>Old</v>
          </cell>
          <cell r="H3939" t="str">
            <v>Clear View Cover</v>
          </cell>
          <cell r="J3939">
            <v>544</v>
          </cell>
          <cell r="L3939">
            <v>0</v>
          </cell>
        </row>
        <row r="3940">
          <cell r="A3940" t="str">
            <v>M5</v>
          </cell>
          <cell r="B3940" t="str">
            <v>W18</v>
          </cell>
          <cell r="C3940">
            <v>43224</v>
          </cell>
          <cell r="D3940" t="str">
            <v>A</v>
          </cell>
          <cell r="E3940" t="str">
            <v>IN T/P</v>
          </cell>
          <cell r="G3940" t="str">
            <v>Old</v>
          </cell>
          <cell r="H3940" t="str">
            <v>Clear View Cover</v>
          </cell>
          <cell r="J3940">
            <v>58</v>
          </cell>
          <cell r="L3940">
            <v>4</v>
          </cell>
        </row>
        <row r="3941">
          <cell r="A3941" t="str">
            <v>M5</v>
          </cell>
          <cell r="B3941" t="str">
            <v>W18</v>
          </cell>
          <cell r="C3941">
            <v>43224</v>
          </cell>
          <cell r="D3941" t="str">
            <v>A</v>
          </cell>
          <cell r="E3941" t="str">
            <v>IN T/P</v>
          </cell>
          <cell r="G3941" t="str">
            <v>Old</v>
          </cell>
          <cell r="H3941" t="str">
            <v>Book cover</v>
          </cell>
          <cell r="J3941">
            <v>1367</v>
          </cell>
          <cell r="L3941">
            <v>3</v>
          </cell>
        </row>
        <row r="3942">
          <cell r="A3942" t="str">
            <v>M5</v>
          </cell>
          <cell r="B3942" t="str">
            <v>W18</v>
          </cell>
          <cell r="C3942">
            <v>43224</v>
          </cell>
          <cell r="D3942" t="str">
            <v>A</v>
          </cell>
          <cell r="E3942" t="str">
            <v>IN T/P</v>
          </cell>
          <cell r="G3942" t="str">
            <v>Old</v>
          </cell>
          <cell r="H3942" t="str">
            <v>Book cover</v>
          </cell>
          <cell r="J3942">
            <v>880</v>
          </cell>
          <cell r="L3942">
            <v>1</v>
          </cell>
        </row>
        <row r="3943">
          <cell r="A3943" t="str">
            <v>M5</v>
          </cell>
          <cell r="B3943" t="str">
            <v>W18</v>
          </cell>
          <cell r="C3943">
            <v>43224</v>
          </cell>
          <cell r="D3943" t="str">
            <v>A</v>
          </cell>
          <cell r="E3943" t="str">
            <v>IN T/P</v>
          </cell>
          <cell r="G3943" t="str">
            <v>Old</v>
          </cell>
          <cell r="H3943" t="str">
            <v>Book cover</v>
          </cell>
          <cell r="J3943">
            <v>224</v>
          </cell>
          <cell r="L3943">
            <v>0</v>
          </cell>
        </row>
        <row r="3944">
          <cell r="A3944" t="str">
            <v>M5</v>
          </cell>
          <cell r="B3944" t="str">
            <v>W18</v>
          </cell>
          <cell r="C3944">
            <v>43224</v>
          </cell>
          <cell r="D3944" t="str">
            <v>A</v>
          </cell>
          <cell r="E3944" t="str">
            <v>IN T/P</v>
          </cell>
          <cell r="G3944" t="str">
            <v>Old</v>
          </cell>
          <cell r="H3944" t="str">
            <v>Book cover</v>
          </cell>
          <cell r="J3944">
            <v>500</v>
          </cell>
          <cell r="L3944">
            <v>0</v>
          </cell>
        </row>
        <row r="3945">
          <cell r="A3945" t="str">
            <v>M5</v>
          </cell>
          <cell r="B3945" t="str">
            <v>W18</v>
          </cell>
          <cell r="C3945">
            <v>43224</v>
          </cell>
          <cell r="D3945" t="str">
            <v>A</v>
          </cell>
          <cell r="E3945" t="str">
            <v>IN T/P</v>
          </cell>
          <cell r="G3945" t="str">
            <v>Old</v>
          </cell>
          <cell r="H3945" t="str">
            <v>Book cover</v>
          </cell>
          <cell r="J3945">
            <v>689</v>
          </cell>
          <cell r="L3945">
            <v>0</v>
          </cell>
        </row>
        <row r="3946">
          <cell r="A3946" t="str">
            <v>M5</v>
          </cell>
          <cell r="B3946" t="str">
            <v>W18</v>
          </cell>
          <cell r="C3946">
            <v>43224</v>
          </cell>
          <cell r="D3946" t="str">
            <v>A</v>
          </cell>
          <cell r="E3946" t="str">
            <v>IN T/P</v>
          </cell>
          <cell r="G3946" t="str">
            <v>Old</v>
          </cell>
          <cell r="H3946" t="str">
            <v>Book cover</v>
          </cell>
          <cell r="J3946">
            <v>69</v>
          </cell>
          <cell r="L3946">
            <v>0</v>
          </cell>
        </row>
        <row r="3947">
          <cell r="A3947" t="str">
            <v>M5</v>
          </cell>
          <cell r="B3947" t="str">
            <v>W18</v>
          </cell>
          <cell r="C3947">
            <v>43224</v>
          </cell>
          <cell r="D3947" t="str">
            <v>A</v>
          </cell>
          <cell r="E3947" t="str">
            <v>IN VAI</v>
          </cell>
          <cell r="G3947" t="str">
            <v>Old</v>
          </cell>
          <cell r="H3947" t="str">
            <v>Flip Cover</v>
          </cell>
          <cell r="J3947">
            <v>1200</v>
          </cell>
          <cell r="L3947">
            <v>0</v>
          </cell>
        </row>
        <row r="3948">
          <cell r="A3948" t="str">
            <v>M5</v>
          </cell>
          <cell r="B3948" t="str">
            <v>W18</v>
          </cell>
          <cell r="C3948">
            <v>43224</v>
          </cell>
          <cell r="D3948" t="str">
            <v>A</v>
          </cell>
          <cell r="E3948" t="str">
            <v>IN VAI</v>
          </cell>
          <cell r="G3948" t="str">
            <v>Old</v>
          </cell>
          <cell r="H3948" t="str">
            <v>Clear View Cover</v>
          </cell>
          <cell r="J3948">
            <v>400</v>
          </cell>
          <cell r="L3948">
            <v>0</v>
          </cell>
        </row>
        <row r="3949">
          <cell r="A3949" t="str">
            <v>M5</v>
          </cell>
          <cell r="B3949" t="str">
            <v>W18</v>
          </cell>
          <cell r="C3949">
            <v>43224</v>
          </cell>
          <cell r="D3949" t="str">
            <v>A</v>
          </cell>
          <cell r="E3949" t="str">
            <v>PACKING</v>
          </cell>
          <cell r="G3949" t="str">
            <v>New Silicon</v>
          </cell>
          <cell r="H3949" t="str">
            <v>Silicon</v>
          </cell>
          <cell r="J3949">
            <v>1892</v>
          </cell>
          <cell r="L3949">
            <v>12</v>
          </cell>
        </row>
        <row r="3950">
          <cell r="A3950" t="str">
            <v>M5</v>
          </cell>
          <cell r="B3950" t="str">
            <v>W18</v>
          </cell>
          <cell r="C3950">
            <v>43224</v>
          </cell>
          <cell r="D3950" t="str">
            <v>A</v>
          </cell>
          <cell r="E3950" t="str">
            <v>PACKING</v>
          </cell>
          <cell r="G3950" t="str">
            <v>Old Silicon</v>
          </cell>
          <cell r="H3950" t="str">
            <v>Silicon</v>
          </cell>
          <cell r="J3950">
            <v>1161</v>
          </cell>
          <cell r="L3950">
            <v>36</v>
          </cell>
        </row>
        <row r="3951">
          <cell r="A3951" t="str">
            <v>M5</v>
          </cell>
          <cell r="B3951" t="str">
            <v>W18</v>
          </cell>
          <cell r="C3951">
            <v>43224</v>
          </cell>
          <cell r="D3951" t="str">
            <v>A</v>
          </cell>
          <cell r="E3951" t="str">
            <v>PACKING</v>
          </cell>
          <cell r="G3951" t="str">
            <v>Old</v>
          </cell>
          <cell r="H3951" t="str">
            <v>Flip Cover</v>
          </cell>
          <cell r="J3951">
            <v>630</v>
          </cell>
          <cell r="L3951">
            <v>0</v>
          </cell>
        </row>
        <row r="3952">
          <cell r="A3952" t="str">
            <v>M5</v>
          </cell>
          <cell r="B3952" t="str">
            <v>W18</v>
          </cell>
          <cell r="C3952">
            <v>43224</v>
          </cell>
          <cell r="D3952" t="str">
            <v>A</v>
          </cell>
          <cell r="E3952" t="str">
            <v>PACKING</v>
          </cell>
          <cell r="G3952" t="str">
            <v>Old</v>
          </cell>
          <cell r="H3952" t="str">
            <v>Flip Cover</v>
          </cell>
          <cell r="J3952">
            <v>700</v>
          </cell>
          <cell r="L3952">
            <v>0</v>
          </cell>
        </row>
        <row r="3953">
          <cell r="A3953" t="str">
            <v>M5</v>
          </cell>
          <cell r="B3953" t="str">
            <v>W18</v>
          </cell>
          <cell r="C3953">
            <v>43224</v>
          </cell>
          <cell r="D3953" t="str">
            <v>A</v>
          </cell>
          <cell r="E3953" t="str">
            <v>PACKING</v>
          </cell>
          <cell r="G3953" t="str">
            <v>Old</v>
          </cell>
          <cell r="H3953" t="str">
            <v>Flip Cover</v>
          </cell>
          <cell r="J3953">
            <v>140</v>
          </cell>
          <cell r="L3953">
            <v>0</v>
          </cell>
        </row>
        <row r="3954">
          <cell r="A3954" t="str">
            <v>M5</v>
          </cell>
          <cell r="B3954" t="str">
            <v>W18</v>
          </cell>
          <cell r="C3954">
            <v>43224</v>
          </cell>
          <cell r="D3954" t="str">
            <v>A</v>
          </cell>
          <cell r="E3954" t="str">
            <v>PACKING</v>
          </cell>
          <cell r="G3954" t="str">
            <v>New</v>
          </cell>
          <cell r="H3954" t="str">
            <v>Clear View Cover</v>
          </cell>
          <cell r="J3954">
            <v>418</v>
          </cell>
          <cell r="L3954">
            <v>8</v>
          </cell>
        </row>
        <row r="3955">
          <cell r="A3955" t="str">
            <v>M5</v>
          </cell>
          <cell r="B3955" t="str">
            <v>W18</v>
          </cell>
          <cell r="C3955">
            <v>43224</v>
          </cell>
          <cell r="D3955" t="str">
            <v>A</v>
          </cell>
          <cell r="E3955" t="str">
            <v>PACKING</v>
          </cell>
          <cell r="G3955" t="str">
            <v>New</v>
          </cell>
          <cell r="H3955" t="str">
            <v>Clear View Cover</v>
          </cell>
          <cell r="J3955">
            <v>367</v>
          </cell>
          <cell r="L3955">
            <v>7</v>
          </cell>
        </row>
        <row r="3956">
          <cell r="A3956" t="str">
            <v>M5</v>
          </cell>
          <cell r="B3956" t="str">
            <v>W18</v>
          </cell>
          <cell r="C3956">
            <v>43224</v>
          </cell>
          <cell r="D3956" t="str">
            <v>A</v>
          </cell>
          <cell r="E3956" t="str">
            <v>PACKING</v>
          </cell>
          <cell r="G3956" t="str">
            <v>New</v>
          </cell>
          <cell r="H3956" t="str">
            <v>Clear View Cover</v>
          </cell>
          <cell r="J3956">
            <v>623</v>
          </cell>
          <cell r="L3956">
            <v>3</v>
          </cell>
        </row>
        <row r="3957">
          <cell r="A3957" t="str">
            <v>M5</v>
          </cell>
          <cell r="B3957" t="str">
            <v>W18</v>
          </cell>
          <cell r="C3957">
            <v>43224</v>
          </cell>
          <cell r="D3957" t="str">
            <v>A</v>
          </cell>
          <cell r="E3957" t="str">
            <v>PACKING</v>
          </cell>
          <cell r="G3957" t="str">
            <v>New</v>
          </cell>
          <cell r="H3957" t="str">
            <v>Clear View Cover</v>
          </cell>
          <cell r="J3957">
            <v>121</v>
          </cell>
          <cell r="L3957">
            <v>1</v>
          </cell>
        </row>
        <row r="3958">
          <cell r="A3958" t="str">
            <v>M5</v>
          </cell>
          <cell r="B3958" t="str">
            <v>W18</v>
          </cell>
          <cell r="C3958">
            <v>43224</v>
          </cell>
          <cell r="D3958" t="str">
            <v>A</v>
          </cell>
          <cell r="E3958" t="str">
            <v>PACKING</v>
          </cell>
          <cell r="G3958" t="str">
            <v>Old</v>
          </cell>
          <cell r="H3958" t="str">
            <v>Clear View Cover</v>
          </cell>
          <cell r="J3958">
            <v>1338</v>
          </cell>
          <cell r="L3958">
            <v>5</v>
          </cell>
        </row>
        <row r="3959">
          <cell r="A3959" t="str">
            <v>M5</v>
          </cell>
          <cell r="B3959" t="str">
            <v>W18</v>
          </cell>
          <cell r="C3959">
            <v>43224</v>
          </cell>
          <cell r="D3959" t="str">
            <v>A</v>
          </cell>
          <cell r="E3959" t="str">
            <v>PACKING</v>
          </cell>
          <cell r="G3959" t="str">
            <v>Old</v>
          </cell>
          <cell r="H3959" t="str">
            <v>Clear View Cover</v>
          </cell>
          <cell r="J3959">
            <v>212</v>
          </cell>
          <cell r="L3959">
            <v>1</v>
          </cell>
        </row>
        <row r="3960">
          <cell r="A3960" t="str">
            <v>M5</v>
          </cell>
          <cell r="B3960" t="str">
            <v>W18</v>
          </cell>
          <cell r="C3960">
            <v>43224</v>
          </cell>
          <cell r="D3960" t="str">
            <v>A</v>
          </cell>
          <cell r="E3960" t="str">
            <v>PACKING</v>
          </cell>
          <cell r="G3960" t="str">
            <v>Old</v>
          </cell>
          <cell r="H3960" t="str">
            <v>Clear View Cover</v>
          </cell>
          <cell r="J3960">
            <v>160</v>
          </cell>
          <cell r="L3960">
            <v>1</v>
          </cell>
        </row>
        <row r="3961">
          <cell r="A3961" t="str">
            <v>M5</v>
          </cell>
          <cell r="B3961" t="str">
            <v>W18</v>
          </cell>
          <cell r="C3961">
            <v>43224</v>
          </cell>
          <cell r="D3961" t="str">
            <v>A</v>
          </cell>
          <cell r="E3961" t="str">
            <v>PACKING</v>
          </cell>
          <cell r="G3961" t="str">
            <v>Old</v>
          </cell>
          <cell r="H3961" t="str">
            <v>Clear View Cover</v>
          </cell>
          <cell r="J3961">
            <v>560</v>
          </cell>
          <cell r="L3961">
            <v>5</v>
          </cell>
        </row>
        <row r="3962">
          <cell r="A3962" t="str">
            <v>M5</v>
          </cell>
          <cell r="B3962" t="str">
            <v>W18</v>
          </cell>
          <cell r="C3962">
            <v>43224</v>
          </cell>
          <cell r="D3962" t="str">
            <v>A</v>
          </cell>
          <cell r="E3962" t="str">
            <v>PACKING</v>
          </cell>
          <cell r="G3962" t="str">
            <v>Old</v>
          </cell>
          <cell r="H3962" t="str">
            <v>Clear View Cover</v>
          </cell>
          <cell r="J3962">
            <v>384</v>
          </cell>
          <cell r="L3962">
            <v>0</v>
          </cell>
        </row>
        <row r="3963">
          <cell r="A3963" t="str">
            <v>M5</v>
          </cell>
          <cell r="B3963" t="str">
            <v>W18</v>
          </cell>
          <cell r="C3963">
            <v>43224</v>
          </cell>
          <cell r="D3963" t="str">
            <v>A</v>
          </cell>
          <cell r="E3963" t="str">
            <v>PACKING</v>
          </cell>
          <cell r="G3963" t="str">
            <v>Old</v>
          </cell>
          <cell r="H3963" t="str">
            <v>Book cover</v>
          </cell>
          <cell r="J3963">
            <v>227</v>
          </cell>
          <cell r="L3963">
            <v>10</v>
          </cell>
        </row>
        <row r="3964">
          <cell r="A3964" t="str">
            <v>M5</v>
          </cell>
          <cell r="B3964" t="str">
            <v>W18</v>
          </cell>
          <cell r="C3964">
            <v>43224</v>
          </cell>
          <cell r="D3964" t="str">
            <v>A</v>
          </cell>
          <cell r="E3964" t="str">
            <v>PACKING</v>
          </cell>
          <cell r="G3964" t="str">
            <v>Old</v>
          </cell>
          <cell r="H3964" t="str">
            <v>Book cover</v>
          </cell>
          <cell r="J3964">
            <v>534</v>
          </cell>
          <cell r="L3964">
            <v>7</v>
          </cell>
        </row>
        <row r="3965">
          <cell r="A3965" t="str">
            <v>M5</v>
          </cell>
          <cell r="B3965" t="str">
            <v>W18</v>
          </cell>
          <cell r="C3965">
            <v>43224</v>
          </cell>
          <cell r="D3965" t="str">
            <v>A</v>
          </cell>
          <cell r="E3965" t="str">
            <v>PACKING</v>
          </cell>
          <cell r="G3965" t="str">
            <v>Old</v>
          </cell>
          <cell r="H3965" t="str">
            <v>Book cover</v>
          </cell>
          <cell r="J3965">
            <v>152</v>
          </cell>
          <cell r="L3965">
            <v>24</v>
          </cell>
        </row>
        <row r="3966">
          <cell r="A3966" t="str">
            <v>M5</v>
          </cell>
          <cell r="B3966" t="str">
            <v>W18</v>
          </cell>
          <cell r="C3966">
            <v>43224</v>
          </cell>
          <cell r="D3966" t="str">
            <v>A</v>
          </cell>
          <cell r="E3966" t="str">
            <v>PACKING</v>
          </cell>
          <cell r="G3966" t="str">
            <v>Old</v>
          </cell>
          <cell r="H3966" t="str">
            <v>Clear View Cover</v>
          </cell>
          <cell r="J3966">
            <v>1027</v>
          </cell>
          <cell r="L3966">
            <v>27</v>
          </cell>
        </row>
        <row r="3967">
          <cell r="A3967" t="str">
            <v>M5</v>
          </cell>
          <cell r="B3967" t="str">
            <v>W18</v>
          </cell>
          <cell r="C3967">
            <v>43224</v>
          </cell>
          <cell r="D3967" t="str">
            <v>A</v>
          </cell>
          <cell r="E3967" t="str">
            <v>PACKING</v>
          </cell>
          <cell r="G3967" t="str">
            <v>New</v>
          </cell>
          <cell r="H3967" t="str">
            <v>Clear View Cover</v>
          </cell>
          <cell r="J3967">
            <v>556</v>
          </cell>
          <cell r="L3967">
            <v>5</v>
          </cell>
        </row>
        <row r="3968">
          <cell r="A3968" t="str">
            <v>M5</v>
          </cell>
          <cell r="B3968" t="str">
            <v>W18</v>
          </cell>
          <cell r="C3968">
            <v>43224</v>
          </cell>
          <cell r="D3968" t="str">
            <v>A</v>
          </cell>
          <cell r="E3968" t="str">
            <v>PACKING</v>
          </cell>
          <cell r="G3968" t="str">
            <v>Old</v>
          </cell>
          <cell r="H3968" t="str">
            <v>Flip Cover</v>
          </cell>
          <cell r="J3968">
            <v>520</v>
          </cell>
          <cell r="L3968">
            <v>0</v>
          </cell>
        </row>
        <row r="3969">
          <cell r="A3969" t="str">
            <v>M5</v>
          </cell>
          <cell r="B3969" t="str">
            <v>W18</v>
          </cell>
          <cell r="C3969">
            <v>43224</v>
          </cell>
          <cell r="D3969" t="str">
            <v>A</v>
          </cell>
          <cell r="E3969" t="str">
            <v>PACKING</v>
          </cell>
          <cell r="G3969" t="str">
            <v>New</v>
          </cell>
          <cell r="H3969" t="str">
            <v>Clear View Cover</v>
          </cell>
          <cell r="J3969">
            <v>2453</v>
          </cell>
          <cell r="L3969">
            <v>13</v>
          </cell>
        </row>
        <row r="3970">
          <cell r="A3970" t="str">
            <v>M5</v>
          </cell>
          <cell r="B3970" t="str">
            <v>W18</v>
          </cell>
          <cell r="C3970">
            <v>43224</v>
          </cell>
          <cell r="D3970" t="str">
            <v>A</v>
          </cell>
          <cell r="E3970" t="str">
            <v>PACKING</v>
          </cell>
          <cell r="G3970" t="str">
            <v>New</v>
          </cell>
          <cell r="H3970" t="str">
            <v>Clear View Cover</v>
          </cell>
          <cell r="J3970">
            <v>181</v>
          </cell>
          <cell r="L3970">
            <v>5</v>
          </cell>
        </row>
        <row r="3971">
          <cell r="A3971" t="str">
            <v>M5</v>
          </cell>
          <cell r="B3971" t="str">
            <v>W18</v>
          </cell>
          <cell r="C3971">
            <v>43224</v>
          </cell>
          <cell r="D3971" t="str">
            <v>A</v>
          </cell>
          <cell r="E3971" t="str">
            <v>PACKING</v>
          </cell>
          <cell r="G3971" t="str">
            <v>Old</v>
          </cell>
          <cell r="H3971" t="str">
            <v>Clear View Cover</v>
          </cell>
          <cell r="J3971">
            <v>134</v>
          </cell>
          <cell r="L3971">
            <v>4</v>
          </cell>
        </row>
        <row r="3972">
          <cell r="A3972" t="str">
            <v>M5</v>
          </cell>
          <cell r="B3972" t="str">
            <v>W18</v>
          </cell>
          <cell r="C3972">
            <v>43224</v>
          </cell>
          <cell r="D3972" t="str">
            <v>A</v>
          </cell>
          <cell r="E3972" t="str">
            <v>PACKING</v>
          </cell>
          <cell r="G3972" t="str">
            <v>Old</v>
          </cell>
          <cell r="H3972" t="str">
            <v>Book cover</v>
          </cell>
          <cell r="J3972">
            <v>240</v>
          </cell>
          <cell r="L3972">
            <v>0</v>
          </cell>
        </row>
        <row r="3973">
          <cell r="A3973" t="str">
            <v>M5</v>
          </cell>
          <cell r="B3973" t="str">
            <v>W18</v>
          </cell>
          <cell r="C3973">
            <v>43224</v>
          </cell>
          <cell r="D3973" t="str">
            <v>B</v>
          </cell>
          <cell r="E3973" t="str">
            <v>ASSY</v>
          </cell>
          <cell r="G3973" t="str">
            <v>New</v>
          </cell>
          <cell r="H3973" t="str">
            <v>Clear View Cover</v>
          </cell>
          <cell r="J3973">
            <v>120</v>
          </cell>
          <cell r="L3973">
            <v>0</v>
          </cell>
        </row>
        <row r="3974">
          <cell r="A3974" t="str">
            <v>M5</v>
          </cell>
          <cell r="B3974" t="str">
            <v>W18</v>
          </cell>
          <cell r="C3974">
            <v>43224</v>
          </cell>
          <cell r="D3974" t="str">
            <v>B</v>
          </cell>
          <cell r="E3974" t="str">
            <v>ASSY</v>
          </cell>
          <cell r="G3974" t="str">
            <v>Old</v>
          </cell>
          <cell r="H3974" t="str">
            <v>Clear View Cover</v>
          </cell>
          <cell r="J3974">
            <v>71</v>
          </cell>
          <cell r="L3974">
            <v>0</v>
          </cell>
        </row>
        <row r="3975">
          <cell r="A3975" t="str">
            <v>M5</v>
          </cell>
          <cell r="B3975" t="str">
            <v>W18</v>
          </cell>
          <cell r="C3975">
            <v>43224</v>
          </cell>
          <cell r="D3975" t="str">
            <v>B</v>
          </cell>
          <cell r="E3975" t="str">
            <v>ASSY</v>
          </cell>
          <cell r="G3975" t="str">
            <v>Old</v>
          </cell>
          <cell r="H3975" t="str">
            <v>Clear View Cover</v>
          </cell>
          <cell r="J3975">
            <v>10</v>
          </cell>
          <cell r="L3975">
            <v>0</v>
          </cell>
        </row>
        <row r="3976">
          <cell r="A3976" t="str">
            <v>M5</v>
          </cell>
          <cell r="B3976" t="str">
            <v>W18</v>
          </cell>
          <cell r="C3976">
            <v>43224</v>
          </cell>
          <cell r="D3976" t="str">
            <v>B</v>
          </cell>
          <cell r="E3976" t="str">
            <v>ASSY</v>
          </cell>
          <cell r="G3976" t="str">
            <v>Old</v>
          </cell>
          <cell r="H3976" t="str">
            <v>Clear View Cover</v>
          </cell>
          <cell r="J3976">
            <v>1</v>
          </cell>
          <cell r="L3976">
            <v>0</v>
          </cell>
        </row>
        <row r="3977">
          <cell r="A3977" t="str">
            <v>M5</v>
          </cell>
          <cell r="B3977" t="str">
            <v>W18</v>
          </cell>
          <cell r="C3977">
            <v>43224</v>
          </cell>
          <cell r="D3977" t="str">
            <v>B</v>
          </cell>
          <cell r="E3977" t="str">
            <v>ASSY</v>
          </cell>
          <cell r="G3977" t="str">
            <v>Old</v>
          </cell>
          <cell r="H3977" t="str">
            <v>Clear View Cover</v>
          </cell>
          <cell r="J3977">
            <v>217</v>
          </cell>
          <cell r="L3977">
            <v>0</v>
          </cell>
        </row>
        <row r="3978">
          <cell r="A3978" t="str">
            <v>M5</v>
          </cell>
          <cell r="B3978" t="str">
            <v>W18</v>
          </cell>
          <cell r="C3978">
            <v>43224</v>
          </cell>
          <cell r="D3978" t="str">
            <v>B</v>
          </cell>
          <cell r="E3978" t="str">
            <v>MAIN HEATING</v>
          </cell>
          <cell r="G3978" t="str">
            <v>New</v>
          </cell>
          <cell r="H3978" t="str">
            <v>Clear View Cover</v>
          </cell>
          <cell r="J3978">
            <v>28</v>
          </cell>
          <cell r="L3978">
            <v>0</v>
          </cell>
        </row>
        <row r="3979">
          <cell r="A3979" t="str">
            <v>M5</v>
          </cell>
          <cell r="B3979" t="str">
            <v>W18</v>
          </cell>
          <cell r="C3979">
            <v>43224</v>
          </cell>
          <cell r="D3979" t="str">
            <v>B</v>
          </cell>
          <cell r="E3979" t="str">
            <v>MAIN HEATING</v>
          </cell>
          <cell r="G3979" t="str">
            <v>New</v>
          </cell>
          <cell r="H3979" t="str">
            <v>Clear View Cover</v>
          </cell>
          <cell r="J3979">
            <v>7</v>
          </cell>
          <cell r="L3979">
            <v>0</v>
          </cell>
        </row>
        <row r="3980">
          <cell r="A3980" t="str">
            <v>M5</v>
          </cell>
          <cell r="B3980" t="str">
            <v>W18</v>
          </cell>
          <cell r="C3980">
            <v>43224</v>
          </cell>
          <cell r="D3980" t="str">
            <v>B</v>
          </cell>
          <cell r="E3980" t="str">
            <v>MAIN HEATING</v>
          </cell>
          <cell r="G3980" t="str">
            <v>New</v>
          </cell>
          <cell r="H3980" t="str">
            <v>Clear View Cover</v>
          </cell>
          <cell r="J3980">
            <v>52</v>
          </cell>
          <cell r="L3980">
            <v>0</v>
          </cell>
        </row>
        <row r="3981">
          <cell r="A3981" t="str">
            <v>M5</v>
          </cell>
          <cell r="B3981" t="str">
            <v>W18</v>
          </cell>
          <cell r="C3981">
            <v>43224</v>
          </cell>
          <cell r="D3981" t="str">
            <v>B</v>
          </cell>
          <cell r="E3981" t="str">
            <v>MAIN HEATING</v>
          </cell>
          <cell r="G3981" t="str">
            <v>New</v>
          </cell>
          <cell r="H3981" t="str">
            <v>Clear View Cover</v>
          </cell>
          <cell r="J3981">
            <v>873</v>
          </cell>
          <cell r="L3981">
            <v>0</v>
          </cell>
        </row>
        <row r="3982">
          <cell r="A3982" t="str">
            <v>M5</v>
          </cell>
          <cell r="B3982" t="str">
            <v>W18</v>
          </cell>
          <cell r="C3982">
            <v>43224</v>
          </cell>
          <cell r="D3982" t="str">
            <v>B</v>
          </cell>
          <cell r="E3982" t="str">
            <v>MAIN HEATING</v>
          </cell>
          <cell r="G3982" t="str">
            <v>New</v>
          </cell>
          <cell r="H3982" t="str">
            <v>Clear View Cover</v>
          </cell>
          <cell r="J3982">
            <v>3</v>
          </cell>
          <cell r="L3982">
            <v>0</v>
          </cell>
        </row>
        <row r="3983">
          <cell r="A3983" t="str">
            <v>M5</v>
          </cell>
          <cell r="B3983" t="str">
            <v>W18</v>
          </cell>
          <cell r="C3983">
            <v>43224</v>
          </cell>
          <cell r="D3983" t="str">
            <v>B</v>
          </cell>
          <cell r="E3983" t="str">
            <v>MAIN HEATING</v>
          </cell>
          <cell r="G3983" t="str">
            <v>New</v>
          </cell>
          <cell r="H3983" t="str">
            <v>Clear View Cover</v>
          </cell>
          <cell r="J3983">
            <v>47</v>
          </cell>
          <cell r="L3983">
            <v>0</v>
          </cell>
        </row>
        <row r="3984">
          <cell r="A3984" t="str">
            <v>M5</v>
          </cell>
          <cell r="B3984" t="str">
            <v>W18</v>
          </cell>
          <cell r="C3984">
            <v>43224</v>
          </cell>
          <cell r="D3984" t="str">
            <v>B</v>
          </cell>
          <cell r="E3984" t="str">
            <v>MAIN HEATING</v>
          </cell>
          <cell r="G3984" t="str">
            <v>New</v>
          </cell>
          <cell r="H3984" t="str">
            <v>Clear View Cover</v>
          </cell>
          <cell r="J3984">
            <v>951</v>
          </cell>
          <cell r="L3984">
            <v>0</v>
          </cell>
        </row>
        <row r="3985">
          <cell r="A3985" t="str">
            <v>M5</v>
          </cell>
          <cell r="B3985" t="str">
            <v>W18</v>
          </cell>
          <cell r="C3985">
            <v>43224</v>
          </cell>
          <cell r="D3985" t="str">
            <v>B</v>
          </cell>
          <cell r="E3985" t="str">
            <v>ASSY</v>
          </cell>
          <cell r="G3985" t="str">
            <v>New</v>
          </cell>
          <cell r="H3985" t="str">
            <v>Clear View Cover</v>
          </cell>
          <cell r="J3985">
            <v>169</v>
          </cell>
          <cell r="L3985">
            <v>0</v>
          </cell>
        </row>
        <row r="3986">
          <cell r="A3986" t="str">
            <v>M5</v>
          </cell>
          <cell r="B3986" t="str">
            <v>W18</v>
          </cell>
          <cell r="C3986">
            <v>43224</v>
          </cell>
          <cell r="D3986" t="str">
            <v>B</v>
          </cell>
          <cell r="E3986" t="str">
            <v>ASSY</v>
          </cell>
          <cell r="G3986" t="str">
            <v>New</v>
          </cell>
          <cell r="H3986" t="str">
            <v>Clear View Cover</v>
          </cell>
          <cell r="J3986">
            <v>990</v>
          </cell>
          <cell r="L3986">
            <v>0</v>
          </cell>
        </row>
        <row r="3987">
          <cell r="A3987" t="str">
            <v>M5</v>
          </cell>
          <cell r="B3987" t="str">
            <v>W18</v>
          </cell>
          <cell r="C3987">
            <v>43224</v>
          </cell>
          <cell r="D3987" t="str">
            <v>B</v>
          </cell>
          <cell r="E3987" t="str">
            <v>ASSY</v>
          </cell>
          <cell r="G3987" t="str">
            <v>Old</v>
          </cell>
          <cell r="H3987" t="str">
            <v>Flip Cover</v>
          </cell>
          <cell r="J3987">
            <v>264</v>
          </cell>
          <cell r="L3987">
            <v>0</v>
          </cell>
        </row>
        <row r="3988">
          <cell r="A3988" t="str">
            <v>M5</v>
          </cell>
          <cell r="B3988" t="str">
            <v>W18</v>
          </cell>
          <cell r="C3988">
            <v>43224</v>
          </cell>
          <cell r="D3988" t="str">
            <v>B</v>
          </cell>
          <cell r="E3988" t="str">
            <v>MAIN HEATING</v>
          </cell>
          <cell r="G3988" t="str">
            <v>New</v>
          </cell>
          <cell r="H3988" t="str">
            <v>Clear View Cover</v>
          </cell>
          <cell r="J3988">
            <v>1392</v>
          </cell>
          <cell r="L3988">
            <v>0</v>
          </cell>
        </row>
        <row r="3989">
          <cell r="A3989" t="str">
            <v>M5</v>
          </cell>
          <cell r="B3989" t="str">
            <v>W18</v>
          </cell>
          <cell r="C3989">
            <v>43224</v>
          </cell>
          <cell r="D3989" t="str">
            <v>B</v>
          </cell>
          <cell r="E3989" t="str">
            <v>MAIN HEATING</v>
          </cell>
          <cell r="G3989" t="str">
            <v>New</v>
          </cell>
          <cell r="H3989" t="str">
            <v>Clear View Cover</v>
          </cell>
          <cell r="J3989">
            <v>39</v>
          </cell>
          <cell r="L3989">
            <v>0</v>
          </cell>
        </row>
        <row r="3990">
          <cell r="A3990" t="str">
            <v>M5</v>
          </cell>
          <cell r="B3990" t="str">
            <v>W18</v>
          </cell>
          <cell r="C3990">
            <v>43224</v>
          </cell>
          <cell r="D3990" t="str">
            <v>B</v>
          </cell>
          <cell r="E3990" t="str">
            <v>MAIN HEATING</v>
          </cell>
          <cell r="G3990" t="str">
            <v>New</v>
          </cell>
          <cell r="H3990" t="str">
            <v>Clear View Cover</v>
          </cell>
          <cell r="J3990">
            <v>44</v>
          </cell>
          <cell r="L3990">
            <v>0</v>
          </cell>
        </row>
        <row r="3991">
          <cell r="A3991" t="str">
            <v>M5</v>
          </cell>
          <cell r="B3991" t="str">
            <v>W18</v>
          </cell>
          <cell r="C3991">
            <v>43224</v>
          </cell>
          <cell r="D3991" t="str">
            <v>B</v>
          </cell>
          <cell r="E3991" t="str">
            <v>MAIN HEATING</v>
          </cell>
          <cell r="G3991" t="str">
            <v>New</v>
          </cell>
          <cell r="H3991" t="str">
            <v>Clear View Cover</v>
          </cell>
          <cell r="J3991">
            <v>55</v>
          </cell>
          <cell r="L3991">
            <v>0</v>
          </cell>
        </row>
        <row r="3992">
          <cell r="A3992" t="str">
            <v>M5</v>
          </cell>
          <cell r="B3992" t="str">
            <v>W18</v>
          </cell>
          <cell r="C3992">
            <v>43224</v>
          </cell>
          <cell r="D3992" t="str">
            <v>B</v>
          </cell>
          <cell r="E3992" t="str">
            <v>MAIN HEATING</v>
          </cell>
          <cell r="G3992" t="str">
            <v>New</v>
          </cell>
          <cell r="H3992" t="str">
            <v>Clear View Cover</v>
          </cell>
          <cell r="J3992">
            <v>1052</v>
          </cell>
          <cell r="L3992">
            <v>0</v>
          </cell>
        </row>
        <row r="3993">
          <cell r="A3993" t="str">
            <v>M5</v>
          </cell>
          <cell r="B3993" t="str">
            <v>W18</v>
          </cell>
          <cell r="C3993">
            <v>43224</v>
          </cell>
          <cell r="D3993" t="str">
            <v>B</v>
          </cell>
          <cell r="E3993" t="str">
            <v>EDGE COATING</v>
          </cell>
          <cell r="G3993" t="str">
            <v>Old</v>
          </cell>
          <cell r="H3993" t="str">
            <v>Book cover</v>
          </cell>
          <cell r="J3993">
            <v>403</v>
          </cell>
          <cell r="L3993">
            <v>0</v>
          </cell>
        </row>
        <row r="3994">
          <cell r="A3994" t="str">
            <v>M5</v>
          </cell>
          <cell r="B3994" t="str">
            <v>W18</v>
          </cell>
          <cell r="C3994">
            <v>43224</v>
          </cell>
          <cell r="D3994" t="str">
            <v>B</v>
          </cell>
          <cell r="E3994" t="str">
            <v>EDGE COATING</v>
          </cell>
          <cell r="G3994" t="str">
            <v>Old</v>
          </cell>
          <cell r="H3994" t="str">
            <v>Book cover</v>
          </cell>
          <cell r="J3994">
            <v>2502</v>
          </cell>
          <cell r="L3994">
            <v>0</v>
          </cell>
        </row>
        <row r="3995">
          <cell r="A3995" t="str">
            <v>M5</v>
          </cell>
          <cell r="B3995" t="str">
            <v>W18</v>
          </cell>
          <cell r="C3995">
            <v>43224</v>
          </cell>
          <cell r="D3995" t="str">
            <v>B</v>
          </cell>
          <cell r="E3995" t="str">
            <v>EDGE COATING</v>
          </cell>
          <cell r="G3995" t="str">
            <v>Old</v>
          </cell>
          <cell r="H3995" t="str">
            <v>Book cover</v>
          </cell>
          <cell r="J3995">
            <v>992</v>
          </cell>
          <cell r="L3995">
            <v>0</v>
          </cell>
        </row>
        <row r="3996">
          <cell r="A3996" t="str">
            <v>M5</v>
          </cell>
          <cell r="B3996" t="str">
            <v>W18</v>
          </cell>
          <cell r="C3996">
            <v>43224</v>
          </cell>
          <cell r="D3996" t="str">
            <v>B</v>
          </cell>
          <cell r="E3996" t="str">
            <v>EDGE COATING</v>
          </cell>
          <cell r="G3996" t="str">
            <v>Old</v>
          </cell>
          <cell r="H3996" t="str">
            <v>Book cover</v>
          </cell>
          <cell r="J3996">
            <v>467</v>
          </cell>
          <cell r="L3996">
            <v>0</v>
          </cell>
        </row>
        <row r="3997">
          <cell r="A3997" t="str">
            <v>M5</v>
          </cell>
          <cell r="B3997" t="str">
            <v>W18</v>
          </cell>
          <cell r="C3997">
            <v>43224</v>
          </cell>
          <cell r="D3997" t="str">
            <v>B</v>
          </cell>
          <cell r="E3997" t="str">
            <v>EDGE COATING</v>
          </cell>
          <cell r="G3997" t="str">
            <v>Old</v>
          </cell>
          <cell r="H3997" t="str">
            <v>Book cover</v>
          </cell>
          <cell r="J3997">
            <v>83</v>
          </cell>
          <cell r="L3997">
            <v>0</v>
          </cell>
        </row>
        <row r="3998">
          <cell r="A3998" t="str">
            <v>M5</v>
          </cell>
          <cell r="B3998" t="str">
            <v>W18</v>
          </cell>
          <cell r="C3998">
            <v>43224</v>
          </cell>
          <cell r="D3998" t="str">
            <v>B</v>
          </cell>
          <cell r="E3998" t="str">
            <v>EDGE COATING</v>
          </cell>
          <cell r="G3998" t="str">
            <v>Old</v>
          </cell>
          <cell r="H3998" t="str">
            <v>Book cover</v>
          </cell>
          <cell r="J3998">
            <v>410</v>
          </cell>
          <cell r="L3998">
            <v>0</v>
          </cell>
        </row>
        <row r="3999">
          <cell r="A3999" t="str">
            <v>M5</v>
          </cell>
          <cell r="B3999" t="str">
            <v>W18</v>
          </cell>
          <cell r="C3999">
            <v>43224</v>
          </cell>
          <cell r="D3999" t="str">
            <v>B</v>
          </cell>
          <cell r="E3999" t="str">
            <v>EDGE COATING</v>
          </cell>
          <cell r="G3999" t="str">
            <v>Old</v>
          </cell>
          <cell r="H3999" t="str">
            <v>Book cover</v>
          </cell>
          <cell r="J3999">
            <v>120</v>
          </cell>
          <cell r="L3999">
            <v>0</v>
          </cell>
        </row>
        <row r="4000">
          <cell r="A4000" t="str">
            <v>M5</v>
          </cell>
          <cell r="B4000" t="str">
            <v>W18</v>
          </cell>
          <cell r="C4000">
            <v>43224</v>
          </cell>
          <cell r="D4000" t="str">
            <v>B</v>
          </cell>
          <cell r="E4000" t="str">
            <v>EDGE COATING</v>
          </cell>
          <cell r="G4000" t="str">
            <v>Old</v>
          </cell>
          <cell r="H4000" t="str">
            <v>Clear View Cover</v>
          </cell>
          <cell r="J4000">
            <v>194</v>
          </cell>
          <cell r="L4000">
            <v>0</v>
          </cell>
        </row>
        <row r="4001">
          <cell r="A4001" t="str">
            <v>M5</v>
          </cell>
          <cell r="B4001" t="str">
            <v>W18</v>
          </cell>
          <cell r="C4001">
            <v>43224</v>
          </cell>
          <cell r="D4001" t="str">
            <v>B</v>
          </cell>
          <cell r="E4001" t="str">
            <v>EDGE COATING</v>
          </cell>
          <cell r="G4001" t="str">
            <v>Old</v>
          </cell>
          <cell r="H4001" t="str">
            <v>Clear View Cover</v>
          </cell>
          <cell r="J4001">
            <v>832</v>
          </cell>
          <cell r="L4001">
            <v>0</v>
          </cell>
        </row>
        <row r="4002">
          <cell r="A4002" t="str">
            <v>M5</v>
          </cell>
          <cell r="B4002" t="str">
            <v>W18</v>
          </cell>
          <cell r="C4002">
            <v>43224</v>
          </cell>
          <cell r="D4002" t="str">
            <v>B</v>
          </cell>
          <cell r="E4002" t="str">
            <v>EDGE COATING</v>
          </cell>
          <cell r="G4002" t="str">
            <v>Old</v>
          </cell>
          <cell r="H4002" t="str">
            <v>Clear View Cover</v>
          </cell>
          <cell r="J4002">
            <v>16</v>
          </cell>
          <cell r="L4002">
            <v>0</v>
          </cell>
        </row>
        <row r="4003">
          <cell r="A4003" t="str">
            <v>M5</v>
          </cell>
          <cell r="B4003" t="str">
            <v>W18</v>
          </cell>
          <cell r="C4003">
            <v>43224</v>
          </cell>
          <cell r="D4003" t="str">
            <v>B</v>
          </cell>
          <cell r="E4003" t="str">
            <v>EDGE COATING</v>
          </cell>
          <cell r="G4003" t="str">
            <v>Old</v>
          </cell>
          <cell r="H4003" t="str">
            <v>Clear View Cover</v>
          </cell>
          <cell r="J4003">
            <v>24</v>
          </cell>
          <cell r="L4003">
            <v>0</v>
          </cell>
        </row>
        <row r="4004">
          <cell r="A4004" t="str">
            <v>M5</v>
          </cell>
          <cell r="B4004" t="str">
            <v>W18</v>
          </cell>
          <cell r="C4004">
            <v>43224</v>
          </cell>
          <cell r="D4004" t="str">
            <v>B</v>
          </cell>
          <cell r="E4004" t="str">
            <v>EDGE COATING</v>
          </cell>
          <cell r="G4004" t="str">
            <v>Old</v>
          </cell>
          <cell r="H4004" t="str">
            <v>Clear View Cover</v>
          </cell>
          <cell r="J4004">
            <v>114</v>
          </cell>
          <cell r="L4004">
            <v>0</v>
          </cell>
        </row>
        <row r="4005">
          <cell r="A4005" t="str">
            <v>M5</v>
          </cell>
          <cell r="B4005" t="str">
            <v>W18</v>
          </cell>
          <cell r="C4005">
            <v>43224</v>
          </cell>
          <cell r="D4005" t="str">
            <v>B</v>
          </cell>
          <cell r="E4005" t="str">
            <v>EDGE COATING</v>
          </cell>
          <cell r="G4005" t="str">
            <v>Old</v>
          </cell>
          <cell r="H4005" t="str">
            <v>Clear View Cover</v>
          </cell>
          <cell r="J4005">
            <v>841</v>
          </cell>
          <cell r="L4005">
            <v>0</v>
          </cell>
        </row>
        <row r="4006">
          <cell r="A4006" t="str">
            <v>M5</v>
          </cell>
          <cell r="B4006" t="str">
            <v>W18</v>
          </cell>
          <cell r="C4006">
            <v>43224</v>
          </cell>
          <cell r="D4006" t="str">
            <v>B</v>
          </cell>
          <cell r="E4006" t="str">
            <v>EDGE COATING</v>
          </cell>
          <cell r="G4006" t="str">
            <v>New</v>
          </cell>
          <cell r="H4006" t="str">
            <v>Clear View Cover</v>
          </cell>
          <cell r="J4006">
            <v>341</v>
          </cell>
          <cell r="L4006">
            <v>0</v>
          </cell>
        </row>
        <row r="4007">
          <cell r="A4007" t="str">
            <v>M5</v>
          </cell>
          <cell r="B4007" t="str">
            <v>W18</v>
          </cell>
          <cell r="C4007">
            <v>43224</v>
          </cell>
          <cell r="D4007" t="str">
            <v>B</v>
          </cell>
          <cell r="E4007" t="str">
            <v>EDGE COATING</v>
          </cell>
          <cell r="G4007" t="str">
            <v>New</v>
          </cell>
          <cell r="H4007" t="str">
            <v>Clear View Cover</v>
          </cell>
          <cell r="J4007">
            <v>20</v>
          </cell>
          <cell r="L4007">
            <v>0</v>
          </cell>
        </row>
        <row r="4008">
          <cell r="A4008" t="str">
            <v>M5</v>
          </cell>
          <cell r="B4008" t="str">
            <v>W18</v>
          </cell>
          <cell r="C4008">
            <v>43224</v>
          </cell>
          <cell r="D4008" t="str">
            <v>B</v>
          </cell>
          <cell r="E4008" t="str">
            <v>EDGE COATING</v>
          </cell>
          <cell r="G4008" t="str">
            <v>New</v>
          </cell>
          <cell r="H4008" t="str">
            <v>Clear View Cover</v>
          </cell>
          <cell r="J4008">
            <v>784</v>
          </cell>
          <cell r="L4008">
            <v>0</v>
          </cell>
        </row>
        <row r="4009">
          <cell r="A4009" t="str">
            <v>M5</v>
          </cell>
          <cell r="B4009" t="str">
            <v>W18</v>
          </cell>
          <cell r="C4009">
            <v>43224</v>
          </cell>
          <cell r="D4009" t="str">
            <v>B</v>
          </cell>
          <cell r="E4009" t="str">
            <v>EDGE COATING</v>
          </cell>
          <cell r="G4009" t="str">
            <v>New</v>
          </cell>
          <cell r="H4009" t="str">
            <v>Clear View Cover</v>
          </cell>
          <cell r="J4009">
            <v>534</v>
          </cell>
          <cell r="L4009">
            <v>0</v>
          </cell>
        </row>
        <row r="4010">
          <cell r="A4010" t="str">
            <v>M5</v>
          </cell>
          <cell r="B4010" t="str">
            <v>W18</v>
          </cell>
          <cell r="C4010">
            <v>43224</v>
          </cell>
          <cell r="D4010" t="str">
            <v>B</v>
          </cell>
          <cell r="E4010" t="str">
            <v>EDGE COATING</v>
          </cell>
          <cell r="G4010" t="str">
            <v>New</v>
          </cell>
          <cell r="H4010" t="str">
            <v>Clear View Cover</v>
          </cell>
          <cell r="J4010">
            <v>4</v>
          </cell>
          <cell r="L4010">
            <v>0</v>
          </cell>
        </row>
        <row r="4011">
          <cell r="A4011" t="str">
            <v>M5</v>
          </cell>
          <cell r="B4011" t="str">
            <v>W18</v>
          </cell>
          <cell r="C4011">
            <v>43224</v>
          </cell>
          <cell r="D4011" t="str">
            <v>B</v>
          </cell>
          <cell r="E4011" t="str">
            <v>EDGE COATING</v>
          </cell>
          <cell r="G4011" t="str">
            <v>New</v>
          </cell>
          <cell r="H4011" t="str">
            <v>Clear View Cover</v>
          </cell>
          <cell r="J4011">
            <v>4</v>
          </cell>
          <cell r="L4011">
            <v>0</v>
          </cell>
        </row>
        <row r="4012">
          <cell r="A4012" t="str">
            <v>M5</v>
          </cell>
          <cell r="B4012" t="str">
            <v>W18</v>
          </cell>
          <cell r="C4012">
            <v>43224</v>
          </cell>
          <cell r="D4012" t="str">
            <v>B</v>
          </cell>
          <cell r="E4012" t="str">
            <v>ASSY</v>
          </cell>
          <cell r="G4012" t="str">
            <v>Old</v>
          </cell>
          <cell r="H4012" t="str">
            <v>Clear View Cover</v>
          </cell>
          <cell r="J4012">
            <v>14</v>
          </cell>
          <cell r="L4012">
            <v>0</v>
          </cell>
        </row>
        <row r="4013">
          <cell r="A4013" t="str">
            <v>M5</v>
          </cell>
          <cell r="B4013" t="str">
            <v>W18</v>
          </cell>
          <cell r="C4013">
            <v>43224</v>
          </cell>
          <cell r="D4013" t="str">
            <v>B</v>
          </cell>
          <cell r="E4013" t="str">
            <v>ASSY</v>
          </cell>
          <cell r="G4013" t="str">
            <v>Old</v>
          </cell>
          <cell r="H4013" t="str">
            <v>Clear View Cover</v>
          </cell>
          <cell r="J4013">
            <v>26</v>
          </cell>
          <cell r="L4013">
            <v>0</v>
          </cell>
        </row>
        <row r="4014">
          <cell r="A4014" t="str">
            <v>M5</v>
          </cell>
          <cell r="B4014" t="str">
            <v>W18</v>
          </cell>
          <cell r="C4014">
            <v>43224</v>
          </cell>
          <cell r="D4014" t="str">
            <v>B</v>
          </cell>
          <cell r="E4014" t="str">
            <v>ASSY</v>
          </cell>
          <cell r="G4014" t="str">
            <v>Old</v>
          </cell>
          <cell r="H4014" t="str">
            <v>Clear View Cover</v>
          </cell>
          <cell r="J4014">
            <v>36</v>
          </cell>
          <cell r="L4014">
            <v>0</v>
          </cell>
        </row>
        <row r="4015">
          <cell r="A4015" t="str">
            <v>M5</v>
          </cell>
          <cell r="B4015" t="str">
            <v>W18</v>
          </cell>
          <cell r="C4015">
            <v>43224</v>
          </cell>
          <cell r="D4015" t="str">
            <v>B</v>
          </cell>
          <cell r="E4015" t="str">
            <v>ASSY</v>
          </cell>
          <cell r="G4015" t="str">
            <v>Old</v>
          </cell>
          <cell r="H4015" t="str">
            <v>Clear View Cover</v>
          </cell>
          <cell r="J4015">
            <v>54</v>
          </cell>
          <cell r="L4015">
            <v>0</v>
          </cell>
        </row>
        <row r="4016">
          <cell r="A4016" t="str">
            <v>M5</v>
          </cell>
          <cell r="B4016" t="str">
            <v>W18</v>
          </cell>
          <cell r="C4016">
            <v>43224</v>
          </cell>
          <cell r="D4016" t="str">
            <v>B</v>
          </cell>
          <cell r="E4016" t="str">
            <v>ASSY</v>
          </cell>
          <cell r="G4016" t="str">
            <v>Old</v>
          </cell>
          <cell r="H4016" t="str">
            <v>Clear View Cover</v>
          </cell>
          <cell r="J4016">
            <v>1108</v>
          </cell>
          <cell r="L4016">
            <v>0</v>
          </cell>
        </row>
        <row r="4017">
          <cell r="A4017" t="str">
            <v>M5</v>
          </cell>
          <cell r="B4017" t="str">
            <v>W18</v>
          </cell>
          <cell r="C4017">
            <v>43224</v>
          </cell>
          <cell r="D4017" t="str">
            <v>B</v>
          </cell>
          <cell r="E4017" t="str">
            <v>ASSY</v>
          </cell>
          <cell r="G4017" t="str">
            <v>Old</v>
          </cell>
          <cell r="H4017" t="str">
            <v>Clear View Cover</v>
          </cell>
          <cell r="J4017">
            <v>130</v>
          </cell>
          <cell r="L4017">
            <v>0</v>
          </cell>
        </row>
        <row r="4018">
          <cell r="A4018" t="str">
            <v>M5</v>
          </cell>
          <cell r="B4018" t="str">
            <v>W18</v>
          </cell>
          <cell r="C4018">
            <v>43224</v>
          </cell>
          <cell r="D4018" t="str">
            <v>B</v>
          </cell>
          <cell r="E4018" t="str">
            <v>ASSY</v>
          </cell>
          <cell r="G4018" t="str">
            <v>Old</v>
          </cell>
          <cell r="H4018" t="str">
            <v>Clear View Cover</v>
          </cell>
          <cell r="J4018">
            <v>1332</v>
          </cell>
          <cell r="L4018">
            <v>2</v>
          </cell>
        </row>
        <row r="4019">
          <cell r="A4019" t="str">
            <v>M5</v>
          </cell>
          <cell r="B4019" t="str">
            <v>W18</v>
          </cell>
          <cell r="C4019">
            <v>43224</v>
          </cell>
          <cell r="D4019" t="str">
            <v>B</v>
          </cell>
          <cell r="E4019" t="str">
            <v>MAIN HEATING</v>
          </cell>
          <cell r="G4019" t="str">
            <v>Old</v>
          </cell>
          <cell r="H4019" t="str">
            <v>Clear View Cover</v>
          </cell>
          <cell r="J4019">
            <v>44</v>
          </cell>
          <cell r="L4019">
            <v>0</v>
          </cell>
        </row>
        <row r="4020">
          <cell r="A4020" t="str">
            <v>M5</v>
          </cell>
          <cell r="B4020" t="str">
            <v>W18</v>
          </cell>
          <cell r="C4020">
            <v>43224</v>
          </cell>
          <cell r="D4020" t="str">
            <v>B</v>
          </cell>
          <cell r="E4020" t="str">
            <v>MAIN HEATING</v>
          </cell>
          <cell r="G4020" t="str">
            <v>Old</v>
          </cell>
          <cell r="H4020" t="str">
            <v>Clear View Cover</v>
          </cell>
          <cell r="J4020">
            <v>31</v>
          </cell>
          <cell r="L4020">
            <v>0</v>
          </cell>
        </row>
        <row r="4021">
          <cell r="A4021" t="str">
            <v>M5</v>
          </cell>
          <cell r="B4021" t="str">
            <v>W18</v>
          </cell>
          <cell r="C4021">
            <v>43224</v>
          </cell>
          <cell r="D4021" t="str">
            <v>B</v>
          </cell>
          <cell r="E4021" t="str">
            <v>MAIN HEATING</v>
          </cell>
          <cell r="G4021" t="str">
            <v>Old</v>
          </cell>
          <cell r="H4021" t="str">
            <v>Clear View Cover</v>
          </cell>
          <cell r="J4021">
            <v>24</v>
          </cell>
          <cell r="L4021">
            <v>0</v>
          </cell>
        </row>
        <row r="4022">
          <cell r="A4022" t="str">
            <v>M5</v>
          </cell>
          <cell r="B4022" t="str">
            <v>W18</v>
          </cell>
          <cell r="C4022">
            <v>43224</v>
          </cell>
          <cell r="D4022" t="str">
            <v>B</v>
          </cell>
          <cell r="E4022" t="str">
            <v>MAIN HEATING</v>
          </cell>
          <cell r="G4022" t="str">
            <v>Old</v>
          </cell>
          <cell r="H4022" t="str">
            <v>Clear View Cover</v>
          </cell>
          <cell r="J4022">
            <v>12</v>
          </cell>
          <cell r="L4022">
            <v>0</v>
          </cell>
        </row>
        <row r="4023">
          <cell r="A4023" t="str">
            <v>M5</v>
          </cell>
          <cell r="B4023" t="str">
            <v>W18</v>
          </cell>
          <cell r="C4023">
            <v>43224</v>
          </cell>
          <cell r="D4023" t="str">
            <v>B</v>
          </cell>
          <cell r="E4023" t="str">
            <v>MAIN HEATING</v>
          </cell>
          <cell r="G4023" t="str">
            <v>Old</v>
          </cell>
          <cell r="H4023" t="str">
            <v>Clear View Cover</v>
          </cell>
          <cell r="J4023">
            <v>24</v>
          </cell>
          <cell r="L4023">
            <v>0</v>
          </cell>
        </row>
        <row r="4024">
          <cell r="A4024" t="str">
            <v>M5</v>
          </cell>
          <cell r="B4024" t="str">
            <v>W18</v>
          </cell>
          <cell r="C4024">
            <v>43224</v>
          </cell>
          <cell r="D4024" t="str">
            <v>B</v>
          </cell>
          <cell r="E4024" t="str">
            <v>ASSY</v>
          </cell>
          <cell r="G4024" t="str">
            <v>Old Silicon</v>
          </cell>
          <cell r="H4024" t="str">
            <v>Silicon</v>
          </cell>
          <cell r="J4024">
            <v>284</v>
          </cell>
          <cell r="L4024">
            <v>1</v>
          </cell>
        </row>
        <row r="4025">
          <cell r="A4025" t="str">
            <v>M5</v>
          </cell>
          <cell r="B4025" t="str">
            <v>W18</v>
          </cell>
          <cell r="C4025">
            <v>43224</v>
          </cell>
          <cell r="D4025" t="str">
            <v>B</v>
          </cell>
          <cell r="E4025" t="str">
            <v>ASSY</v>
          </cell>
          <cell r="G4025" t="str">
            <v>Old Silicon</v>
          </cell>
          <cell r="H4025" t="str">
            <v>Silicon</v>
          </cell>
          <cell r="J4025">
            <v>1060</v>
          </cell>
          <cell r="L4025">
            <v>1</v>
          </cell>
        </row>
        <row r="4026">
          <cell r="A4026" t="str">
            <v>M5</v>
          </cell>
          <cell r="B4026" t="str">
            <v>W18</v>
          </cell>
          <cell r="C4026">
            <v>43224</v>
          </cell>
          <cell r="D4026" t="str">
            <v>B</v>
          </cell>
          <cell r="E4026" t="str">
            <v>ASSY</v>
          </cell>
          <cell r="G4026" t="str">
            <v>Old</v>
          </cell>
          <cell r="H4026" t="str">
            <v>Book cover</v>
          </cell>
          <cell r="J4026">
            <v>2550</v>
          </cell>
          <cell r="L4026">
            <v>10</v>
          </cell>
        </row>
        <row r="4027">
          <cell r="A4027" t="str">
            <v>M5</v>
          </cell>
          <cell r="B4027" t="str">
            <v>W18</v>
          </cell>
          <cell r="C4027">
            <v>43224</v>
          </cell>
          <cell r="D4027" t="str">
            <v>B</v>
          </cell>
          <cell r="E4027" t="str">
            <v>ASSY</v>
          </cell>
          <cell r="G4027" t="str">
            <v>Old</v>
          </cell>
          <cell r="H4027" t="str">
            <v>Book cover</v>
          </cell>
          <cell r="J4027">
            <v>656</v>
          </cell>
          <cell r="L4027">
            <v>8</v>
          </cell>
        </row>
        <row r="4028">
          <cell r="A4028" t="str">
            <v>M5</v>
          </cell>
          <cell r="B4028" t="str">
            <v>W18</v>
          </cell>
          <cell r="C4028">
            <v>43224</v>
          </cell>
          <cell r="D4028" t="str">
            <v>B</v>
          </cell>
          <cell r="E4028" t="str">
            <v>ASSY</v>
          </cell>
          <cell r="G4028" t="str">
            <v>Old</v>
          </cell>
          <cell r="H4028" t="str">
            <v>Book cover</v>
          </cell>
          <cell r="J4028">
            <v>70</v>
          </cell>
          <cell r="L4028">
            <v>0</v>
          </cell>
        </row>
        <row r="4029">
          <cell r="A4029" t="str">
            <v>M5</v>
          </cell>
          <cell r="B4029" t="str">
            <v>W18</v>
          </cell>
          <cell r="C4029">
            <v>43224</v>
          </cell>
          <cell r="D4029" t="str">
            <v>B</v>
          </cell>
          <cell r="E4029" t="str">
            <v>ASSY</v>
          </cell>
          <cell r="G4029" t="str">
            <v>Old</v>
          </cell>
          <cell r="H4029" t="str">
            <v>Book cover</v>
          </cell>
          <cell r="J4029">
            <v>277</v>
          </cell>
          <cell r="L4029">
            <v>5</v>
          </cell>
        </row>
        <row r="4030">
          <cell r="A4030" t="str">
            <v>M5</v>
          </cell>
          <cell r="B4030" t="str">
            <v>W18</v>
          </cell>
          <cell r="C4030">
            <v>43224</v>
          </cell>
          <cell r="D4030" t="str">
            <v>B</v>
          </cell>
          <cell r="E4030" t="str">
            <v>ASSY</v>
          </cell>
          <cell r="G4030" t="str">
            <v>Old</v>
          </cell>
          <cell r="H4030" t="str">
            <v>Book cover</v>
          </cell>
          <cell r="J4030">
            <v>670</v>
          </cell>
          <cell r="L4030">
            <v>2</v>
          </cell>
        </row>
        <row r="4031">
          <cell r="A4031" t="str">
            <v>M5</v>
          </cell>
          <cell r="B4031" t="str">
            <v>W18</v>
          </cell>
          <cell r="C4031">
            <v>43224</v>
          </cell>
          <cell r="D4031" t="str">
            <v>B</v>
          </cell>
          <cell r="E4031" t="str">
            <v>IN T/P</v>
          </cell>
          <cell r="G4031" t="str">
            <v>Old</v>
          </cell>
          <cell r="H4031" t="str">
            <v>Clear View Cover</v>
          </cell>
          <cell r="J4031">
            <v>31</v>
          </cell>
          <cell r="L4031">
            <v>0</v>
          </cell>
        </row>
        <row r="4032">
          <cell r="A4032" t="str">
            <v>M5</v>
          </cell>
          <cell r="B4032" t="str">
            <v>W18</v>
          </cell>
          <cell r="C4032">
            <v>43224</v>
          </cell>
          <cell r="D4032" t="str">
            <v>B</v>
          </cell>
          <cell r="E4032" t="str">
            <v>IN T/P</v>
          </cell>
          <cell r="G4032" t="str">
            <v>Old</v>
          </cell>
          <cell r="H4032" t="str">
            <v>Clear View Cover</v>
          </cell>
          <cell r="J4032">
            <v>24</v>
          </cell>
          <cell r="L4032">
            <v>0</v>
          </cell>
        </row>
        <row r="4033">
          <cell r="A4033" t="str">
            <v>M5</v>
          </cell>
          <cell r="B4033" t="str">
            <v>W18</v>
          </cell>
          <cell r="C4033">
            <v>43224</v>
          </cell>
          <cell r="D4033" t="str">
            <v>B</v>
          </cell>
          <cell r="E4033" t="str">
            <v>IN T/P</v>
          </cell>
          <cell r="G4033" t="str">
            <v>Old</v>
          </cell>
          <cell r="H4033" t="str">
            <v>Clear View Cover</v>
          </cell>
          <cell r="J4033">
            <v>44</v>
          </cell>
          <cell r="L4033">
            <v>0</v>
          </cell>
        </row>
        <row r="4034">
          <cell r="A4034" t="str">
            <v>M5</v>
          </cell>
          <cell r="B4034" t="str">
            <v>W18</v>
          </cell>
          <cell r="C4034">
            <v>43224</v>
          </cell>
          <cell r="D4034" t="str">
            <v>B</v>
          </cell>
          <cell r="E4034" t="str">
            <v>IN T/P</v>
          </cell>
          <cell r="G4034" t="str">
            <v>Old</v>
          </cell>
          <cell r="H4034" t="str">
            <v>Clear View Cover</v>
          </cell>
          <cell r="J4034">
            <v>37</v>
          </cell>
          <cell r="L4034">
            <v>0</v>
          </cell>
        </row>
        <row r="4035">
          <cell r="A4035" t="str">
            <v>M5</v>
          </cell>
          <cell r="B4035" t="str">
            <v>W18</v>
          </cell>
          <cell r="C4035">
            <v>43224</v>
          </cell>
          <cell r="D4035" t="str">
            <v>B</v>
          </cell>
          <cell r="E4035" t="str">
            <v>IN T/P</v>
          </cell>
          <cell r="G4035" t="str">
            <v>Old</v>
          </cell>
          <cell r="H4035" t="str">
            <v>Clear View Cover</v>
          </cell>
          <cell r="J4035">
            <v>12</v>
          </cell>
          <cell r="L4035">
            <v>0</v>
          </cell>
        </row>
        <row r="4036">
          <cell r="A4036" t="str">
            <v>M5</v>
          </cell>
          <cell r="B4036" t="str">
            <v>W18</v>
          </cell>
          <cell r="C4036">
            <v>43224</v>
          </cell>
          <cell r="D4036" t="str">
            <v>B</v>
          </cell>
          <cell r="E4036" t="str">
            <v>IN T/P</v>
          </cell>
          <cell r="G4036" t="str">
            <v>Old</v>
          </cell>
          <cell r="H4036" t="str">
            <v>Book cover</v>
          </cell>
          <cell r="J4036">
            <v>250</v>
          </cell>
          <cell r="L4036">
            <v>0</v>
          </cell>
        </row>
        <row r="4037">
          <cell r="A4037" t="str">
            <v>M5</v>
          </cell>
          <cell r="B4037" t="str">
            <v>W18</v>
          </cell>
          <cell r="C4037">
            <v>43224</v>
          </cell>
          <cell r="D4037" t="str">
            <v>B</v>
          </cell>
          <cell r="E4037" t="str">
            <v>IN VAI</v>
          </cell>
          <cell r="G4037" t="str">
            <v>Old</v>
          </cell>
          <cell r="H4037" t="str">
            <v>Clear View Cover</v>
          </cell>
          <cell r="J4037">
            <v>220</v>
          </cell>
          <cell r="L4037">
            <v>0</v>
          </cell>
        </row>
        <row r="4038">
          <cell r="A4038" t="str">
            <v>M5</v>
          </cell>
          <cell r="B4038" t="str">
            <v>W18</v>
          </cell>
          <cell r="C4038">
            <v>43224</v>
          </cell>
          <cell r="D4038" t="str">
            <v>B</v>
          </cell>
          <cell r="E4038" t="str">
            <v>IN VAI</v>
          </cell>
          <cell r="G4038" t="str">
            <v>Old</v>
          </cell>
          <cell r="H4038" t="str">
            <v>Flip Cover</v>
          </cell>
          <cell r="J4038">
            <v>600</v>
          </cell>
          <cell r="L4038">
            <v>0</v>
          </cell>
        </row>
        <row r="4039">
          <cell r="A4039" t="str">
            <v>M5</v>
          </cell>
          <cell r="B4039" t="str">
            <v>W18</v>
          </cell>
          <cell r="C4039">
            <v>43224</v>
          </cell>
          <cell r="D4039" t="str">
            <v>B</v>
          </cell>
          <cell r="E4039" t="str">
            <v>IN T/P</v>
          </cell>
          <cell r="G4039" t="str">
            <v>Old</v>
          </cell>
          <cell r="H4039" t="str">
            <v>Book cover</v>
          </cell>
          <cell r="J4039">
            <v>2715</v>
          </cell>
          <cell r="L4039">
            <v>0</v>
          </cell>
        </row>
        <row r="4040">
          <cell r="A4040" t="str">
            <v>M5</v>
          </cell>
          <cell r="B4040" t="str">
            <v>W18</v>
          </cell>
          <cell r="C4040">
            <v>43224</v>
          </cell>
          <cell r="D4040" t="str">
            <v>B</v>
          </cell>
          <cell r="E4040" t="str">
            <v>IN T/P</v>
          </cell>
          <cell r="G4040" t="str">
            <v>Old</v>
          </cell>
          <cell r="H4040" t="str">
            <v>Book cover</v>
          </cell>
          <cell r="J4040">
            <v>610</v>
          </cell>
          <cell r="L4040">
            <v>0</v>
          </cell>
        </row>
        <row r="4041">
          <cell r="A4041" t="str">
            <v>M5</v>
          </cell>
          <cell r="B4041" t="str">
            <v>W18</v>
          </cell>
          <cell r="C4041">
            <v>43224</v>
          </cell>
          <cell r="D4041" t="str">
            <v>B</v>
          </cell>
          <cell r="E4041" t="str">
            <v>IN T/P</v>
          </cell>
          <cell r="G4041" t="str">
            <v>Old</v>
          </cell>
          <cell r="H4041" t="str">
            <v>Book cover</v>
          </cell>
          <cell r="J4041">
            <v>68</v>
          </cell>
          <cell r="L4041">
            <v>0</v>
          </cell>
        </row>
        <row r="4042">
          <cell r="A4042" t="str">
            <v>M5</v>
          </cell>
          <cell r="B4042" t="str">
            <v>W18</v>
          </cell>
          <cell r="C4042">
            <v>43224</v>
          </cell>
          <cell r="D4042" t="str">
            <v>B</v>
          </cell>
          <cell r="E4042" t="str">
            <v>IN T/P</v>
          </cell>
          <cell r="G4042" t="str">
            <v>New</v>
          </cell>
          <cell r="H4042" t="str">
            <v>Clear View Cover</v>
          </cell>
          <cell r="J4042">
            <v>55</v>
          </cell>
          <cell r="L4042">
            <v>1</v>
          </cell>
        </row>
        <row r="4043">
          <cell r="A4043" t="str">
            <v>M5</v>
          </cell>
          <cell r="B4043" t="str">
            <v>W18</v>
          </cell>
          <cell r="C4043">
            <v>43224</v>
          </cell>
          <cell r="D4043" t="str">
            <v>B</v>
          </cell>
          <cell r="E4043" t="str">
            <v>IN T/P</v>
          </cell>
          <cell r="G4043" t="str">
            <v>New</v>
          </cell>
          <cell r="H4043" t="str">
            <v>Clear View Cover</v>
          </cell>
          <cell r="J4043">
            <v>39</v>
          </cell>
          <cell r="L4043">
            <v>0</v>
          </cell>
        </row>
        <row r="4044">
          <cell r="A4044" t="str">
            <v>M5</v>
          </cell>
          <cell r="B4044" t="str">
            <v>W18</v>
          </cell>
          <cell r="C4044">
            <v>43224</v>
          </cell>
          <cell r="D4044" t="str">
            <v>B</v>
          </cell>
          <cell r="E4044" t="str">
            <v>IN T/P</v>
          </cell>
          <cell r="G4044" t="str">
            <v>New</v>
          </cell>
          <cell r="H4044" t="str">
            <v>Clear View Cover</v>
          </cell>
          <cell r="J4044">
            <v>44</v>
          </cell>
          <cell r="L4044">
            <v>0</v>
          </cell>
        </row>
        <row r="4045">
          <cell r="A4045" t="str">
            <v>M5</v>
          </cell>
          <cell r="B4045" t="str">
            <v>W18</v>
          </cell>
          <cell r="C4045">
            <v>43224</v>
          </cell>
          <cell r="D4045" t="str">
            <v>B</v>
          </cell>
          <cell r="E4045" t="str">
            <v>IN T/P</v>
          </cell>
          <cell r="G4045" t="str">
            <v>New</v>
          </cell>
          <cell r="H4045" t="str">
            <v>Clear View Cover</v>
          </cell>
          <cell r="J4045">
            <v>1055</v>
          </cell>
          <cell r="L4045">
            <v>0</v>
          </cell>
        </row>
        <row r="4046">
          <cell r="A4046" t="str">
            <v>M5</v>
          </cell>
          <cell r="B4046" t="str">
            <v>W18</v>
          </cell>
          <cell r="C4046">
            <v>43224</v>
          </cell>
          <cell r="D4046" t="str">
            <v>B</v>
          </cell>
          <cell r="E4046" t="str">
            <v>IN T/P</v>
          </cell>
          <cell r="G4046" t="str">
            <v>New</v>
          </cell>
          <cell r="H4046" t="str">
            <v>Clear View Cover</v>
          </cell>
          <cell r="J4046">
            <v>1306</v>
          </cell>
          <cell r="L4046">
            <v>0</v>
          </cell>
        </row>
        <row r="4047">
          <cell r="A4047" t="str">
            <v>M5</v>
          </cell>
          <cell r="B4047" t="str">
            <v>W18</v>
          </cell>
          <cell r="C4047">
            <v>43224</v>
          </cell>
          <cell r="D4047" t="str">
            <v>B</v>
          </cell>
          <cell r="E4047" t="str">
            <v>IN T/P</v>
          </cell>
          <cell r="G4047" t="str">
            <v>New</v>
          </cell>
          <cell r="H4047" t="str">
            <v>Clear View Cover</v>
          </cell>
          <cell r="J4047">
            <v>606</v>
          </cell>
          <cell r="L4047">
            <v>0</v>
          </cell>
        </row>
        <row r="4048">
          <cell r="A4048" t="str">
            <v>M5</v>
          </cell>
          <cell r="B4048" t="str">
            <v>W18</v>
          </cell>
          <cell r="C4048">
            <v>43224</v>
          </cell>
          <cell r="D4048" t="str">
            <v>B</v>
          </cell>
          <cell r="E4048" t="str">
            <v>IN T/P</v>
          </cell>
          <cell r="G4048" t="str">
            <v>New</v>
          </cell>
          <cell r="H4048" t="str">
            <v>Clear View Cover</v>
          </cell>
          <cell r="J4048">
            <v>872</v>
          </cell>
          <cell r="L4048">
            <v>0</v>
          </cell>
        </row>
        <row r="4049">
          <cell r="A4049" t="str">
            <v>M5</v>
          </cell>
          <cell r="B4049" t="str">
            <v>W18</v>
          </cell>
          <cell r="C4049">
            <v>43224</v>
          </cell>
          <cell r="D4049" t="str">
            <v>B</v>
          </cell>
          <cell r="E4049" t="str">
            <v>IN T/P</v>
          </cell>
          <cell r="G4049" t="str">
            <v>New</v>
          </cell>
          <cell r="H4049" t="str">
            <v>Clear View Cover</v>
          </cell>
          <cell r="J4049">
            <v>47</v>
          </cell>
          <cell r="L4049">
            <v>0</v>
          </cell>
        </row>
        <row r="4050">
          <cell r="A4050" t="str">
            <v>M5</v>
          </cell>
          <cell r="B4050" t="str">
            <v>W18</v>
          </cell>
          <cell r="C4050">
            <v>43224</v>
          </cell>
          <cell r="D4050" t="str">
            <v>B</v>
          </cell>
          <cell r="E4050" t="str">
            <v>IN T/P</v>
          </cell>
          <cell r="G4050" t="str">
            <v>New</v>
          </cell>
          <cell r="H4050" t="str">
            <v>Clear View Cover</v>
          </cell>
          <cell r="J4050">
            <v>7</v>
          </cell>
          <cell r="L4050">
            <v>0</v>
          </cell>
        </row>
        <row r="4051">
          <cell r="A4051" t="str">
            <v>M5</v>
          </cell>
          <cell r="B4051" t="str">
            <v>W18</v>
          </cell>
          <cell r="C4051">
            <v>43224</v>
          </cell>
          <cell r="D4051" t="str">
            <v>B</v>
          </cell>
          <cell r="E4051" t="str">
            <v>IN T/P</v>
          </cell>
          <cell r="G4051" t="str">
            <v>New</v>
          </cell>
          <cell r="H4051" t="str">
            <v>Clear View Cover</v>
          </cell>
          <cell r="J4051">
            <v>28</v>
          </cell>
          <cell r="L4051">
            <v>0</v>
          </cell>
        </row>
        <row r="4052">
          <cell r="A4052" t="str">
            <v>M5</v>
          </cell>
          <cell r="B4052" t="str">
            <v>W18</v>
          </cell>
          <cell r="C4052">
            <v>43224</v>
          </cell>
          <cell r="D4052" t="str">
            <v>B</v>
          </cell>
          <cell r="E4052" t="str">
            <v>IN T/P</v>
          </cell>
          <cell r="G4052" t="str">
            <v>New</v>
          </cell>
          <cell r="H4052" t="str">
            <v>Clear View Cover</v>
          </cell>
          <cell r="J4052">
            <v>52</v>
          </cell>
          <cell r="L4052">
            <v>0</v>
          </cell>
        </row>
        <row r="4053">
          <cell r="A4053" t="str">
            <v>M5</v>
          </cell>
          <cell r="B4053" t="str">
            <v>W18</v>
          </cell>
          <cell r="C4053">
            <v>43224</v>
          </cell>
          <cell r="D4053" t="str">
            <v>B</v>
          </cell>
          <cell r="E4053" t="str">
            <v>IN T/P</v>
          </cell>
          <cell r="G4053" t="str">
            <v>Old</v>
          </cell>
          <cell r="H4053" t="str">
            <v>Book cover</v>
          </cell>
          <cell r="J4053">
            <v>52</v>
          </cell>
          <cell r="L4053">
            <v>1</v>
          </cell>
        </row>
        <row r="4054">
          <cell r="A4054" t="str">
            <v>M5</v>
          </cell>
          <cell r="B4054" t="str">
            <v>W18</v>
          </cell>
          <cell r="C4054">
            <v>43224</v>
          </cell>
          <cell r="D4054" t="str">
            <v>B</v>
          </cell>
          <cell r="E4054" t="str">
            <v>IN T/P</v>
          </cell>
          <cell r="G4054" t="str">
            <v>Old</v>
          </cell>
          <cell r="H4054" t="str">
            <v>Clear View Cover</v>
          </cell>
          <cell r="J4054">
            <v>146</v>
          </cell>
          <cell r="L4054">
            <v>0</v>
          </cell>
        </row>
        <row r="4055">
          <cell r="A4055" t="str">
            <v>M5</v>
          </cell>
          <cell r="B4055" t="str">
            <v>W18</v>
          </cell>
          <cell r="C4055">
            <v>43224</v>
          </cell>
          <cell r="D4055" t="str">
            <v>B</v>
          </cell>
          <cell r="E4055" t="str">
            <v>IN T/P</v>
          </cell>
          <cell r="G4055" t="str">
            <v>Old</v>
          </cell>
          <cell r="H4055" t="str">
            <v>Clear View Cover</v>
          </cell>
          <cell r="J4055">
            <v>61</v>
          </cell>
          <cell r="L4055">
            <v>0</v>
          </cell>
        </row>
        <row r="4056">
          <cell r="A4056" t="str">
            <v>M5</v>
          </cell>
          <cell r="B4056" t="str">
            <v>W18</v>
          </cell>
          <cell r="C4056">
            <v>43224</v>
          </cell>
          <cell r="D4056" t="str">
            <v>B</v>
          </cell>
          <cell r="E4056" t="str">
            <v>IN T/P</v>
          </cell>
          <cell r="G4056" t="str">
            <v>Old</v>
          </cell>
          <cell r="H4056" t="str">
            <v>Clear View Cover</v>
          </cell>
          <cell r="J4056">
            <v>4</v>
          </cell>
          <cell r="L4056">
            <v>0</v>
          </cell>
        </row>
        <row r="4057">
          <cell r="A4057" t="str">
            <v>M5</v>
          </cell>
          <cell r="B4057" t="str">
            <v>W18</v>
          </cell>
          <cell r="C4057">
            <v>43224</v>
          </cell>
          <cell r="D4057" t="str">
            <v>B</v>
          </cell>
          <cell r="E4057" t="str">
            <v>IN T/P</v>
          </cell>
          <cell r="G4057" t="str">
            <v>Old</v>
          </cell>
          <cell r="H4057" t="str">
            <v>Clear View Cover</v>
          </cell>
          <cell r="J4057">
            <v>26</v>
          </cell>
          <cell r="L4057">
            <v>0</v>
          </cell>
        </row>
        <row r="4058">
          <cell r="A4058" t="str">
            <v>M5</v>
          </cell>
          <cell r="B4058" t="str">
            <v>W18</v>
          </cell>
          <cell r="C4058">
            <v>43224</v>
          </cell>
          <cell r="D4058" t="str">
            <v>B</v>
          </cell>
          <cell r="E4058" t="str">
            <v>IN T/P</v>
          </cell>
          <cell r="G4058" t="str">
            <v>Old</v>
          </cell>
          <cell r="H4058" t="str">
            <v>Clear View Cover</v>
          </cell>
          <cell r="J4058">
            <v>225</v>
          </cell>
          <cell r="L4058">
            <v>0</v>
          </cell>
        </row>
        <row r="4059">
          <cell r="A4059" t="str">
            <v>M5</v>
          </cell>
          <cell r="B4059" t="str">
            <v>W18</v>
          </cell>
          <cell r="C4059">
            <v>43224</v>
          </cell>
          <cell r="D4059" t="str">
            <v>B</v>
          </cell>
          <cell r="E4059" t="str">
            <v>IN T/P</v>
          </cell>
          <cell r="G4059" t="str">
            <v>Old</v>
          </cell>
          <cell r="H4059" t="str">
            <v>Clear View Cover</v>
          </cell>
          <cell r="J4059">
            <v>24</v>
          </cell>
          <cell r="L4059">
            <v>0</v>
          </cell>
        </row>
        <row r="4060">
          <cell r="A4060" t="str">
            <v>M5</v>
          </cell>
          <cell r="B4060" t="str">
            <v>W18</v>
          </cell>
          <cell r="C4060">
            <v>43224</v>
          </cell>
          <cell r="D4060" t="str">
            <v>B</v>
          </cell>
          <cell r="E4060" t="str">
            <v>MAIN HEATING</v>
          </cell>
          <cell r="G4060" t="str">
            <v>Old</v>
          </cell>
          <cell r="H4060" t="str">
            <v>Clear View Cover</v>
          </cell>
          <cell r="J4060">
            <v>26</v>
          </cell>
          <cell r="L4060">
            <v>0</v>
          </cell>
        </row>
        <row r="4061">
          <cell r="A4061" t="str">
            <v>M5</v>
          </cell>
          <cell r="B4061" t="str">
            <v>W18</v>
          </cell>
          <cell r="C4061">
            <v>43224</v>
          </cell>
          <cell r="D4061" t="str">
            <v>B</v>
          </cell>
          <cell r="E4061" t="str">
            <v>MAIN HEATING</v>
          </cell>
          <cell r="G4061" t="str">
            <v>Old</v>
          </cell>
          <cell r="H4061" t="str">
            <v>Clear View Cover</v>
          </cell>
          <cell r="J4061">
            <v>4</v>
          </cell>
          <cell r="L4061">
            <v>0</v>
          </cell>
        </row>
        <row r="4062">
          <cell r="A4062" t="str">
            <v>M5</v>
          </cell>
          <cell r="B4062" t="str">
            <v>W18</v>
          </cell>
          <cell r="C4062">
            <v>43224</v>
          </cell>
          <cell r="D4062" t="str">
            <v>B</v>
          </cell>
          <cell r="E4062" t="str">
            <v>MAIN HEATING</v>
          </cell>
          <cell r="G4062" t="str">
            <v>Old</v>
          </cell>
          <cell r="H4062" t="str">
            <v>Clear View Cover</v>
          </cell>
          <cell r="J4062">
            <v>134</v>
          </cell>
          <cell r="L4062">
            <v>0</v>
          </cell>
        </row>
        <row r="4063">
          <cell r="A4063" t="str">
            <v>M5</v>
          </cell>
          <cell r="B4063" t="str">
            <v>W18</v>
          </cell>
          <cell r="C4063">
            <v>43224</v>
          </cell>
          <cell r="D4063" t="str">
            <v>B</v>
          </cell>
          <cell r="E4063" t="str">
            <v>MAIN HEATING</v>
          </cell>
          <cell r="G4063" t="str">
            <v>Old</v>
          </cell>
          <cell r="H4063" t="str">
            <v>Clear View Cover</v>
          </cell>
          <cell r="J4063">
            <v>62</v>
          </cell>
          <cell r="L4063">
            <v>0</v>
          </cell>
        </row>
        <row r="4064">
          <cell r="A4064" t="str">
            <v>M5</v>
          </cell>
          <cell r="B4064" t="str">
            <v>W18</v>
          </cell>
          <cell r="C4064">
            <v>43224</v>
          </cell>
          <cell r="D4064" t="str">
            <v>B</v>
          </cell>
          <cell r="E4064" t="str">
            <v>MAIN HEATING</v>
          </cell>
          <cell r="G4064" t="str">
            <v>Old</v>
          </cell>
          <cell r="H4064" t="str">
            <v>Book cover</v>
          </cell>
          <cell r="J4064">
            <v>479</v>
          </cell>
          <cell r="L4064">
            <v>1</v>
          </cell>
        </row>
        <row r="4065">
          <cell r="A4065" t="str">
            <v>M5</v>
          </cell>
          <cell r="B4065" t="str">
            <v>W18</v>
          </cell>
          <cell r="C4065">
            <v>43224</v>
          </cell>
          <cell r="D4065" t="str">
            <v>B</v>
          </cell>
          <cell r="E4065" t="str">
            <v>MAIN HEATING</v>
          </cell>
          <cell r="G4065" t="str">
            <v>Old</v>
          </cell>
          <cell r="H4065" t="str">
            <v>Book cover</v>
          </cell>
          <cell r="J4065">
            <v>52</v>
          </cell>
          <cell r="L4065">
            <v>0</v>
          </cell>
        </row>
        <row r="4066">
          <cell r="A4066" t="str">
            <v>M5</v>
          </cell>
          <cell r="B4066" t="str">
            <v>W18</v>
          </cell>
          <cell r="C4066">
            <v>43224</v>
          </cell>
          <cell r="D4066" t="str">
            <v>B</v>
          </cell>
          <cell r="E4066" t="str">
            <v>MAIN HEATING</v>
          </cell>
          <cell r="G4066" t="str">
            <v>Old</v>
          </cell>
          <cell r="H4066" t="str">
            <v>Book cover</v>
          </cell>
          <cell r="J4066">
            <v>28</v>
          </cell>
          <cell r="L4066">
            <v>0</v>
          </cell>
        </row>
        <row r="4067">
          <cell r="A4067" t="str">
            <v>M5</v>
          </cell>
          <cell r="B4067" t="str">
            <v>W18</v>
          </cell>
          <cell r="C4067">
            <v>43224</v>
          </cell>
          <cell r="D4067" t="str">
            <v>B</v>
          </cell>
          <cell r="E4067" t="str">
            <v>PACKING</v>
          </cell>
          <cell r="G4067" t="str">
            <v>Old</v>
          </cell>
          <cell r="H4067" t="str">
            <v>Clear View Cover</v>
          </cell>
          <cell r="J4067">
            <v>29</v>
          </cell>
          <cell r="L4067">
            <v>0</v>
          </cell>
        </row>
        <row r="4068">
          <cell r="A4068" t="str">
            <v>M5</v>
          </cell>
          <cell r="B4068" t="str">
            <v>W18</v>
          </cell>
          <cell r="C4068">
            <v>43224</v>
          </cell>
          <cell r="D4068" t="str">
            <v>B</v>
          </cell>
          <cell r="E4068" t="str">
            <v>PACKING</v>
          </cell>
          <cell r="G4068" t="str">
            <v>New</v>
          </cell>
          <cell r="H4068" t="str">
            <v>Clear View Cover</v>
          </cell>
          <cell r="J4068">
            <v>223</v>
          </cell>
          <cell r="L4068">
            <v>0</v>
          </cell>
        </row>
        <row r="4069">
          <cell r="A4069" t="str">
            <v>M5</v>
          </cell>
          <cell r="B4069" t="str">
            <v>W18</v>
          </cell>
          <cell r="C4069">
            <v>43224</v>
          </cell>
          <cell r="D4069" t="str">
            <v>B</v>
          </cell>
          <cell r="E4069" t="str">
            <v>PACKING</v>
          </cell>
          <cell r="G4069" t="str">
            <v>Old</v>
          </cell>
          <cell r="H4069" t="str">
            <v>Clear View Cover</v>
          </cell>
          <cell r="J4069">
            <v>39</v>
          </cell>
          <cell r="L4069">
            <v>0</v>
          </cell>
        </row>
        <row r="4070">
          <cell r="A4070" t="str">
            <v>M5</v>
          </cell>
          <cell r="B4070" t="str">
            <v>W18</v>
          </cell>
          <cell r="C4070">
            <v>43224</v>
          </cell>
          <cell r="D4070" t="str">
            <v>B</v>
          </cell>
          <cell r="E4070" t="str">
            <v>PACKING</v>
          </cell>
          <cell r="G4070" t="str">
            <v>Old</v>
          </cell>
          <cell r="H4070" t="str">
            <v>Clear View Cover</v>
          </cell>
          <cell r="J4070">
            <v>40</v>
          </cell>
          <cell r="L4070">
            <v>0</v>
          </cell>
        </row>
        <row r="4071">
          <cell r="A4071" t="str">
            <v>M5</v>
          </cell>
          <cell r="B4071" t="str">
            <v>W18</v>
          </cell>
          <cell r="C4071">
            <v>43224</v>
          </cell>
          <cell r="D4071" t="str">
            <v>B</v>
          </cell>
          <cell r="E4071" t="str">
            <v>PACKING</v>
          </cell>
          <cell r="G4071" t="str">
            <v>Old</v>
          </cell>
          <cell r="H4071" t="str">
            <v>Clear View Cover</v>
          </cell>
          <cell r="J4071">
            <v>10</v>
          </cell>
          <cell r="L4071">
            <v>0</v>
          </cell>
        </row>
        <row r="4072">
          <cell r="A4072" t="str">
            <v>M5</v>
          </cell>
          <cell r="B4072" t="str">
            <v>W18</v>
          </cell>
          <cell r="C4072">
            <v>43224</v>
          </cell>
          <cell r="D4072" t="str">
            <v>B</v>
          </cell>
          <cell r="E4072" t="str">
            <v>PACKING</v>
          </cell>
          <cell r="G4072" t="str">
            <v>Old</v>
          </cell>
          <cell r="H4072" t="str">
            <v>Clear View Cover</v>
          </cell>
          <cell r="J4072">
            <v>40</v>
          </cell>
          <cell r="L4072">
            <v>0</v>
          </cell>
        </row>
        <row r="4073">
          <cell r="A4073" t="str">
            <v>M5</v>
          </cell>
          <cell r="B4073" t="str">
            <v>W18</v>
          </cell>
          <cell r="C4073">
            <v>43224</v>
          </cell>
          <cell r="D4073" t="str">
            <v>B</v>
          </cell>
          <cell r="E4073" t="str">
            <v>PACKING</v>
          </cell>
          <cell r="G4073" t="str">
            <v>Old</v>
          </cell>
          <cell r="H4073" t="str">
            <v>Clear View Cover</v>
          </cell>
          <cell r="J4073">
            <v>160</v>
          </cell>
          <cell r="L4073">
            <v>0</v>
          </cell>
        </row>
        <row r="4074">
          <cell r="A4074" t="str">
            <v>M5</v>
          </cell>
          <cell r="B4074" t="str">
            <v>W18</v>
          </cell>
          <cell r="C4074">
            <v>43224</v>
          </cell>
          <cell r="D4074" t="str">
            <v>B</v>
          </cell>
          <cell r="E4074" t="str">
            <v>PACKING</v>
          </cell>
          <cell r="G4074" t="str">
            <v>Old</v>
          </cell>
          <cell r="H4074" t="str">
            <v>Flip Cover</v>
          </cell>
          <cell r="J4074">
            <v>40</v>
          </cell>
          <cell r="L4074">
            <v>0</v>
          </cell>
        </row>
        <row r="4075">
          <cell r="A4075" t="str">
            <v>M5</v>
          </cell>
          <cell r="B4075" t="str">
            <v>W18</v>
          </cell>
          <cell r="C4075">
            <v>43224</v>
          </cell>
          <cell r="D4075" t="str">
            <v>B</v>
          </cell>
          <cell r="E4075" t="str">
            <v>PACKING</v>
          </cell>
          <cell r="G4075" t="str">
            <v>Old</v>
          </cell>
          <cell r="H4075" t="str">
            <v>Clear View Cover</v>
          </cell>
          <cell r="J4075">
            <v>501</v>
          </cell>
          <cell r="L4075">
            <v>2</v>
          </cell>
        </row>
        <row r="4076">
          <cell r="A4076" t="str">
            <v>M5</v>
          </cell>
          <cell r="B4076" t="str">
            <v>W18</v>
          </cell>
          <cell r="C4076">
            <v>43224</v>
          </cell>
          <cell r="D4076" t="str">
            <v>B</v>
          </cell>
          <cell r="E4076" t="str">
            <v>PACKING</v>
          </cell>
          <cell r="G4076" t="str">
            <v>Old</v>
          </cell>
          <cell r="H4076" t="str">
            <v>Clear View Cover</v>
          </cell>
          <cell r="J4076">
            <v>89</v>
          </cell>
          <cell r="L4076">
            <v>0</v>
          </cell>
        </row>
        <row r="4077">
          <cell r="A4077" t="str">
            <v>M5</v>
          </cell>
          <cell r="B4077" t="str">
            <v>W18</v>
          </cell>
          <cell r="C4077">
            <v>43224</v>
          </cell>
          <cell r="D4077" t="str">
            <v>B</v>
          </cell>
          <cell r="E4077" t="str">
            <v>PACKING</v>
          </cell>
          <cell r="G4077" t="str">
            <v>Old</v>
          </cell>
          <cell r="H4077" t="str">
            <v>Clear View Cover</v>
          </cell>
          <cell r="J4077">
            <v>67</v>
          </cell>
          <cell r="L4077">
            <v>3</v>
          </cell>
        </row>
        <row r="4078">
          <cell r="A4078" t="str">
            <v>M5</v>
          </cell>
          <cell r="B4078" t="str">
            <v>W18</v>
          </cell>
          <cell r="C4078">
            <v>43224</v>
          </cell>
          <cell r="D4078" t="str">
            <v>B</v>
          </cell>
          <cell r="E4078" t="str">
            <v>PACKING</v>
          </cell>
          <cell r="G4078" t="str">
            <v>Old</v>
          </cell>
          <cell r="H4078" t="str">
            <v>Clear View Cover</v>
          </cell>
          <cell r="J4078">
            <v>234</v>
          </cell>
          <cell r="L4078">
            <v>2</v>
          </cell>
        </row>
        <row r="4079">
          <cell r="A4079" t="str">
            <v>M5</v>
          </cell>
          <cell r="B4079" t="str">
            <v>W18</v>
          </cell>
          <cell r="C4079">
            <v>43224</v>
          </cell>
          <cell r="D4079" t="str">
            <v>B</v>
          </cell>
          <cell r="E4079" t="str">
            <v>PACKING</v>
          </cell>
          <cell r="G4079" t="str">
            <v>New</v>
          </cell>
          <cell r="H4079" t="str">
            <v>Clear View Cover</v>
          </cell>
          <cell r="J4079">
            <v>850</v>
          </cell>
          <cell r="L4079">
            <v>5</v>
          </cell>
        </row>
        <row r="4080">
          <cell r="A4080" t="str">
            <v>M5</v>
          </cell>
          <cell r="B4080" t="str">
            <v>W18</v>
          </cell>
          <cell r="C4080">
            <v>43224</v>
          </cell>
          <cell r="D4080" t="str">
            <v>B</v>
          </cell>
          <cell r="E4080" t="str">
            <v>PACKING</v>
          </cell>
          <cell r="G4080" t="str">
            <v>New</v>
          </cell>
          <cell r="H4080" t="str">
            <v>Clear View Cover</v>
          </cell>
          <cell r="J4080">
            <v>99</v>
          </cell>
          <cell r="L4080">
            <v>0</v>
          </cell>
        </row>
        <row r="4081">
          <cell r="A4081" t="str">
            <v>M5</v>
          </cell>
          <cell r="B4081" t="str">
            <v>W18</v>
          </cell>
          <cell r="C4081">
            <v>43224</v>
          </cell>
          <cell r="D4081" t="str">
            <v>B</v>
          </cell>
          <cell r="E4081" t="str">
            <v>PACKING</v>
          </cell>
          <cell r="G4081" t="str">
            <v>New Silicon</v>
          </cell>
          <cell r="H4081" t="str">
            <v>Silicon</v>
          </cell>
          <cell r="J4081">
            <v>40</v>
          </cell>
          <cell r="L4081">
            <v>0</v>
          </cell>
        </row>
        <row r="4082">
          <cell r="A4082" t="str">
            <v>M5</v>
          </cell>
          <cell r="B4082" t="str">
            <v>W18</v>
          </cell>
          <cell r="C4082">
            <v>43224</v>
          </cell>
          <cell r="D4082" t="str">
            <v>B</v>
          </cell>
          <cell r="E4082" t="str">
            <v>PACKING</v>
          </cell>
          <cell r="G4082" t="str">
            <v>Old Silicon</v>
          </cell>
          <cell r="H4082" t="str">
            <v>Silicon</v>
          </cell>
          <cell r="J4082">
            <v>3</v>
          </cell>
          <cell r="L4082">
            <v>0</v>
          </cell>
        </row>
        <row r="4083">
          <cell r="A4083" t="str">
            <v>M5</v>
          </cell>
          <cell r="B4083" t="str">
            <v>W18</v>
          </cell>
          <cell r="C4083">
            <v>43224</v>
          </cell>
          <cell r="D4083" t="str">
            <v>B</v>
          </cell>
          <cell r="E4083" t="str">
            <v>PACKING</v>
          </cell>
          <cell r="G4083" t="str">
            <v>New</v>
          </cell>
          <cell r="H4083" t="str">
            <v>Clear View Cover</v>
          </cell>
          <cell r="J4083">
            <v>637</v>
          </cell>
          <cell r="L4083">
            <v>15</v>
          </cell>
        </row>
        <row r="4084">
          <cell r="A4084" t="str">
            <v>M5</v>
          </cell>
          <cell r="B4084" t="str">
            <v>W18</v>
          </cell>
          <cell r="C4084">
            <v>43224</v>
          </cell>
          <cell r="D4084" t="str">
            <v>B</v>
          </cell>
          <cell r="E4084" t="str">
            <v>PACKING</v>
          </cell>
          <cell r="G4084" t="str">
            <v>New</v>
          </cell>
          <cell r="H4084" t="str">
            <v>Clear View Cover</v>
          </cell>
          <cell r="J4084">
            <v>1473</v>
          </cell>
          <cell r="L4084">
            <v>11</v>
          </cell>
        </row>
        <row r="4085">
          <cell r="A4085" t="str">
            <v>M5</v>
          </cell>
          <cell r="B4085" t="str">
            <v>W18</v>
          </cell>
          <cell r="C4085">
            <v>43224</v>
          </cell>
          <cell r="D4085" t="str">
            <v>B</v>
          </cell>
          <cell r="E4085" t="str">
            <v>PACKING</v>
          </cell>
          <cell r="G4085" t="str">
            <v>New</v>
          </cell>
          <cell r="H4085" t="str">
            <v>Clear View Cover</v>
          </cell>
          <cell r="J4085">
            <v>93</v>
          </cell>
          <cell r="L4085">
            <v>3</v>
          </cell>
        </row>
        <row r="4086">
          <cell r="A4086" t="str">
            <v>M5</v>
          </cell>
          <cell r="B4086" t="str">
            <v>W18</v>
          </cell>
          <cell r="C4086">
            <v>43224</v>
          </cell>
          <cell r="D4086" t="str">
            <v>B</v>
          </cell>
          <cell r="E4086" t="str">
            <v>PACKING</v>
          </cell>
          <cell r="G4086" t="str">
            <v>New</v>
          </cell>
          <cell r="H4086" t="str">
            <v>Clear View Cover</v>
          </cell>
          <cell r="J4086">
            <v>144</v>
          </cell>
          <cell r="L4086">
            <v>4</v>
          </cell>
        </row>
        <row r="4087">
          <cell r="A4087" t="str">
            <v>M5</v>
          </cell>
          <cell r="B4087" t="str">
            <v>W18</v>
          </cell>
          <cell r="C4087">
            <v>43224</v>
          </cell>
          <cell r="D4087" t="str">
            <v>B</v>
          </cell>
          <cell r="E4087" t="str">
            <v>PACKING</v>
          </cell>
          <cell r="G4087" t="str">
            <v>New</v>
          </cell>
          <cell r="H4087" t="str">
            <v>Clear View Cover</v>
          </cell>
          <cell r="J4087">
            <v>61</v>
          </cell>
          <cell r="L4087">
            <v>1</v>
          </cell>
        </row>
        <row r="4088">
          <cell r="A4088" t="str">
            <v>M5</v>
          </cell>
          <cell r="B4088" t="str">
            <v>W18</v>
          </cell>
          <cell r="C4088">
            <v>43224</v>
          </cell>
          <cell r="D4088" t="str">
            <v>B</v>
          </cell>
          <cell r="E4088" t="str">
            <v>PACKING</v>
          </cell>
          <cell r="G4088" t="str">
            <v>New</v>
          </cell>
          <cell r="H4088" t="str">
            <v>Clear View Cover</v>
          </cell>
          <cell r="J4088">
            <v>64</v>
          </cell>
          <cell r="L4088">
            <v>4</v>
          </cell>
        </row>
        <row r="4089">
          <cell r="A4089" t="str">
            <v>M5</v>
          </cell>
          <cell r="B4089" t="str">
            <v>W18</v>
          </cell>
          <cell r="C4089">
            <v>43224</v>
          </cell>
          <cell r="D4089" t="str">
            <v>B</v>
          </cell>
          <cell r="E4089" t="str">
            <v>PACKING</v>
          </cell>
          <cell r="G4089" t="str">
            <v>Old</v>
          </cell>
          <cell r="H4089" t="str">
            <v>Book cover</v>
          </cell>
          <cell r="J4089">
            <v>1803</v>
          </cell>
          <cell r="L4089">
            <v>20</v>
          </cell>
        </row>
        <row r="4090">
          <cell r="A4090" t="str">
            <v>M5</v>
          </cell>
          <cell r="B4090" t="str">
            <v>W18</v>
          </cell>
          <cell r="C4090">
            <v>43224</v>
          </cell>
          <cell r="D4090" t="str">
            <v>B</v>
          </cell>
          <cell r="E4090" t="str">
            <v>PACKING</v>
          </cell>
          <cell r="G4090" t="str">
            <v>Old</v>
          </cell>
          <cell r="H4090" t="str">
            <v>Book cover</v>
          </cell>
          <cell r="J4090">
            <v>80</v>
          </cell>
          <cell r="L4090">
            <v>0</v>
          </cell>
        </row>
        <row r="4091">
          <cell r="A4091" t="str">
            <v>M5</v>
          </cell>
          <cell r="B4091" t="str">
            <v>W18</v>
          </cell>
          <cell r="C4091">
            <v>43224</v>
          </cell>
          <cell r="D4091" t="str">
            <v>B</v>
          </cell>
          <cell r="E4091" t="str">
            <v>PACKING</v>
          </cell>
          <cell r="G4091" t="str">
            <v>Old</v>
          </cell>
          <cell r="H4091" t="str">
            <v>Book cover</v>
          </cell>
          <cell r="J4091">
            <v>194</v>
          </cell>
          <cell r="L4091">
            <v>0</v>
          </cell>
        </row>
        <row r="4092">
          <cell r="A4092" t="str">
            <v>M5</v>
          </cell>
          <cell r="B4092" t="str">
            <v>W18</v>
          </cell>
          <cell r="C4092">
            <v>43224</v>
          </cell>
          <cell r="D4092" t="str">
            <v>B</v>
          </cell>
          <cell r="E4092" t="str">
            <v>PACKING</v>
          </cell>
          <cell r="G4092" t="str">
            <v>Old</v>
          </cell>
          <cell r="H4092" t="str">
            <v>Book cover</v>
          </cell>
          <cell r="J4092">
            <v>667</v>
          </cell>
          <cell r="L4092">
            <v>15</v>
          </cell>
        </row>
        <row r="4093">
          <cell r="A4093" t="str">
            <v>M5</v>
          </cell>
          <cell r="B4093" t="str">
            <v>W18</v>
          </cell>
          <cell r="C4093">
            <v>43224</v>
          </cell>
          <cell r="D4093" t="str">
            <v>B</v>
          </cell>
          <cell r="E4093" t="str">
            <v>PACKING</v>
          </cell>
          <cell r="G4093" t="str">
            <v>Old</v>
          </cell>
          <cell r="H4093" t="str">
            <v>Book cover</v>
          </cell>
          <cell r="J4093">
            <v>907</v>
          </cell>
          <cell r="L4093">
            <v>6</v>
          </cell>
        </row>
        <row r="4094">
          <cell r="A4094" t="str">
            <v>M5</v>
          </cell>
          <cell r="B4094" t="str">
            <v>W18</v>
          </cell>
          <cell r="C4094">
            <v>43224</v>
          </cell>
          <cell r="D4094" t="str">
            <v>B</v>
          </cell>
          <cell r="E4094" t="str">
            <v>PACKING</v>
          </cell>
          <cell r="G4094" t="str">
            <v>Old</v>
          </cell>
          <cell r="H4094" t="str">
            <v>Book cover</v>
          </cell>
          <cell r="J4094">
            <v>269</v>
          </cell>
          <cell r="L4094">
            <v>19</v>
          </cell>
        </row>
        <row r="4095">
          <cell r="A4095" t="str">
            <v>M5</v>
          </cell>
          <cell r="B4095" t="str">
            <v>W18</v>
          </cell>
          <cell r="C4095">
            <v>43224</v>
          </cell>
          <cell r="D4095" t="str">
            <v>B</v>
          </cell>
          <cell r="E4095" t="str">
            <v>PACKING</v>
          </cell>
          <cell r="G4095" t="str">
            <v>Old</v>
          </cell>
          <cell r="H4095" t="str">
            <v>Book cover</v>
          </cell>
          <cell r="J4095">
            <v>108</v>
          </cell>
          <cell r="L4095">
            <v>8</v>
          </cell>
        </row>
        <row r="4096">
          <cell r="A4096" t="str">
            <v>M5</v>
          </cell>
          <cell r="B4096" t="str">
            <v>W18</v>
          </cell>
          <cell r="C4096">
            <v>43224</v>
          </cell>
          <cell r="D4096" t="str">
            <v>B</v>
          </cell>
          <cell r="E4096" t="str">
            <v>PACKING</v>
          </cell>
          <cell r="G4096" t="str">
            <v>Old</v>
          </cell>
          <cell r="H4096" t="str">
            <v>Clear View Cover</v>
          </cell>
          <cell r="J4096">
            <v>203</v>
          </cell>
          <cell r="L4096">
            <v>3</v>
          </cell>
        </row>
        <row r="4097">
          <cell r="A4097" t="str">
            <v>M5</v>
          </cell>
          <cell r="B4097" t="str">
            <v>W18</v>
          </cell>
          <cell r="C4097">
            <v>43224</v>
          </cell>
          <cell r="D4097" t="str">
            <v>B</v>
          </cell>
          <cell r="E4097" t="str">
            <v>PACKING</v>
          </cell>
          <cell r="G4097" t="str">
            <v>New</v>
          </cell>
          <cell r="H4097" t="str">
            <v>Clear View Cover</v>
          </cell>
          <cell r="J4097">
            <v>140</v>
          </cell>
          <cell r="L4097">
            <v>11</v>
          </cell>
        </row>
        <row r="4098">
          <cell r="A4098" t="str">
            <v>M5</v>
          </cell>
          <cell r="B4098" t="str">
            <v>W18</v>
          </cell>
          <cell r="C4098">
            <v>43224</v>
          </cell>
          <cell r="D4098" t="str">
            <v>B</v>
          </cell>
          <cell r="E4098" t="str">
            <v>PACKING</v>
          </cell>
          <cell r="G4098" t="str">
            <v>New</v>
          </cell>
          <cell r="H4098" t="str">
            <v>Clear View Cover</v>
          </cell>
          <cell r="J4098">
            <v>1171</v>
          </cell>
          <cell r="L4098">
            <v>11</v>
          </cell>
        </row>
        <row r="4099">
          <cell r="A4099" t="str">
            <v>M5</v>
          </cell>
          <cell r="B4099" t="str">
            <v>W18</v>
          </cell>
          <cell r="C4099">
            <v>43225</v>
          </cell>
          <cell r="D4099" t="str">
            <v>A</v>
          </cell>
          <cell r="E4099" t="str">
            <v>EDGE COATING</v>
          </cell>
          <cell r="G4099" t="str">
            <v>Old</v>
          </cell>
          <cell r="H4099" t="str">
            <v>Clear View Cover</v>
          </cell>
          <cell r="J4099">
            <v>15</v>
          </cell>
          <cell r="L4099">
            <v>0</v>
          </cell>
        </row>
        <row r="4100">
          <cell r="A4100" t="str">
            <v>M5</v>
          </cell>
          <cell r="B4100" t="str">
            <v>W18</v>
          </cell>
          <cell r="C4100">
            <v>43225</v>
          </cell>
          <cell r="D4100" t="str">
            <v>A</v>
          </cell>
          <cell r="E4100" t="str">
            <v>EDGE COATING</v>
          </cell>
          <cell r="G4100" t="str">
            <v>Old</v>
          </cell>
          <cell r="H4100" t="str">
            <v>Clear View Cover</v>
          </cell>
          <cell r="J4100">
            <v>35</v>
          </cell>
          <cell r="L4100">
            <v>0</v>
          </cell>
        </row>
        <row r="4101">
          <cell r="A4101" t="str">
            <v>M5</v>
          </cell>
          <cell r="B4101" t="str">
            <v>W18</v>
          </cell>
          <cell r="C4101">
            <v>43225</v>
          </cell>
          <cell r="D4101" t="str">
            <v>A</v>
          </cell>
          <cell r="E4101" t="str">
            <v>EDGE COATING</v>
          </cell>
          <cell r="G4101" t="str">
            <v>Old</v>
          </cell>
          <cell r="H4101" t="str">
            <v>Clear View Cover</v>
          </cell>
          <cell r="J4101">
            <v>59</v>
          </cell>
          <cell r="L4101">
            <v>0</v>
          </cell>
        </row>
        <row r="4102">
          <cell r="A4102" t="str">
            <v>M5</v>
          </cell>
          <cell r="B4102" t="str">
            <v>W18</v>
          </cell>
          <cell r="C4102">
            <v>43225</v>
          </cell>
          <cell r="D4102" t="str">
            <v>A</v>
          </cell>
          <cell r="E4102" t="str">
            <v>EDGE COATING</v>
          </cell>
          <cell r="G4102" t="str">
            <v>Old</v>
          </cell>
          <cell r="H4102" t="str">
            <v>Clear View Cover</v>
          </cell>
          <cell r="J4102">
            <v>88</v>
          </cell>
          <cell r="L4102">
            <v>0</v>
          </cell>
        </row>
        <row r="4103">
          <cell r="A4103" t="str">
            <v>M5</v>
          </cell>
          <cell r="B4103" t="str">
            <v>W18</v>
          </cell>
          <cell r="C4103">
            <v>43225</v>
          </cell>
          <cell r="D4103" t="str">
            <v>A</v>
          </cell>
          <cell r="E4103" t="str">
            <v>EDGE COATING</v>
          </cell>
          <cell r="G4103" t="str">
            <v>Old</v>
          </cell>
          <cell r="H4103" t="str">
            <v>Clear View Cover</v>
          </cell>
          <cell r="J4103">
            <v>260</v>
          </cell>
          <cell r="L4103">
            <v>0</v>
          </cell>
        </row>
        <row r="4104">
          <cell r="A4104" t="str">
            <v>M5</v>
          </cell>
          <cell r="B4104" t="str">
            <v>W18</v>
          </cell>
          <cell r="C4104">
            <v>43225</v>
          </cell>
          <cell r="D4104" t="str">
            <v>A</v>
          </cell>
          <cell r="E4104" t="str">
            <v>EDGE COATING</v>
          </cell>
          <cell r="G4104" t="str">
            <v>Old</v>
          </cell>
          <cell r="H4104" t="str">
            <v>Clear View Cover</v>
          </cell>
          <cell r="J4104">
            <v>44</v>
          </cell>
          <cell r="L4104">
            <v>0</v>
          </cell>
        </row>
        <row r="4105">
          <cell r="A4105" t="str">
            <v>M5</v>
          </cell>
          <cell r="B4105" t="str">
            <v>W18</v>
          </cell>
          <cell r="C4105">
            <v>43225</v>
          </cell>
          <cell r="D4105" t="str">
            <v>A</v>
          </cell>
          <cell r="E4105" t="str">
            <v>EDGE COATING</v>
          </cell>
          <cell r="G4105" t="str">
            <v>New</v>
          </cell>
          <cell r="H4105" t="str">
            <v>Clear View Cover</v>
          </cell>
          <cell r="J4105">
            <v>191</v>
          </cell>
          <cell r="L4105">
            <v>6</v>
          </cell>
        </row>
        <row r="4106">
          <cell r="A4106" t="str">
            <v>M5</v>
          </cell>
          <cell r="B4106" t="str">
            <v>W18</v>
          </cell>
          <cell r="C4106">
            <v>43225</v>
          </cell>
          <cell r="D4106" t="str">
            <v>A</v>
          </cell>
          <cell r="E4106" t="str">
            <v>EDGE COATING</v>
          </cell>
          <cell r="G4106" t="str">
            <v>New</v>
          </cell>
          <cell r="H4106" t="str">
            <v>Clear View Cover</v>
          </cell>
          <cell r="J4106">
            <v>127</v>
          </cell>
          <cell r="L4106">
            <v>3</v>
          </cell>
        </row>
        <row r="4107">
          <cell r="A4107" t="str">
            <v>M5</v>
          </cell>
          <cell r="B4107" t="str">
            <v>W18</v>
          </cell>
          <cell r="C4107">
            <v>43225</v>
          </cell>
          <cell r="D4107" t="str">
            <v>A</v>
          </cell>
          <cell r="E4107" t="str">
            <v>EDGE COATING</v>
          </cell>
          <cell r="G4107" t="str">
            <v>New</v>
          </cell>
          <cell r="H4107" t="str">
            <v>Clear View Cover</v>
          </cell>
          <cell r="J4107">
            <v>412</v>
          </cell>
          <cell r="L4107">
            <v>5</v>
          </cell>
        </row>
        <row r="4108">
          <cell r="A4108" t="str">
            <v>M5</v>
          </cell>
          <cell r="B4108" t="str">
            <v>W18</v>
          </cell>
          <cell r="C4108">
            <v>43225</v>
          </cell>
          <cell r="D4108" t="str">
            <v>A</v>
          </cell>
          <cell r="E4108" t="str">
            <v>EDGE COATING</v>
          </cell>
          <cell r="G4108" t="str">
            <v>Old</v>
          </cell>
          <cell r="H4108" t="str">
            <v>Clear View Cover</v>
          </cell>
          <cell r="J4108">
            <v>65</v>
          </cell>
          <cell r="L4108">
            <v>0</v>
          </cell>
        </row>
        <row r="4109">
          <cell r="A4109" t="str">
            <v>M5</v>
          </cell>
          <cell r="B4109" t="str">
            <v>W18</v>
          </cell>
          <cell r="C4109">
            <v>43225</v>
          </cell>
          <cell r="D4109" t="str">
            <v>A</v>
          </cell>
          <cell r="E4109" t="str">
            <v>EDGE COATING</v>
          </cell>
          <cell r="G4109" t="str">
            <v>Old</v>
          </cell>
          <cell r="H4109" t="str">
            <v>Clear View Cover</v>
          </cell>
          <cell r="J4109">
            <v>902</v>
          </cell>
          <cell r="L4109">
            <v>6</v>
          </cell>
        </row>
        <row r="4110">
          <cell r="A4110" t="str">
            <v>M5</v>
          </cell>
          <cell r="B4110" t="str">
            <v>W18</v>
          </cell>
          <cell r="C4110">
            <v>43225</v>
          </cell>
          <cell r="D4110" t="str">
            <v>A</v>
          </cell>
          <cell r="E4110" t="str">
            <v>MAIN HEATING</v>
          </cell>
          <cell r="G4110" t="str">
            <v>Old</v>
          </cell>
          <cell r="H4110" t="str">
            <v>Clear View Cover</v>
          </cell>
          <cell r="J4110">
            <v>210</v>
          </cell>
          <cell r="L4110">
            <v>0</v>
          </cell>
        </row>
        <row r="4111">
          <cell r="A4111" t="str">
            <v>M5</v>
          </cell>
          <cell r="B4111" t="str">
            <v>W18</v>
          </cell>
          <cell r="C4111">
            <v>43225</v>
          </cell>
          <cell r="D4111" t="str">
            <v>A</v>
          </cell>
          <cell r="E4111" t="str">
            <v>MAIN HEATING</v>
          </cell>
          <cell r="G4111" t="str">
            <v>New</v>
          </cell>
          <cell r="H4111" t="str">
            <v>Clear View Cover</v>
          </cell>
          <cell r="J4111">
            <v>1125</v>
          </cell>
          <cell r="L4111">
            <v>4</v>
          </cell>
        </row>
        <row r="4112">
          <cell r="A4112" t="str">
            <v>M5</v>
          </cell>
          <cell r="B4112" t="str">
            <v>W18</v>
          </cell>
          <cell r="C4112">
            <v>43225</v>
          </cell>
          <cell r="D4112" t="str">
            <v>A</v>
          </cell>
          <cell r="E4112" t="str">
            <v>MAIN HEATING</v>
          </cell>
          <cell r="G4112" t="str">
            <v>New</v>
          </cell>
          <cell r="H4112" t="str">
            <v>Clear View Cover</v>
          </cell>
          <cell r="J4112">
            <v>954</v>
          </cell>
          <cell r="L4112">
            <v>0</v>
          </cell>
        </row>
        <row r="4113">
          <cell r="A4113" t="str">
            <v>M5</v>
          </cell>
          <cell r="B4113" t="str">
            <v>W18</v>
          </cell>
          <cell r="C4113">
            <v>43225</v>
          </cell>
          <cell r="D4113" t="str">
            <v>A</v>
          </cell>
          <cell r="E4113" t="str">
            <v>MAIN HEATING</v>
          </cell>
          <cell r="G4113" t="str">
            <v>New</v>
          </cell>
          <cell r="H4113" t="str">
            <v>Clear View Cover</v>
          </cell>
          <cell r="J4113">
            <v>390</v>
          </cell>
          <cell r="L4113">
            <v>0</v>
          </cell>
        </row>
        <row r="4114">
          <cell r="A4114" t="str">
            <v>M5</v>
          </cell>
          <cell r="B4114" t="str">
            <v>W18</v>
          </cell>
          <cell r="C4114">
            <v>43225</v>
          </cell>
          <cell r="D4114" t="str">
            <v>A</v>
          </cell>
          <cell r="E4114" t="str">
            <v>MAIN HEATING</v>
          </cell>
          <cell r="G4114" t="str">
            <v>Old</v>
          </cell>
          <cell r="H4114" t="str">
            <v>Clear View Cover</v>
          </cell>
          <cell r="J4114">
            <v>422</v>
          </cell>
          <cell r="L4114">
            <v>0</v>
          </cell>
        </row>
        <row r="4115">
          <cell r="A4115" t="str">
            <v>M5</v>
          </cell>
          <cell r="B4115" t="str">
            <v>W18</v>
          </cell>
          <cell r="C4115">
            <v>43225</v>
          </cell>
          <cell r="D4115" t="str">
            <v>A</v>
          </cell>
          <cell r="E4115" t="str">
            <v>ASSY</v>
          </cell>
          <cell r="G4115" t="str">
            <v>New Silicon</v>
          </cell>
          <cell r="H4115" t="str">
            <v>Silicon</v>
          </cell>
          <cell r="J4115">
            <v>957</v>
          </cell>
          <cell r="L4115">
            <v>10</v>
          </cell>
        </row>
        <row r="4116">
          <cell r="A4116" t="str">
            <v>M5</v>
          </cell>
          <cell r="B4116" t="str">
            <v>W18</v>
          </cell>
          <cell r="C4116">
            <v>43225</v>
          </cell>
          <cell r="D4116" t="str">
            <v>A</v>
          </cell>
          <cell r="E4116" t="str">
            <v>ASSY</v>
          </cell>
          <cell r="G4116" t="str">
            <v>New Silicon</v>
          </cell>
          <cell r="H4116" t="str">
            <v>Silicon</v>
          </cell>
          <cell r="J4116">
            <v>186</v>
          </cell>
          <cell r="L4116">
            <v>4</v>
          </cell>
        </row>
        <row r="4117">
          <cell r="A4117" t="str">
            <v>M5</v>
          </cell>
          <cell r="B4117" t="str">
            <v>W18</v>
          </cell>
          <cell r="C4117">
            <v>43225</v>
          </cell>
          <cell r="D4117" t="str">
            <v>A</v>
          </cell>
          <cell r="E4117" t="str">
            <v>ASSY</v>
          </cell>
          <cell r="G4117" t="str">
            <v>Old</v>
          </cell>
          <cell r="H4117" t="str">
            <v>Flip Cover</v>
          </cell>
          <cell r="J4117">
            <v>1805</v>
          </cell>
          <cell r="L4117">
            <v>11</v>
          </cell>
        </row>
        <row r="4118">
          <cell r="A4118" t="str">
            <v>M5</v>
          </cell>
          <cell r="B4118" t="str">
            <v>W18</v>
          </cell>
          <cell r="C4118">
            <v>43225</v>
          </cell>
          <cell r="D4118" t="str">
            <v>A</v>
          </cell>
          <cell r="E4118" t="str">
            <v>ASSY</v>
          </cell>
          <cell r="G4118" t="str">
            <v>Old</v>
          </cell>
          <cell r="H4118" t="str">
            <v>Flip Cover</v>
          </cell>
          <cell r="J4118">
            <v>660</v>
          </cell>
          <cell r="L4118">
            <v>0</v>
          </cell>
        </row>
        <row r="4119">
          <cell r="A4119" t="str">
            <v>M5</v>
          </cell>
          <cell r="B4119" t="str">
            <v>W18</v>
          </cell>
          <cell r="C4119">
            <v>43225</v>
          </cell>
          <cell r="D4119" t="str">
            <v>A</v>
          </cell>
          <cell r="E4119" t="str">
            <v>ASSY</v>
          </cell>
          <cell r="G4119" t="str">
            <v>Old</v>
          </cell>
          <cell r="H4119" t="str">
            <v>Book cover</v>
          </cell>
          <cell r="J4119">
            <v>2740</v>
          </cell>
          <cell r="L4119">
            <v>40</v>
          </cell>
        </row>
        <row r="4120">
          <cell r="A4120" t="str">
            <v>M5</v>
          </cell>
          <cell r="B4120" t="str">
            <v>W18</v>
          </cell>
          <cell r="C4120">
            <v>43225</v>
          </cell>
          <cell r="D4120" t="str">
            <v>A</v>
          </cell>
          <cell r="E4120" t="str">
            <v>ASSY</v>
          </cell>
          <cell r="G4120" t="str">
            <v>Old</v>
          </cell>
          <cell r="H4120" t="str">
            <v>Book cover</v>
          </cell>
          <cell r="J4120">
            <v>46</v>
          </cell>
          <cell r="L4120">
            <v>0</v>
          </cell>
        </row>
        <row r="4121">
          <cell r="A4121" t="str">
            <v>M5</v>
          </cell>
          <cell r="B4121" t="str">
            <v>W18</v>
          </cell>
          <cell r="C4121">
            <v>43225</v>
          </cell>
          <cell r="D4121" t="str">
            <v>A</v>
          </cell>
          <cell r="E4121" t="str">
            <v>ASSY</v>
          </cell>
          <cell r="G4121" t="str">
            <v>Old</v>
          </cell>
          <cell r="H4121" t="str">
            <v>Book cover</v>
          </cell>
          <cell r="J4121">
            <v>56</v>
          </cell>
          <cell r="L4121">
            <v>2</v>
          </cell>
        </row>
        <row r="4122">
          <cell r="A4122" t="str">
            <v>M5</v>
          </cell>
          <cell r="B4122" t="str">
            <v>W18</v>
          </cell>
          <cell r="C4122">
            <v>43225</v>
          </cell>
          <cell r="D4122" t="str">
            <v>A</v>
          </cell>
          <cell r="E4122" t="str">
            <v>ASSY</v>
          </cell>
          <cell r="G4122" t="str">
            <v>Old</v>
          </cell>
          <cell r="H4122" t="str">
            <v>Book cover</v>
          </cell>
          <cell r="J4122">
            <v>61</v>
          </cell>
          <cell r="L4122">
            <v>0</v>
          </cell>
        </row>
        <row r="4123">
          <cell r="A4123" t="str">
            <v>M5</v>
          </cell>
          <cell r="B4123" t="str">
            <v>W18</v>
          </cell>
          <cell r="C4123">
            <v>43225</v>
          </cell>
          <cell r="D4123" t="str">
            <v>A</v>
          </cell>
          <cell r="E4123" t="str">
            <v>ASSY</v>
          </cell>
          <cell r="G4123" t="str">
            <v>Old</v>
          </cell>
          <cell r="H4123" t="str">
            <v>Book cover</v>
          </cell>
          <cell r="J4123">
            <v>515</v>
          </cell>
          <cell r="L4123">
            <v>3</v>
          </cell>
        </row>
        <row r="4124">
          <cell r="A4124" t="str">
            <v>M5</v>
          </cell>
          <cell r="B4124" t="str">
            <v>W18</v>
          </cell>
          <cell r="C4124">
            <v>43225</v>
          </cell>
          <cell r="D4124" t="str">
            <v>A</v>
          </cell>
          <cell r="E4124" t="str">
            <v>ASSY</v>
          </cell>
          <cell r="G4124" t="str">
            <v>Old</v>
          </cell>
          <cell r="H4124" t="str">
            <v>Book cover</v>
          </cell>
          <cell r="J4124">
            <v>38</v>
          </cell>
          <cell r="L4124">
            <v>0</v>
          </cell>
        </row>
        <row r="4125">
          <cell r="A4125" t="str">
            <v>M5</v>
          </cell>
          <cell r="B4125" t="str">
            <v>W18</v>
          </cell>
          <cell r="C4125">
            <v>43225</v>
          </cell>
          <cell r="D4125" t="str">
            <v>A</v>
          </cell>
          <cell r="E4125" t="str">
            <v>ASSY</v>
          </cell>
          <cell r="G4125" t="str">
            <v>Old</v>
          </cell>
          <cell r="H4125" t="str">
            <v>Book cover</v>
          </cell>
          <cell r="J4125">
            <v>309</v>
          </cell>
          <cell r="L4125">
            <v>1</v>
          </cell>
        </row>
        <row r="4126">
          <cell r="A4126" t="str">
            <v>M5</v>
          </cell>
          <cell r="B4126" t="str">
            <v>W18</v>
          </cell>
          <cell r="C4126">
            <v>43225</v>
          </cell>
          <cell r="D4126" t="str">
            <v>A</v>
          </cell>
          <cell r="E4126" t="str">
            <v>ASSY</v>
          </cell>
          <cell r="G4126" t="str">
            <v>Old</v>
          </cell>
          <cell r="H4126" t="str">
            <v>Book cover</v>
          </cell>
          <cell r="J4126">
            <v>32</v>
          </cell>
          <cell r="L4126">
            <v>0</v>
          </cell>
        </row>
        <row r="4127">
          <cell r="A4127" t="str">
            <v>M5</v>
          </cell>
          <cell r="B4127" t="str">
            <v>W18</v>
          </cell>
          <cell r="C4127">
            <v>43225</v>
          </cell>
          <cell r="D4127" t="str">
            <v>A</v>
          </cell>
          <cell r="E4127" t="str">
            <v>EDGE COATING</v>
          </cell>
          <cell r="G4127" t="str">
            <v>Old</v>
          </cell>
          <cell r="H4127" t="str">
            <v>Book cover</v>
          </cell>
          <cell r="J4127">
            <v>18</v>
          </cell>
          <cell r="L4127">
            <v>0</v>
          </cell>
        </row>
        <row r="4128">
          <cell r="A4128" t="str">
            <v>M5</v>
          </cell>
          <cell r="B4128" t="str">
            <v>W18</v>
          </cell>
          <cell r="C4128">
            <v>43225</v>
          </cell>
          <cell r="D4128" t="str">
            <v>A</v>
          </cell>
          <cell r="E4128" t="str">
            <v>EDGE COATING</v>
          </cell>
          <cell r="G4128" t="str">
            <v>Old</v>
          </cell>
          <cell r="H4128" t="str">
            <v>Book cover</v>
          </cell>
          <cell r="J4128">
            <v>10</v>
          </cell>
          <cell r="L4128">
            <v>0</v>
          </cell>
        </row>
        <row r="4129">
          <cell r="A4129" t="str">
            <v>M5</v>
          </cell>
          <cell r="B4129" t="str">
            <v>W18</v>
          </cell>
          <cell r="C4129">
            <v>43225</v>
          </cell>
          <cell r="D4129" t="str">
            <v>A</v>
          </cell>
          <cell r="E4129" t="str">
            <v>EDGE COATING</v>
          </cell>
          <cell r="G4129" t="str">
            <v>Old</v>
          </cell>
          <cell r="H4129" t="str">
            <v>Book cover</v>
          </cell>
          <cell r="J4129">
            <v>2786</v>
          </cell>
          <cell r="L4129">
            <v>0</v>
          </cell>
        </row>
        <row r="4130">
          <cell r="A4130" t="str">
            <v>M5</v>
          </cell>
          <cell r="B4130" t="str">
            <v>W18</v>
          </cell>
          <cell r="C4130">
            <v>43225</v>
          </cell>
          <cell r="D4130" t="str">
            <v>A</v>
          </cell>
          <cell r="E4130" t="str">
            <v>EDGE COATING</v>
          </cell>
          <cell r="G4130" t="str">
            <v>Old</v>
          </cell>
          <cell r="H4130" t="str">
            <v>Book cover</v>
          </cell>
          <cell r="J4130">
            <v>23</v>
          </cell>
          <cell r="L4130">
            <v>0</v>
          </cell>
        </row>
        <row r="4131">
          <cell r="A4131" t="str">
            <v>M5</v>
          </cell>
          <cell r="B4131" t="str">
            <v>W18</v>
          </cell>
          <cell r="C4131">
            <v>43225</v>
          </cell>
          <cell r="D4131" t="str">
            <v>A</v>
          </cell>
          <cell r="E4131" t="str">
            <v>EDGE COATING</v>
          </cell>
          <cell r="G4131" t="str">
            <v>Old</v>
          </cell>
          <cell r="H4131" t="str">
            <v>Book cover</v>
          </cell>
          <cell r="J4131">
            <v>288</v>
          </cell>
          <cell r="L4131">
            <v>0</v>
          </cell>
        </row>
        <row r="4132">
          <cell r="A4132" t="str">
            <v>M5</v>
          </cell>
          <cell r="B4132" t="str">
            <v>W18</v>
          </cell>
          <cell r="C4132">
            <v>43225</v>
          </cell>
          <cell r="D4132" t="str">
            <v>A</v>
          </cell>
          <cell r="E4132" t="str">
            <v>EDGE COATING</v>
          </cell>
          <cell r="G4132" t="str">
            <v>Old</v>
          </cell>
          <cell r="H4132" t="str">
            <v>Book cover</v>
          </cell>
          <cell r="J4132">
            <v>274</v>
          </cell>
          <cell r="L4132">
            <v>1</v>
          </cell>
        </row>
        <row r="4133">
          <cell r="A4133" t="str">
            <v>M5</v>
          </cell>
          <cell r="B4133" t="str">
            <v>W18</v>
          </cell>
          <cell r="C4133">
            <v>43225</v>
          </cell>
          <cell r="D4133" t="str">
            <v>A</v>
          </cell>
          <cell r="E4133" t="str">
            <v>EDGE COATING</v>
          </cell>
          <cell r="G4133" t="str">
            <v>Old</v>
          </cell>
          <cell r="H4133" t="str">
            <v>Book cover</v>
          </cell>
          <cell r="J4133">
            <v>70</v>
          </cell>
          <cell r="L4133">
            <v>0</v>
          </cell>
        </row>
        <row r="4134">
          <cell r="A4134" t="str">
            <v>M5</v>
          </cell>
          <cell r="B4134" t="str">
            <v>W18</v>
          </cell>
          <cell r="C4134">
            <v>43225</v>
          </cell>
          <cell r="D4134" t="str">
            <v>A</v>
          </cell>
          <cell r="E4134" t="str">
            <v>EDGE COATING</v>
          </cell>
          <cell r="G4134" t="str">
            <v>Old</v>
          </cell>
          <cell r="H4134" t="str">
            <v>Book cover</v>
          </cell>
          <cell r="J4134">
            <v>235</v>
          </cell>
          <cell r="L4134">
            <v>0</v>
          </cell>
        </row>
        <row r="4135">
          <cell r="A4135" t="str">
            <v>M5</v>
          </cell>
          <cell r="B4135" t="str">
            <v>W18</v>
          </cell>
          <cell r="C4135">
            <v>43225</v>
          </cell>
          <cell r="D4135" t="str">
            <v>A</v>
          </cell>
          <cell r="E4135" t="str">
            <v>EDGE COATING</v>
          </cell>
          <cell r="G4135" t="str">
            <v>Old</v>
          </cell>
          <cell r="H4135" t="str">
            <v>Book cover</v>
          </cell>
          <cell r="J4135">
            <v>45</v>
          </cell>
          <cell r="L4135">
            <v>0</v>
          </cell>
        </row>
        <row r="4136">
          <cell r="A4136" t="str">
            <v>M5</v>
          </cell>
          <cell r="B4136" t="str">
            <v>W18</v>
          </cell>
          <cell r="C4136">
            <v>43225</v>
          </cell>
          <cell r="D4136" t="str">
            <v>A</v>
          </cell>
          <cell r="E4136" t="str">
            <v>EDGE COATING</v>
          </cell>
          <cell r="G4136" t="str">
            <v>Old</v>
          </cell>
          <cell r="H4136" t="str">
            <v>Book cover</v>
          </cell>
          <cell r="J4136">
            <v>10</v>
          </cell>
          <cell r="L4136">
            <v>0</v>
          </cell>
        </row>
        <row r="4137">
          <cell r="A4137" t="str">
            <v>M5</v>
          </cell>
          <cell r="B4137" t="str">
            <v>W18</v>
          </cell>
          <cell r="C4137">
            <v>43225</v>
          </cell>
          <cell r="D4137" t="str">
            <v>A</v>
          </cell>
          <cell r="E4137" t="str">
            <v>IN T/P</v>
          </cell>
          <cell r="G4137" t="str">
            <v>New</v>
          </cell>
          <cell r="H4137" t="str">
            <v>Clear View Cover</v>
          </cell>
          <cell r="J4137">
            <v>212</v>
          </cell>
          <cell r="L4137">
            <v>0</v>
          </cell>
        </row>
        <row r="4138">
          <cell r="A4138" t="str">
            <v>M5</v>
          </cell>
          <cell r="B4138" t="str">
            <v>W18</v>
          </cell>
          <cell r="C4138">
            <v>43225</v>
          </cell>
          <cell r="D4138" t="str">
            <v>A</v>
          </cell>
          <cell r="E4138" t="str">
            <v>IN T/P</v>
          </cell>
          <cell r="G4138" t="str">
            <v>New</v>
          </cell>
          <cell r="H4138" t="str">
            <v>Clear View Cover</v>
          </cell>
          <cell r="J4138">
            <v>1139</v>
          </cell>
          <cell r="L4138">
            <v>0</v>
          </cell>
        </row>
        <row r="4139">
          <cell r="A4139" t="str">
            <v>M5</v>
          </cell>
          <cell r="B4139" t="str">
            <v>W18</v>
          </cell>
          <cell r="C4139">
            <v>43225</v>
          </cell>
          <cell r="D4139" t="str">
            <v>A</v>
          </cell>
          <cell r="E4139" t="str">
            <v>IN T/P</v>
          </cell>
          <cell r="G4139" t="str">
            <v>New</v>
          </cell>
          <cell r="H4139" t="str">
            <v>Clear View Cover</v>
          </cell>
          <cell r="J4139">
            <v>42</v>
          </cell>
          <cell r="L4139">
            <v>0</v>
          </cell>
        </row>
        <row r="4140">
          <cell r="A4140" t="str">
            <v>M5</v>
          </cell>
          <cell r="B4140" t="str">
            <v>W18</v>
          </cell>
          <cell r="C4140">
            <v>43225</v>
          </cell>
          <cell r="D4140" t="str">
            <v>A</v>
          </cell>
          <cell r="E4140" t="str">
            <v>IN T/P</v>
          </cell>
          <cell r="G4140" t="str">
            <v>New</v>
          </cell>
          <cell r="H4140" t="str">
            <v>Clear View Cover</v>
          </cell>
          <cell r="J4140">
            <v>733</v>
          </cell>
          <cell r="L4140">
            <v>1</v>
          </cell>
        </row>
        <row r="4141">
          <cell r="A4141" t="str">
            <v>M5</v>
          </cell>
          <cell r="B4141" t="str">
            <v>W18</v>
          </cell>
          <cell r="C4141">
            <v>43225</v>
          </cell>
          <cell r="D4141" t="str">
            <v>A</v>
          </cell>
          <cell r="E4141" t="str">
            <v>IN T/P</v>
          </cell>
          <cell r="G4141" t="str">
            <v>New</v>
          </cell>
          <cell r="H4141" t="str">
            <v>Clear View Cover</v>
          </cell>
          <cell r="J4141">
            <v>69</v>
          </cell>
          <cell r="L4141">
            <v>1</v>
          </cell>
        </row>
        <row r="4142">
          <cell r="A4142" t="str">
            <v>M5</v>
          </cell>
          <cell r="B4142" t="str">
            <v>W18</v>
          </cell>
          <cell r="C4142">
            <v>43225</v>
          </cell>
          <cell r="D4142" t="str">
            <v>A</v>
          </cell>
          <cell r="E4142" t="str">
            <v>IN T/P</v>
          </cell>
          <cell r="G4142" t="str">
            <v>New</v>
          </cell>
          <cell r="H4142" t="str">
            <v>Clear View Cover</v>
          </cell>
          <cell r="J4142">
            <v>50</v>
          </cell>
          <cell r="L4142">
            <v>0</v>
          </cell>
        </row>
        <row r="4143">
          <cell r="A4143" t="str">
            <v>M5</v>
          </cell>
          <cell r="B4143" t="str">
            <v>W18</v>
          </cell>
          <cell r="C4143">
            <v>43225</v>
          </cell>
          <cell r="D4143" t="str">
            <v>A</v>
          </cell>
          <cell r="E4143" t="str">
            <v>IN T/P</v>
          </cell>
          <cell r="G4143" t="str">
            <v>Old</v>
          </cell>
          <cell r="H4143" t="str">
            <v>Clear View Cover</v>
          </cell>
          <cell r="J4143">
            <v>215</v>
          </cell>
          <cell r="L4143">
            <v>0</v>
          </cell>
        </row>
        <row r="4144">
          <cell r="A4144" t="str">
            <v>M5</v>
          </cell>
          <cell r="B4144" t="str">
            <v>W18</v>
          </cell>
          <cell r="C4144">
            <v>43225</v>
          </cell>
          <cell r="D4144" t="str">
            <v>A</v>
          </cell>
          <cell r="E4144" t="str">
            <v>IN T/P</v>
          </cell>
          <cell r="G4144" t="str">
            <v>Old</v>
          </cell>
          <cell r="H4144" t="str">
            <v>Clear View Cover</v>
          </cell>
          <cell r="J4144">
            <v>32</v>
          </cell>
          <cell r="L4144">
            <v>0</v>
          </cell>
        </row>
        <row r="4145">
          <cell r="A4145" t="str">
            <v>M5</v>
          </cell>
          <cell r="B4145" t="str">
            <v>W18</v>
          </cell>
          <cell r="C4145">
            <v>43225</v>
          </cell>
          <cell r="D4145" t="str">
            <v>A</v>
          </cell>
          <cell r="E4145" t="str">
            <v>IN T/P</v>
          </cell>
          <cell r="G4145" t="str">
            <v>Old</v>
          </cell>
          <cell r="H4145" t="str">
            <v>Clear View Cover</v>
          </cell>
          <cell r="J4145">
            <v>34</v>
          </cell>
          <cell r="L4145">
            <v>0</v>
          </cell>
        </row>
        <row r="4146">
          <cell r="A4146" t="str">
            <v>M5</v>
          </cell>
          <cell r="B4146" t="str">
            <v>W18</v>
          </cell>
          <cell r="C4146">
            <v>43225</v>
          </cell>
          <cell r="D4146" t="str">
            <v>A</v>
          </cell>
          <cell r="E4146" t="str">
            <v>IN T/P</v>
          </cell>
          <cell r="G4146" t="str">
            <v>Old</v>
          </cell>
          <cell r="H4146" t="str">
            <v>Clear View Cover</v>
          </cell>
          <cell r="J4146">
            <v>99</v>
          </cell>
          <cell r="L4146">
            <v>0</v>
          </cell>
        </row>
        <row r="4147">
          <cell r="A4147" t="str">
            <v>M5</v>
          </cell>
          <cell r="B4147" t="str">
            <v>W18</v>
          </cell>
          <cell r="C4147">
            <v>43225</v>
          </cell>
          <cell r="D4147" t="str">
            <v>A</v>
          </cell>
          <cell r="E4147" t="str">
            <v>IN T/P</v>
          </cell>
          <cell r="G4147" t="str">
            <v>Old</v>
          </cell>
          <cell r="H4147" t="str">
            <v>Clear View Cover</v>
          </cell>
          <cell r="J4147">
            <v>15</v>
          </cell>
          <cell r="L4147">
            <v>0</v>
          </cell>
        </row>
        <row r="4148">
          <cell r="A4148" t="str">
            <v>M5</v>
          </cell>
          <cell r="B4148" t="str">
            <v>W18</v>
          </cell>
          <cell r="C4148">
            <v>43225</v>
          </cell>
          <cell r="D4148" t="str">
            <v>A</v>
          </cell>
          <cell r="E4148" t="str">
            <v>IN T/P</v>
          </cell>
          <cell r="G4148" t="str">
            <v>Old</v>
          </cell>
          <cell r="H4148" t="str">
            <v>Clear View Cover</v>
          </cell>
          <cell r="J4148">
            <v>29</v>
          </cell>
          <cell r="L4148">
            <v>0</v>
          </cell>
        </row>
        <row r="4149">
          <cell r="A4149" t="str">
            <v>M5</v>
          </cell>
          <cell r="B4149" t="str">
            <v>W18</v>
          </cell>
          <cell r="C4149">
            <v>43225</v>
          </cell>
          <cell r="D4149" t="str">
            <v>A</v>
          </cell>
          <cell r="E4149" t="str">
            <v>IN T/P</v>
          </cell>
          <cell r="G4149" t="str">
            <v>Old</v>
          </cell>
          <cell r="H4149" t="str">
            <v>Clear View Cover</v>
          </cell>
          <cell r="J4149">
            <v>12</v>
          </cell>
          <cell r="L4149">
            <v>0</v>
          </cell>
        </row>
        <row r="4150">
          <cell r="A4150" t="str">
            <v>M5</v>
          </cell>
          <cell r="B4150" t="str">
            <v>W18</v>
          </cell>
          <cell r="C4150">
            <v>43225</v>
          </cell>
          <cell r="D4150" t="str">
            <v>A</v>
          </cell>
          <cell r="E4150" t="str">
            <v>IN T/P</v>
          </cell>
          <cell r="G4150" t="str">
            <v>Old</v>
          </cell>
          <cell r="H4150" t="str">
            <v>Clear View Cover</v>
          </cell>
          <cell r="J4150">
            <v>66</v>
          </cell>
          <cell r="L4150">
            <v>0</v>
          </cell>
        </row>
        <row r="4151">
          <cell r="A4151" t="str">
            <v>M5</v>
          </cell>
          <cell r="B4151" t="str">
            <v>W18</v>
          </cell>
          <cell r="C4151">
            <v>43225</v>
          </cell>
          <cell r="D4151" t="str">
            <v>A</v>
          </cell>
          <cell r="E4151" t="str">
            <v>IN T/P</v>
          </cell>
          <cell r="G4151" t="str">
            <v>Old</v>
          </cell>
          <cell r="H4151" t="str">
            <v>Book cover</v>
          </cell>
          <cell r="J4151">
            <v>2808</v>
          </cell>
          <cell r="L4151">
            <v>0</v>
          </cell>
        </row>
        <row r="4152">
          <cell r="A4152" t="str">
            <v>M5</v>
          </cell>
          <cell r="B4152" t="str">
            <v>W18</v>
          </cell>
          <cell r="C4152">
            <v>43225</v>
          </cell>
          <cell r="D4152" t="str">
            <v>A</v>
          </cell>
          <cell r="E4152" t="str">
            <v>IN T/P</v>
          </cell>
          <cell r="G4152" t="str">
            <v>Old</v>
          </cell>
          <cell r="H4152" t="str">
            <v>Book cover</v>
          </cell>
          <cell r="J4152">
            <v>160</v>
          </cell>
          <cell r="L4152">
            <v>0</v>
          </cell>
        </row>
        <row r="4153">
          <cell r="A4153" t="str">
            <v>M5</v>
          </cell>
          <cell r="B4153" t="str">
            <v>W18</v>
          </cell>
          <cell r="C4153">
            <v>43225</v>
          </cell>
          <cell r="D4153" t="str">
            <v>A</v>
          </cell>
          <cell r="E4153" t="str">
            <v>IN T/P</v>
          </cell>
          <cell r="G4153" t="str">
            <v>Old</v>
          </cell>
          <cell r="H4153" t="str">
            <v>Book cover</v>
          </cell>
          <cell r="J4153">
            <v>308</v>
          </cell>
          <cell r="L4153">
            <v>0</v>
          </cell>
        </row>
        <row r="4154">
          <cell r="A4154" t="str">
            <v>M5</v>
          </cell>
          <cell r="B4154" t="str">
            <v>W18</v>
          </cell>
          <cell r="C4154">
            <v>43225</v>
          </cell>
          <cell r="D4154" t="str">
            <v>A</v>
          </cell>
          <cell r="E4154" t="str">
            <v>IN T/P</v>
          </cell>
          <cell r="G4154" t="str">
            <v>Old</v>
          </cell>
          <cell r="H4154" t="str">
            <v>Book cover</v>
          </cell>
          <cell r="J4154">
            <v>68</v>
          </cell>
          <cell r="L4154">
            <v>0</v>
          </cell>
        </row>
        <row r="4155">
          <cell r="A4155" t="str">
            <v>M5</v>
          </cell>
          <cell r="B4155" t="str">
            <v>W18</v>
          </cell>
          <cell r="C4155">
            <v>43225</v>
          </cell>
          <cell r="D4155" t="str">
            <v>A</v>
          </cell>
          <cell r="E4155" t="str">
            <v>IN VAI</v>
          </cell>
          <cell r="G4155" t="str">
            <v>Old</v>
          </cell>
          <cell r="H4155" t="str">
            <v>Flip Cover</v>
          </cell>
          <cell r="J4155">
            <v>1000</v>
          </cell>
          <cell r="L4155">
            <v>0</v>
          </cell>
        </row>
        <row r="4156">
          <cell r="A4156" t="str">
            <v>M5</v>
          </cell>
          <cell r="B4156" t="str">
            <v>W18</v>
          </cell>
          <cell r="C4156">
            <v>43225</v>
          </cell>
          <cell r="D4156" t="str">
            <v>A</v>
          </cell>
          <cell r="E4156" t="str">
            <v>IN VAI</v>
          </cell>
          <cell r="G4156" t="str">
            <v>Old</v>
          </cell>
          <cell r="H4156" t="str">
            <v>Flip Cover</v>
          </cell>
          <cell r="J4156">
            <v>1000</v>
          </cell>
          <cell r="L4156">
            <v>0</v>
          </cell>
        </row>
        <row r="4157">
          <cell r="A4157" t="str">
            <v>M5</v>
          </cell>
          <cell r="B4157" t="str">
            <v>W18</v>
          </cell>
          <cell r="C4157">
            <v>43225</v>
          </cell>
          <cell r="D4157" t="str">
            <v>A</v>
          </cell>
          <cell r="E4157" t="str">
            <v>PACKING</v>
          </cell>
          <cell r="G4157" t="str">
            <v>New</v>
          </cell>
          <cell r="H4157" t="str">
            <v>Clear View Cover</v>
          </cell>
          <cell r="J4157">
            <v>63</v>
          </cell>
          <cell r="L4157">
            <v>3</v>
          </cell>
        </row>
        <row r="4158">
          <cell r="A4158" t="str">
            <v>M5</v>
          </cell>
          <cell r="B4158" t="str">
            <v>W18</v>
          </cell>
          <cell r="C4158">
            <v>43225</v>
          </cell>
          <cell r="D4158" t="str">
            <v>A</v>
          </cell>
          <cell r="E4158" t="str">
            <v>PACKING</v>
          </cell>
          <cell r="G4158" t="str">
            <v>New</v>
          </cell>
          <cell r="H4158" t="str">
            <v>Clear View Cover</v>
          </cell>
          <cell r="J4158">
            <v>358</v>
          </cell>
          <cell r="L4158">
            <v>5</v>
          </cell>
        </row>
        <row r="4159">
          <cell r="A4159" t="str">
            <v>M5</v>
          </cell>
          <cell r="B4159" t="str">
            <v>W18</v>
          </cell>
          <cell r="C4159">
            <v>43225</v>
          </cell>
          <cell r="D4159" t="str">
            <v>A</v>
          </cell>
          <cell r="E4159" t="str">
            <v>PACKING</v>
          </cell>
          <cell r="G4159" t="str">
            <v>Old</v>
          </cell>
          <cell r="H4159" t="str">
            <v>Clear View Cover</v>
          </cell>
          <cell r="J4159">
            <v>33</v>
          </cell>
          <cell r="L4159">
            <v>0</v>
          </cell>
        </row>
        <row r="4160">
          <cell r="A4160" t="str">
            <v>M5</v>
          </cell>
          <cell r="B4160" t="str">
            <v>W18</v>
          </cell>
          <cell r="C4160">
            <v>43225</v>
          </cell>
          <cell r="D4160" t="str">
            <v>A</v>
          </cell>
          <cell r="E4160" t="str">
            <v>PACKING</v>
          </cell>
          <cell r="G4160" t="str">
            <v>Old</v>
          </cell>
          <cell r="H4160" t="str">
            <v>Clear View Cover</v>
          </cell>
          <cell r="J4160">
            <v>61</v>
          </cell>
          <cell r="L4160">
            <v>0</v>
          </cell>
        </row>
        <row r="4161">
          <cell r="A4161" t="str">
            <v>M5</v>
          </cell>
          <cell r="B4161" t="str">
            <v>W18</v>
          </cell>
          <cell r="C4161">
            <v>43225</v>
          </cell>
          <cell r="D4161" t="str">
            <v>A</v>
          </cell>
          <cell r="E4161" t="str">
            <v>PACKING</v>
          </cell>
          <cell r="G4161" t="str">
            <v>New</v>
          </cell>
          <cell r="H4161" t="str">
            <v>Clear View Cover</v>
          </cell>
          <cell r="J4161">
            <v>61</v>
          </cell>
          <cell r="L4161">
            <v>0</v>
          </cell>
        </row>
        <row r="4162">
          <cell r="A4162" t="str">
            <v>M5</v>
          </cell>
          <cell r="B4162" t="str">
            <v>W18</v>
          </cell>
          <cell r="C4162">
            <v>43225</v>
          </cell>
          <cell r="D4162" t="str">
            <v>A</v>
          </cell>
          <cell r="E4162" t="str">
            <v>PACKING</v>
          </cell>
          <cell r="G4162" t="str">
            <v>Old</v>
          </cell>
          <cell r="H4162" t="str">
            <v>Clear View Cover</v>
          </cell>
          <cell r="J4162">
            <v>40</v>
          </cell>
          <cell r="L4162">
            <v>0</v>
          </cell>
        </row>
        <row r="4163">
          <cell r="A4163" t="str">
            <v>M5</v>
          </cell>
          <cell r="B4163" t="str">
            <v>W18</v>
          </cell>
          <cell r="C4163">
            <v>43225</v>
          </cell>
          <cell r="D4163" t="str">
            <v>A</v>
          </cell>
          <cell r="E4163" t="str">
            <v>PACKING</v>
          </cell>
          <cell r="G4163" t="str">
            <v>Old</v>
          </cell>
          <cell r="H4163" t="str">
            <v>Book cover</v>
          </cell>
          <cell r="J4163">
            <v>1016</v>
          </cell>
          <cell r="L4163">
            <v>16</v>
          </cell>
        </row>
        <row r="4164">
          <cell r="A4164" t="str">
            <v>M5</v>
          </cell>
          <cell r="B4164" t="str">
            <v>W18</v>
          </cell>
          <cell r="C4164">
            <v>43225</v>
          </cell>
          <cell r="D4164" t="str">
            <v>A</v>
          </cell>
          <cell r="E4164" t="str">
            <v>PACKING</v>
          </cell>
          <cell r="G4164" t="str">
            <v>Old</v>
          </cell>
          <cell r="H4164" t="str">
            <v>Book cover</v>
          </cell>
          <cell r="J4164">
            <v>62</v>
          </cell>
          <cell r="L4164">
            <v>2</v>
          </cell>
        </row>
        <row r="4165">
          <cell r="A4165" t="str">
            <v>M5</v>
          </cell>
          <cell r="B4165" t="str">
            <v>W18</v>
          </cell>
          <cell r="C4165">
            <v>43225</v>
          </cell>
          <cell r="D4165" t="str">
            <v>A</v>
          </cell>
          <cell r="E4165" t="str">
            <v>PACKING</v>
          </cell>
          <cell r="G4165" t="str">
            <v>Old</v>
          </cell>
          <cell r="H4165" t="str">
            <v>Book cover</v>
          </cell>
          <cell r="J4165">
            <v>1311</v>
          </cell>
          <cell r="L4165">
            <v>11</v>
          </cell>
        </row>
        <row r="4166">
          <cell r="A4166" t="str">
            <v>M5</v>
          </cell>
          <cell r="B4166" t="str">
            <v>W18</v>
          </cell>
          <cell r="C4166">
            <v>43225</v>
          </cell>
          <cell r="D4166" t="str">
            <v>A</v>
          </cell>
          <cell r="E4166" t="str">
            <v>PACKING</v>
          </cell>
          <cell r="G4166" t="str">
            <v>Old</v>
          </cell>
          <cell r="H4166" t="str">
            <v>Book cover</v>
          </cell>
          <cell r="J4166">
            <v>113</v>
          </cell>
          <cell r="L4166">
            <v>2</v>
          </cell>
        </row>
        <row r="4167">
          <cell r="A4167" t="str">
            <v>M5</v>
          </cell>
          <cell r="B4167" t="str">
            <v>W18</v>
          </cell>
          <cell r="C4167">
            <v>43225</v>
          </cell>
          <cell r="D4167" t="str">
            <v>A</v>
          </cell>
          <cell r="E4167" t="str">
            <v>PACKING</v>
          </cell>
          <cell r="G4167" t="str">
            <v>Old</v>
          </cell>
          <cell r="H4167" t="str">
            <v>Book cover</v>
          </cell>
          <cell r="J4167">
            <v>2166</v>
          </cell>
          <cell r="L4167">
            <v>4</v>
          </cell>
        </row>
        <row r="4168">
          <cell r="A4168" t="str">
            <v>M5</v>
          </cell>
          <cell r="B4168" t="str">
            <v>W18</v>
          </cell>
          <cell r="C4168">
            <v>43225</v>
          </cell>
          <cell r="D4168" t="str">
            <v>A</v>
          </cell>
          <cell r="E4168" t="str">
            <v>PACKING</v>
          </cell>
          <cell r="G4168" t="str">
            <v>Old</v>
          </cell>
          <cell r="H4168" t="str">
            <v>Clear View Cover</v>
          </cell>
          <cell r="J4168">
            <v>49</v>
          </cell>
          <cell r="L4168">
            <v>3</v>
          </cell>
        </row>
        <row r="4169">
          <cell r="A4169" t="str">
            <v>M5</v>
          </cell>
          <cell r="B4169" t="str">
            <v>W18</v>
          </cell>
          <cell r="C4169">
            <v>43225</v>
          </cell>
          <cell r="D4169" t="str">
            <v>A</v>
          </cell>
          <cell r="E4169" t="str">
            <v>PACKING</v>
          </cell>
          <cell r="G4169" t="str">
            <v>Old</v>
          </cell>
          <cell r="H4169" t="str">
            <v>Clear View Cover</v>
          </cell>
          <cell r="J4169">
            <v>96</v>
          </cell>
          <cell r="L4169">
            <v>0</v>
          </cell>
        </row>
        <row r="4170">
          <cell r="A4170" t="str">
            <v>M5</v>
          </cell>
          <cell r="B4170" t="str">
            <v>W18</v>
          </cell>
          <cell r="C4170">
            <v>43225</v>
          </cell>
          <cell r="D4170" t="str">
            <v>A</v>
          </cell>
          <cell r="E4170" t="str">
            <v>PACKING</v>
          </cell>
          <cell r="G4170" t="str">
            <v>Old</v>
          </cell>
          <cell r="H4170" t="str">
            <v>Book cover</v>
          </cell>
          <cell r="J4170">
            <v>640</v>
          </cell>
          <cell r="L4170">
            <v>0</v>
          </cell>
        </row>
        <row r="4171">
          <cell r="A4171" t="str">
            <v>M5</v>
          </cell>
          <cell r="B4171" t="str">
            <v>W19</v>
          </cell>
          <cell r="C4171">
            <v>43227</v>
          </cell>
          <cell r="D4171" t="str">
            <v>A</v>
          </cell>
          <cell r="E4171" t="str">
            <v>PACKING</v>
          </cell>
          <cell r="G4171" t="str">
            <v>Old</v>
          </cell>
          <cell r="H4171" t="str">
            <v>Flip Cover</v>
          </cell>
          <cell r="J4171">
            <v>1410</v>
          </cell>
          <cell r="L4171">
            <v>0</v>
          </cell>
        </row>
        <row r="4172">
          <cell r="A4172" t="str">
            <v>M5</v>
          </cell>
          <cell r="B4172" t="str">
            <v>W19</v>
          </cell>
          <cell r="C4172">
            <v>43227</v>
          </cell>
          <cell r="D4172" t="str">
            <v>A</v>
          </cell>
          <cell r="E4172" t="str">
            <v>PACKING</v>
          </cell>
          <cell r="G4172" t="str">
            <v>Old</v>
          </cell>
          <cell r="H4172" t="str">
            <v>Flip Cover</v>
          </cell>
          <cell r="J4172">
            <v>526</v>
          </cell>
          <cell r="L4172">
            <v>0</v>
          </cell>
        </row>
        <row r="4173">
          <cell r="A4173" t="str">
            <v>M5</v>
          </cell>
          <cell r="B4173" t="str">
            <v>W19</v>
          </cell>
          <cell r="C4173">
            <v>43227</v>
          </cell>
          <cell r="D4173" t="str">
            <v>A</v>
          </cell>
          <cell r="E4173" t="str">
            <v>PACKING</v>
          </cell>
          <cell r="G4173" t="str">
            <v>New</v>
          </cell>
          <cell r="H4173" t="str">
            <v>Clear View Cover</v>
          </cell>
          <cell r="J4173">
            <v>1855</v>
          </cell>
          <cell r="L4173">
            <v>6</v>
          </cell>
        </row>
        <row r="4174">
          <cell r="A4174" t="str">
            <v>M5</v>
          </cell>
          <cell r="B4174" t="str">
            <v>W19</v>
          </cell>
          <cell r="C4174">
            <v>43227</v>
          </cell>
          <cell r="D4174" t="str">
            <v>A</v>
          </cell>
          <cell r="E4174" t="str">
            <v>ASSY</v>
          </cell>
          <cell r="G4174" t="str">
            <v>Old</v>
          </cell>
          <cell r="H4174" t="str">
            <v>Book cover</v>
          </cell>
          <cell r="J4174">
            <v>880</v>
          </cell>
          <cell r="L4174">
            <v>14</v>
          </cell>
        </row>
        <row r="4175">
          <cell r="A4175" t="str">
            <v>M5</v>
          </cell>
          <cell r="B4175" t="str">
            <v>W19</v>
          </cell>
          <cell r="C4175">
            <v>43227</v>
          </cell>
          <cell r="D4175" t="str">
            <v>A</v>
          </cell>
          <cell r="E4175" t="str">
            <v>ASSY</v>
          </cell>
          <cell r="G4175" t="str">
            <v>Old</v>
          </cell>
          <cell r="H4175" t="str">
            <v>Book cover</v>
          </cell>
          <cell r="J4175">
            <v>662</v>
          </cell>
          <cell r="L4175">
            <v>22</v>
          </cell>
        </row>
        <row r="4176">
          <cell r="A4176" t="str">
            <v>M5</v>
          </cell>
          <cell r="B4176" t="str">
            <v>W19</v>
          </cell>
          <cell r="C4176">
            <v>43227</v>
          </cell>
          <cell r="D4176" t="str">
            <v>A</v>
          </cell>
          <cell r="E4176" t="str">
            <v>ASSY</v>
          </cell>
          <cell r="G4176" t="str">
            <v>Old</v>
          </cell>
          <cell r="H4176" t="str">
            <v>Book cover</v>
          </cell>
          <cell r="J4176">
            <v>92</v>
          </cell>
          <cell r="L4176">
            <v>0</v>
          </cell>
        </row>
        <row r="4177">
          <cell r="A4177" t="str">
            <v>M5</v>
          </cell>
          <cell r="B4177" t="str">
            <v>W19</v>
          </cell>
          <cell r="C4177">
            <v>43227</v>
          </cell>
          <cell r="D4177" t="str">
            <v>A</v>
          </cell>
          <cell r="E4177" t="str">
            <v>ASSY</v>
          </cell>
          <cell r="G4177" t="str">
            <v>Old</v>
          </cell>
          <cell r="H4177" t="str">
            <v>Book cover</v>
          </cell>
          <cell r="J4177">
            <v>1125</v>
          </cell>
          <cell r="L4177">
            <v>5</v>
          </cell>
        </row>
        <row r="4178">
          <cell r="A4178" t="str">
            <v>M5</v>
          </cell>
          <cell r="B4178" t="str">
            <v>W19</v>
          </cell>
          <cell r="C4178">
            <v>43227</v>
          </cell>
          <cell r="D4178" t="str">
            <v>A</v>
          </cell>
          <cell r="E4178" t="str">
            <v>ASSY</v>
          </cell>
          <cell r="G4178" t="str">
            <v>Old</v>
          </cell>
          <cell r="H4178" t="str">
            <v>Book cover</v>
          </cell>
          <cell r="J4178">
            <v>561</v>
          </cell>
          <cell r="L4178">
            <v>3</v>
          </cell>
        </row>
        <row r="4179">
          <cell r="A4179" t="str">
            <v>M5</v>
          </cell>
          <cell r="B4179" t="str">
            <v>W19</v>
          </cell>
          <cell r="C4179">
            <v>43227</v>
          </cell>
          <cell r="D4179" t="str">
            <v>A</v>
          </cell>
          <cell r="E4179" t="str">
            <v>ASSY</v>
          </cell>
          <cell r="G4179" t="str">
            <v>Old</v>
          </cell>
          <cell r="H4179" t="str">
            <v>Book cover</v>
          </cell>
          <cell r="J4179">
            <v>307</v>
          </cell>
          <cell r="L4179">
            <v>0</v>
          </cell>
        </row>
        <row r="4180">
          <cell r="A4180" t="str">
            <v>M5</v>
          </cell>
          <cell r="B4180" t="str">
            <v>W19</v>
          </cell>
          <cell r="C4180">
            <v>43227</v>
          </cell>
          <cell r="D4180" t="str">
            <v>A</v>
          </cell>
          <cell r="E4180" t="str">
            <v>ASSY</v>
          </cell>
          <cell r="G4180" t="str">
            <v>Old</v>
          </cell>
          <cell r="H4180" t="str">
            <v>Flip Cover</v>
          </cell>
          <cell r="J4180">
            <v>107</v>
          </cell>
          <cell r="L4180">
            <v>0</v>
          </cell>
        </row>
        <row r="4181">
          <cell r="A4181" t="str">
            <v>M5</v>
          </cell>
          <cell r="B4181" t="str">
            <v>W19</v>
          </cell>
          <cell r="C4181">
            <v>43227</v>
          </cell>
          <cell r="D4181" t="str">
            <v>A</v>
          </cell>
          <cell r="E4181" t="str">
            <v>ASSY</v>
          </cell>
          <cell r="G4181" t="str">
            <v>Old</v>
          </cell>
          <cell r="H4181" t="str">
            <v>Flip Cover</v>
          </cell>
          <cell r="J4181">
            <v>175</v>
          </cell>
          <cell r="L4181">
            <v>0</v>
          </cell>
        </row>
        <row r="4182">
          <cell r="A4182" t="str">
            <v>M5</v>
          </cell>
          <cell r="B4182" t="str">
            <v>W19</v>
          </cell>
          <cell r="C4182">
            <v>43227</v>
          </cell>
          <cell r="D4182" t="str">
            <v>A</v>
          </cell>
          <cell r="E4182" t="str">
            <v>ASSY</v>
          </cell>
          <cell r="G4182" t="str">
            <v>Old</v>
          </cell>
          <cell r="H4182" t="str">
            <v>Flip Cover</v>
          </cell>
          <cell r="J4182">
            <v>343</v>
          </cell>
          <cell r="L4182">
            <v>0</v>
          </cell>
        </row>
        <row r="4183">
          <cell r="A4183" t="str">
            <v>M5</v>
          </cell>
          <cell r="B4183" t="str">
            <v>W19</v>
          </cell>
          <cell r="C4183">
            <v>43227</v>
          </cell>
          <cell r="D4183" t="str">
            <v>A</v>
          </cell>
          <cell r="E4183" t="str">
            <v>ASSY</v>
          </cell>
          <cell r="G4183" t="str">
            <v>Old</v>
          </cell>
          <cell r="H4183" t="str">
            <v>Flip Cover</v>
          </cell>
          <cell r="J4183">
            <v>810</v>
          </cell>
          <cell r="L4183">
            <v>0</v>
          </cell>
        </row>
        <row r="4184">
          <cell r="A4184" t="str">
            <v>M5</v>
          </cell>
          <cell r="B4184" t="str">
            <v>W19</v>
          </cell>
          <cell r="C4184">
            <v>43227</v>
          </cell>
          <cell r="D4184" t="str">
            <v>A</v>
          </cell>
          <cell r="E4184" t="str">
            <v>ASSY</v>
          </cell>
          <cell r="G4184" t="str">
            <v>New</v>
          </cell>
          <cell r="H4184" t="str">
            <v>Clear View Cover</v>
          </cell>
          <cell r="J4184">
            <v>2904</v>
          </cell>
          <cell r="L4184">
            <v>14</v>
          </cell>
        </row>
        <row r="4185">
          <cell r="A4185" t="str">
            <v>M5</v>
          </cell>
          <cell r="B4185" t="str">
            <v>W19</v>
          </cell>
          <cell r="C4185">
            <v>43227</v>
          </cell>
          <cell r="D4185" t="str">
            <v>A</v>
          </cell>
          <cell r="E4185" t="str">
            <v>ASSY</v>
          </cell>
          <cell r="G4185" t="str">
            <v>New</v>
          </cell>
          <cell r="H4185" t="str">
            <v>Clear View Cover</v>
          </cell>
          <cell r="J4185">
            <v>368</v>
          </cell>
          <cell r="L4185">
            <v>0</v>
          </cell>
        </row>
        <row r="4186">
          <cell r="A4186" t="str">
            <v>M5</v>
          </cell>
          <cell r="B4186" t="str">
            <v>W19</v>
          </cell>
          <cell r="C4186">
            <v>43227</v>
          </cell>
          <cell r="D4186" t="str">
            <v>A</v>
          </cell>
          <cell r="E4186" t="str">
            <v>ASSY</v>
          </cell>
          <cell r="G4186" t="str">
            <v>Old</v>
          </cell>
          <cell r="H4186" t="str">
            <v>Clear View Cover</v>
          </cell>
          <cell r="J4186">
            <v>1367</v>
          </cell>
          <cell r="L4186">
            <v>7</v>
          </cell>
        </row>
        <row r="4187">
          <cell r="A4187" t="str">
            <v>M5</v>
          </cell>
          <cell r="B4187" t="str">
            <v>W19</v>
          </cell>
          <cell r="C4187">
            <v>43227</v>
          </cell>
          <cell r="D4187" t="str">
            <v>A</v>
          </cell>
          <cell r="E4187" t="str">
            <v>ASSY</v>
          </cell>
          <cell r="G4187" t="str">
            <v>New</v>
          </cell>
          <cell r="H4187" t="str">
            <v>Clear View Cover</v>
          </cell>
          <cell r="J4187">
            <v>247</v>
          </cell>
          <cell r="L4187">
            <v>0</v>
          </cell>
        </row>
        <row r="4188">
          <cell r="A4188" t="str">
            <v>M5</v>
          </cell>
          <cell r="B4188" t="str">
            <v>W19</v>
          </cell>
          <cell r="C4188">
            <v>43227</v>
          </cell>
          <cell r="D4188" t="str">
            <v>A</v>
          </cell>
          <cell r="E4188" t="str">
            <v>ASSY</v>
          </cell>
          <cell r="G4188" t="str">
            <v>New</v>
          </cell>
          <cell r="H4188" t="str">
            <v>Clear View Cover</v>
          </cell>
          <cell r="J4188">
            <v>142</v>
          </cell>
          <cell r="L4188">
            <v>0</v>
          </cell>
        </row>
        <row r="4189">
          <cell r="A4189" t="str">
            <v>M5</v>
          </cell>
          <cell r="B4189" t="str">
            <v>W19</v>
          </cell>
          <cell r="C4189">
            <v>43227</v>
          </cell>
          <cell r="D4189" t="str">
            <v>A</v>
          </cell>
          <cell r="E4189" t="str">
            <v>ASSY</v>
          </cell>
          <cell r="G4189" t="str">
            <v>Old</v>
          </cell>
          <cell r="H4189" t="str">
            <v>Clear View Cover</v>
          </cell>
          <cell r="J4189">
            <v>1060</v>
          </cell>
          <cell r="L4189">
            <v>4</v>
          </cell>
        </row>
        <row r="4190">
          <cell r="A4190" t="str">
            <v>M5</v>
          </cell>
          <cell r="B4190" t="str">
            <v>W19</v>
          </cell>
          <cell r="C4190">
            <v>43227</v>
          </cell>
          <cell r="D4190" t="str">
            <v>A</v>
          </cell>
          <cell r="E4190" t="str">
            <v>ASSY</v>
          </cell>
          <cell r="G4190" t="str">
            <v>Old</v>
          </cell>
          <cell r="H4190" t="str">
            <v>Clear View Cover</v>
          </cell>
          <cell r="J4190">
            <v>288</v>
          </cell>
          <cell r="L4190">
            <v>0</v>
          </cell>
        </row>
        <row r="4191">
          <cell r="A4191" t="str">
            <v>M5</v>
          </cell>
          <cell r="B4191" t="str">
            <v>W19</v>
          </cell>
          <cell r="C4191">
            <v>43227</v>
          </cell>
          <cell r="D4191" t="str">
            <v>A</v>
          </cell>
          <cell r="E4191" t="str">
            <v>ASSY</v>
          </cell>
          <cell r="G4191" t="str">
            <v>Old</v>
          </cell>
          <cell r="H4191" t="str">
            <v>Clear View Cover</v>
          </cell>
          <cell r="J4191">
            <v>146</v>
          </cell>
          <cell r="L4191">
            <v>0</v>
          </cell>
        </row>
        <row r="4192">
          <cell r="A4192" t="str">
            <v>M5</v>
          </cell>
          <cell r="B4192" t="str">
            <v>W19</v>
          </cell>
          <cell r="C4192">
            <v>43227</v>
          </cell>
          <cell r="D4192" t="str">
            <v>A</v>
          </cell>
          <cell r="E4192" t="str">
            <v>MAIN HEATING</v>
          </cell>
          <cell r="G4192" t="str">
            <v>Old</v>
          </cell>
          <cell r="H4192" t="str">
            <v>Clear View Cover</v>
          </cell>
          <cell r="J4192">
            <v>964</v>
          </cell>
          <cell r="L4192">
            <v>3</v>
          </cell>
        </row>
        <row r="4193">
          <cell r="A4193" t="str">
            <v>M5</v>
          </cell>
          <cell r="B4193" t="str">
            <v>W19</v>
          </cell>
          <cell r="C4193">
            <v>43227</v>
          </cell>
          <cell r="D4193" t="str">
            <v>A</v>
          </cell>
          <cell r="E4193" t="str">
            <v>MAIN HEATING</v>
          </cell>
          <cell r="G4193" t="str">
            <v>New</v>
          </cell>
          <cell r="H4193" t="str">
            <v>Clear View Cover</v>
          </cell>
          <cell r="J4193">
            <v>2171</v>
          </cell>
          <cell r="L4193">
            <v>8</v>
          </cell>
        </row>
        <row r="4194">
          <cell r="A4194" t="str">
            <v>M5</v>
          </cell>
          <cell r="B4194" t="str">
            <v>W19</v>
          </cell>
          <cell r="C4194">
            <v>43227</v>
          </cell>
          <cell r="D4194" t="str">
            <v>A</v>
          </cell>
          <cell r="E4194" t="str">
            <v>MAIN HEATING</v>
          </cell>
          <cell r="G4194" t="str">
            <v>New</v>
          </cell>
          <cell r="H4194" t="str">
            <v>Clear View Cover</v>
          </cell>
          <cell r="J4194">
            <v>684</v>
          </cell>
          <cell r="L4194">
            <v>0</v>
          </cell>
        </row>
        <row r="4195">
          <cell r="A4195" t="str">
            <v>M5</v>
          </cell>
          <cell r="B4195" t="str">
            <v>W19</v>
          </cell>
          <cell r="C4195">
            <v>43227</v>
          </cell>
          <cell r="D4195" t="str">
            <v>A</v>
          </cell>
          <cell r="E4195" t="str">
            <v>ASSY</v>
          </cell>
          <cell r="G4195" t="str">
            <v>Old Silicon</v>
          </cell>
          <cell r="H4195" t="str">
            <v>Silicon</v>
          </cell>
          <cell r="J4195">
            <v>445</v>
          </cell>
          <cell r="L4195">
            <v>3</v>
          </cell>
        </row>
        <row r="4196">
          <cell r="A4196" t="str">
            <v>M5</v>
          </cell>
          <cell r="B4196" t="str">
            <v>W19</v>
          </cell>
          <cell r="C4196">
            <v>43227</v>
          </cell>
          <cell r="D4196" t="str">
            <v>A</v>
          </cell>
          <cell r="E4196" t="str">
            <v>ASSY</v>
          </cell>
          <cell r="G4196" t="str">
            <v>Old Silicon</v>
          </cell>
          <cell r="H4196" t="str">
            <v>Silicon</v>
          </cell>
          <cell r="J4196">
            <v>1620</v>
          </cell>
          <cell r="L4196">
            <v>15</v>
          </cell>
        </row>
        <row r="4197">
          <cell r="A4197" t="str">
            <v>M5</v>
          </cell>
          <cell r="B4197" t="str">
            <v>W19</v>
          </cell>
          <cell r="C4197">
            <v>43227</v>
          </cell>
          <cell r="D4197" t="str">
            <v>A</v>
          </cell>
          <cell r="E4197" t="str">
            <v>EDGE COATING</v>
          </cell>
          <cell r="G4197" t="str">
            <v>Old</v>
          </cell>
          <cell r="H4197" t="str">
            <v>Book cover</v>
          </cell>
          <cell r="J4197">
            <v>54</v>
          </cell>
          <cell r="L4197">
            <v>2</v>
          </cell>
        </row>
        <row r="4198">
          <cell r="A4198" t="str">
            <v>M5</v>
          </cell>
          <cell r="B4198" t="str">
            <v>W19</v>
          </cell>
          <cell r="C4198">
            <v>43227</v>
          </cell>
          <cell r="D4198" t="str">
            <v>A</v>
          </cell>
          <cell r="E4198" t="str">
            <v>EDGE COATING</v>
          </cell>
          <cell r="G4198" t="str">
            <v>Old</v>
          </cell>
          <cell r="H4198" t="str">
            <v>Book cover</v>
          </cell>
          <cell r="J4198">
            <v>1872</v>
          </cell>
          <cell r="L4198">
            <v>0</v>
          </cell>
        </row>
        <row r="4199">
          <cell r="A4199" t="str">
            <v>M5</v>
          </cell>
          <cell r="B4199" t="str">
            <v>W19</v>
          </cell>
          <cell r="C4199">
            <v>43227</v>
          </cell>
          <cell r="D4199" t="str">
            <v>A</v>
          </cell>
          <cell r="E4199" t="str">
            <v>EDGE COATING</v>
          </cell>
          <cell r="G4199" t="str">
            <v>Old</v>
          </cell>
          <cell r="H4199" t="str">
            <v>Book cover</v>
          </cell>
          <cell r="J4199">
            <v>132</v>
          </cell>
          <cell r="L4199">
            <v>2</v>
          </cell>
        </row>
        <row r="4200">
          <cell r="A4200" t="str">
            <v>M5</v>
          </cell>
          <cell r="B4200" t="str">
            <v>W19</v>
          </cell>
          <cell r="C4200">
            <v>43227</v>
          </cell>
          <cell r="D4200" t="str">
            <v>A</v>
          </cell>
          <cell r="E4200" t="str">
            <v>EDGE COATING</v>
          </cell>
          <cell r="G4200" t="str">
            <v>Old</v>
          </cell>
          <cell r="H4200" t="str">
            <v>Book cover</v>
          </cell>
          <cell r="J4200">
            <v>984</v>
          </cell>
          <cell r="L4200">
            <v>0</v>
          </cell>
        </row>
        <row r="4201">
          <cell r="A4201" t="str">
            <v>M5</v>
          </cell>
          <cell r="B4201" t="str">
            <v>W19</v>
          </cell>
          <cell r="C4201">
            <v>43227</v>
          </cell>
          <cell r="D4201" t="str">
            <v>A</v>
          </cell>
          <cell r="E4201" t="str">
            <v>EDGE COATING</v>
          </cell>
          <cell r="G4201" t="str">
            <v>Old</v>
          </cell>
          <cell r="H4201" t="str">
            <v>Book cover</v>
          </cell>
          <cell r="J4201">
            <v>858</v>
          </cell>
          <cell r="L4201">
            <v>0</v>
          </cell>
        </row>
        <row r="4202">
          <cell r="A4202" t="str">
            <v>M5</v>
          </cell>
          <cell r="B4202" t="str">
            <v>W19</v>
          </cell>
          <cell r="C4202">
            <v>43227</v>
          </cell>
          <cell r="D4202" t="str">
            <v>A</v>
          </cell>
          <cell r="E4202" t="str">
            <v>EDGE COATING</v>
          </cell>
          <cell r="G4202" t="str">
            <v>Old</v>
          </cell>
          <cell r="H4202" t="str">
            <v>Book cover</v>
          </cell>
          <cell r="J4202">
            <v>43</v>
          </cell>
          <cell r="L4202">
            <v>2</v>
          </cell>
        </row>
        <row r="4203">
          <cell r="A4203" t="str">
            <v>M5</v>
          </cell>
          <cell r="B4203" t="str">
            <v>W19</v>
          </cell>
          <cell r="C4203">
            <v>43227</v>
          </cell>
          <cell r="D4203" t="str">
            <v>A</v>
          </cell>
          <cell r="E4203" t="str">
            <v>EDGE COATING</v>
          </cell>
          <cell r="G4203" t="str">
            <v>Old</v>
          </cell>
          <cell r="H4203" t="str">
            <v>Book cover</v>
          </cell>
          <cell r="J4203">
            <v>28</v>
          </cell>
          <cell r="L4203">
            <v>0</v>
          </cell>
        </row>
        <row r="4204">
          <cell r="A4204" t="str">
            <v>M5</v>
          </cell>
          <cell r="B4204" t="str">
            <v>W19</v>
          </cell>
          <cell r="C4204">
            <v>43227</v>
          </cell>
          <cell r="D4204" t="str">
            <v>A</v>
          </cell>
          <cell r="E4204" t="str">
            <v>EDGE COATING</v>
          </cell>
          <cell r="G4204" t="str">
            <v>Old</v>
          </cell>
          <cell r="H4204" t="str">
            <v>Book cover</v>
          </cell>
          <cell r="J4204">
            <v>30</v>
          </cell>
          <cell r="L4204">
            <v>2</v>
          </cell>
        </row>
        <row r="4205">
          <cell r="A4205" t="str">
            <v>M5</v>
          </cell>
          <cell r="B4205" t="str">
            <v>W19</v>
          </cell>
          <cell r="C4205">
            <v>43227</v>
          </cell>
          <cell r="D4205" t="str">
            <v>A</v>
          </cell>
          <cell r="E4205" t="str">
            <v>EDGE COATING</v>
          </cell>
          <cell r="G4205" t="str">
            <v>New</v>
          </cell>
          <cell r="H4205" t="str">
            <v>Clear View Cover</v>
          </cell>
          <cell r="J4205">
            <v>708</v>
          </cell>
          <cell r="L4205">
            <v>4</v>
          </cell>
        </row>
        <row r="4206">
          <cell r="A4206" t="str">
            <v>M5</v>
          </cell>
          <cell r="B4206" t="str">
            <v>W19</v>
          </cell>
          <cell r="C4206">
            <v>43227</v>
          </cell>
          <cell r="D4206" t="str">
            <v>A</v>
          </cell>
          <cell r="E4206" t="str">
            <v>EDGE COATING</v>
          </cell>
          <cell r="G4206" t="str">
            <v>New</v>
          </cell>
          <cell r="H4206" t="str">
            <v>Clear View Cover</v>
          </cell>
          <cell r="J4206">
            <v>2354</v>
          </cell>
          <cell r="L4206">
            <v>2</v>
          </cell>
        </row>
        <row r="4207">
          <cell r="A4207" t="str">
            <v>M5</v>
          </cell>
          <cell r="B4207" t="str">
            <v>W19</v>
          </cell>
          <cell r="C4207">
            <v>43227</v>
          </cell>
          <cell r="D4207" t="str">
            <v>A</v>
          </cell>
          <cell r="E4207" t="str">
            <v>EDGE COATING</v>
          </cell>
          <cell r="G4207" t="str">
            <v>Old</v>
          </cell>
          <cell r="H4207" t="str">
            <v>Clear View Cover</v>
          </cell>
          <cell r="J4207">
            <v>1065</v>
          </cell>
          <cell r="L4207">
            <v>0</v>
          </cell>
        </row>
        <row r="4208">
          <cell r="A4208" t="str">
            <v>M5</v>
          </cell>
          <cell r="B4208" t="str">
            <v>W19</v>
          </cell>
          <cell r="C4208">
            <v>43227</v>
          </cell>
          <cell r="D4208" t="str">
            <v>A</v>
          </cell>
          <cell r="E4208" t="str">
            <v>EDGE COATING</v>
          </cell>
          <cell r="G4208" t="str">
            <v>Old</v>
          </cell>
          <cell r="H4208" t="str">
            <v>Flip Cover</v>
          </cell>
          <cell r="J4208">
            <v>266</v>
          </cell>
          <cell r="L4208">
            <v>0</v>
          </cell>
        </row>
        <row r="4209">
          <cell r="A4209" t="str">
            <v>M5</v>
          </cell>
          <cell r="B4209" t="str">
            <v>W19</v>
          </cell>
          <cell r="C4209">
            <v>43227</v>
          </cell>
          <cell r="D4209" t="str">
            <v>A</v>
          </cell>
          <cell r="E4209" t="str">
            <v>EDGE COATING</v>
          </cell>
          <cell r="G4209" t="str">
            <v>Old</v>
          </cell>
          <cell r="H4209" t="str">
            <v>Flip Cover</v>
          </cell>
          <cell r="J4209">
            <v>203</v>
          </cell>
          <cell r="L4209">
            <v>0</v>
          </cell>
        </row>
        <row r="4210">
          <cell r="A4210" t="str">
            <v>M5</v>
          </cell>
          <cell r="B4210" t="str">
            <v>W19</v>
          </cell>
          <cell r="C4210">
            <v>43227</v>
          </cell>
          <cell r="D4210" t="str">
            <v>A</v>
          </cell>
          <cell r="E4210" t="str">
            <v>EDGE COATING</v>
          </cell>
          <cell r="G4210" t="str">
            <v>Old</v>
          </cell>
          <cell r="H4210" t="str">
            <v>Clear View Cover</v>
          </cell>
          <cell r="J4210">
            <v>570</v>
          </cell>
          <cell r="L4210">
            <v>0</v>
          </cell>
        </row>
        <row r="4211">
          <cell r="A4211" t="str">
            <v>M5</v>
          </cell>
          <cell r="B4211" t="str">
            <v>W19</v>
          </cell>
          <cell r="C4211">
            <v>43227</v>
          </cell>
          <cell r="D4211" t="str">
            <v>A</v>
          </cell>
          <cell r="E4211" t="str">
            <v>IN T/P</v>
          </cell>
          <cell r="G4211" t="str">
            <v>New</v>
          </cell>
          <cell r="H4211" t="str">
            <v>Clear View Cover</v>
          </cell>
          <cell r="J4211">
            <v>962</v>
          </cell>
          <cell r="L4211">
            <v>0</v>
          </cell>
        </row>
        <row r="4212">
          <cell r="A4212" t="str">
            <v>M5</v>
          </cell>
          <cell r="B4212" t="str">
            <v>W19</v>
          </cell>
          <cell r="C4212">
            <v>43227</v>
          </cell>
          <cell r="D4212" t="str">
            <v>A</v>
          </cell>
          <cell r="E4212" t="str">
            <v>IN T/P</v>
          </cell>
          <cell r="G4212" t="str">
            <v>New</v>
          </cell>
          <cell r="H4212" t="str">
            <v>Clear View Cover</v>
          </cell>
          <cell r="J4212">
            <v>2207</v>
          </cell>
          <cell r="L4212">
            <v>1</v>
          </cell>
        </row>
        <row r="4213">
          <cell r="A4213" t="str">
            <v>M5</v>
          </cell>
          <cell r="B4213" t="str">
            <v>W19</v>
          </cell>
          <cell r="C4213">
            <v>43227</v>
          </cell>
          <cell r="D4213" t="str">
            <v>A</v>
          </cell>
          <cell r="E4213" t="str">
            <v>IN T/P</v>
          </cell>
          <cell r="G4213" t="str">
            <v>Old</v>
          </cell>
          <cell r="H4213" t="str">
            <v>Clear View Cover</v>
          </cell>
          <cell r="J4213">
            <v>1315</v>
          </cell>
          <cell r="L4213">
            <v>5</v>
          </cell>
        </row>
        <row r="4214">
          <cell r="A4214" t="str">
            <v>M5</v>
          </cell>
          <cell r="B4214" t="str">
            <v>W19</v>
          </cell>
          <cell r="C4214">
            <v>43227</v>
          </cell>
          <cell r="D4214" t="str">
            <v>A</v>
          </cell>
          <cell r="E4214" t="str">
            <v>IN T/P</v>
          </cell>
          <cell r="G4214" t="str">
            <v>Old</v>
          </cell>
          <cell r="H4214" t="str">
            <v>Clear View Cover</v>
          </cell>
          <cell r="J4214">
            <v>12</v>
          </cell>
          <cell r="L4214">
            <v>0</v>
          </cell>
        </row>
        <row r="4215">
          <cell r="A4215" t="str">
            <v>M5</v>
          </cell>
          <cell r="B4215" t="str">
            <v>W19</v>
          </cell>
          <cell r="C4215">
            <v>43227</v>
          </cell>
          <cell r="D4215" t="str">
            <v>A</v>
          </cell>
          <cell r="E4215" t="str">
            <v>IN T/P</v>
          </cell>
          <cell r="G4215" t="str">
            <v>Old</v>
          </cell>
          <cell r="H4215" t="str">
            <v>Clear View Cover</v>
          </cell>
          <cell r="J4215">
            <v>1507</v>
          </cell>
          <cell r="L4215">
            <v>0</v>
          </cell>
        </row>
        <row r="4216">
          <cell r="A4216" t="str">
            <v>M5</v>
          </cell>
          <cell r="B4216" t="str">
            <v>W19</v>
          </cell>
          <cell r="C4216">
            <v>43227</v>
          </cell>
          <cell r="D4216" t="str">
            <v>A</v>
          </cell>
          <cell r="E4216" t="str">
            <v>IN T/P</v>
          </cell>
          <cell r="G4216" t="str">
            <v>Old</v>
          </cell>
          <cell r="H4216" t="str">
            <v>Book cover</v>
          </cell>
          <cell r="J4216">
            <v>1066</v>
          </cell>
          <cell r="L4216">
            <v>0</v>
          </cell>
        </row>
        <row r="4217">
          <cell r="A4217" t="str">
            <v>M5</v>
          </cell>
          <cell r="B4217" t="str">
            <v>W19</v>
          </cell>
          <cell r="C4217">
            <v>43227</v>
          </cell>
          <cell r="D4217" t="str">
            <v>A</v>
          </cell>
          <cell r="E4217" t="str">
            <v>IN T/P</v>
          </cell>
          <cell r="G4217" t="str">
            <v>Old</v>
          </cell>
          <cell r="H4217" t="str">
            <v>Book cover</v>
          </cell>
          <cell r="J4217">
            <v>480</v>
          </cell>
          <cell r="L4217">
            <v>0</v>
          </cell>
        </row>
        <row r="4218">
          <cell r="A4218" t="str">
            <v>M5</v>
          </cell>
          <cell r="B4218" t="str">
            <v>W19</v>
          </cell>
          <cell r="C4218">
            <v>43227</v>
          </cell>
          <cell r="D4218" t="str">
            <v>A</v>
          </cell>
          <cell r="E4218" t="str">
            <v>IN T/P</v>
          </cell>
          <cell r="G4218" t="str">
            <v>Old</v>
          </cell>
          <cell r="H4218" t="str">
            <v>Book cover</v>
          </cell>
          <cell r="J4218">
            <v>1280</v>
          </cell>
          <cell r="L4218">
            <v>0</v>
          </cell>
        </row>
        <row r="4219">
          <cell r="A4219" t="str">
            <v>M5</v>
          </cell>
          <cell r="B4219" t="str">
            <v>W19</v>
          </cell>
          <cell r="C4219">
            <v>43227</v>
          </cell>
          <cell r="D4219" t="str">
            <v>A</v>
          </cell>
          <cell r="E4219" t="str">
            <v>IN T/P</v>
          </cell>
          <cell r="G4219" t="str">
            <v>Old</v>
          </cell>
          <cell r="H4219" t="str">
            <v>Book cover</v>
          </cell>
          <cell r="J4219">
            <v>320</v>
          </cell>
          <cell r="L4219">
            <v>0</v>
          </cell>
        </row>
        <row r="4220">
          <cell r="A4220" t="str">
            <v>M5</v>
          </cell>
          <cell r="B4220" t="str">
            <v>W19</v>
          </cell>
          <cell r="C4220">
            <v>43227</v>
          </cell>
          <cell r="D4220" t="str">
            <v>A</v>
          </cell>
          <cell r="E4220" t="str">
            <v>IN VAI</v>
          </cell>
          <cell r="G4220" t="str">
            <v>Old</v>
          </cell>
          <cell r="H4220" t="str">
            <v>Flip Cover</v>
          </cell>
          <cell r="J4220">
            <v>1300</v>
          </cell>
          <cell r="L4220">
            <v>0</v>
          </cell>
        </row>
        <row r="4221">
          <cell r="A4221" t="str">
            <v>M5</v>
          </cell>
          <cell r="B4221" t="str">
            <v>W19</v>
          </cell>
          <cell r="C4221">
            <v>43227</v>
          </cell>
          <cell r="D4221" t="str">
            <v>A</v>
          </cell>
          <cell r="E4221" t="str">
            <v>IN VAI</v>
          </cell>
          <cell r="G4221" t="str">
            <v>Old</v>
          </cell>
          <cell r="H4221" t="str">
            <v>Flip Cover</v>
          </cell>
          <cell r="J4221">
            <v>360</v>
          </cell>
          <cell r="L4221">
            <v>0</v>
          </cell>
        </row>
        <row r="4222">
          <cell r="A4222" t="str">
            <v>M5</v>
          </cell>
          <cell r="B4222" t="str">
            <v>W19</v>
          </cell>
          <cell r="C4222">
            <v>43227</v>
          </cell>
          <cell r="D4222" t="str">
            <v>A</v>
          </cell>
          <cell r="E4222" t="str">
            <v>IN VAI</v>
          </cell>
          <cell r="G4222" t="str">
            <v>Old</v>
          </cell>
          <cell r="H4222" t="str">
            <v>Flip Cover</v>
          </cell>
          <cell r="J4222">
            <v>1600</v>
          </cell>
          <cell r="L4222">
            <v>0</v>
          </cell>
        </row>
        <row r="4223">
          <cell r="A4223" t="str">
            <v>M5</v>
          </cell>
          <cell r="B4223" t="str">
            <v>W19</v>
          </cell>
          <cell r="C4223">
            <v>43227</v>
          </cell>
          <cell r="D4223" t="str">
            <v>A</v>
          </cell>
          <cell r="E4223" t="str">
            <v>MAIN HEATING</v>
          </cell>
          <cell r="G4223" t="str">
            <v>Old</v>
          </cell>
          <cell r="H4223" t="str">
            <v>Clear View Cover</v>
          </cell>
          <cell r="J4223">
            <v>1664</v>
          </cell>
          <cell r="L4223">
            <v>4</v>
          </cell>
        </row>
        <row r="4224">
          <cell r="A4224" t="str">
            <v>M5</v>
          </cell>
          <cell r="B4224" t="str">
            <v>W19</v>
          </cell>
          <cell r="C4224">
            <v>43227</v>
          </cell>
          <cell r="D4224" t="str">
            <v>A</v>
          </cell>
          <cell r="E4224" t="str">
            <v>PACKING</v>
          </cell>
          <cell r="G4224" t="str">
            <v>Old</v>
          </cell>
          <cell r="H4224" t="str">
            <v>Book cover</v>
          </cell>
          <cell r="J4224">
            <v>3569</v>
          </cell>
          <cell r="L4224">
            <v>29</v>
          </cell>
        </row>
        <row r="4225">
          <cell r="A4225" t="str">
            <v>M5</v>
          </cell>
          <cell r="B4225" t="str">
            <v>W19</v>
          </cell>
          <cell r="C4225">
            <v>43227</v>
          </cell>
          <cell r="D4225" t="str">
            <v>A</v>
          </cell>
          <cell r="E4225" t="str">
            <v>PACKING</v>
          </cell>
          <cell r="G4225" t="str">
            <v>Old</v>
          </cell>
          <cell r="H4225" t="str">
            <v>Book cover</v>
          </cell>
          <cell r="J4225">
            <v>1003</v>
          </cell>
          <cell r="L4225">
            <v>3</v>
          </cell>
        </row>
        <row r="4226">
          <cell r="A4226" t="str">
            <v>M5</v>
          </cell>
          <cell r="B4226" t="str">
            <v>W19</v>
          </cell>
          <cell r="C4226">
            <v>43227</v>
          </cell>
          <cell r="D4226" t="str">
            <v>A</v>
          </cell>
          <cell r="E4226" t="str">
            <v>PACKING</v>
          </cell>
          <cell r="G4226" t="str">
            <v>New</v>
          </cell>
          <cell r="H4226" t="str">
            <v>Clear View Cover</v>
          </cell>
          <cell r="J4226">
            <v>1146</v>
          </cell>
          <cell r="L4226">
            <v>6</v>
          </cell>
        </row>
        <row r="4227">
          <cell r="A4227" t="str">
            <v>M5</v>
          </cell>
          <cell r="B4227" t="str">
            <v>W19</v>
          </cell>
          <cell r="C4227">
            <v>43227</v>
          </cell>
          <cell r="D4227" t="str">
            <v>A</v>
          </cell>
          <cell r="E4227" t="str">
            <v>PACKING</v>
          </cell>
          <cell r="G4227" t="str">
            <v>New</v>
          </cell>
          <cell r="H4227" t="str">
            <v>Clear View Cover</v>
          </cell>
          <cell r="J4227">
            <v>825</v>
          </cell>
          <cell r="L4227">
            <v>5</v>
          </cell>
        </row>
        <row r="4228">
          <cell r="A4228" t="str">
            <v>M5</v>
          </cell>
          <cell r="B4228" t="str">
            <v>W19</v>
          </cell>
          <cell r="C4228">
            <v>43227</v>
          </cell>
          <cell r="D4228" t="str">
            <v>A</v>
          </cell>
          <cell r="E4228" t="str">
            <v>PACKING</v>
          </cell>
          <cell r="G4228" t="str">
            <v>New</v>
          </cell>
          <cell r="H4228" t="str">
            <v>Clear View Cover</v>
          </cell>
          <cell r="J4228">
            <v>810</v>
          </cell>
          <cell r="L4228">
            <v>0</v>
          </cell>
        </row>
        <row r="4229">
          <cell r="A4229" t="str">
            <v>M5</v>
          </cell>
          <cell r="B4229" t="str">
            <v>W19</v>
          </cell>
          <cell r="C4229">
            <v>43227</v>
          </cell>
          <cell r="D4229" t="str">
            <v>A</v>
          </cell>
          <cell r="E4229" t="str">
            <v>PACKING</v>
          </cell>
          <cell r="G4229" t="str">
            <v>Old</v>
          </cell>
          <cell r="H4229" t="str">
            <v>Flip Cover</v>
          </cell>
          <cell r="J4229">
            <v>280</v>
          </cell>
          <cell r="L4229">
            <v>0</v>
          </cell>
        </row>
        <row r="4230">
          <cell r="A4230" t="str">
            <v>M5</v>
          </cell>
          <cell r="B4230" t="str">
            <v>W19</v>
          </cell>
          <cell r="C4230">
            <v>43227</v>
          </cell>
          <cell r="D4230" t="str">
            <v>A</v>
          </cell>
          <cell r="E4230" t="str">
            <v>PACKING</v>
          </cell>
          <cell r="G4230" t="str">
            <v>New Silicon</v>
          </cell>
          <cell r="H4230" t="str">
            <v>Silicon</v>
          </cell>
          <cell r="J4230">
            <v>998</v>
          </cell>
          <cell r="L4230">
            <v>18</v>
          </cell>
        </row>
        <row r="4231">
          <cell r="A4231" t="str">
            <v>M5</v>
          </cell>
          <cell r="B4231" t="str">
            <v>W19</v>
          </cell>
          <cell r="C4231">
            <v>43227</v>
          </cell>
          <cell r="D4231" t="str">
            <v>A</v>
          </cell>
          <cell r="E4231" t="str">
            <v>PACKING</v>
          </cell>
          <cell r="G4231" t="str">
            <v>Old Silicon</v>
          </cell>
          <cell r="H4231" t="str">
            <v>Silicon</v>
          </cell>
          <cell r="J4231">
            <v>1320</v>
          </cell>
          <cell r="L4231">
            <v>30</v>
          </cell>
        </row>
        <row r="4232">
          <cell r="A4232" t="str">
            <v>M5</v>
          </cell>
          <cell r="B4232" t="str">
            <v>W19</v>
          </cell>
          <cell r="C4232">
            <v>43227</v>
          </cell>
          <cell r="D4232" t="str">
            <v>B</v>
          </cell>
          <cell r="E4232" t="str">
            <v>PACKING</v>
          </cell>
          <cell r="G4232" t="str">
            <v>Old</v>
          </cell>
          <cell r="H4232" t="str">
            <v>Clear View Cover</v>
          </cell>
          <cell r="J4232">
            <v>220</v>
          </cell>
          <cell r="L4232">
            <v>0</v>
          </cell>
        </row>
        <row r="4233">
          <cell r="A4233" t="str">
            <v>M5</v>
          </cell>
          <cell r="B4233" t="str">
            <v>W19</v>
          </cell>
          <cell r="C4233">
            <v>43227</v>
          </cell>
          <cell r="D4233" t="str">
            <v>B</v>
          </cell>
          <cell r="E4233" t="str">
            <v>PACKING</v>
          </cell>
          <cell r="G4233" t="str">
            <v>Old</v>
          </cell>
          <cell r="H4233" t="str">
            <v>Clear View Cover</v>
          </cell>
          <cell r="J4233">
            <v>1104</v>
          </cell>
          <cell r="L4233">
            <v>4</v>
          </cell>
        </row>
        <row r="4234">
          <cell r="A4234" t="str">
            <v>M5</v>
          </cell>
          <cell r="B4234" t="str">
            <v>W19</v>
          </cell>
          <cell r="C4234">
            <v>43227</v>
          </cell>
          <cell r="D4234" t="str">
            <v>B</v>
          </cell>
          <cell r="E4234" t="str">
            <v>PACKING</v>
          </cell>
          <cell r="G4234" t="str">
            <v>New</v>
          </cell>
          <cell r="H4234" t="str">
            <v>Clear View Cover</v>
          </cell>
          <cell r="J4234">
            <v>143</v>
          </cell>
          <cell r="L4234">
            <v>3</v>
          </cell>
        </row>
        <row r="4235">
          <cell r="A4235" t="str">
            <v>M5</v>
          </cell>
          <cell r="B4235" t="str">
            <v>W19</v>
          </cell>
          <cell r="C4235">
            <v>43227</v>
          </cell>
          <cell r="D4235" t="str">
            <v>B</v>
          </cell>
          <cell r="E4235" t="str">
            <v>PACKING</v>
          </cell>
          <cell r="G4235" t="str">
            <v>New</v>
          </cell>
          <cell r="H4235" t="str">
            <v>Clear View Cover</v>
          </cell>
          <cell r="J4235">
            <v>650</v>
          </cell>
          <cell r="L4235">
            <v>4</v>
          </cell>
        </row>
        <row r="4236">
          <cell r="A4236" t="str">
            <v>M5</v>
          </cell>
          <cell r="B4236" t="str">
            <v>W19</v>
          </cell>
          <cell r="C4236">
            <v>43227</v>
          </cell>
          <cell r="D4236" t="str">
            <v>B</v>
          </cell>
          <cell r="E4236" t="str">
            <v>PACKING</v>
          </cell>
          <cell r="G4236" t="str">
            <v>Old</v>
          </cell>
          <cell r="H4236" t="str">
            <v>Book cover</v>
          </cell>
          <cell r="J4236">
            <v>122</v>
          </cell>
          <cell r="L4236">
            <v>2</v>
          </cell>
        </row>
        <row r="4237">
          <cell r="A4237" t="str">
            <v>M5</v>
          </cell>
          <cell r="B4237" t="str">
            <v>W19</v>
          </cell>
          <cell r="C4237">
            <v>43227</v>
          </cell>
          <cell r="D4237" t="str">
            <v>B</v>
          </cell>
          <cell r="E4237" t="str">
            <v>PACKING</v>
          </cell>
          <cell r="G4237" t="str">
            <v>Old</v>
          </cell>
          <cell r="H4237" t="str">
            <v>Book cover</v>
          </cell>
          <cell r="J4237">
            <v>556</v>
          </cell>
          <cell r="L4237">
            <v>16</v>
          </cell>
        </row>
        <row r="4238">
          <cell r="A4238" t="str">
            <v>M5</v>
          </cell>
          <cell r="B4238" t="str">
            <v>W19</v>
          </cell>
          <cell r="C4238">
            <v>43227</v>
          </cell>
          <cell r="D4238" t="str">
            <v>B</v>
          </cell>
          <cell r="E4238" t="str">
            <v>PACKING</v>
          </cell>
          <cell r="G4238" t="str">
            <v>Old</v>
          </cell>
          <cell r="H4238" t="str">
            <v>Book cover</v>
          </cell>
          <cell r="J4238">
            <v>61</v>
          </cell>
          <cell r="L4238">
            <v>1</v>
          </cell>
        </row>
        <row r="4239">
          <cell r="A4239" t="str">
            <v>M5</v>
          </cell>
          <cell r="B4239" t="str">
            <v>W19</v>
          </cell>
          <cell r="C4239">
            <v>43227</v>
          </cell>
          <cell r="D4239" t="str">
            <v>B</v>
          </cell>
          <cell r="E4239" t="str">
            <v>PACKING</v>
          </cell>
          <cell r="G4239" t="str">
            <v>Old</v>
          </cell>
          <cell r="H4239" t="str">
            <v>Book cover</v>
          </cell>
          <cell r="J4239">
            <v>102</v>
          </cell>
          <cell r="L4239">
            <v>2</v>
          </cell>
        </row>
        <row r="4240">
          <cell r="A4240" t="str">
            <v>M5</v>
          </cell>
          <cell r="B4240" t="str">
            <v>W19</v>
          </cell>
          <cell r="C4240">
            <v>43227</v>
          </cell>
          <cell r="D4240" t="str">
            <v>B</v>
          </cell>
          <cell r="E4240" t="str">
            <v>PACKING</v>
          </cell>
          <cell r="G4240" t="str">
            <v>Old</v>
          </cell>
          <cell r="H4240" t="str">
            <v>Book cover</v>
          </cell>
          <cell r="J4240">
            <v>286</v>
          </cell>
          <cell r="L4240">
            <v>6</v>
          </cell>
        </row>
        <row r="4241">
          <cell r="A4241" t="str">
            <v>M5</v>
          </cell>
          <cell r="B4241" t="str">
            <v>W19</v>
          </cell>
          <cell r="C4241">
            <v>43227</v>
          </cell>
          <cell r="D4241" t="str">
            <v>B</v>
          </cell>
          <cell r="E4241" t="str">
            <v>PACKING</v>
          </cell>
          <cell r="G4241" t="str">
            <v>Old</v>
          </cell>
          <cell r="H4241" t="str">
            <v>Book cover</v>
          </cell>
          <cell r="J4241">
            <v>1023</v>
          </cell>
          <cell r="L4241">
            <v>23</v>
          </cell>
        </row>
        <row r="4242">
          <cell r="A4242" t="str">
            <v>M5</v>
          </cell>
          <cell r="B4242" t="str">
            <v>W19</v>
          </cell>
          <cell r="C4242">
            <v>43227</v>
          </cell>
          <cell r="D4242" t="str">
            <v>B</v>
          </cell>
          <cell r="E4242" t="str">
            <v>PACKING</v>
          </cell>
          <cell r="G4242" t="str">
            <v>Old</v>
          </cell>
          <cell r="H4242" t="str">
            <v>Flip Cover</v>
          </cell>
          <cell r="J4242">
            <v>690</v>
          </cell>
          <cell r="L4242">
            <v>10</v>
          </cell>
        </row>
        <row r="4243">
          <cell r="A4243" t="str">
            <v>M5</v>
          </cell>
          <cell r="B4243" t="str">
            <v>W19</v>
          </cell>
          <cell r="C4243">
            <v>43227</v>
          </cell>
          <cell r="D4243" t="str">
            <v>B</v>
          </cell>
          <cell r="E4243" t="str">
            <v>PACKING</v>
          </cell>
          <cell r="G4243" t="str">
            <v>Old</v>
          </cell>
          <cell r="H4243" t="str">
            <v>Clear View Cover</v>
          </cell>
          <cell r="J4243">
            <v>1829</v>
          </cell>
          <cell r="L4243">
            <v>19</v>
          </cell>
        </row>
        <row r="4244">
          <cell r="A4244" t="str">
            <v>M5</v>
          </cell>
          <cell r="B4244" t="str">
            <v>W19</v>
          </cell>
          <cell r="C4244">
            <v>43227</v>
          </cell>
          <cell r="D4244" t="str">
            <v>B</v>
          </cell>
          <cell r="E4244" t="str">
            <v>PACKING</v>
          </cell>
          <cell r="G4244" t="str">
            <v>Old</v>
          </cell>
          <cell r="H4244" t="str">
            <v>Flip Cover</v>
          </cell>
          <cell r="J4244">
            <v>1131</v>
          </cell>
          <cell r="L4244">
            <v>7</v>
          </cell>
        </row>
        <row r="4245">
          <cell r="A4245" t="str">
            <v>M5</v>
          </cell>
          <cell r="B4245" t="str">
            <v>W19</v>
          </cell>
          <cell r="C4245">
            <v>43227</v>
          </cell>
          <cell r="D4245" t="str">
            <v>B</v>
          </cell>
          <cell r="E4245" t="str">
            <v>ASSY</v>
          </cell>
          <cell r="G4245" t="str">
            <v>Old</v>
          </cell>
          <cell r="H4245" t="str">
            <v>Flip Cover</v>
          </cell>
          <cell r="J4245">
            <v>1365</v>
          </cell>
          <cell r="L4245">
            <v>0</v>
          </cell>
        </row>
        <row r="4246">
          <cell r="A4246" t="str">
            <v>M5</v>
          </cell>
          <cell r="B4246" t="str">
            <v>W19</v>
          </cell>
          <cell r="C4246">
            <v>43227</v>
          </cell>
          <cell r="D4246" t="str">
            <v>B</v>
          </cell>
          <cell r="E4246" t="str">
            <v>ASSY</v>
          </cell>
          <cell r="G4246" t="str">
            <v>Old</v>
          </cell>
          <cell r="H4246" t="str">
            <v>Flip Cover</v>
          </cell>
          <cell r="J4246">
            <v>159</v>
          </cell>
          <cell r="L4246">
            <v>0</v>
          </cell>
        </row>
        <row r="4247">
          <cell r="A4247" t="str">
            <v>M5</v>
          </cell>
          <cell r="B4247" t="str">
            <v>W19</v>
          </cell>
          <cell r="C4247">
            <v>43227</v>
          </cell>
          <cell r="D4247" t="str">
            <v>B</v>
          </cell>
          <cell r="E4247" t="str">
            <v>ASSY</v>
          </cell>
          <cell r="G4247" t="str">
            <v>Old</v>
          </cell>
          <cell r="H4247" t="str">
            <v>Flip Cover</v>
          </cell>
          <cell r="J4247">
            <v>14</v>
          </cell>
          <cell r="L4247">
            <v>0</v>
          </cell>
        </row>
        <row r="4248">
          <cell r="A4248" t="str">
            <v>M5</v>
          </cell>
          <cell r="B4248" t="str">
            <v>W19</v>
          </cell>
          <cell r="C4248">
            <v>43227</v>
          </cell>
          <cell r="D4248" t="str">
            <v>B</v>
          </cell>
          <cell r="E4248" t="str">
            <v>ASSY</v>
          </cell>
          <cell r="G4248" t="str">
            <v>New</v>
          </cell>
          <cell r="H4248" t="str">
            <v>Clear View Cover</v>
          </cell>
          <cell r="J4248">
            <v>634</v>
          </cell>
          <cell r="L4248">
            <v>0</v>
          </cell>
        </row>
        <row r="4249">
          <cell r="A4249" t="str">
            <v>M5</v>
          </cell>
          <cell r="B4249" t="str">
            <v>W19</v>
          </cell>
          <cell r="C4249">
            <v>43227</v>
          </cell>
          <cell r="D4249" t="str">
            <v>B</v>
          </cell>
          <cell r="E4249" t="str">
            <v>ASSY</v>
          </cell>
          <cell r="G4249" t="str">
            <v>New</v>
          </cell>
          <cell r="H4249" t="str">
            <v>Clear View Cover</v>
          </cell>
          <cell r="J4249">
            <v>48</v>
          </cell>
          <cell r="L4249">
            <v>0</v>
          </cell>
        </row>
        <row r="4250">
          <cell r="A4250" t="str">
            <v>M5</v>
          </cell>
          <cell r="B4250" t="str">
            <v>W19</v>
          </cell>
          <cell r="C4250">
            <v>43227</v>
          </cell>
          <cell r="D4250" t="str">
            <v>B</v>
          </cell>
          <cell r="E4250" t="str">
            <v>ASSY</v>
          </cell>
          <cell r="G4250" t="str">
            <v>New</v>
          </cell>
          <cell r="H4250" t="str">
            <v>Clear View Cover</v>
          </cell>
          <cell r="J4250">
            <v>22</v>
          </cell>
          <cell r="L4250">
            <v>0</v>
          </cell>
        </row>
        <row r="4251">
          <cell r="A4251" t="str">
            <v>M5</v>
          </cell>
          <cell r="B4251" t="str">
            <v>W19</v>
          </cell>
          <cell r="C4251">
            <v>43227</v>
          </cell>
          <cell r="D4251" t="str">
            <v>B</v>
          </cell>
          <cell r="E4251" t="str">
            <v>ASSY</v>
          </cell>
          <cell r="G4251" t="str">
            <v>New</v>
          </cell>
          <cell r="H4251" t="str">
            <v>Clear View Cover</v>
          </cell>
          <cell r="J4251">
            <v>1105</v>
          </cell>
          <cell r="L4251">
            <v>0</v>
          </cell>
        </row>
        <row r="4252">
          <cell r="A4252" t="str">
            <v>M5</v>
          </cell>
          <cell r="B4252" t="str">
            <v>W19</v>
          </cell>
          <cell r="C4252">
            <v>43227</v>
          </cell>
          <cell r="D4252" t="str">
            <v>B</v>
          </cell>
          <cell r="E4252" t="str">
            <v>MAIN HEATING</v>
          </cell>
          <cell r="G4252" t="str">
            <v>New</v>
          </cell>
          <cell r="H4252" t="str">
            <v>Clear View Cover</v>
          </cell>
          <cell r="J4252">
            <v>600</v>
          </cell>
          <cell r="L4252">
            <v>0</v>
          </cell>
        </row>
        <row r="4253">
          <cell r="A4253" t="str">
            <v>M5</v>
          </cell>
          <cell r="B4253" t="str">
            <v>W19</v>
          </cell>
          <cell r="C4253">
            <v>43227</v>
          </cell>
          <cell r="D4253" t="str">
            <v>B</v>
          </cell>
          <cell r="E4253" t="str">
            <v>ASSY</v>
          </cell>
          <cell r="G4253" t="str">
            <v>Old</v>
          </cell>
          <cell r="H4253" t="str">
            <v>Flip Cover</v>
          </cell>
          <cell r="J4253">
            <v>116</v>
          </cell>
          <cell r="L4253">
            <v>0</v>
          </cell>
        </row>
        <row r="4254">
          <cell r="A4254" t="str">
            <v>M5</v>
          </cell>
          <cell r="B4254" t="str">
            <v>W19</v>
          </cell>
          <cell r="C4254">
            <v>43227</v>
          </cell>
          <cell r="D4254" t="str">
            <v>B</v>
          </cell>
          <cell r="E4254" t="str">
            <v>ASSY</v>
          </cell>
          <cell r="G4254" t="str">
            <v>Old</v>
          </cell>
          <cell r="H4254" t="str">
            <v>Flip Cover</v>
          </cell>
          <cell r="J4254">
            <v>20</v>
          </cell>
          <cell r="L4254">
            <v>0</v>
          </cell>
        </row>
        <row r="4255">
          <cell r="A4255" t="str">
            <v>M5</v>
          </cell>
          <cell r="B4255" t="str">
            <v>W19</v>
          </cell>
          <cell r="C4255">
            <v>43227</v>
          </cell>
          <cell r="D4255" t="str">
            <v>B</v>
          </cell>
          <cell r="E4255" t="str">
            <v>ASSY</v>
          </cell>
          <cell r="G4255" t="str">
            <v>Old</v>
          </cell>
          <cell r="H4255" t="str">
            <v>Flip Cover</v>
          </cell>
          <cell r="J4255">
            <v>927</v>
          </cell>
          <cell r="L4255">
            <v>0</v>
          </cell>
        </row>
        <row r="4256">
          <cell r="A4256" t="str">
            <v>M5</v>
          </cell>
          <cell r="B4256" t="str">
            <v>W19</v>
          </cell>
          <cell r="C4256">
            <v>43227</v>
          </cell>
          <cell r="D4256" t="str">
            <v>B</v>
          </cell>
          <cell r="E4256" t="str">
            <v>ASSY</v>
          </cell>
          <cell r="G4256" t="str">
            <v>New</v>
          </cell>
          <cell r="H4256" t="str">
            <v>Clear View Cover</v>
          </cell>
          <cell r="J4256">
            <v>1800</v>
          </cell>
          <cell r="L4256">
            <v>0</v>
          </cell>
        </row>
        <row r="4257">
          <cell r="A4257" t="str">
            <v>M5</v>
          </cell>
          <cell r="B4257" t="str">
            <v>W19</v>
          </cell>
          <cell r="C4257">
            <v>43227</v>
          </cell>
          <cell r="D4257" t="str">
            <v>B</v>
          </cell>
          <cell r="E4257" t="str">
            <v>ASSY</v>
          </cell>
          <cell r="G4257" t="str">
            <v>New</v>
          </cell>
          <cell r="H4257" t="str">
            <v>Clear View Cover</v>
          </cell>
          <cell r="J4257">
            <v>384</v>
          </cell>
          <cell r="L4257">
            <v>0</v>
          </cell>
        </row>
        <row r="4258">
          <cell r="A4258" t="str">
            <v>M5</v>
          </cell>
          <cell r="B4258" t="str">
            <v>W19</v>
          </cell>
          <cell r="C4258">
            <v>43227</v>
          </cell>
          <cell r="D4258" t="str">
            <v>B</v>
          </cell>
          <cell r="E4258" t="str">
            <v>ASSY</v>
          </cell>
          <cell r="G4258" t="str">
            <v>Old</v>
          </cell>
          <cell r="H4258" t="str">
            <v>Clear View Cover</v>
          </cell>
          <cell r="J4258">
            <v>70</v>
          </cell>
          <cell r="L4258">
            <v>0</v>
          </cell>
        </row>
        <row r="4259">
          <cell r="A4259" t="str">
            <v>M5</v>
          </cell>
          <cell r="B4259" t="str">
            <v>W19</v>
          </cell>
          <cell r="C4259">
            <v>43227</v>
          </cell>
          <cell r="D4259" t="str">
            <v>B</v>
          </cell>
          <cell r="E4259" t="str">
            <v>MAIN HEATING</v>
          </cell>
          <cell r="G4259" t="str">
            <v>New</v>
          </cell>
          <cell r="H4259" t="str">
            <v>Clear View Cover</v>
          </cell>
          <cell r="J4259">
            <v>3540</v>
          </cell>
          <cell r="L4259">
            <v>0</v>
          </cell>
        </row>
        <row r="4260">
          <cell r="A4260" t="str">
            <v>M5</v>
          </cell>
          <cell r="B4260" t="str">
            <v>W19</v>
          </cell>
          <cell r="C4260">
            <v>43227</v>
          </cell>
          <cell r="D4260" t="str">
            <v>B</v>
          </cell>
          <cell r="E4260" t="str">
            <v>MAIN HEATING</v>
          </cell>
          <cell r="G4260" t="str">
            <v>New</v>
          </cell>
          <cell r="H4260" t="str">
            <v>Clear View Cover</v>
          </cell>
          <cell r="J4260">
            <v>4</v>
          </cell>
          <cell r="L4260">
            <v>0</v>
          </cell>
        </row>
        <row r="4261">
          <cell r="A4261" t="str">
            <v>M5</v>
          </cell>
          <cell r="B4261" t="str">
            <v>W19</v>
          </cell>
          <cell r="C4261">
            <v>43227</v>
          </cell>
          <cell r="D4261" t="str">
            <v>B</v>
          </cell>
          <cell r="E4261" t="str">
            <v>MAIN HEATING</v>
          </cell>
          <cell r="G4261" t="str">
            <v>New</v>
          </cell>
          <cell r="H4261" t="str">
            <v>Clear View Cover</v>
          </cell>
          <cell r="J4261">
            <v>51</v>
          </cell>
          <cell r="L4261">
            <v>0</v>
          </cell>
        </row>
        <row r="4262">
          <cell r="A4262" t="str">
            <v>M5</v>
          </cell>
          <cell r="B4262" t="str">
            <v>W19</v>
          </cell>
          <cell r="C4262">
            <v>43227</v>
          </cell>
          <cell r="D4262" t="str">
            <v>B</v>
          </cell>
          <cell r="E4262" t="str">
            <v>ASSY</v>
          </cell>
          <cell r="G4262" t="str">
            <v>Old</v>
          </cell>
          <cell r="H4262" t="str">
            <v>Clear View Cover</v>
          </cell>
          <cell r="J4262">
            <v>120</v>
          </cell>
          <cell r="L4262">
            <v>0</v>
          </cell>
        </row>
        <row r="4263">
          <cell r="A4263" t="str">
            <v>M5</v>
          </cell>
          <cell r="B4263" t="str">
            <v>W19</v>
          </cell>
          <cell r="C4263">
            <v>43227</v>
          </cell>
          <cell r="D4263" t="str">
            <v>B</v>
          </cell>
          <cell r="E4263" t="str">
            <v>ASSY</v>
          </cell>
          <cell r="G4263" t="str">
            <v>Old</v>
          </cell>
          <cell r="H4263" t="str">
            <v>Clear View Cover</v>
          </cell>
          <cell r="J4263">
            <v>500</v>
          </cell>
          <cell r="L4263">
            <v>0</v>
          </cell>
        </row>
        <row r="4264">
          <cell r="A4264" t="str">
            <v>M5</v>
          </cell>
          <cell r="B4264" t="str">
            <v>W19</v>
          </cell>
          <cell r="C4264">
            <v>43227</v>
          </cell>
          <cell r="D4264" t="str">
            <v>B</v>
          </cell>
          <cell r="E4264" t="str">
            <v>ASSY</v>
          </cell>
          <cell r="G4264" t="str">
            <v>Old</v>
          </cell>
          <cell r="H4264" t="str">
            <v>Clear View Cover</v>
          </cell>
          <cell r="J4264">
            <v>398</v>
          </cell>
          <cell r="L4264">
            <v>0</v>
          </cell>
        </row>
        <row r="4265">
          <cell r="A4265" t="str">
            <v>M5</v>
          </cell>
          <cell r="B4265" t="str">
            <v>W19</v>
          </cell>
          <cell r="C4265">
            <v>43227</v>
          </cell>
          <cell r="D4265" t="str">
            <v>B</v>
          </cell>
          <cell r="E4265" t="str">
            <v>ASSY</v>
          </cell>
          <cell r="G4265" t="str">
            <v>Old</v>
          </cell>
          <cell r="H4265" t="str">
            <v>Clear View Cover</v>
          </cell>
          <cell r="J4265">
            <v>460</v>
          </cell>
          <cell r="L4265">
            <v>0</v>
          </cell>
        </row>
        <row r="4266">
          <cell r="A4266" t="str">
            <v>M5</v>
          </cell>
          <cell r="B4266" t="str">
            <v>W19</v>
          </cell>
          <cell r="C4266">
            <v>43227</v>
          </cell>
          <cell r="D4266" t="str">
            <v>B</v>
          </cell>
          <cell r="E4266" t="str">
            <v>ASSY</v>
          </cell>
          <cell r="G4266" t="str">
            <v>Old</v>
          </cell>
          <cell r="H4266" t="str">
            <v>Clear View Cover</v>
          </cell>
          <cell r="J4266">
            <v>354</v>
          </cell>
          <cell r="L4266">
            <v>0</v>
          </cell>
        </row>
        <row r="4267">
          <cell r="A4267" t="str">
            <v>M5</v>
          </cell>
          <cell r="B4267" t="str">
            <v>W19</v>
          </cell>
          <cell r="C4267">
            <v>43227</v>
          </cell>
          <cell r="D4267" t="str">
            <v>B</v>
          </cell>
          <cell r="E4267" t="str">
            <v>ASSY</v>
          </cell>
          <cell r="G4267" t="str">
            <v>Old</v>
          </cell>
          <cell r="H4267" t="str">
            <v>Clear View Cover</v>
          </cell>
          <cell r="J4267">
            <v>1255</v>
          </cell>
          <cell r="L4267">
            <v>0</v>
          </cell>
        </row>
        <row r="4268">
          <cell r="A4268" t="str">
            <v>M5</v>
          </cell>
          <cell r="B4268" t="str">
            <v>W19</v>
          </cell>
          <cell r="C4268">
            <v>43227</v>
          </cell>
          <cell r="D4268" t="str">
            <v>B</v>
          </cell>
          <cell r="E4268" t="str">
            <v>ASSY</v>
          </cell>
          <cell r="G4268" t="str">
            <v>Old</v>
          </cell>
          <cell r="H4268" t="str">
            <v>Clear View Cover</v>
          </cell>
          <cell r="J4268">
            <v>85</v>
          </cell>
          <cell r="L4268">
            <v>0</v>
          </cell>
        </row>
        <row r="4269">
          <cell r="A4269" t="str">
            <v>M5</v>
          </cell>
          <cell r="B4269" t="str">
            <v>W19</v>
          </cell>
          <cell r="C4269">
            <v>43227</v>
          </cell>
          <cell r="D4269" t="str">
            <v>B</v>
          </cell>
          <cell r="E4269" t="str">
            <v>ASSY</v>
          </cell>
          <cell r="G4269" t="str">
            <v>Old</v>
          </cell>
          <cell r="H4269" t="str">
            <v>Clear View Cover</v>
          </cell>
          <cell r="J4269">
            <v>257</v>
          </cell>
          <cell r="L4269">
            <v>0</v>
          </cell>
        </row>
        <row r="4270">
          <cell r="A4270" t="str">
            <v>M5</v>
          </cell>
          <cell r="B4270" t="str">
            <v>W19</v>
          </cell>
          <cell r="C4270">
            <v>43227</v>
          </cell>
          <cell r="D4270" t="str">
            <v>B</v>
          </cell>
          <cell r="E4270" t="str">
            <v>ASSY</v>
          </cell>
          <cell r="G4270" t="str">
            <v>Old</v>
          </cell>
          <cell r="H4270" t="str">
            <v>Clear View Cover</v>
          </cell>
          <cell r="J4270">
            <v>127</v>
          </cell>
          <cell r="L4270">
            <v>0</v>
          </cell>
        </row>
        <row r="4271">
          <cell r="A4271" t="str">
            <v>M5</v>
          </cell>
          <cell r="B4271" t="str">
            <v>W19</v>
          </cell>
          <cell r="C4271">
            <v>43227</v>
          </cell>
          <cell r="D4271" t="str">
            <v>B</v>
          </cell>
          <cell r="E4271" t="str">
            <v>ASSY</v>
          </cell>
          <cell r="G4271" t="str">
            <v>Old</v>
          </cell>
          <cell r="H4271" t="str">
            <v>Clear View Cover</v>
          </cell>
          <cell r="J4271">
            <v>3</v>
          </cell>
          <cell r="L4271">
            <v>0</v>
          </cell>
        </row>
        <row r="4272">
          <cell r="A4272" t="str">
            <v>M5</v>
          </cell>
          <cell r="B4272" t="str">
            <v>W19</v>
          </cell>
          <cell r="C4272">
            <v>43227</v>
          </cell>
          <cell r="D4272" t="str">
            <v>B</v>
          </cell>
          <cell r="E4272" t="str">
            <v>MAIN HEATING</v>
          </cell>
          <cell r="G4272" t="str">
            <v>Old</v>
          </cell>
          <cell r="H4272" t="str">
            <v>Clear View Cover</v>
          </cell>
          <cell r="J4272">
            <v>753</v>
          </cell>
          <cell r="L4272">
            <v>0</v>
          </cell>
        </row>
        <row r="4273">
          <cell r="A4273" t="str">
            <v>M5</v>
          </cell>
          <cell r="B4273" t="str">
            <v>W19</v>
          </cell>
          <cell r="C4273">
            <v>43227</v>
          </cell>
          <cell r="D4273" t="str">
            <v>B</v>
          </cell>
          <cell r="E4273" t="str">
            <v>MAIN HEATING</v>
          </cell>
          <cell r="G4273" t="str">
            <v>Old</v>
          </cell>
          <cell r="H4273" t="str">
            <v>Clear View Cover</v>
          </cell>
          <cell r="J4273">
            <v>39</v>
          </cell>
          <cell r="L4273">
            <v>0</v>
          </cell>
        </row>
        <row r="4274">
          <cell r="A4274" t="str">
            <v>M5</v>
          </cell>
          <cell r="B4274" t="str">
            <v>W19</v>
          </cell>
          <cell r="C4274">
            <v>43227</v>
          </cell>
          <cell r="D4274" t="str">
            <v>B</v>
          </cell>
          <cell r="E4274" t="str">
            <v>MAIN HEATING</v>
          </cell>
          <cell r="G4274" t="str">
            <v>Old</v>
          </cell>
          <cell r="H4274" t="str">
            <v>Clear View Cover</v>
          </cell>
          <cell r="J4274">
            <v>243</v>
          </cell>
          <cell r="L4274">
            <v>0</v>
          </cell>
        </row>
        <row r="4275">
          <cell r="A4275" t="str">
            <v>M5</v>
          </cell>
          <cell r="B4275" t="str">
            <v>W19</v>
          </cell>
          <cell r="C4275">
            <v>43227</v>
          </cell>
          <cell r="D4275" t="str">
            <v>B</v>
          </cell>
          <cell r="E4275" t="str">
            <v>IN T/P</v>
          </cell>
          <cell r="G4275" t="str">
            <v>New</v>
          </cell>
          <cell r="H4275" t="str">
            <v>Clear View Cover</v>
          </cell>
          <cell r="J4275">
            <v>300</v>
          </cell>
          <cell r="L4275">
            <v>0</v>
          </cell>
        </row>
        <row r="4276">
          <cell r="A4276" t="str">
            <v>M5</v>
          </cell>
          <cell r="B4276" t="str">
            <v>W19</v>
          </cell>
          <cell r="C4276">
            <v>43227</v>
          </cell>
          <cell r="D4276" t="str">
            <v>B</v>
          </cell>
          <cell r="E4276" t="str">
            <v>IN T/P</v>
          </cell>
          <cell r="G4276" t="str">
            <v>New</v>
          </cell>
          <cell r="H4276" t="str">
            <v>Clear View Cover</v>
          </cell>
          <cell r="J4276">
            <v>76</v>
          </cell>
          <cell r="L4276">
            <v>0</v>
          </cell>
        </row>
        <row r="4277">
          <cell r="A4277" t="str">
            <v>M5</v>
          </cell>
          <cell r="B4277" t="str">
            <v>W19</v>
          </cell>
          <cell r="C4277">
            <v>43227</v>
          </cell>
          <cell r="D4277" t="str">
            <v>B</v>
          </cell>
          <cell r="E4277" t="str">
            <v>IN T/P</v>
          </cell>
          <cell r="G4277" t="str">
            <v>New</v>
          </cell>
          <cell r="H4277" t="str">
            <v>Clear View Cover</v>
          </cell>
          <cell r="J4277">
            <v>3300</v>
          </cell>
          <cell r="L4277">
            <v>0</v>
          </cell>
        </row>
        <row r="4278">
          <cell r="A4278" t="str">
            <v>M5</v>
          </cell>
          <cell r="B4278" t="str">
            <v>W19</v>
          </cell>
          <cell r="C4278">
            <v>43227</v>
          </cell>
          <cell r="D4278" t="str">
            <v>B</v>
          </cell>
          <cell r="E4278" t="str">
            <v>IN T/P</v>
          </cell>
          <cell r="G4278" t="str">
            <v>Old</v>
          </cell>
          <cell r="H4278" t="str">
            <v>Clear View Cover</v>
          </cell>
          <cell r="J4278">
            <v>1612</v>
          </cell>
          <cell r="L4278">
            <v>1</v>
          </cell>
        </row>
        <row r="4279">
          <cell r="A4279" t="str">
            <v>M5</v>
          </cell>
          <cell r="B4279" t="str">
            <v>W19</v>
          </cell>
          <cell r="C4279">
            <v>43227</v>
          </cell>
          <cell r="D4279" t="str">
            <v>B</v>
          </cell>
          <cell r="E4279" t="str">
            <v>IN T/P</v>
          </cell>
          <cell r="G4279" t="str">
            <v>Old</v>
          </cell>
          <cell r="H4279" t="str">
            <v>Clear View Cover</v>
          </cell>
          <cell r="J4279">
            <v>755</v>
          </cell>
          <cell r="L4279">
            <v>1</v>
          </cell>
        </row>
        <row r="4280">
          <cell r="A4280" t="str">
            <v>M5</v>
          </cell>
          <cell r="B4280" t="str">
            <v>W19</v>
          </cell>
          <cell r="C4280">
            <v>43227</v>
          </cell>
          <cell r="D4280" t="str">
            <v>B</v>
          </cell>
          <cell r="E4280" t="str">
            <v>IN T/P</v>
          </cell>
          <cell r="G4280" t="str">
            <v>Old</v>
          </cell>
          <cell r="H4280" t="str">
            <v>Clear View Cover</v>
          </cell>
          <cell r="J4280">
            <v>238</v>
          </cell>
          <cell r="L4280">
            <v>0</v>
          </cell>
        </row>
        <row r="4281">
          <cell r="A4281" t="str">
            <v>M5</v>
          </cell>
          <cell r="B4281" t="str">
            <v>W19</v>
          </cell>
          <cell r="C4281">
            <v>43227</v>
          </cell>
          <cell r="D4281" t="str">
            <v>B</v>
          </cell>
          <cell r="E4281" t="str">
            <v>IN T/P</v>
          </cell>
          <cell r="G4281" t="str">
            <v>Old</v>
          </cell>
          <cell r="H4281" t="str">
            <v>Book cover</v>
          </cell>
          <cell r="J4281">
            <v>2086</v>
          </cell>
          <cell r="L4281">
            <v>0</v>
          </cell>
        </row>
        <row r="4282">
          <cell r="A4282" t="str">
            <v>M5</v>
          </cell>
          <cell r="B4282" t="str">
            <v>W19</v>
          </cell>
          <cell r="C4282">
            <v>43227</v>
          </cell>
          <cell r="D4282" t="str">
            <v>B</v>
          </cell>
          <cell r="E4282" t="str">
            <v>IN T/P</v>
          </cell>
          <cell r="G4282" t="str">
            <v>Old</v>
          </cell>
          <cell r="H4282" t="str">
            <v>Book cover</v>
          </cell>
          <cell r="J4282">
            <v>153</v>
          </cell>
          <cell r="L4282">
            <v>0</v>
          </cell>
        </row>
        <row r="4283">
          <cell r="A4283" t="str">
            <v>M5</v>
          </cell>
          <cell r="B4283" t="str">
            <v>W19</v>
          </cell>
          <cell r="C4283">
            <v>43227</v>
          </cell>
          <cell r="D4283" t="str">
            <v>B</v>
          </cell>
          <cell r="E4283" t="str">
            <v>IN T/P</v>
          </cell>
          <cell r="G4283" t="str">
            <v>Old</v>
          </cell>
          <cell r="H4283" t="str">
            <v>Book cover</v>
          </cell>
          <cell r="J4283">
            <v>1113</v>
          </cell>
          <cell r="L4283">
            <v>0</v>
          </cell>
        </row>
        <row r="4284">
          <cell r="A4284" t="str">
            <v>M5</v>
          </cell>
          <cell r="B4284" t="str">
            <v>W19</v>
          </cell>
          <cell r="C4284">
            <v>43227</v>
          </cell>
          <cell r="D4284" t="str">
            <v>B</v>
          </cell>
          <cell r="E4284" t="str">
            <v>IN T/P</v>
          </cell>
          <cell r="G4284" t="str">
            <v>Old</v>
          </cell>
          <cell r="H4284" t="str">
            <v>Book cover</v>
          </cell>
          <cell r="J4284">
            <v>770</v>
          </cell>
          <cell r="L4284">
            <v>0</v>
          </cell>
        </row>
        <row r="4285">
          <cell r="A4285" t="str">
            <v>M5</v>
          </cell>
          <cell r="B4285" t="str">
            <v>W19</v>
          </cell>
          <cell r="C4285">
            <v>43227</v>
          </cell>
          <cell r="D4285" t="str">
            <v>B</v>
          </cell>
          <cell r="E4285" t="str">
            <v>IN T/P</v>
          </cell>
          <cell r="G4285" t="str">
            <v>Old</v>
          </cell>
          <cell r="H4285" t="str">
            <v>Book cover</v>
          </cell>
          <cell r="J4285">
            <v>96</v>
          </cell>
          <cell r="L4285">
            <v>0</v>
          </cell>
        </row>
        <row r="4286">
          <cell r="A4286" t="str">
            <v>M5</v>
          </cell>
          <cell r="B4286" t="str">
            <v>W19</v>
          </cell>
          <cell r="C4286">
            <v>43227</v>
          </cell>
          <cell r="D4286" t="str">
            <v>B</v>
          </cell>
          <cell r="E4286" t="str">
            <v>IN VAI</v>
          </cell>
          <cell r="G4286" t="str">
            <v>Old</v>
          </cell>
          <cell r="H4286" t="str">
            <v>Flip Cover</v>
          </cell>
          <cell r="J4286">
            <v>2150</v>
          </cell>
          <cell r="L4286">
            <v>0</v>
          </cell>
        </row>
        <row r="4287">
          <cell r="A4287" t="str">
            <v>M5</v>
          </cell>
          <cell r="B4287" t="str">
            <v>W19</v>
          </cell>
          <cell r="C4287">
            <v>43227</v>
          </cell>
          <cell r="D4287" t="str">
            <v>B</v>
          </cell>
          <cell r="E4287" t="str">
            <v>IN VAI</v>
          </cell>
          <cell r="G4287" t="str">
            <v>Old</v>
          </cell>
          <cell r="H4287" t="str">
            <v>Flip Cover</v>
          </cell>
          <cell r="J4287">
            <v>600</v>
          </cell>
          <cell r="L4287">
            <v>0</v>
          </cell>
        </row>
        <row r="4288">
          <cell r="A4288" t="str">
            <v>M5</v>
          </cell>
          <cell r="B4288" t="str">
            <v>W19</v>
          </cell>
          <cell r="C4288">
            <v>43227</v>
          </cell>
          <cell r="D4288" t="str">
            <v>B</v>
          </cell>
          <cell r="E4288" t="str">
            <v>MAIN HEATING</v>
          </cell>
          <cell r="G4288" t="str">
            <v>Old</v>
          </cell>
          <cell r="H4288" t="str">
            <v>Flip Cover</v>
          </cell>
          <cell r="J4288">
            <v>165</v>
          </cell>
          <cell r="L4288">
            <v>0</v>
          </cell>
        </row>
        <row r="4289">
          <cell r="A4289" t="str">
            <v>M5</v>
          </cell>
          <cell r="B4289" t="str">
            <v>W19</v>
          </cell>
          <cell r="C4289">
            <v>43227</v>
          </cell>
          <cell r="D4289" t="str">
            <v>B</v>
          </cell>
          <cell r="E4289" t="str">
            <v>MAIN HEATING</v>
          </cell>
          <cell r="G4289" t="str">
            <v>Old</v>
          </cell>
          <cell r="H4289" t="str">
            <v>Flip Cover</v>
          </cell>
          <cell r="J4289">
            <v>103</v>
          </cell>
          <cell r="L4289">
            <v>0</v>
          </cell>
        </row>
        <row r="4290">
          <cell r="A4290" t="str">
            <v>M5</v>
          </cell>
          <cell r="B4290" t="str">
            <v>W19</v>
          </cell>
          <cell r="C4290">
            <v>43227</v>
          </cell>
          <cell r="D4290" t="str">
            <v>B</v>
          </cell>
          <cell r="E4290" t="str">
            <v>MAIN HEATING</v>
          </cell>
          <cell r="G4290" t="str">
            <v>Old</v>
          </cell>
          <cell r="H4290" t="str">
            <v>Clear View Cover</v>
          </cell>
          <cell r="J4290">
            <v>1821</v>
          </cell>
          <cell r="L4290">
            <v>0</v>
          </cell>
        </row>
        <row r="4291">
          <cell r="A4291" t="str">
            <v>M5</v>
          </cell>
          <cell r="B4291" t="str">
            <v>W19</v>
          </cell>
          <cell r="C4291">
            <v>43227</v>
          </cell>
          <cell r="D4291" t="str">
            <v>B</v>
          </cell>
          <cell r="E4291" t="str">
            <v>EDGE COATING</v>
          </cell>
          <cell r="G4291" t="str">
            <v>Old</v>
          </cell>
          <cell r="H4291" t="str">
            <v>Book cover</v>
          </cell>
          <cell r="J4291">
            <v>1722</v>
          </cell>
          <cell r="L4291">
            <v>0</v>
          </cell>
        </row>
        <row r="4292">
          <cell r="A4292" t="str">
            <v>M5</v>
          </cell>
          <cell r="B4292" t="str">
            <v>W19</v>
          </cell>
          <cell r="C4292">
            <v>43227</v>
          </cell>
          <cell r="D4292" t="str">
            <v>B</v>
          </cell>
          <cell r="E4292" t="str">
            <v>EDGE COATING</v>
          </cell>
          <cell r="G4292" t="str">
            <v>Old</v>
          </cell>
          <cell r="H4292" t="str">
            <v>Book cover</v>
          </cell>
          <cell r="J4292">
            <v>1005</v>
          </cell>
          <cell r="L4292">
            <v>0</v>
          </cell>
        </row>
        <row r="4293">
          <cell r="A4293" t="str">
            <v>M5</v>
          </cell>
          <cell r="B4293" t="str">
            <v>W19</v>
          </cell>
          <cell r="C4293">
            <v>43227</v>
          </cell>
          <cell r="D4293" t="str">
            <v>B</v>
          </cell>
          <cell r="E4293" t="str">
            <v>EDGE COATING</v>
          </cell>
          <cell r="G4293" t="str">
            <v>Old</v>
          </cell>
          <cell r="H4293" t="str">
            <v>Book cover</v>
          </cell>
          <cell r="J4293">
            <v>140</v>
          </cell>
          <cell r="L4293">
            <v>0</v>
          </cell>
        </row>
        <row r="4294">
          <cell r="A4294" t="str">
            <v>M5</v>
          </cell>
          <cell r="B4294" t="str">
            <v>W19</v>
          </cell>
          <cell r="C4294">
            <v>43227</v>
          </cell>
          <cell r="D4294" t="str">
            <v>B</v>
          </cell>
          <cell r="E4294" t="str">
            <v>EDGE COATING</v>
          </cell>
          <cell r="G4294" t="str">
            <v>Old</v>
          </cell>
          <cell r="H4294" t="str">
            <v>Book cover</v>
          </cell>
          <cell r="J4294">
            <v>70</v>
          </cell>
          <cell r="L4294">
            <v>0</v>
          </cell>
        </row>
        <row r="4295">
          <cell r="A4295" t="str">
            <v>M5</v>
          </cell>
          <cell r="B4295" t="str">
            <v>W19</v>
          </cell>
          <cell r="C4295">
            <v>43227</v>
          </cell>
          <cell r="D4295" t="str">
            <v>B</v>
          </cell>
          <cell r="E4295" t="str">
            <v>EDGE COATING</v>
          </cell>
          <cell r="G4295" t="str">
            <v>Old</v>
          </cell>
          <cell r="H4295" t="str">
            <v>Book cover</v>
          </cell>
          <cell r="J4295">
            <v>116</v>
          </cell>
          <cell r="L4295">
            <v>0</v>
          </cell>
        </row>
        <row r="4296">
          <cell r="A4296" t="str">
            <v>M5</v>
          </cell>
          <cell r="B4296" t="str">
            <v>W19</v>
          </cell>
          <cell r="C4296">
            <v>43227</v>
          </cell>
          <cell r="D4296" t="str">
            <v>B</v>
          </cell>
          <cell r="E4296" t="str">
            <v>EDGE COATING</v>
          </cell>
          <cell r="G4296" t="str">
            <v>Old</v>
          </cell>
          <cell r="H4296" t="str">
            <v>Book cover</v>
          </cell>
          <cell r="J4296">
            <v>6</v>
          </cell>
          <cell r="L4296">
            <v>0</v>
          </cell>
        </row>
        <row r="4297">
          <cell r="A4297" t="str">
            <v>M5</v>
          </cell>
          <cell r="B4297" t="str">
            <v>W19</v>
          </cell>
          <cell r="C4297">
            <v>43227</v>
          </cell>
          <cell r="D4297" t="str">
            <v>B</v>
          </cell>
          <cell r="E4297" t="str">
            <v>EDGE COATING</v>
          </cell>
          <cell r="G4297" t="str">
            <v>Old</v>
          </cell>
          <cell r="H4297" t="str">
            <v>Book cover</v>
          </cell>
          <cell r="J4297">
            <v>815</v>
          </cell>
          <cell r="L4297">
            <v>0</v>
          </cell>
        </row>
        <row r="4298">
          <cell r="A4298" t="str">
            <v>M5</v>
          </cell>
          <cell r="B4298" t="str">
            <v>W19</v>
          </cell>
          <cell r="C4298">
            <v>43227</v>
          </cell>
          <cell r="D4298" t="str">
            <v>B</v>
          </cell>
          <cell r="E4298" t="str">
            <v>EDGE COATING</v>
          </cell>
          <cell r="G4298" t="str">
            <v>Old</v>
          </cell>
          <cell r="H4298" t="str">
            <v>Book cover</v>
          </cell>
          <cell r="J4298">
            <v>4</v>
          </cell>
          <cell r="L4298">
            <v>0</v>
          </cell>
        </row>
        <row r="4299">
          <cell r="A4299" t="str">
            <v>M5</v>
          </cell>
          <cell r="B4299" t="str">
            <v>W19</v>
          </cell>
          <cell r="C4299">
            <v>43227</v>
          </cell>
          <cell r="D4299" t="str">
            <v>B</v>
          </cell>
          <cell r="E4299" t="str">
            <v>EDGE COATING</v>
          </cell>
          <cell r="G4299" t="str">
            <v>Old</v>
          </cell>
          <cell r="H4299" t="str">
            <v>Book cover</v>
          </cell>
          <cell r="J4299">
            <v>27</v>
          </cell>
          <cell r="L4299">
            <v>0</v>
          </cell>
        </row>
        <row r="4300">
          <cell r="A4300" t="str">
            <v>M5</v>
          </cell>
          <cell r="B4300" t="str">
            <v>W19</v>
          </cell>
          <cell r="C4300">
            <v>43227</v>
          </cell>
          <cell r="D4300" t="str">
            <v>B</v>
          </cell>
          <cell r="E4300" t="str">
            <v>EDGE COATING</v>
          </cell>
          <cell r="G4300" t="str">
            <v>New</v>
          </cell>
          <cell r="H4300" t="str">
            <v>Clear View Cover</v>
          </cell>
          <cell r="J4300">
            <v>1326</v>
          </cell>
          <cell r="L4300">
            <v>0</v>
          </cell>
        </row>
        <row r="4301">
          <cell r="A4301" t="str">
            <v>M5</v>
          </cell>
          <cell r="B4301" t="str">
            <v>W19</v>
          </cell>
          <cell r="C4301">
            <v>43227</v>
          </cell>
          <cell r="D4301" t="str">
            <v>B</v>
          </cell>
          <cell r="E4301" t="str">
            <v>EDGE COATING</v>
          </cell>
          <cell r="G4301" t="str">
            <v>New</v>
          </cell>
          <cell r="H4301" t="str">
            <v>Clear View Cover</v>
          </cell>
          <cell r="J4301">
            <v>155</v>
          </cell>
          <cell r="L4301">
            <v>0</v>
          </cell>
        </row>
        <row r="4302">
          <cell r="A4302" t="str">
            <v>M5</v>
          </cell>
          <cell r="B4302" t="str">
            <v>W19</v>
          </cell>
          <cell r="C4302">
            <v>43227</v>
          </cell>
          <cell r="D4302" t="str">
            <v>B</v>
          </cell>
          <cell r="E4302" t="str">
            <v>EDGE COATING</v>
          </cell>
          <cell r="G4302" t="str">
            <v>Old</v>
          </cell>
          <cell r="H4302" t="str">
            <v>Clear View Cover</v>
          </cell>
          <cell r="J4302">
            <v>240</v>
          </cell>
          <cell r="L4302">
            <v>0</v>
          </cell>
        </row>
        <row r="4303">
          <cell r="A4303" t="str">
            <v>M5</v>
          </cell>
          <cell r="B4303" t="str">
            <v>W19</v>
          </cell>
          <cell r="C4303">
            <v>43227</v>
          </cell>
          <cell r="D4303" t="str">
            <v>B</v>
          </cell>
          <cell r="E4303" t="str">
            <v>EDGE COATING</v>
          </cell>
          <cell r="G4303" t="str">
            <v>Old</v>
          </cell>
          <cell r="H4303" t="str">
            <v>Clear View Cover</v>
          </cell>
          <cell r="J4303">
            <v>829</v>
          </cell>
          <cell r="L4303">
            <v>0</v>
          </cell>
        </row>
        <row r="4304">
          <cell r="A4304" t="str">
            <v>M5</v>
          </cell>
          <cell r="B4304" t="str">
            <v>W19</v>
          </cell>
          <cell r="C4304">
            <v>43227</v>
          </cell>
          <cell r="D4304" t="str">
            <v>B</v>
          </cell>
          <cell r="E4304" t="str">
            <v>EDGE COATING</v>
          </cell>
          <cell r="G4304" t="str">
            <v>Old</v>
          </cell>
          <cell r="H4304" t="str">
            <v>Clear View Cover</v>
          </cell>
          <cell r="J4304">
            <v>206</v>
          </cell>
          <cell r="L4304">
            <v>2</v>
          </cell>
        </row>
        <row r="4305">
          <cell r="A4305" t="str">
            <v>M5</v>
          </cell>
          <cell r="B4305" t="str">
            <v>W19</v>
          </cell>
          <cell r="C4305">
            <v>43227</v>
          </cell>
          <cell r="D4305" t="str">
            <v>B</v>
          </cell>
          <cell r="E4305" t="str">
            <v>EDGE COATING</v>
          </cell>
          <cell r="G4305" t="str">
            <v>Old</v>
          </cell>
          <cell r="H4305" t="str">
            <v>Clear View Cover</v>
          </cell>
          <cell r="J4305">
            <v>1112</v>
          </cell>
          <cell r="L4305">
            <v>0</v>
          </cell>
        </row>
        <row r="4306">
          <cell r="A4306" t="str">
            <v>M5</v>
          </cell>
          <cell r="B4306" t="str">
            <v>W19</v>
          </cell>
          <cell r="C4306">
            <v>43227</v>
          </cell>
          <cell r="D4306" t="str">
            <v>B</v>
          </cell>
          <cell r="E4306" t="str">
            <v>EDGE COATING</v>
          </cell>
          <cell r="G4306" t="str">
            <v>New</v>
          </cell>
          <cell r="H4306" t="str">
            <v>Clear View Cover</v>
          </cell>
          <cell r="J4306">
            <v>281</v>
          </cell>
          <cell r="L4306">
            <v>0</v>
          </cell>
        </row>
        <row r="4307">
          <cell r="A4307" t="str">
            <v>M5</v>
          </cell>
          <cell r="B4307" t="str">
            <v>W19</v>
          </cell>
          <cell r="C4307">
            <v>43227</v>
          </cell>
          <cell r="D4307" t="str">
            <v>B</v>
          </cell>
          <cell r="E4307" t="str">
            <v>ASSY</v>
          </cell>
          <cell r="G4307" t="str">
            <v>Old</v>
          </cell>
          <cell r="H4307" t="str">
            <v>Book cover</v>
          </cell>
          <cell r="J4307">
            <v>2352</v>
          </cell>
          <cell r="L4307">
            <v>12</v>
          </cell>
        </row>
        <row r="4308">
          <cell r="A4308" t="str">
            <v>M5</v>
          </cell>
          <cell r="B4308" t="str">
            <v>W19</v>
          </cell>
          <cell r="C4308">
            <v>43227</v>
          </cell>
          <cell r="D4308" t="str">
            <v>B</v>
          </cell>
          <cell r="E4308" t="str">
            <v>ASSY</v>
          </cell>
          <cell r="G4308" t="str">
            <v>Old</v>
          </cell>
          <cell r="H4308" t="str">
            <v>Book cover</v>
          </cell>
          <cell r="J4308">
            <v>1295</v>
          </cell>
          <cell r="L4308">
            <v>6</v>
          </cell>
        </row>
        <row r="4309">
          <cell r="A4309" t="str">
            <v>M5</v>
          </cell>
          <cell r="B4309" t="str">
            <v>W19</v>
          </cell>
          <cell r="C4309">
            <v>43227</v>
          </cell>
          <cell r="D4309" t="str">
            <v>B</v>
          </cell>
          <cell r="E4309" t="str">
            <v>ASSY</v>
          </cell>
          <cell r="G4309" t="str">
            <v>Old</v>
          </cell>
          <cell r="H4309" t="str">
            <v>Book cover</v>
          </cell>
          <cell r="J4309">
            <v>924</v>
          </cell>
          <cell r="L4309">
            <v>4</v>
          </cell>
        </row>
        <row r="4310">
          <cell r="A4310" t="str">
            <v>M5</v>
          </cell>
          <cell r="B4310" t="str">
            <v>W19</v>
          </cell>
          <cell r="C4310">
            <v>43227</v>
          </cell>
          <cell r="D4310" t="str">
            <v>B</v>
          </cell>
          <cell r="E4310" t="str">
            <v>ASSY</v>
          </cell>
          <cell r="G4310" t="str">
            <v>Old</v>
          </cell>
          <cell r="H4310" t="str">
            <v>Book cover</v>
          </cell>
          <cell r="J4310">
            <v>100</v>
          </cell>
          <cell r="L4310">
            <v>4</v>
          </cell>
        </row>
        <row r="4311">
          <cell r="A4311" t="str">
            <v>M5</v>
          </cell>
          <cell r="B4311" t="str">
            <v>W19</v>
          </cell>
          <cell r="C4311">
            <v>43227</v>
          </cell>
          <cell r="D4311" t="str">
            <v>B</v>
          </cell>
          <cell r="E4311" t="str">
            <v>ASSY</v>
          </cell>
          <cell r="G4311" t="str">
            <v>Old</v>
          </cell>
          <cell r="H4311" t="str">
            <v>Book cover</v>
          </cell>
          <cell r="J4311">
            <v>61</v>
          </cell>
          <cell r="L4311">
            <v>0</v>
          </cell>
        </row>
        <row r="4312">
          <cell r="A4312" t="str">
            <v>M5</v>
          </cell>
          <cell r="B4312" t="str">
            <v>W19</v>
          </cell>
          <cell r="C4312">
            <v>43228</v>
          </cell>
          <cell r="D4312" t="str">
            <v>A</v>
          </cell>
          <cell r="E4312" t="str">
            <v>PACKING</v>
          </cell>
          <cell r="G4312" t="str">
            <v>Old</v>
          </cell>
          <cell r="H4312" t="str">
            <v>Book cover</v>
          </cell>
          <cell r="J4312">
            <v>2726</v>
          </cell>
          <cell r="L4312">
            <v>18</v>
          </cell>
        </row>
        <row r="4313">
          <cell r="A4313" t="str">
            <v>M5</v>
          </cell>
          <cell r="B4313" t="str">
            <v>W19</v>
          </cell>
          <cell r="C4313">
            <v>43228</v>
          </cell>
          <cell r="D4313" t="str">
            <v>A</v>
          </cell>
          <cell r="E4313" t="str">
            <v>PACKING</v>
          </cell>
          <cell r="G4313" t="str">
            <v>Old</v>
          </cell>
          <cell r="H4313" t="str">
            <v>Clear View Cover</v>
          </cell>
          <cell r="J4313">
            <v>1125</v>
          </cell>
          <cell r="L4313">
            <v>5</v>
          </cell>
        </row>
        <row r="4314">
          <cell r="A4314" t="str">
            <v>M5</v>
          </cell>
          <cell r="B4314" t="str">
            <v>W19</v>
          </cell>
          <cell r="C4314">
            <v>43228</v>
          </cell>
          <cell r="D4314" t="str">
            <v>A</v>
          </cell>
          <cell r="E4314" t="str">
            <v>PACKING</v>
          </cell>
          <cell r="G4314" t="str">
            <v>New</v>
          </cell>
          <cell r="H4314" t="str">
            <v>Clear View Cover</v>
          </cell>
          <cell r="J4314">
            <v>1499</v>
          </cell>
          <cell r="L4314">
            <v>2</v>
          </cell>
        </row>
        <row r="4315">
          <cell r="A4315" t="str">
            <v>M5</v>
          </cell>
          <cell r="B4315" t="str">
            <v>W19</v>
          </cell>
          <cell r="C4315">
            <v>43228</v>
          </cell>
          <cell r="D4315" t="str">
            <v>A</v>
          </cell>
          <cell r="E4315" t="str">
            <v>PACKING</v>
          </cell>
          <cell r="G4315" t="str">
            <v>New</v>
          </cell>
          <cell r="H4315" t="str">
            <v>Clear View Cover</v>
          </cell>
          <cell r="J4315">
            <v>2063</v>
          </cell>
          <cell r="L4315">
            <v>10</v>
          </cell>
        </row>
        <row r="4316">
          <cell r="A4316" t="str">
            <v>M5</v>
          </cell>
          <cell r="B4316" t="str">
            <v>W19</v>
          </cell>
          <cell r="C4316">
            <v>43228</v>
          </cell>
          <cell r="D4316" t="str">
            <v>A</v>
          </cell>
          <cell r="E4316" t="str">
            <v>PACKING</v>
          </cell>
          <cell r="G4316" t="str">
            <v>New</v>
          </cell>
          <cell r="H4316" t="str">
            <v>Clear View Cover</v>
          </cell>
          <cell r="J4316">
            <v>638</v>
          </cell>
          <cell r="L4316">
            <v>0</v>
          </cell>
        </row>
        <row r="4317">
          <cell r="A4317" t="str">
            <v>M5</v>
          </cell>
          <cell r="B4317" t="str">
            <v>W19</v>
          </cell>
          <cell r="C4317">
            <v>43228</v>
          </cell>
          <cell r="D4317" t="str">
            <v>A</v>
          </cell>
          <cell r="E4317" t="str">
            <v>PACKING</v>
          </cell>
          <cell r="G4317" t="str">
            <v>Old Silicon</v>
          </cell>
          <cell r="H4317" t="str">
            <v>Silicon</v>
          </cell>
          <cell r="J4317">
            <v>1586</v>
          </cell>
          <cell r="L4317">
            <v>40</v>
          </cell>
        </row>
        <row r="4318">
          <cell r="A4318" t="str">
            <v>M5</v>
          </cell>
          <cell r="B4318" t="str">
            <v>W19</v>
          </cell>
          <cell r="C4318">
            <v>43228</v>
          </cell>
          <cell r="D4318" t="str">
            <v>A</v>
          </cell>
          <cell r="E4318" t="str">
            <v>PACKING</v>
          </cell>
          <cell r="G4318" t="str">
            <v>Old Silicon</v>
          </cell>
          <cell r="H4318" t="str">
            <v>Silicon</v>
          </cell>
          <cell r="J4318">
            <v>46</v>
          </cell>
          <cell r="L4318">
            <v>6</v>
          </cell>
        </row>
        <row r="4319">
          <cell r="A4319" t="str">
            <v>M5</v>
          </cell>
          <cell r="B4319" t="str">
            <v>W19</v>
          </cell>
          <cell r="C4319">
            <v>43228</v>
          </cell>
          <cell r="D4319" t="str">
            <v>A</v>
          </cell>
          <cell r="E4319" t="str">
            <v>PACKING</v>
          </cell>
          <cell r="G4319" t="str">
            <v>Old</v>
          </cell>
          <cell r="H4319" t="str">
            <v>Flip Cover</v>
          </cell>
          <cell r="J4319">
            <v>160</v>
          </cell>
          <cell r="L4319">
            <v>0</v>
          </cell>
        </row>
        <row r="4320">
          <cell r="A4320" t="str">
            <v>M5</v>
          </cell>
          <cell r="B4320" t="str">
            <v>W19</v>
          </cell>
          <cell r="C4320">
            <v>43228</v>
          </cell>
          <cell r="D4320" t="str">
            <v>A</v>
          </cell>
          <cell r="E4320" t="str">
            <v>PACKING</v>
          </cell>
          <cell r="G4320" t="str">
            <v>Old</v>
          </cell>
          <cell r="H4320" t="str">
            <v>Flip Cover</v>
          </cell>
          <cell r="J4320">
            <v>1360</v>
          </cell>
          <cell r="L4320">
            <v>0</v>
          </cell>
        </row>
        <row r="4321">
          <cell r="A4321" t="str">
            <v>M5</v>
          </cell>
          <cell r="B4321" t="str">
            <v>W19</v>
          </cell>
          <cell r="C4321">
            <v>43228</v>
          </cell>
          <cell r="D4321" t="str">
            <v>A</v>
          </cell>
          <cell r="E4321" t="str">
            <v>PACKING</v>
          </cell>
          <cell r="G4321" t="str">
            <v>Old</v>
          </cell>
          <cell r="H4321" t="str">
            <v>Flip Cover</v>
          </cell>
          <cell r="J4321">
            <v>160</v>
          </cell>
          <cell r="L4321">
            <v>0</v>
          </cell>
        </row>
        <row r="4322">
          <cell r="A4322" t="str">
            <v>M5</v>
          </cell>
          <cell r="B4322" t="str">
            <v>W19</v>
          </cell>
          <cell r="C4322">
            <v>43228</v>
          </cell>
          <cell r="D4322" t="str">
            <v>A</v>
          </cell>
          <cell r="E4322" t="str">
            <v>PACKING</v>
          </cell>
          <cell r="G4322" t="str">
            <v>Old</v>
          </cell>
          <cell r="H4322" t="str">
            <v>Flip Cover</v>
          </cell>
          <cell r="J4322">
            <v>860</v>
          </cell>
          <cell r="L4322">
            <v>0</v>
          </cell>
        </row>
        <row r="4323">
          <cell r="A4323" t="str">
            <v>M5</v>
          </cell>
          <cell r="B4323" t="str">
            <v>W19</v>
          </cell>
          <cell r="C4323">
            <v>43228</v>
          </cell>
          <cell r="D4323" t="str">
            <v>A</v>
          </cell>
          <cell r="E4323" t="str">
            <v>PACKING</v>
          </cell>
          <cell r="G4323" t="str">
            <v>Old</v>
          </cell>
          <cell r="H4323" t="str">
            <v>Clear View Cover</v>
          </cell>
          <cell r="J4323">
            <v>896</v>
          </cell>
          <cell r="L4323">
            <v>3</v>
          </cell>
        </row>
        <row r="4324">
          <cell r="A4324" t="str">
            <v>M5</v>
          </cell>
          <cell r="B4324" t="str">
            <v>W19</v>
          </cell>
          <cell r="C4324">
            <v>43228</v>
          </cell>
          <cell r="D4324" t="str">
            <v>A</v>
          </cell>
          <cell r="E4324" t="str">
            <v>PACKING</v>
          </cell>
          <cell r="G4324" t="str">
            <v>Old</v>
          </cell>
          <cell r="H4324" t="str">
            <v>Clear View Cover</v>
          </cell>
          <cell r="J4324">
            <v>220</v>
          </cell>
          <cell r="L4324">
            <v>3</v>
          </cell>
        </row>
        <row r="4325">
          <cell r="A4325" t="str">
            <v>M5</v>
          </cell>
          <cell r="B4325" t="str">
            <v>W19</v>
          </cell>
          <cell r="C4325">
            <v>43228</v>
          </cell>
          <cell r="D4325" t="str">
            <v>A</v>
          </cell>
          <cell r="E4325" t="str">
            <v>ASSY</v>
          </cell>
          <cell r="G4325" t="str">
            <v>Old</v>
          </cell>
          <cell r="H4325" t="str">
            <v>Book cover</v>
          </cell>
          <cell r="J4325">
            <v>142</v>
          </cell>
          <cell r="L4325">
            <v>2</v>
          </cell>
        </row>
        <row r="4326">
          <cell r="A4326" t="str">
            <v>M5</v>
          </cell>
          <cell r="B4326" t="str">
            <v>W19</v>
          </cell>
          <cell r="C4326">
            <v>43228</v>
          </cell>
          <cell r="D4326" t="str">
            <v>A</v>
          </cell>
          <cell r="E4326" t="str">
            <v>ASSY</v>
          </cell>
          <cell r="G4326" t="str">
            <v>Old</v>
          </cell>
          <cell r="H4326" t="str">
            <v>Book cover</v>
          </cell>
          <cell r="J4326">
            <v>2226</v>
          </cell>
          <cell r="L4326">
            <v>16</v>
          </cell>
        </row>
        <row r="4327">
          <cell r="A4327" t="str">
            <v>M5</v>
          </cell>
          <cell r="B4327" t="str">
            <v>W19</v>
          </cell>
          <cell r="C4327">
            <v>43228</v>
          </cell>
          <cell r="D4327" t="str">
            <v>A</v>
          </cell>
          <cell r="E4327" t="str">
            <v>ASSY</v>
          </cell>
          <cell r="G4327" t="str">
            <v>Old</v>
          </cell>
          <cell r="H4327" t="str">
            <v>Book cover</v>
          </cell>
          <cell r="J4327">
            <v>745</v>
          </cell>
          <cell r="L4327">
            <v>4</v>
          </cell>
        </row>
        <row r="4328">
          <cell r="A4328" t="str">
            <v>M5</v>
          </cell>
          <cell r="B4328" t="str">
            <v>W19</v>
          </cell>
          <cell r="C4328">
            <v>43228</v>
          </cell>
          <cell r="D4328" t="str">
            <v>A</v>
          </cell>
          <cell r="E4328" t="str">
            <v>ASSY</v>
          </cell>
          <cell r="G4328" t="str">
            <v>Old</v>
          </cell>
          <cell r="H4328" t="str">
            <v>Book cover</v>
          </cell>
          <cell r="J4328">
            <v>158</v>
          </cell>
          <cell r="L4328">
            <v>0</v>
          </cell>
        </row>
        <row r="4329">
          <cell r="A4329" t="str">
            <v>M5</v>
          </cell>
          <cell r="B4329" t="str">
            <v>W19</v>
          </cell>
          <cell r="C4329">
            <v>43228</v>
          </cell>
          <cell r="D4329" t="str">
            <v>A</v>
          </cell>
          <cell r="E4329" t="str">
            <v>ASSY</v>
          </cell>
          <cell r="G4329" t="str">
            <v>Old</v>
          </cell>
          <cell r="H4329" t="str">
            <v>Book cover</v>
          </cell>
          <cell r="J4329">
            <v>301</v>
          </cell>
          <cell r="L4329">
            <v>1</v>
          </cell>
        </row>
        <row r="4330">
          <cell r="A4330" t="str">
            <v>M5</v>
          </cell>
          <cell r="B4330" t="str">
            <v>W19</v>
          </cell>
          <cell r="C4330">
            <v>43228</v>
          </cell>
          <cell r="D4330" t="str">
            <v>A</v>
          </cell>
          <cell r="E4330" t="str">
            <v>ASSY</v>
          </cell>
          <cell r="G4330" t="str">
            <v>Old</v>
          </cell>
          <cell r="H4330" t="str">
            <v>Book cover</v>
          </cell>
          <cell r="J4330">
            <v>942</v>
          </cell>
          <cell r="L4330">
            <v>2</v>
          </cell>
        </row>
        <row r="4331">
          <cell r="A4331" t="str">
            <v>M5</v>
          </cell>
          <cell r="B4331" t="str">
            <v>W19</v>
          </cell>
          <cell r="C4331">
            <v>43228</v>
          </cell>
          <cell r="D4331" t="str">
            <v>A</v>
          </cell>
          <cell r="E4331" t="str">
            <v>MAIN HEATING</v>
          </cell>
          <cell r="G4331" t="str">
            <v>Old</v>
          </cell>
          <cell r="H4331" t="str">
            <v>Clear View Cover</v>
          </cell>
          <cell r="J4331">
            <v>258</v>
          </cell>
          <cell r="L4331">
            <v>0</v>
          </cell>
        </row>
        <row r="4332">
          <cell r="A4332" t="str">
            <v>M5</v>
          </cell>
          <cell r="B4332" t="str">
            <v>W19</v>
          </cell>
          <cell r="C4332">
            <v>43228</v>
          </cell>
          <cell r="D4332" t="str">
            <v>A</v>
          </cell>
          <cell r="E4332" t="str">
            <v>MAIN HEATING</v>
          </cell>
          <cell r="G4332" t="str">
            <v>Old</v>
          </cell>
          <cell r="H4332" t="str">
            <v>Clear View Cover</v>
          </cell>
          <cell r="J4332">
            <v>1267</v>
          </cell>
          <cell r="L4332">
            <v>7</v>
          </cell>
        </row>
        <row r="4333">
          <cell r="A4333" t="str">
            <v>M5</v>
          </cell>
          <cell r="B4333" t="str">
            <v>W19</v>
          </cell>
          <cell r="C4333">
            <v>43228</v>
          </cell>
          <cell r="D4333" t="str">
            <v>A</v>
          </cell>
          <cell r="E4333" t="str">
            <v>MAIN HEATING</v>
          </cell>
          <cell r="G4333" t="str">
            <v>Old</v>
          </cell>
          <cell r="H4333" t="str">
            <v>Clear View Cover</v>
          </cell>
          <cell r="J4333">
            <v>143</v>
          </cell>
          <cell r="L4333">
            <v>0</v>
          </cell>
        </row>
        <row r="4334">
          <cell r="A4334" t="str">
            <v>M5</v>
          </cell>
          <cell r="B4334" t="str">
            <v>W19</v>
          </cell>
          <cell r="C4334">
            <v>43228</v>
          </cell>
          <cell r="D4334" t="str">
            <v>A</v>
          </cell>
          <cell r="E4334" t="str">
            <v>MAIN HEATING</v>
          </cell>
          <cell r="G4334" t="str">
            <v>Old</v>
          </cell>
          <cell r="H4334" t="str">
            <v>Clear View Cover</v>
          </cell>
          <cell r="J4334">
            <v>201</v>
          </cell>
          <cell r="L4334">
            <v>0</v>
          </cell>
        </row>
        <row r="4335">
          <cell r="A4335" t="str">
            <v>M5</v>
          </cell>
          <cell r="B4335" t="str">
            <v>W19</v>
          </cell>
          <cell r="C4335">
            <v>43228</v>
          </cell>
          <cell r="D4335" t="str">
            <v>A</v>
          </cell>
          <cell r="E4335" t="str">
            <v>MAIN HEATING</v>
          </cell>
          <cell r="G4335" t="str">
            <v>New</v>
          </cell>
          <cell r="H4335" t="str">
            <v>Clear View Cover</v>
          </cell>
          <cell r="J4335">
            <v>786</v>
          </cell>
          <cell r="L4335">
            <v>0</v>
          </cell>
        </row>
        <row r="4336">
          <cell r="A4336" t="str">
            <v>M5</v>
          </cell>
          <cell r="B4336" t="str">
            <v>W19</v>
          </cell>
          <cell r="C4336">
            <v>43228</v>
          </cell>
          <cell r="D4336" t="str">
            <v>A</v>
          </cell>
          <cell r="E4336" t="str">
            <v>MAIN HEATING</v>
          </cell>
          <cell r="G4336" t="str">
            <v>New</v>
          </cell>
          <cell r="H4336" t="str">
            <v>Clear View Cover</v>
          </cell>
          <cell r="J4336">
            <v>504</v>
          </cell>
          <cell r="L4336">
            <v>0</v>
          </cell>
        </row>
        <row r="4337">
          <cell r="A4337" t="str">
            <v>M5</v>
          </cell>
          <cell r="B4337" t="str">
            <v>W19</v>
          </cell>
          <cell r="C4337">
            <v>43228</v>
          </cell>
          <cell r="D4337" t="str">
            <v>A</v>
          </cell>
          <cell r="E4337" t="str">
            <v>ASSY</v>
          </cell>
          <cell r="G4337" t="str">
            <v>New Silicon</v>
          </cell>
          <cell r="H4337" t="str">
            <v>Silicon</v>
          </cell>
          <cell r="J4337">
            <v>1038</v>
          </cell>
          <cell r="L4337">
            <v>7</v>
          </cell>
        </row>
        <row r="4338">
          <cell r="A4338" t="str">
            <v>M5</v>
          </cell>
          <cell r="B4338" t="str">
            <v>W19</v>
          </cell>
          <cell r="C4338">
            <v>43228</v>
          </cell>
          <cell r="D4338" t="str">
            <v>A</v>
          </cell>
          <cell r="E4338" t="str">
            <v>ASSY</v>
          </cell>
          <cell r="G4338" t="str">
            <v>New Silicon</v>
          </cell>
          <cell r="H4338" t="str">
            <v>Silicon</v>
          </cell>
          <cell r="J4338">
            <v>256</v>
          </cell>
          <cell r="L4338">
            <v>8</v>
          </cell>
        </row>
        <row r="4339">
          <cell r="A4339" t="str">
            <v>M5</v>
          </cell>
          <cell r="B4339" t="str">
            <v>W19</v>
          </cell>
          <cell r="C4339">
            <v>43228</v>
          </cell>
          <cell r="D4339" t="str">
            <v>A</v>
          </cell>
          <cell r="E4339" t="str">
            <v>ASSY</v>
          </cell>
          <cell r="G4339" t="str">
            <v>New Silicon</v>
          </cell>
          <cell r="H4339" t="str">
            <v>Silicon</v>
          </cell>
          <cell r="J4339">
            <v>359</v>
          </cell>
          <cell r="L4339">
            <v>2</v>
          </cell>
        </row>
        <row r="4340">
          <cell r="A4340" t="str">
            <v>M5</v>
          </cell>
          <cell r="B4340" t="str">
            <v>W19</v>
          </cell>
          <cell r="C4340">
            <v>43228</v>
          </cell>
          <cell r="D4340" t="str">
            <v>A</v>
          </cell>
          <cell r="E4340" t="str">
            <v>ASSY</v>
          </cell>
          <cell r="G4340" t="str">
            <v>New</v>
          </cell>
          <cell r="H4340" t="str">
            <v>Clear View Cover</v>
          </cell>
          <cell r="J4340">
            <v>1267</v>
          </cell>
          <cell r="L4340">
            <v>8</v>
          </cell>
        </row>
        <row r="4341">
          <cell r="A4341" t="str">
            <v>M5</v>
          </cell>
          <cell r="B4341" t="str">
            <v>W19</v>
          </cell>
          <cell r="C4341">
            <v>43228</v>
          </cell>
          <cell r="D4341" t="str">
            <v>A</v>
          </cell>
          <cell r="E4341" t="str">
            <v>ASSY</v>
          </cell>
          <cell r="G4341" t="str">
            <v>Old</v>
          </cell>
          <cell r="H4341" t="str">
            <v>Flip Cover</v>
          </cell>
          <cell r="J4341">
            <v>1077</v>
          </cell>
          <cell r="L4341">
            <v>5</v>
          </cell>
        </row>
        <row r="4342">
          <cell r="A4342" t="str">
            <v>M5</v>
          </cell>
          <cell r="B4342" t="str">
            <v>W19</v>
          </cell>
          <cell r="C4342">
            <v>43228</v>
          </cell>
          <cell r="D4342" t="str">
            <v>A</v>
          </cell>
          <cell r="E4342" t="str">
            <v>ASSY</v>
          </cell>
          <cell r="G4342" t="str">
            <v>Old</v>
          </cell>
          <cell r="H4342" t="str">
            <v>Flip Cover</v>
          </cell>
          <cell r="J4342">
            <v>756</v>
          </cell>
          <cell r="L4342">
            <v>0</v>
          </cell>
        </row>
        <row r="4343">
          <cell r="A4343" t="str">
            <v>M5</v>
          </cell>
          <cell r="B4343" t="str">
            <v>W19</v>
          </cell>
          <cell r="C4343">
            <v>43228</v>
          </cell>
          <cell r="D4343" t="str">
            <v>A</v>
          </cell>
          <cell r="E4343" t="str">
            <v>ASSY</v>
          </cell>
          <cell r="G4343" t="str">
            <v>New</v>
          </cell>
          <cell r="H4343" t="str">
            <v>Clear View Cover</v>
          </cell>
          <cell r="J4343">
            <v>3297</v>
          </cell>
          <cell r="L4343">
            <v>17</v>
          </cell>
        </row>
        <row r="4344">
          <cell r="A4344" t="str">
            <v>M5</v>
          </cell>
          <cell r="B4344" t="str">
            <v>W19</v>
          </cell>
          <cell r="C4344">
            <v>43228</v>
          </cell>
          <cell r="D4344" t="str">
            <v>A</v>
          </cell>
          <cell r="E4344" t="str">
            <v>IN T/P</v>
          </cell>
          <cell r="G4344" t="str">
            <v>New</v>
          </cell>
          <cell r="H4344" t="str">
            <v>Clear View Cover</v>
          </cell>
          <cell r="J4344">
            <v>1206</v>
          </cell>
          <cell r="L4344">
            <v>0</v>
          </cell>
        </row>
        <row r="4345">
          <cell r="A4345" t="str">
            <v>M5</v>
          </cell>
          <cell r="B4345" t="str">
            <v>W19</v>
          </cell>
          <cell r="C4345">
            <v>43228</v>
          </cell>
          <cell r="D4345" t="str">
            <v>A</v>
          </cell>
          <cell r="E4345" t="str">
            <v>IN T/P</v>
          </cell>
          <cell r="G4345" t="str">
            <v>New</v>
          </cell>
          <cell r="H4345" t="str">
            <v>Clear View Cover</v>
          </cell>
          <cell r="J4345">
            <v>685</v>
          </cell>
          <cell r="L4345">
            <v>0</v>
          </cell>
        </row>
        <row r="4346">
          <cell r="A4346" t="str">
            <v>M5</v>
          </cell>
          <cell r="B4346" t="str">
            <v>W19</v>
          </cell>
          <cell r="C4346">
            <v>43228</v>
          </cell>
          <cell r="D4346" t="str">
            <v>A</v>
          </cell>
          <cell r="E4346" t="str">
            <v>IN T/P</v>
          </cell>
          <cell r="G4346" t="str">
            <v>New</v>
          </cell>
          <cell r="H4346" t="str">
            <v>Clear View Cover</v>
          </cell>
          <cell r="J4346">
            <v>424</v>
          </cell>
          <cell r="L4346">
            <v>0</v>
          </cell>
        </row>
        <row r="4347">
          <cell r="A4347" t="str">
            <v>M5</v>
          </cell>
          <cell r="B4347" t="str">
            <v>W19</v>
          </cell>
          <cell r="C4347">
            <v>43228</v>
          </cell>
          <cell r="D4347" t="str">
            <v>A</v>
          </cell>
          <cell r="E4347" t="str">
            <v>IN T/P</v>
          </cell>
          <cell r="G4347" t="str">
            <v>Old</v>
          </cell>
          <cell r="H4347" t="str">
            <v>Clear View Cover</v>
          </cell>
          <cell r="J4347">
            <v>908</v>
          </cell>
          <cell r="L4347">
            <v>0</v>
          </cell>
        </row>
        <row r="4348">
          <cell r="A4348" t="str">
            <v>M5</v>
          </cell>
          <cell r="B4348" t="str">
            <v>W19</v>
          </cell>
          <cell r="C4348">
            <v>43228</v>
          </cell>
          <cell r="D4348" t="str">
            <v>A</v>
          </cell>
          <cell r="E4348" t="str">
            <v>IN T/P</v>
          </cell>
          <cell r="G4348" t="str">
            <v>Old</v>
          </cell>
          <cell r="H4348" t="str">
            <v>Clear View Cover</v>
          </cell>
          <cell r="J4348">
            <v>60</v>
          </cell>
          <cell r="L4348">
            <v>0</v>
          </cell>
        </row>
        <row r="4349">
          <cell r="A4349" t="str">
            <v>M5</v>
          </cell>
          <cell r="B4349" t="str">
            <v>W19</v>
          </cell>
          <cell r="C4349">
            <v>43228</v>
          </cell>
          <cell r="D4349" t="str">
            <v>A</v>
          </cell>
          <cell r="E4349" t="str">
            <v>IN T/P</v>
          </cell>
          <cell r="G4349" t="str">
            <v>Old</v>
          </cell>
          <cell r="H4349" t="str">
            <v>Clear View Cover</v>
          </cell>
          <cell r="J4349">
            <v>240</v>
          </cell>
          <cell r="L4349">
            <v>0</v>
          </cell>
        </row>
        <row r="4350">
          <cell r="A4350" t="str">
            <v>M5</v>
          </cell>
          <cell r="B4350" t="str">
            <v>W19</v>
          </cell>
          <cell r="C4350">
            <v>43228</v>
          </cell>
          <cell r="D4350" t="str">
            <v>A</v>
          </cell>
          <cell r="E4350" t="str">
            <v>IN T/P</v>
          </cell>
          <cell r="G4350" t="str">
            <v>Old</v>
          </cell>
          <cell r="H4350" t="str">
            <v>Clear View Cover</v>
          </cell>
          <cell r="J4350">
            <v>142</v>
          </cell>
          <cell r="L4350">
            <v>0</v>
          </cell>
        </row>
        <row r="4351">
          <cell r="A4351" t="str">
            <v>M5</v>
          </cell>
          <cell r="B4351" t="str">
            <v>W19</v>
          </cell>
          <cell r="C4351">
            <v>43228</v>
          </cell>
          <cell r="D4351" t="str">
            <v>A</v>
          </cell>
          <cell r="E4351" t="str">
            <v>IN T/P</v>
          </cell>
          <cell r="G4351" t="str">
            <v>Old</v>
          </cell>
          <cell r="H4351" t="str">
            <v>Clear View Cover</v>
          </cell>
          <cell r="J4351">
            <v>462</v>
          </cell>
          <cell r="L4351">
            <v>0</v>
          </cell>
        </row>
        <row r="4352">
          <cell r="A4352" t="str">
            <v>M5</v>
          </cell>
          <cell r="B4352" t="str">
            <v>W19</v>
          </cell>
          <cell r="C4352">
            <v>43228</v>
          </cell>
          <cell r="D4352" t="str">
            <v>A</v>
          </cell>
          <cell r="E4352" t="str">
            <v>IN T/P</v>
          </cell>
          <cell r="G4352" t="str">
            <v>Old</v>
          </cell>
          <cell r="H4352" t="str">
            <v>Book cover</v>
          </cell>
          <cell r="J4352">
            <v>2590</v>
          </cell>
          <cell r="L4352">
            <v>0</v>
          </cell>
        </row>
        <row r="4353">
          <cell r="A4353" t="str">
            <v>M5</v>
          </cell>
          <cell r="B4353" t="str">
            <v>W19</v>
          </cell>
          <cell r="C4353">
            <v>43228</v>
          </cell>
          <cell r="D4353" t="str">
            <v>A</v>
          </cell>
          <cell r="E4353" t="str">
            <v>IN T/P</v>
          </cell>
          <cell r="G4353" t="str">
            <v>Old</v>
          </cell>
          <cell r="H4353" t="str">
            <v>Book cover</v>
          </cell>
          <cell r="J4353">
            <v>898</v>
          </cell>
          <cell r="L4353">
            <v>0</v>
          </cell>
        </row>
        <row r="4354">
          <cell r="A4354" t="str">
            <v>M5</v>
          </cell>
          <cell r="B4354" t="str">
            <v>W19</v>
          </cell>
          <cell r="C4354">
            <v>43228</v>
          </cell>
          <cell r="D4354" t="str">
            <v>A</v>
          </cell>
          <cell r="E4354" t="str">
            <v>IN T/P</v>
          </cell>
          <cell r="G4354" t="str">
            <v>Old</v>
          </cell>
          <cell r="H4354" t="str">
            <v>Book cover</v>
          </cell>
          <cell r="J4354">
            <v>1260</v>
          </cell>
          <cell r="L4354">
            <v>0</v>
          </cell>
        </row>
        <row r="4355">
          <cell r="A4355" t="str">
            <v>M5</v>
          </cell>
          <cell r="B4355" t="str">
            <v>W19</v>
          </cell>
          <cell r="C4355">
            <v>43228</v>
          </cell>
          <cell r="D4355" t="str">
            <v>A</v>
          </cell>
          <cell r="E4355" t="str">
            <v>IN T/P</v>
          </cell>
          <cell r="G4355" t="str">
            <v>Old</v>
          </cell>
          <cell r="H4355" t="str">
            <v>Book cover</v>
          </cell>
          <cell r="J4355">
            <v>158</v>
          </cell>
          <cell r="L4355">
            <v>0</v>
          </cell>
        </row>
        <row r="4356">
          <cell r="A4356" t="str">
            <v>M5</v>
          </cell>
          <cell r="B4356" t="str">
            <v>W19</v>
          </cell>
          <cell r="C4356">
            <v>43228</v>
          </cell>
          <cell r="D4356" t="str">
            <v>A</v>
          </cell>
          <cell r="E4356" t="str">
            <v>MAIN HEATING</v>
          </cell>
          <cell r="G4356" t="str">
            <v>Old</v>
          </cell>
          <cell r="H4356" t="str">
            <v>Clear View Cover</v>
          </cell>
          <cell r="J4356">
            <v>108</v>
          </cell>
          <cell r="L4356">
            <v>0</v>
          </cell>
        </row>
        <row r="4357">
          <cell r="A4357" t="str">
            <v>M5</v>
          </cell>
          <cell r="B4357" t="str">
            <v>W19</v>
          </cell>
          <cell r="C4357">
            <v>43228</v>
          </cell>
          <cell r="D4357" t="str">
            <v>A</v>
          </cell>
          <cell r="E4357" t="str">
            <v>EDGE COATING</v>
          </cell>
          <cell r="G4357" t="str">
            <v>Old</v>
          </cell>
          <cell r="H4357" t="str">
            <v>Book cover</v>
          </cell>
          <cell r="J4357">
            <v>2216</v>
          </cell>
          <cell r="L4357">
            <v>0</v>
          </cell>
        </row>
        <row r="4358">
          <cell r="A4358" t="str">
            <v>M5</v>
          </cell>
          <cell r="B4358" t="str">
            <v>W19</v>
          </cell>
          <cell r="C4358">
            <v>43228</v>
          </cell>
          <cell r="D4358" t="str">
            <v>A</v>
          </cell>
          <cell r="E4358" t="str">
            <v>EDGE COATING</v>
          </cell>
          <cell r="G4358" t="str">
            <v>Old</v>
          </cell>
          <cell r="H4358" t="str">
            <v>Book cover</v>
          </cell>
          <cell r="J4358">
            <v>11</v>
          </cell>
          <cell r="L4358">
            <v>0</v>
          </cell>
        </row>
        <row r="4359">
          <cell r="A4359" t="str">
            <v>M5</v>
          </cell>
          <cell r="B4359" t="str">
            <v>W19</v>
          </cell>
          <cell r="C4359">
            <v>43228</v>
          </cell>
          <cell r="D4359" t="str">
            <v>A</v>
          </cell>
          <cell r="E4359" t="str">
            <v>EDGE COATING</v>
          </cell>
          <cell r="G4359" t="str">
            <v>Old</v>
          </cell>
          <cell r="H4359" t="str">
            <v>Book cover</v>
          </cell>
          <cell r="J4359">
            <v>1172</v>
          </cell>
          <cell r="L4359">
            <v>0</v>
          </cell>
        </row>
        <row r="4360">
          <cell r="A4360" t="str">
            <v>M5</v>
          </cell>
          <cell r="B4360" t="str">
            <v>W19</v>
          </cell>
          <cell r="C4360">
            <v>43228</v>
          </cell>
          <cell r="D4360" t="str">
            <v>A</v>
          </cell>
          <cell r="E4360" t="str">
            <v>EDGE COATING</v>
          </cell>
          <cell r="G4360" t="str">
            <v>Old</v>
          </cell>
          <cell r="H4360" t="str">
            <v>Book cover</v>
          </cell>
          <cell r="J4360">
            <v>792</v>
          </cell>
          <cell r="L4360">
            <v>0</v>
          </cell>
        </row>
        <row r="4361">
          <cell r="A4361" t="str">
            <v>M5</v>
          </cell>
          <cell r="B4361" t="str">
            <v>W19</v>
          </cell>
          <cell r="C4361">
            <v>43228</v>
          </cell>
          <cell r="D4361" t="str">
            <v>A</v>
          </cell>
          <cell r="E4361" t="str">
            <v>EDGE COATING</v>
          </cell>
          <cell r="G4361" t="str">
            <v>New</v>
          </cell>
          <cell r="H4361" t="str">
            <v>Clear View Cover</v>
          </cell>
          <cell r="J4361">
            <v>1634</v>
          </cell>
          <cell r="L4361">
            <v>2</v>
          </cell>
        </row>
        <row r="4362">
          <cell r="A4362" t="str">
            <v>M5</v>
          </cell>
          <cell r="B4362" t="str">
            <v>W19</v>
          </cell>
          <cell r="C4362">
            <v>43228</v>
          </cell>
          <cell r="D4362" t="str">
            <v>A</v>
          </cell>
          <cell r="E4362" t="str">
            <v>EDGE COATING</v>
          </cell>
          <cell r="G4362" t="str">
            <v>New</v>
          </cell>
          <cell r="H4362" t="str">
            <v>Clear View Cover</v>
          </cell>
          <cell r="J4362">
            <v>2250</v>
          </cell>
          <cell r="L4362">
            <v>7</v>
          </cell>
        </row>
        <row r="4363">
          <cell r="A4363" t="str">
            <v>M5</v>
          </cell>
          <cell r="B4363" t="str">
            <v>W19</v>
          </cell>
          <cell r="C4363">
            <v>43228</v>
          </cell>
          <cell r="D4363" t="str">
            <v>A</v>
          </cell>
          <cell r="E4363" t="str">
            <v>EDGE COATING</v>
          </cell>
          <cell r="G4363" t="str">
            <v>Old</v>
          </cell>
          <cell r="H4363" t="str">
            <v>Clear View Cover</v>
          </cell>
          <cell r="J4363">
            <v>203</v>
          </cell>
          <cell r="L4363">
            <v>0</v>
          </cell>
        </row>
        <row r="4364">
          <cell r="A4364" t="str">
            <v>M5</v>
          </cell>
          <cell r="B4364" t="str">
            <v>W19</v>
          </cell>
          <cell r="C4364">
            <v>43228</v>
          </cell>
          <cell r="D4364" t="str">
            <v>A</v>
          </cell>
          <cell r="E4364" t="str">
            <v>EDGE COATING</v>
          </cell>
          <cell r="G4364" t="str">
            <v>Old</v>
          </cell>
          <cell r="H4364" t="str">
            <v>Clear View Cover</v>
          </cell>
          <cell r="J4364">
            <v>425</v>
          </cell>
          <cell r="L4364">
            <v>0</v>
          </cell>
        </row>
        <row r="4365">
          <cell r="A4365" t="str">
            <v>M5</v>
          </cell>
          <cell r="B4365" t="str">
            <v>W19</v>
          </cell>
          <cell r="C4365">
            <v>43228</v>
          </cell>
          <cell r="D4365" t="str">
            <v>A</v>
          </cell>
          <cell r="E4365" t="str">
            <v>EDGE COATING</v>
          </cell>
          <cell r="G4365" t="str">
            <v>Old</v>
          </cell>
          <cell r="H4365" t="str">
            <v>Clear View Cover</v>
          </cell>
          <cell r="J4365">
            <v>39</v>
          </cell>
          <cell r="L4365">
            <v>2</v>
          </cell>
        </row>
        <row r="4366">
          <cell r="A4366" t="str">
            <v>M5</v>
          </cell>
          <cell r="B4366" t="str">
            <v>W19</v>
          </cell>
          <cell r="C4366">
            <v>43228</v>
          </cell>
          <cell r="D4366" t="str">
            <v>A</v>
          </cell>
          <cell r="E4366" t="str">
            <v>EDGE COATING</v>
          </cell>
          <cell r="G4366" t="str">
            <v>Old</v>
          </cell>
          <cell r="H4366" t="str">
            <v>Clear View Cover</v>
          </cell>
          <cell r="J4366">
            <v>255</v>
          </cell>
          <cell r="L4366">
            <v>1</v>
          </cell>
        </row>
        <row r="4367">
          <cell r="A4367" t="str">
            <v>M5</v>
          </cell>
          <cell r="B4367" t="str">
            <v>W19</v>
          </cell>
          <cell r="C4367">
            <v>43228</v>
          </cell>
          <cell r="D4367" t="str">
            <v>A</v>
          </cell>
          <cell r="E4367" t="str">
            <v>EDGE COATING</v>
          </cell>
          <cell r="G4367" t="str">
            <v>Old</v>
          </cell>
          <cell r="H4367" t="str">
            <v>Clear View Cover</v>
          </cell>
          <cell r="J4367">
            <v>119</v>
          </cell>
          <cell r="L4367">
            <v>1</v>
          </cell>
        </row>
        <row r="4368">
          <cell r="A4368" t="str">
            <v>M5</v>
          </cell>
          <cell r="B4368" t="str">
            <v>W19</v>
          </cell>
          <cell r="C4368">
            <v>43228</v>
          </cell>
          <cell r="D4368" t="str">
            <v>B</v>
          </cell>
          <cell r="E4368" t="str">
            <v>PACKING</v>
          </cell>
          <cell r="G4368" t="str">
            <v>Old</v>
          </cell>
          <cell r="H4368" t="str">
            <v>Book cover</v>
          </cell>
          <cell r="J4368">
            <v>985</v>
          </cell>
          <cell r="L4368">
            <v>12</v>
          </cell>
        </row>
        <row r="4369">
          <cell r="A4369" t="str">
            <v>M5</v>
          </cell>
          <cell r="B4369" t="str">
            <v>W19</v>
          </cell>
          <cell r="C4369">
            <v>43228</v>
          </cell>
          <cell r="D4369" t="str">
            <v>B</v>
          </cell>
          <cell r="E4369" t="str">
            <v>PACKING</v>
          </cell>
          <cell r="G4369" t="str">
            <v>Old</v>
          </cell>
          <cell r="H4369" t="str">
            <v>Book cover</v>
          </cell>
          <cell r="J4369">
            <v>1608</v>
          </cell>
          <cell r="L4369">
            <v>8</v>
          </cell>
        </row>
        <row r="4370">
          <cell r="A4370" t="str">
            <v>M5</v>
          </cell>
          <cell r="B4370" t="str">
            <v>W19</v>
          </cell>
          <cell r="C4370">
            <v>43228</v>
          </cell>
          <cell r="D4370" t="str">
            <v>B</v>
          </cell>
          <cell r="E4370" t="str">
            <v>PACKING</v>
          </cell>
          <cell r="G4370" t="str">
            <v>Old</v>
          </cell>
          <cell r="H4370" t="str">
            <v>Book cover</v>
          </cell>
          <cell r="J4370">
            <v>20</v>
          </cell>
          <cell r="L4370">
            <v>0</v>
          </cell>
        </row>
        <row r="4371">
          <cell r="A4371" t="str">
            <v>M5</v>
          </cell>
          <cell r="B4371" t="str">
            <v>W19</v>
          </cell>
          <cell r="C4371">
            <v>43228</v>
          </cell>
          <cell r="D4371" t="str">
            <v>B</v>
          </cell>
          <cell r="E4371" t="str">
            <v>PACKING</v>
          </cell>
          <cell r="G4371" t="str">
            <v>Old</v>
          </cell>
          <cell r="H4371" t="str">
            <v>Book cover</v>
          </cell>
          <cell r="J4371">
            <v>140</v>
          </cell>
          <cell r="L4371">
            <v>0</v>
          </cell>
        </row>
        <row r="4372">
          <cell r="A4372" t="str">
            <v>M5</v>
          </cell>
          <cell r="B4372" t="str">
            <v>W19</v>
          </cell>
          <cell r="C4372">
            <v>43228</v>
          </cell>
          <cell r="D4372" t="str">
            <v>B</v>
          </cell>
          <cell r="E4372" t="str">
            <v>PACKING</v>
          </cell>
          <cell r="G4372" t="str">
            <v>Old</v>
          </cell>
          <cell r="H4372" t="str">
            <v>Clear View Cover</v>
          </cell>
          <cell r="J4372">
            <v>87</v>
          </cell>
          <cell r="L4372">
            <v>4</v>
          </cell>
        </row>
        <row r="4373">
          <cell r="A4373" t="str">
            <v>M5</v>
          </cell>
          <cell r="B4373" t="str">
            <v>W19</v>
          </cell>
          <cell r="C4373">
            <v>43228</v>
          </cell>
          <cell r="D4373" t="str">
            <v>B</v>
          </cell>
          <cell r="E4373" t="str">
            <v>PACKING</v>
          </cell>
          <cell r="G4373" t="str">
            <v>Old</v>
          </cell>
          <cell r="H4373" t="str">
            <v>Clear View Cover</v>
          </cell>
          <cell r="J4373">
            <v>248</v>
          </cell>
          <cell r="L4373">
            <v>8</v>
          </cell>
        </row>
        <row r="4374">
          <cell r="A4374" t="str">
            <v>M5</v>
          </cell>
          <cell r="B4374" t="str">
            <v>W19</v>
          </cell>
          <cell r="C4374">
            <v>43228</v>
          </cell>
          <cell r="D4374" t="str">
            <v>B</v>
          </cell>
          <cell r="E4374" t="str">
            <v>PACKING</v>
          </cell>
          <cell r="G4374" t="str">
            <v>Old</v>
          </cell>
          <cell r="H4374" t="str">
            <v>Clear View Cover</v>
          </cell>
          <cell r="J4374">
            <v>150</v>
          </cell>
          <cell r="L4374">
            <v>3</v>
          </cell>
        </row>
        <row r="4375">
          <cell r="A4375" t="str">
            <v>M5</v>
          </cell>
          <cell r="B4375" t="str">
            <v>W19</v>
          </cell>
          <cell r="C4375">
            <v>43228</v>
          </cell>
          <cell r="D4375" t="str">
            <v>B</v>
          </cell>
          <cell r="E4375" t="str">
            <v>PACKING</v>
          </cell>
          <cell r="G4375" t="str">
            <v>Old Silicon</v>
          </cell>
          <cell r="H4375" t="str">
            <v>Silicon</v>
          </cell>
          <cell r="J4375">
            <v>434</v>
          </cell>
          <cell r="L4375">
            <v>20</v>
          </cell>
        </row>
        <row r="4376">
          <cell r="A4376" t="str">
            <v>M5</v>
          </cell>
          <cell r="B4376" t="str">
            <v>W19</v>
          </cell>
          <cell r="C4376">
            <v>43228</v>
          </cell>
          <cell r="D4376" t="str">
            <v>B</v>
          </cell>
          <cell r="E4376" t="str">
            <v>PACKING</v>
          </cell>
          <cell r="G4376" t="str">
            <v>New Silicon</v>
          </cell>
          <cell r="H4376" t="str">
            <v>Silicon</v>
          </cell>
          <cell r="J4376">
            <v>327</v>
          </cell>
          <cell r="L4376">
            <v>8</v>
          </cell>
        </row>
        <row r="4377">
          <cell r="A4377" t="str">
            <v>M5</v>
          </cell>
          <cell r="B4377" t="str">
            <v>W19</v>
          </cell>
          <cell r="C4377">
            <v>43228</v>
          </cell>
          <cell r="D4377" t="str">
            <v>B</v>
          </cell>
          <cell r="E4377" t="str">
            <v>PACKING</v>
          </cell>
          <cell r="G4377" t="str">
            <v>New Silicon</v>
          </cell>
          <cell r="H4377" t="str">
            <v>Silicon</v>
          </cell>
          <cell r="J4377">
            <v>530</v>
          </cell>
          <cell r="L4377">
            <v>5</v>
          </cell>
        </row>
        <row r="4378">
          <cell r="A4378" t="str">
            <v>M5</v>
          </cell>
          <cell r="B4378" t="str">
            <v>W19</v>
          </cell>
          <cell r="C4378">
            <v>43228</v>
          </cell>
          <cell r="D4378" t="str">
            <v>B</v>
          </cell>
          <cell r="E4378" t="str">
            <v>ASSY</v>
          </cell>
          <cell r="G4378" t="str">
            <v>New</v>
          </cell>
          <cell r="H4378" t="str">
            <v>Clear View Cover</v>
          </cell>
          <cell r="J4378">
            <v>1266</v>
          </cell>
          <cell r="L4378">
            <v>1</v>
          </cell>
        </row>
        <row r="4379">
          <cell r="A4379" t="str">
            <v>M5</v>
          </cell>
          <cell r="B4379" t="str">
            <v>W19</v>
          </cell>
          <cell r="C4379">
            <v>43228</v>
          </cell>
          <cell r="D4379" t="str">
            <v>B</v>
          </cell>
          <cell r="E4379" t="str">
            <v>ASSY</v>
          </cell>
          <cell r="G4379" t="str">
            <v>New</v>
          </cell>
          <cell r="H4379" t="str">
            <v>Clear View Cover</v>
          </cell>
          <cell r="J4379">
            <v>8</v>
          </cell>
          <cell r="L4379">
            <v>0</v>
          </cell>
        </row>
        <row r="4380">
          <cell r="A4380" t="str">
            <v>M5</v>
          </cell>
          <cell r="B4380" t="str">
            <v>W19</v>
          </cell>
          <cell r="C4380">
            <v>43228</v>
          </cell>
          <cell r="D4380" t="str">
            <v>B</v>
          </cell>
          <cell r="E4380" t="str">
            <v>ASSY</v>
          </cell>
          <cell r="G4380" t="str">
            <v>New</v>
          </cell>
          <cell r="H4380" t="str">
            <v>Clear View Cover</v>
          </cell>
          <cell r="J4380">
            <v>67</v>
          </cell>
          <cell r="L4380">
            <v>0</v>
          </cell>
        </row>
        <row r="4381">
          <cell r="A4381" t="str">
            <v>M5</v>
          </cell>
          <cell r="B4381" t="str">
            <v>W19</v>
          </cell>
          <cell r="C4381">
            <v>43228</v>
          </cell>
          <cell r="D4381" t="str">
            <v>B</v>
          </cell>
          <cell r="E4381" t="str">
            <v>ASSY</v>
          </cell>
          <cell r="G4381" t="str">
            <v>New</v>
          </cell>
          <cell r="H4381" t="str">
            <v>Clear View Cover</v>
          </cell>
          <cell r="J4381">
            <v>11</v>
          </cell>
          <cell r="L4381">
            <v>0</v>
          </cell>
        </row>
        <row r="4382">
          <cell r="A4382" t="str">
            <v>M5</v>
          </cell>
          <cell r="B4382" t="str">
            <v>W19</v>
          </cell>
          <cell r="C4382">
            <v>43228</v>
          </cell>
          <cell r="D4382" t="str">
            <v>B</v>
          </cell>
          <cell r="E4382" t="str">
            <v>ASSY</v>
          </cell>
          <cell r="G4382" t="str">
            <v>Old</v>
          </cell>
          <cell r="H4382" t="str">
            <v>Flip Cover</v>
          </cell>
          <cell r="J4382">
            <v>863</v>
          </cell>
          <cell r="L4382">
            <v>0</v>
          </cell>
        </row>
        <row r="4383">
          <cell r="A4383" t="str">
            <v>M5</v>
          </cell>
          <cell r="B4383" t="str">
            <v>W19</v>
          </cell>
          <cell r="C4383">
            <v>43228</v>
          </cell>
          <cell r="D4383" t="str">
            <v>B</v>
          </cell>
          <cell r="E4383" t="str">
            <v>MAIN HEATING</v>
          </cell>
          <cell r="G4383" t="str">
            <v>New</v>
          </cell>
          <cell r="H4383" t="str">
            <v>Clear View Cover</v>
          </cell>
          <cell r="J4383">
            <v>3450</v>
          </cell>
          <cell r="L4383">
            <v>0</v>
          </cell>
        </row>
        <row r="4384">
          <cell r="A4384" t="str">
            <v>M5</v>
          </cell>
          <cell r="B4384" t="str">
            <v>W19</v>
          </cell>
          <cell r="C4384">
            <v>43228</v>
          </cell>
          <cell r="D4384" t="str">
            <v>B</v>
          </cell>
          <cell r="E4384" t="str">
            <v>MAIN HEATING</v>
          </cell>
          <cell r="G4384" t="str">
            <v>New</v>
          </cell>
          <cell r="H4384" t="str">
            <v>Clear View Cover</v>
          </cell>
          <cell r="J4384">
            <v>81</v>
          </cell>
          <cell r="L4384">
            <v>0</v>
          </cell>
        </row>
        <row r="4385">
          <cell r="A4385" t="str">
            <v>M5</v>
          </cell>
          <cell r="B4385" t="str">
            <v>W19</v>
          </cell>
          <cell r="C4385">
            <v>43228</v>
          </cell>
          <cell r="D4385" t="str">
            <v>B</v>
          </cell>
          <cell r="E4385" t="str">
            <v>MAIN HEATING</v>
          </cell>
          <cell r="G4385" t="str">
            <v>New</v>
          </cell>
          <cell r="H4385" t="str">
            <v>Clear View Cover</v>
          </cell>
          <cell r="J4385">
            <v>121</v>
          </cell>
          <cell r="L4385">
            <v>0</v>
          </cell>
        </row>
        <row r="4386">
          <cell r="A4386" t="str">
            <v>M5</v>
          </cell>
          <cell r="B4386" t="str">
            <v>W19</v>
          </cell>
          <cell r="C4386">
            <v>43228</v>
          </cell>
          <cell r="D4386" t="str">
            <v>B</v>
          </cell>
          <cell r="E4386" t="str">
            <v>MAIN HEATING</v>
          </cell>
          <cell r="G4386" t="str">
            <v>Old</v>
          </cell>
          <cell r="H4386" t="str">
            <v>Clear View Cover</v>
          </cell>
          <cell r="J4386">
            <v>6</v>
          </cell>
          <cell r="L4386">
            <v>0</v>
          </cell>
        </row>
        <row r="4387">
          <cell r="A4387" t="str">
            <v>M5</v>
          </cell>
          <cell r="B4387" t="str">
            <v>W19</v>
          </cell>
          <cell r="C4387">
            <v>43228</v>
          </cell>
          <cell r="D4387" t="str">
            <v>B</v>
          </cell>
          <cell r="E4387" t="str">
            <v>MAIN HEATING</v>
          </cell>
          <cell r="G4387" t="str">
            <v>Old</v>
          </cell>
          <cell r="H4387" t="str">
            <v>Clear View Cover</v>
          </cell>
          <cell r="J4387">
            <v>16</v>
          </cell>
          <cell r="L4387">
            <v>0</v>
          </cell>
        </row>
        <row r="4388">
          <cell r="A4388" t="str">
            <v>M5</v>
          </cell>
          <cell r="B4388" t="str">
            <v>W19</v>
          </cell>
          <cell r="C4388">
            <v>43228</v>
          </cell>
          <cell r="D4388" t="str">
            <v>B</v>
          </cell>
          <cell r="E4388" t="str">
            <v>MAIN HEATING</v>
          </cell>
          <cell r="G4388" t="str">
            <v>Old</v>
          </cell>
          <cell r="H4388" t="str">
            <v>Clear View Cover</v>
          </cell>
          <cell r="J4388">
            <v>5</v>
          </cell>
          <cell r="L4388">
            <v>0</v>
          </cell>
        </row>
        <row r="4389">
          <cell r="A4389" t="str">
            <v>M5</v>
          </cell>
          <cell r="B4389" t="str">
            <v>W19</v>
          </cell>
          <cell r="C4389">
            <v>43228</v>
          </cell>
          <cell r="D4389" t="str">
            <v>B</v>
          </cell>
          <cell r="E4389" t="str">
            <v>MAIN HEATING</v>
          </cell>
          <cell r="G4389" t="str">
            <v>Old</v>
          </cell>
          <cell r="H4389" t="str">
            <v>Clear View Cover</v>
          </cell>
          <cell r="J4389">
            <v>501</v>
          </cell>
          <cell r="L4389">
            <v>0</v>
          </cell>
        </row>
        <row r="4390">
          <cell r="A4390" t="str">
            <v>M5</v>
          </cell>
          <cell r="B4390" t="str">
            <v>W19</v>
          </cell>
          <cell r="C4390">
            <v>43228</v>
          </cell>
          <cell r="D4390" t="str">
            <v>B</v>
          </cell>
          <cell r="E4390" t="str">
            <v>MAIN HEATING</v>
          </cell>
          <cell r="G4390" t="str">
            <v>Old</v>
          </cell>
          <cell r="H4390" t="str">
            <v>Clear View Cover</v>
          </cell>
          <cell r="J4390">
            <v>480</v>
          </cell>
          <cell r="L4390">
            <v>2</v>
          </cell>
        </row>
        <row r="4391">
          <cell r="A4391" t="str">
            <v>M5</v>
          </cell>
          <cell r="B4391" t="str">
            <v>W19</v>
          </cell>
          <cell r="C4391">
            <v>43228</v>
          </cell>
          <cell r="D4391" t="str">
            <v>B</v>
          </cell>
          <cell r="E4391" t="str">
            <v>MAIN HEATING</v>
          </cell>
          <cell r="G4391" t="str">
            <v>Old</v>
          </cell>
          <cell r="H4391" t="str">
            <v>Clear View Cover</v>
          </cell>
          <cell r="J4391">
            <v>30</v>
          </cell>
          <cell r="L4391">
            <v>0</v>
          </cell>
        </row>
        <row r="4392">
          <cell r="A4392" t="str">
            <v>M5</v>
          </cell>
          <cell r="B4392" t="str">
            <v>W19</v>
          </cell>
          <cell r="C4392">
            <v>43228</v>
          </cell>
          <cell r="D4392" t="str">
            <v>B</v>
          </cell>
          <cell r="E4392" t="str">
            <v>ASSY</v>
          </cell>
          <cell r="G4392" t="str">
            <v>Old</v>
          </cell>
          <cell r="H4392" t="str">
            <v>Clear View Cover</v>
          </cell>
          <cell r="J4392">
            <v>464</v>
          </cell>
          <cell r="L4392">
            <v>0</v>
          </cell>
        </row>
        <row r="4393">
          <cell r="A4393" t="str">
            <v>M5</v>
          </cell>
          <cell r="B4393" t="str">
            <v>W19</v>
          </cell>
          <cell r="C4393">
            <v>43228</v>
          </cell>
          <cell r="D4393" t="str">
            <v>B</v>
          </cell>
          <cell r="E4393" t="str">
            <v>ASSY</v>
          </cell>
          <cell r="G4393" t="str">
            <v>Old</v>
          </cell>
          <cell r="H4393" t="str">
            <v>Clear View Cover</v>
          </cell>
          <cell r="J4393">
            <v>270</v>
          </cell>
          <cell r="L4393">
            <v>0</v>
          </cell>
        </row>
        <row r="4394">
          <cell r="A4394" t="str">
            <v>M5</v>
          </cell>
          <cell r="B4394" t="str">
            <v>W19</v>
          </cell>
          <cell r="C4394">
            <v>43228</v>
          </cell>
          <cell r="D4394" t="str">
            <v>B</v>
          </cell>
          <cell r="E4394" t="str">
            <v>ASSY</v>
          </cell>
          <cell r="G4394" t="str">
            <v>Old</v>
          </cell>
          <cell r="H4394" t="str">
            <v>Clear View Cover</v>
          </cell>
          <cell r="J4394">
            <v>110</v>
          </cell>
          <cell r="L4394">
            <v>0</v>
          </cell>
        </row>
        <row r="4395">
          <cell r="A4395" t="str">
            <v>M5</v>
          </cell>
          <cell r="B4395" t="str">
            <v>W19</v>
          </cell>
          <cell r="C4395">
            <v>43228</v>
          </cell>
          <cell r="D4395" t="str">
            <v>B</v>
          </cell>
          <cell r="E4395" t="str">
            <v>ASSY</v>
          </cell>
          <cell r="G4395" t="str">
            <v>Old</v>
          </cell>
          <cell r="H4395" t="str">
            <v>Clear View Cover</v>
          </cell>
          <cell r="J4395">
            <v>23</v>
          </cell>
          <cell r="L4395">
            <v>0</v>
          </cell>
        </row>
        <row r="4396">
          <cell r="A4396" t="str">
            <v>M5</v>
          </cell>
          <cell r="B4396" t="str">
            <v>W19</v>
          </cell>
          <cell r="C4396">
            <v>43228</v>
          </cell>
          <cell r="D4396" t="str">
            <v>B</v>
          </cell>
          <cell r="E4396" t="str">
            <v>ASSY</v>
          </cell>
          <cell r="G4396" t="str">
            <v>Old</v>
          </cell>
          <cell r="H4396" t="str">
            <v>Clear View Cover</v>
          </cell>
          <cell r="J4396">
            <v>17</v>
          </cell>
          <cell r="L4396">
            <v>0</v>
          </cell>
        </row>
        <row r="4397">
          <cell r="A4397" t="str">
            <v>M5</v>
          </cell>
          <cell r="B4397" t="str">
            <v>W19</v>
          </cell>
          <cell r="C4397">
            <v>43228</v>
          </cell>
          <cell r="D4397" t="str">
            <v>B</v>
          </cell>
          <cell r="E4397" t="str">
            <v>ASSY</v>
          </cell>
          <cell r="G4397" t="str">
            <v>Old</v>
          </cell>
          <cell r="H4397" t="str">
            <v>Clear View Cover</v>
          </cell>
          <cell r="J4397">
            <v>14</v>
          </cell>
          <cell r="L4397">
            <v>0</v>
          </cell>
        </row>
        <row r="4398">
          <cell r="A4398" t="str">
            <v>M5</v>
          </cell>
          <cell r="B4398" t="str">
            <v>W19</v>
          </cell>
          <cell r="C4398">
            <v>43228</v>
          </cell>
          <cell r="D4398" t="str">
            <v>B</v>
          </cell>
          <cell r="E4398" t="str">
            <v>ASSY</v>
          </cell>
          <cell r="G4398" t="str">
            <v>Old</v>
          </cell>
          <cell r="H4398" t="str">
            <v>Clear View Cover</v>
          </cell>
          <cell r="J4398">
            <v>1017</v>
          </cell>
          <cell r="L4398">
            <v>0</v>
          </cell>
        </row>
        <row r="4399">
          <cell r="A4399" t="str">
            <v>M5</v>
          </cell>
          <cell r="B4399" t="str">
            <v>W19</v>
          </cell>
          <cell r="C4399">
            <v>43228</v>
          </cell>
          <cell r="D4399" t="str">
            <v>B</v>
          </cell>
          <cell r="E4399" t="str">
            <v>ASSY</v>
          </cell>
          <cell r="G4399" t="str">
            <v>Old</v>
          </cell>
          <cell r="H4399" t="str">
            <v>Clear View Cover</v>
          </cell>
          <cell r="J4399">
            <v>25</v>
          </cell>
          <cell r="L4399">
            <v>0</v>
          </cell>
        </row>
        <row r="4400">
          <cell r="A4400" t="str">
            <v>M5</v>
          </cell>
          <cell r="B4400" t="str">
            <v>W19</v>
          </cell>
          <cell r="C4400">
            <v>43228</v>
          </cell>
          <cell r="D4400" t="str">
            <v>B</v>
          </cell>
          <cell r="E4400" t="str">
            <v>ASSY</v>
          </cell>
          <cell r="G4400" t="str">
            <v>Old</v>
          </cell>
          <cell r="H4400" t="str">
            <v>Clear View Cover</v>
          </cell>
          <cell r="J4400">
            <v>15</v>
          </cell>
          <cell r="L4400">
            <v>0</v>
          </cell>
        </row>
        <row r="4401">
          <cell r="A4401" t="str">
            <v>M5</v>
          </cell>
          <cell r="B4401" t="str">
            <v>W19</v>
          </cell>
          <cell r="C4401">
            <v>43228</v>
          </cell>
          <cell r="D4401" t="str">
            <v>B</v>
          </cell>
          <cell r="E4401" t="str">
            <v>ASSY</v>
          </cell>
          <cell r="G4401" t="str">
            <v>Old</v>
          </cell>
          <cell r="H4401" t="str">
            <v>Clear View Cover</v>
          </cell>
          <cell r="J4401">
            <v>20</v>
          </cell>
          <cell r="L4401">
            <v>0</v>
          </cell>
        </row>
        <row r="4402">
          <cell r="A4402" t="str">
            <v>M5</v>
          </cell>
          <cell r="B4402" t="str">
            <v>W19</v>
          </cell>
          <cell r="C4402">
            <v>43228</v>
          </cell>
          <cell r="D4402" t="str">
            <v>B</v>
          </cell>
          <cell r="E4402" t="str">
            <v>ASSY</v>
          </cell>
          <cell r="G4402" t="str">
            <v>Old</v>
          </cell>
          <cell r="H4402" t="str">
            <v>Clear View Cover</v>
          </cell>
          <cell r="J4402">
            <v>13</v>
          </cell>
          <cell r="L4402">
            <v>0</v>
          </cell>
        </row>
        <row r="4403">
          <cell r="A4403" t="str">
            <v>M5</v>
          </cell>
          <cell r="B4403" t="str">
            <v>W19</v>
          </cell>
          <cell r="C4403">
            <v>43228</v>
          </cell>
          <cell r="D4403" t="str">
            <v>B</v>
          </cell>
          <cell r="E4403" t="str">
            <v>ASSY</v>
          </cell>
          <cell r="G4403" t="str">
            <v>Old</v>
          </cell>
          <cell r="H4403" t="str">
            <v>Clear View Cover</v>
          </cell>
          <cell r="J4403">
            <v>22</v>
          </cell>
          <cell r="L4403">
            <v>0</v>
          </cell>
        </row>
        <row r="4404">
          <cell r="A4404" t="str">
            <v>M5</v>
          </cell>
          <cell r="B4404" t="str">
            <v>W19</v>
          </cell>
          <cell r="C4404">
            <v>43228</v>
          </cell>
          <cell r="D4404" t="str">
            <v>B</v>
          </cell>
          <cell r="E4404" t="str">
            <v>ASSY</v>
          </cell>
          <cell r="G4404" t="str">
            <v>New</v>
          </cell>
          <cell r="H4404" t="str">
            <v>Clear View Cover</v>
          </cell>
          <cell r="J4404">
            <v>702</v>
          </cell>
          <cell r="L4404">
            <v>4</v>
          </cell>
        </row>
        <row r="4405">
          <cell r="A4405" t="str">
            <v>M5</v>
          </cell>
          <cell r="B4405" t="str">
            <v>W19</v>
          </cell>
          <cell r="C4405">
            <v>43228</v>
          </cell>
          <cell r="D4405" t="str">
            <v>B</v>
          </cell>
          <cell r="E4405" t="str">
            <v>ASSY</v>
          </cell>
          <cell r="G4405" t="str">
            <v>New</v>
          </cell>
          <cell r="H4405" t="str">
            <v>Clear View Cover</v>
          </cell>
          <cell r="J4405">
            <v>1062</v>
          </cell>
          <cell r="L4405">
            <v>2</v>
          </cell>
        </row>
        <row r="4406">
          <cell r="A4406" t="str">
            <v>M5</v>
          </cell>
          <cell r="B4406" t="str">
            <v>W19</v>
          </cell>
          <cell r="C4406">
            <v>43228</v>
          </cell>
          <cell r="D4406" t="str">
            <v>B</v>
          </cell>
          <cell r="E4406" t="str">
            <v>MAIN HEATING</v>
          </cell>
          <cell r="G4406" t="str">
            <v>New</v>
          </cell>
          <cell r="H4406" t="str">
            <v>Clear View Cover</v>
          </cell>
          <cell r="J4406">
            <v>900</v>
          </cell>
          <cell r="L4406">
            <v>0</v>
          </cell>
        </row>
        <row r="4407">
          <cell r="A4407" t="str">
            <v>M5</v>
          </cell>
          <cell r="B4407" t="str">
            <v>W19</v>
          </cell>
          <cell r="C4407">
            <v>43228</v>
          </cell>
          <cell r="D4407" t="str">
            <v>B</v>
          </cell>
          <cell r="E4407" t="str">
            <v>IN T/P</v>
          </cell>
          <cell r="G4407" t="str">
            <v>New</v>
          </cell>
          <cell r="H4407" t="str">
            <v>Clear View Cover</v>
          </cell>
          <cell r="J4407">
            <v>156</v>
          </cell>
          <cell r="L4407">
            <v>0</v>
          </cell>
        </row>
        <row r="4408">
          <cell r="A4408" t="str">
            <v>M5</v>
          </cell>
          <cell r="B4408" t="str">
            <v>W19</v>
          </cell>
          <cell r="C4408">
            <v>43228</v>
          </cell>
          <cell r="D4408" t="str">
            <v>B</v>
          </cell>
          <cell r="E4408" t="str">
            <v>IN T/P</v>
          </cell>
          <cell r="G4408" t="str">
            <v>New</v>
          </cell>
          <cell r="H4408" t="str">
            <v>Clear View Cover</v>
          </cell>
          <cell r="J4408">
            <v>2598</v>
          </cell>
          <cell r="L4408">
            <v>0</v>
          </cell>
        </row>
        <row r="4409">
          <cell r="A4409" t="str">
            <v>M5</v>
          </cell>
          <cell r="B4409" t="str">
            <v>W19</v>
          </cell>
          <cell r="C4409">
            <v>43228</v>
          </cell>
          <cell r="D4409" t="str">
            <v>B</v>
          </cell>
          <cell r="E4409" t="str">
            <v>IN T/P</v>
          </cell>
          <cell r="G4409" t="str">
            <v>New</v>
          </cell>
          <cell r="H4409" t="str">
            <v>Clear View Cover</v>
          </cell>
          <cell r="J4409">
            <v>80</v>
          </cell>
          <cell r="L4409">
            <v>0</v>
          </cell>
        </row>
        <row r="4410">
          <cell r="A4410" t="str">
            <v>M5</v>
          </cell>
          <cell r="B4410" t="str">
            <v>W19</v>
          </cell>
          <cell r="C4410">
            <v>43228</v>
          </cell>
          <cell r="D4410" t="str">
            <v>B</v>
          </cell>
          <cell r="E4410" t="str">
            <v>IN T/P</v>
          </cell>
          <cell r="G4410" t="str">
            <v>Old</v>
          </cell>
          <cell r="H4410" t="str">
            <v>Clear View Cover</v>
          </cell>
          <cell r="J4410">
            <v>108</v>
          </cell>
          <cell r="L4410">
            <v>0</v>
          </cell>
        </row>
        <row r="4411">
          <cell r="A4411" t="str">
            <v>M5</v>
          </cell>
          <cell r="B4411" t="str">
            <v>W19</v>
          </cell>
          <cell r="C4411">
            <v>43228</v>
          </cell>
          <cell r="D4411" t="str">
            <v>B</v>
          </cell>
          <cell r="E4411" t="str">
            <v>IN T/P</v>
          </cell>
          <cell r="G4411" t="str">
            <v>Old</v>
          </cell>
          <cell r="H4411" t="str">
            <v>Clear View Cover</v>
          </cell>
          <cell r="J4411">
            <v>355</v>
          </cell>
          <cell r="L4411">
            <v>0</v>
          </cell>
        </row>
        <row r="4412">
          <cell r="A4412" t="str">
            <v>M5</v>
          </cell>
          <cell r="B4412" t="str">
            <v>W19</v>
          </cell>
          <cell r="C4412">
            <v>43228</v>
          </cell>
          <cell r="D4412" t="str">
            <v>B</v>
          </cell>
          <cell r="E4412" t="str">
            <v>IN T/P</v>
          </cell>
          <cell r="G4412" t="str">
            <v>Old</v>
          </cell>
          <cell r="H4412" t="str">
            <v>Clear View Cover</v>
          </cell>
          <cell r="J4412">
            <v>264</v>
          </cell>
          <cell r="L4412">
            <v>0</v>
          </cell>
        </row>
        <row r="4413">
          <cell r="A4413" t="str">
            <v>M5</v>
          </cell>
          <cell r="B4413" t="str">
            <v>W19</v>
          </cell>
          <cell r="C4413">
            <v>43228</v>
          </cell>
          <cell r="D4413" t="str">
            <v>B</v>
          </cell>
          <cell r="E4413" t="str">
            <v>IN T/P</v>
          </cell>
          <cell r="G4413" t="str">
            <v>Old</v>
          </cell>
          <cell r="H4413" t="str">
            <v>Clear View Cover</v>
          </cell>
          <cell r="J4413">
            <v>499</v>
          </cell>
          <cell r="L4413">
            <v>0</v>
          </cell>
        </row>
        <row r="4414">
          <cell r="A4414" t="str">
            <v>M5</v>
          </cell>
          <cell r="B4414" t="str">
            <v>W19</v>
          </cell>
          <cell r="C4414">
            <v>43228</v>
          </cell>
          <cell r="D4414" t="str">
            <v>B</v>
          </cell>
          <cell r="E4414" t="str">
            <v>IN T/P</v>
          </cell>
          <cell r="G4414" t="str">
            <v>Old</v>
          </cell>
          <cell r="H4414" t="str">
            <v>Clear View Cover</v>
          </cell>
          <cell r="J4414">
            <v>450</v>
          </cell>
          <cell r="L4414">
            <v>0</v>
          </cell>
        </row>
        <row r="4415">
          <cell r="A4415" t="str">
            <v>M5</v>
          </cell>
          <cell r="B4415" t="str">
            <v>W19</v>
          </cell>
          <cell r="C4415">
            <v>43228</v>
          </cell>
          <cell r="D4415" t="str">
            <v>B</v>
          </cell>
          <cell r="E4415" t="str">
            <v>IN VAI</v>
          </cell>
          <cell r="G4415" t="str">
            <v>Old</v>
          </cell>
          <cell r="H4415" t="str">
            <v>Flip Cover</v>
          </cell>
          <cell r="J4415">
            <v>920</v>
          </cell>
          <cell r="L4415">
            <v>0</v>
          </cell>
        </row>
        <row r="4416">
          <cell r="A4416" t="str">
            <v>M5</v>
          </cell>
          <cell r="B4416" t="str">
            <v>W19</v>
          </cell>
          <cell r="C4416">
            <v>43228</v>
          </cell>
          <cell r="D4416" t="str">
            <v>B</v>
          </cell>
          <cell r="E4416" t="str">
            <v>IN T/P</v>
          </cell>
          <cell r="G4416" t="str">
            <v>Old</v>
          </cell>
          <cell r="H4416" t="str">
            <v>Book cover</v>
          </cell>
          <cell r="J4416">
            <v>875</v>
          </cell>
          <cell r="L4416">
            <v>0</v>
          </cell>
        </row>
        <row r="4417">
          <cell r="A4417" t="str">
            <v>M5</v>
          </cell>
          <cell r="B4417" t="str">
            <v>W19</v>
          </cell>
          <cell r="C4417">
            <v>43228</v>
          </cell>
          <cell r="D4417" t="str">
            <v>B</v>
          </cell>
          <cell r="E4417" t="str">
            <v>IN T/P</v>
          </cell>
          <cell r="G4417" t="str">
            <v>Old</v>
          </cell>
          <cell r="H4417" t="str">
            <v>Book cover</v>
          </cell>
          <cell r="J4417">
            <v>2072</v>
          </cell>
          <cell r="L4417">
            <v>0</v>
          </cell>
        </row>
        <row r="4418">
          <cell r="A4418" t="str">
            <v>M5</v>
          </cell>
          <cell r="B4418" t="str">
            <v>W19</v>
          </cell>
          <cell r="C4418">
            <v>43228</v>
          </cell>
          <cell r="D4418" t="str">
            <v>B</v>
          </cell>
          <cell r="E4418" t="str">
            <v>IN T/P</v>
          </cell>
          <cell r="G4418" t="str">
            <v>Old</v>
          </cell>
          <cell r="H4418" t="str">
            <v>Book cover</v>
          </cell>
          <cell r="J4418">
            <v>209</v>
          </cell>
          <cell r="L4418">
            <v>0</v>
          </cell>
        </row>
        <row r="4419">
          <cell r="A4419" t="str">
            <v>M5</v>
          </cell>
          <cell r="B4419" t="str">
            <v>W19</v>
          </cell>
          <cell r="C4419">
            <v>43228</v>
          </cell>
          <cell r="D4419" t="str">
            <v>B</v>
          </cell>
          <cell r="E4419" t="str">
            <v>ASSY</v>
          </cell>
          <cell r="G4419" t="str">
            <v>Old</v>
          </cell>
          <cell r="H4419" t="str">
            <v>Book cover</v>
          </cell>
          <cell r="J4419">
            <v>2449</v>
          </cell>
          <cell r="L4419">
            <v>29</v>
          </cell>
        </row>
        <row r="4420">
          <cell r="A4420" t="str">
            <v>M5</v>
          </cell>
          <cell r="B4420" t="str">
            <v>W19</v>
          </cell>
          <cell r="C4420">
            <v>43228</v>
          </cell>
          <cell r="D4420" t="str">
            <v>B</v>
          </cell>
          <cell r="E4420" t="str">
            <v>ASSY</v>
          </cell>
          <cell r="G4420" t="str">
            <v>Old</v>
          </cell>
          <cell r="H4420" t="str">
            <v>Book cover</v>
          </cell>
          <cell r="J4420">
            <v>261</v>
          </cell>
          <cell r="L4420">
            <v>1</v>
          </cell>
        </row>
        <row r="4421">
          <cell r="A4421" t="str">
            <v>M5</v>
          </cell>
          <cell r="B4421" t="str">
            <v>W19</v>
          </cell>
          <cell r="C4421">
            <v>43228</v>
          </cell>
          <cell r="D4421" t="str">
            <v>B</v>
          </cell>
          <cell r="E4421" t="str">
            <v>ASSY</v>
          </cell>
          <cell r="G4421" t="str">
            <v>Old</v>
          </cell>
          <cell r="H4421" t="str">
            <v>Book cover</v>
          </cell>
          <cell r="J4421">
            <v>957</v>
          </cell>
          <cell r="L4421">
            <v>7</v>
          </cell>
        </row>
        <row r="4422">
          <cell r="A4422" t="str">
            <v>M5</v>
          </cell>
          <cell r="B4422" t="str">
            <v>W19</v>
          </cell>
          <cell r="C4422">
            <v>43228</v>
          </cell>
          <cell r="D4422" t="str">
            <v>B</v>
          </cell>
          <cell r="E4422" t="str">
            <v>ASSY</v>
          </cell>
          <cell r="G4422" t="str">
            <v>Old</v>
          </cell>
          <cell r="H4422" t="str">
            <v>Book cover</v>
          </cell>
          <cell r="J4422">
            <v>118</v>
          </cell>
          <cell r="L4422">
            <v>0</v>
          </cell>
        </row>
        <row r="4423">
          <cell r="A4423" t="str">
            <v>M5</v>
          </cell>
          <cell r="B4423" t="str">
            <v>W19</v>
          </cell>
          <cell r="C4423">
            <v>43228</v>
          </cell>
          <cell r="D4423" t="str">
            <v>B</v>
          </cell>
          <cell r="E4423" t="str">
            <v>ASSY</v>
          </cell>
          <cell r="G4423" t="str">
            <v>Old</v>
          </cell>
          <cell r="H4423" t="str">
            <v>Book cover</v>
          </cell>
          <cell r="J4423">
            <v>30</v>
          </cell>
          <cell r="L4423">
            <v>0</v>
          </cell>
        </row>
        <row r="4424">
          <cell r="A4424" t="str">
            <v>M5</v>
          </cell>
          <cell r="B4424" t="str">
            <v>W19</v>
          </cell>
          <cell r="C4424">
            <v>43228</v>
          </cell>
          <cell r="D4424" t="str">
            <v>B</v>
          </cell>
          <cell r="E4424" t="str">
            <v>ASSY</v>
          </cell>
          <cell r="G4424" t="str">
            <v>Old Silicon</v>
          </cell>
          <cell r="H4424" t="str">
            <v>Silicon</v>
          </cell>
          <cell r="J4424">
            <v>2053</v>
          </cell>
          <cell r="L4424">
            <v>13</v>
          </cell>
        </row>
        <row r="4425">
          <cell r="A4425" t="str">
            <v>M5</v>
          </cell>
          <cell r="B4425" t="str">
            <v>W19</v>
          </cell>
          <cell r="C4425">
            <v>43228</v>
          </cell>
          <cell r="D4425" t="str">
            <v>B</v>
          </cell>
          <cell r="E4425" t="str">
            <v>EDGE COATING</v>
          </cell>
          <cell r="G4425" t="str">
            <v>New</v>
          </cell>
          <cell r="H4425" t="str">
            <v>Clear View Cover</v>
          </cell>
          <cell r="J4425">
            <v>116</v>
          </cell>
          <cell r="L4425">
            <v>0</v>
          </cell>
        </row>
        <row r="4426">
          <cell r="A4426" t="str">
            <v>M5</v>
          </cell>
          <cell r="B4426" t="str">
            <v>W19</v>
          </cell>
          <cell r="C4426">
            <v>43228</v>
          </cell>
          <cell r="D4426" t="str">
            <v>B</v>
          </cell>
          <cell r="E4426" t="str">
            <v>EDGE COATING</v>
          </cell>
          <cell r="G4426" t="str">
            <v>New</v>
          </cell>
          <cell r="H4426" t="str">
            <v>Clear View Cover</v>
          </cell>
          <cell r="J4426">
            <v>18</v>
          </cell>
          <cell r="L4426">
            <v>0</v>
          </cell>
        </row>
        <row r="4427">
          <cell r="A4427" t="str">
            <v>M5</v>
          </cell>
          <cell r="B4427" t="str">
            <v>W19</v>
          </cell>
          <cell r="C4427">
            <v>43228</v>
          </cell>
          <cell r="D4427" t="str">
            <v>B</v>
          </cell>
          <cell r="E4427" t="str">
            <v>EDGE COATING</v>
          </cell>
          <cell r="G4427" t="str">
            <v>New</v>
          </cell>
          <cell r="H4427" t="str">
            <v>Clear View Cover</v>
          </cell>
          <cell r="J4427">
            <v>2060</v>
          </cell>
          <cell r="L4427">
            <v>0</v>
          </cell>
        </row>
        <row r="4428">
          <cell r="A4428" t="str">
            <v>M5</v>
          </cell>
          <cell r="B4428" t="str">
            <v>W19</v>
          </cell>
          <cell r="C4428">
            <v>43228</v>
          </cell>
          <cell r="D4428" t="str">
            <v>B</v>
          </cell>
          <cell r="E4428" t="str">
            <v>EDGE COATING</v>
          </cell>
          <cell r="G4428" t="str">
            <v>New</v>
          </cell>
          <cell r="H4428" t="str">
            <v>Clear View Cover</v>
          </cell>
          <cell r="J4428">
            <v>48</v>
          </cell>
          <cell r="L4428">
            <v>0</v>
          </cell>
        </row>
        <row r="4429">
          <cell r="A4429" t="str">
            <v>M5</v>
          </cell>
          <cell r="B4429" t="str">
            <v>W19</v>
          </cell>
          <cell r="C4429">
            <v>43228</v>
          </cell>
          <cell r="D4429" t="str">
            <v>B</v>
          </cell>
          <cell r="E4429" t="str">
            <v>EDGE COATING</v>
          </cell>
          <cell r="G4429" t="str">
            <v>New</v>
          </cell>
          <cell r="H4429" t="str">
            <v>Clear View Cover</v>
          </cell>
          <cell r="J4429">
            <v>728</v>
          </cell>
          <cell r="L4429">
            <v>0</v>
          </cell>
        </row>
        <row r="4430">
          <cell r="A4430" t="str">
            <v>M5</v>
          </cell>
          <cell r="B4430" t="str">
            <v>W19</v>
          </cell>
          <cell r="C4430">
            <v>43228</v>
          </cell>
          <cell r="D4430" t="str">
            <v>B</v>
          </cell>
          <cell r="E4430" t="str">
            <v>EDGE COATING</v>
          </cell>
          <cell r="G4430" t="str">
            <v>Old</v>
          </cell>
          <cell r="H4430" t="str">
            <v>Clear View Cover</v>
          </cell>
          <cell r="J4430">
            <v>30</v>
          </cell>
          <cell r="L4430">
            <v>0</v>
          </cell>
        </row>
        <row r="4431">
          <cell r="A4431" t="str">
            <v>M5</v>
          </cell>
          <cell r="B4431" t="str">
            <v>W19</v>
          </cell>
          <cell r="C4431">
            <v>43228</v>
          </cell>
          <cell r="D4431" t="str">
            <v>B</v>
          </cell>
          <cell r="E4431" t="str">
            <v>EDGE COATING</v>
          </cell>
          <cell r="G4431" t="str">
            <v>Old</v>
          </cell>
          <cell r="H4431" t="str">
            <v>Clear View Cover</v>
          </cell>
          <cell r="J4431">
            <v>18</v>
          </cell>
          <cell r="L4431">
            <v>0</v>
          </cell>
        </row>
        <row r="4432">
          <cell r="A4432" t="str">
            <v>M5</v>
          </cell>
          <cell r="B4432" t="str">
            <v>W19</v>
          </cell>
          <cell r="C4432">
            <v>43228</v>
          </cell>
          <cell r="D4432" t="str">
            <v>B</v>
          </cell>
          <cell r="E4432" t="str">
            <v>EDGE COATING</v>
          </cell>
          <cell r="G4432" t="str">
            <v>Old</v>
          </cell>
          <cell r="H4432" t="str">
            <v>Clear View Cover</v>
          </cell>
          <cell r="J4432">
            <v>15</v>
          </cell>
          <cell r="L4432">
            <v>0</v>
          </cell>
        </row>
        <row r="4433">
          <cell r="A4433" t="str">
            <v>M5</v>
          </cell>
          <cell r="B4433" t="str">
            <v>W19</v>
          </cell>
          <cell r="C4433">
            <v>43228</v>
          </cell>
          <cell r="D4433" t="str">
            <v>B</v>
          </cell>
          <cell r="E4433" t="str">
            <v>EDGE COATING</v>
          </cell>
          <cell r="G4433" t="str">
            <v>Old</v>
          </cell>
          <cell r="H4433" t="str">
            <v>Clear View Cover</v>
          </cell>
          <cell r="J4433">
            <v>480</v>
          </cell>
          <cell r="L4433">
            <v>0</v>
          </cell>
        </row>
        <row r="4434">
          <cell r="A4434" t="str">
            <v>M5</v>
          </cell>
          <cell r="B4434" t="str">
            <v>W19</v>
          </cell>
          <cell r="C4434">
            <v>43228</v>
          </cell>
          <cell r="D4434" t="str">
            <v>B</v>
          </cell>
          <cell r="E4434" t="str">
            <v>EDGE COATING</v>
          </cell>
          <cell r="G4434" t="str">
            <v>Old</v>
          </cell>
          <cell r="H4434" t="str">
            <v>Clear View Cover</v>
          </cell>
          <cell r="J4434">
            <v>118</v>
          </cell>
          <cell r="L4434">
            <v>0</v>
          </cell>
        </row>
        <row r="4435">
          <cell r="A4435" t="str">
            <v>M5</v>
          </cell>
          <cell r="B4435" t="str">
            <v>W19</v>
          </cell>
          <cell r="C4435">
            <v>43228</v>
          </cell>
          <cell r="D4435" t="str">
            <v>B</v>
          </cell>
          <cell r="E4435" t="str">
            <v>EDGE COATING</v>
          </cell>
          <cell r="G4435" t="str">
            <v>Old</v>
          </cell>
          <cell r="H4435" t="str">
            <v>Clear View Cover</v>
          </cell>
          <cell r="J4435">
            <v>149</v>
          </cell>
          <cell r="L4435">
            <v>0</v>
          </cell>
        </row>
        <row r="4436">
          <cell r="A4436" t="str">
            <v>M5</v>
          </cell>
          <cell r="B4436" t="str">
            <v>W19</v>
          </cell>
          <cell r="C4436">
            <v>43228</v>
          </cell>
          <cell r="D4436" t="str">
            <v>B</v>
          </cell>
          <cell r="E4436" t="str">
            <v>EDGE COATING</v>
          </cell>
          <cell r="G4436" t="str">
            <v>Old</v>
          </cell>
          <cell r="H4436" t="str">
            <v>Clear View Cover</v>
          </cell>
          <cell r="J4436">
            <v>130</v>
          </cell>
          <cell r="L4436">
            <v>0</v>
          </cell>
        </row>
        <row r="4437">
          <cell r="A4437" t="str">
            <v>M5</v>
          </cell>
          <cell r="B4437" t="str">
            <v>W19</v>
          </cell>
          <cell r="C4437">
            <v>43228</v>
          </cell>
          <cell r="D4437" t="str">
            <v>B</v>
          </cell>
          <cell r="E4437" t="str">
            <v>EDGE COATING</v>
          </cell>
          <cell r="G4437" t="str">
            <v>Old</v>
          </cell>
          <cell r="H4437" t="str">
            <v>Clear View Cover</v>
          </cell>
          <cell r="J4437">
            <v>261</v>
          </cell>
          <cell r="L4437">
            <v>0</v>
          </cell>
        </row>
        <row r="4438">
          <cell r="A4438" t="str">
            <v>M5</v>
          </cell>
          <cell r="B4438" t="str">
            <v>W19</v>
          </cell>
          <cell r="C4438">
            <v>43228</v>
          </cell>
          <cell r="D4438" t="str">
            <v>B</v>
          </cell>
          <cell r="E4438" t="str">
            <v>EDGE COATING</v>
          </cell>
          <cell r="G4438" t="str">
            <v>Old</v>
          </cell>
          <cell r="H4438" t="str">
            <v>Clear View Cover</v>
          </cell>
          <cell r="J4438">
            <v>130</v>
          </cell>
          <cell r="L4438">
            <v>0</v>
          </cell>
        </row>
        <row r="4439">
          <cell r="A4439" t="str">
            <v>M5</v>
          </cell>
          <cell r="B4439" t="str">
            <v>W19</v>
          </cell>
          <cell r="C4439">
            <v>43228</v>
          </cell>
          <cell r="D4439" t="str">
            <v>B</v>
          </cell>
          <cell r="E4439" t="str">
            <v>EDGE COATING</v>
          </cell>
          <cell r="G4439" t="str">
            <v>Old</v>
          </cell>
          <cell r="H4439" t="str">
            <v>Clear View Cover</v>
          </cell>
          <cell r="J4439">
            <v>890</v>
          </cell>
          <cell r="L4439">
            <v>0</v>
          </cell>
        </row>
        <row r="4440">
          <cell r="A4440" t="str">
            <v>M5</v>
          </cell>
          <cell r="B4440" t="str">
            <v>W19</v>
          </cell>
          <cell r="C4440">
            <v>43228</v>
          </cell>
          <cell r="D4440" t="str">
            <v>B</v>
          </cell>
          <cell r="E4440" t="str">
            <v>EDGE COATING</v>
          </cell>
          <cell r="G4440" t="str">
            <v>Old</v>
          </cell>
          <cell r="H4440" t="str">
            <v>Book cover</v>
          </cell>
          <cell r="J4440">
            <v>1150</v>
          </cell>
          <cell r="L4440">
            <v>0</v>
          </cell>
        </row>
        <row r="4441">
          <cell r="A4441" t="str">
            <v>M5</v>
          </cell>
          <cell r="B4441" t="str">
            <v>W19</v>
          </cell>
          <cell r="C4441">
            <v>43228</v>
          </cell>
          <cell r="D4441" t="str">
            <v>B</v>
          </cell>
          <cell r="E4441" t="str">
            <v>EDGE COATING</v>
          </cell>
          <cell r="G4441" t="str">
            <v>Old</v>
          </cell>
          <cell r="H4441" t="str">
            <v>Book cover</v>
          </cell>
          <cell r="J4441">
            <v>1417</v>
          </cell>
          <cell r="L4441">
            <v>0</v>
          </cell>
        </row>
        <row r="4442">
          <cell r="A4442" t="str">
            <v>M5</v>
          </cell>
          <cell r="B4442" t="str">
            <v>W19</v>
          </cell>
          <cell r="C4442">
            <v>43228</v>
          </cell>
          <cell r="D4442" t="str">
            <v>B</v>
          </cell>
          <cell r="E4442" t="str">
            <v>EDGE COATING</v>
          </cell>
          <cell r="G4442" t="str">
            <v>Old</v>
          </cell>
          <cell r="H4442" t="str">
            <v>Book cover</v>
          </cell>
          <cell r="J4442">
            <v>215</v>
          </cell>
          <cell r="L4442">
            <v>0</v>
          </cell>
        </row>
        <row r="4443">
          <cell r="A4443" t="str">
            <v>M5</v>
          </cell>
          <cell r="B4443" t="str">
            <v>W19</v>
          </cell>
          <cell r="C4443">
            <v>43228</v>
          </cell>
          <cell r="D4443" t="str">
            <v>B</v>
          </cell>
          <cell r="E4443" t="str">
            <v>EDGE COATING</v>
          </cell>
          <cell r="G4443" t="str">
            <v>Old</v>
          </cell>
          <cell r="H4443" t="str">
            <v>Book cover</v>
          </cell>
          <cell r="J4443">
            <v>357</v>
          </cell>
          <cell r="L4443">
            <v>0</v>
          </cell>
        </row>
        <row r="4444">
          <cell r="A4444" t="str">
            <v>M5</v>
          </cell>
          <cell r="B4444" t="str">
            <v>W19</v>
          </cell>
          <cell r="C4444">
            <v>43228</v>
          </cell>
          <cell r="D4444" t="str">
            <v>B</v>
          </cell>
          <cell r="E4444" t="str">
            <v>EDGE COATING</v>
          </cell>
          <cell r="G4444" t="str">
            <v>Old</v>
          </cell>
          <cell r="H4444" t="str">
            <v>Book cover</v>
          </cell>
          <cell r="J4444">
            <v>994</v>
          </cell>
          <cell r="L4444">
            <v>0</v>
          </cell>
        </row>
        <row r="4445">
          <cell r="A4445" t="str">
            <v>M5</v>
          </cell>
          <cell r="B4445" t="str">
            <v>W19</v>
          </cell>
          <cell r="C4445">
            <v>43228</v>
          </cell>
          <cell r="D4445" t="str">
            <v>B</v>
          </cell>
          <cell r="E4445" t="str">
            <v>EDGE COATING</v>
          </cell>
          <cell r="G4445" t="str">
            <v>Old</v>
          </cell>
          <cell r="H4445" t="str">
            <v>Book cover</v>
          </cell>
          <cell r="J4445">
            <v>95</v>
          </cell>
          <cell r="L4445">
            <v>0</v>
          </cell>
        </row>
        <row r="4446">
          <cell r="A4446" t="str">
            <v>M5</v>
          </cell>
          <cell r="B4446" t="str">
            <v>W19</v>
          </cell>
          <cell r="C4446">
            <v>43228</v>
          </cell>
          <cell r="D4446" t="str">
            <v>B</v>
          </cell>
          <cell r="E4446" t="str">
            <v>MAIN HEATING</v>
          </cell>
          <cell r="G4446" t="str">
            <v>Old</v>
          </cell>
          <cell r="H4446" t="str">
            <v>Book cover</v>
          </cell>
          <cell r="J4446">
            <v>116</v>
          </cell>
          <cell r="L4446">
            <v>0</v>
          </cell>
        </row>
        <row r="4447">
          <cell r="A4447" t="str">
            <v>M5</v>
          </cell>
          <cell r="B4447" t="str">
            <v>W19</v>
          </cell>
          <cell r="C4447">
            <v>43228</v>
          </cell>
          <cell r="D4447" t="str">
            <v>B</v>
          </cell>
          <cell r="E4447" t="str">
            <v>MAIN HEATING</v>
          </cell>
          <cell r="G4447" t="str">
            <v>Old</v>
          </cell>
          <cell r="H4447" t="str">
            <v>Clear View Cover</v>
          </cell>
          <cell r="J4447">
            <v>108</v>
          </cell>
          <cell r="L4447">
            <v>0</v>
          </cell>
        </row>
        <row r="4448">
          <cell r="A4448" t="str">
            <v>M5</v>
          </cell>
          <cell r="B4448" t="str">
            <v>W19</v>
          </cell>
          <cell r="C4448">
            <v>43228</v>
          </cell>
          <cell r="D4448" t="str">
            <v>B</v>
          </cell>
          <cell r="E4448" t="str">
            <v>MAIN HEATING</v>
          </cell>
          <cell r="G4448" t="str">
            <v>Old</v>
          </cell>
          <cell r="H4448" t="str">
            <v>Clear View Cover</v>
          </cell>
          <cell r="J4448">
            <v>60</v>
          </cell>
          <cell r="L4448">
            <v>0</v>
          </cell>
        </row>
        <row r="4449">
          <cell r="A4449" t="str">
            <v>M5</v>
          </cell>
          <cell r="B4449" t="str">
            <v>W19</v>
          </cell>
          <cell r="C4449">
            <v>43228</v>
          </cell>
          <cell r="D4449" t="str">
            <v>B</v>
          </cell>
          <cell r="E4449" t="str">
            <v>MAIN HEATING</v>
          </cell>
          <cell r="G4449" t="str">
            <v>Old</v>
          </cell>
          <cell r="H4449" t="str">
            <v>Clear View Cover</v>
          </cell>
          <cell r="J4449">
            <v>657</v>
          </cell>
          <cell r="L4449">
            <v>0</v>
          </cell>
        </row>
        <row r="4450">
          <cell r="A4450" t="str">
            <v>M5</v>
          </cell>
          <cell r="B4450" t="str">
            <v>W19</v>
          </cell>
          <cell r="C4450">
            <v>43228</v>
          </cell>
          <cell r="D4450" t="str">
            <v>B</v>
          </cell>
          <cell r="E4450" t="str">
            <v>PACKING</v>
          </cell>
          <cell r="G4450" t="str">
            <v>Old</v>
          </cell>
          <cell r="H4450" t="str">
            <v>Clear View Cover</v>
          </cell>
          <cell r="J4450">
            <v>609</v>
          </cell>
          <cell r="L4450">
            <v>9</v>
          </cell>
        </row>
        <row r="4451">
          <cell r="A4451" t="str">
            <v>M5</v>
          </cell>
          <cell r="B4451" t="str">
            <v>W19</v>
          </cell>
          <cell r="C4451">
            <v>43228</v>
          </cell>
          <cell r="D4451" t="str">
            <v>B</v>
          </cell>
          <cell r="E4451" t="str">
            <v>PACKING</v>
          </cell>
          <cell r="G4451" t="str">
            <v>New</v>
          </cell>
          <cell r="H4451" t="str">
            <v>Clear View Cover</v>
          </cell>
          <cell r="J4451">
            <v>764</v>
          </cell>
          <cell r="L4451">
            <v>7</v>
          </cell>
        </row>
        <row r="4452">
          <cell r="A4452" t="str">
            <v>M5</v>
          </cell>
          <cell r="B4452" t="str">
            <v>W19</v>
          </cell>
          <cell r="C4452">
            <v>43228</v>
          </cell>
          <cell r="D4452" t="str">
            <v>B</v>
          </cell>
          <cell r="E4452" t="str">
            <v>PACKING</v>
          </cell>
          <cell r="G4452" t="str">
            <v>New</v>
          </cell>
          <cell r="H4452" t="str">
            <v>Clear View Cover</v>
          </cell>
          <cell r="J4452">
            <v>1072</v>
          </cell>
          <cell r="L4452">
            <v>2</v>
          </cell>
        </row>
        <row r="4453">
          <cell r="A4453" t="str">
            <v>M5</v>
          </cell>
          <cell r="B4453" t="str">
            <v>W19</v>
          </cell>
          <cell r="C4453">
            <v>43228</v>
          </cell>
          <cell r="D4453" t="str">
            <v>B</v>
          </cell>
          <cell r="E4453" t="str">
            <v>PACKING</v>
          </cell>
          <cell r="G4453" t="str">
            <v>New</v>
          </cell>
          <cell r="H4453" t="str">
            <v>Clear View Cover</v>
          </cell>
          <cell r="J4453">
            <v>173</v>
          </cell>
          <cell r="L4453">
            <v>4</v>
          </cell>
        </row>
        <row r="4454">
          <cell r="A4454" t="str">
            <v>M5</v>
          </cell>
          <cell r="B4454" t="str">
            <v>W19</v>
          </cell>
          <cell r="C4454">
            <v>43228</v>
          </cell>
          <cell r="D4454" t="str">
            <v>B</v>
          </cell>
          <cell r="E4454" t="str">
            <v>PACKING</v>
          </cell>
          <cell r="G4454" t="str">
            <v>Old</v>
          </cell>
          <cell r="H4454" t="str">
            <v>Clear View Cover</v>
          </cell>
          <cell r="J4454">
            <v>103</v>
          </cell>
          <cell r="L4454">
            <v>3</v>
          </cell>
        </row>
        <row r="4455">
          <cell r="A4455" t="str">
            <v>M5</v>
          </cell>
          <cell r="B4455" t="str">
            <v>W19</v>
          </cell>
          <cell r="C4455">
            <v>43228</v>
          </cell>
          <cell r="D4455" t="str">
            <v>B</v>
          </cell>
          <cell r="E4455" t="str">
            <v>PACKING</v>
          </cell>
          <cell r="G4455" t="str">
            <v>Old</v>
          </cell>
          <cell r="H4455" t="str">
            <v>Flip Cover</v>
          </cell>
          <cell r="J4455">
            <v>184</v>
          </cell>
          <cell r="L4455">
            <v>4</v>
          </cell>
        </row>
        <row r="4456">
          <cell r="A4456" t="str">
            <v>M5</v>
          </cell>
          <cell r="B4456" t="str">
            <v>W19</v>
          </cell>
          <cell r="C4456">
            <v>43228</v>
          </cell>
          <cell r="D4456" t="str">
            <v>B</v>
          </cell>
          <cell r="E4456" t="str">
            <v>PACKING</v>
          </cell>
          <cell r="G4456" t="str">
            <v>Old</v>
          </cell>
          <cell r="H4456" t="str">
            <v>Flip Cover</v>
          </cell>
          <cell r="J4456">
            <v>123</v>
          </cell>
          <cell r="L4456">
            <v>3</v>
          </cell>
        </row>
        <row r="4457">
          <cell r="A4457" t="str">
            <v>M5</v>
          </cell>
          <cell r="B4457" t="str">
            <v>W19</v>
          </cell>
          <cell r="C4457">
            <v>43229</v>
          </cell>
          <cell r="D4457" t="str">
            <v>A</v>
          </cell>
          <cell r="E4457" t="str">
            <v>MAIN HEATING</v>
          </cell>
          <cell r="G4457" t="str">
            <v>Old</v>
          </cell>
          <cell r="H4457" t="str">
            <v>Clear View Cover</v>
          </cell>
          <cell r="J4457">
            <v>1043</v>
          </cell>
          <cell r="L4457">
            <v>6</v>
          </cell>
        </row>
        <row r="4458">
          <cell r="A4458" t="str">
            <v>M5</v>
          </cell>
          <cell r="B4458" t="str">
            <v>W19</v>
          </cell>
          <cell r="C4458">
            <v>43229</v>
          </cell>
          <cell r="D4458" t="str">
            <v>A</v>
          </cell>
          <cell r="E4458" t="str">
            <v>MAIN HEATING</v>
          </cell>
          <cell r="G4458" t="str">
            <v>Old</v>
          </cell>
          <cell r="H4458" t="str">
            <v>Clear View Cover</v>
          </cell>
          <cell r="J4458">
            <v>180</v>
          </cell>
          <cell r="L4458">
            <v>0</v>
          </cell>
        </row>
        <row r="4459">
          <cell r="A4459" t="str">
            <v>M5</v>
          </cell>
          <cell r="B4459" t="str">
            <v>W19</v>
          </cell>
          <cell r="C4459">
            <v>43229</v>
          </cell>
          <cell r="D4459" t="str">
            <v>A</v>
          </cell>
          <cell r="E4459" t="str">
            <v>MAIN HEATING</v>
          </cell>
          <cell r="G4459" t="str">
            <v>New</v>
          </cell>
          <cell r="H4459" t="str">
            <v>Clear View Cover</v>
          </cell>
          <cell r="J4459">
            <v>798</v>
          </cell>
          <cell r="L4459">
            <v>3</v>
          </cell>
        </row>
        <row r="4460">
          <cell r="A4460" t="str">
            <v>M5</v>
          </cell>
          <cell r="B4460" t="str">
            <v>W19</v>
          </cell>
          <cell r="C4460">
            <v>43229</v>
          </cell>
          <cell r="D4460" t="str">
            <v>A</v>
          </cell>
          <cell r="E4460" t="str">
            <v>MAIN HEATING</v>
          </cell>
          <cell r="G4460" t="str">
            <v>New</v>
          </cell>
          <cell r="H4460" t="str">
            <v>Clear View Cover</v>
          </cell>
          <cell r="J4460">
            <v>912</v>
          </cell>
          <cell r="L4460">
            <v>4</v>
          </cell>
        </row>
        <row r="4461">
          <cell r="A4461" t="str">
            <v>M5</v>
          </cell>
          <cell r="B4461" t="str">
            <v>W19</v>
          </cell>
          <cell r="C4461">
            <v>43229</v>
          </cell>
          <cell r="D4461" t="str">
            <v>A</v>
          </cell>
          <cell r="E4461" t="str">
            <v>MAIN HEATING</v>
          </cell>
          <cell r="G4461" t="str">
            <v>New</v>
          </cell>
          <cell r="H4461" t="str">
            <v>Clear View Cover</v>
          </cell>
          <cell r="J4461">
            <v>223</v>
          </cell>
          <cell r="L4461">
            <v>0</v>
          </cell>
        </row>
        <row r="4462">
          <cell r="A4462" t="str">
            <v>M5</v>
          </cell>
          <cell r="B4462" t="str">
            <v>W19</v>
          </cell>
          <cell r="C4462">
            <v>43229</v>
          </cell>
          <cell r="D4462" t="str">
            <v>A</v>
          </cell>
          <cell r="E4462" t="str">
            <v>MAIN HEATING</v>
          </cell>
          <cell r="G4462" t="str">
            <v>New</v>
          </cell>
          <cell r="H4462" t="str">
            <v>Clear View Cover</v>
          </cell>
          <cell r="J4462">
            <v>474</v>
          </cell>
          <cell r="L4462">
            <v>0</v>
          </cell>
        </row>
        <row r="4463">
          <cell r="A4463" t="str">
            <v>M5</v>
          </cell>
          <cell r="B4463" t="str">
            <v>W19</v>
          </cell>
          <cell r="C4463">
            <v>43229</v>
          </cell>
          <cell r="D4463" t="str">
            <v>A</v>
          </cell>
          <cell r="E4463" t="str">
            <v>ASSY</v>
          </cell>
          <cell r="G4463" t="str">
            <v>New Silicon</v>
          </cell>
          <cell r="H4463" t="str">
            <v>Silicon</v>
          </cell>
          <cell r="J4463">
            <v>347</v>
          </cell>
          <cell r="L4463">
            <v>13</v>
          </cell>
        </row>
        <row r="4464">
          <cell r="A4464" t="str">
            <v>M5</v>
          </cell>
          <cell r="B4464" t="str">
            <v>W19</v>
          </cell>
          <cell r="C4464">
            <v>43229</v>
          </cell>
          <cell r="D4464" t="str">
            <v>A</v>
          </cell>
          <cell r="E4464" t="str">
            <v>ASSY</v>
          </cell>
          <cell r="G4464" t="str">
            <v>New Silicon</v>
          </cell>
          <cell r="H4464" t="str">
            <v>Silicon</v>
          </cell>
          <cell r="J4464">
            <v>513</v>
          </cell>
          <cell r="L4464">
            <v>0</v>
          </cell>
        </row>
        <row r="4465">
          <cell r="A4465" t="str">
            <v>M5</v>
          </cell>
          <cell r="B4465" t="str">
            <v>W19</v>
          </cell>
          <cell r="C4465">
            <v>43229</v>
          </cell>
          <cell r="D4465" t="str">
            <v>A</v>
          </cell>
          <cell r="E4465" t="str">
            <v>ASSY</v>
          </cell>
          <cell r="G4465" t="str">
            <v>New Silicon</v>
          </cell>
          <cell r="H4465" t="str">
            <v>Silicon</v>
          </cell>
          <cell r="J4465">
            <v>200</v>
          </cell>
          <cell r="L4465">
            <v>0</v>
          </cell>
        </row>
        <row r="4466">
          <cell r="A4466" t="str">
            <v>M5</v>
          </cell>
          <cell r="B4466" t="str">
            <v>W19</v>
          </cell>
          <cell r="C4466">
            <v>43229</v>
          </cell>
          <cell r="D4466" t="str">
            <v>A</v>
          </cell>
          <cell r="E4466" t="str">
            <v>ASSY</v>
          </cell>
          <cell r="G4466" t="str">
            <v>Old Silicon</v>
          </cell>
          <cell r="H4466" t="str">
            <v>Silicon</v>
          </cell>
          <cell r="J4466">
            <v>1320</v>
          </cell>
          <cell r="L4466">
            <v>18</v>
          </cell>
        </row>
        <row r="4467">
          <cell r="A4467" t="str">
            <v>M5</v>
          </cell>
          <cell r="B4467" t="str">
            <v>W19</v>
          </cell>
          <cell r="C4467">
            <v>43229</v>
          </cell>
          <cell r="D4467" t="str">
            <v>A</v>
          </cell>
          <cell r="E4467" t="str">
            <v>ASSY</v>
          </cell>
          <cell r="G4467" t="str">
            <v>Old</v>
          </cell>
          <cell r="H4467" t="str">
            <v>Book cover</v>
          </cell>
          <cell r="J4467">
            <v>2094</v>
          </cell>
          <cell r="L4467">
            <v>14</v>
          </cell>
        </row>
        <row r="4468">
          <cell r="A4468" t="str">
            <v>M5</v>
          </cell>
          <cell r="B4468" t="str">
            <v>W19</v>
          </cell>
          <cell r="C4468">
            <v>43229</v>
          </cell>
          <cell r="D4468" t="str">
            <v>A</v>
          </cell>
          <cell r="E4468" t="str">
            <v>ASSY</v>
          </cell>
          <cell r="G4468" t="str">
            <v>Old</v>
          </cell>
          <cell r="H4468" t="str">
            <v>Book cover</v>
          </cell>
          <cell r="J4468">
            <v>676</v>
          </cell>
          <cell r="L4468">
            <v>0</v>
          </cell>
        </row>
        <row r="4469">
          <cell r="A4469" t="str">
            <v>M5</v>
          </cell>
          <cell r="B4469" t="str">
            <v>W19</v>
          </cell>
          <cell r="C4469">
            <v>43229</v>
          </cell>
          <cell r="D4469" t="str">
            <v>A</v>
          </cell>
          <cell r="E4469" t="str">
            <v>ASSY</v>
          </cell>
          <cell r="G4469" t="str">
            <v>Old</v>
          </cell>
          <cell r="H4469" t="str">
            <v>Book cover</v>
          </cell>
          <cell r="J4469">
            <v>125</v>
          </cell>
          <cell r="L4469">
            <v>0</v>
          </cell>
        </row>
        <row r="4470">
          <cell r="A4470" t="str">
            <v>M5</v>
          </cell>
          <cell r="B4470" t="str">
            <v>W19</v>
          </cell>
          <cell r="C4470">
            <v>43229</v>
          </cell>
          <cell r="D4470" t="str">
            <v>A</v>
          </cell>
          <cell r="E4470" t="str">
            <v>ASSY</v>
          </cell>
          <cell r="G4470" t="str">
            <v>Old</v>
          </cell>
          <cell r="H4470" t="str">
            <v>Book cover</v>
          </cell>
          <cell r="J4470">
            <v>743</v>
          </cell>
          <cell r="L4470">
            <v>3</v>
          </cell>
        </row>
        <row r="4471">
          <cell r="A4471" t="str">
            <v>M5</v>
          </cell>
          <cell r="B4471" t="str">
            <v>W19</v>
          </cell>
          <cell r="C4471">
            <v>43229</v>
          </cell>
          <cell r="D4471" t="str">
            <v>A</v>
          </cell>
          <cell r="E4471" t="str">
            <v>IN T/P</v>
          </cell>
          <cell r="G4471" t="str">
            <v>New</v>
          </cell>
          <cell r="H4471" t="str">
            <v>Clear View Cover</v>
          </cell>
          <cell r="J4471">
            <v>1696</v>
          </cell>
          <cell r="L4471">
            <v>8</v>
          </cell>
        </row>
        <row r="4472">
          <cell r="A4472" t="str">
            <v>M5</v>
          </cell>
          <cell r="B4472" t="str">
            <v>W19</v>
          </cell>
          <cell r="C4472">
            <v>43229</v>
          </cell>
          <cell r="D4472" t="str">
            <v>A</v>
          </cell>
          <cell r="E4472" t="str">
            <v>IN T/P</v>
          </cell>
          <cell r="G4472" t="str">
            <v>New</v>
          </cell>
          <cell r="H4472" t="str">
            <v>Clear View Cover</v>
          </cell>
          <cell r="J4472">
            <v>907</v>
          </cell>
          <cell r="L4472">
            <v>3</v>
          </cell>
        </row>
        <row r="4473">
          <cell r="A4473" t="str">
            <v>M5</v>
          </cell>
          <cell r="B4473" t="str">
            <v>W19</v>
          </cell>
          <cell r="C4473">
            <v>43229</v>
          </cell>
          <cell r="D4473" t="str">
            <v>A</v>
          </cell>
          <cell r="E4473" t="str">
            <v>IN T/P</v>
          </cell>
          <cell r="G4473" t="str">
            <v>New</v>
          </cell>
          <cell r="H4473" t="str">
            <v>Clear View Cover</v>
          </cell>
          <cell r="J4473">
            <v>1271</v>
          </cell>
          <cell r="L4473">
            <v>3</v>
          </cell>
        </row>
        <row r="4474">
          <cell r="A4474" t="str">
            <v>M5</v>
          </cell>
          <cell r="B4474" t="str">
            <v>W19</v>
          </cell>
          <cell r="C4474">
            <v>43229</v>
          </cell>
          <cell r="D4474" t="str">
            <v>A</v>
          </cell>
          <cell r="E4474" t="str">
            <v>IN T/P</v>
          </cell>
          <cell r="G4474" t="str">
            <v>Old</v>
          </cell>
          <cell r="H4474" t="str">
            <v>Clear View Cover</v>
          </cell>
          <cell r="J4474">
            <v>25</v>
          </cell>
          <cell r="L4474">
            <v>0</v>
          </cell>
        </row>
        <row r="4475">
          <cell r="A4475" t="str">
            <v>M5</v>
          </cell>
          <cell r="B4475" t="str">
            <v>W19</v>
          </cell>
          <cell r="C4475">
            <v>43229</v>
          </cell>
          <cell r="D4475" t="str">
            <v>A</v>
          </cell>
          <cell r="E4475" t="str">
            <v>IN T/P</v>
          </cell>
          <cell r="G4475" t="str">
            <v>Old</v>
          </cell>
          <cell r="H4475" t="str">
            <v>Clear View Cover</v>
          </cell>
          <cell r="J4475">
            <v>133</v>
          </cell>
          <cell r="L4475">
            <v>0</v>
          </cell>
        </row>
        <row r="4476">
          <cell r="A4476" t="str">
            <v>M5</v>
          </cell>
          <cell r="B4476" t="str">
            <v>W19</v>
          </cell>
          <cell r="C4476">
            <v>43229</v>
          </cell>
          <cell r="D4476" t="str">
            <v>A</v>
          </cell>
          <cell r="E4476" t="str">
            <v>IN T/P</v>
          </cell>
          <cell r="G4476" t="str">
            <v>Old</v>
          </cell>
          <cell r="H4476" t="str">
            <v>Clear View Cover</v>
          </cell>
          <cell r="J4476">
            <v>813</v>
          </cell>
          <cell r="L4476">
            <v>1</v>
          </cell>
        </row>
        <row r="4477">
          <cell r="A4477" t="str">
            <v>M5</v>
          </cell>
          <cell r="B4477" t="str">
            <v>W19</v>
          </cell>
          <cell r="C4477">
            <v>43229</v>
          </cell>
          <cell r="D4477" t="str">
            <v>A</v>
          </cell>
          <cell r="E4477" t="str">
            <v>IN T/P</v>
          </cell>
          <cell r="G4477" t="str">
            <v>Old</v>
          </cell>
          <cell r="H4477" t="str">
            <v>Clear View Cover</v>
          </cell>
          <cell r="J4477">
            <v>165</v>
          </cell>
          <cell r="L4477">
            <v>0</v>
          </cell>
        </row>
        <row r="4478">
          <cell r="A4478" t="str">
            <v>M5</v>
          </cell>
          <cell r="B4478" t="str">
            <v>W19</v>
          </cell>
          <cell r="C4478">
            <v>43229</v>
          </cell>
          <cell r="D4478" t="str">
            <v>A</v>
          </cell>
          <cell r="E4478" t="str">
            <v>IN T/P</v>
          </cell>
          <cell r="G4478" t="str">
            <v>Old</v>
          </cell>
          <cell r="H4478" t="str">
            <v>Clear View Cover</v>
          </cell>
          <cell r="J4478">
            <v>65</v>
          </cell>
          <cell r="L4478">
            <v>0</v>
          </cell>
        </row>
        <row r="4479">
          <cell r="A4479" t="str">
            <v>M5</v>
          </cell>
          <cell r="B4479" t="str">
            <v>W19</v>
          </cell>
          <cell r="C4479">
            <v>43229</v>
          </cell>
          <cell r="D4479" t="str">
            <v>A</v>
          </cell>
          <cell r="E4479" t="str">
            <v>IN T/P</v>
          </cell>
          <cell r="G4479" t="str">
            <v>Old</v>
          </cell>
          <cell r="H4479" t="str">
            <v>Clear View Cover</v>
          </cell>
          <cell r="J4479">
            <v>764</v>
          </cell>
          <cell r="L4479">
            <v>4</v>
          </cell>
        </row>
        <row r="4480">
          <cell r="A4480" t="str">
            <v>M5</v>
          </cell>
          <cell r="B4480" t="str">
            <v>W19</v>
          </cell>
          <cell r="C4480">
            <v>43229</v>
          </cell>
          <cell r="D4480" t="str">
            <v>A</v>
          </cell>
          <cell r="E4480" t="str">
            <v>IN T/P</v>
          </cell>
          <cell r="G4480" t="str">
            <v>Old</v>
          </cell>
          <cell r="H4480" t="str">
            <v>Clear View Cover</v>
          </cell>
          <cell r="J4480">
            <v>263</v>
          </cell>
          <cell r="L4480">
            <v>0</v>
          </cell>
        </row>
        <row r="4481">
          <cell r="A4481" t="str">
            <v>M5</v>
          </cell>
          <cell r="B4481" t="str">
            <v>W19</v>
          </cell>
          <cell r="C4481">
            <v>43229</v>
          </cell>
          <cell r="D4481" t="str">
            <v>A</v>
          </cell>
          <cell r="E4481" t="str">
            <v>IN T/P</v>
          </cell>
          <cell r="G4481" t="str">
            <v>Old</v>
          </cell>
          <cell r="H4481" t="str">
            <v>Clear View Cover</v>
          </cell>
          <cell r="J4481">
            <v>111</v>
          </cell>
          <cell r="L4481">
            <v>0</v>
          </cell>
        </row>
        <row r="4482">
          <cell r="A4482" t="str">
            <v>M5</v>
          </cell>
          <cell r="B4482" t="str">
            <v>W19</v>
          </cell>
          <cell r="C4482">
            <v>43229</v>
          </cell>
          <cell r="D4482" t="str">
            <v>A</v>
          </cell>
          <cell r="E4482" t="str">
            <v>IN T/P</v>
          </cell>
          <cell r="G4482" t="str">
            <v>Old</v>
          </cell>
          <cell r="H4482" t="str">
            <v>Clear View Cover</v>
          </cell>
          <cell r="J4482">
            <v>18</v>
          </cell>
          <cell r="L4482">
            <v>0</v>
          </cell>
        </row>
        <row r="4483">
          <cell r="A4483" t="str">
            <v>M5</v>
          </cell>
          <cell r="B4483" t="str">
            <v>W19</v>
          </cell>
          <cell r="C4483">
            <v>43229</v>
          </cell>
          <cell r="D4483" t="str">
            <v>A</v>
          </cell>
          <cell r="E4483" t="str">
            <v>IN T/P</v>
          </cell>
          <cell r="G4483" t="str">
            <v>Old</v>
          </cell>
          <cell r="H4483" t="str">
            <v>Book cover</v>
          </cell>
          <cell r="J4483">
            <v>2380</v>
          </cell>
          <cell r="L4483">
            <v>0</v>
          </cell>
        </row>
        <row r="4484">
          <cell r="A4484" t="str">
            <v>M5</v>
          </cell>
          <cell r="B4484" t="str">
            <v>W19</v>
          </cell>
          <cell r="C4484">
            <v>43229</v>
          </cell>
          <cell r="D4484" t="str">
            <v>A</v>
          </cell>
          <cell r="E4484" t="str">
            <v>IN T/P</v>
          </cell>
          <cell r="G4484" t="str">
            <v>Old</v>
          </cell>
          <cell r="H4484" t="str">
            <v>Book cover</v>
          </cell>
          <cell r="J4484">
            <v>920</v>
          </cell>
          <cell r="L4484">
            <v>0</v>
          </cell>
        </row>
        <row r="4485">
          <cell r="A4485" t="str">
            <v>M5</v>
          </cell>
          <cell r="B4485" t="str">
            <v>W19</v>
          </cell>
          <cell r="C4485">
            <v>43229</v>
          </cell>
          <cell r="D4485" t="str">
            <v>A</v>
          </cell>
          <cell r="E4485" t="str">
            <v>IN T/P</v>
          </cell>
          <cell r="G4485" t="str">
            <v>Old</v>
          </cell>
          <cell r="H4485" t="str">
            <v>Book cover</v>
          </cell>
          <cell r="J4485">
            <v>125</v>
          </cell>
          <cell r="L4485">
            <v>0</v>
          </cell>
        </row>
        <row r="4486">
          <cell r="A4486" t="str">
            <v>M5</v>
          </cell>
          <cell r="B4486" t="str">
            <v>W19</v>
          </cell>
          <cell r="C4486">
            <v>43229</v>
          </cell>
          <cell r="D4486" t="str">
            <v>A</v>
          </cell>
          <cell r="E4486" t="str">
            <v>MAIN HEATING</v>
          </cell>
          <cell r="G4486" t="str">
            <v>Old</v>
          </cell>
          <cell r="H4486" t="str">
            <v>Clear View Cover</v>
          </cell>
          <cell r="J4486">
            <v>118</v>
          </cell>
          <cell r="L4486">
            <v>0</v>
          </cell>
        </row>
        <row r="4487">
          <cell r="A4487" t="str">
            <v>M5</v>
          </cell>
          <cell r="B4487" t="str">
            <v>W19</v>
          </cell>
          <cell r="C4487">
            <v>43229</v>
          </cell>
          <cell r="D4487" t="str">
            <v>A</v>
          </cell>
          <cell r="E4487" t="str">
            <v>MAIN HEATING</v>
          </cell>
          <cell r="G4487" t="str">
            <v>Old</v>
          </cell>
          <cell r="H4487" t="str">
            <v>Clear View Cover</v>
          </cell>
          <cell r="J4487">
            <v>264</v>
          </cell>
          <cell r="L4487">
            <v>1</v>
          </cell>
        </row>
        <row r="4488">
          <cell r="A4488" t="str">
            <v>M5</v>
          </cell>
          <cell r="B4488" t="str">
            <v>W19</v>
          </cell>
          <cell r="C4488">
            <v>43229</v>
          </cell>
          <cell r="D4488" t="str">
            <v>A</v>
          </cell>
          <cell r="E4488" t="str">
            <v>MAIN HEATING</v>
          </cell>
          <cell r="G4488" t="str">
            <v>Old</v>
          </cell>
          <cell r="H4488" t="str">
            <v>Clear View Cover</v>
          </cell>
          <cell r="J4488">
            <v>118</v>
          </cell>
          <cell r="L4488">
            <v>0</v>
          </cell>
        </row>
        <row r="4489">
          <cell r="A4489" t="str">
            <v>M5</v>
          </cell>
          <cell r="B4489" t="str">
            <v>W19</v>
          </cell>
          <cell r="C4489">
            <v>43229</v>
          </cell>
          <cell r="D4489" t="str">
            <v>A</v>
          </cell>
          <cell r="E4489" t="str">
            <v>ASSY</v>
          </cell>
          <cell r="G4489" t="str">
            <v>New</v>
          </cell>
          <cell r="H4489" t="str">
            <v>Clear View Cover</v>
          </cell>
          <cell r="J4489">
            <v>2218</v>
          </cell>
          <cell r="L4489">
            <v>15</v>
          </cell>
        </row>
        <row r="4490">
          <cell r="A4490" t="str">
            <v>M5</v>
          </cell>
          <cell r="B4490" t="str">
            <v>W19</v>
          </cell>
          <cell r="C4490">
            <v>43229</v>
          </cell>
          <cell r="D4490" t="str">
            <v>A</v>
          </cell>
          <cell r="E4490" t="str">
            <v>ASSY</v>
          </cell>
          <cell r="G4490" t="str">
            <v>Old</v>
          </cell>
          <cell r="H4490" t="str">
            <v>Flip Cover</v>
          </cell>
          <cell r="J4490">
            <v>1901</v>
          </cell>
          <cell r="L4490">
            <v>11</v>
          </cell>
        </row>
        <row r="4491">
          <cell r="A4491" t="str">
            <v>M5</v>
          </cell>
          <cell r="B4491" t="str">
            <v>W19</v>
          </cell>
          <cell r="C4491">
            <v>43229</v>
          </cell>
          <cell r="D4491" t="str">
            <v>A</v>
          </cell>
          <cell r="E4491" t="str">
            <v>ASSY</v>
          </cell>
          <cell r="G4491" t="str">
            <v>Old</v>
          </cell>
          <cell r="H4491" t="str">
            <v>Flip Cover</v>
          </cell>
          <cell r="J4491">
            <v>222</v>
          </cell>
          <cell r="L4491">
            <v>0</v>
          </cell>
        </row>
        <row r="4492">
          <cell r="A4492" t="str">
            <v>M5</v>
          </cell>
          <cell r="B4492" t="str">
            <v>W19</v>
          </cell>
          <cell r="C4492">
            <v>43229</v>
          </cell>
          <cell r="D4492" t="str">
            <v>A</v>
          </cell>
          <cell r="E4492" t="str">
            <v>ASSY</v>
          </cell>
          <cell r="G4492" t="str">
            <v>Old</v>
          </cell>
          <cell r="H4492" t="str">
            <v>Clear View Cover</v>
          </cell>
          <cell r="J4492">
            <v>364</v>
          </cell>
          <cell r="L4492">
            <v>0</v>
          </cell>
        </row>
        <row r="4493">
          <cell r="A4493" t="str">
            <v>M5</v>
          </cell>
          <cell r="B4493" t="str">
            <v>W19</v>
          </cell>
          <cell r="C4493">
            <v>43229</v>
          </cell>
          <cell r="D4493" t="str">
            <v>A</v>
          </cell>
          <cell r="E4493" t="str">
            <v>EDGE COATING</v>
          </cell>
          <cell r="G4493" t="str">
            <v>New</v>
          </cell>
          <cell r="H4493" t="str">
            <v>Clear View Cover</v>
          </cell>
          <cell r="J4493">
            <v>1740</v>
          </cell>
          <cell r="L4493">
            <v>26</v>
          </cell>
        </row>
        <row r="4494">
          <cell r="A4494" t="str">
            <v>M5</v>
          </cell>
          <cell r="B4494" t="str">
            <v>W19</v>
          </cell>
          <cell r="C4494">
            <v>43229</v>
          </cell>
          <cell r="D4494" t="str">
            <v>A</v>
          </cell>
          <cell r="E4494" t="str">
            <v>EDGE COATING</v>
          </cell>
          <cell r="G4494" t="str">
            <v>New</v>
          </cell>
          <cell r="H4494" t="str">
            <v>Clear View Cover</v>
          </cell>
          <cell r="J4494">
            <v>48</v>
          </cell>
          <cell r="L4494">
            <v>0</v>
          </cell>
        </row>
        <row r="4495">
          <cell r="A4495" t="str">
            <v>M5</v>
          </cell>
          <cell r="B4495" t="str">
            <v>W19</v>
          </cell>
          <cell r="C4495">
            <v>43229</v>
          </cell>
          <cell r="D4495" t="str">
            <v>A</v>
          </cell>
          <cell r="E4495" t="str">
            <v>EDGE COATING</v>
          </cell>
          <cell r="G4495" t="str">
            <v>New</v>
          </cell>
          <cell r="H4495" t="str">
            <v>Clear View Cover</v>
          </cell>
          <cell r="J4495">
            <v>24</v>
          </cell>
          <cell r="L4495">
            <v>1</v>
          </cell>
        </row>
        <row r="4496">
          <cell r="A4496" t="str">
            <v>M5</v>
          </cell>
          <cell r="B4496" t="str">
            <v>W19</v>
          </cell>
          <cell r="C4496">
            <v>43229</v>
          </cell>
          <cell r="D4496" t="str">
            <v>A</v>
          </cell>
          <cell r="E4496" t="str">
            <v>EDGE COATING</v>
          </cell>
          <cell r="G4496" t="str">
            <v>New</v>
          </cell>
          <cell r="H4496" t="str">
            <v>Clear View Cover</v>
          </cell>
          <cell r="J4496">
            <v>42</v>
          </cell>
          <cell r="L4496">
            <v>2</v>
          </cell>
        </row>
        <row r="4497">
          <cell r="A4497" t="str">
            <v>M5</v>
          </cell>
          <cell r="B4497" t="str">
            <v>W19</v>
          </cell>
          <cell r="C4497">
            <v>43229</v>
          </cell>
          <cell r="D4497" t="str">
            <v>A</v>
          </cell>
          <cell r="E4497" t="str">
            <v>EDGE COATING</v>
          </cell>
          <cell r="G4497" t="str">
            <v>Old</v>
          </cell>
          <cell r="H4497" t="str">
            <v>Clear View Cover</v>
          </cell>
          <cell r="J4497">
            <v>209</v>
          </cell>
          <cell r="L4497">
            <v>6</v>
          </cell>
        </row>
        <row r="4498">
          <cell r="A4498" t="str">
            <v>M5</v>
          </cell>
          <cell r="B4498" t="str">
            <v>W19</v>
          </cell>
          <cell r="C4498">
            <v>43229</v>
          </cell>
          <cell r="D4498" t="str">
            <v>A</v>
          </cell>
          <cell r="E4498" t="str">
            <v>EDGE COATING</v>
          </cell>
          <cell r="G4498" t="str">
            <v>Old</v>
          </cell>
          <cell r="H4498" t="str">
            <v>Clear View Cover</v>
          </cell>
          <cell r="J4498">
            <v>51</v>
          </cell>
          <cell r="L4498">
            <v>0</v>
          </cell>
        </row>
        <row r="4499">
          <cell r="A4499" t="str">
            <v>M5</v>
          </cell>
          <cell r="B4499" t="str">
            <v>W19</v>
          </cell>
          <cell r="C4499">
            <v>43229</v>
          </cell>
          <cell r="D4499" t="str">
            <v>A</v>
          </cell>
          <cell r="E4499" t="str">
            <v>EDGE COATING</v>
          </cell>
          <cell r="G4499" t="str">
            <v>Old</v>
          </cell>
          <cell r="H4499" t="str">
            <v>Clear View Cover</v>
          </cell>
          <cell r="J4499">
            <v>36</v>
          </cell>
          <cell r="L4499">
            <v>0</v>
          </cell>
        </row>
        <row r="4500">
          <cell r="A4500" t="str">
            <v>M5</v>
          </cell>
          <cell r="B4500" t="str">
            <v>W19</v>
          </cell>
          <cell r="C4500">
            <v>43229</v>
          </cell>
          <cell r="D4500" t="str">
            <v>A</v>
          </cell>
          <cell r="E4500" t="str">
            <v>EDGE COATING</v>
          </cell>
          <cell r="G4500" t="str">
            <v>Old</v>
          </cell>
          <cell r="H4500" t="str">
            <v>Clear View Cover</v>
          </cell>
          <cell r="J4500">
            <v>14</v>
          </cell>
          <cell r="L4500">
            <v>0</v>
          </cell>
        </row>
        <row r="4501">
          <cell r="A4501" t="str">
            <v>M5</v>
          </cell>
          <cell r="B4501" t="str">
            <v>W19</v>
          </cell>
          <cell r="C4501">
            <v>43229</v>
          </cell>
          <cell r="D4501" t="str">
            <v>A</v>
          </cell>
          <cell r="E4501" t="str">
            <v>EDGE COATING</v>
          </cell>
          <cell r="G4501" t="str">
            <v>Old</v>
          </cell>
          <cell r="H4501" t="str">
            <v>Clear View Cover</v>
          </cell>
          <cell r="J4501">
            <v>19</v>
          </cell>
          <cell r="L4501">
            <v>0</v>
          </cell>
        </row>
        <row r="4502">
          <cell r="A4502" t="str">
            <v>M5</v>
          </cell>
          <cell r="B4502" t="str">
            <v>W19</v>
          </cell>
          <cell r="C4502">
            <v>43229</v>
          </cell>
          <cell r="D4502" t="str">
            <v>A</v>
          </cell>
          <cell r="E4502" t="str">
            <v>EDGE COATING</v>
          </cell>
          <cell r="G4502" t="str">
            <v>Old</v>
          </cell>
          <cell r="H4502" t="str">
            <v>Clear View Cover</v>
          </cell>
          <cell r="J4502">
            <v>457</v>
          </cell>
          <cell r="L4502">
            <v>3</v>
          </cell>
        </row>
        <row r="4503">
          <cell r="A4503" t="str">
            <v>M5</v>
          </cell>
          <cell r="B4503" t="str">
            <v>W19</v>
          </cell>
          <cell r="C4503">
            <v>43229</v>
          </cell>
          <cell r="D4503" t="str">
            <v>A</v>
          </cell>
          <cell r="E4503" t="str">
            <v>EDGE COATING</v>
          </cell>
          <cell r="G4503" t="str">
            <v>Old</v>
          </cell>
          <cell r="H4503" t="str">
            <v>Clear View Cover</v>
          </cell>
          <cell r="J4503">
            <v>22</v>
          </cell>
          <cell r="L4503">
            <v>0</v>
          </cell>
        </row>
        <row r="4504">
          <cell r="A4504" t="str">
            <v>M5</v>
          </cell>
          <cell r="B4504" t="str">
            <v>W19</v>
          </cell>
          <cell r="C4504">
            <v>43229</v>
          </cell>
          <cell r="D4504" t="str">
            <v>A</v>
          </cell>
          <cell r="E4504" t="str">
            <v>EDGE COATING</v>
          </cell>
          <cell r="G4504" t="str">
            <v>Old</v>
          </cell>
          <cell r="H4504" t="str">
            <v>Clear View Cover</v>
          </cell>
          <cell r="J4504">
            <v>25</v>
          </cell>
          <cell r="L4504">
            <v>0</v>
          </cell>
        </row>
        <row r="4505">
          <cell r="A4505" t="str">
            <v>M5</v>
          </cell>
          <cell r="B4505" t="str">
            <v>W19</v>
          </cell>
          <cell r="C4505">
            <v>43229</v>
          </cell>
          <cell r="D4505" t="str">
            <v>A</v>
          </cell>
          <cell r="E4505" t="str">
            <v>EDGE COATING</v>
          </cell>
          <cell r="G4505" t="str">
            <v>Old</v>
          </cell>
          <cell r="H4505" t="str">
            <v>Book cover</v>
          </cell>
          <cell r="J4505">
            <v>2320</v>
          </cell>
          <cell r="L4505">
            <v>0</v>
          </cell>
        </row>
        <row r="4506">
          <cell r="A4506" t="str">
            <v>M5</v>
          </cell>
          <cell r="B4506" t="str">
            <v>W19</v>
          </cell>
          <cell r="C4506">
            <v>43229</v>
          </cell>
          <cell r="D4506" t="str">
            <v>A</v>
          </cell>
          <cell r="E4506" t="str">
            <v>EDGE COATING</v>
          </cell>
          <cell r="G4506" t="str">
            <v>Old</v>
          </cell>
          <cell r="H4506" t="str">
            <v>Book cover</v>
          </cell>
          <cell r="J4506">
            <v>18</v>
          </cell>
          <cell r="L4506">
            <v>0</v>
          </cell>
        </row>
        <row r="4507">
          <cell r="A4507" t="str">
            <v>M5</v>
          </cell>
          <cell r="B4507" t="str">
            <v>W19</v>
          </cell>
          <cell r="C4507">
            <v>43229</v>
          </cell>
          <cell r="D4507" t="str">
            <v>A</v>
          </cell>
          <cell r="E4507" t="str">
            <v>EDGE COATING</v>
          </cell>
          <cell r="G4507" t="str">
            <v>Old</v>
          </cell>
          <cell r="H4507" t="str">
            <v>Book cover</v>
          </cell>
          <cell r="J4507">
            <v>9</v>
          </cell>
          <cell r="L4507">
            <v>0</v>
          </cell>
        </row>
        <row r="4508">
          <cell r="A4508" t="str">
            <v>M5</v>
          </cell>
          <cell r="B4508" t="str">
            <v>W19</v>
          </cell>
          <cell r="C4508">
            <v>43229</v>
          </cell>
          <cell r="D4508" t="str">
            <v>A</v>
          </cell>
          <cell r="E4508" t="str">
            <v>EDGE COATING</v>
          </cell>
          <cell r="G4508" t="str">
            <v>Old</v>
          </cell>
          <cell r="H4508" t="str">
            <v>Book cover</v>
          </cell>
          <cell r="J4508">
            <v>71</v>
          </cell>
          <cell r="L4508">
            <v>0</v>
          </cell>
        </row>
        <row r="4509">
          <cell r="A4509" t="str">
            <v>M5</v>
          </cell>
          <cell r="B4509" t="str">
            <v>W19</v>
          </cell>
          <cell r="C4509">
            <v>43229</v>
          </cell>
          <cell r="D4509" t="str">
            <v>A</v>
          </cell>
          <cell r="E4509" t="str">
            <v>EDGE COATING</v>
          </cell>
          <cell r="G4509" t="str">
            <v>Old</v>
          </cell>
          <cell r="H4509" t="str">
            <v>Book cover</v>
          </cell>
          <cell r="J4509">
            <v>836</v>
          </cell>
          <cell r="L4509">
            <v>0</v>
          </cell>
        </row>
        <row r="4510">
          <cell r="A4510" t="str">
            <v>M5</v>
          </cell>
          <cell r="B4510" t="str">
            <v>W19</v>
          </cell>
          <cell r="C4510">
            <v>43229</v>
          </cell>
          <cell r="D4510" t="str">
            <v>A</v>
          </cell>
          <cell r="E4510" t="str">
            <v>EDGE COATING</v>
          </cell>
          <cell r="G4510" t="str">
            <v>Old</v>
          </cell>
          <cell r="H4510" t="str">
            <v>Book cover</v>
          </cell>
          <cell r="J4510">
            <v>392</v>
          </cell>
          <cell r="L4510">
            <v>0</v>
          </cell>
        </row>
        <row r="4511">
          <cell r="A4511" t="str">
            <v>M5</v>
          </cell>
          <cell r="B4511" t="str">
            <v>W19</v>
          </cell>
          <cell r="C4511">
            <v>43229</v>
          </cell>
          <cell r="D4511" t="str">
            <v>A</v>
          </cell>
          <cell r="E4511" t="str">
            <v>PACKING</v>
          </cell>
          <cell r="G4511" t="str">
            <v>Old</v>
          </cell>
          <cell r="H4511" t="str">
            <v>Flip Cover</v>
          </cell>
          <cell r="J4511">
            <v>1524</v>
          </cell>
          <cell r="L4511">
            <v>4</v>
          </cell>
        </row>
        <row r="4512">
          <cell r="A4512" t="str">
            <v>M5</v>
          </cell>
          <cell r="B4512" t="str">
            <v>W19</v>
          </cell>
          <cell r="C4512">
            <v>43229</v>
          </cell>
          <cell r="D4512" t="str">
            <v>A</v>
          </cell>
          <cell r="E4512" t="str">
            <v>PACKING</v>
          </cell>
          <cell r="G4512" t="str">
            <v>New</v>
          </cell>
          <cell r="H4512" t="str">
            <v>Clear View Cover</v>
          </cell>
          <cell r="J4512">
            <v>1116</v>
          </cell>
          <cell r="L4512">
            <v>6</v>
          </cell>
        </row>
        <row r="4513">
          <cell r="A4513" t="str">
            <v>M5</v>
          </cell>
          <cell r="B4513" t="str">
            <v>W19</v>
          </cell>
          <cell r="C4513">
            <v>43229</v>
          </cell>
          <cell r="D4513" t="str">
            <v>A</v>
          </cell>
          <cell r="E4513" t="str">
            <v>PACKING</v>
          </cell>
          <cell r="G4513" t="str">
            <v>Old</v>
          </cell>
          <cell r="H4513" t="str">
            <v>Flip Cover</v>
          </cell>
          <cell r="J4513">
            <v>982</v>
          </cell>
          <cell r="L4513">
            <v>4</v>
          </cell>
        </row>
        <row r="4514">
          <cell r="A4514" t="str">
            <v>M5</v>
          </cell>
          <cell r="B4514" t="str">
            <v>W19</v>
          </cell>
          <cell r="C4514">
            <v>43229</v>
          </cell>
          <cell r="D4514" t="str">
            <v>A</v>
          </cell>
          <cell r="E4514" t="str">
            <v>PACKING</v>
          </cell>
          <cell r="G4514" t="str">
            <v>Old</v>
          </cell>
          <cell r="H4514" t="str">
            <v>Clear View Cover</v>
          </cell>
          <cell r="J4514">
            <v>599</v>
          </cell>
          <cell r="L4514">
            <v>9</v>
          </cell>
        </row>
        <row r="4515">
          <cell r="A4515" t="str">
            <v>M5</v>
          </cell>
          <cell r="B4515" t="str">
            <v>W19</v>
          </cell>
          <cell r="C4515">
            <v>43229</v>
          </cell>
          <cell r="D4515" t="str">
            <v>A</v>
          </cell>
          <cell r="E4515" t="str">
            <v>PACKING</v>
          </cell>
          <cell r="G4515" t="str">
            <v>New</v>
          </cell>
          <cell r="H4515" t="str">
            <v>Clear View Cover</v>
          </cell>
          <cell r="J4515">
            <v>2506</v>
          </cell>
          <cell r="L4515">
            <v>10</v>
          </cell>
        </row>
        <row r="4516">
          <cell r="A4516" t="str">
            <v>M5</v>
          </cell>
          <cell r="B4516" t="str">
            <v>W19</v>
          </cell>
          <cell r="C4516">
            <v>43229</v>
          </cell>
          <cell r="D4516" t="str">
            <v>A</v>
          </cell>
          <cell r="E4516" t="str">
            <v>PACKING</v>
          </cell>
          <cell r="G4516" t="str">
            <v>Old</v>
          </cell>
          <cell r="H4516" t="str">
            <v>Book cover</v>
          </cell>
          <cell r="J4516">
            <v>2006</v>
          </cell>
          <cell r="L4516">
            <v>6</v>
          </cell>
        </row>
        <row r="4517">
          <cell r="A4517" t="str">
            <v>M5</v>
          </cell>
          <cell r="B4517" t="str">
            <v>W19</v>
          </cell>
          <cell r="C4517">
            <v>43229</v>
          </cell>
          <cell r="D4517" t="str">
            <v>A</v>
          </cell>
          <cell r="E4517" t="str">
            <v>PACKING</v>
          </cell>
          <cell r="G4517" t="str">
            <v>Old</v>
          </cell>
          <cell r="H4517" t="str">
            <v>Book cover</v>
          </cell>
          <cell r="J4517">
            <v>736</v>
          </cell>
          <cell r="L4517">
            <v>16</v>
          </cell>
        </row>
        <row r="4518">
          <cell r="A4518" t="str">
            <v>M5</v>
          </cell>
          <cell r="B4518" t="str">
            <v>W19</v>
          </cell>
          <cell r="C4518">
            <v>43229</v>
          </cell>
          <cell r="D4518" t="str">
            <v>A</v>
          </cell>
          <cell r="E4518" t="str">
            <v>PACKING</v>
          </cell>
          <cell r="G4518" t="str">
            <v>Old</v>
          </cell>
          <cell r="H4518" t="str">
            <v>Book cover</v>
          </cell>
          <cell r="J4518">
            <v>699</v>
          </cell>
          <cell r="L4518">
            <v>25</v>
          </cell>
        </row>
        <row r="4519">
          <cell r="A4519" t="str">
            <v>M5</v>
          </cell>
          <cell r="B4519" t="str">
            <v>W19</v>
          </cell>
          <cell r="C4519">
            <v>43229</v>
          </cell>
          <cell r="D4519" t="str">
            <v>A</v>
          </cell>
          <cell r="E4519" t="str">
            <v>PACKING</v>
          </cell>
          <cell r="G4519" t="str">
            <v>Old Silicon</v>
          </cell>
          <cell r="H4519" t="str">
            <v>Silicon</v>
          </cell>
          <cell r="J4519">
            <v>1903</v>
          </cell>
          <cell r="L4519">
            <v>58</v>
          </cell>
        </row>
        <row r="4520">
          <cell r="A4520" t="str">
            <v>M5</v>
          </cell>
          <cell r="B4520" t="str">
            <v>W19</v>
          </cell>
          <cell r="C4520">
            <v>43229</v>
          </cell>
          <cell r="D4520" t="str">
            <v>A</v>
          </cell>
          <cell r="E4520" t="str">
            <v>PACKING</v>
          </cell>
          <cell r="G4520" t="str">
            <v>Old</v>
          </cell>
          <cell r="H4520" t="str">
            <v>Clear View Cover</v>
          </cell>
          <cell r="J4520">
            <v>1171</v>
          </cell>
          <cell r="L4520">
            <v>1</v>
          </cell>
        </row>
        <row r="4521">
          <cell r="A4521" t="str">
            <v>M5</v>
          </cell>
          <cell r="B4521" t="str">
            <v>W19</v>
          </cell>
          <cell r="C4521">
            <v>43229</v>
          </cell>
          <cell r="D4521" t="str">
            <v>A</v>
          </cell>
          <cell r="E4521" t="str">
            <v>PACKING</v>
          </cell>
          <cell r="G4521" t="str">
            <v>Old</v>
          </cell>
          <cell r="H4521" t="str">
            <v>Clear View Cover</v>
          </cell>
          <cell r="J4521">
            <v>1245</v>
          </cell>
          <cell r="L4521">
            <v>1</v>
          </cell>
        </row>
        <row r="4522">
          <cell r="A4522" t="str">
            <v>M5</v>
          </cell>
          <cell r="B4522" t="str">
            <v>W19</v>
          </cell>
          <cell r="C4522">
            <v>43229</v>
          </cell>
          <cell r="D4522" t="str">
            <v>A</v>
          </cell>
          <cell r="E4522" t="str">
            <v>PACKING</v>
          </cell>
          <cell r="G4522" t="str">
            <v>Old</v>
          </cell>
          <cell r="H4522" t="str">
            <v>Clear View Cover</v>
          </cell>
          <cell r="J4522">
            <v>490</v>
          </cell>
          <cell r="L4522">
            <v>2</v>
          </cell>
        </row>
        <row r="4523">
          <cell r="A4523" t="str">
            <v>M5</v>
          </cell>
          <cell r="B4523" t="str">
            <v>W19</v>
          </cell>
          <cell r="C4523">
            <v>43229</v>
          </cell>
          <cell r="D4523" t="str">
            <v>A</v>
          </cell>
          <cell r="E4523" t="str">
            <v>PACKING</v>
          </cell>
          <cell r="G4523" t="str">
            <v>Old</v>
          </cell>
          <cell r="H4523" t="str">
            <v>Clear View Cover</v>
          </cell>
          <cell r="J4523">
            <v>253</v>
          </cell>
          <cell r="L4523">
            <v>5</v>
          </cell>
        </row>
        <row r="4524">
          <cell r="A4524" t="str">
            <v>M5</v>
          </cell>
          <cell r="B4524" t="str">
            <v>W19</v>
          </cell>
          <cell r="C4524">
            <v>43229</v>
          </cell>
          <cell r="D4524" t="str">
            <v>B</v>
          </cell>
          <cell r="E4524" t="str">
            <v>PACKING</v>
          </cell>
          <cell r="G4524" t="str">
            <v>Old</v>
          </cell>
          <cell r="H4524" t="str">
            <v>Clear View Cover</v>
          </cell>
          <cell r="J4524">
            <v>181</v>
          </cell>
          <cell r="L4524">
            <v>1</v>
          </cell>
        </row>
        <row r="4525">
          <cell r="A4525" t="str">
            <v>M5</v>
          </cell>
          <cell r="B4525" t="str">
            <v>W19</v>
          </cell>
          <cell r="C4525">
            <v>43229</v>
          </cell>
          <cell r="D4525" t="str">
            <v>B</v>
          </cell>
          <cell r="E4525" t="str">
            <v>PACKING</v>
          </cell>
          <cell r="G4525" t="str">
            <v>Old</v>
          </cell>
          <cell r="H4525" t="str">
            <v>Clear View Cover</v>
          </cell>
          <cell r="J4525">
            <v>13</v>
          </cell>
          <cell r="L4525">
            <v>1</v>
          </cell>
        </row>
        <row r="4526">
          <cell r="A4526" t="str">
            <v>M5</v>
          </cell>
          <cell r="B4526" t="str">
            <v>W19</v>
          </cell>
          <cell r="C4526">
            <v>43229</v>
          </cell>
          <cell r="D4526" t="str">
            <v>B</v>
          </cell>
          <cell r="E4526" t="str">
            <v>PACKING</v>
          </cell>
          <cell r="G4526" t="str">
            <v>Old</v>
          </cell>
          <cell r="H4526" t="str">
            <v>Clear View Cover</v>
          </cell>
          <cell r="J4526">
            <v>121</v>
          </cell>
          <cell r="L4526">
            <v>1</v>
          </cell>
        </row>
        <row r="4527">
          <cell r="A4527" t="str">
            <v>M5</v>
          </cell>
          <cell r="B4527" t="str">
            <v>W19</v>
          </cell>
          <cell r="C4527">
            <v>43229</v>
          </cell>
          <cell r="D4527" t="str">
            <v>B</v>
          </cell>
          <cell r="E4527" t="str">
            <v>PACKING</v>
          </cell>
          <cell r="G4527" t="str">
            <v>Old</v>
          </cell>
          <cell r="H4527" t="str">
            <v>Clear View Cover</v>
          </cell>
          <cell r="J4527">
            <v>525</v>
          </cell>
          <cell r="L4527">
            <v>5</v>
          </cell>
        </row>
        <row r="4528">
          <cell r="A4528" t="str">
            <v>M5</v>
          </cell>
          <cell r="B4528" t="str">
            <v>W19</v>
          </cell>
          <cell r="C4528">
            <v>43229</v>
          </cell>
          <cell r="D4528" t="str">
            <v>B</v>
          </cell>
          <cell r="E4528" t="str">
            <v>PACKING</v>
          </cell>
          <cell r="G4528" t="str">
            <v>Old</v>
          </cell>
          <cell r="H4528" t="str">
            <v>Clear View Cover</v>
          </cell>
          <cell r="J4528">
            <v>83</v>
          </cell>
          <cell r="L4528">
            <v>13</v>
          </cell>
        </row>
        <row r="4529">
          <cell r="A4529" t="str">
            <v>M5</v>
          </cell>
          <cell r="B4529" t="str">
            <v>W19</v>
          </cell>
          <cell r="C4529">
            <v>43229</v>
          </cell>
          <cell r="D4529" t="str">
            <v>B</v>
          </cell>
          <cell r="E4529" t="str">
            <v>PACKING</v>
          </cell>
          <cell r="G4529" t="str">
            <v>Old</v>
          </cell>
          <cell r="H4529" t="str">
            <v>Clear View Cover</v>
          </cell>
          <cell r="J4529">
            <v>20</v>
          </cell>
          <cell r="L4529">
            <v>4</v>
          </cell>
        </row>
        <row r="4530">
          <cell r="A4530" t="str">
            <v>M5</v>
          </cell>
          <cell r="B4530" t="str">
            <v>W19</v>
          </cell>
          <cell r="C4530">
            <v>43229</v>
          </cell>
          <cell r="D4530" t="str">
            <v>B</v>
          </cell>
          <cell r="E4530" t="str">
            <v>PACKING</v>
          </cell>
          <cell r="G4530" t="str">
            <v>Old</v>
          </cell>
          <cell r="H4530" t="str">
            <v>Clear View Cover</v>
          </cell>
          <cell r="J4530">
            <v>21</v>
          </cell>
          <cell r="L4530">
            <v>1</v>
          </cell>
        </row>
        <row r="4531">
          <cell r="A4531" t="str">
            <v>M5</v>
          </cell>
          <cell r="B4531" t="str">
            <v>W19</v>
          </cell>
          <cell r="C4531">
            <v>43229</v>
          </cell>
          <cell r="D4531" t="str">
            <v>B</v>
          </cell>
          <cell r="E4531" t="str">
            <v>PACKING</v>
          </cell>
          <cell r="G4531" t="str">
            <v>Old</v>
          </cell>
          <cell r="H4531" t="str">
            <v>Flip Cover</v>
          </cell>
          <cell r="J4531">
            <v>22</v>
          </cell>
          <cell r="L4531">
            <v>0</v>
          </cell>
        </row>
        <row r="4532">
          <cell r="A4532" t="str">
            <v>M5</v>
          </cell>
          <cell r="B4532" t="str">
            <v>W19</v>
          </cell>
          <cell r="C4532">
            <v>43229</v>
          </cell>
          <cell r="D4532" t="str">
            <v>B</v>
          </cell>
          <cell r="E4532" t="str">
            <v>PACKING</v>
          </cell>
          <cell r="G4532" t="str">
            <v>New Silicon</v>
          </cell>
          <cell r="H4532" t="str">
            <v>Silicon</v>
          </cell>
          <cell r="J4532">
            <v>331</v>
          </cell>
          <cell r="L4532">
            <v>11</v>
          </cell>
        </row>
        <row r="4533">
          <cell r="A4533" t="str">
            <v>M5</v>
          </cell>
          <cell r="B4533" t="str">
            <v>W19</v>
          </cell>
          <cell r="C4533">
            <v>43229</v>
          </cell>
          <cell r="D4533" t="str">
            <v>B</v>
          </cell>
          <cell r="E4533" t="str">
            <v>PACKING</v>
          </cell>
          <cell r="G4533" t="str">
            <v>New Silicon</v>
          </cell>
          <cell r="H4533" t="str">
            <v>Silicon</v>
          </cell>
          <cell r="J4533">
            <v>404</v>
          </cell>
          <cell r="L4533">
            <v>4</v>
          </cell>
        </row>
        <row r="4534">
          <cell r="A4534" t="str">
            <v>M5</v>
          </cell>
          <cell r="B4534" t="str">
            <v>W19</v>
          </cell>
          <cell r="C4534">
            <v>43229</v>
          </cell>
          <cell r="D4534" t="str">
            <v>B</v>
          </cell>
          <cell r="E4534" t="str">
            <v>PACKING</v>
          </cell>
          <cell r="G4534" t="str">
            <v>Old Silicon</v>
          </cell>
          <cell r="H4534" t="str">
            <v>Silicon</v>
          </cell>
          <cell r="J4534">
            <v>79</v>
          </cell>
          <cell r="L4534">
            <v>4</v>
          </cell>
        </row>
        <row r="4535">
          <cell r="A4535" t="str">
            <v>M5</v>
          </cell>
          <cell r="B4535" t="str">
            <v>W19</v>
          </cell>
          <cell r="C4535">
            <v>43229</v>
          </cell>
          <cell r="D4535" t="str">
            <v>B</v>
          </cell>
          <cell r="E4535" t="str">
            <v>PACKING</v>
          </cell>
          <cell r="G4535" t="str">
            <v>Old</v>
          </cell>
          <cell r="H4535" t="str">
            <v>Book cover</v>
          </cell>
          <cell r="J4535">
            <v>131</v>
          </cell>
          <cell r="L4535">
            <v>5</v>
          </cell>
        </row>
        <row r="4536">
          <cell r="A4536" t="str">
            <v>M5</v>
          </cell>
          <cell r="B4536" t="str">
            <v>W19</v>
          </cell>
          <cell r="C4536">
            <v>43229</v>
          </cell>
          <cell r="D4536" t="str">
            <v>B</v>
          </cell>
          <cell r="E4536" t="str">
            <v>PACKING</v>
          </cell>
          <cell r="G4536" t="str">
            <v>Old</v>
          </cell>
          <cell r="H4536" t="str">
            <v>Book cover</v>
          </cell>
          <cell r="J4536">
            <v>894</v>
          </cell>
          <cell r="L4536">
            <v>14</v>
          </cell>
        </row>
        <row r="4537">
          <cell r="A4537" t="str">
            <v>M5</v>
          </cell>
          <cell r="B4537" t="str">
            <v>W19</v>
          </cell>
          <cell r="C4537">
            <v>43229</v>
          </cell>
          <cell r="D4537" t="str">
            <v>B</v>
          </cell>
          <cell r="E4537" t="str">
            <v>PACKING</v>
          </cell>
          <cell r="G4537" t="str">
            <v>Old</v>
          </cell>
          <cell r="H4537" t="str">
            <v>Book cover</v>
          </cell>
          <cell r="J4537">
            <v>1062</v>
          </cell>
          <cell r="L4537">
            <v>2</v>
          </cell>
        </row>
        <row r="4538">
          <cell r="A4538" t="str">
            <v>M5</v>
          </cell>
          <cell r="B4538" t="str">
            <v>W19</v>
          </cell>
          <cell r="C4538">
            <v>43229</v>
          </cell>
          <cell r="D4538" t="str">
            <v>B</v>
          </cell>
          <cell r="E4538" t="str">
            <v>PACKING</v>
          </cell>
          <cell r="G4538" t="str">
            <v>Old</v>
          </cell>
          <cell r="H4538" t="str">
            <v>Book cover</v>
          </cell>
          <cell r="J4538">
            <v>21</v>
          </cell>
          <cell r="L4538">
            <v>1</v>
          </cell>
        </row>
        <row r="4539">
          <cell r="A4539" t="str">
            <v>M5</v>
          </cell>
          <cell r="B4539" t="str">
            <v>W19</v>
          </cell>
          <cell r="C4539">
            <v>43229</v>
          </cell>
          <cell r="D4539" t="str">
            <v>B</v>
          </cell>
          <cell r="E4539" t="str">
            <v>PACKING</v>
          </cell>
          <cell r="G4539" t="str">
            <v>Old</v>
          </cell>
          <cell r="H4539" t="str">
            <v>Clear View Cover</v>
          </cell>
          <cell r="J4539">
            <v>111</v>
          </cell>
          <cell r="L4539">
            <v>11</v>
          </cell>
        </row>
        <row r="4540">
          <cell r="A4540" t="str">
            <v>M5</v>
          </cell>
          <cell r="B4540" t="str">
            <v>W19</v>
          </cell>
          <cell r="C4540">
            <v>43229</v>
          </cell>
          <cell r="D4540" t="str">
            <v>B</v>
          </cell>
          <cell r="E4540" t="str">
            <v>ASSY</v>
          </cell>
          <cell r="G4540" t="str">
            <v>New</v>
          </cell>
          <cell r="H4540" t="str">
            <v>Clear View Cover</v>
          </cell>
          <cell r="J4540">
            <v>2202</v>
          </cell>
          <cell r="L4540">
            <v>0</v>
          </cell>
        </row>
        <row r="4541">
          <cell r="A4541" t="str">
            <v>M5</v>
          </cell>
          <cell r="B4541" t="str">
            <v>W19</v>
          </cell>
          <cell r="C4541">
            <v>43229</v>
          </cell>
          <cell r="D4541" t="str">
            <v>B</v>
          </cell>
          <cell r="E4541" t="str">
            <v>ASSY</v>
          </cell>
          <cell r="G4541" t="str">
            <v>New</v>
          </cell>
          <cell r="H4541" t="str">
            <v>Clear View Cover</v>
          </cell>
          <cell r="J4541">
            <v>36</v>
          </cell>
          <cell r="L4541">
            <v>0</v>
          </cell>
        </row>
        <row r="4542">
          <cell r="A4542" t="str">
            <v>M5</v>
          </cell>
          <cell r="B4542" t="str">
            <v>W19</v>
          </cell>
          <cell r="C4542">
            <v>43229</v>
          </cell>
          <cell r="D4542" t="str">
            <v>B</v>
          </cell>
          <cell r="E4542" t="str">
            <v>ASSY</v>
          </cell>
          <cell r="G4542" t="str">
            <v>New</v>
          </cell>
          <cell r="H4542" t="str">
            <v>Clear View Cover</v>
          </cell>
          <cell r="J4542">
            <v>4</v>
          </cell>
          <cell r="L4542">
            <v>0</v>
          </cell>
        </row>
        <row r="4543">
          <cell r="A4543" t="str">
            <v>M5</v>
          </cell>
          <cell r="B4543" t="str">
            <v>W19</v>
          </cell>
          <cell r="C4543">
            <v>43229</v>
          </cell>
          <cell r="D4543" t="str">
            <v>B</v>
          </cell>
          <cell r="E4543" t="str">
            <v>MAIN HEATING</v>
          </cell>
          <cell r="G4543" t="str">
            <v>New</v>
          </cell>
          <cell r="H4543" t="str">
            <v>Clear View Cover</v>
          </cell>
          <cell r="J4543">
            <v>1809</v>
          </cell>
          <cell r="L4543">
            <v>0</v>
          </cell>
        </row>
        <row r="4544">
          <cell r="A4544" t="str">
            <v>M5</v>
          </cell>
          <cell r="B4544" t="str">
            <v>W19</v>
          </cell>
          <cell r="C4544">
            <v>43229</v>
          </cell>
          <cell r="D4544" t="str">
            <v>B</v>
          </cell>
          <cell r="E4544" t="str">
            <v>MAIN HEATING</v>
          </cell>
          <cell r="G4544" t="str">
            <v>New</v>
          </cell>
          <cell r="H4544" t="str">
            <v>Clear View Cover</v>
          </cell>
          <cell r="J4544">
            <v>16</v>
          </cell>
          <cell r="L4544">
            <v>0</v>
          </cell>
        </row>
        <row r="4545">
          <cell r="A4545" t="str">
            <v>M5</v>
          </cell>
          <cell r="B4545" t="str">
            <v>W19</v>
          </cell>
          <cell r="C4545">
            <v>43229</v>
          </cell>
          <cell r="D4545" t="str">
            <v>B</v>
          </cell>
          <cell r="E4545" t="str">
            <v>MAIN HEATING</v>
          </cell>
          <cell r="G4545" t="str">
            <v>New</v>
          </cell>
          <cell r="H4545" t="str">
            <v>Clear View Cover</v>
          </cell>
          <cell r="J4545">
            <v>2</v>
          </cell>
          <cell r="L4545">
            <v>0</v>
          </cell>
        </row>
        <row r="4546">
          <cell r="A4546" t="str">
            <v>M5</v>
          </cell>
          <cell r="B4546" t="str">
            <v>W19</v>
          </cell>
          <cell r="C4546">
            <v>43229</v>
          </cell>
          <cell r="D4546" t="str">
            <v>B</v>
          </cell>
          <cell r="E4546" t="str">
            <v>MAIN HEATING</v>
          </cell>
          <cell r="G4546" t="str">
            <v>New</v>
          </cell>
          <cell r="H4546" t="str">
            <v>Clear View Cover</v>
          </cell>
          <cell r="J4546">
            <v>9</v>
          </cell>
          <cell r="L4546">
            <v>0</v>
          </cell>
        </row>
        <row r="4547">
          <cell r="A4547" t="str">
            <v>M5</v>
          </cell>
          <cell r="B4547" t="str">
            <v>W19</v>
          </cell>
          <cell r="C4547">
            <v>43229</v>
          </cell>
          <cell r="D4547" t="str">
            <v>B</v>
          </cell>
          <cell r="E4547" t="str">
            <v>MAIN HEATING</v>
          </cell>
          <cell r="G4547" t="str">
            <v>New</v>
          </cell>
          <cell r="H4547" t="str">
            <v>Clear View Cover</v>
          </cell>
          <cell r="J4547">
            <v>1873</v>
          </cell>
          <cell r="L4547">
            <v>0</v>
          </cell>
        </row>
        <row r="4548">
          <cell r="A4548" t="str">
            <v>M5</v>
          </cell>
          <cell r="B4548" t="str">
            <v>W19</v>
          </cell>
          <cell r="C4548">
            <v>43229</v>
          </cell>
          <cell r="D4548" t="str">
            <v>B</v>
          </cell>
          <cell r="E4548" t="str">
            <v>MAIN HEATING</v>
          </cell>
          <cell r="G4548" t="str">
            <v>New</v>
          </cell>
          <cell r="H4548" t="str">
            <v>Clear View Cover</v>
          </cell>
          <cell r="J4548">
            <v>21</v>
          </cell>
          <cell r="L4548">
            <v>0</v>
          </cell>
        </row>
        <row r="4549">
          <cell r="A4549" t="str">
            <v>M5</v>
          </cell>
          <cell r="B4549" t="str">
            <v>W19</v>
          </cell>
          <cell r="C4549">
            <v>43229</v>
          </cell>
          <cell r="D4549" t="str">
            <v>B</v>
          </cell>
          <cell r="E4549" t="str">
            <v>MAIN HEATING</v>
          </cell>
          <cell r="G4549" t="str">
            <v>New</v>
          </cell>
          <cell r="H4549" t="str">
            <v>Clear View Cover</v>
          </cell>
          <cell r="J4549">
            <v>12</v>
          </cell>
          <cell r="L4549">
            <v>0</v>
          </cell>
        </row>
        <row r="4550">
          <cell r="A4550" t="str">
            <v>M5</v>
          </cell>
          <cell r="B4550" t="str">
            <v>W19</v>
          </cell>
          <cell r="C4550">
            <v>43229</v>
          </cell>
          <cell r="D4550" t="str">
            <v>B</v>
          </cell>
          <cell r="E4550" t="str">
            <v>MAIN HEATING</v>
          </cell>
          <cell r="G4550" t="str">
            <v>New</v>
          </cell>
          <cell r="H4550" t="str">
            <v>Clear View Cover</v>
          </cell>
          <cell r="J4550">
            <v>41</v>
          </cell>
          <cell r="L4550">
            <v>0</v>
          </cell>
        </row>
        <row r="4551">
          <cell r="A4551" t="str">
            <v>M5</v>
          </cell>
          <cell r="B4551" t="str">
            <v>W19</v>
          </cell>
          <cell r="C4551">
            <v>43229</v>
          </cell>
          <cell r="D4551" t="str">
            <v>B</v>
          </cell>
          <cell r="E4551" t="str">
            <v>MAIN HEATING</v>
          </cell>
          <cell r="G4551" t="str">
            <v>Old</v>
          </cell>
          <cell r="H4551" t="str">
            <v>Clear View Cover</v>
          </cell>
          <cell r="J4551">
            <v>12</v>
          </cell>
          <cell r="L4551">
            <v>0</v>
          </cell>
        </row>
        <row r="4552">
          <cell r="A4552" t="str">
            <v>M5</v>
          </cell>
          <cell r="B4552" t="str">
            <v>W19</v>
          </cell>
          <cell r="C4552">
            <v>43229</v>
          </cell>
          <cell r="D4552" t="str">
            <v>B</v>
          </cell>
          <cell r="E4552" t="str">
            <v>MAIN HEATING</v>
          </cell>
          <cell r="G4552" t="str">
            <v>Old</v>
          </cell>
          <cell r="H4552" t="str">
            <v>Clear View Cover</v>
          </cell>
          <cell r="J4552">
            <v>6</v>
          </cell>
          <cell r="L4552">
            <v>0</v>
          </cell>
        </row>
        <row r="4553">
          <cell r="A4553" t="str">
            <v>M5</v>
          </cell>
          <cell r="B4553" t="str">
            <v>W19</v>
          </cell>
          <cell r="C4553">
            <v>43229</v>
          </cell>
          <cell r="D4553" t="str">
            <v>B</v>
          </cell>
          <cell r="E4553" t="str">
            <v>MAIN HEATING</v>
          </cell>
          <cell r="G4553" t="str">
            <v>Old</v>
          </cell>
          <cell r="H4553" t="str">
            <v>Clear View Cover</v>
          </cell>
          <cell r="J4553">
            <v>8</v>
          </cell>
          <cell r="L4553">
            <v>0</v>
          </cell>
        </row>
        <row r="4554">
          <cell r="A4554" t="str">
            <v>M5</v>
          </cell>
          <cell r="B4554" t="str">
            <v>W19</v>
          </cell>
          <cell r="C4554">
            <v>43229</v>
          </cell>
          <cell r="D4554" t="str">
            <v>B</v>
          </cell>
          <cell r="E4554" t="str">
            <v>MAIN HEATING</v>
          </cell>
          <cell r="G4554" t="str">
            <v>Old</v>
          </cell>
          <cell r="H4554" t="str">
            <v>Clear View Cover</v>
          </cell>
          <cell r="J4554">
            <v>1</v>
          </cell>
          <cell r="L4554">
            <v>0</v>
          </cell>
        </row>
        <row r="4555">
          <cell r="A4555" t="str">
            <v>M5</v>
          </cell>
          <cell r="B4555" t="str">
            <v>W19</v>
          </cell>
          <cell r="C4555">
            <v>43229</v>
          </cell>
          <cell r="D4555" t="str">
            <v>B</v>
          </cell>
          <cell r="E4555" t="str">
            <v>ASSY</v>
          </cell>
          <cell r="G4555" t="str">
            <v>Old</v>
          </cell>
          <cell r="H4555" t="str">
            <v>Flip Cover</v>
          </cell>
          <cell r="J4555">
            <v>490</v>
          </cell>
          <cell r="L4555">
            <v>0</v>
          </cell>
        </row>
        <row r="4556">
          <cell r="A4556" t="str">
            <v>M5</v>
          </cell>
          <cell r="B4556" t="str">
            <v>W19</v>
          </cell>
          <cell r="C4556">
            <v>43229</v>
          </cell>
          <cell r="D4556" t="str">
            <v>B</v>
          </cell>
          <cell r="E4556" t="str">
            <v>ASSY</v>
          </cell>
          <cell r="G4556" t="str">
            <v>Old</v>
          </cell>
          <cell r="H4556" t="str">
            <v>Flip Cover</v>
          </cell>
          <cell r="J4556">
            <v>1096</v>
          </cell>
          <cell r="L4556">
            <v>0</v>
          </cell>
        </row>
        <row r="4557">
          <cell r="A4557" t="str">
            <v>M5</v>
          </cell>
          <cell r="B4557" t="str">
            <v>W19</v>
          </cell>
          <cell r="C4557">
            <v>43229</v>
          </cell>
          <cell r="D4557" t="str">
            <v>B</v>
          </cell>
          <cell r="E4557" t="str">
            <v>ASSY</v>
          </cell>
          <cell r="G4557" t="str">
            <v>Old</v>
          </cell>
          <cell r="H4557" t="str">
            <v>Clear View Cover</v>
          </cell>
          <cell r="J4557">
            <v>470</v>
          </cell>
          <cell r="L4557">
            <v>0</v>
          </cell>
        </row>
        <row r="4558">
          <cell r="A4558" t="str">
            <v>M5</v>
          </cell>
          <cell r="B4558" t="str">
            <v>W19</v>
          </cell>
          <cell r="C4558">
            <v>43229</v>
          </cell>
          <cell r="D4558" t="str">
            <v>B</v>
          </cell>
          <cell r="E4558" t="str">
            <v>ASSY</v>
          </cell>
          <cell r="G4558" t="str">
            <v>New</v>
          </cell>
          <cell r="H4558" t="str">
            <v>Clear View Cover</v>
          </cell>
          <cell r="J4558">
            <v>742</v>
          </cell>
          <cell r="L4558">
            <v>0</v>
          </cell>
        </row>
        <row r="4559">
          <cell r="A4559" t="str">
            <v>M5</v>
          </cell>
          <cell r="B4559" t="str">
            <v>W19</v>
          </cell>
          <cell r="C4559">
            <v>43229</v>
          </cell>
          <cell r="D4559" t="str">
            <v>B</v>
          </cell>
          <cell r="E4559" t="str">
            <v>ASSY</v>
          </cell>
          <cell r="G4559" t="str">
            <v>New</v>
          </cell>
          <cell r="H4559" t="str">
            <v>Clear View Cover</v>
          </cell>
          <cell r="J4559">
            <v>388</v>
          </cell>
          <cell r="L4559">
            <v>0</v>
          </cell>
        </row>
        <row r="4560">
          <cell r="A4560" t="str">
            <v>M5</v>
          </cell>
          <cell r="B4560" t="str">
            <v>W19</v>
          </cell>
          <cell r="C4560">
            <v>43229</v>
          </cell>
          <cell r="D4560" t="str">
            <v>B</v>
          </cell>
          <cell r="E4560" t="str">
            <v>ASSY</v>
          </cell>
          <cell r="G4560" t="str">
            <v>New</v>
          </cell>
          <cell r="H4560" t="str">
            <v>Clear View Cover</v>
          </cell>
          <cell r="J4560">
            <v>36</v>
          </cell>
          <cell r="L4560">
            <v>0</v>
          </cell>
        </row>
        <row r="4561">
          <cell r="A4561" t="str">
            <v>M5</v>
          </cell>
          <cell r="B4561" t="str">
            <v>W19</v>
          </cell>
          <cell r="C4561">
            <v>43229</v>
          </cell>
          <cell r="D4561" t="str">
            <v>B</v>
          </cell>
          <cell r="E4561" t="str">
            <v>ASSY</v>
          </cell>
          <cell r="G4561" t="str">
            <v>Old</v>
          </cell>
          <cell r="H4561" t="str">
            <v>Clear View Cover</v>
          </cell>
          <cell r="J4561">
            <v>320</v>
          </cell>
          <cell r="L4561">
            <v>0</v>
          </cell>
        </row>
        <row r="4562">
          <cell r="A4562" t="str">
            <v>M5</v>
          </cell>
          <cell r="B4562" t="str">
            <v>W19</v>
          </cell>
          <cell r="C4562">
            <v>43229</v>
          </cell>
          <cell r="D4562" t="str">
            <v>B</v>
          </cell>
          <cell r="E4562" t="str">
            <v>ASSY</v>
          </cell>
          <cell r="G4562" t="str">
            <v>Old</v>
          </cell>
          <cell r="H4562" t="str">
            <v>Flip Cover</v>
          </cell>
          <cell r="J4562">
            <v>378</v>
          </cell>
          <cell r="L4562">
            <v>0</v>
          </cell>
        </row>
        <row r="4563">
          <cell r="A4563" t="str">
            <v>M5</v>
          </cell>
          <cell r="B4563" t="str">
            <v>W19</v>
          </cell>
          <cell r="C4563">
            <v>43229</v>
          </cell>
          <cell r="D4563" t="str">
            <v>B</v>
          </cell>
          <cell r="E4563" t="str">
            <v>ASSY</v>
          </cell>
          <cell r="G4563" t="str">
            <v>Old</v>
          </cell>
          <cell r="H4563" t="str">
            <v>Flip Cover</v>
          </cell>
          <cell r="J4563">
            <v>30</v>
          </cell>
          <cell r="L4563">
            <v>0</v>
          </cell>
        </row>
        <row r="4564">
          <cell r="A4564" t="str">
            <v>M5</v>
          </cell>
          <cell r="B4564" t="str">
            <v>W19</v>
          </cell>
          <cell r="C4564">
            <v>43229</v>
          </cell>
          <cell r="D4564" t="str">
            <v>B</v>
          </cell>
          <cell r="E4564" t="str">
            <v>ASSY</v>
          </cell>
          <cell r="G4564" t="str">
            <v>Old</v>
          </cell>
          <cell r="H4564" t="str">
            <v>Clear View Cover</v>
          </cell>
          <cell r="J4564">
            <v>121</v>
          </cell>
          <cell r="L4564">
            <v>0</v>
          </cell>
        </row>
        <row r="4565">
          <cell r="A4565" t="str">
            <v>M5</v>
          </cell>
          <cell r="B4565" t="str">
            <v>W19</v>
          </cell>
          <cell r="C4565">
            <v>43229</v>
          </cell>
          <cell r="D4565" t="str">
            <v>B</v>
          </cell>
          <cell r="E4565" t="str">
            <v>ASSY</v>
          </cell>
          <cell r="G4565" t="str">
            <v>Old</v>
          </cell>
          <cell r="H4565" t="str">
            <v>Clear View Cover</v>
          </cell>
          <cell r="J4565">
            <v>6</v>
          </cell>
          <cell r="L4565">
            <v>0</v>
          </cell>
        </row>
        <row r="4566">
          <cell r="A4566" t="str">
            <v>M5</v>
          </cell>
          <cell r="B4566" t="str">
            <v>W19</v>
          </cell>
          <cell r="C4566">
            <v>43229</v>
          </cell>
          <cell r="D4566" t="str">
            <v>B</v>
          </cell>
          <cell r="E4566" t="str">
            <v>MAIN HEATING</v>
          </cell>
          <cell r="G4566" t="str">
            <v>Old</v>
          </cell>
          <cell r="H4566" t="str">
            <v>Clear View Cover</v>
          </cell>
          <cell r="J4566">
            <v>4</v>
          </cell>
          <cell r="L4566">
            <v>0</v>
          </cell>
        </row>
        <row r="4567">
          <cell r="A4567" t="str">
            <v>M5</v>
          </cell>
          <cell r="B4567" t="str">
            <v>W19</v>
          </cell>
          <cell r="C4567">
            <v>43229</v>
          </cell>
          <cell r="D4567" t="str">
            <v>B</v>
          </cell>
          <cell r="E4567" t="str">
            <v>MAIN HEATING</v>
          </cell>
          <cell r="G4567" t="str">
            <v>Old</v>
          </cell>
          <cell r="H4567" t="str">
            <v>Clear View Cover</v>
          </cell>
          <cell r="J4567">
            <v>5</v>
          </cell>
          <cell r="L4567">
            <v>0</v>
          </cell>
        </row>
        <row r="4568">
          <cell r="A4568" t="str">
            <v>M5</v>
          </cell>
          <cell r="B4568" t="str">
            <v>W19</v>
          </cell>
          <cell r="C4568">
            <v>43229</v>
          </cell>
          <cell r="D4568" t="str">
            <v>B</v>
          </cell>
          <cell r="E4568" t="str">
            <v>MAIN HEATING</v>
          </cell>
          <cell r="G4568" t="str">
            <v>Old</v>
          </cell>
          <cell r="H4568" t="str">
            <v>Clear View Cover</v>
          </cell>
          <cell r="J4568">
            <v>6</v>
          </cell>
          <cell r="L4568">
            <v>0</v>
          </cell>
        </row>
        <row r="4569">
          <cell r="A4569" t="str">
            <v>M5</v>
          </cell>
          <cell r="B4569" t="str">
            <v>W19</v>
          </cell>
          <cell r="C4569">
            <v>43229</v>
          </cell>
          <cell r="D4569" t="str">
            <v>B</v>
          </cell>
          <cell r="E4569" t="str">
            <v>MAIN HEATING</v>
          </cell>
          <cell r="G4569" t="str">
            <v>Old</v>
          </cell>
          <cell r="H4569" t="str">
            <v>Clear View Cover</v>
          </cell>
          <cell r="J4569">
            <v>181</v>
          </cell>
          <cell r="L4569">
            <v>0</v>
          </cell>
        </row>
        <row r="4570">
          <cell r="A4570" t="str">
            <v>M5</v>
          </cell>
          <cell r="B4570" t="str">
            <v>W19</v>
          </cell>
          <cell r="C4570">
            <v>43229</v>
          </cell>
          <cell r="D4570" t="str">
            <v>B</v>
          </cell>
          <cell r="E4570" t="str">
            <v>EDGE COATING</v>
          </cell>
          <cell r="G4570" t="str">
            <v>New</v>
          </cell>
          <cell r="H4570" t="str">
            <v>Clear View Cover</v>
          </cell>
          <cell r="J4570">
            <v>2035</v>
          </cell>
          <cell r="L4570">
            <v>0</v>
          </cell>
        </row>
        <row r="4571">
          <cell r="A4571" t="str">
            <v>M5</v>
          </cell>
          <cell r="B4571" t="str">
            <v>W19</v>
          </cell>
          <cell r="C4571">
            <v>43229</v>
          </cell>
          <cell r="D4571" t="str">
            <v>B</v>
          </cell>
          <cell r="E4571" t="str">
            <v>EDGE COATING</v>
          </cell>
          <cell r="G4571" t="str">
            <v>New</v>
          </cell>
          <cell r="H4571" t="str">
            <v>Clear View Cover</v>
          </cell>
          <cell r="J4571">
            <v>671</v>
          </cell>
          <cell r="L4571">
            <v>0</v>
          </cell>
        </row>
        <row r="4572">
          <cell r="A4572" t="str">
            <v>M5</v>
          </cell>
          <cell r="B4572" t="str">
            <v>W19</v>
          </cell>
          <cell r="C4572">
            <v>43229</v>
          </cell>
          <cell r="D4572" t="str">
            <v>B</v>
          </cell>
          <cell r="E4572" t="str">
            <v>EDGE COATING</v>
          </cell>
          <cell r="G4572" t="str">
            <v>New</v>
          </cell>
          <cell r="H4572" t="str">
            <v>Clear View Cover</v>
          </cell>
          <cell r="J4572">
            <v>754</v>
          </cell>
          <cell r="L4572">
            <v>0</v>
          </cell>
        </row>
        <row r="4573">
          <cell r="A4573" t="str">
            <v>M5</v>
          </cell>
          <cell r="B4573" t="str">
            <v>W19</v>
          </cell>
          <cell r="C4573">
            <v>43229</v>
          </cell>
          <cell r="D4573" t="str">
            <v>B</v>
          </cell>
          <cell r="E4573" t="str">
            <v>EDGE COATING</v>
          </cell>
          <cell r="G4573" t="str">
            <v>Old</v>
          </cell>
          <cell r="H4573" t="str">
            <v>Clear View Cover</v>
          </cell>
          <cell r="J4573">
            <v>247</v>
          </cell>
          <cell r="L4573">
            <v>0</v>
          </cell>
        </row>
        <row r="4574">
          <cell r="A4574" t="str">
            <v>M5</v>
          </cell>
          <cell r="B4574" t="str">
            <v>W19</v>
          </cell>
          <cell r="C4574">
            <v>43229</v>
          </cell>
          <cell r="D4574" t="str">
            <v>B</v>
          </cell>
          <cell r="E4574" t="str">
            <v>EDGE COATING</v>
          </cell>
          <cell r="G4574" t="str">
            <v>Old</v>
          </cell>
          <cell r="H4574" t="str">
            <v>Clear View Cover</v>
          </cell>
          <cell r="J4574">
            <v>605</v>
          </cell>
          <cell r="L4574">
            <v>0</v>
          </cell>
        </row>
        <row r="4575">
          <cell r="A4575" t="str">
            <v>M5</v>
          </cell>
          <cell r="B4575" t="str">
            <v>W19</v>
          </cell>
          <cell r="C4575">
            <v>43229</v>
          </cell>
          <cell r="D4575" t="str">
            <v>B</v>
          </cell>
          <cell r="E4575" t="str">
            <v>EDGE COATING</v>
          </cell>
          <cell r="G4575" t="str">
            <v>Old</v>
          </cell>
          <cell r="H4575" t="str">
            <v>Clear View Cover</v>
          </cell>
          <cell r="J4575">
            <v>36</v>
          </cell>
          <cell r="L4575">
            <v>0</v>
          </cell>
        </row>
        <row r="4576">
          <cell r="A4576" t="str">
            <v>M5</v>
          </cell>
          <cell r="B4576" t="str">
            <v>W19</v>
          </cell>
          <cell r="C4576">
            <v>43229</v>
          </cell>
          <cell r="D4576" t="str">
            <v>B</v>
          </cell>
          <cell r="E4576" t="str">
            <v>ASSY</v>
          </cell>
          <cell r="G4576" t="str">
            <v>Old</v>
          </cell>
          <cell r="H4576" t="str">
            <v>Flip Cover</v>
          </cell>
          <cell r="J4576">
            <v>588</v>
          </cell>
          <cell r="L4576">
            <v>0</v>
          </cell>
        </row>
        <row r="4577">
          <cell r="A4577" t="str">
            <v>M5</v>
          </cell>
          <cell r="B4577" t="str">
            <v>W19</v>
          </cell>
          <cell r="C4577">
            <v>43229</v>
          </cell>
          <cell r="D4577" t="str">
            <v>B</v>
          </cell>
          <cell r="E4577" t="str">
            <v>EDGE COATING</v>
          </cell>
          <cell r="G4577" t="str">
            <v>Old</v>
          </cell>
          <cell r="H4577" t="str">
            <v>Book cover</v>
          </cell>
          <cell r="J4577">
            <v>76</v>
          </cell>
          <cell r="L4577">
            <v>0</v>
          </cell>
        </row>
        <row r="4578">
          <cell r="A4578" t="str">
            <v>M5</v>
          </cell>
          <cell r="B4578" t="str">
            <v>W19</v>
          </cell>
          <cell r="C4578">
            <v>43229</v>
          </cell>
          <cell r="D4578" t="str">
            <v>B</v>
          </cell>
          <cell r="E4578" t="str">
            <v>EDGE COATING</v>
          </cell>
          <cell r="G4578" t="str">
            <v>Old</v>
          </cell>
          <cell r="H4578" t="str">
            <v>Book cover</v>
          </cell>
          <cell r="J4578">
            <v>2237</v>
          </cell>
          <cell r="L4578">
            <v>0</v>
          </cell>
        </row>
        <row r="4579">
          <cell r="A4579" t="str">
            <v>M5</v>
          </cell>
          <cell r="B4579" t="str">
            <v>W19</v>
          </cell>
          <cell r="C4579">
            <v>43229</v>
          </cell>
          <cell r="D4579" t="str">
            <v>B</v>
          </cell>
          <cell r="E4579" t="str">
            <v>EDGE COATING</v>
          </cell>
          <cell r="G4579" t="str">
            <v>Old</v>
          </cell>
          <cell r="H4579" t="str">
            <v>Book cover</v>
          </cell>
          <cell r="J4579">
            <v>907</v>
          </cell>
          <cell r="L4579">
            <v>0</v>
          </cell>
        </row>
        <row r="4580">
          <cell r="A4580" t="str">
            <v>M5</v>
          </cell>
          <cell r="B4580" t="str">
            <v>W19</v>
          </cell>
          <cell r="C4580">
            <v>43229</v>
          </cell>
          <cell r="D4580" t="str">
            <v>B</v>
          </cell>
          <cell r="E4580" t="str">
            <v>EDGE COATING</v>
          </cell>
          <cell r="G4580" t="str">
            <v>Old</v>
          </cell>
          <cell r="H4580" t="str">
            <v>Book cover</v>
          </cell>
          <cell r="J4580">
            <v>503</v>
          </cell>
          <cell r="L4580">
            <v>0</v>
          </cell>
        </row>
        <row r="4581">
          <cell r="A4581" t="str">
            <v>M5</v>
          </cell>
          <cell r="B4581" t="str">
            <v>W19</v>
          </cell>
          <cell r="C4581">
            <v>43229</v>
          </cell>
          <cell r="D4581" t="str">
            <v>B</v>
          </cell>
          <cell r="E4581" t="str">
            <v>EDGE COATING</v>
          </cell>
          <cell r="G4581" t="str">
            <v>Old</v>
          </cell>
          <cell r="H4581" t="str">
            <v>Book cover</v>
          </cell>
          <cell r="J4581">
            <v>105</v>
          </cell>
          <cell r="L4581">
            <v>0</v>
          </cell>
        </row>
        <row r="4582">
          <cell r="A4582" t="str">
            <v>M5</v>
          </cell>
          <cell r="B4582" t="str">
            <v>W19</v>
          </cell>
          <cell r="C4582">
            <v>43229</v>
          </cell>
          <cell r="D4582" t="str">
            <v>B</v>
          </cell>
          <cell r="E4582" t="str">
            <v>EDGE COATING</v>
          </cell>
          <cell r="G4582" t="str">
            <v>Old</v>
          </cell>
          <cell r="H4582" t="str">
            <v>Book cover</v>
          </cell>
          <cell r="J4582">
            <v>14</v>
          </cell>
          <cell r="L4582">
            <v>0</v>
          </cell>
        </row>
        <row r="4583">
          <cell r="A4583" t="str">
            <v>M5</v>
          </cell>
          <cell r="B4583" t="str">
            <v>W19</v>
          </cell>
          <cell r="C4583">
            <v>43229</v>
          </cell>
          <cell r="D4583" t="str">
            <v>B</v>
          </cell>
          <cell r="E4583" t="str">
            <v>EDGE COATING</v>
          </cell>
          <cell r="G4583" t="str">
            <v>Old</v>
          </cell>
          <cell r="H4583" t="str">
            <v>Book cover</v>
          </cell>
          <cell r="J4583">
            <v>26</v>
          </cell>
          <cell r="L4583">
            <v>0</v>
          </cell>
        </row>
        <row r="4584">
          <cell r="A4584" t="str">
            <v>M5</v>
          </cell>
          <cell r="B4584" t="str">
            <v>W19</v>
          </cell>
          <cell r="C4584">
            <v>43229</v>
          </cell>
          <cell r="D4584" t="str">
            <v>B</v>
          </cell>
          <cell r="E4584" t="str">
            <v>IN T/P</v>
          </cell>
          <cell r="G4584" t="str">
            <v>New</v>
          </cell>
          <cell r="H4584" t="str">
            <v>Clear View Cover</v>
          </cell>
          <cell r="J4584">
            <v>1379</v>
          </cell>
          <cell r="L4584">
            <v>0</v>
          </cell>
        </row>
        <row r="4585">
          <cell r="A4585" t="str">
            <v>M5</v>
          </cell>
          <cell r="B4585" t="str">
            <v>W19</v>
          </cell>
          <cell r="C4585">
            <v>43229</v>
          </cell>
          <cell r="D4585" t="str">
            <v>B</v>
          </cell>
          <cell r="E4585" t="str">
            <v>IN T/P</v>
          </cell>
          <cell r="G4585" t="str">
            <v>New</v>
          </cell>
          <cell r="H4585" t="str">
            <v>Clear View Cover</v>
          </cell>
          <cell r="J4585">
            <v>2287</v>
          </cell>
          <cell r="L4585">
            <v>2</v>
          </cell>
        </row>
        <row r="4586">
          <cell r="A4586" t="str">
            <v>M5</v>
          </cell>
          <cell r="B4586" t="str">
            <v>W19</v>
          </cell>
          <cell r="C4586">
            <v>43229</v>
          </cell>
          <cell r="D4586" t="str">
            <v>B</v>
          </cell>
          <cell r="E4586" t="str">
            <v>IN T/P</v>
          </cell>
          <cell r="G4586" t="str">
            <v>New</v>
          </cell>
          <cell r="H4586" t="str">
            <v>Clear View Cover</v>
          </cell>
          <cell r="J4586">
            <v>9</v>
          </cell>
          <cell r="L4586">
            <v>0</v>
          </cell>
        </row>
        <row r="4587">
          <cell r="A4587" t="str">
            <v>M5</v>
          </cell>
          <cell r="B4587" t="str">
            <v>W19</v>
          </cell>
          <cell r="C4587">
            <v>43229</v>
          </cell>
          <cell r="D4587" t="str">
            <v>B</v>
          </cell>
          <cell r="E4587" t="str">
            <v>IN T/P</v>
          </cell>
          <cell r="G4587" t="str">
            <v>Old</v>
          </cell>
          <cell r="H4587" t="str">
            <v>Clear View Cover</v>
          </cell>
          <cell r="J4587">
            <v>27</v>
          </cell>
          <cell r="L4587">
            <v>0</v>
          </cell>
        </row>
        <row r="4588">
          <cell r="A4588" t="str">
            <v>M5</v>
          </cell>
          <cell r="B4588" t="str">
            <v>W19</v>
          </cell>
          <cell r="C4588">
            <v>43229</v>
          </cell>
          <cell r="D4588" t="str">
            <v>B</v>
          </cell>
          <cell r="E4588" t="str">
            <v>IN T/P</v>
          </cell>
          <cell r="G4588" t="str">
            <v>Old</v>
          </cell>
          <cell r="H4588" t="str">
            <v>Clear View Cover</v>
          </cell>
          <cell r="J4588">
            <v>30</v>
          </cell>
          <cell r="L4588">
            <v>0</v>
          </cell>
        </row>
        <row r="4589">
          <cell r="A4589" t="str">
            <v>M5</v>
          </cell>
          <cell r="B4589" t="str">
            <v>W19</v>
          </cell>
          <cell r="C4589">
            <v>43229</v>
          </cell>
          <cell r="D4589" t="str">
            <v>B</v>
          </cell>
          <cell r="E4589" t="str">
            <v>IN T/P</v>
          </cell>
          <cell r="G4589" t="str">
            <v>Old</v>
          </cell>
          <cell r="H4589" t="str">
            <v>Clear View Cover</v>
          </cell>
          <cell r="J4589">
            <v>19</v>
          </cell>
          <cell r="L4589">
            <v>0</v>
          </cell>
        </row>
        <row r="4590">
          <cell r="A4590" t="str">
            <v>M5</v>
          </cell>
          <cell r="B4590" t="str">
            <v>W19</v>
          </cell>
          <cell r="C4590">
            <v>43229</v>
          </cell>
          <cell r="D4590" t="str">
            <v>B</v>
          </cell>
          <cell r="E4590" t="str">
            <v>IN T/P</v>
          </cell>
          <cell r="G4590" t="str">
            <v>Old</v>
          </cell>
          <cell r="H4590" t="str">
            <v>Clear View Cover</v>
          </cell>
          <cell r="J4590">
            <v>503</v>
          </cell>
          <cell r="L4590">
            <v>0</v>
          </cell>
        </row>
        <row r="4591">
          <cell r="A4591" t="str">
            <v>M5</v>
          </cell>
          <cell r="B4591" t="str">
            <v>W19</v>
          </cell>
          <cell r="C4591">
            <v>43229</v>
          </cell>
          <cell r="D4591" t="str">
            <v>B</v>
          </cell>
          <cell r="E4591" t="str">
            <v>IN T/P</v>
          </cell>
          <cell r="G4591" t="str">
            <v>Old</v>
          </cell>
          <cell r="H4591" t="str">
            <v>Clear View Cover</v>
          </cell>
          <cell r="J4591">
            <v>10</v>
          </cell>
          <cell r="L4591">
            <v>0</v>
          </cell>
        </row>
        <row r="4592">
          <cell r="A4592" t="str">
            <v>M5</v>
          </cell>
          <cell r="B4592" t="str">
            <v>W19</v>
          </cell>
          <cell r="C4592">
            <v>43229</v>
          </cell>
          <cell r="D4592" t="str">
            <v>B</v>
          </cell>
          <cell r="E4592" t="str">
            <v>IN VAI</v>
          </cell>
          <cell r="G4592" t="str">
            <v>Old</v>
          </cell>
          <cell r="H4592" t="str">
            <v>Flip Cover</v>
          </cell>
          <cell r="J4592">
            <v>400</v>
          </cell>
          <cell r="L4592">
            <v>0</v>
          </cell>
        </row>
        <row r="4593">
          <cell r="A4593" t="str">
            <v>M5</v>
          </cell>
          <cell r="B4593" t="str">
            <v>W19</v>
          </cell>
          <cell r="C4593">
            <v>43229</v>
          </cell>
          <cell r="D4593" t="str">
            <v>B</v>
          </cell>
          <cell r="E4593" t="str">
            <v>IN VAI</v>
          </cell>
          <cell r="G4593" t="str">
            <v>Old</v>
          </cell>
          <cell r="H4593" t="str">
            <v>Flip Cover</v>
          </cell>
          <cell r="J4593">
            <v>850</v>
          </cell>
          <cell r="L4593">
            <v>0</v>
          </cell>
        </row>
        <row r="4594">
          <cell r="A4594" t="str">
            <v>M5</v>
          </cell>
          <cell r="B4594" t="str">
            <v>W19</v>
          </cell>
          <cell r="C4594">
            <v>43229</v>
          </cell>
          <cell r="D4594" t="str">
            <v>B</v>
          </cell>
          <cell r="E4594" t="str">
            <v>IN T/P</v>
          </cell>
          <cell r="G4594" t="str">
            <v>Old</v>
          </cell>
          <cell r="H4594" t="str">
            <v>Clear View Cover</v>
          </cell>
          <cell r="J4594">
            <v>12</v>
          </cell>
          <cell r="L4594">
            <v>0</v>
          </cell>
        </row>
        <row r="4595">
          <cell r="A4595" t="str">
            <v>M5</v>
          </cell>
          <cell r="B4595" t="str">
            <v>W19</v>
          </cell>
          <cell r="C4595">
            <v>43229</v>
          </cell>
          <cell r="D4595" t="str">
            <v>B</v>
          </cell>
          <cell r="E4595" t="str">
            <v>IN T/P</v>
          </cell>
          <cell r="G4595" t="str">
            <v>Old</v>
          </cell>
          <cell r="H4595" t="str">
            <v>Clear View Cover</v>
          </cell>
          <cell r="J4595">
            <v>350</v>
          </cell>
          <cell r="L4595">
            <v>0</v>
          </cell>
        </row>
        <row r="4596">
          <cell r="A4596" t="str">
            <v>M5</v>
          </cell>
          <cell r="B4596" t="str">
            <v>W19</v>
          </cell>
          <cell r="C4596">
            <v>43229</v>
          </cell>
          <cell r="D4596" t="str">
            <v>B</v>
          </cell>
          <cell r="E4596" t="str">
            <v>IN T/P</v>
          </cell>
          <cell r="G4596" t="str">
            <v>Old</v>
          </cell>
          <cell r="H4596" t="str">
            <v>Clear View Cover</v>
          </cell>
          <cell r="J4596">
            <v>9</v>
          </cell>
          <cell r="L4596">
            <v>0</v>
          </cell>
        </row>
        <row r="4597">
          <cell r="A4597" t="str">
            <v>M5</v>
          </cell>
          <cell r="B4597" t="str">
            <v>W19</v>
          </cell>
          <cell r="C4597">
            <v>43229</v>
          </cell>
          <cell r="D4597" t="str">
            <v>B</v>
          </cell>
          <cell r="E4597" t="str">
            <v>IN T/P</v>
          </cell>
          <cell r="G4597" t="str">
            <v>Old</v>
          </cell>
          <cell r="H4597" t="str">
            <v>Clear View Cover</v>
          </cell>
          <cell r="J4597">
            <v>241</v>
          </cell>
          <cell r="L4597">
            <v>0</v>
          </cell>
        </row>
        <row r="4598">
          <cell r="A4598" t="str">
            <v>M5</v>
          </cell>
          <cell r="B4598" t="str">
            <v>W19</v>
          </cell>
          <cell r="C4598">
            <v>43229</v>
          </cell>
          <cell r="D4598" t="str">
            <v>B</v>
          </cell>
          <cell r="E4598" t="str">
            <v>IN T/P</v>
          </cell>
          <cell r="G4598" t="str">
            <v>Old</v>
          </cell>
          <cell r="H4598" t="str">
            <v>Book cover</v>
          </cell>
          <cell r="J4598">
            <v>2190</v>
          </cell>
          <cell r="L4598">
            <v>2</v>
          </cell>
        </row>
        <row r="4599">
          <cell r="A4599" t="str">
            <v>M5</v>
          </cell>
          <cell r="B4599" t="str">
            <v>W19</v>
          </cell>
          <cell r="C4599">
            <v>43229</v>
          </cell>
          <cell r="D4599" t="str">
            <v>B</v>
          </cell>
          <cell r="E4599" t="str">
            <v>IN T/P</v>
          </cell>
          <cell r="G4599" t="str">
            <v>Old</v>
          </cell>
          <cell r="H4599" t="str">
            <v>Book cover</v>
          </cell>
          <cell r="J4599">
            <v>656</v>
          </cell>
          <cell r="L4599">
            <v>0</v>
          </cell>
        </row>
        <row r="4600">
          <cell r="A4600" t="str">
            <v>M5</v>
          </cell>
          <cell r="B4600" t="str">
            <v>W19</v>
          </cell>
          <cell r="C4600">
            <v>43229</v>
          </cell>
          <cell r="D4600" t="str">
            <v>B</v>
          </cell>
          <cell r="E4600" t="str">
            <v>IN T/P</v>
          </cell>
          <cell r="G4600" t="str">
            <v>Old</v>
          </cell>
          <cell r="H4600" t="str">
            <v>Book cover</v>
          </cell>
          <cell r="J4600">
            <v>101</v>
          </cell>
          <cell r="L4600">
            <v>0</v>
          </cell>
        </row>
        <row r="4601">
          <cell r="A4601" t="str">
            <v>M5</v>
          </cell>
          <cell r="B4601" t="str">
            <v>W19</v>
          </cell>
          <cell r="C4601">
            <v>43229</v>
          </cell>
          <cell r="D4601" t="str">
            <v>B</v>
          </cell>
          <cell r="E4601" t="str">
            <v>IN VAI</v>
          </cell>
          <cell r="G4601" t="str">
            <v>Old</v>
          </cell>
          <cell r="H4601" t="str">
            <v>Flip Cover</v>
          </cell>
          <cell r="J4601">
            <v>2400</v>
          </cell>
          <cell r="L4601">
            <v>0</v>
          </cell>
        </row>
        <row r="4602">
          <cell r="A4602" t="str">
            <v>M5</v>
          </cell>
          <cell r="B4602" t="str">
            <v>W19</v>
          </cell>
          <cell r="C4602">
            <v>43229</v>
          </cell>
          <cell r="D4602" t="str">
            <v>B</v>
          </cell>
          <cell r="E4602" t="str">
            <v>IN VAI</v>
          </cell>
          <cell r="G4602" t="str">
            <v>Old</v>
          </cell>
          <cell r="H4602" t="str">
            <v>Flip Cover</v>
          </cell>
          <cell r="J4602">
            <v>850</v>
          </cell>
          <cell r="L4602">
            <v>0</v>
          </cell>
        </row>
        <row r="4603">
          <cell r="A4603" t="str">
            <v>M5</v>
          </cell>
          <cell r="B4603" t="str">
            <v>W19</v>
          </cell>
          <cell r="C4603">
            <v>43229</v>
          </cell>
          <cell r="D4603" t="str">
            <v>B</v>
          </cell>
          <cell r="E4603" t="str">
            <v>IN T/P</v>
          </cell>
          <cell r="G4603" t="str">
            <v>Old</v>
          </cell>
          <cell r="H4603" t="str">
            <v>Clear View Cover</v>
          </cell>
          <cell r="J4603">
            <v>17</v>
          </cell>
          <cell r="L4603">
            <v>0</v>
          </cell>
        </row>
        <row r="4604">
          <cell r="A4604" t="str">
            <v>M5</v>
          </cell>
          <cell r="B4604" t="str">
            <v>W19</v>
          </cell>
          <cell r="C4604">
            <v>43229</v>
          </cell>
          <cell r="D4604" t="str">
            <v>B</v>
          </cell>
          <cell r="E4604" t="str">
            <v>MAIN HEATING</v>
          </cell>
          <cell r="G4604" t="str">
            <v>Old</v>
          </cell>
          <cell r="H4604" t="str">
            <v>Clear View Cover</v>
          </cell>
          <cell r="J4604">
            <v>12</v>
          </cell>
          <cell r="L4604">
            <v>0</v>
          </cell>
        </row>
        <row r="4605">
          <cell r="A4605" t="str">
            <v>M5</v>
          </cell>
          <cell r="B4605" t="str">
            <v>W19</v>
          </cell>
          <cell r="C4605">
            <v>43229</v>
          </cell>
          <cell r="D4605" t="str">
            <v>B</v>
          </cell>
          <cell r="E4605" t="str">
            <v>MAIN HEATING</v>
          </cell>
          <cell r="G4605" t="str">
            <v>Old</v>
          </cell>
          <cell r="H4605" t="str">
            <v>Clear View Cover</v>
          </cell>
          <cell r="J4605">
            <v>272</v>
          </cell>
          <cell r="L4605">
            <v>0</v>
          </cell>
        </row>
        <row r="4606">
          <cell r="A4606" t="str">
            <v>M5</v>
          </cell>
          <cell r="B4606" t="str">
            <v>W19</v>
          </cell>
          <cell r="C4606">
            <v>43229</v>
          </cell>
          <cell r="D4606" t="str">
            <v>B</v>
          </cell>
          <cell r="E4606" t="str">
            <v>MAIN HEATING</v>
          </cell>
          <cell r="G4606" t="str">
            <v>Old</v>
          </cell>
          <cell r="H4606" t="str">
            <v>Clear View Cover</v>
          </cell>
          <cell r="J4606">
            <v>26</v>
          </cell>
          <cell r="L4606">
            <v>0</v>
          </cell>
        </row>
        <row r="4607">
          <cell r="A4607" t="str">
            <v>M5</v>
          </cell>
          <cell r="B4607" t="str">
            <v>W19</v>
          </cell>
          <cell r="C4607">
            <v>43229</v>
          </cell>
          <cell r="D4607" t="str">
            <v>B</v>
          </cell>
          <cell r="E4607" t="str">
            <v>MAIN HEATING</v>
          </cell>
          <cell r="G4607" t="str">
            <v>Old</v>
          </cell>
          <cell r="H4607" t="str">
            <v>Clear View Cover</v>
          </cell>
          <cell r="J4607">
            <v>6</v>
          </cell>
          <cell r="L4607">
            <v>0</v>
          </cell>
        </row>
        <row r="4608">
          <cell r="A4608" t="str">
            <v>M5</v>
          </cell>
          <cell r="B4608" t="str">
            <v>W19</v>
          </cell>
          <cell r="C4608">
            <v>43229</v>
          </cell>
          <cell r="D4608" t="str">
            <v>B</v>
          </cell>
          <cell r="E4608" t="str">
            <v>MAIN HEATING</v>
          </cell>
          <cell r="G4608" t="str">
            <v>Old</v>
          </cell>
          <cell r="H4608" t="str">
            <v>Clear View Cover</v>
          </cell>
          <cell r="J4608">
            <v>17</v>
          </cell>
          <cell r="L4608">
            <v>0</v>
          </cell>
        </row>
        <row r="4609">
          <cell r="A4609" t="str">
            <v>M5</v>
          </cell>
          <cell r="B4609" t="str">
            <v>W19</v>
          </cell>
          <cell r="C4609">
            <v>43229</v>
          </cell>
          <cell r="D4609" t="str">
            <v>B</v>
          </cell>
          <cell r="E4609" t="str">
            <v>MAIN HEATING</v>
          </cell>
          <cell r="G4609" t="str">
            <v>Old</v>
          </cell>
          <cell r="H4609" t="str">
            <v>Clear View Cover</v>
          </cell>
          <cell r="J4609">
            <v>503</v>
          </cell>
          <cell r="L4609">
            <v>0</v>
          </cell>
        </row>
        <row r="4610">
          <cell r="A4610" t="str">
            <v>M5</v>
          </cell>
          <cell r="B4610" t="str">
            <v>W19</v>
          </cell>
          <cell r="C4610">
            <v>43229</v>
          </cell>
          <cell r="D4610" t="str">
            <v>B</v>
          </cell>
          <cell r="E4610" t="str">
            <v>PACKING</v>
          </cell>
          <cell r="G4610" t="str">
            <v>New</v>
          </cell>
          <cell r="H4610" t="str">
            <v>Clear View Cover</v>
          </cell>
          <cell r="J4610">
            <v>1825</v>
          </cell>
          <cell r="L4610">
            <v>5</v>
          </cell>
        </row>
        <row r="4611">
          <cell r="A4611" t="str">
            <v>M5</v>
          </cell>
          <cell r="B4611" t="str">
            <v>W19</v>
          </cell>
          <cell r="C4611">
            <v>43229</v>
          </cell>
          <cell r="D4611" t="str">
            <v>B</v>
          </cell>
          <cell r="E4611" t="str">
            <v>PACKING</v>
          </cell>
          <cell r="G4611" t="str">
            <v>New</v>
          </cell>
          <cell r="H4611" t="str">
            <v>Clear View Cover</v>
          </cell>
          <cell r="J4611">
            <v>575</v>
          </cell>
          <cell r="L4611">
            <v>5</v>
          </cell>
        </row>
        <row r="4612">
          <cell r="A4612" t="str">
            <v>M5</v>
          </cell>
          <cell r="B4612" t="str">
            <v>W19</v>
          </cell>
          <cell r="C4612">
            <v>43229</v>
          </cell>
          <cell r="D4612" t="str">
            <v>B</v>
          </cell>
          <cell r="E4612" t="str">
            <v>PACKING</v>
          </cell>
          <cell r="G4612" t="str">
            <v>Old</v>
          </cell>
          <cell r="H4612" t="str">
            <v>Clear View Cover</v>
          </cell>
          <cell r="J4612">
            <v>122</v>
          </cell>
          <cell r="L4612">
            <v>2</v>
          </cell>
        </row>
        <row r="4613">
          <cell r="A4613" t="str">
            <v>M5</v>
          </cell>
          <cell r="B4613" t="str">
            <v>W19</v>
          </cell>
          <cell r="C4613">
            <v>43229</v>
          </cell>
          <cell r="D4613" t="str">
            <v>B</v>
          </cell>
          <cell r="E4613" t="str">
            <v>PACKING</v>
          </cell>
          <cell r="G4613" t="str">
            <v>Old</v>
          </cell>
          <cell r="H4613" t="str">
            <v>Clear View Cover</v>
          </cell>
          <cell r="J4613">
            <v>289</v>
          </cell>
          <cell r="L4613">
            <v>9</v>
          </cell>
        </row>
        <row r="4614">
          <cell r="A4614" t="str">
            <v>M5</v>
          </cell>
          <cell r="B4614" t="str">
            <v>W19</v>
          </cell>
          <cell r="C4614">
            <v>43229</v>
          </cell>
          <cell r="D4614" t="str">
            <v>B</v>
          </cell>
          <cell r="E4614" t="str">
            <v>PACKING</v>
          </cell>
          <cell r="G4614" t="str">
            <v>Old</v>
          </cell>
          <cell r="H4614" t="str">
            <v>Clear View Cover</v>
          </cell>
          <cell r="J4614">
            <v>29</v>
          </cell>
          <cell r="L4614">
            <v>4</v>
          </cell>
        </row>
        <row r="4615">
          <cell r="A4615" t="str">
            <v>M5</v>
          </cell>
          <cell r="B4615" t="str">
            <v>W19</v>
          </cell>
          <cell r="C4615">
            <v>43229</v>
          </cell>
          <cell r="D4615" t="str">
            <v>B</v>
          </cell>
          <cell r="E4615" t="str">
            <v>ASSY</v>
          </cell>
          <cell r="G4615" t="str">
            <v>Old</v>
          </cell>
          <cell r="H4615" t="str">
            <v>Book cover</v>
          </cell>
          <cell r="J4615">
            <v>2599</v>
          </cell>
          <cell r="L4615">
            <v>14</v>
          </cell>
        </row>
        <row r="4616">
          <cell r="A4616" t="str">
            <v>M5</v>
          </cell>
          <cell r="B4616" t="str">
            <v>W19</v>
          </cell>
          <cell r="C4616">
            <v>43229</v>
          </cell>
          <cell r="D4616" t="str">
            <v>B</v>
          </cell>
          <cell r="E4616" t="str">
            <v>ASSY</v>
          </cell>
          <cell r="G4616" t="str">
            <v>Old</v>
          </cell>
          <cell r="H4616" t="str">
            <v>Book cover</v>
          </cell>
          <cell r="J4616">
            <v>807</v>
          </cell>
          <cell r="L4616">
            <v>1</v>
          </cell>
        </row>
        <row r="4617">
          <cell r="A4617" t="str">
            <v>M5</v>
          </cell>
          <cell r="B4617" t="str">
            <v>W19</v>
          </cell>
          <cell r="C4617">
            <v>43229</v>
          </cell>
          <cell r="D4617" t="str">
            <v>B</v>
          </cell>
          <cell r="E4617" t="str">
            <v>ASSY</v>
          </cell>
          <cell r="G4617" t="str">
            <v>Old</v>
          </cell>
          <cell r="H4617" t="str">
            <v>Book cover</v>
          </cell>
          <cell r="J4617">
            <v>101</v>
          </cell>
          <cell r="L4617">
            <v>0</v>
          </cell>
        </row>
        <row r="4618">
          <cell r="A4618" t="str">
            <v>M5</v>
          </cell>
          <cell r="B4618" t="str">
            <v>W19</v>
          </cell>
          <cell r="C4618">
            <v>43229</v>
          </cell>
          <cell r="D4618" t="str">
            <v>B</v>
          </cell>
          <cell r="E4618" t="str">
            <v>ASSY</v>
          </cell>
          <cell r="G4618" t="str">
            <v>Old</v>
          </cell>
          <cell r="H4618" t="str">
            <v>Book cover</v>
          </cell>
          <cell r="J4618">
            <v>295</v>
          </cell>
          <cell r="L4618">
            <v>1</v>
          </cell>
        </row>
        <row r="4619">
          <cell r="A4619" t="str">
            <v>M5</v>
          </cell>
          <cell r="B4619" t="str">
            <v>W19</v>
          </cell>
          <cell r="C4619">
            <v>43230</v>
          </cell>
          <cell r="D4619" t="str">
            <v>A</v>
          </cell>
          <cell r="E4619" t="str">
            <v>ASSY</v>
          </cell>
          <cell r="G4619" t="str">
            <v>Old</v>
          </cell>
          <cell r="H4619" t="str">
            <v>Book cover</v>
          </cell>
          <cell r="J4619">
            <v>1323</v>
          </cell>
          <cell r="L4619">
            <v>9</v>
          </cell>
        </row>
        <row r="4620">
          <cell r="A4620" t="str">
            <v>M5</v>
          </cell>
          <cell r="B4620" t="str">
            <v>W19</v>
          </cell>
          <cell r="C4620">
            <v>43230</v>
          </cell>
          <cell r="D4620" t="str">
            <v>A</v>
          </cell>
          <cell r="E4620" t="str">
            <v>ASSY</v>
          </cell>
          <cell r="G4620" t="str">
            <v>Old</v>
          </cell>
          <cell r="H4620" t="str">
            <v>Book cover</v>
          </cell>
          <cell r="J4620">
            <v>733</v>
          </cell>
          <cell r="L4620">
            <v>3</v>
          </cell>
        </row>
        <row r="4621">
          <cell r="A4621" t="str">
            <v>M5</v>
          </cell>
          <cell r="B4621" t="str">
            <v>W19</v>
          </cell>
          <cell r="C4621">
            <v>43230</v>
          </cell>
          <cell r="D4621" t="str">
            <v>A</v>
          </cell>
          <cell r="E4621" t="str">
            <v>ASSY</v>
          </cell>
          <cell r="G4621" t="str">
            <v>Old</v>
          </cell>
          <cell r="H4621" t="str">
            <v>Book cover</v>
          </cell>
          <cell r="J4621">
            <v>346</v>
          </cell>
          <cell r="L4621">
            <v>0</v>
          </cell>
        </row>
        <row r="4622">
          <cell r="A4622" t="str">
            <v>M5</v>
          </cell>
          <cell r="B4622" t="str">
            <v>W19</v>
          </cell>
          <cell r="C4622">
            <v>43230</v>
          </cell>
          <cell r="D4622" t="str">
            <v>A</v>
          </cell>
          <cell r="E4622" t="str">
            <v>ASSY</v>
          </cell>
          <cell r="G4622" t="str">
            <v>Old</v>
          </cell>
          <cell r="H4622" t="str">
            <v>Book cover</v>
          </cell>
          <cell r="J4622">
            <v>902</v>
          </cell>
          <cell r="L4622">
            <v>2</v>
          </cell>
        </row>
        <row r="4623">
          <cell r="A4623" t="str">
            <v>M5</v>
          </cell>
          <cell r="B4623" t="str">
            <v>W19</v>
          </cell>
          <cell r="C4623">
            <v>43230</v>
          </cell>
          <cell r="D4623" t="str">
            <v>A</v>
          </cell>
          <cell r="E4623" t="str">
            <v>MAIN HEATING</v>
          </cell>
          <cell r="G4623" t="str">
            <v>New</v>
          </cell>
          <cell r="H4623" t="str">
            <v>Clear View Cover</v>
          </cell>
          <cell r="J4623">
            <v>998</v>
          </cell>
          <cell r="L4623">
            <v>4</v>
          </cell>
        </row>
        <row r="4624">
          <cell r="A4624" t="str">
            <v>M5</v>
          </cell>
          <cell r="B4624" t="str">
            <v>W19</v>
          </cell>
          <cell r="C4624">
            <v>43230</v>
          </cell>
          <cell r="D4624" t="str">
            <v>A</v>
          </cell>
          <cell r="E4624" t="str">
            <v>IN T/P</v>
          </cell>
          <cell r="G4624" t="str">
            <v>New</v>
          </cell>
          <cell r="H4624" t="str">
            <v>Clear View Cover</v>
          </cell>
          <cell r="J4624">
            <v>1703</v>
          </cell>
          <cell r="L4624">
            <v>0</v>
          </cell>
        </row>
        <row r="4625">
          <cell r="A4625" t="str">
            <v>M5</v>
          </cell>
          <cell r="B4625" t="str">
            <v>W19</v>
          </cell>
          <cell r="C4625">
            <v>43230</v>
          </cell>
          <cell r="D4625" t="str">
            <v>A</v>
          </cell>
          <cell r="E4625" t="str">
            <v>IN T/P</v>
          </cell>
          <cell r="G4625" t="str">
            <v>New</v>
          </cell>
          <cell r="H4625" t="str">
            <v>Clear View Cover</v>
          </cell>
          <cell r="J4625">
            <v>21</v>
          </cell>
          <cell r="L4625">
            <v>0</v>
          </cell>
        </row>
        <row r="4626">
          <cell r="A4626" t="str">
            <v>M5</v>
          </cell>
          <cell r="B4626" t="str">
            <v>W19</v>
          </cell>
          <cell r="C4626">
            <v>43230</v>
          </cell>
          <cell r="D4626" t="str">
            <v>A</v>
          </cell>
          <cell r="E4626" t="str">
            <v>IN T/P</v>
          </cell>
          <cell r="G4626" t="str">
            <v>New</v>
          </cell>
          <cell r="H4626" t="str">
            <v>Clear View Cover</v>
          </cell>
          <cell r="J4626">
            <v>41</v>
          </cell>
          <cell r="L4626">
            <v>0</v>
          </cell>
        </row>
        <row r="4627">
          <cell r="A4627" t="str">
            <v>M5</v>
          </cell>
          <cell r="B4627" t="str">
            <v>W19</v>
          </cell>
          <cell r="C4627">
            <v>43230</v>
          </cell>
          <cell r="D4627" t="str">
            <v>A</v>
          </cell>
          <cell r="E4627" t="str">
            <v>IN T/P</v>
          </cell>
          <cell r="G4627" t="str">
            <v>New</v>
          </cell>
          <cell r="H4627" t="str">
            <v>Clear View Cover</v>
          </cell>
          <cell r="J4627">
            <v>221</v>
          </cell>
          <cell r="L4627">
            <v>0</v>
          </cell>
        </row>
        <row r="4628">
          <cell r="A4628" t="str">
            <v>M5</v>
          </cell>
          <cell r="B4628" t="str">
            <v>W19</v>
          </cell>
          <cell r="C4628">
            <v>43230</v>
          </cell>
          <cell r="D4628" t="str">
            <v>A</v>
          </cell>
          <cell r="E4628" t="str">
            <v>IN T/P</v>
          </cell>
          <cell r="G4628" t="str">
            <v>New</v>
          </cell>
          <cell r="H4628" t="str">
            <v>Clear View Cover</v>
          </cell>
          <cell r="J4628">
            <v>446</v>
          </cell>
          <cell r="L4628">
            <v>0</v>
          </cell>
        </row>
        <row r="4629">
          <cell r="A4629" t="str">
            <v>M5</v>
          </cell>
          <cell r="B4629" t="str">
            <v>W19</v>
          </cell>
          <cell r="C4629">
            <v>43230</v>
          </cell>
          <cell r="D4629" t="str">
            <v>A</v>
          </cell>
          <cell r="E4629" t="str">
            <v>IN T/P</v>
          </cell>
          <cell r="G4629" t="str">
            <v>Old</v>
          </cell>
          <cell r="H4629" t="str">
            <v>Clear View Cover</v>
          </cell>
          <cell r="J4629">
            <v>137</v>
          </cell>
          <cell r="L4629">
            <v>0</v>
          </cell>
        </row>
        <row r="4630">
          <cell r="A4630" t="str">
            <v>M5</v>
          </cell>
          <cell r="B4630" t="str">
            <v>W19</v>
          </cell>
          <cell r="C4630">
            <v>43230</v>
          </cell>
          <cell r="D4630" t="str">
            <v>A</v>
          </cell>
          <cell r="E4630" t="str">
            <v>IN T/P</v>
          </cell>
          <cell r="G4630" t="str">
            <v>Old</v>
          </cell>
          <cell r="H4630" t="str">
            <v>Clear View Cover</v>
          </cell>
          <cell r="J4630">
            <v>20</v>
          </cell>
          <cell r="L4630">
            <v>0</v>
          </cell>
        </row>
        <row r="4631">
          <cell r="A4631" t="str">
            <v>M5</v>
          </cell>
          <cell r="B4631" t="str">
            <v>W19</v>
          </cell>
          <cell r="C4631">
            <v>43230</v>
          </cell>
          <cell r="D4631" t="str">
            <v>A</v>
          </cell>
          <cell r="E4631" t="str">
            <v>IN T/P</v>
          </cell>
          <cell r="G4631" t="str">
            <v>Old</v>
          </cell>
          <cell r="H4631" t="str">
            <v>Clear View Cover</v>
          </cell>
          <cell r="J4631">
            <v>9</v>
          </cell>
          <cell r="L4631">
            <v>0</v>
          </cell>
        </row>
        <row r="4632">
          <cell r="A4632" t="str">
            <v>M5</v>
          </cell>
          <cell r="B4632" t="str">
            <v>W19</v>
          </cell>
          <cell r="C4632">
            <v>43230</v>
          </cell>
          <cell r="D4632" t="str">
            <v>A</v>
          </cell>
          <cell r="E4632" t="str">
            <v>IN T/P</v>
          </cell>
          <cell r="G4632" t="str">
            <v>Old</v>
          </cell>
          <cell r="H4632" t="str">
            <v>Clear View Cover</v>
          </cell>
          <cell r="J4632">
            <v>33</v>
          </cell>
          <cell r="L4632">
            <v>0</v>
          </cell>
        </row>
        <row r="4633">
          <cell r="A4633" t="str">
            <v>M5</v>
          </cell>
          <cell r="B4633" t="str">
            <v>W19</v>
          </cell>
          <cell r="C4633">
            <v>43230</v>
          </cell>
          <cell r="D4633" t="str">
            <v>A</v>
          </cell>
          <cell r="E4633" t="str">
            <v>IN T/P</v>
          </cell>
          <cell r="G4633" t="str">
            <v>Old</v>
          </cell>
          <cell r="H4633" t="str">
            <v>Book cover</v>
          </cell>
          <cell r="J4633">
            <v>1636</v>
          </cell>
          <cell r="L4633">
            <v>0</v>
          </cell>
        </row>
        <row r="4634">
          <cell r="A4634" t="str">
            <v>M5</v>
          </cell>
          <cell r="B4634" t="str">
            <v>W19</v>
          </cell>
          <cell r="C4634">
            <v>43230</v>
          </cell>
          <cell r="D4634" t="str">
            <v>A</v>
          </cell>
          <cell r="E4634" t="str">
            <v>IN T/P</v>
          </cell>
          <cell r="G4634" t="str">
            <v>Old</v>
          </cell>
          <cell r="H4634" t="str">
            <v>Book cover</v>
          </cell>
          <cell r="J4634">
            <v>980</v>
          </cell>
          <cell r="L4634">
            <v>0</v>
          </cell>
        </row>
        <row r="4635">
          <cell r="A4635" t="str">
            <v>M5</v>
          </cell>
          <cell r="B4635" t="str">
            <v>W19</v>
          </cell>
          <cell r="C4635">
            <v>43230</v>
          </cell>
          <cell r="D4635" t="str">
            <v>A</v>
          </cell>
          <cell r="E4635" t="str">
            <v>ASSY</v>
          </cell>
          <cell r="G4635" t="str">
            <v>Old Silicon</v>
          </cell>
          <cell r="H4635" t="str">
            <v>Silicon</v>
          </cell>
          <cell r="J4635">
            <v>1680</v>
          </cell>
          <cell r="L4635">
            <v>15</v>
          </cell>
        </row>
        <row r="4636">
          <cell r="A4636" t="str">
            <v>M5</v>
          </cell>
          <cell r="B4636" t="str">
            <v>W19</v>
          </cell>
          <cell r="C4636">
            <v>43230</v>
          </cell>
          <cell r="D4636" t="str">
            <v>A</v>
          </cell>
          <cell r="E4636" t="str">
            <v>ASSY</v>
          </cell>
          <cell r="G4636" t="str">
            <v>Old</v>
          </cell>
          <cell r="H4636" t="str">
            <v>Flip Cover</v>
          </cell>
          <cell r="J4636">
            <v>1620</v>
          </cell>
          <cell r="L4636">
            <v>9</v>
          </cell>
        </row>
        <row r="4637">
          <cell r="A4637" t="str">
            <v>M5</v>
          </cell>
          <cell r="B4637" t="str">
            <v>W19</v>
          </cell>
          <cell r="C4637">
            <v>43230</v>
          </cell>
          <cell r="D4637" t="str">
            <v>A</v>
          </cell>
          <cell r="E4637" t="str">
            <v>ASSY</v>
          </cell>
          <cell r="G4637" t="str">
            <v>New</v>
          </cell>
          <cell r="H4637" t="str">
            <v>Clear View Cover</v>
          </cell>
          <cell r="J4637">
            <v>834</v>
          </cell>
          <cell r="L4637">
            <v>0</v>
          </cell>
        </row>
        <row r="4638">
          <cell r="A4638" t="str">
            <v>M5</v>
          </cell>
          <cell r="B4638" t="str">
            <v>W19</v>
          </cell>
          <cell r="C4638">
            <v>43230</v>
          </cell>
          <cell r="D4638" t="str">
            <v>A</v>
          </cell>
          <cell r="E4638" t="str">
            <v>ASSY</v>
          </cell>
          <cell r="G4638" t="str">
            <v>New</v>
          </cell>
          <cell r="H4638" t="str">
            <v>Clear View Cover</v>
          </cell>
          <cell r="J4638">
            <v>2334</v>
          </cell>
          <cell r="L4638">
            <v>14</v>
          </cell>
        </row>
        <row r="4639">
          <cell r="A4639" t="str">
            <v>M5</v>
          </cell>
          <cell r="B4639" t="str">
            <v>W19</v>
          </cell>
          <cell r="C4639">
            <v>43230</v>
          </cell>
          <cell r="D4639" t="str">
            <v>A</v>
          </cell>
          <cell r="E4639" t="str">
            <v>MAIN HEATING</v>
          </cell>
          <cell r="G4639" t="str">
            <v>New</v>
          </cell>
          <cell r="H4639" t="str">
            <v>Clear View Cover</v>
          </cell>
          <cell r="J4639">
            <v>627</v>
          </cell>
          <cell r="L4639">
            <v>0</v>
          </cell>
        </row>
        <row r="4640">
          <cell r="A4640" t="str">
            <v>M5</v>
          </cell>
          <cell r="B4640" t="str">
            <v>W19</v>
          </cell>
          <cell r="C4640">
            <v>43230</v>
          </cell>
          <cell r="D4640" t="str">
            <v>A</v>
          </cell>
          <cell r="E4640" t="str">
            <v>MAIN HEATING</v>
          </cell>
          <cell r="G4640" t="str">
            <v>New</v>
          </cell>
          <cell r="H4640" t="str">
            <v>Clear View Cover</v>
          </cell>
          <cell r="J4640">
            <v>161</v>
          </cell>
          <cell r="L4640">
            <v>0</v>
          </cell>
        </row>
        <row r="4641">
          <cell r="A4641" t="str">
            <v>M5</v>
          </cell>
          <cell r="B4641" t="str">
            <v>W19</v>
          </cell>
          <cell r="C4641">
            <v>43230</v>
          </cell>
          <cell r="D4641" t="str">
            <v>A</v>
          </cell>
          <cell r="E4641" t="str">
            <v>EDGE COATING</v>
          </cell>
          <cell r="G4641" t="str">
            <v>Old</v>
          </cell>
          <cell r="H4641" t="str">
            <v>Book cover</v>
          </cell>
          <cell r="J4641">
            <v>14</v>
          </cell>
          <cell r="L4641">
            <v>0</v>
          </cell>
        </row>
        <row r="4642">
          <cell r="A4642" t="str">
            <v>M5</v>
          </cell>
          <cell r="B4642" t="str">
            <v>W19</v>
          </cell>
          <cell r="C4642">
            <v>43230</v>
          </cell>
          <cell r="D4642" t="str">
            <v>A</v>
          </cell>
          <cell r="E4642" t="str">
            <v>EDGE COATING</v>
          </cell>
          <cell r="G4642" t="str">
            <v>Old</v>
          </cell>
          <cell r="H4642" t="str">
            <v>Book cover</v>
          </cell>
          <cell r="J4642">
            <v>664</v>
          </cell>
          <cell r="L4642">
            <v>0</v>
          </cell>
        </row>
        <row r="4643">
          <cell r="A4643" t="str">
            <v>M5</v>
          </cell>
          <cell r="B4643" t="str">
            <v>W19</v>
          </cell>
          <cell r="C4643">
            <v>43230</v>
          </cell>
          <cell r="D4643" t="str">
            <v>A</v>
          </cell>
          <cell r="E4643" t="str">
            <v>EDGE COATING</v>
          </cell>
          <cell r="G4643" t="str">
            <v>Old</v>
          </cell>
          <cell r="H4643" t="str">
            <v>Book cover</v>
          </cell>
          <cell r="J4643">
            <v>2114</v>
          </cell>
          <cell r="L4643">
            <v>0</v>
          </cell>
        </row>
        <row r="4644">
          <cell r="A4644" t="str">
            <v>M5</v>
          </cell>
          <cell r="B4644" t="str">
            <v>W19</v>
          </cell>
          <cell r="C4644">
            <v>43230</v>
          </cell>
          <cell r="D4644" t="str">
            <v>A</v>
          </cell>
          <cell r="E4644" t="str">
            <v>EDGE COATING</v>
          </cell>
          <cell r="G4644" t="str">
            <v>Old</v>
          </cell>
          <cell r="H4644" t="str">
            <v>Book cover</v>
          </cell>
          <cell r="J4644">
            <v>363</v>
          </cell>
          <cell r="L4644">
            <v>0</v>
          </cell>
        </row>
        <row r="4645">
          <cell r="A4645" t="str">
            <v>M5</v>
          </cell>
          <cell r="B4645" t="str">
            <v>W19</v>
          </cell>
          <cell r="C4645">
            <v>43230</v>
          </cell>
          <cell r="D4645" t="str">
            <v>A</v>
          </cell>
          <cell r="E4645" t="str">
            <v>EDGE COATING</v>
          </cell>
          <cell r="G4645" t="str">
            <v>Old</v>
          </cell>
          <cell r="H4645" t="str">
            <v>Book cover</v>
          </cell>
          <cell r="J4645">
            <v>620</v>
          </cell>
          <cell r="L4645">
            <v>0</v>
          </cell>
        </row>
        <row r="4646">
          <cell r="A4646" t="str">
            <v>M5</v>
          </cell>
          <cell r="B4646" t="str">
            <v>W19</v>
          </cell>
          <cell r="C4646">
            <v>43230</v>
          </cell>
          <cell r="D4646" t="str">
            <v>A</v>
          </cell>
          <cell r="E4646" t="str">
            <v>EDGE COATING</v>
          </cell>
          <cell r="G4646" t="str">
            <v>New</v>
          </cell>
          <cell r="H4646" t="str">
            <v>Clear View Cover</v>
          </cell>
          <cell r="J4646">
            <v>192</v>
          </cell>
          <cell r="L4646">
            <v>1</v>
          </cell>
        </row>
        <row r="4647">
          <cell r="A4647" t="str">
            <v>M5</v>
          </cell>
          <cell r="B4647" t="str">
            <v>W19</v>
          </cell>
          <cell r="C4647">
            <v>43230</v>
          </cell>
          <cell r="D4647" t="str">
            <v>A</v>
          </cell>
          <cell r="E4647" t="str">
            <v>EDGE COATING</v>
          </cell>
          <cell r="G4647" t="str">
            <v>New</v>
          </cell>
          <cell r="H4647" t="str">
            <v>Clear View Cover</v>
          </cell>
          <cell r="J4647">
            <v>56</v>
          </cell>
          <cell r="L4647">
            <v>0</v>
          </cell>
        </row>
        <row r="4648">
          <cell r="A4648" t="str">
            <v>M5</v>
          </cell>
          <cell r="B4648" t="str">
            <v>W19</v>
          </cell>
          <cell r="C4648">
            <v>43230</v>
          </cell>
          <cell r="D4648" t="str">
            <v>A</v>
          </cell>
          <cell r="E4648" t="str">
            <v>EDGE COATING</v>
          </cell>
          <cell r="G4648" t="str">
            <v>New</v>
          </cell>
          <cell r="H4648" t="str">
            <v>Clear View Cover</v>
          </cell>
          <cell r="J4648">
            <v>25</v>
          </cell>
          <cell r="L4648">
            <v>0</v>
          </cell>
        </row>
        <row r="4649">
          <cell r="A4649" t="str">
            <v>M5</v>
          </cell>
          <cell r="B4649" t="str">
            <v>W19</v>
          </cell>
          <cell r="C4649">
            <v>43230</v>
          </cell>
          <cell r="D4649" t="str">
            <v>A</v>
          </cell>
          <cell r="E4649" t="str">
            <v>EDGE COATING</v>
          </cell>
          <cell r="G4649" t="str">
            <v>New</v>
          </cell>
          <cell r="H4649" t="str">
            <v>Clear View Cover</v>
          </cell>
          <cell r="J4649">
            <v>1620</v>
          </cell>
          <cell r="L4649">
            <v>6</v>
          </cell>
        </row>
        <row r="4650">
          <cell r="A4650" t="str">
            <v>M5</v>
          </cell>
          <cell r="B4650" t="str">
            <v>W19</v>
          </cell>
          <cell r="C4650">
            <v>43230</v>
          </cell>
          <cell r="D4650" t="str">
            <v>A</v>
          </cell>
          <cell r="E4650" t="str">
            <v>EDGE COATING</v>
          </cell>
          <cell r="G4650" t="str">
            <v>New</v>
          </cell>
          <cell r="H4650" t="str">
            <v>Clear View Cover</v>
          </cell>
          <cell r="J4650">
            <v>96</v>
          </cell>
          <cell r="L4650">
            <v>1</v>
          </cell>
        </row>
        <row r="4651">
          <cell r="A4651" t="str">
            <v>M5</v>
          </cell>
          <cell r="B4651" t="str">
            <v>W19</v>
          </cell>
          <cell r="C4651">
            <v>43230</v>
          </cell>
          <cell r="D4651" t="str">
            <v>A</v>
          </cell>
          <cell r="E4651" t="str">
            <v>EDGE COATING</v>
          </cell>
          <cell r="G4651" t="str">
            <v>Old</v>
          </cell>
          <cell r="H4651" t="str">
            <v>Clear View Cover</v>
          </cell>
          <cell r="J4651">
            <v>117</v>
          </cell>
          <cell r="L4651">
            <v>0</v>
          </cell>
        </row>
        <row r="4652">
          <cell r="A4652" t="str">
            <v>M5</v>
          </cell>
          <cell r="B4652" t="str">
            <v>W19</v>
          </cell>
          <cell r="C4652">
            <v>43230</v>
          </cell>
          <cell r="D4652" t="str">
            <v>A</v>
          </cell>
          <cell r="E4652" t="str">
            <v>EDGE COATING</v>
          </cell>
          <cell r="G4652" t="str">
            <v>Old</v>
          </cell>
          <cell r="H4652" t="str">
            <v>Clear View Cover</v>
          </cell>
          <cell r="J4652">
            <v>96</v>
          </cell>
          <cell r="L4652">
            <v>3</v>
          </cell>
        </row>
        <row r="4653">
          <cell r="A4653" t="str">
            <v>M5</v>
          </cell>
          <cell r="B4653" t="str">
            <v>W19</v>
          </cell>
          <cell r="C4653">
            <v>43230</v>
          </cell>
          <cell r="D4653" t="str">
            <v>A</v>
          </cell>
          <cell r="E4653" t="str">
            <v>EDGE COATING</v>
          </cell>
          <cell r="G4653" t="str">
            <v>Old</v>
          </cell>
          <cell r="H4653" t="str">
            <v>Clear View Cover</v>
          </cell>
          <cell r="J4653">
            <v>35</v>
          </cell>
          <cell r="L4653">
            <v>0</v>
          </cell>
        </row>
        <row r="4654">
          <cell r="A4654" t="str">
            <v>M5</v>
          </cell>
          <cell r="B4654" t="str">
            <v>W19</v>
          </cell>
          <cell r="C4654">
            <v>43230</v>
          </cell>
          <cell r="D4654" t="str">
            <v>A</v>
          </cell>
          <cell r="E4654" t="str">
            <v>EDGE COATING</v>
          </cell>
          <cell r="G4654" t="str">
            <v>Old</v>
          </cell>
          <cell r="H4654" t="str">
            <v>Clear View Cover</v>
          </cell>
          <cell r="J4654">
            <v>26</v>
          </cell>
          <cell r="L4654">
            <v>0</v>
          </cell>
        </row>
        <row r="4655">
          <cell r="A4655" t="str">
            <v>M5</v>
          </cell>
          <cell r="B4655" t="str">
            <v>W19</v>
          </cell>
          <cell r="C4655">
            <v>43230</v>
          </cell>
          <cell r="D4655" t="str">
            <v>A</v>
          </cell>
          <cell r="E4655" t="str">
            <v>EDGE COATING</v>
          </cell>
          <cell r="G4655" t="str">
            <v>Old</v>
          </cell>
          <cell r="H4655" t="str">
            <v>Clear View Cover</v>
          </cell>
          <cell r="J4655">
            <v>24</v>
          </cell>
          <cell r="L4655">
            <v>0</v>
          </cell>
        </row>
        <row r="4656">
          <cell r="A4656" t="str">
            <v>M5</v>
          </cell>
          <cell r="B4656" t="str">
            <v>W19</v>
          </cell>
          <cell r="C4656">
            <v>43230</v>
          </cell>
          <cell r="D4656" t="str">
            <v>A</v>
          </cell>
          <cell r="E4656" t="str">
            <v>PACKING</v>
          </cell>
          <cell r="G4656" t="str">
            <v>New</v>
          </cell>
          <cell r="H4656" t="str">
            <v>Clear View Cover</v>
          </cell>
          <cell r="J4656">
            <v>923</v>
          </cell>
          <cell r="L4656">
            <v>3</v>
          </cell>
        </row>
        <row r="4657">
          <cell r="A4657" t="str">
            <v>M5</v>
          </cell>
          <cell r="B4657" t="str">
            <v>W19</v>
          </cell>
          <cell r="C4657">
            <v>43230</v>
          </cell>
          <cell r="D4657" t="str">
            <v>A</v>
          </cell>
          <cell r="E4657" t="str">
            <v>PACKING</v>
          </cell>
          <cell r="G4657" t="str">
            <v>New</v>
          </cell>
          <cell r="H4657" t="str">
            <v>Clear View Cover</v>
          </cell>
          <cell r="J4657">
            <v>2392</v>
          </cell>
          <cell r="L4657">
            <v>12</v>
          </cell>
        </row>
        <row r="4658">
          <cell r="A4658" t="str">
            <v>M5</v>
          </cell>
          <cell r="B4658" t="str">
            <v>W19</v>
          </cell>
          <cell r="C4658">
            <v>43230</v>
          </cell>
          <cell r="D4658" t="str">
            <v>A</v>
          </cell>
          <cell r="E4658" t="str">
            <v>PACKING</v>
          </cell>
          <cell r="G4658" t="str">
            <v>Old Silicon</v>
          </cell>
          <cell r="H4658" t="str">
            <v>Silicon</v>
          </cell>
          <cell r="J4658">
            <v>1773</v>
          </cell>
          <cell r="L4658">
            <v>53</v>
          </cell>
        </row>
        <row r="4659">
          <cell r="A4659" t="str">
            <v>M5</v>
          </cell>
          <cell r="B4659" t="str">
            <v>W19</v>
          </cell>
          <cell r="C4659">
            <v>43230</v>
          </cell>
          <cell r="D4659" t="str">
            <v>A</v>
          </cell>
          <cell r="E4659" t="str">
            <v>PACKING</v>
          </cell>
          <cell r="G4659" t="str">
            <v>New Silicon</v>
          </cell>
          <cell r="H4659" t="str">
            <v>Silicon</v>
          </cell>
          <cell r="J4659">
            <v>491</v>
          </cell>
          <cell r="L4659">
            <v>11</v>
          </cell>
        </row>
        <row r="4660">
          <cell r="A4660" t="str">
            <v>M5</v>
          </cell>
          <cell r="B4660" t="str">
            <v>W19</v>
          </cell>
          <cell r="C4660">
            <v>43230</v>
          </cell>
          <cell r="D4660" t="str">
            <v>A</v>
          </cell>
          <cell r="E4660" t="str">
            <v>PACKING</v>
          </cell>
          <cell r="G4660" t="str">
            <v>New Silicon</v>
          </cell>
          <cell r="H4660" t="str">
            <v>Silicon</v>
          </cell>
          <cell r="J4660">
            <v>323</v>
          </cell>
          <cell r="L4660">
            <v>3</v>
          </cell>
        </row>
        <row r="4661">
          <cell r="A4661" t="str">
            <v>M5</v>
          </cell>
          <cell r="B4661" t="str">
            <v>W19</v>
          </cell>
          <cell r="C4661">
            <v>43230</v>
          </cell>
          <cell r="D4661" t="str">
            <v>A</v>
          </cell>
          <cell r="E4661" t="str">
            <v>PACKING</v>
          </cell>
          <cell r="G4661" t="str">
            <v>Old</v>
          </cell>
          <cell r="H4661" t="str">
            <v>Clear View Cover</v>
          </cell>
          <cell r="J4661">
            <v>724</v>
          </cell>
          <cell r="L4661">
            <v>4</v>
          </cell>
        </row>
        <row r="4662">
          <cell r="A4662" t="str">
            <v>M5</v>
          </cell>
          <cell r="B4662" t="str">
            <v>W19</v>
          </cell>
          <cell r="C4662">
            <v>43230</v>
          </cell>
          <cell r="D4662" t="str">
            <v>A</v>
          </cell>
          <cell r="E4662" t="str">
            <v>PACKING</v>
          </cell>
          <cell r="G4662" t="str">
            <v>Old</v>
          </cell>
          <cell r="H4662" t="str">
            <v>Book cover</v>
          </cell>
          <cell r="J4662">
            <v>3366</v>
          </cell>
          <cell r="L4662">
            <v>6</v>
          </cell>
        </row>
        <row r="4663">
          <cell r="A4663" t="str">
            <v>M5</v>
          </cell>
          <cell r="B4663" t="str">
            <v>W19</v>
          </cell>
          <cell r="C4663">
            <v>43230</v>
          </cell>
          <cell r="D4663" t="str">
            <v>A</v>
          </cell>
          <cell r="E4663" t="str">
            <v>PACKING</v>
          </cell>
          <cell r="G4663" t="str">
            <v>Old</v>
          </cell>
          <cell r="H4663" t="str">
            <v>Flip Cover</v>
          </cell>
          <cell r="J4663">
            <v>1288</v>
          </cell>
          <cell r="L4663">
            <v>8</v>
          </cell>
        </row>
        <row r="4664">
          <cell r="A4664" t="str">
            <v>M5</v>
          </cell>
          <cell r="B4664" t="str">
            <v>W19</v>
          </cell>
          <cell r="C4664">
            <v>43230</v>
          </cell>
          <cell r="D4664" t="str">
            <v>A</v>
          </cell>
          <cell r="E4664" t="str">
            <v>PACKING</v>
          </cell>
          <cell r="G4664" t="str">
            <v>Old</v>
          </cell>
          <cell r="H4664" t="str">
            <v>Flip Cover</v>
          </cell>
          <cell r="J4664">
            <v>2643</v>
          </cell>
          <cell r="L4664">
            <v>13</v>
          </cell>
        </row>
        <row r="4665">
          <cell r="A4665" t="str">
            <v>M5</v>
          </cell>
          <cell r="B4665" t="str">
            <v>W19</v>
          </cell>
          <cell r="C4665">
            <v>43230</v>
          </cell>
          <cell r="D4665" t="str">
            <v>B</v>
          </cell>
          <cell r="E4665" t="str">
            <v>PACKING</v>
          </cell>
          <cell r="G4665" t="str">
            <v>Old Silicon</v>
          </cell>
          <cell r="H4665" t="str">
            <v>Silicon</v>
          </cell>
          <cell r="J4665">
            <v>1236</v>
          </cell>
          <cell r="L4665">
            <v>88</v>
          </cell>
        </row>
        <row r="4666">
          <cell r="A4666" t="str">
            <v>M5</v>
          </cell>
          <cell r="B4666" t="str">
            <v>W19</v>
          </cell>
          <cell r="C4666">
            <v>43230</v>
          </cell>
          <cell r="D4666" t="str">
            <v>B</v>
          </cell>
          <cell r="E4666" t="str">
            <v>PACKING</v>
          </cell>
          <cell r="G4666" t="str">
            <v>New Silicon</v>
          </cell>
          <cell r="H4666" t="str">
            <v>Silicon</v>
          </cell>
          <cell r="J4666">
            <v>40</v>
          </cell>
          <cell r="L4666">
            <v>0</v>
          </cell>
        </row>
        <row r="4667">
          <cell r="A4667" t="str">
            <v>M5</v>
          </cell>
          <cell r="B4667" t="str">
            <v>W19</v>
          </cell>
          <cell r="C4667">
            <v>43230</v>
          </cell>
          <cell r="D4667" t="str">
            <v>B</v>
          </cell>
          <cell r="E4667" t="str">
            <v>PACKING</v>
          </cell>
          <cell r="G4667" t="str">
            <v>Old</v>
          </cell>
          <cell r="H4667" t="str">
            <v>Book cover</v>
          </cell>
          <cell r="J4667">
            <v>342</v>
          </cell>
          <cell r="L4667">
            <v>2</v>
          </cell>
        </row>
        <row r="4668">
          <cell r="A4668" t="str">
            <v>M5</v>
          </cell>
          <cell r="B4668" t="str">
            <v>W19</v>
          </cell>
          <cell r="C4668">
            <v>43230</v>
          </cell>
          <cell r="D4668" t="str">
            <v>B</v>
          </cell>
          <cell r="E4668" t="str">
            <v>PACKING</v>
          </cell>
          <cell r="G4668" t="str">
            <v>Old</v>
          </cell>
          <cell r="H4668" t="str">
            <v>Book cover</v>
          </cell>
          <cell r="J4668">
            <v>643</v>
          </cell>
          <cell r="L4668">
            <v>3</v>
          </cell>
        </row>
        <row r="4669">
          <cell r="A4669" t="str">
            <v>M5</v>
          </cell>
          <cell r="B4669" t="str">
            <v>W19</v>
          </cell>
          <cell r="C4669">
            <v>43230</v>
          </cell>
          <cell r="D4669" t="str">
            <v>B</v>
          </cell>
          <cell r="E4669" t="str">
            <v>PACKING</v>
          </cell>
          <cell r="G4669" t="str">
            <v>Old</v>
          </cell>
          <cell r="H4669" t="str">
            <v>Book cover</v>
          </cell>
          <cell r="J4669">
            <v>1167</v>
          </cell>
          <cell r="L4669">
            <v>3</v>
          </cell>
        </row>
        <row r="4670">
          <cell r="A4670" t="str">
            <v>M5</v>
          </cell>
          <cell r="B4670" t="str">
            <v>W19</v>
          </cell>
          <cell r="C4670">
            <v>43230</v>
          </cell>
          <cell r="D4670" t="str">
            <v>B</v>
          </cell>
          <cell r="E4670" t="str">
            <v>PACKING</v>
          </cell>
          <cell r="G4670" t="str">
            <v>Old</v>
          </cell>
          <cell r="H4670" t="str">
            <v>Flip Cover</v>
          </cell>
          <cell r="J4670">
            <v>123</v>
          </cell>
          <cell r="L4670">
            <v>33</v>
          </cell>
        </row>
        <row r="4671">
          <cell r="A4671" t="str">
            <v>M5</v>
          </cell>
          <cell r="B4671" t="str">
            <v>W19</v>
          </cell>
          <cell r="C4671">
            <v>43230</v>
          </cell>
          <cell r="D4671" t="str">
            <v>B</v>
          </cell>
          <cell r="E4671" t="str">
            <v>PACKING</v>
          </cell>
          <cell r="G4671" t="str">
            <v>New</v>
          </cell>
          <cell r="H4671" t="str">
            <v>Clear View Cover</v>
          </cell>
          <cell r="J4671">
            <v>1607</v>
          </cell>
          <cell r="L4671">
            <v>7</v>
          </cell>
        </row>
        <row r="4672">
          <cell r="A4672" t="str">
            <v>M5</v>
          </cell>
          <cell r="B4672" t="str">
            <v>W19</v>
          </cell>
          <cell r="C4672">
            <v>43230</v>
          </cell>
          <cell r="D4672" t="str">
            <v>B</v>
          </cell>
          <cell r="E4672" t="str">
            <v>ASSY</v>
          </cell>
          <cell r="G4672" t="str">
            <v>Old</v>
          </cell>
          <cell r="H4672" t="str">
            <v>Book cover</v>
          </cell>
          <cell r="J4672">
            <v>916</v>
          </cell>
          <cell r="L4672">
            <v>6</v>
          </cell>
        </row>
        <row r="4673">
          <cell r="A4673" t="str">
            <v>M5</v>
          </cell>
          <cell r="B4673" t="str">
            <v>W19</v>
          </cell>
          <cell r="C4673">
            <v>43230</v>
          </cell>
          <cell r="D4673" t="str">
            <v>B</v>
          </cell>
          <cell r="E4673" t="str">
            <v>ASSY</v>
          </cell>
          <cell r="G4673" t="str">
            <v>Old</v>
          </cell>
          <cell r="H4673" t="str">
            <v>Book cover</v>
          </cell>
          <cell r="J4673">
            <v>444</v>
          </cell>
          <cell r="L4673">
            <v>0</v>
          </cell>
        </row>
        <row r="4674">
          <cell r="A4674" t="str">
            <v>M5</v>
          </cell>
          <cell r="B4674" t="str">
            <v>W19</v>
          </cell>
          <cell r="C4674">
            <v>43230</v>
          </cell>
          <cell r="D4674" t="str">
            <v>B</v>
          </cell>
          <cell r="E4674" t="str">
            <v>ASSY</v>
          </cell>
          <cell r="G4674" t="str">
            <v>Old</v>
          </cell>
          <cell r="H4674" t="str">
            <v>Book cover</v>
          </cell>
          <cell r="J4674">
            <v>1712</v>
          </cell>
          <cell r="L4674">
            <v>1</v>
          </cell>
        </row>
        <row r="4675">
          <cell r="A4675" t="str">
            <v>M5</v>
          </cell>
          <cell r="B4675" t="str">
            <v>W19</v>
          </cell>
          <cell r="C4675">
            <v>43230</v>
          </cell>
          <cell r="D4675" t="str">
            <v>B</v>
          </cell>
          <cell r="E4675" t="str">
            <v>ASSY</v>
          </cell>
          <cell r="G4675" t="str">
            <v>Old Silicon</v>
          </cell>
          <cell r="H4675" t="str">
            <v>Silicon</v>
          </cell>
          <cell r="J4675">
            <v>120</v>
          </cell>
          <cell r="L4675">
            <v>0</v>
          </cell>
        </row>
        <row r="4676">
          <cell r="A4676" t="str">
            <v>M5</v>
          </cell>
          <cell r="B4676" t="str">
            <v>W19</v>
          </cell>
          <cell r="C4676">
            <v>43230</v>
          </cell>
          <cell r="D4676" t="str">
            <v>B</v>
          </cell>
          <cell r="E4676" t="str">
            <v>ASSY</v>
          </cell>
          <cell r="G4676" t="str">
            <v>New Silicon</v>
          </cell>
          <cell r="H4676" t="str">
            <v>Silicon</v>
          </cell>
          <cell r="J4676">
            <v>400</v>
          </cell>
          <cell r="L4676">
            <v>0</v>
          </cell>
        </row>
        <row r="4677">
          <cell r="A4677" t="str">
            <v>M5</v>
          </cell>
          <cell r="B4677" t="str">
            <v>W19</v>
          </cell>
          <cell r="C4677">
            <v>43230</v>
          </cell>
          <cell r="D4677" t="str">
            <v>B</v>
          </cell>
          <cell r="E4677" t="str">
            <v>ASSY</v>
          </cell>
          <cell r="G4677" t="str">
            <v>Old</v>
          </cell>
          <cell r="H4677" t="str">
            <v>Flip Cover</v>
          </cell>
          <cell r="J4677">
            <v>526</v>
          </cell>
          <cell r="L4677">
            <v>0</v>
          </cell>
        </row>
        <row r="4678">
          <cell r="A4678" t="str">
            <v>M5</v>
          </cell>
          <cell r="B4678" t="str">
            <v>W19</v>
          </cell>
          <cell r="C4678">
            <v>43230</v>
          </cell>
          <cell r="D4678" t="str">
            <v>B</v>
          </cell>
          <cell r="E4678" t="str">
            <v>ASSY</v>
          </cell>
          <cell r="G4678" t="str">
            <v>Old</v>
          </cell>
          <cell r="H4678" t="str">
            <v>Flip Cover</v>
          </cell>
          <cell r="J4678">
            <v>314</v>
          </cell>
          <cell r="L4678">
            <v>0</v>
          </cell>
        </row>
        <row r="4679">
          <cell r="A4679" t="str">
            <v>M5</v>
          </cell>
          <cell r="B4679" t="str">
            <v>W19</v>
          </cell>
          <cell r="C4679">
            <v>43230</v>
          </cell>
          <cell r="D4679" t="str">
            <v>B</v>
          </cell>
          <cell r="E4679" t="str">
            <v>ASSY</v>
          </cell>
          <cell r="G4679" t="str">
            <v>New</v>
          </cell>
          <cell r="H4679" t="str">
            <v>Clear View Cover</v>
          </cell>
          <cell r="J4679">
            <v>1674</v>
          </cell>
          <cell r="L4679">
            <v>0</v>
          </cell>
        </row>
        <row r="4680">
          <cell r="A4680" t="str">
            <v>M5</v>
          </cell>
          <cell r="B4680" t="str">
            <v>W19</v>
          </cell>
          <cell r="C4680">
            <v>43230</v>
          </cell>
          <cell r="D4680" t="str">
            <v>B</v>
          </cell>
          <cell r="E4680" t="str">
            <v>ASSY</v>
          </cell>
          <cell r="G4680" t="str">
            <v>New</v>
          </cell>
          <cell r="H4680" t="str">
            <v>Clear View Cover</v>
          </cell>
          <cell r="J4680">
            <v>174</v>
          </cell>
          <cell r="L4680">
            <v>0</v>
          </cell>
        </row>
        <row r="4681">
          <cell r="A4681" t="str">
            <v>M5</v>
          </cell>
          <cell r="B4681" t="str">
            <v>W19</v>
          </cell>
          <cell r="C4681">
            <v>43230</v>
          </cell>
          <cell r="D4681" t="str">
            <v>B</v>
          </cell>
          <cell r="E4681" t="str">
            <v>ASSY</v>
          </cell>
          <cell r="G4681" t="str">
            <v>New</v>
          </cell>
          <cell r="H4681" t="str">
            <v>Clear View Cover</v>
          </cell>
          <cell r="J4681">
            <v>3</v>
          </cell>
          <cell r="L4681">
            <v>0</v>
          </cell>
        </row>
        <row r="4682">
          <cell r="A4682" t="str">
            <v>M5</v>
          </cell>
          <cell r="B4682" t="str">
            <v>W19</v>
          </cell>
          <cell r="C4682">
            <v>43230</v>
          </cell>
          <cell r="D4682" t="str">
            <v>B</v>
          </cell>
          <cell r="E4682" t="str">
            <v>ASSY</v>
          </cell>
          <cell r="G4682" t="str">
            <v>New</v>
          </cell>
          <cell r="H4682" t="str">
            <v>Clear View Cover</v>
          </cell>
          <cell r="J4682">
            <v>20</v>
          </cell>
          <cell r="L4682">
            <v>0</v>
          </cell>
        </row>
        <row r="4683">
          <cell r="A4683" t="str">
            <v>M5</v>
          </cell>
          <cell r="B4683" t="str">
            <v>W19</v>
          </cell>
          <cell r="C4683">
            <v>43230</v>
          </cell>
          <cell r="D4683" t="str">
            <v>B</v>
          </cell>
          <cell r="E4683" t="str">
            <v>MAIN HEATING</v>
          </cell>
          <cell r="G4683" t="str">
            <v>New</v>
          </cell>
          <cell r="H4683" t="str">
            <v>Clear View Cover</v>
          </cell>
          <cell r="J4683">
            <v>1020</v>
          </cell>
          <cell r="L4683">
            <v>0</v>
          </cell>
        </row>
        <row r="4684">
          <cell r="A4684" t="str">
            <v>M5</v>
          </cell>
          <cell r="B4684" t="str">
            <v>W19</v>
          </cell>
          <cell r="C4684">
            <v>43230</v>
          </cell>
          <cell r="D4684" t="str">
            <v>B</v>
          </cell>
          <cell r="E4684" t="str">
            <v>ASSY</v>
          </cell>
          <cell r="G4684" t="str">
            <v>Old</v>
          </cell>
          <cell r="H4684" t="str">
            <v>Clear View Cover</v>
          </cell>
          <cell r="J4684">
            <v>15</v>
          </cell>
          <cell r="L4684">
            <v>0</v>
          </cell>
        </row>
        <row r="4685">
          <cell r="A4685" t="str">
            <v>M5</v>
          </cell>
          <cell r="B4685" t="str">
            <v>W19</v>
          </cell>
          <cell r="C4685">
            <v>43230</v>
          </cell>
          <cell r="D4685" t="str">
            <v>B</v>
          </cell>
          <cell r="E4685" t="str">
            <v>ASSY</v>
          </cell>
          <cell r="G4685" t="str">
            <v>Old</v>
          </cell>
          <cell r="H4685" t="str">
            <v>Clear View Cover</v>
          </cell>
          <cell r="J4685">
            <v>14</v>
          </cell>
          <cell r="L4685">
            <v>0</v>
          </cell>
        </row>
        <row r="4686">
          <cell r="A4686" t="str">
            <v>M5</v>
          </cell>
          <cell r="B4686" t="str">
            <v>W19</v>
          </cell>
          <cell r="C4686">
            <v>43230</v>
          </cell>
          <cell r="D4686" t="str">
            <v>B</v>
          </cell>
          <cell r="E4686" t="str">
            <v>ASSY</v>
          </cell>
          <cell r="G4686" t="str">
            <v>Old</v>
          </cell>
          <cell r="H4686" t="str">
            <v>Clear View Cover</v>
          </cell>
          <cell r="J4686">
            <v>3</v>
          </cell>
          <cell r="L4686">
            <v>0</v>
          </cell>
        </row>
        <row r="4687">
          <cell r="A4687" t="str">
            <v>M5</v>
          </cell>
          <cell r="B4687" t="str">
            <v>W19</v>
          </cell>
          <cell r="C4687">
            <v>43230</v>
          </cell>
          <cell r="D4687" t="str">
            <v>B</v>
          </cell>
          <cell r="E4687" t="str">
            <v>ASSY</v>
          </cell>
          <cell r="G4687" t="str">
            <v>New</v>
          </cell>
          <cell r="H4687" t="str">
            <v>Clear View Cover</v>
          </cell>
          <cell r="J4687">
            <v>996</v>
          </cell>
          <cell r="L4687">
            <v>0</v>
          </cell>
        </row>
        <row r="4688">
          <cell r="A4688" t="str">
            <v>M5</v>
          </cell>
          <cell r="B4688" t="str">
            <v>W19</v>
          </cell>
          <cell r="C4688">
            <v>43230</v>
          </cell>
          <cell r="D4688" t="str">
            <v>B</v>
          </cell>
          <cell r="E4688" t="str">
            <v>ASSY</v>
          </cell>
          <cell r="G4688" t="str">
            <v>New</v>
          </cell>
          <cell r="H4688" t="str">
            <v>Clear View Cover</v>
          </cell>
          <cell r="J4688">
            <v>2450</v>
          </cell>
          <cell r="L4688">
            <v>0</v>
          </cell>
        </row>
        <row r="4689">
          <cell r="A4689" t="str">
            <v>M5</v>
          </cell>
          <cell r="B4689" t="str">
            <v>W19</v>
          </cell>
          <cell r="C4689">
            <v>43230</v>
          </cell>
          <cell r="D4689" t="str">
            <v>B</v>
          </cell>
          <cell r="E4689" t="str">
            <v>ASSY</v>
          </cell>
          <cell r="G4689" t="str">
            <v>New</v>
          </cell>
          <cell r="H4689" t="str">
            <v>Clear View Cover</v>
          </cell>
          <cell r="J4689">
            <v>286</v>
          </cell>
          <cell r="L4689">
            <v>0</v>
          </cell>
        </row>
        <row r="4690">
          <cell r="A4690" t="str">
            <v>M5</v>
          </cell>
          <cell r="B4690" t="str">
            <v>W19</v>
          </cell>
          <cell r="C4690">
            <v>43230</v>
          </cell>
          <cell r="D4690" t="str">
            <v>B</v>
          </cell>
          <cell r="E4690" t="str">
            <v>MAIN HEATING</v>
          </cell>
          <cell r="G4690" t="str">
            <v>New</v>
          </cell>
          <cell r="H4690" t="str">
            <v>Clear View Cover</v>
          </cell>
          <cell r="J4690">
            <v>94</v>
          </cell>
          <cell r="L4690">
            <v>0</v>
          </cell>
        </row>
        <row r="4691">
          <cell r="A4691" t="str">
            <v>M5</v>
          </cell>
          <cell r="B4691" t="str">
            <v>W19</v>
          </cell>
          <cell r="C4691">
            <v>43230</v>
          </cell>
          <cell r="D4691" t="str">
            <v>B</v>
          </cell>
          <cell r="E4691" t="str">
            <v>MAIN HEATING</v>
          </cell>
          <cell r="G4691" t="str">
            <v>New</v>
          </cell>
          <cell r="H4691" t="str">
            <v>Clear View Cover</v>
          </cell>
          <cell r="J4691">
            <v>3192</v>
          </cell>
          <cell r="L4691">
            <v>0</v>
          </cell>
        </row>
        <row r="4692">
          <cell r="A4692" t="str">
            <v>M5</v>
          </cell>
          <cell r="B4692" t="str">
            <v>W19</v>
          </cell>
          <cell r="C4692">
            <v>43230</v>
          </cell>
          <cell r="D4692" t="str">
            <v>B</v>
          </cell>
          <cell r="E4692" t="str">
            <v>ASSY</v>
          </cell>
          <cell r="G4692" t="str">
            <v>Old</v>
          </cell>
          <cell r="H4692" t="str">
            <v>Clear View Cover</v>
          </cell>
          <cell r="J4692">
            <v>67</v>
          </cell>
          <cell r="L4692">
            <v>0</v>
          </cell>
        </row>
        <row r="4693">
          <cell r="A4693" t="str">
            <v>M5</v>
          </cell>
          <cell r="B4693" t="str">
            <v>W19</v>
          </cell>
          <cell r="C4693">
            <v>43230</v>
          </cell>
          <cell r="D4693" t="str">
            <v>B</v>
          </cell>
          <cell r="E4693" t="str">
            <v>ASSY</v>
          </cell>
          <cell r="G4693" t="str">
            <v>Old</v>
          </cell>
          <cell r="H4693" t="str">
            <v>Clear View Cover</v>
          </cell>
          <cell r="J4693">
            <v>48</v>
          </cell>
          <cell r="L4693">
            <v>0</v>
          </cell>
        </row>
        <row r="4694">
          <cell r="A4694" t="str">
            <v>M5</v>
          </cell>
          <cell r="B4694" t="str">
            <v>W19</v>
          </cell>
          <cell r="C4694">
            <v>43230</v>
          </cell>
          <cell r="D4694" t="str">
            <v>B</v>
          </cell>
          <cell r="E4694" t="str">
            <v>ASSY</v>
          </cell>
          <cell r="G4694" t="str">
            <v>Old</v>
          </cell>
          <cell r="H4694" t="str">
            <v>Clear View Cover</v>
          </cell>
          <cell r="J4694">
            <v>6</v>
          </cell>
          <cell r="L4694">
            <v>0</v>
          </cell>
        </row>
        <row r="4695">
          <cell r="A4695" t="str">
            <v>M5</v>
          </cell>
          <cell r="B4695" t="str">
            <v>W19</v>
          </cell>
          <cell r="C4695">
            <v>43230</v>
          </cell>
          <cell r="D4695" t="str">
            <v>B</v>
          </cell>
          <cell r="E4695" t="str">
            <v>ASSY</v>
          </cell>
          <cell r="G4695" t="str">
            <v>Old</v>
          </cell>
          <cell r="H4695" t="str">
            <v>Clear View Cover</v>
          </cell>
          <cell r="J4695">
            <v>6</v>
          </cell>
          <cell r="L4695">
            <v>0</v>
          </cell>
        </row>
        <row r="4696">
          <cell r="A4696" t="str">
            <v>M5</v>
          </cell>
          <cell r="B4696" t="str">
            <v>W19</v>
          </cell>
          <cell r="C4696">
            <v>43230</v>
          </cell>
          <cell r="D4696" t="str">
            <v>B</v>
          </cell>
          <cell r="E4696" t="str">
            <v>ASSY</v>
          </cell>
          <cell r="G4696" t="str">
            <v>Old</v>
          </cell>
          <cell r="H4696" t="str">
            <v>Clear View Cover</v>
          </cell>
          <cell r="J4696">
            <v>1383</v>
          </cell>
          <cell r="L4696">
            <v>0</v>
          </cell>
        </row>
        <row r="4697">
          <cell r="A4697" t="str">
            <v>M5</v>
          </cell>
          <cell r="B4697" t="str">
            <v>W19</v>
          </cell>
          <cell r="C4697">
            <v>43230</v>
          </cell>
          <cell r="D4697" t="str">
            <v>B</v>
          </cell>
          <cell r="E4697" t="str">
            <v>IN T/P</v>
          </cell>
          <cell r="G4697" t="str">
            <v>New</v>
          </cell>
          <cell r="H4697" t="str">
            <v>Clear View Cover</v>
          </cell>
          <cell r="J4697">
            <v>290</v>
          </cell>
          <cell r="L4697">
            <v>0</v>
          </cell>
        </row>
        <row r="4698">
          <cell r="A4698" t="str">
            <v>M5</v>
          </cell>
          <cell r="B4698" t="str">
            <v>W19</v>
          </cell>
          <cell r="C4698">
            <v>43230</v>
          </cell>
          <cell r="D4698" t="str">
            <v>B</v>
          </cell>
          <cell r="E4698" t="str">
            <v>IN T/P</v>
          </cell>
          <cell r="G4698" t="str">
            <v>New</v>
          </cell>
          <cell r="H4698" t="str">
            <v>Clear View Cover</v>
          </cell>
          <cell r="J4698">
            <v>2870</v>
          </cell>
          <cell r="L4698">
            <v>1</v>
          </cell>
        </row>
        <row r="4699">
          <cell r="A4699" t="str">
            <v>M5</v>
          </cell>
          <cell r="B4699" t="str">
            <v>W19</v>
          </cell>
          <cell r="C4699">
            <v>43230</v>
          </cell>
          <cell r="D4699" t="str">
            <v>B</v>
          </cell>
          <cell r="E4699" t="str">
            <v>IN T/P</v>
          </cell>
          <cell r="G4699" t="str">
            <v>Old</v>
          </cell>
          <cell r="H4699" t="str">
            <v>Clear View Cover</v>
          </cell>
          <cell r="J4699">
            <v>153</v>
          </cell>
          <cell r="L4699">
            <v>0</v>
          </cell>
        </row>
        <row r="4700">
          <cell r="A4700" t="str">
            <v>M5</v>
          </cell>
          <cell r="B4700" t="str">
            <v>W19</v>
          </cell>
          <cell r="C4700">
            <v>43230</v>
          </cell>
          <cell r="D4700" t="str">
            <v>B</v>
          </cell>
          <cell r="E4700" t="str">
            <v>IN T/P</v>
          </cell>
          <cell r="G4700" t="str">
            <v>Old</v>
          </cell>
          <cell r="H4700" t="str">
            <v>Clear View Cover</v>
          </cell>
          <cell r="J4700">
            <v>59</v>
          </cell>
          <cell r="L4700">
            <v>0</v>
          </cell>
        </row>
        <row r="4701">
          <cell r="A4701" t="str">
            <v>M5</v>
          </cell>
          <cell r="B4701" t="str">
            <v>W19</v>
          </cell>
          <cell r="C4701">
            <v>43230</v>
          </cell>
          <cell r="D4701" t="str">
            <v>B</v>
          </cell>
          <cell r="E4701" t="str">
            <v>IN T/P</v>
          </cell>
          <cell r="G4701" t="str">
            <v>Old</v>
          </cell>
          <cell r="H4701" t="str">
            <v>Clear View Cover</v>
          </cell>
          <cell r="J4701">
            <v>3</v>
          </cell>
          <cell r="L4701">
            <v>0</v>
          </cell>
        </row>
        <row r="4702">
          <cell r="A4702" t="str">
            <v>M5</v>
          </cell>
          <cell r="B4702" t="str">
            <v>W19</v>
          </cell>
          <cell r="C4702">
            <v>43230</v>
          </cell>
          <cell r="D4702" t="str">
            <v>B</v>
          </cell>
          <cell r="E4702" t="str">
            <v>IN T/P</v>
          </cell>
          <cell r="G4702" t="str">
            <v>Old</v>
          </cell>
          <cell r="H4702" t="str">
            <v>Clear View Cover</v>
          </cell>
          <cell r="J4702">
            <v>14</v>
          </cell>
          <cell r="L4702">
            <v>0</v>
          </cell>
        </row>
        <row r="4703">
          <cell r="A4703" t="str">
            <v>M5</v>
          </cell>
          <cell r="B4703" t="str">
            <v>W19</v>
          </cell>
          <cell r="C4703">
            <v>43230</v>
          </cell>
          <cell r="D4703" t="str">
            <v>B</v>
          </cell>
          <cell r="E4703" t="str">
            <v>IN T/P</v>
          </cell>
          <cell r="G4703" t="str">
            <v>Old</v>
          </cell>
          <cell r="H4703" t="str">
            <v>Book cover</v>
          </cell>
          <cell r="J4703">
            <v>1254</v>
          </cell>
          <cell r="L4703">
            <v>0</v>
          </cell>
        </row>
        <row r="4704">
          <cell r="A4704" t="str">
            <v>M5</v>
          </cell>
          <cell r="B4704" t="str">
            <v>W19</v>
          </cell>
          <cell r="C4704">
            <v>43230</v>
          </cell>
          <cell r="D4704" t="str">
            <v>B</v>
          </cell>
          <cell r="E4704" t="str">
            <v>IN T/P</v>
          </cell>
          <cell r="G4704" t="str">
            <v>Old</v>
          </cell>
          <cell r="H4704" t="str">
            <v>Book cover</v>
          </cell>
          <cell r="J4704">
            <v>90</v>
          </cell>
          <cell r="L4704">
            <v>0</v>
          </cell>
        </row>
        <row r="4705">
          <cell r="A4705" t="str">
            <v>M5</v>
          </cell>
          <cell r="B4705" t="str">
            <v>W19</v>
          </cell>
          <cell r="C4705">
            <v>43230</v>
          </cell>
          <cell r="D4705" t="str">
            <v>B</v>
          </cell>
          <cell r="E4705" t="str">
            <v>IN VAI</v>
          </cell>
          <cell r="G4705" t="str">
            <v>Old</v>
          </cell>
          <cell r="H4705" t="str">
            <v>Flip Cover</v>
          </cell>
          <cell r="J4705">
            <v>1400</v>
          </cell>
          <cell r="L4705">
            <v>0</v>
          </cell>
        </row>
        <row r="4706">
          <cell r="A4706" t="str">
            <v>M5</v>
          </cell>
          <cell r="B4706" t="str">
            <v>W19</v>
          </cell>
          <cell r="C4706">
            <v>43230</v>
          </cell>
          <cell r="D4706" t="str">
            <v>B</v>
          </cell>
          <cell r="E4706" t="str">
            <v>IN T/P</v>
          </cell>
          <cell r="G4706" t="str">
            <v>New</v>
          </cell>
          <cell r="H4706" t="str">
            <v>Clear View Cover</v>
          </cell>
          <cell r="J4706">
            <v>359</v>
          </cell>
          <cell r="L4706">
            <v>2</v>
          </cell>
        </row>
        <row r="4707">
          <cell r="A4707" t="str">
            <v>M5</v>
          </cell>
          <cell r="B4707" t="str">
            <v>W19</v>
          </cell>
          <cell r="C4707">
            <v>43230</v>
          </cell>
          <cell r="D4707" t="str">
            <v>B</v>
          </cell>
          <cell r="E4707" t="str">
            <v>MAIN HEATING</v>
          </cell>
          <cell r="G4707" t="str">
            <v>Old</v>
          </cell>
          <cell r="H4707" t="str">
            <v>Clear View Cover</v>
          </cell>
          <cell r="J4707">
            <v>153</v>
          </cell>
          <cell r="L4707">
            <v>0</v>
          </cell>
        </row>
        <row r="4708">
          <cell r="A4708" t="str">
            <v>M5</v>
          </cell>
          <cell r="B4708" t="str">
            <v>W19</v>
          </cell>
          <cell r="C4708">
            <v>43230</v>
          </cell>
          <cell r="D4708" t="str">
            <v>B</v>
          </cell>
          <cell r="E4708" t="str">
            <v>MAIN HEATING</v>
          </cell>
          <cell r="G4708" t="str">
            <v>Old</v>
          </cell>
          <cell r="H4708" t="str">
            <v>Clear View Cover</v>
          </cell>
          <cell r="J4708">
            <v>59</v>
          </cell>
          <cell r="L4708">
            <v>0</v>
          </cell>
        </row>
        <row r="4709">
          <cell r="A4709" t="str">
            <v>M5</v>
          </cell>
          <cell r="B4709" t="str">
            <v>W19</v>
          </cell>
          <cell r="C4709">
            <v>43230</v>
          </cell>
          <cell r="D4709" t="str">
            <v>B</v>
          </cell>
          <cell r="E4709" t="str">
            <v>MAIN HEATING</v>
          </cell>
          <cell r="G4709" t="str">
            <v>Old</v>
          </cell>
          <cell r="H4709" t="str">
            <v>Book cover</v>
          </cell>
          <cell r="J4709">
            <v>300</v>
          </cell>
          <cell r="L4709">
            <v>0</v>
          </cell>
        </row>
        <row r="4710">
          <cell r="A4710" t="str">
            <v>M5</v>
          </cell>
          <cell r="B4710" t="str">
            <v>W19</v>
          </cell>
          <cell r="C4710">
            <v>43230</v>
          </cell>
          <cell r="D4710" t="str">
            <v>B</v>
          </cell>
          <cell r="E4710" t="str">
            <v>EDGE COATING</v>
          </cell>
          <cell r="G4710" t="str">
            <v>Old</v>
          </cell>
          <cell r="H4710" t="str">
            <v>Book cover</v>
          </cell>
          <cell r="J4710">
            <v>1411</v>
          </cell>
          <cell r="L4710">
            <v>0</v>
          </cell>
        </row>
        <row r="4711">
          <cell r="A4711" t="str">
            <v>M5</v>
          </cell>
          <cell r="B4711" t="str">
            <v>W19</v>
          </cell>
          <cell r="C4711">
            <v>43230</v>
          </cell>
          <cell r="D4711" t="str">
            <v>B</v>
          </cell>
          <cell r="E4711" t="str">
            <v>EDGE COATING</v>
          </cell>
          <cell r="G4711" t="str">
            <v>Old</v>
          </cell>
          <cell r="H4711" t="str">
            <v>Book cover</v>
          </cell>
          <cell r="J4711">
            <v>357</v>
          </cell>
          <cell r="L4711">
            <v>0</v>
          </cell>
        </row>
        <row r="4712">
          <cell r="A4712" t="str">
            <v>M5</v>
          </cell>
          <cell r="B4712" t="str">
            <v>W19</v>
          </cell>
          <cell r="C4712">
            <v>43230</v>
          </cell>
          <cell r="D4712" t="str">
            <v>B</v>
          </cell>
          <cell r="E4712" t="str">
            <v>EDGE COATING</v>
          </cell>
          <cell r="G4712" t="str">
            <v>Old</v>
          </cell>
          <cell r="H4712" t="str">
            <v>Book cover</v>
          </cell>
          <cell r="J4712">
            <v>427</v>
          </cell>
          <cell r="L4712">
            <v>0</v>
          </cell>
        </row>
        <row r="4713">
          <cell r="A4713" t="str">
            <v>M5</v>
          </cell>
          <cell r="B4713" t="str">
            <v>W19</v>
          </cell>
          <cell r="C4713">
            <v>43230</v>
          </cell>
          <cell r="D4713" t="str">
            <v>B</v>
          </cell>
          <cell r="E4713" t="str">
            <v>EDGE COATING</v>
          </cell>
          <cell r="G4713" t="str">
            <v>Old</v>
          </cell>
          <cell r="H4713" t="str">
            <v>Book cover</v>
          </cell>
          <cell r="J4713">
            <v>369</v>
          </cell>
          <cell r="L4713">
            <v>0</v>
          </cell>
        </row>
        <row r="4714">
          <cell r="A4714" t="str">
            <v>M5</v>
          </cell>
          <cell r="B4714" t="str">
            <v>W19</v>
          </cell>
          <cell r="C4714">
            <v>43230</v>
          </cell>
          <cell r="D4714" t="str">
            <v>B</v>
          </cell>
          <cell r="E4714" t="str">
            <v>EDGE COATING</v>
          </cell>
          <cell r="G4714" t="str">
            <v>New</v>
          </cell>
          <cell r="H4714" t="str">
            <v>Clear View Cover</v>
          </cell>
          <cell r="J4714">
            <v>888</v>
          </cell>
          <cell r="L4714">
            <v>0</v>
          </cell>
        </row>
        <row r="4715">
          <cell r="A4715" t="str">
            <v>M5</v>
          </cell>
          <cell r="B4715" t="str">
            <v>W19</v>
          </cell>
          <cell r="C4715">
            <v>43230</v>
          </cell>
          <cell r="D4715" t="str">
            <v>B</v>
          </cell>
          <cell r="E4715" t="str">
            <v>EDGE COATING</v>
          </cell>
          <cell r="G4715" t="str">
            <v>New</v>
          </cell>
          <cell r="H4715" t="str">
            <v>Clear View Cover</v>
          </cell>
          <cell r="J4715">
            <v>1652</v>
          </cell>
          <cell r="L4715">
            <v>0</v>
          </cell>
        </row>
        <row r="4716">
          <cell r="A4716" t="str">
            <v>M5</v>
          </cell>
          <cell r="B4716" t="str">
            <v>W19</v>
          </cell>
          <cell r="C4716">
            <v>43230</v>
          </cell>
          <cell r="D4716" t="str">
            <v>B</v>
          </cell>
          <cell r="E4716" t="str">
            <v>EDGE COATING</v>
          </cell>
          <cell r="G4716" t="str">
            <v>New</v>
          </cell>
          <cell r="H4716" t="str">
            <v>Clear View Cover</v>
          </cell>
          <cell r="J4716">
            <v>1618</v>
          </cell>
          <cell r="L4716">
            <v>0</v>
          </cell>
        </row>
        <row r="4717">
          <cell r="A4717" t="str">
            <v>M5</v>
          </cell>
          <cell r="B4717" t="str">
            <v>W19</v>
          </cell>
          <cell r="C4717">
            <v>43230</v>
          </cell>
          <cell r="D4717" t="str">
            <v>B</v>
          </cell>
          <cell r="E4717" t="str">
            <v>EDGE COATING</v>
          </cell>
          <cell r="G4717" t="str">
            <v>New</v>
          </cell>
          <cell r="H4717" t="str">
            <v>Clear View Cover</v>
          </cell>
          <cell r="J4717">
            <v>1846</v>
          </cell>
          <cell r="L4717">
            <v>0</v>
          </cell>
        </row>
        <row r="4718">
          <cell r="A4718" t="str">
            <v>M5</v>
          </cell>
          <cell r="B4718" t="str">
            <v>W19</v>
          </cell>
          <cell r="C4718">
            <v>43230</v>
          </cell>
          <cell r="D4718" t="str">
            <v>B</v>
          </cell>
          <cell r="E4718" t="str">
            <v>EDGE COATING</v>
          </cell>
          <cell r="G4718" t="str">
            <v>Old</v>
          </cell>
          <cell r="H4718" t="str">
            <v>Clear View Cover</v>
          </cell>
          <cell r="J4718">
            <v>430</v>
          </cell>
          <cell r="L4718">
            <v>0</v>
          </cell>
        </row>
        <row r="4719">
          <cell r="A4719" t="str">
            <v>M5</v>
          </cell>
          <cell r="B4719" t="str">
            <v>W19</v>
          </cell>
          <cell r="C4719">
            <v>43230</v>
          </cell>
          <cell r="D4719" t="str">
            <v>B</v>
          </cell>
          <cell r="E4719" t="str">
            <v>EDGE COATING</v>
          </cell>
          <cell r="G4719" t="str">
            <v>Old</v>
          </cell>
          <cell r="H4719" t="str">
            <v>Clear View Cover</v>
          </cell>
          <cell r="J4719">
            <v>77</v>
          </cell>
          <cell r="L4719">
            <v>0</v>
          </cell>
        </row>
        <row r="4720">
          <cell r="A4720" t="str">
            <v>M5</v>
          </cell>
          <cell r="B4720" t="str">
            <v>W19</v>
          </cell>
          <cell r="C4720">
            <v>43230</v>
          </cell>
          <cell r="D4720" t="str">
            <v>B</v>
          </cell>
          <cell r="E4720" t="str">
            <v>EDGE COATING</v>
          </cell>
          <cell r="G4720" t="str">
            <v>Old</v>
          </cell>
          <cell r="H4720" t="str">
            <v>Clear View Cover</v>
          </cell>
          <cell r="J4720">
            <v>47</v>
          </cell>
          <cell r="L4720">
            <v>0</v>
          </cell>
        </row>
        <row r="4721">
          <cell r="A4721" t="str">
            <v>M5</v>
          </cell>
          <cell r="B4721" t="str">
            <v>W19</v>
          </cell>
          <cell r="C4721">
            <v>43230</v>
          </cell>
          <cell r="D4721" t="str">
            <v>B</v>
          </cell>
          <cell r="E4721" t="str">
            <v>PACKING</v>
          </cell>
          <cell r="G4721" t="str">
            <v>Old</v>
          </cell>
          <cell r="H4721" t="str">
            <v>Clear View Cover</v>
          </cell>
          <cell r="J4721">
            <v>323</v>
          </cell>
          <cell r="L4721">
            <v>3</v>
          </cell>
        </row>
        <row r="4722">
          <cell r="A4722" t="str">
            <v>M5</v>
          </cell>
          <cell r="B4722" t="str">
            <v>W19</v>
          </cell>
          <cell r="C4722">
            <v>43230</v>
          </cell>
          <cell r="D4722" t="str">
            <v>B</v>
          </cell>
          <cell r="E4722" t="str">
            <v>PACKING</v>
          </cell>
          <cell r="G4722" t="str">
            <v>Old</v>
          </cell>
          <cell r="H4722" t="str">
            <v>Clear View Cover</v>
          </cell>
          <cell r="J4722">
            <v>228</v>
          </cell>
          <cell r="L4722">
            <v>8</v>
          </cell>
        </row>
        <row r="4723">
          <cell r="A4723" t="str">
            <v>M5</v>
          </cell>
          <cell r="B4723" t="str">
            <v>W19</v>
          </cell>
          <cell r="C4723">
            <v>43230</v>
          </cell>
          <cell r="D4723" t="str">
            <v>B</v>
          </cell>
          <cell r="E4723" t="str">
            <v>PACKING</v>
          </cell>
          <cell r="G4723" t="str">
            <v>Old</v>
          </cell>
          <cell r="H4723" t="str">
            <v>Clear View Cover</v>
          </cell>
          <cell r="J4723">
            <v>41</v>
          </cell>
          <cell r="L4723">
            <v>1</v>
          </cell>
        </row>
        <row r="4724">
          <cell r="A4724" t="str">
            <v>M5</v>
          </cell>
          <cell r="B4724" t="str">
            <v>W19</v>
          </cell>
          <cell r="C4724">
            <v>43230</v>
          </cell>
          <cell r="D4724" t="str">
            <v>B</v>
          </cell>
          <cell r="E4724" t="str">
            <v>PACKING</v>
          </cell>
          <cell r="G4724" t="str">
            <v>Old</v>
          </cell>
          <cell r="H4724" t="str">
            <v>Clear View Cover</v>
          </cell>
          <cell r="J4724">
            <v>445</v>
          </cell>
          <cell r="L4724">
            <v>5</v>
          </cell>
        </row>
        <row r="4725">
          <cell r="A4725" t="str">
            <v>M5</v>
          </cell>
          <cell r="B4725" t="str">
            <v>W19</v>
          </cell>
          <cell r="C4725">
            <v>43230</v>
          </cell>
          <cell r="D4725" t="str">
            <v>B</v>
          </cell>
          <cell r="E4725" t="str">
            <v>PACKING</v>
          </cell>
          <cell r="G4725" t="str">
            <v>Old</v>
          </cell>
          <cell r="H4725" t="str">
            <v>Clear View Cover</v>
          </cell>
          <cell r="J4725">
            <v>520</v>
          </cell>
          <cell r="L4725">
            <v>20</v>
          </cell>
        </row>
        <row r="4726">
          <cell r="A4726" t="str">
            <v>M5</v>
          </cell>
          <cell r="B4726" t="str">
            <v>W19</v>
          </cell>
          <cell r="C4726">
            <v>43230</v>
          </cell>
          <cell r="D4726" t="str">
            <v>B</v>
          </cell>
          <cell r="E4726" t="str">
            <v>PACKING</v>
          </cell>
          <cell r="G4726" t="str">
            <v>Old</v>
          </cell>
          <cell r="H4726" t="str">
            <v>Clear View Cover</v>
          </cell>
          <cell r="J4726">
            <v>109</v>
          </cell>
          <cell r="L4726">
            <v>4</v>
          </cell>
        </row>
        <row r="4727">
          <cell r="A4727" t="str">
            <v>M5</v>
          </cell>
          <cell r="B4727" t="str">
            <v>W19</v>
          </cell>
          <cell r="C4727">
            <v>43230</v>
          </cell>
          <cell r="D4727" t="str">
            <v>B</v>
          </cell>
          <cell r="E4727" t="str">
            <v>PACKING</v>
          </cell>
          <cell r="G4727" t="str">
            <v>New</v>
          </cell>
          <cell r="H4727" t="str">
            <v>Clear View Cover</v>
          </cell>
          <cell r="J4727">
            <v>143</v>
          </cell>
          <cell r="L4727">
            <v>3</v>
          </cell>
        </row>
        <row r="4728">
          <cell r="A4728" t="str">
            <v>M5</v>
          </cell>
          <cell r="B4728" t="str">
            <v>W19</v>
          </cell>
          <cell r="C4728">
            <v>43230</v>
          </cell>
          <cell r="D4728" t="str">
            <v>B</v>
          </cell>
          <cell r="E4728" t="str">
            <v>PACKING</v>
          </cell>
          <cell r="G4728" t="str">
            <v>New</v>
          </cell>
          <cell r="H4728" t="str">
            <v>Clear View Cover</v>
          </cell>
          <cell r="J4728">
            <v>760</v>
          </cell>
          <cell r="L4728">
            <v>0</v>
          </cell>
        </row>
        <row r="4729">
          <cell r="A4729" t="str">
            <v>M5</v>
          </cell>
          <cell r="B4729" t="str">
            <v>W19</v>
          </cell>
          <cell r="C4729">
            <v>43231</v>
          </cell>
          <cell r="D4729" t="str">
            <v>A</v>
          </cell>
          <cell r="E4729" t="str">
            <v>MAIN HEATING</v>
          </cell>
          <cell r="G4729" t="str">
            <v>Old</v>
          </cell>
          <cell r="H4729" t="str">
            <v>Clear View Cover</v>
          </cell>
          <cell r="J4729">
            <v>1005</v>
          </cell>
          <cell r="L4729">
            <v>6</v>
          </cell>
        </row>
        <row r="4730">
          <cell r="A4730" t="str">
            <v>M5</v>
          </cell>
          <cell r="B4730" t="str">
            <v>W19</v>
          </cell>
          <cell r="C4730">
            <v>43231</v>
          </cell>
          <cell r="D4730" t="str">
            <v>A</v>
          </cell>
          <cell r="E4730" t="str">
            <v>MAIN HEATING</v>
          </cell>
          <cell r="G4730" t="str">
            <v>New</v>
          </cell>
          <cell r="H4730" t="str">
            <v>Clear View Cover</v>
          </cell>
          <cell r="J4730">
            <v>461</v>
          </cell>
          <cell r="L4730">
            <v>0</v>
          </cell>
        </row>
        <row r="4731">
          <cell r="A4731" t="str">
            <v>M5</v>
          </cell>
          <cell r="B4731" t="str">
            <v>W19</v>
          </cell>
          <cell r="C4731">
            <v>43231</v>
          </cell>
          <cell r="D4731" t="str">
            <v>A</v>
          </cell>
          <cell r="E4731" t="str">
            <v>MAIN HEATING</v>
          </cell>
          <cell r="G4731" t="str">
            <v>New</v>
          </cell>
          <cell r="H4731" t="str">
            <v>Clear View Cover</v>
          </cell>
          <cell r="J4731">
            <v>1504</v>
          </cell>
          <cell r="L4731">
            <v>8</v>
          </cell>
        </row>
        <row r="4732">
          <cell r="A4732" t="str">
            <v>M5</v>
          </cell>
          <cell r="B4732" t="str">
            <v>W19</v>
          </cell>
          <cell r="C4732">
            <v>43231</v>
          </cell>
          <cell r="D4732" t="str">
            <v>A</v>
          </cell>
          <cell r="E4732" t="str">
            <v>ASSY</v>
          </cell>
          <cell r="G4732" t="str">
            <v>New</v>
          </cell>
          <cell r="H4732" t="str">
            <v>Clear View Cover</v>
          </cell>
          <cell r="J4732">
            <v>1096</v>
          </cell>
          <cell r="L4732">
            <v>6</v>
          </cell>
        </row>
        <row r="4733">
          <cell r="A4733" t="str">
            <v>M5</v>
          </cell>
          <cell r="B4733" t="str">
            <v>W19</v>
          </cell>
          <cell r="C4733">
            <v>43231</v>
          </cell>
          <cell r="D4733" t="str">
            <v>A</v>
          </cell>
          <cell r="E4733" t="str">
            <v>ASSY</v>
          </cell>
          <cell r="G4733" t="str">
            <v>Old</v>
          </cell>
          <cell r="H4733" t="str">
            <v>Flip Cover</v>
          </cell>
          <cell r="J4733">
            <v>132</v>
          </cell>
          <cell r="L4733">
            <v>0</v>
          </cell>
        </row>
        <row r="4734">
          <cell r="A4734" t="str">
            <v>M5</v>
          </cell>
          <cell r="B4734" t="str">
            <v>W19</v>
          </cell>
          <cell r="C4734">
            <v>43231</v>
          </cell>
          <cell r="D4734" t="str">
            <v>A</v>
          </cell>
          <cell r="E4734" t="str">
            <v>ASSY</v>
          </cell>
          <cell r="G4734" t="str">
            <v>Old</v>
          </cell>
          <cell r="H4734" t="str">
            <v>Flip Cover</v>
          </cell>
          <cell r="J4734">
            <v>372</v>
          </cell>
          <cell r="L4734">
            <v>0</v>
          </cell>
        </row>
        <row r="4735">
          <cell r="A4735" t="str">
            <v>M5</v>
          </cell>
          <cell r="B4735" t="str">
            <v>W19</v>
          </cell>
          <cell r="C4735">
            <v>43231</v>
          </cell>
          <cell r="D4735" t="str">
            <v>A</v>
          </cell>
          <cell r="E4735" t="str">
            <v>ASSY</v>
          </cell>
          <cell r="G4735" t="str">
            <v>Old</v>
          </cell>
          <cell r="H4735" t="str">
            <v>Flip Cover</v>
          </cell>
          <cell r="J4735">
            <v>675</v>
          </cell>
          <cell r="L4735">
            <v>0</v>
          </cell>
        </row>
        <row r="4736">
          <cell r="A4736" t="str">
            <v>M5</v>
          </cell>
          <cell r="B4736" t="str">
            <v>W19</v>
          </cell>
          <cell r="C4736">
            <v>43231</v>
          </cell>
          <cell r="D4736" t="str">
            <v>A</v>
          </cell>
          <cell r="E4736" t="str">
            <v>ASSY</v>
          </cell>
          <cell r="G4736" t="str">
            <v>Old</v>
          </cell>
          <cell r="H4736" t="str">
            <v>Flip Cover</v>
          </cell>
          <cell r="J4736">
            <v>550</v>
          </cell>
          <cell r="L4736">
            <v>0</v>
          </cell>
        </row>
        <row r="4737">
          <cell r="A4737" t="str">
            <v>M5</v>
          </cell>
          <cell r="B4737" t="str">
            <v>W19</v>
          </cell>
          <cell r="C4737">
            <v>43231</v>
          </cell>
          <cell r="D4737" t="str">
            <v>A</v>
          </cell>
          <cell r="E4737" t="str">
            <v>ASSY</v>
          </cell>
          <cell r="G4737" t="str">
            <v>Old</v>
          </cell>
          <cell r="H4737" t="str">
            <v>Book cover</v>
          </cell>
          <cell r="J4737">
            <v>1715</v>
          </cell>
          <cell r="L4737">
            <v>15</v>
          </cell>
        </row>
        <row r="4738">
          <cell r="A4738" t="str">
            <v>M5</v>
          </cell>
          <cell r="B4738" t="str">
            <v>W19</v>
          </cell>
          <cell r="C4738">
            <v>43231</v>
          </cell>
          <cell r="D4738" t="str">
            <v>A</v>
          </cell>
          <cell r="E4738" t="str">
            <v>ASSY</v>
          </cell>
          <cell r="G4738" t="str">
            <v>Old</v>
          </cell>
          <cell r="H4738" t="str">
            <v>Book cover</v>
          </cell>
          <cell r="J4738">
            <v>219</v>
          </cell>
          <cell r="L4738">
            <v>19</v>
          </cell>
        </row>
        <row r="4739">
          <cell r="A4739" t="str">
            <v>M5</v>
          </cell>
          <cell r="B4739" t="str">
            <v>W19</v>
          </cell>
          <cell r="C4739">
            <v>43231</v>
          </cell>
          <cell r="D4739" t="str">
            <v>A</v>
          </cell>
          <cell r="E4739" t="str">
            <v>ASSY</v>
          </cell>
          <cell r="G4739" t="str">
            <v>Old</v>
          </cell>
          <cell r="H4739" t="str">
            <v>Book cover</v>
          </cell>
          <cell r="J4739">
            <v>125</v>
          </cell>
          <cell r="L4739">
            <v>0</v>
          </cell>
        </row>
        <row r="4740">
          <cell r="A4740" t="str">
            <v>M5</v>
          </cell>
          <cell r="B4740" t="str">
            <v>W19</v>
          </cell>
          <cell r="C4740">
            <v>43231</v>
          </cell>
          <cell r="D4740" t="str">
            <v>A</v>
          </cell>
          <cell r="E4740" t="str">
            <v>ASSY</v>
          </cell>
          <cell r="G4740" t="str">
            <v>Old</v>
          </cell>
          <cell r="H4740" t="str">
            <v>Book cover</v>
          </cell>
          <cell r="J4740">
            <v>130</v>
          </cell>
          <cell r="L4740">
            <v>0</v>
          </cell>
        </row>
        <row r="4741">
          <cell r="A4741" t="str">
            <v>M5</v>
          </cell>
          <cell r="B4741" t="str">
            <v>W19</v>
          </cell>
          <cell r="C4741">
            <v>43231</v>
          </cell>
          <cell r="D4741" t="str">
            <v>A</v>
          </cell>
          <cell r="E4741" t="str">
            <v>ASSY</v>
          </cell>
          <cell r="G4741" t="str">
            <v>Old</v>
          </cell>
          <cell r="H4741" t="str">
            <v>Book cover</v>
          </cell>
          <cell r="J4741">
            <v>702</v>
          </cell>
          <cell r="L4741">
            <v>2</v>
          </cell>
        </row>
        <row r="4742">
          <cell r="A4742" t="str">
            <v>M5</v>
          </cell>
          <cell r="B4742" t="str">
            <v>W19</v>
          </cell>
          <cell r="C4742">
            <v>43231</v>
          </cell>
          <cell r="D4742" t="str">
            <v>A</v>
          </cell>
          <cell r="E4742" t="str">
            <v>MAIN HEATING</v>
          </cell>
          <cell r="G4742" t="str">
            <v>Old</v>
          </cell>
          <cell r="H4742" t="str">
            <v>Book cover</v>
          </cell>
          <cell r="J4742">
            <v>187</v>
          </cell>
          <cell r="L4742">
            <v>0</v>
          </cell>
        </row>
        <row r="4743">
          <cell r="A4743" t="str">
            <v>M5</v>
          </cell>
          <cell r="B4743" t="str">
            <v>W19</v>
          </cell>
          <cell r="C4743">
            <v>43231</v>
          </cell>
          <cell r="D4743" t="str">
            <v>A</v>
          </cell>
          <cell r="E4743" t="str">
            <v>IN T/P</v>
          </cell>
          <cell r="G4743" t="str">
            <v>New</v>
          </cell>
          <cell r="H4743" t="str">
            <v>Clear View Cover</v>
          </cell>
          <cell r="J4743">
            <v>1480</v>
          </cell>
          <cell r="L4743">
            <v>2</v>
          </cell>
        </row>
        <row r="4744">
          <cell r="A4744" t="str">
            <v>M5</v>
          </cell>
          <cell r="B4744" t="str">
            <v>W19</v>
          </cell>
          <cell r="C4744">
            <v>43231</v>
          </cell>
          <cell r="D4744" t="str">
            <v>A</v>
          </cell>
          <cell r="E4744" t="str">
            <v>IN T/P</v>
          </cell>
          <cell r="G4744" t="str">
            <v>New</v>
          </cell>
          <cell r="H4744" t="str">
            <v>Clear View Cover</v>
          </cell>
          <cell r="J4744">
            <v>1496</v>
          </cell>
          <cell r="L4744">
            <v>2</v>
          </cell>
        </row>
        <row r="4745">
          <cell r="A4745" t="str">
            <v>M5</v>
          </cell>
          <cell r="B4745" t="str">
            <v>W19</v>
          </cell>
          <cell r="C4745">
            <v>43231</v>
          </cell>
          <cell r="D4745" t="str">
            <v>A</v>
          </cell>
          <cell r="E4745" t="str">
            <v>IN T/P</v>
          </cell>
          <cell r="G4745" t="str">
            <v>New</v>
          </cell>
          <cell r="H4745" t="str">
            <v>Clear View Cover</v>
          </cell>
          <cell r="J4745">
            <v>626</v>
          </cell>
          <cell r="L4745">
            <v>5</v>
          </cell>
        </row>
        <row r="4746">
          <cell r="A4746" t="str">
            <v>M5</v>
          </cell>
          <cell r="B4746" t="str">
            <v>W19</v>
          </cell>
          <cell r="C4746">
            <v>43231</v>
          </cell>
          <cell r="D4746" t="str">
            <v>A</v>
          </cell>
          <cell r="E4746" t="str">
            <v>IN T/P</v>
          </cell>
          <cell r="G4746" t="str">
            <v>Old</v>
          </cell>
          <cell r="H4746" t="str">
            <v>Clear View Cover</v>
          </cell>
          <cell r="J4746">
            <v>999</v>
          </cell>
          <cell r="L4746">
            <v>8</v>
          </cell>
        </row>
        <row r="4747">
          <cell r="A4747" t="str">
            <v>M5</v>
          </cell>
          <cell r="B4747" t="str">
            <v>W19</v>
          </cell>
          <cell r="C4747">
            <v>43231</v>
          </cell>
          <cell r="D4747" t="str">
            <v>A</v>
          </cell>
          <cell r="E4747" t="str">
            <v>IN T/P</v>
          </cell>
          <cell r="G4747" t="str">
            <v>Old</v>
          </cell>
          <cell r="H4747" t="str">
            <v>Clear View Cover</v>
          </cell>
          <cell r="J4747">
            <v>11</v>
          </cell>
          <cell r="L4747">
            <v>0</v>
          </cell>
        </row>
        <row r="4748">
          <cell r="A4748" t="str">
            <v>M5</v>
          </cell>
          <cell r="B4748" t="str">
            <v>W19</v>
          </cell>
          <cell r="C4748">
            <v>43231</v>
          </cell>
          <cell r="D4748" t="str">
            <v>A</v>
          </cell>
          <cell r="E4748" t="str">
            <v>IN T/P</v>
          </cell>
          <cell r="G4748" t="str">
            <v>Old</v>
          </cell>
          <cell r="H4748" t="str">
            <v>Book cover</v>
          </cell>
          <cell r="J4748">
            <v>2030</v>
          </cell>
          <cell r="L4748">
            <v>0</v>
          </cell>
        </row>
        <row r="4749">
          <cell r="A4749" t="str">
            <v>M5</v>
          </cell>
          <cell r="B4749" t="str">
            <v>W19</v>
          </cell>
          <cell r="C4749">
            <v>43231</v>
          </cell>
          <cell r="D4749" t="str">
            <v>A</v>
          </cell>
          <cell r="E4749" t="str">
            <v>IN T/P</v>
          </cell>
          <cell r="G4749" t="str">
            <v>Old</v>
          </cell>
          <cell r="H4749" t="str">
            <v>Book cover</v>
          </cell>
          <cell r="J4749">
            <v>720</v>
          </cell>
          <cell r="L4749">
            <v>1</v>
          </cell>
        </row>
        <row r="4750">
          <cell r="A4750" t="str">
            <v>M5</v>
          </cell>
          <cell r="B4750" t="str">
            <v>W19</v>
          </cell>
          <cell r="C4750">
            <v>43231</v>
          </cell>
          <cell r="D4750" t="str">
            <v>A</v>
          </cell>
          <cell r="E4750" t="str">
            <v>IN T/P</v>
          </cell>
          <cell r="G4750" t="str">
            <v>Old</v>
          </cell>
          <cell r="H4750" t="str">
            <v>Book cover</v>
          </cell>
          <cell r="J4750">
            <v>487</v>
          </cell>
          <cell r="L4750">
            <v>0</v>
          </cell>
        </row>
        <row r="4751">
          <cell r="A4751" t="str">
            <v>M5</v>
          </cell>
          <cell r="B4751" t="str">
            <v>W19</v>
          </cell>
          <cell r="C4751">
            <v>43231</v>
          </cell>
          <cell r="D4751" t="str">
            <v>A</v>
          </cell>
          <cell r="E4751" t="str">
            <v>IN VAI</v>
          </cell>
          <cell r="G4751" t="str">
            <v>Old</v>
          </cell>
          <cell r="H4751" t="str">
            <v>Flip Cover</v>
          </cell>
          <cell r="J4751">
            <v>110</v>
          </cell>
          <cell r="L4751">
            <v>1</v>
          </cell>
        </row>
        <row r="4752">
          <cell r="A4752" t="str">
            <v>M5</v>
          </cell>
          <cell r="B4752" t="str">
            <v>W19</v>
          </cell>
          <cell r="C4752">
            <v>43231</v>
          </cell>
          <cell r="D4752" t="str">
            <v>A</v>
          </cell>
          <cell r="E4752" t="str">
            <v>ASSY</v>
          </cell>
          <cell r="G4752" t="str">
            <v>Old Silicon</v>
          </cell>
          <cell r="H4752" t="str">
            <v>Silicon</v>
          </cell>
          <cell r="J4752">
            <v>402</v>
          </cell>
          <cell r="L4752">
            <v>4</v>
          </cell>
        </row>
        <row r="4753">
          <cell r="A4753" t="str">
            <v>M5</v>
          </cell>
          <cell r="B4753" t="str">
            <v>W19</v>
          </cell>
          <cell r="C4753">
            <v>43231</v>
          </cell>
          <cell r="D4753" t="str">
            <v>A</v>
          </cell>
          <cell r="E4753" t="str">
            <v>ASSY</v>
          </cell>
          <cell r="G4753" t="str">
            <v>New Silicon</v>
          </cell>
          <cell r="H4753" t="str">
            <v>Silicon</v>
          </cell>
          <cell r="J4753">
            <v>1038</v>
          </cell>
          <cell r="L4753">
            <v>8</v>
          </cell>
        </row>
        <row r="4754">
          <cell r="A4754" t="str">
            <v>M5</v>
          </cell>
          <cell r="B4754" t="str">
            <v>W19</v>
          </cell>
          <cell r="C4754">
            <v>43231</v>
          </cell>
          <cell r="D4754" t="str">
            <v>A</v>
          </cell>
          <cell r="E4754" t="str">
            <v>ASSY</v>
          </cell>
          <cell r="G4754" t="str">
            <v>Old Silicon</v>
          </cell>
          <cell r="H4754" t="str">
            <v>Silicon</v>
          </cell>
          <cell r="J4754">
            <v>324</v>
          </cell>
          <cell r="L4754">
            <v>5</v>
          </cell>
        </row>
        <row r="4755">
          <cell r="A4755" t="str">
            <v>M5</v>
          </cell>
          <cell r="B4755" t="str">
            <v>W19</v>
          </cell>
          <cell r="C4755">
            <v>43231</v>
          </cell>
          <cell r="D4755" t="str">
            <v>A</v>
          </cell>
          <cell r="E4755" t="str">
            <v>PACKING</v>
          </cell>
          <cell r="G4755" t="str">
            <v>Old Silicon</v>
          </cell>
          <cell r="H4755" t="str">
            <v>Silicon</v>
          </cell>
          <cell r="J4755">
            <v>224</v>
          </cell>
          <cell r="L4755">
            <v>16</v>
          </cell>
        </row>
        <row r="4756">
          <cell r="A4756" t="str">
            <v>M5</v>
          </cell>
          <cell r="B4756" t="str">
            <v>W19</v>
          </cell>
          <cell r="C4756">
            <v>43231</v>
          </cell>
          <cell r="D4756" t="str">
            <v>A</v>
          </cell>
          <cell r="E4756" t="str">
            <v>EDGE COATING</v>
          </cell>
          <cell r="G4756" t="str">
            <v>Old</v>
          </cell>
          <cell r="H4756" t="str">
            <v>Clear View Cover</v>
          </cell>
          <cell r="J4756">
            <v>1198</v>
          </cell>
          <cell r="L4756">
            <v>8</v>
          </cell>
        </row>
        <row r="4757">
          <cell r="A4757" t="str">
            <v>M5</v>
          </cell>
          <cell r="B4757" t="str">
            <v>W19</v>
          </cell>
          <cell r="C4757">
            <v>43231</v>
          </cell>
          <cell r="D4757" t="str">
            <v>A</v>
          </cell>
          <cell r="E4757" t="str">
            <v>EDGE COATING</v>
          </cell>
          <cell r="G4757" t="str">
            <v>New</v>
          </cell>
          <cell r="H4757" t="str">
            <v>Clear View Cover</v>
          </cell>
          <cell r="J4757">
            <v>515</v>
          </cell>
          <cell r="L4757">
            <v>2</v>
          </cell>
        </row>
        <row r="4758">
          <cell r="A4758" t="str">
            <v>M5</v>
          </cell>
          <cell r="B4758" t="str">
            <v>W19</v>
          </cell>
          <cell r="C4758">
            <v>43231</v>
          </cell>
          <cell r="D4758" t="str">
            <v>A</v>
          </cell>
          <cell r="E4758" t="str">
            <v>EDGE COATING</v>
          </cell>
          <cell r="G4758" t="str">
            <v>New</v>
          </cell>
          <cell r="H4758" t="str">
            <v>Clear View Cover</v>
          </cell>
          <cell r="J4758">
            <v>964</v>
          </cell>
          <cell r="L4758">
            <v>4</v>
          </cell>
        </row>
        <row r="4759">
          <cell r="A4759" t="str">
            <v>M5</v>
          </cell>
          <cell r="B4759" t="str">
            <v>W19</v>
          </cell>
          <cell r="C4759">
            <v>43231</v>
          </cell>
          <cell r="D4759" t="str">
            <v>A</v>
          </cell>
          <cell r="E4759" t="str">
            <v>EDGE COATING</v>
          </cell>
          <cell r="G4759" t="str">
            <v>New</v>
          </cell>
          <cell r="H4759" t="str">
            <v>Clear View Cover</v>
          </cell>
          <cell r="J4759">
            <v>142</v>
          </cell>
          <cell r="L4759">
            <v>0</v>
          </cell>
        </row>
        <row r="4760">
          <cell r="A4760" t="str">
            <v>M5</v>
          </cell>
          <cell r="B4760" t="str">
            <v>W19</v>
          </cell>
          <cell r="C4760">
            <v>43231</v>
          </cell>
          <cell r="D4760" t="str">
            <v>A</v>
          </cell>
          <cell r="E4760" t="str">
            <v>EDGE COATING</v>
          </cell>
          <cell r="G4760" t="str">
            <v>New</v>
          </cell>
          <cell r="H4760" t="str">
            <v>Clear View Cover</v>
          </cell>
          <cell r="J4760">
            <v>37</v>
          </cell>
          <cell r="L4760">
            <v>0</v>
          </cell>
        </row>
        <row r="4761">
          <cell r="A4761" t="str">
            <v>M5</v>
          </cell>
          <cell r="B4761" t="str">
            <v>W19</v>
          </cell>
          <cell r="C4761">
            <v>43231</v>
          </cell>
          <cell r="D4761" t="str">
            <v>A</v>
          </cell>
          <cell r="E4761" t="str">
            <v>EDGE COATING</v>
          </cell>
          <cell r="G4761" t="str">
            <v>New</v>
          </cell>
          <cell r="H4761" t="str">
            <v>Clear View Cover</v>
          </cell>
          <cell r="J4761">
            <v>127</v>
          </cell>
          <cell r="L4761">
            <v>6</v>
          </cell>
        </row>
        <row r="4762">
          <cell r="A4762" t="str">
            <v>M5</v>
          </cell>
          <cell r="B4762" t="str">
            <v>W19</v>
          </cell>
          <cell r="C4762">
            <v>43231</v>
          </cell>
          <cell r="D4762" t="str">
            <v>A</v>
          </cell>
          <cell r="E4762" t="str">
            <v>EDGE COATING</v>
          </cell>
          <cell r="G4762" t="str">
            <v>New</v>
          </cell>
          <cell r="H4762" t="str">
            <v>Clear View Cover</v>
          </cell>
          <cell r="J4762">
            <v>19</v>
          </cell>
          <cell r="L4762">
            <v>0</v>
          </cell>
        </row>
        <row r="4763">
          <cell r="A4763" t="str">
            <v>M5</v>
          </cell>
          <cell r="B4763" t="str">
            <v>W19</v>
          </cell>
          <cell r="C4763">
            <v>43231</v>
          </cell>
          <cell r="D4763" t="str">
            <v>A</v>
          </cell>
          <cell r="E4763" t="str">
            <v>EDGE COATING</v>
          </cell>
          <cell r="G4763" t="str">
            <v>New</v>
          </cell>
          <cell r="H4763" t="str">
            <v>Clear View Cover</v>
          </cell>
          <cell r="J4763">
            <v>56</v>
          </cell>
          <cell r="L4763">
            <v>1</v>
          </cell>
        </row>
        <row r="4764">
          <cell r="A4764" t="str">
            <v>M5</v>
          </cell>
          <cell r="B4764" t="str">
            <v>W19</v>
          </cell>
          <cell r="C4764">
            <v>43231</v>
          </cell>
          <cell r="D4764" t="str">
            <v>A</v>
          </cell>
          <cell r="E4764" t="str">
            <v>EDGE COATING</v>
          </cell>
          <cell r="G4764" t="str">
            <v>Old</v>
          </cell>
          <cell r="H4764" t="str">
            <v>Flip Cover</v>
          </cell>
          <cell r="J4764">
            <v>665</v>
          </cell>
          <cell r="L4764">
            <v>0</v>
          </cell>
        </row>
        <row r="4765">
          <cell r="A4765" t="str">
            <v>M5</v>
          </cell>
          <cell r="B4765" t="str">
            <v>W19</v>
          </cell>
          <cell r="C4765">
            <v>43231</v>
          </cell>
          <cell r="D4765" t="str">
            <v>A</v>
          </cell>
          <cell r="E4765" t="str">
            <v>EDGE COATING</v>
          </cell>
          <cell r="G4765" t="str">
            <v>Old</v>
          </cell>
          <cell r="H4765" t="str">
            <v>Flip Cover</v>
          </cell>
          <cell r="J4765">
            <v>173</v>
          </cell>
          <cell r="L4765">
            <v>0</v>
          </cell>
        </row>
        <row r="4766">
          <cell r="A4766" t="str">
            <v>M5</v>
          </cell>
          <cell r="B4766" t="str">
            <v>W19</v>
          </cell>
          <cell r="C4766">
            <v>43231</v>
          </cell>
          <cell r="D4766" t="str">
            <v>A</v>
          </cell>
          <cell r="E4766" t="str">
            <v>EDGE COATING</v>
          </cell>
          <cell r="G4766" t="str">
            <v>Old</v>
          </cell>
          <cell r="H4766" t="str">
            <v>Book cover</v>
          </cell>
          <cell r="J4766">
            <v>2272</v>
          </cell>
          <cell r="L4766">
            <v>0</v>
          </cell>
        </row>
        <row r="4767">
          <cell r="A4767" t="str">
            <v>M5</v>
          </cell>
          <cell r="B4767" t="str">
            <v>W19</v>
          </cell>
          <cell r="C4767">
            <v>43231</v>
          </cell>
          <cell r="D4767" t="str">
            <v>A</v>
          </cell>
          <cell r="E4767" t="str">
            <v>EDGE COATING</v>
          </cell>
          <cell r="G4767" t="str">
            <v>Old</v>
          </cell>
          <cell r="H4767" t="str">
            <v>Book cover</v>
          </cell>
          <cell r="J4767">
            <v>117</v>
          </cell>
          <cell r="L4767">
            <v>0</v>
          </cell>
        </row>
        <row r="4768">
          <cell r="A4768" t="str">
            <v>M5</v>
          </cell>
          <cell r="B4768" t="str">
            <v>W19</v>
          </cell>
          <cell r="C4768">
            <v>43231</v>
          </cell>
          <cell r="D4768" t="str">
            <v>A</v>
          </cell>
          <cell r="E4768" t="str">
            <v>EDGE COATING</v>
          </cell>
          <cell r="G4768" t="str">
            <v>Old</v>
          </cell>
          <cell r="H4768" t="str">
            <v>Book cover</v>
          </cell>
          <cell r="J4768">
            <v>315</v>
          </cell>
          <cell r="L4768">
            <v>0</v>
          </cell>
        </row>
        <row r="4769">
          <cell r="A4769" t="str">
            <v>M5</v>
          </cell>
          <cell r="B4769" t="str">
            <v>W19</v>
          </cell>
          <cell r="C4769">
            <v>43231</v>
          </cell>
          <cell r="D4769" t="str">
            <v>A</v>
          </cell>
          <cell r="E4769" t="str">
            <v>PACKING</v>
          </cell>
          <cell r="G4769" t="str">
            <v>Old</v>
          </cell>
          <cell r="H4769" t="str">
            <v>Flip Cover</v>
          </cell>
          <cell r="J4769">
            <v>519</v>
          </cell>
          <cell r="L4769">
            <v>4</v>
          </cell>
        </row>
        <row r="4770">
          <cell r="A4770" t="str">
            <v>M5</v>
          </cell>
          <cell r="B4770" t="str">
            <v>W19</v>
          </cell>
          <cell r="C4770">
            <v>43231</v>
          </cell>
          <cell r="D4770" t="str">
            <v>A</v>
          </cell>
          <cell r="E4770" t="str">
            <v>PACKING</v>
          </cell>
          <cell r="G4770" t="str">
            <v>Old</v>
          </cell>
          <cell r="H4770" t="str">
            <v>Flip Cover</v>
          </cell>
          <cell r="J4770">
            <v>333</v>
          </cell>
          <cell r="L4770">
            <v>13</v>
          </cell>
        </row>
        <row r="4771">
          <cell r="A4771" t="str">
            <v>M5</v>
          </cell>
          <cell r="B4771" t="str">
            <v>W19</v>
          </cell>
          <cell r="C4771">
            <v>43231</v>
          </cell>
          <cell r="D4771" t="str">
            <v>A</v>
          </cell>
          <cell r="E4771" t="str">
            <v>PACKING</v>
          </cell>
          <cell r="G4771" t="str">
            <v>Old</v>
          </cell>
          <cell r="H4771" t="str">
            <v>Flip Cover</v>
          </cell>
          <cell r="J4771">
            <v>471</v>
          </cell>
          <cell r="L4771">
            <v>1</v>
          </cell>
        </row>
        <row r="4772">
          <cell r="A4772" t="str">
            <v>M5</v>
          </cell>
          <cell r="B4772" t="str">
            <v>W19</v>
          </cell>
          <cell r="C4772">
            <v>43231</v>
          </cell>
          <cell r="D4772" t="str">
            <v>A</v>
          </cell>
          <cell r="E4772" t="str">
            <v>PACKING</v>
          </cell>
          <cell r="G4772" t="str">
            <v>Old</v>
          </cell>
          <cell r="H4772" t="str">
            <v>Book cover</v>
          </cell>
          <cell r="J4772">
            <v>504</v>
          </cell>
          <cell r="L4772">
            <v>0</v>
          </cell>
        </row>
        <row r="4773">
          <cell r="A4773" t="str">
            <v>M5</v>
          </cell>
          <cell r="B4773" t="str">
            <v>W19</v>
          </cell>
          <cell r="C4773">
            <v>43231</v>
          </cell>
          <cell r="D4773" t="str">
            <v>A</v>
          </cell>
          <cell r="E4773" t="str">
            <v>PACKING</v>
          </cell>
          <cell r="G4773" t="str">
            <v>New</v>
          </cell>
          <cell r="H4773" t="str">
            <v>Clear View Cover</v>
          </cell>
          <cell r="J4773">
            <v>3245</v>
          </cell>
          <cell r="L4773">
            <v>5</v>
          </cell>
        </row>
        <row r="4774">
          <cell r="A4774" t="str">
            <v>M5</v>
          </cell>
          <cell r="B4774" t="str">
            <v>W19</v>
          </cell>
          <cell r="C4774">
            <v>43231</v>
          </cell>
          <cell r="D4774" t="str">
            <v>A</v>
          </cell>
          <cell r="E4774" t="str">
            <v>PACKING</v>
          </cell>
          <cell r="G4774" t="str">
            <v>Old</v>
          </cell>
          <cell r="H4774" t="str">
            <v>Book cover</v>
          </cell>
          <cell r="J4774">
            <v>2646</v>
          </cell>
          <cell r="L4774">
            <v>6</v>
          </cell>
        </row>
        <row r="4775">
          <cell r="A4775" t="str">
            <v>M5</v>
          </cell>
          <cell r="B4775" t="str">
            <v>W19</v>
          </cell>
          <cell r="C4775">
            <v>43231</v>
          </cell>
          <cell r="D4775" t="str">
            <v>A</v>
          </cell>
          <cell r="E4775" t="str">
            <v>PACKING</v>
          </cell>
          <cell r="G4775" t="str">
            <v>Old</v>
          </cell>
          <cell r="H4775" t="str">
            <v>Book cover</v>
          </cell>
          <cell r="J4775">
            <v>375</v>
          </cell>
          <cell r="L4775">
            <v>0</v>
          </cell>
        </row>
        <row r="4776">
          <cell r="A4776" t="str">
            <v>M5</v>
          </cell>
          <cell r="B4776" t="str">
            <v>W19</v>
          </cell>
          <cell r="C4776">
            <v>43231</v>
          </cell>
          <cell r="D4776" t="str">
            <v>A</v>
          </cell>
          <cell r="E4776" t="str">
            <v>PACKING</v>
          </cell>
          <cell r="G4776" t="str">
            <v>New</v>
          </cell>
          <cell r="H4776" t="str">
            <v>Clear View Cover</v>
          </cell>
          <cell r="J4776">
            <v>1971</v>
          </cell>
          <cell r="L4776">
            <v>11</v>
          </cell>
        </row>
        <row r="4777">
          <cell r="A4777" t="str">
            <v>M5</v>
          </cell>
          <cell r="B4777" t="str">
            <v>W19</v>
          </cell>
          <cell r="C4777">
            <v>43231</v>
          </cell>
          <cell r="D4777" t="str">
            <v>A</v>
          </cell>
          <cell r="E4777" t="str">
            <v>PACKING</v>
          </cell>
          <cell r="G4777" t="str">
            <v>New</v>
          </cell>
          <cell r="H4777" t="str">
            <v>Clear View Cover</v>
          </cell>
          <cell r="J4777">
            <v>723</v>
          </cell>
          <cell r="L4777">
            <v>3</v>
          </cell>
        </row>
        <row r="4778">
          <cell r="A4778" t="str">
            <v>M5</v>
          </cell>
          <cell r="B4778" t="str">
            <v>W19</v>
          </cell>
          <cell r="C4778">
            <v>43231</v>
          </cell>
          <cell r="D4778" t="str">
            <v>A</v>
          </cell>
          <cell r="E4778" t="str">
            <v>PACKING</v>
          </cell>
          <cell r="G4778" t="str">
            <v>Old</v>
          </cell>
          <cell r="H4778" t="str">
            <v>Flip Cover</v>
          </cell>
          <cell r="J4778">
            <v>580</v>
          </cell>
          <cell r="L4778">
            <v>0</v>
          </cell>
        </row>
        <row r="4779">
          <cell r="A4779" t="str">
            <v>M5</v>
          </cell>
          <cell r="B4779" t="str">
            <v>W19</v>
          </cell>
          <cell r="C4779">
            <v>43231</v>
          </cell>
          <cell r="D4779" t="str">
            <v>B</v>
          </cell>
          <cell r="E4779" t="str">
            <v>PACKING</v>
          </cell>
          <cell r="G4779" t="str">
            <v>Old</v>
          </cell>
          <cell r="H4779" t="str">
            <v>Book cover</v>
          </cell>
          <cell r="J4779">
            <v>125</v>
          </cell>
          <cell r="L4779">
            <v>0</v>
          </cell>
        </row>
        <row r="4780">
          <cell r="A4780" t="str">
            <v>M5</v>
          </cell>
          <cell r="B4780" t="str">
            <v>W19</v>
          </cell>
          <cell r="C4780">
            <v>43231</v>
          </cell>
          <cell r="D4780" t="str">
            <v>B</v>
          </cell>
          <cell r="E4780" t="str">
            <v>PACKING</v>
          </cell>
          <cell r="G4780" t="str">
            <v>Old</v>
          </cell>
          <cell r="H4780" t="str">
            <v>Book cover</v>
          </cell>
          <cell r="J4780">
            <v>82</v>
          </cell>
          <cell r="L4780">
            <v>2</v>
          </cell>
        </row>
        <row r="4781">
          <cell r="A4781" t="str">
            <v>M5</v>
          </cell>
          <cell r="B4781" t="str">
            <v>W19</v>
          </cell>
          <cell r="C4781">
            <v>43231</v>
          </cell>
          <cell r="D4781" t="str">
            <v>B</v>
          </cell>
          <cell r="E4781" t="str">
            <v>PACKING</v>
          </cell>
          <cell r="G4781" t="str">
            <v>Old</v>
          </cell>
          <cell r="H4781" t="str">
            <v>Flip Cover</v>
          </cell>
          <cell r="J4781">
            <v>621</v>
          </cell>
          <cell r="L4781">
            <v>1</v>
          </cell>
        </row>
        <row r="4782">
          <cell r="A4782" t="str">
            <v>M5</v>
          </cell>
          <cell r="B4782" t="str">
            <v>W19</v>
          </cell>
          <cell r="C4782">
            <v>43231</v>
          </cell>
          <cell r="D4782" t="str">
            <v>B</v>
          </cell>
          <cell r="E4782" t="str">
            <v>PACKING</v>
          </cell>
          <cell r="G4782" t="str">
            <v>Old</v>
          </cell>
          <cell r="H4782" t="str">
            <v>Flip Cover</v>
          </cell>
          <cell r="J4782">
            <v>120</v>
          </cell>
          <cell r="L4782">
            <v>0</v>
          </cell>
        </row>
        <row r="4783">
          <cell r="A4783" t="str">
            <v>M5</v>
          </cell>
          <cell r="B4783" t="str">
            <v>W19</v>
          </cell>
          <cell r="C4783">
            <v>43231</v>
          </cell>
          <cell r="D4783" t="str">
            <v>B</v>
          </cell>
          <cell r="E4783" t="str">
            <v>PACKING</v>
          </cell>
          <cell r="G4783" t="str">
            <v>Old</v>
          </cell>
          <cell r="H4783" t="str">
            <v>Flip Cover</v>
          </cell>
          <cell r="J4783">
            <v>102</v>
          </cell>
          <cell r="L4783">
            <v>2</v>
          </cell>
        </row>
        <row r="4784">
          <cell r="A4784" t="str">
            <v>M5</v>
          </cell>
          <cell r="B4784" t="str">
            <v>W19</v>
          </cell>
          <cell r="C4784">
            <v>43231</v>
          </cell>
          <cell r="D4784" t="str">
            <v>B</v>
          </cell>
          <cell r="E4784" t="str">
            <v>PACKING</v>
          </cell>
          <cell r="G4784" t="str">
            <v>New</v>
          </cell>
          <cell r="H4784" t="str">
            <v>Clear View Cover</v>
          </cell>
          <cell r="J4784">
            <v>240</v>
          </cell>
          <cell r="L4784">
            <v>0</v>
          </cell>
        </row>
        <row r="4785">
          <cell r="A4785" t="str">
            <v>M5</v>
          </cell>
          <cell r="B4785" t="str">
            <v>W19</v>
          </cell>
          <cell r="C4785">
            <v>43231</v>
          </cell>
          <cell r="D4785" t="str">
            <v>B</v>
          </cell>
          <cell r="E4785" t="str">
            <v>PACKING</v>
          </cell>
          <cell r="G4785" t="str">
            <v>New</v>
          </cell>
          <cell r="H4785" t="str">
            <v>Clear View Cover</v>
          </cell>
          <cell r="J4785">
            <v>42</v>
          </cell>
          <cell r="L4785">
            <v>2</v>
          </cell>
        </row>
        <row r="4786">
          <cell r="A4786" t="str">
            <v>M5</v>
          </cell>
          <cell r="B4786" t="str">
            <v>W19</v>
          </cell>
          <cell r="C4786">
            <v>43231</v>
          </cell>
          <cell r="D4786" t="str">
            <v>B</v>
          </cell>
          <cell r="E4786" t="str">
            <v>PACKING</v>
          </cell>
          <cell r="G4786" t="str">
            <v>Old</v>
          </cell>
          <cell r="H4786" t="str">
            <v>Book cover</v>
          </cell>
          <cell r="J4786">
            <v>624</v>
          </cell>
          <cell r="L4786">
            <v>8</v>
          </cell>
        </row>
        <row r="4787">
          <cell r="A4787" t="str">
            <v>M5</v>
          </cell>
          <cell r="B4787" t="str">
            <v>W19</v>
          </cell>
          <cell r="C4787">
            <v>43231</v>
          </cell>
          <cell r="D4787" t="str">
            <v>B</v>
          </cell>
          <cell r="E4787" t="str">
            <v>PACKING</v>
          </cell>
          <cell r="G4787" t="str">
            <v>Old Silicon</v>
          </cell>
          <cell r="H4787" t="str">
            <v>Silicon</v>
          </cell>
          <cell r="J4787">
            <v>169</v>
          </cell>
          <cell r="L4787">
            <v>0</v>
          </cell>
        </row>
        <row r="4788">
          <cell r="A4788" t="str">
            <v>M5</v>
          </cell>
          <cell r="B4788" t="str">
            <v>W19</v>
          </cell>
          <cell r="C4788">
            <v>43231</v>
          </cell>
          <cell r="D4788" t="str">
            <v>B</v>
          </cell>
          <cell r="E4788" t="str">
            <v>EDGE COATING</v>
          </cell>
          <cell r="G4788" t="str">
            <v>Old</v>
          </cell>
          <cell r="H4788" t="str">
            <v>Flip Cover</v>
          </cell>
          <cell r="J4788">
            <v>339</v>
          </cell>
          <cell r="L4788">
            <v>0</v>
          </cell>
        </row>
        <row r="4789">
          <cell r="A4789" t="str">
            <v>M5</v>
          </cell>
          <cell r="B4789" t="str">
            <v>W19</v>
          </cell>
          <cell r="C4789">
            <v>43231</v>
          </cell>
          <cell r="D4789" t="str">
            <v>B</v>
          </cell>
          <cell r="E4789" t="str">
            <v>EDGE COATING</v>
          </cell>
          <cell r="G4789" t="str">
            <v>New</v>
          </cell>
          <cell r="H4789" t="str">
            <v>Clear View Cover</v>
          </cell>
          <cell r="J4789">
            <v>354</v>
          </cell>
          <cell r="L4789">
            <v>0</v>
          </cell>
        </row>
        <row r="4790">
          <cell r="A4790" t="str">
            <v>M5</v>
          </cell>
          <cell r="B4790" t="str">
            <v>W19</v>
          </cell>
          <cell r="C4790">
            <v>43231</v>
          </cell>
          <cell r="D4790" t="str">
            <v>B</v>
          </cell>
          <cell r="E4790" t="str">
            <v>EDGE COATING</v>
          </cell>
          <cell r="G4790" t="str">
            <v>New</v>
          </cell>
          <cell r="H4790" t="str">
            <v>Clear View Cover</v>
          </cell>
          <cell r="J4790">
            <v>599</v>
          </cell>
          <cell r="L4790">
            <v>0</v>
          </cell>
        </row>
        <row r="4791">
          <cell r="A4791" t="str">
            <v>M5</v>
          </cell>
          <cell r="B4791" t="str">
            <v>W19</v>
          </cell>
          <cell r="C4791">
            <v>43231</v>
          </cell>
          <cell r="D4791" t="str">
            <v>B</v>
          </cell>
          <cell r="E4791" t="str">
            <v>EDGE COATING</v>
          </cell>
          <cell r="G4791" t="str">
            <v>New</v>
          </cell>
          <cell r="H4791" t="str">
            <v>Clear View Cover</v>
          </cell>
          <cell r="J4791">
            <v>796</v>
          </cell>
          <cell r="L4791">
            <v>0</v>
          </cell>
        </row>
        <row r="4792">
          <cell r="A4792" t="str">
            <v>M5</v>
          </cell>
          <cell r="B4792" t="str">
            <v>W19</v>
          </cell>
          <cell r="C4792">
            <v>43231</v>
          </cell>
          <cell r="D4792" t="str">
            <v>B</v>
          </cell>
          <cell r="E4792" t="str">
            <v>EDGE COATING</v>
          </cell>
          <cell r="G4792" t="str">
            <v>Old</v>
          </cell>
          <cell r="H4792" t="str">
            <v>Book cover</v>
          </cell>
          <cell r="J4792">
            <v>1380</v>
          </cell>
          <cell r="L4792">
            <v>0</v>
          </cell>
        </row>
        <row r="4793">
          <cell r="A4793" t="str">
            <v>M5</v>
          </cell>
          <cell r="B4793" t="str">
            <v>W19</v>
          </cell>
          <cell r="C4793">
            <v>43231</v>
          </cell>
          <cell r="D4793" t="str">
            <v>B</v>
          </cell>
          <cell r="E4793" t="str">
            <v>EDGE COATING</v>
          </cell>
          <cell r="G4793" t="str">
            <v>Old</v>
          </cell>
          <cell r="H4793" t="str">
            <v>Book cover</v>
          </cell>
          <cell r="J4793">
            <v>388</v>
          </cell>
          <cell r="L4793">
            <v>0</v>
          </cell>
        </row>
        <row r="4794">
          <cell r="A4794" t="str">
            <v>M5</v>
          </cell>
          <cell r="B4794" t="str">
            <v>W19</v>
          </cell>
          <cell r="C4794">
            <v>43231</v>
          </cell>
          <cell r="D4794" t="str">
            <v>B</v>
          </cell>
          <cell r="E4794" t="str">
            <v>EDGE COATING</v>
          </cell>
          <cell r="G4794" t="str">
            <v>Old</v>
          </cell>
          <cell r="H4794" t="str">
            <v>Book cover</v>
          </cell>
          <cell r="J4794">
            <v>30</v>
          </cell>
          <cell r="L4794">
            <v>0</v>
          </cell>
        </row>
        <row r="4795">
          <cell r="A4795" t="str">
            <v>M5</v>
          </cell>
          <cell r="B4795" t="str">
            <v>W19</v>
          </cell>
          <cell r="C4795">
            <v>43231</v>
          </cell>
          <cell r="D4795" t="str">
            <v>B</v>
          </cell>
          <cell r="E4795" t="str">
            <v>EDGE COATING</v>
          </cell>
          <cell r="G4795" t="str">
            <v>Old</v>
          </cell>
          <cell r="H4795" t="str">
            <v>Book cover</v>
          </cell>
          <cell r="J4795">
            <v>137</v>
          </cell>
          <cell r="L4795">
            <v>0</v>
          </cell>
        </row>
        <row r="4796">
          <cell r="A4796" t="str">
            <v>M5</v>
          </cell>
          <cell r="B4796" t="str">
            <v>W19</v>
          </cell>
          <cell r="C4796">
            <v>43231</v>
          </cell>
          <cell r="D4796" t="str">
            <v>B</v>
          </cell>
          <cell r="E4796" t="str">
            <v>ASSY</v>
          </cell>
          <cell r="G4796" t="str">
            <v>Old</v>
          </cell>
          <cell r="H4796" t="str">
            <v>Flip Cover</v>
          </cell>
          <cell r="J4796">
            <v>197</v>
          </cell>
          <cell r="L4796">
            <v>0</v>
          </cell>
        </row>
        <row r="4797">
          <cell r="A4797" t="str">
            <v>M5</v>
          </cell>
          <cell r="B4797" t="str">
            <v>W19</v>
          </cell>
          <cell r="C4797">
            <v>43231</v>
          </cell>
          <cell r="D4797" t="str">
            <v>B</v>
          </cell>
          <cell r="E4797" t="str">
            <v>ASSY</v>
          </cell>
          <cell r="G4797" t="str">
            <v>Old</v>
          </cell>
          <cell r="H4797" t="str">
            <v>Clear View Cover</v>
          </cell>
          <cell r="J4797">
            <v>235</v>
          </cell>
          <cell r="L4797">
            <v>0</v>
          </cell>
        </row>
        <row r="4798">
          <cell r="A4798" t="str">
            <v>M5</v>
          </cell>
          <cell r="B4798" t="str">
            <v>W19</v>
          </cell>
          <cell r="C4798">
            <v>43231</v>
          </cell>
          <cell r="D4798" t="str">
            <v>B</v>
          </cell>
          <cell r="E4798" t="str">
            <v>ASSY</v>
          </cell>
          <cell r="G4798" t="str">
            <v>New</v>
          </cell>
          <cell r="H4798" t="str">
            <v>Clear View Cover</v>
          </cell>
          <cell r="J4798">
            <v>55</v>
          </cell>
          <cell r="L4798">
            <v>0</v>
          </cell>
        </row>
        <row r="4799">
          <cell r="A4799" t="str">
            <v>M5</v>
          </cell>
          <cell r="B4799" t="str">
            <v>W19</v>
          </cell>
          <cell r="C4799">
            <v>43231</v>
          </cell>
          <cell r="D4799" t="str">
            <v>B</v>
          </cell>
          <cell r="E4799" t="str">
            <v>ASSY</v>
          </cell>
          <cell r="G4799" t="str">
            <v>New</v>
          </cell>
          <cell r="H4799" t="str">
            <v>Clear View Cover</v>
          </cell>
          <cell r="J4799">
            <v>623</v>
          </cell>
          <cell r="L4799">
            <v>0</v>
          </cell>
        </row>
        <row r="4800">
          <cell r="A4800" t="str">
            <v>M5</v>
          </cell>
          <cell r="B4800" t="str">
            <v>W19</v>
          </cell>
          <cell r="C4800">
            <v>43231</v>
          </cell>
          <cell r="D4800" t="str">
            <v>B</v>
          </cell>
          <cell r="E4800" t="str">
            <v>ASSY</v>
          </cell>
          <cell r="G4800" t="str">
            <v>New</v>
          </cell>
          <cell r="H4800" t="str">
            <v>Clear View Cover</v>
          </cell>
          <cell r="J4800">
            <v>1440</v>
          </cell>
          <cell r="L4800">
            <v>0</v>
          </cell>
        </row>
        <row r="4801">
          <cell r="A4801" t="str">
            <v>M5</v>
          </cell>
          <cell r="B4801" t="str">
            <v>W19</v>
          </cell>
          <cell r="C4801">
            <v>43231</v>
          </cell>
          <cell r="D4801" t="str">
            <v>B</v>
          </cell>
          <cell r="E4801" t="str">
            <v>ASSY</v>
          </cell>
          <cell r="G4801" t="str">
            <v>New</v>
          </cell>
          <cell r="H4801" t="str">
            <v>Clear View Cover</v>
          </cell>
          <cell r="J4801">
            <v>68</v>
          </cell>
          <cell r="L4801">
            <v>0</v>
          </cell>
        </row>
        <row r="4802">
          <cell r="A4802" t="str">
            <v>M5</v>
          </cell>
          <cell r="B4802" t="str">
            <v>W19</v>
          </cell>
          <cell r="C4802">
            <v>43231</v>
          </cell>
          <cell r="D4802" t="str">
            <v>B</v>
          </cell>
          <cell r="E4802" t="str">
            <v>ASSY</v>
          </cell>
          <cell r="G4802" t="str">
            <v>New</v>
          </cell>
          <cell r="H4802" t="str">
            <v>Clear View Cover</v>
          </cell>
          <cell r="J4802">
            <v>20</v>
          </cell>
          <cell r="L4802">
            <v>0</v>
          </cell>
        </row>
        <row r="4803">
          <cell r="A4803" t="str">
            <v>M5</v>
          </cell>
          <cell r="B4803" t="str">
            <v>W19</v>
          </cell>
          <cell r="C4803">
            <v>43231</v>
          </cell>
          <cell r="D4803" t="str">
            <v>B</v>
          </cell>
          <cell r="E4803" t="str">
            <v>ASSY</v>
          </cell>
          <cell r="G4803" t="str">
            <v>New</v>
          </cell>
          <cell r="H4803" t="str">
            <v>Clear View Cover</v>
          </cell>
          <cell r="J4803">
            <v>761</v>
          </cell>
          <cell r="L4803">
            <v>0</v>
          </cell>
        </row>
        <row r="4804">
          <cell r="A4804" t="str">
            <v>M5</v>
          </cell>
          <cell r="B4804" t="str">
            <v>W19</v>
          </cell>
          <cell r="C4804">
            <v>43231</v>
          </cell>
          <cell r="D4804" t="str">
            <v>B</v>
          </cell>
          <cell r="E4804" t="str">
            <v>IN T/P</v>
          </cell>
          <cell r="G4804" t="str">
            <v>New</v>
          </cell>
          <cell r="H4804" t="str">
            <v>Clear View Cover</v>
          </cell>
          <cell r="J4804">
            <v>723</v>
          </cell>
          <cell r="L4804">
            <v>0</v>
          </cell>
        </row>
        <row r="4805">
          <cell r="A4805" t="str">
            <v>M5</v>
          </cell>
          <cell r="B4805" t="str">
            <v>W19</v>
          </cell>
          <cell r="C4805">
            <v>43231</v>
          </cell>
          <cell r="D4805" t="str">
            <v>B</v>
          </cell>
          <cell r="E4805" t="str">
            <v>IN T/P</v>
          </cell>
          <cell r="G4805" t="str">
            <v>New</v>
          </cell>
          <cell r="H4805" t="str">
            <v>Clear View Cover</v>
          </cell>
          <cell r="J4805">
            <v>1001</v>
          </cell>
          <cell r="L4805">
            <v>0</v>
          </cell>
        </row>
        <row r="4806">
          <cell r="A4806" t="str">
            <v>M5</v>
          </cell>
          <cell r="B4806" t="str">
            <v>W19</v>
          </cell>
          <cell r="C4806">
            <v>43231</v>
          </cell>
          <cell r="D4806" t="str">
            <v>B</v>
          </cell>
          <cell r="E4806" t="str">
            <v>IN T/P</v>
          </cell>
          <cell r="G4806" t="str">
            <v>New</v>
          </cell>
          <cell r="H4806" t="str">
            <v>Clear View Cover</v>
          </cell>
          <cell r="J4806">
            <v>21</v>
          </cell>
          <cell r="L4806">
            <v>0</v>
          </cell>
        </row>
        <row r="4807">
          <cell r="A4807" t="str">
            <v>M5</v>
          </cell>
          <cell r="B4807" t="str">
            <v>W19</v>
          </cell>
          <cell r="C4807">
            <v>43231</v>
          </cell>
          <cell r="D4807" t="str">
            <v>B</v>
          </cell>
          <cell r="E4807" t="str">
            <v>IN T/P</v>
          </cell>
          <cell r="G4807" t="str">
            <v>Old</v>
          </cell>
          <cell r="H4807" t="str">
            <v>Clear View Cover</v>
          </cell>
          <cell r="J4807">
            <v>279</v>
          </cell>
          <cell r="L4807">
            <v>0</v>
          </cell>
        </row>
        <row r="4808">
          <cell r="A4808" t="str">
            <v>M5</v>
          </cell>
          <cell r="B4808" t="str">
            <v>W19</v>
          </cell>
          <cell r="C4808">
            <v>43231</v>
          </cell>
          <cell r="D4808" t="str">
            <v>B</v>
          </cell>
          <cell r="E4808" t="str">
            <v>IN T/P</v>
          </cell>
          <cell r="G4808" t="str">
            <v>Old</v>
          </cell>
          <cell r="H4808" t="str">
            <v>Book cover</v>
          </cell>
          <cell r="J4808">
            <v>1326</v>
          </cell>
          <cell r="L4808">
            <v>0</v>
          </cell>
        </row>
        <row r="4809">
          <cell r="A4809" t="str">
            <v>M5</v>
          </cell>
          <cell r="B4809" t="str">
            <v>W19</v>
          </cell>
          <cell r="C4809">
            <v>43231</v>
          </cell>
          <cell r="D4809" t="str">
            <v>B</v>
          </cell>
          <cell r="E4809" t="str">
            <v>IN T/P</v>
          </cell>
          <cell r="G4809" t="str">
            <v>Old</v>
          </cell>
          <cell r="H4809" t="str">
            <v>Book cover</v>
          </cell>
          <cell r="J4809">
            <v>271</v>
          </cell>
          <cell r="L4809">
            <v>0</v>
          </cell>
        </row>
        <row r="4810">
          <cell r="A4810" t="str">
            <v>M5</v>
          </cell>
          <cell r="B4810" t="str">
            <v>W19</v>
          </cell>
          <cell r="C4810">
            <v>43231</v>
          </cell>
          <cell r="D4810" t="str">
            <v>B</v>
          </cell>
          <cell r="E4810" t="str">
            <v>IN T/P</v>
          </cell>
          <cell r="G4810" t="str">
            <v>Old</v>
          </cell>
          <cell r="H4810" t="str">
            <v>Book cover</v>
          </cell>
          <cell r="J4810">
            <v>420</v>
          </cell>
          <cell r="L4810">
            <v>0</v>
          </cell>
        </row>
        <row r="4811">
          <cell r="A4811" t="str">
            <v>M5</v>
          </cell>
          <cell r="B4811" t="str">
            <v>W19</v>
          </cell>
          <cell r="C4811">
            <v>43231</v>
          </cell>
          <cell r="D4811" t="str">
            <v>B</v>
          </cell>
          <cell r="E4811" t="str">
            <v>IN T/P</v>
          </cell>
          <cell r="G4811" t="str">
            <v>Old</v>
          </cell>
          <cell r="H4811" t="str">
            <v>Book cover</v>
          </cell>
          <cell r="J4811">
            <v>425</v>
          </cell>
          <cell r="L4811">
            <v>0</v>
          </cell>
        </row>
        <row r="4812">
          <cell r="A4812" t="str">
            <v>M5</v>
          </cell>
          <cell r="B4812" t="str">
            <v>W19</v>
          </cell>
          <cell r="C4812">
            <v>43231</v>
          </cell>
          <cell r="D4812" t="str">
            <v>B</v>
          </cell>
          <cell r="E4812" t="str">
            <v>IN T/P</v>
          </cell>
          <cell r="G4812" t="str">
            <v>Old</v>
          </cell>
          <cell r="H4812" t="str">
            <v>Book cover</v>
          </cell>
          <cell r="J4812">
            <v>40</v>
          </cell>
          <cell r="L4812">
            <v>0</v>
          </cell>
        </row>
        <row r="4813">
          <cell r="A4813" t="str">
            <v>M5</v>
          </cell>
          <cell r="B4813" t="str">
            <v>W19</v>
          </cell>
          <cell r="C4813">
            <v>43231</v>
          </cell>
          <cell r="D4813" t="str">
            <v>B</v>
          </cell>
          <cell r="E4813" t="str">
            <v>MAIN HEATING</v>
          </cell>
          <cell r="G4813" t="str">
            <v>Old</v>
          </cell>
          <cell r="H4813" t="str">
            <v>Book cover</v>
          </cell>
          <cell r="J4813">
            <v>40</v>
          </cell>
          <cell r="L4813">
            <v>0</v>
          </cell>
        </row>
        <row r="4814">
          <cell r="A4814" t="str">
            <v>M5</v>
          </cell>
          <cell r="B4814" t="str">
            <v>W19</v>
          </cell>
          <cell r="C4814">
            <v>43231</v>
          </cell>
          <cell r="D4814" t="str">
            <v>B</v>
          </cell>
          <cell r="E4814" t="str">
            <v>MAIN HEATING</v>
          </cell>
          <cell r="G4814" t="str">
            <v>New</v>
          </cell>
          <cell r="H4814" t="str">
            <v>Clear View Cover</v>
          </cell>
          <cell r="J4814">
            <v>28</v>
          </cell>
          <cell r="L4814">
            <v>0</v>
          </cell>
        </row>
        <row r="4815">
          <cell r="A4815" t="str">
            <v>M5</v>
          </cell>
          <cell r="B4815" t="str">
            <v>W19</v>
          </cell>
          <cell r="C4815">
            <v>43231</v>
          </cell>
          <cell r="D4815" t="str">
            <v>B</v>
          </cell>
          <cell r="E4815" t="str">
            <v>MAIN HEATING</v>
          </cell>
          <cell r="G4815" t="str">
            <v>New</v>
          </cell>
          <cell r="H4815" t="str">
            <v>Clear View Cover</v>
          </cell>
          <cell r="J4815">
            <v>1007</v>
          </cell>
          <cell r="L4815">
            <v>0</v>
          </cell>
        </row>
        <row r="4816">
          <cell r="A4816" t="str">
            <v>M5</v>
          </cell>
          <cell r="B4816" t="str">
            <v>W19</v>
          </cell>
          <cell r="C4816">
            <v>43231</v>
          </cell>
          <cell r="D4816" t="str">
            <v>B</v>
          </cell>
          <cell r="E4816" t="str">
            <v>MAIN HEATING</v>
          </cell>
          <cell r="G4816" t="str">
            <v>New</v>
          </cell>
          <cell r="H4816" t="str">
            <v>Clear View Cover</v>
          </cell>
          <cell r="J4816">
            <v>720</v>
          </cell>
          <cell r="L4816">
            <v>0</v>
          </cell>
        </row>
        <row r="4817">
          <cell r="A4817" t="str">
            <v>M5</v>
          </cell>
          <cell r="B4817" t="str">
            <v>W19</v>
          </cell>
          <cell r="C4817">
            <v>43231</v>
          </cell>
          <cell r="D4817" t="str">
            <v>B</v>
          </cell>
          <cell r="E4817" t="str">
            <v>MAIN HEATING</v>
          </cell>
          <cell r="G4817" t="str">
            <v>Old</v>
          </cell>
          <cell r="H4817" t="str">
            <v>Clear View Cover</v>
          </cell>
          <cell r="J4817">
            <v>279</v>
          </cell>
          <cell r="L4817">
            <v>0</v>
          </cell>
        </row>
        <row r="4818">
          <cell r="A4818" t="str">
            <v>M5</v>
          </cell>
          <cell r="B4818" t="str">
            <v>W19</v>
          </cell>
          <cell r="C4818">
            <v>43231</v>
          </cell>
          <cell r="D4818" t="str">
            <v>B</v>
          </cell>
          <cell r="E4818" t="str">
            <v>ASSY</v>
          </cell>
          <cell r="G4818" t="str">
            <v>Old</v>
          </cell>
          <cell r="H4818" t="str">
            <v>Book cover</v>
          </cell>
          <cell r="J4818">
            <v>131</v>
          </cell>
          <cell r="L4818">
            <v>0</v>
          </cell>
        </row>
        <row r="4819">
          <cell r="A4819" t="str">
            <v>M5</v>
          </cell>
          <cell r="B4819" t="str">
            <v>W19</v>
          </cell>
          <cell r="C4819">
            <v>43231</v>
          </cell>
          <cell r="D4819" t="str">
            <v>B</v>
          </cell>
          <cell r="E4819" t="str">
            <v>ASSY</v>
          </cell>
          <cell r="G4819" t="str">
            <v>Old</v>
          </cell>
          <cell r="H4819" t="str">
            <v>Book cover</v>
          </cell>
          <cell r="J4819">
            <v>715</v>
          </cell>
          <cell r="L4819">
            <v>5</v>
          </cell>
        </row>
        <row r="4820">
          <cell r="A4820" t="str">
            <v>M5</v>
          </cell>
          <cell r="B4820" t="str">
            <v>W19</v>
          </cell>
          <cell r="C4820">
            <v>43231</v>
          </cell>
          <cell r="D4820" t="str">
            <v>B</v>
          </cell>
          <cell r="E4820" t="str">
            <v>ASSY</v>
          </cell>
          <cell r="G4820" t="str">
            <v>Old</v>
          </cell>
          <cell r="H4820" t="str">
            <v>Book cover</v>
          </cell>
          <cell r="J4820">
            <v>119</v>
          </cell>
          <cell r="L4820">
            <v>0</v>
          </cell>
        </row>
        <row r="4821">
          <cell r="A4821" t="str">
            <v>M5</v>
          </cell>
          <cell r="B4821" t="str">
            <v>W19</v>
          </cell>
          <cell r="C4821">
            <v>43231</v>
          </cell>
          <cell r="D4821" t="str">
            <v>B</v>
          </cell>
          <cell r="E4821" t="str">
            <v>ASSY</v>
          </cell>
          <cell r="G4821" t="str">
            <v>Old</v>
          </cell>
          <cell r="H4821" t="str">
            <v>Book cover</v>
          </cell>
          <cell r="J4821">
            <v>69</v>
          </cell>
          <cell r="L4821">
            <v>0</v>
          </cell>
        </row>
        <row r="4822">
          <cell r="A4822" t="str">
            <v>M5</v>
          </cell>
          <cell r="B4822" t="str">
            <v>W19</v>
          </cell>
          <cell r="C4822">
            <v>43231</v>
          </cell>
          <cell r="D4822" t="str">
            <v>B</v>
          </cell>
          <cell r="E4822" t="str">
            <v>ASSY</v>
          </cell>
          <cell r="G4822" t="str">
            <v>Old</v>
          </cell>
          <cell r="H4822" t="str">
            <v>Book cover</v>
          </cell>
          <cell r="J4822">
            <v>1255</v>
          </cell>
          <cell r="L4822">
            <v>8</v>
          </cell>
        </row>
        <row r="4823">
          <cell r="A4823" t="str">
            <v>M5</v>
          </cell>
          <cell r="B4823" t="str">
            <v>W19</v>
          </cell>
          <cell r="C4823">
            <v>43231</v>
          </cell>
          <cell r="D4823" t="str">
            <v>B</v>
          </cell>
          <cell r="E4823" t="str">
            <v>ASSY</v>
          </cell>
          <cell r="G4823" t="str">
            <v>Old</v>
          </cell>
          <cell r="H4823" t="str">
            <v>Book cover</v>
          </cell>
          <cell r="J4823">
            <v>427</v>
          </cell>
          <cell r="L4823">
            <v>2</v>
          </cell>
        </row>
        <row r="4824">
          <cell r="A4824" t="str">
            <v>M5</v>
          </cell>
          <cell r="B4824" t="str">
            <v>W20</v>
          </cell>
          <cell r="C4824">
            <v>43234</v>
          </cell>
          <cell r="D4824" t="str">
            <v>B</v>
          </cell>
          <cell r="E4824" t="str">
            <v>MAIN HEATING</v>
          </cell>
          <cell r="G4824" t="str">
            <v>New</v>
          </cell>
          <cell r="H4824" t="str">
            <v>Clear View Cover</v>
          </cell>
          <cell r="J4824">
            <v>1856</v>
          </cell>
          <cell r="L4824">
            <v>0</v>
          </cell>
        </row>
        <row r="4825">
          <cell r="A4825" t="str">
            <v>M5</v>
          </cell>
          <cell r="B4825" t="str">
            <v>W20</v>
          </cell>
          <cell r="C4825">
            <v>43234</v>
          </cell>
          <cell r="D4825" t="str">
            <v>B</v>
          </cell>
          <cell r="E4825" t="str">
            <v>MAIN HEATING</v>
          </cell>
          <cell r="G4825" t="str">
            <v>New</v>
          </cell>
          <cell r="H4825" t="str">
            <v>Clear View Cover</v>
          </cell>
          <cell r="J4825">
            <v>1859</v>
          </cell>
          <cell r="L4825">
            <v>0</v>
          </cell>
        </row>
        <row r="4826">
          <cell r="A4826" t="str">
            <v>M5</v>
          </cell>
          <cell r="B4826" t="str">
            <v>W20</v>
          </cell>
          <cell r="C4826">
            <v>43234</v>
          </cell>
          <cell r="D4826" t="str">
            <v>B</v>
          </cell>
          <cell r="E4826" t="str">
            <v>MAIN HEATING</v>
          </cell>
          <cell r="G4826" t="str">
            <v>New</v>
          </cell>
          <cell r="H4826" t="str">
            <v>Clear View Cover</v>
          </cell>
          <cell r="J4826">
            <v>4</v>
          </cell>
          <cell r="L4826">
            <v>0</v>
          </cell>
        </row>
        <row r="4827">
          <cell r="A4827" t="str">
            <v>M5</v>
          </cell>
          <cell r="B4827" t="str">
            <v>W20</v>
          </cell>
          <cell r="C4827">
            <v>43234</v>
          </cell>
          <cell r="D4827" t="str">
            <v>B</v>
          </cell>
          <cell r="E4827" t="str">
            <v>PACKING</v>
          </cell>
          <cell r="G4827" t="str">
            <v>New</v>
          </cell>
          <cell r="H4827" t="str">
            <v>Clear View Cover</v>
          </cell>
          <cell r="J4827">
            <v>2027</v>
          </cell>
          <cell r="L4827">
            <v>17</v>
          </cell>
        </row>
        <row r="4828">
          <cell r="A4828" t="str">
            <v>M5</v>
          </cell>
          <cell r="B4828" t="str">
            <v>W20</v>
          </cell>
          <cell r="C4828">
            <v>43234</v>
          </cell>
          <cell r="D4828" t="str">
            <v>B</v>
          </cell>
          <cell r="E4828" t="str">
            <v>PACKING</v>
          </cell>
          <cell r="G4828" t="str">
            <v>New</v>
          </cell>
          <cell r="H4828" t="str">
            <v>Clear View Cover</v>
          </cell>
          <cell r="J4828">
            <v>712</v>
          </cell>
          <cell r="L4828">
            <v>2</v>
          </cell>
        </row>
        <row r="4829">
          <cell r="A4829" t="str">
            <v>M5</v>
          </cell>
          <cell r="B4829" t="str">
            <v>W20</v>
          </cell>
          <cell r="C4829">
            <v>43234</v>
          </cell>
          <cell r="D4829" t="str">
            <v>B</v>
          </cell>
          <cell r="E4829" t="str">
            <v>ASSY</v>
          </cell>
          <cell r="G4829" t="str">
            <v>Old</v>
          </cell>
          <cell r="H4829" t="str">
            <v>Flip Cover</v>
          </cell>
          <cell r="J4829">
            <v>1404</v>
          </cell>
          <cell r="L4829">
            <v>0</v>
          </cell>
        </row>
        <row r="4830">
          <cell r="A4830" t="str">
            <v>M5</v>
          </cell>
          <cell r="B4830" t="str">
            <v>W20</v>
          </cell>
          <cell r="C4830">
            <v>43234</v>
          </cell>
          <cell r="D4830" t="str">
            <v>B</v>
          </cell>
          <cell r="E4830" t="str">
            <v>ASSY</v>
          </cell>
          <cell r="G4830" t="str">
            <v>Old</v>
          </cell>
          <cell r="H4830" t="str">
            <v>Flip Cover</v>
          </cell>
          <cell r="J4830">
            <v>96</v>
          </cell>
          <cell r="L4830">
            <v>0</v>
          </cell>
        </row>
        <row r="4831">
          <cell r="A4831" t="str">
            <v>M5</v>
          </cell>
          <cell r="B4831" t="str">
            <v>W20</v>
          </cell>
          <cell r="C4831">
            <v>43234</v>
          </cell>
          <cell r="D4831" t="str">
            <v>B</v>
          </cell>
          <cell r="E4831" t="str">
            <v>ASSY</v>
          </cell>
          <cell r="G4831" t="str">
            <v>Old</v>
          </cell>
          <cell r="H4831" t="str">
            <v>Flip Cover</v>
          </cell>
          <cell r="J4831">
            <v>66</v>
          </cell>
          <cell r="L4831">
            <v>0</v>
          </cell>
        </row>
        <row r="4832">
          <cell r="A4832" t="str">
            <v>M5</v>
          </cell>
          <cell r="B4832" t="str">
            <v>W20</v>
          </cell>
          <cell r="C4832">
            <v>43234</v>
          </cell>
          <cell r="D4832" t="str">
            <v>B</v>
          </cell>
          <cell r="E4832" t="str">
            <v>ASSY</v>
          </cell>
          <cell r="G4832" t="str">
            <v>Old</v>
          </cell>
          <cell r="H4832" t="str">
            <v>Flip Cover</v>
          </cell>
          <cell r="J4832">
            <v>27</v>
          </cell>
          <cell r="L4832">
            <v>0</v>
          </cell>
        </row>
        <row r="4833">
          <cell r="A4833" t="str">
            <v>M5</v>
          </cell>
          <cell r="B4833" t="str">
            <v>W20</v>
          </cell>
          <cell r="C4833">
            <v>43234</v>
          </cell>
          <cell r="D4833" t="str">
            <v>B</v>
          </cell>
          <cell r="E4833" t="str">
            <v>ASSY</v>
          </cell>
          <cell r="G4833" t="str">
            <v>New</v>
          </cell>
          <cell r="H4833" t="str">
            <v>Clear View Cover</v>
          </cell>
          <cell r="J4833">
            <v>4</v>
          </cell>
          <cell r="L4833">
            <v>0</v>
          </cell>
        </row>
        <row r="4834">
          <cell r="A4834" t="str">
            <v>M5</v>
          </cell>
          <cell r="B4834" t="str">
            <v>W20</v>
          </cell>
          <cell r="C4834">
            <v>43234</v>
          </cell>
          <cell r="D4834" t="str">
            <v>B</v>
          </cell>
          <cell r="E4834" t="str">
            <v>ASSY</v>
          </cell>
          <cell r="G4834" t="str">
            <v>New</v>
          </cell>
          <cell r="H4834" t="str">
            <v>Clear View Cover</v>
          </cell>
          <cell r="J4834">
            <v>10</v>
          </cell>
          <cell r="L4834">
            <v>0</v>
          </cell>
        </row>
        <row r="4835">
          <cell r="A4835" t="str">
            <v>M5</v>
          </cell>
          <cell r="B4835" t="str">
            <v>W20</v>
          </cell>
          <cell r="C4835">
            <v>43234</v>
          </cell>
          <cell r="D4835" t="str">
            <v>B</v>
          </cell>
          <cell r="E4835" t="str">
            <v>ASSY</v>
          </cell>
          <cell r="G4835" t="str">
            <v>New</v>
          </cell>
          <cell r="H4835" t="str">
            <v>Clear View Cover</v>
          </cell>
          <cell r="J4835">
            <v>3128</v>
          </cell>
          <cell r="L4835">
            <v>4</v>
          </cell>
        </row>
        <row r="4836">
          <cell r="A4836" t="str">
            <v>M5</v>
          </cell>
          <cell r="B4836" t="str">
            <v>W20</v>
          </cell>
          <cell r="C4836">
            <v>43234</v>
          </cell>
          <cell r="D4836" t="str">
            <v>B</v>
          </cell>
          <cell r="E4836" t="str">
            <v>PACKING</v>
          </cell>
          <cell r="G4836" t="str">
            <v>New</v>
          </cell>
          <cell r="H4836" t="str">
            <v>Clear View Cover</v>
          </cell>
          <cell r="J4836">
            <v>940</v>
          </cell>
          <cell r="L4836">
            <v>3</v>
          </cell>
        </row>
        <row r="4837">
          <cell r="A4837" t="str">
            <v>M5</v>
          </cell>
          <cell r="B4837" t="str">
            <v>W20</v>
          </cell>
          <cell r="C4837">
            <v>43234</v>
          </cell>
          <cell r="D4837" t="str">
            <v>B</v>
          </cell>
          <cell r="E4837" t="str">
            <v>PACKING</v>
          </cell>
          <cell r="G4837" t="str">
            <v>New</v>
          </cell>
          <cell r="H4837" t="str">
            <v>Clear View Cover</v>
          </cell>
          <cell r="J4837">
            <v>1486</v>
          </cell>
          <cell r="L4837">
            <v>6</v>
          </cell>
        </row>
        <row r="4838">
          <cell r="A4838" t="str">
            <v>M5</v>
          </cell>
          <cell r="B4838" t="str">
            <v>W20</v>
          </cell>
          <cell r="C4838">
            <v>43234</v>
          </cell>
          <cell r="D4838" t="str">
            <v>B</v>
          </cell>
          <cell r="E4838" t="str">
            <v>PACKING</v>
          </cell>
          <cell r="G4838" t="str">
            <v>New</v>
          </cell>
          <cell r="H4838" t="str">
            <v>Clear View Cover</v>
          </cell>
          <cell r="J4838">
            <v>524</v>
          </cell>
          <cell r="L4838">
            <v>4</v>
          </cell>
        </row>
        <row r="4839">
          <cell r="A4839" t="str">
            <v>M5</v>
          </cell>
          <cell r="B4839" t="str">
            <v>W20</v>
          </cell>
          <cell r="C4839">
            <v>43234</v>
          </cell>
          <cell r="D4839" t="str">
            <v>B</v>
          </cell>
          <cell r="E4839" t="str">
            <v>PACKING</v>
          </cell>
          <cell r="G4839" t="str">
            <v>Old</v>
          </cell>
          <cell r="H4839" t="str">
            <v>Flip Cover</v>
          </cell>
          <cell r="J4839">
            <v>603</v>
          </cell>
          <cell r="L4839">
            <v>3</v>
          </cell>
        </row>
        <row r="4840">
          <cell r="A4840" t="str">
            <v>M5</v>
          </cell>
          <cell r="B4840" t="str">
            <v>W20</v>
          </cell>
          <cell r="C4840">
            <v>43234</v>
          </cell>
          <cell r="D4840" t="str">
            <v>B</v>
          </cell>
          <cell r="E4840" t="str">
            <v>PACKING</v>
          </cell>
          <cell r="G4840" t="str">
            <v>Old</v>
          </cell>
          <cell r="H4840" t="str">
            <v>Flip Cover</v>
          </cell>
          <cell r="J4840">
            <v>684</v>
          </cell>
          <cell r="L4840">
            <v>4</v>
          </cell>
        </row>
        <row r="4841">
          <cell r="A4841" t="str">
            <v>M5</v>
          </cell>
          <cell r="B4841" t="str">
            <v>W20</v>
          </cell>
          <cell r="C4841">
            <v>43234</v>
          </cell>
          <cell r="D4841" t="str">
            <v>B</v>
          </cell>
          <cell r="E4841" t="str">
            <v>PACKING</v>
          </cell>
          <cell r="G4841" t="str">
            <v>Old Silicon</v>
          </cell>
          <cell r="H4841" t="str">
            <v>Silicon</v>
          </cell>
          <cell r="J4841">
            <v>53</v>
          </cell>
          <cell r="L4841">
            <v>10</v>
          </cell>
        </row>
        <row r="4842">
          <cell r="A4842" t="str">
            <v>M5</v>
          </cell>
          <cell r="B4842" t="str">
            <v>W20</v>
          </cell>
          <cell r="C4842">
            <v>43234</v>
          </cell>
          <cell r="D4842" t="str">
            <v>B</v>
          </cell>
          <cell r="E4842" t="str">
            <v>PACKING</v>
          </cell>
          <cell r="G4842" t="str">
            <v>Old Silicon</v>
          </cell>
          <cell r="H4842" t="str">
            <v>Silicon</v>
          </cell>
          <cell r="J4842">
            <v>44</v>
          </cell>
          <cell r="L4842">
            <v>4</v>
          </cell>
        </row>
        <row r="4843">
          <cell r="A4843" t="str">
            <v>M5</v>
          </cell>
          <cell r="B4843" t="str">
            <v>W20</v>
          </cell>
          <cell r="C4843">
            <v>43234</v>
          </cell>
          <cell r="D4843" t="str">
            <v>B</v>
          </cell>
          <cell r="E4843" t="str">
            <v>PACKING</v>
          </cell>
          <cell r="G4843" t="str">
            <v>Old Silicon</v>
          </cell>
          <cell r="H4843" t="str">
            <v>Silicon</v>
          </cell>
          <cell r="J4843">
            <v>657</v>
          </cell>
          <cell r="L4843">
            <v>22</v>
          </cell>
        </row>
        <row r="4844">
          <cell r="A4844" t="str">
            <v>M5</v>
          </cell>
          <cell r="B4844" t="str">
            <v>W20</v>
          </cell>
          <cell r="C4844">
            <v>43234</v>
          </cell>
          <cell r="D4844" t="str">
            <v>B</v>
          </cell>
          <cell r="E4844" t="str">
            <v>PACKING</v>
          </cell>
          <cell r="G4844" t="str">
            <v>Old Silicon</v>
          </cell>
          <cell r="H4844" t="str">
            <v>Silicon</v>
          </cell>
          <cell r="J4844">
            <v>177</v>
          </cell>
          <cell r="L4844">
            <v>17</v>
          </cell>
        </row>
        <row r="4845">
          <cell r="A4845" t="str">
            <v>M5</v>
          </cell>
          <cell r="B4845" t="str">
            <v>W20</v>
          </cell>
          <cell r="C4845">
            <v>43234</v>
          </cell>
          <cell r="D4845" t="str">
            <v>B</v>
          </cell>
          <cell r="E4845" t="str">
            <v>PACKING</v>
          </cell>
          <cell r="G4845" t="str">
            <v>New Silicon</v>
          </cell>
          <cell r="H4845" t="str">
            <v>Silicon</v>
          </cell>
          <cell r="J4845">
            <v>1574</v>
          </cell>
          <cell r="L4845">
            <v>94</v>
          </cell>
        </row>
        <row r="4846">
          <cell r="A4846" t="str">
            <v>M5</v>
          </cell>
          <cell r="B4846" t="str">
            <v>W20</v>
          </cell>
          <cell r="C4846">
            <v>43234</v>
          </cell>
          <cell r="D4846" t="str">
            <v>B</v>
          </cell>
          <cell r="E4846" t="str">
            <v>PACKING</v>
          </cell>
          <cell r="G4846" t="str">
            <v>Old</v>
          </cell>
          <cell r="H4846" t="str">
            <v>Clear View Cover</v>
          </cell>
          <cell r="J4846">
            <v>1689</v>
          </cell>
          <cell r="L4846">
            <v>14</v>
          </cell>
        </row>
        <row r="4847">
          <cell r="A4847" t="str">
            <v>M5</v>
          </cell>
          <cell r="B4847" t="str">
            <v>W20</v>
          </cell>
          <cell r="C4847">
            <v>43234</v>
          </cell>
          <cell r="D4847" t="str">
            <v>B</v>
          </cell>
          <cell r="E4847" t="str">
            <v>PACKING</v>
          </cell>
          <cell r="G4847" t="str">
            <v>Old</v>
          </cell>
          <cell r="H4847" t="str">
            <v>Flip Cover</v>
          </cell>
          <cell r="J4847">
            <v>844</v>
          </cell>
          <cell r="L4847">
            <v>4</v>
          </cell>
        </row>
        <row r="4848">
          <cell r="A4848" t="str">
            <v>M5</v>
          </cell>
          <cell r="B4848" t="str">
            <v>W20</v>
          </cell>
          <cell r="C4848">
            <v>43234</v>
          </cell>
          <cell r="D4848" t="str">
            <v>B</v>
          </cell>
          <cell r="E4848" t="str">
            <v>PACKING</v>
          </cell>
          <cell r="G4848" t="str">
            <v>Old</v>
          </cell>
          <cell r="H4848" t="str">
            <v>Flip Cover</v>
          </cell>
          <cell r="J4848">
            <v>224</v>
          </cell>
          <cell r="L4848">
            <v>4</v>
          </cell>
        </row>
        <row r="4849">
          <cell r="A4849" t="str">
            <v>M5</v>
          </cell>
          <cell r="B4849" t="str">
            <v>W20</v>
          </cell>
          <cell r="C4849">
            <v>43234</v>
          </cell>
          <cell r="D4849" t="str">
            <v>B</v>
          </cell>
          <cell r="E4849" t="str">
            <v>PACKING</v>
          </cell>
          <cell r="G4849" t="str">
            <v>Old</v>
          </cell>
          <cell r="H4849" t="str">
            <v>Book cover</v>
          </cell>
          <cell r="J4849">
            <v>3577</v>
          </cell>
          <cell r="L4849">
            <v>17</v>
          </cell>
        </row>
        <row r="4850">
          <cell r="A4850" t="str">
            <v>M5</v>
          </cell>
          <cell r="B4850" t="str">
            <v>W20</v>
          </cell>
          <cell r="C4850">
            <v>43234</v>
          </cell>
          <cell r="D4850" t="str">
            <v>B</v>
          </cell>
          <cell r="E4850" t="str">
            <v>PACKING</v>
          </cell>
          <cell r="G4850" t="str">
            <v>Old</v>
          </cell>
          <cell r="H4850" t="str">
            <v>Book cover</v>
          </cell>
          <cell r="J4850">
            <v>364</v>
          </cell>
          <cell r="L4850">
            <v>6</v>
          </cell>
        </row>
        <row r="4851">
          <cell r="A4851" t="str">
            <v>M5</v>
          </cell>
          <cell r="B4851" t="str">
            <v>W20</v>
          </cell>
          <cell r="C4851">
            <v>43234</v>
          </cell>
          <cell r="D4851" t="str">
            <v>B</v>
          </cell>
          <cell r="E4851" t="str">
            <v>PACKING</v>
          </cell>
          <cell r="G4851" t="str">
            <v>Old</v>
          </cell>
          <cell r="H4851" t="str">
            <v>Book cover</v>
          </cell>
          <cell r="J4851">
            <v>936</v>
          </cell>
          <cell r="L4851">
            <v>16</v>
          </cell>
        </row>
        <row r="4852">
          <cell r="A4852" t="str">
            <v>M5</v>
          </cell>
          <cell r="B4852" t="str">
            <v>W20</v>
          </cell>
          <cell r="C4852">
            <v>43234</v>
          </cell>
          <cell r="D4852" t="str">
            <v>B</v>
          </cell>
          <cell r="E4852" t="str">
            <v>PACKING</v>
          </cell>
          <cell r="G4852" t="str">
            <v>Old</v>
          </cell>
          <cell r="H4852" t="str">
            <v>Book cover</v>
          </cell>
          <cell r="J4852">
            <v>101</v>
          </cell>
          <cell r="L4852">
            <v>1</v>
          </cell>
        </row>
        <row r="4853">
          <cell r="A4853" t="str">
            <v>M5</v>
          </cell>
          <cell r="B4853" t="str">
            <v>W20</v>
          </cell>
          <cell r="C4853">
            <v>43234</v>
          </cell>
          <cell r="D4853" t="str">
            <v>B</v>
          </cell>
          <cell r="E4853" t="str">
            <v>PACKING</v>
          </cell>
          <cell r="G4853" t="str">
            <v>Old</v>
          </cell>
          <cell r="H4853" t="str">
            <v>Book cover</v>
          </cell>
          <cell r="J4853">
            <v>61</v>
          </cell>
          <cell r="L4853">
            <v>1</v>
          </cell>
        </row>
        <row r="4854">
          <cell r="A4854" t="str">
            <v>M5</v>
          </cell>
          <cell r="B4854" t="str">
            <v>W20</v>
          </cell>
          <cell r="C4854">
            <v>43234</v>
          </cell>
          <cell r="D4854" t="str">
            <v>B</v>
          </cell>
          <cell r="E4854" t="str">
            <v>PACKING</v>
          </cell>
          <cell r="G4854" t="str">
            <v>Old</v>
          </cell>
          <cell r="H4854" t="str">
            <v>Flip Cover</v>
          </cell>
          <cell r="J4854">
            <v>601</v>
          </cell>
          <cell r="L4854">
            <v>1</v>
          </cell>
        </row>
        <row r="4855">
          <cell r="A4855" t="str">
            <v>M5</v>
          </cell>
          <cell r="B4855" t="str">
            <v>W20</v>
          </cell>
          <cell r="C4855">
            <v>43234</v>
          </cell>
          <cell r="D4855" t="str">
            <v>B</v>
          </cell>
          <cell r="E4855" t="str">
            <v>ASSY</v>
          </cell>
          <cell r="G4855" t="str">
            <v>New</v>
          </cell>
          <cell r="H4855" t="str">
            <v>Clear View Cover</v>
          </cell>
          <cell r="J4855">
            <v>306</v>
          </cell>
          <cell r="L4855">
            <v>0</v>
          </cell>
        </row>
        <row r="4856">
          <cell r="A4856" t="str">
            <v>M5</v>
          </cell>
          <cell r="B4856" t="str">
            <v>W20</v>
          </cell>
          <cell r="C4856">
            <v>43234</v>
          </cell>
          <cell r="D4856" t="str">
            <v>B</v>
          </cell>
          <cell r="E4856" t="str">
            <v>ASSY</v>
          </cell>
          <cell r="G4856" t="str">
            <v>New</v>
          </cell>
          <cell r="H4856" t="str">
            <v>Clear View Cover</v>
          </cell>
          <cell r="J4856">
            <v>6</v>
          </cell>
          <cell r="L4856">
            <v>0</v>
          </cell>
        </row>
        <row r="4857">
          <cell r="A4857" t="str">
            <v>M5</v>
          </cell>
          <cell r="B4857" t="str">
            <v>W20</v>
          </cell>
          <cell r="C4857">
            <v>43234</v>
          </cell>
          <cell r="D4857" t="str">
            <v>B</v>
          </cell>
          <cell r="E4857" t="str">
            <v>ASSY</v>
          </cell>
          <cell r="G4857" t="str">
            <v>New</v>
          </cell>
          <cell r="H4857" t="str">
            <v>Clear View Cover</v>
          </cell>
          <cell r="J4857">
            <v>1198</v>
          </cell>
          <cell r="L4857">
            <v>0</v>
          </cell>
        </row>
        <row r="4858">
          <cell r="A4858" t="str">
            <v>M5</v>
          </cell>
          <cell r="B4858" t="str">
            <v>W20</v>
          </cell>
          <cell r="C4858">
            <v>43234</v>
          </cell>
          <cell r="D4858" t="str">
            <v>B</v>
          </cell>
          <cell r="E4858" t="str">
            <v>ASSY</v>
          </cell>
          <cell r="G4858" t="str">
            <v>New</v>
          </cell>
          <cell r="H4858" t="str">
            <v>Clear View Cover</v>
          </cell>
          <cell r="J4858">
            <v>572</v>
          </cell>
          <cell r="L4858">
            <v>0</v>
          </cell>
        </row>
        <row r="4859">
          <cell r="A4859" t="str">
            <v>M5</v>
          </cell>
          <cell r="B4859" t="str">
            <v>W20</v>
          </cell>
          <cell r="C4859">
            <v>43234</v>
          </cell>
          <cell r="D4859" t="str">
            <v>B</v>
          </cell>
          <cell r="E4859" t="str">
            <v>MAIN HEATING</v>
          </cell>
          <cell r="G4859" t="str">
            <v>New</v>
          </cell>
          <cell r="H4859" t="str">
            <v>Clear View Cover</v>
          </cell>
          <cell r="J4859">
            <v>1667</v>
          </cell>
          <cell r="L4859">
            <v>0</v>
          </cell>
        </row>
        <row r="4860">
          <cell r="A4860" t="str">
            <v>M5</v>
          </cell>
          <cell r="B4860" t="str">
            <v>W20</v>
          </cell>
          <cell r="C4860">
            <v>43234</v>
          </cell>
          <cell r="D4860" t="str">
            <v>B</v>
          </cell>
          <cell r="E4860" t="str">
            <v>MAIN HEATING</v>
          </cell>
          <cell r="G4860" t="str">
            <v>New</v>
          </cell>
          <cell r="H4860" t="str">
            <v>Clear View Cover</v>
          </cell>
          <cell r="J4860">
            <v>1082</v>
          </cell>
          <cell r="L4860">
            <v>0</v>
          </cell>
        </row>
        <row r="4861">
          <cell r="A4861" t="str">
            <v>M5</v>
          </cell>
          <cell r="B4861" t="str">
            <v>W20</v>
          </cell>
          <cell r="C4861">
            <v>43234</v>
          </cell>
          <cell r="D4861" t="str">
            <v>B</v>
          </cell>
          <cell r="E4861" t="str">
            <v>MAIN HEATING</v>
          </cell>
          <cell r="G4861" t="str">
            <v>New</v>
          </cell>
          <cell r="H4861" t="str">
            <v>Clear View Cover</v>
          </cell>
          <cell r="J4861">
            <v>988</v>
          </cell>
          <cell r="L4861">
            <v>0</v>
          </cell>
        </row>
        <row r="4862">
          <cell r="A4862" t="str">
            <v>M5</v>
          </cell>
          <cell r="B4862" t="str">
            <v>W20</v>
          </cell>
          <cell r="C4862">
            <v>43234</v>
          </cell>
          <cell r="D4862" t="str">
            <v>B</v>
          </cell>
          <cell r="E4862" t="str">
            <v>MAIN HEATING</v>
          </cell>
          <cell r="G4862" t="str">
            <v>Old</v>
          </cell>
          <cell r="H4862" t="str">
            <v>Clear View Cover</v>
          </cell>
          <cell r="J4862">
            <v>1326</v>
          </cell>
          <cell r="L4862">
            <v>0</v>
          </cell>
        </row>
        <row r="4863">
          <cell r="A4863" t="str">
            <v>M5</v>
          </cell>
          <cell r="B4863" t="str">
            <v>W20</v>
          </cell>
          <cell r="C4863">
            <v>43234</v>
          </cell>
          <cell r="D4863" t="str">
            <v>B</v>
          </cell>
          <cell r="E4863" t="str">
            <v>MAIN HEATING</v>
          </cell>
          <cell r="G4863" t="str">
            <v>Old</v>
          </cell>
          <cell r="H4863" t="str">
            <v>Clear View Cover</v>
          </cell>
          <cell r="J4863">
            <v>576</v>
          </cell>
          <cell r="L4863">
            <v>0</v>
          </cell>
        </row>
        <row r="4864">
          <cell r="A4864" t="str">
            <v>M5</v>
          </cell>
          <cell r="B4864" t="str">
            <v>W20</v>
          </cell>
          <cell r="C4864">
            <v>43234</v>
          </cell>
          <cell r="D4864" t="str">
            <v>B</v>
          </cell>
          <cell r="E4864" t="str">
            <v>ASSY</v>
          </cell>
          <cell r="G4864" t="str">
            <v>Old</v>
          </cell>
          <cell r="H4864" t="str">
            <v>Clear View Cover</v>
          </cell>
          <cell r="J4864">
            <v>826</v>
          </cell>
          <cell r="L4864">
            <v>0</v>
          </cell>
        </row>
        <row r="4865">
          <cell r="A4865" t="str">
            <v>M5</v>
          </cell>
          <cell r="B4865" t="str">
            <v>W20</v>
          </cell>
          <cell r="C4865">
            <v>43234</v>
          </cell>
          <cell r="D4865" t="str">
            <v>B</v>
          </cell>
          <cell r="E4865" t="str">
            <v>ASSY</v>
          </cell>
          <cell r="G4865" t="str">
            <v>Old</v>
          </cell>
          <cell r="H4865" t="str">
            <v>Clear View Cover</v>
          </cell>
          <cell r="J4865">
            <v>838</v>
          </cell>
          <cell r="L4865">
            <v>0</v>
          </cell>
        </row>
        <row r="4866">
          <cell r="A4866" t="str">
            <v>M5</v>
          </cell>
          <cell r="B4866" t="str">
            <v>W20</v>
          </cell>
          <cell r="C4866">
            <v>43234</v>
          </cell>
          <cell r="D4866" t="str">
            <v>B</v>
          </cell>
          <cell r="E4866" t="str">
            <v>EDGE COATING</v>
          </cell>
          <cell r="G4866" t="str">
            <v>Old</v>
          </cell>
          <cell r="H4866" t="str">
            <v>Book cover</v>
          </cell>
          <cell r="J4866">
            <v>1379</v>
          </cell>
          <cell r="L4866">
            <v>0</v>
          </cell>
        </row>
        <row r="4867">
          <cell r="A4867" t="str">
            <v>M5</v>
          </cell>
          <cell r="B4867" t="str">
            <v>W20</v>
          </cell>
          <cell r="C4867">
            <v>43234</v>
          </cell>
          <cell r="D4867" t="str">
            <v>B</v>
          </cell>
          <cell r="E4867" t="str">
            <v>EDGE COATING</v>
          </cell>
          <cell r="G4867" t="str">
            <v>Old</v>
          </cell>
          <cell r="H4867" t="str">
            <v>Book cover</v>
          </cell>
          <cell r="J4867">
            <v>1143</v>
          </cell>
          <cell r="L4867">
            <v>0</v>
          </cell>
        </row>
        <row r="4868">
          <cell r="A4868" t="str">
            <v>M5</v>
          </cell>
          <cell r="B4868" t="str">
            <v>W20</v>
          </cell>
          <cell r="C4868">
            <v>43234</v>
          </cell>
          <cell r="D4868" t="str">
            <v>B</v>
          </cell>
          <cell r="E4868" t="str">
            <v>EDGE COATING</v>
          </cell>
          <cell r="G4868" t="str">
            <v>Old</v>
          </cell>
          <cell r="H4868" t="str">
            <v>Book cover</v>
          </cell>
          <cell r="J4868">
            <v>102</v>
          </cell>
          <cell r="L4868">
            <v>0</v>
          </cell>
        </row>
        <row r="4869">
          <cell r="A4869" t="str">
            <v>M5</v>
          </cell>
          <cell r="B4869" t="str">
            <v>W20</v>
          </cell>
          <cell r="C4869">
            <v>43234</v>
          </cell>
          <cell r="D4869" t="str">
            <v>B</v>
          </cell>
          <cell r="E4869" t="str">
            <v>EDGE COATING</v>
          </cell>
          <cell r="G4869" t="str">
            <v>Old</v>
          </cell>
          <cell r="H4869" t="str">
            <v>Book cover</v>
          </cell>
          <cell r="J4869">
            <v>70</v>
          </cell>
          <cell r="L4869">
            <v>0</v>
          </cell>
        </row>
        <row r="4870">
          <cell r="A4870" t="str">
            <v>M5</v>
          </cell>
          <cell r="B4870" t="str">
            <v>W20</v>
          </cell>
          <cell r="C4870">
            <v>43234</v>
          </cell>
          <cell r="D4870" t="str">
            <v>B</v>
          </cell>
          <cell r="E4870" t="str">
            <v>EDGE COATING</v>
          </cell>
          <cell r="G4870" t="str">
            <v>Old</v>
          </cell>
          <cell r="H4870" t="str">
            <v>Book cover</v>
          </cell>
          <cell r="J4870">
            <v>404</v>
          </cell>
          <cell r="L4870">
            <v>0</v>
          </cell>
        </row>
        <row r="4871">
          <cell r="A4871" t="str">
            <v>M5</v>
          </cell>
          <cell r="B4871" t="str">
            <v>W20</v>
          </cell>
          <cell r="C4871">
            <v>43234</v>
          </cell>
          <cell r="D4871" t="str">
            <v>B</v>
          </cell>
          <cell r="E4871" t="str">
            <v>EDGE COATING</v>
          </cell>
          <cell r="G4871" t="str">
            <v>Old</v>
          </cell>
          <cell r="H4871" t="str">
            <v>Book cover</v>
          </cell>
          <cell r="J4871">
            <v>383</v>
          </cell>
          <cell r="L4871">
            <v>0</v>
          </cell>
        </row>
        <row r="4872">
          <cell r="A4872" t="str">
            <v>M5</v>
          </cell>
          <cell r="B4872" t="str">
            <v>W20</v>
          </cell>
          <cell r="C4872">
            <v>43234</v>
          </cell>
          <cell r="D4872" t="str">
            <v>B</v>
          </cell>
          <cell r="E4872" t="str">
            <v>EDGE COATING</v>
          </cell>
          <cell r="G4872" t="str">
            <v>Old</v>
          </cell>
          <cell r="H4872" t="str">
            <v>Book cover</v>
          </cell>
          <cell r="J4872">
            <v>189</v>
          </cell>
          <cell r="L4872">
            <v>0</v>
          </cell>
        </row>
        <row r="4873">
          <cell r="A4873" t="str">
            <v>M5</v>
          </cell>
          <cell r="B4873" t="str">
            <v>W20</v>
          </cell>
          <cell r="C4873">
            <v>43234</v>
          </cell>
          <cell r="D4873" t="str">
            <v>B</v>
          </cell>
          <cell r="E4873" t="str">
            <v>ASSY</v>
          </cell>
          <cell r="G4873" t="str">
            <v>Old Silicon</v>
          </cell>
          <cell r="H4873" t="str">
            <v>Silicon</v>
          </cell>
          <cell r="J4873">
            <v>499</v>
          </cell>
          <cell r="L4873">
            <v>2</v>
          </cell>
        </row>
        <row r="4874">
          <cell r="A4874" t="str">
            <v>M5</v>
          </cell>
          <cell r="B4874" t="str">
            <v>W20</v>
          </cell>
          <cell r="C4874">
            <v>43234</v>
          </cell>
          <cell r="D4874" t="str">
            <v>B</v>
          </cell>
          <cell r="E4874" t="str">
            <v>ASSY</v>
          </cell>
          <cell r="G4874" t="str">
            <v>Old Silicon</v>
          </cell>
          <cell r="H4874" t="str">
            <v>Silicon</v>
          </cell>
          <cell r="J4874">
            <v>38</v>
          </cell>
          <cell r="L4874">
            <v>3</v>
          </cell>
        </row>
        <row r="4875">
          <cell r="A4875" t="str">
            <v>M5</v>
          </cell>
          <cell r="B4875" t="str">
            <v>W20</v>
          </cell>
          <cell r="C4875">
            <v>43234</v>
          </cell>
          <cell r="D4875" t="str">
            <v>B</v>
          </cell>
          <cell r="E4875" t="str">
            <v>ASSY</v>
          </cell>
          <cell r="G4875" t="str">
            <v>Old Silicon</v>
          </cell>
          <cell r="H4875" t="str">
            <v>Silicon</v>
          </cell>
          <cell r="J4875">
            <v>43</v>
          </cell>
          <cell r="L4875">
            <v>0</v>
          </cell>
        </row>
        <row r="4876">
          <cell r="A4876" t="str">
            <v>M5</v>
          </cell>
          <cell r="B4876" t="str">
            <v>W20</v>
          </cell>
          <cell r="C4876">
            <v>43234</v>
          </cell>
          <cell r="D4876" t="str">
            <v>B</v>
          </cell>
          <cell r="E4876" t="str">
            <v>ASSY</v>
          </cell>
          <cell r="G4876" t="str">
            <v>Old Silicon</v>
          </cell>
          <cell r="H4876" t="str">
            <v>Silicon</v>
          </cell>
          <cell r="J4876">
            <v>172</v>
          </cell>
          <cell r="L4876">
            <v>1</v>
          </cell>
        </row>
        <row r="4877">
          <cell r="A4877" t="str">
            <v>M5</v>
          </cell>
          <cell r="B4877" t="str">
            <v>W20</v>
          </cell>
          <cell r="C4877">
            <v>43234</v>
          </cell>
          <cell r="D4877" t="str">
            <v>B</v>
          </cell>
          <cell r="E4877" t="str">
            <v>ASSY</v>
          </cell>
          <cell r="G4877" t="str">
            <v>New Silicon</v>
          </cell>
          <cell r="H4877" t="str">
            <v>Silicon</v>
          </cell>
          <cell r="J4877">
            <v>1249</v>
          </cell>
          <cell r="L4877">
            <v>4</v>
          </cell>
        </row>
        <row r="4878">
          <cell r="A4878" t="str">
            <v>M5</v>
          </cell>
          <cell r="B4878" t="str">
            <v>W20</v>
          </cell>
          <cell r="C4878">
            <v>43234</v>
          </cell>
          <cell r="D4878" t="str">
            <v>B</v>
          </cell>
          <cell r="E4878" t="str">
            <v>ASSY</v>
          </cell>
          <cell r="G4878" t="str">
            <v>New Silicon</v>
          </cell>
          <cell r="H4878" t="str">
            <v>Silicon</v>
          </cell>
          <cell r="J4878">
            <v>356</v>
          </cell>
          <cell r="L4878">
            <v>2</v>
          </cell>
        </row>
        <row r="4879">
          <cell r="A4879" t="str">
            <v>M5</v>
          </cell>
          <cell r="B4879" t="str">
            <v>W20</v>
          </cell>
          <cell r="C4879">
            <v>43234</v>
          </cell>
          <cell r="D4879" t="str">
            <v>B</v>
          </cell>
          <cell r="E4879" t="str">
            <v>ASSY</v>
          </cell>
          <cell r="G4879" t="str">
            <v>Old Silicon</v>
          </cell>
          <cell r="H4879" t="str">
            <v>Silicon</v>
          </cell>
          <cell r="J4879">
            <v>102</v>
          </cell>
          <cell r="L4879">
            <v>0</v>
          </cell>
        </row>
        <row r="4880">
          <cell r="A4880" t="str">
            <v>M5</v>
          </cell>
          <cell r="B4880" t="str">
            <v>W20</v>
          </cell>
          <cell r="C4880">
            <v>43234</v>
          </cell>
          <cell r="D4880" t="str">
            <v>B</v>
          </cell>
          <cell r="E4880" t="str">
            <v>EDGE COATING</v>
          </cell>
          <cell r="G4880" t="str">
            <v>New</v>
          </cell>
          <cell r="H4880" t="str">
            <v>Clear View Cover</v>
          </cell>
          <cell r="J4880">
            <v>730</v>
          </cell>
          <cell r="L4880">
            <v>0</v>
          </cell>
        </row>
        <row r="4881">
          <cell r="A4881" t="str">
            <v>M5</v>
          </cell>
          <cell r="B4881" t="str">
            <v>W20</v>
          </cell>
          <cell r="C4881">
            <v>43234</v>
          </cell>
          <cell r="D4881" t="str">
            <v>B</v>
          </cell>
          <cell r="E4881" t="str">
            <v>EDGE COATING</v>
          </cell>
          <cell r="G4881" t="str">
            <v>New</v>
          </cell>
          <cell r="H4881" t="str">
            <v>Clear View Cover</v>
          </cell>
          <cell r="J4881">
            <v>198</v>
          </cell>
          <cell r="L4881">
            <v>0</v>
          </cell>
        </row>
        <row r="4882">
          <cell r="A4882" t="str">
            <v>M5</v>
          </cell>
          <cell r="B4882" t="str">
            <v>W20</v>
          </cell>
          <cell r="C4882">
            <v>43234</v>
          </cell>
          <cell r="D4882" t="str">
            <v>B</v>
          </cell>
          <cell r="E4882" t="str">
            <v>EDGE COATING</v>
          </cell>
          <cell r="G4882" t="str">
            <v>New</v>
          </cell>
          <cell r="H4882" t="str">
            <v>Clear View Cover</v>
          </cell>
          <cell r="J4882">
            <v>1096</v>
          </cell>
          <cell r="L4882">
            <v>0</v>
          </cell>
        </row>
        <row r="4883">
          <cell r="A4883" t="str">
            <v>M5</v>
          </cell>
          <cell r="B4883" t="str">
            <v>W20</v>
          </cell>
          <cell r="C4883">
            <v>43234</v>
          </cell>
          <cell r="D4883" t="str">
            <v>B</v>
          </cell>
          <cell r="E4883" t="str">
            <v>EDGE COATING</v>
          </cell>
          <cell r="G4883" t="str">
            <v>New</v>
          </cell>
          <cell r="H4883" t="str">
            <v>Clear View Cover</v>
          </cell>
          <cell r="J4883">
            <v>655</v>
          </cell>
          <cell r="L4883">
            <v>0</v>
          </cell>
        </row>
        <row r="4884">
          <cell r="A4884" t="str">
            <v>M5</v>
          </cell>
          <cell r="B4884" t="str">
            <v>W20</v>
          </cell>
          <cell r="C4884">
            <v>43234</v>
          </cell>
          <cell r="D4884" t="str">
            <v>B</v>
          </cell>
          <cell r="E4884" t="str">
            <v>EDGE COATING</v>
          </cell>
          <cell r="G4884" t="str">
            <v>Old</v>
          </cell>
          <cell r="H4884" t="str">
            <v>Clear View Cover</v>
          </cell>
          <cell r="J4884">
            <v>1035</v>
          </cell>
          <cell r="L4884">
            <v>0</v>
          </cell>
        </row>
        <row r="4885">
          <cell r="A4885" t="str">
            <v>M5</v>
          </cell>
          <cell r="B4885" t="str">
            <v>W20</v>
          </cell>
          <cell r="C4885">
            <v>43234</v>
          </cell>
          <cell r="D4885" t="str">
            <v>B</v>
          </cell>
          <cell r="E4885" t="str">
            <v>EDGE COATING</v>
          </cell>
          <cell r="G4885" t="str">
            <v>Old</v>
          </cell>
          <cell r="H4885" t="str">
            <v>Clear View Cover</v>
          </cell>
          <cell r="J4885">
            <v>902</v>
          </cell>
          <cell r="L4885">
            <v>0</v>
          </cell>
        </row>
        <row r="4886">
          <cell r="A4886" t="str">
            <v>M5</v>
          </cell>
          <cell r="B4886" t="str">
            <v>W20</v>
          </cell>
          <cell r="C4886">
            <v>43234</v>
          </cell>
          <cell r="D4886" t="str">
            <v>B</v>
          </cell>
          <cell r="E4886" t="str">
            <v>EDGE COATING</v>
          </cell>
          <cell r="G4886" t="str">
            <v>Old</v>
          </cell>
          <cell r="H4886" t="str">
            <v>Flip Cover</v>
          </cell>
          <cell r="J4886">
            <v>104</v>
          </cell>
          <cell r="L4886">
            <v>0</v>
          </cell>
        </row>
        <row r="4887">
          <cell r="A4887" t="str">
            <v>M5</v>
          </cell>
          <cell r="B4887" t="str">
            <v>W20</v>
          </cell>
          <cell r="C4887">
            <v>43234</v>
          </cell>
          <cell r="D4887" t="str">
            <v>B</v>
          </cell>
          <cell r="E4887" t="str">
            <v>EDGE COATING</v>
          </cell>
          <cell r="G4887" t="str">
            <v>Old</v>
          </cell>
          <cell r="H4887" t="str">
            <v>Flip Cover</v>
          </cell>
          <cell r="J4887">
            <v>27</v>
          </cell>
          <cell r="L4887">
            <v>0</v>
          </cell>
        </row>
        <row r="4888">
          <cell r="A4888" t="str">
            <v>M5</v>
          </cell>
          <cell r="B4888" t="str">
            <v>W20</v>
          </cell>
          <cell r="C4888">
            <v>43234</v>
          </cell>
          <cell r="D4888" t="str">
            <v>B</v>
          </cell>
          <cell r="E4888" t="str">
            <v>EDGE COATING</v>
          </cell>
          <cell r="G4888" t="str">
            <v>New</v>
          </cell>
          <cell r="H4888" t="str">
            <v>Clear View Cover</v>
          </cell>
          <cell r="J4888">
            <v>2948</v>
          </cell>
          <cell r="L4888">
            <v>0</v>
          </cell>
        </row>
        <row r="4889">
          <cell r="A4889" t="str">
            <v>M5</v>
          </cell>
          <cell r="B4889" t="str">
            <v>W20</v>
          </cell>
          <cell r="C4889">
            <v>43234</v>
          </cell>
          <cell r="D4889" t="str">
            <v>B</v>
          </cell>
          <cell r="E4889" t="str">
            <v>ASSY</v>
          </cell>
          <cell r="G4889" t="str">
            <v>Old</v>
          </cell>
          <cell r="H4889" t="str">
            <v>Book cover</v>
          </cell>
          <cell r="J4889">
            <v>2116</v>
          </cell>
          <cell r="L4889">
            <v>16</v>
          </cell>
        </row>
        <row r="4890">
          <cell r="A4890" t="str">
            <v>M5</v>
          </cell>
          <cell r="B4890" t="str">
            <v>W20</v>
          </cell>
          <cell r="C4890">
            <v>43234</v>
          </cell>
          <cell r="D4890" t="str">
            <v>B</v>
          </cell>
          <cell r="E4890" t="str">
            <v>ASSY</v>
          </cell>
          <cell r="G4890" t="str">
            <v>Old</v>
          </cell>
          <cell r="H4890" t="str">
            <v>Book cover</v>
          </cell>
          <cell r="J4890">
            <v>1048</v>
          </cell>
          <cell r="L4890">
            <v>4</v>
          </cell>
        </row>
        <row r="4891">
          <cell r="A4891" t="str">
            <v>M5</v>
          </cell>
          <cell r="B4891" t="str">
            <v>W20</v>
          </cell>
          <cell r="C4891">
            <v>43234</v>
          </cell>
          <cell r="D4891" t="str">
            <v>B</v>
          </cell>
          <cell r="E4891" t="str">
            <v>ASSY</v>
          </cell>
          <cell r="G4891" t="str">
            <v>Old</v>
          </cell>
          <cell r="H4891" t="str">
            <v>Book cover</v>
          </cell>
          <cell r="J4891">
            <v>658</v>
          </cell>
          <cell r="L4891">
            <v>3</v>
          </cell>
        </row>
        <row r="4892">
          <cell r="A4892" t="str">
            <v>M5</v>
          </cell>
          <cell r="B4892" t="str">
            <v>W20</v>
          </cell>
          <cell r="C4892">
            <v>43234</v>
          </cell>
          <cell r="D4892" t="str">
            <v>B</v>
          </cell>
          <cell r="E4892" t="str">
            <v>ASSY</v>
          </cell>
          <cell r="G4892" t="str">
            <v>Old</v>
          </cell>
          <cell r="H4892" t="str">
            <v>Book cover</v>
          </cell>
          <cell r="J4892">
            <v>59</v>
          </cell>
          <cell r="L4892">
            <v>0</v>
          </cell>
        </row>
        <row r="4893">
          <cell r="A4893" t="str">
            <v>M5</v>
          </cell>
          <cell r="B4893" t="str">
            <v>W20</v>
          </cell>
          <cell r="C4893">
            <v>43234</v>
          </cell>
          <cell r="D4893" t="str">
            <v>B</v>
          </cell>
          <cell r="E4893" t="str">
            <v>ASSY</v>
          </cell>
          <cell r="G4893" t="str">
            <v>Old</v>
          </cell>
          <cell r="H4893" t="str">
            <v>Book cover</v>
          </cell>
          <cell r="J4893">
            <v>503</v>
          </cell>
          <cell r="L4893">
            <v>3</v>
          </cell>
        </row>
        <row r="4894">
          <cell r="A4894" t="str">
            <v>M5</v>
          </cell>
          <cell r="B4894" t="str">
            <v>W20</v>
          </cell>
          <cell r="C4894">
            <v>43234</v>
          </cell>
          <cell r="D4894" t="str">
            <v>B</v>
          </cell>
          <cell r="E4894" t="str">
            <v>ASSY</v>
          </cell>
          <cell r="G4894" t="str">
            <v>Old</v>
          </cell>
          <cell r="H4894" t="str">
            <v>Book cover</v>
          </cell>
          <cell r="J4894">
            <v>69</v>
          </cell>
          <cell r="L4894">
            <v>0</v>
          </cell>
        </row>
        <row r="4895">
          <cell r="A4895" t="str">
            <v>M5</v>
          </cell>
          <cell r="B4895" t="str">
            <v>W20</v>
          </cell>
          <cell r="C4895">
            <v>43234</v>
          </cell>
          <cell r="D4895" t="str">
            <v>B</v>
          </cell>
          <cell r="E4895" t="str">
            <v>ASSY</v>
          </cell>
          <cell r="G4895" t="str">
            <v>Old</v>
          </cell>
          <cell r="H4895" t="str">
            <v>Book cover</v>
          </cell>
          <cell r="J4895">
            <v>119</v>
          </cell>
          <cell r="L4895">
            <v>0</v>
          </cell>
        </row>
        <row r="4896">
          <cell r="A4896" t="str">
            <v>M5</v>
          </cell>
          <cell r="B4896" t="str">
            <v>W20</v>
          </cell>
          <cell r="C4896">
            <v>43234</v>
          </cell>
          <cell r="D4896" t="str">
            <v>B</v>
          </cell>
          <cell r="E4896" t="str">
            <v>IN T/P</v>
          </cell>
          <cell r="G4896" t="str">
            <v>New</v>
          </cell>
          <cell r="H4896" t="str">
            <v>Clear View Cover</v>
          </cell>
          <cell r="J4896">
            <v>1666</v>
          </cell>
          <cell r="L4896">
            <v>0</v>
          </cell>
        </row>
        <row r="4897">
          <cell r="A4897" t="str">
            <v>M5</v>
          </cell>
          <cell r="B4897" t="str">
            <v>W20</v>
          </cell>
          <cell r="C4897">
            <v>43234</v>
          </cell>
          <cell r="D4897" t="str">
            <v>B</v>
          </cell>
          <cell r="E4897" t="str">
            <v>IN T/P</v>
          </cell>
          <cell r="G4897" t="str">
            <v>New</v>
          </cell>
          <cell r="H4897" t="str">
            <v>Clear View Cover</v>
          </cell>
          <cell r="J4897">
            <v>1082</v>
          </cell>
          <cell r="L4897">
            <v>0</v>
          </cell>
        </row>
        <row r="4898">
          <cell r="A4898" t="str">
            <v>M5</v>
          </cell>
          <cell r="B4898" t="str">
            <v>W20</v>
          </cell>
          <cell r="C4898">
            <v>43234</v>
          </cell>
          <cell r="D4898" t="str">
            <v>B</v>
          </cell>
          <cell r="E4898" t="str">
            <v>IN T/P</v>
          </cell>
          <cell r="G4898" t="str">
            <v>New</v>
          </cell>
          <cell r="H4898" t="str">
            <v>Clear View Cover</v>
          </cell>
          <cell r="J4898">
            <v>1855</v>
          </cell>
          <cell r="L4898">
            <v>3</v>
          </cell>
        </row>
        <row r="4899">
          <cell r="A4899" t="str">
            <v>M5</v>
          </cell>
          <cell r="B4899" t="str">
            <v>W20</v>
          </cell>
          <cell r="C4899">
            <v>43234</v>
          </cell>
          <cell r="D4899" t="str">
            <v>B</v>
          </cell>
          <cell r="E4899" t="str">
            <v>IN T/P</v>
          </cell>
          <cell r="G4899" t="str">
            <v>New</v>
          </cell>
          <cell r="H4899" t="str">
            <v>Clear View Cover</v>
          </cell>
          <cell r="J4899">
            <v>1859</v>
          </cell>
          <cell r="L4899">
            <v>0</v>
          </cell>
        </row>
        <row r="4900">
          <cell r="A4900" t="str">
            <v>M5</v>
          </cell>
          <cell r="B4900" t="str">
            <v>W20</v>
          </cell>
          <cell r="C4900">
            <v>43234</v>
          </cell>
          <cell r="D4900" t="str">
            <v>B</v>
          </cell>
          <cell r="E4900" t="str">
            <v>IN T/P</v>
          </cell>
          <cell r="G4900" t="str">
            <v>New</v>
          </cell>
          <cell r="H4900" t="str">
            <v>Clear View Cover</v>
          </cell>
          <cell r="J4900">
            <v>600</v>
          </cell>
          <cell r="L4900">
            <v>0</v>
          </cell>
        </row>
        <row r="4901">
          <cell r="A4901" t="str">
            <v>M5</v>
          </cell>
          <cell r="B4901" t="str">
            <v>W20</v>
          </cell>
          <cell r="C4901">
            <v>43234</v>
          </cell>
          <cell r="D4901" t="str">
            <v>B</v>
          </cell>
          <cell r="E4901" t="str">
            <v>IN T/P</v>
          </cell>
          <cell r="G4901" t="str">
            <v>Old</v>
          </cell>
          <cell r="H4901" t="str">
            <v>Clear View Cover</v>
          </cell>
          <cell r="J4901">
            <v>1337</v>
          </cell>
          <cell r="L4901">
            <v>0</v>
          </cell>
        </row>
        <row r="4902">
          <cell r="A4902" t="str">
            <v>M5</v>
          </cell>
          <cell r="B4902" t="str">
            <v>W20</v>
          </cell>
          <cell r="C4902">
            <v>43234</v>
          </cell>
          <cell r="D4902" t="str">
            <v>B</v>
          </cell>
          <cell r="E4902" t="str">
            <v>IN T/P</v>
          </cell>
          <cell r="G4902" t="str">
            <v>Old</v>
          </cell>
          <cell r="H4902" t="str">
            <v>Clear View Cover</v>
          </cell>
          <cell r="J4902">
            <v>511</v>
          </cell>
          <cell r="L4902">
            <v>0</v>
          </cell>
        </row>
        <row r="4903">
          <cell r="A4903" t="str">
            <v>M5</v>
          </cell>
          <cell r="B4903" t="str">
            <v>W20</v>
          </cell>
          <cell r="C4903">
            <v>43234</v>
          </cell>
          <cell r="D4903" t="str">
            <v>B</v>
          </cell>
          <cell r="E4903" t="str">
            <v>IN T/P</v>
          </cell>
          <cell r="G4903" t="str">
            <v>Old</v>
          </cell>
          <cell r="H4903" t="str">
            <v>Book cover</v>
          </cell>
          <cell r="J4903">
            <v>1849</v>
          </cell>
          <cell r="L4903">
            <v>0</v>
          </cell>
        </row>
        <row r="4904">
          <cell r="A4904" t="str">
            <v>M5</v>
          </cell>
          <cell r="B4904" t="str">
            <v>W20</v>
          </cell>
          <cell r="C4904">
            <v>43234</v>
          </cell>
          <cell r="D4904" t="str">
            <v>B</v>
          </cell>
          <cell r="E4904" t="str">
            <v>IN T/P</v>
          </cell>
          <cell r="G4904" t="str">
            <v>Old</v>
          </cell>
          <cell r="H4904" t="str">
            <v>Book cover</v>
          </cell>
          <cell r="J4904">
            <v>125</v>
          </cell>
          <cell r="L4904">
            <v>0</v>
          </cell>
        </row>
        <row r="4905">
          <cell r="A4905" t="str">
            <v>M5</v>
          </cell>
          <cell r="B4905" t="str">
            <v>W20</v>
          </cell>
          <cell r="C4905">
            <v>43234</v>
          </cell>
          <cell r="D4905" t="str">
            <v>B</v>
          </cell>
          <cell r="E4905" t="str">
            <v>IN T/P</v>
          </cell>
          <cell r="G4905" t="str">
            <v>Old</v>
          </cell>
          <cell r="H4905" t="str">
            <v>Book cover</v>
          </cell>
          <cell r="J4905">
            <v>69</v>
          </cell>
          <cell r="L4905">
            <v>0</v>
          </cell>
        </row>
        <row r="4906">
          <cell r="A4906" t="str">
            <v>M5</v>
          </cell>
          <cell r="B4906" t="str">
            <v>W20</v>
          </cell>
          <cell r="C4906">
            <v>43234</v>
          </cell>
          <cell r="D4906" t="str">
            <v>B</v>
          </cell>
          <cell r="E4906" t="str">
            <v>IN T/P</v>
          </cell>
          <cell r="G4906" t="str">
            <v>Old</v>
          </cell>
          <cell r="H4906" t="str">
            <v>Book cover</v>
          </cell>
          <cell r="J4906">
            <v>1060</v>
          </cell>
          <cell r="L4906">
            <v>0</v>
          </cell>
        </row>
        <row r="4907">
          <cell r="A4907" t="str">
            <v>M5</v>
          </cell>
          <cell r="B4907" t="str">
            <v>W20</v>
          </cell>
          <cell r="C4907">
            <v>43234</v>
          </cell>
          <cell r="D4907" t="str">
            <v>B</v>
          </cell>
          <cell r="E4907" t="str">
            <v>IN T/P</v>
          </cell>
          <cell r="G4907" t="str">
            <v>Old</v>
          </cell>
          <cell r="H4907" t="str">
            <v>Book cover</v>
          </cell>
          <cell r="J4907">
            <v>60</v>
          </cell>
          <cell r="L4907">
            <v>0</v>
          </cell>
        </row>
        <row r="4908">
          <cell r="A4908" t="str">
            <v>M5</v>
          </cell>
          <cell r="B4908" t="str">
            <v>W20</v>
          </cell>
          <cell r="C4908">
            <v>43234</v>
          </cell>
          <cell r="D4908" t="str">
            <v>B</v>
          </cell>
          <cell r="E4908" t="str">
            <v>IN VAI</v>
          </cell>
          <cell r="G4908" t="str">
            <v>Old</v>
          </cell>
          <cell r="H4908" t="str">
            <v>Flip Cover</v>
          </cell>
          <cell r="J4908">
            <v>1100</v>
          </cell>
          <cell r="L4908">
            <v>0</v>
          </cell>
        </row>
        <row r="4909">
          <cell r="A4909" t="str">
            <v>M5</v>
          </cell>
          <cell r="B4909" t="str">
            <v>W20</v>
          </cell>
          <cell r="C4909">
            <v>43234</v>
          </cell>
          <cell r="D4909" t="str">
            <v>B</v>
          </cell>
          <cell r="E4909" t="str">
            <v>IN VAI</v>
          </cell>
          <cell r="G4909" t="str">
            <v>Old</v>
          </cell>
          <cell r="H4909" t="str">
            <v>Flip Cover</v>
          </cell>
          <cell r="J4909">
            <v>500</v>
          </cell>
          <cell r="L4909">
            <v>0</v>
          </cell>
        </row>
        <row r="4910">
          <cell r="A4910" t="str">
            <v>M5</v>
          </cell>
          <cell r="B4910" t="str">
            <v>W20</v>
          </cell>
          <cell r="C4910">
            <v>43234</v>
          </cell>
          <cell r="D4910" t="str">
            <v>B</v>
          </cell>
          <cell r="E4910" t="str">
            <v>MAIN HEATING</v>
          </cell>
          <cell r="G4910" t="str">
            <v>Old</v>
          </cell>
          <cell r="H4910" t="str">
            <v>Flip Cover</v>
          </cell>
          <cell r="J4910">
            <v>544</v>
          </cell>
          <cell r="L4910">
            <v>1</v>
          </cell>
        </row>
        <row r="4911">
          <cell r="A4911" t="str">
            <v>M5</v>
          </cell>
          <cell r="B4911" t="str">
            <v>W20</v>
          </cell>
          <cell r="C4911">
            <v>43234</v>
          </cell>
          <cell r="D4911" t="str">
            <v>B</v>
          </cell>
          <cell r="E4911" t="str">
            <v>MAIN HEATING</v>
          </cell>
          <cell r="G4911" t="str">
            <v>Old</v>
          </cell>
          <cell r="H4911" t="str">
            <v>Flip Cover</v>
          </cell>
          <cell r="J4911">
            <v>665</v>
          </cell>
          <cell r="L4911">
            <v>1</v>
          </cell>
        </row>
        <row r="4912">
          <cell r="A4912" t="str">
            <v>M5</v>
          </cell>
          <cell r="B4912" t="str">
            <v>W20</v>
          </cell>
          <cell r="C4912">
            <v>43235</v>
          </cell>
          <cell r="D4912" t="str">
            <v>B</v>
          </cell>
          <cell r="E4912" t="str">
            <v>PACKING</v>
          </cell>
          <cell r="G4912" t="str">
            <v>New</v>
          </cell>
          <cell r="H4912" t="str">
            <v>Clear View Cover</v>
          </cell>
          <cell r="J4912">
            <v>1243</v>
          </cell>
          <cell r="L4912">
            <v>3</v>
          </cell>
        </row>
        <row r="4913">
          <cell r="A4913" t="str">
            <v>M5</v>
          </cell>
          <cell r="B4913" t="str">
            <v>W20</v>
          </cell>
          <cell r="C4913">
            <v>43235</v>
          </cell>
          <cell r="D4913" t="str">
            <v>B</v>
          </cell>
          <cell r="E4913" t="str">
            <v>PACKING</v>
          </cell>
          <cell r="G4913" t="str">
            <v>New</v>
          </cell>
          <cell r="H4913" t="str">
            <v>Clear View Cover</v>
          </cell>
          <cell r="J4913">
            <v>2788</v>
          </cell>
          <cell r="L4913">
            <v>11</v>
          </cell>
        </row>
        <row r="4914">
          <cell r="A4914" t="str">
            <v>M5</v>
          </cell>
          <cell r="B4914" t="str">
            <v>W20</v>
          </cell>
          <cell r="C4914">
            <v>43235</v>
          </cell>
          <cell r="D4914" t="str">
            <v>B</v>
          </cell>
          <cell r="E4914" t="str">
            <v>PACKING</v>
          </cell>
          <cell r="G4914" t="str">
            <v>Old</v>
          </cell>
          <cell r="H4914" t="str">
            <v>Clear View Cover</v>
          </cell>
          <cell r="J4914">
            <v>927</v>
          </cell>
          <cell r="L4914">
            <v>7</v>
          </cell>
        </row>
        <row r="4915">
          <cell r="A4915" t="str">
            <v>M5</v>
          </cell>
          <cell r="B4915" t="str">
            <v>W20</v>
          </cell>
          <cell r="C4915">
            <v>43235</v>
          </cell>
          <cell r="D4915" t="str">
            <v>B</v>
          </cell>
          <cell r="E4915" t="str">
            <v>PACKING</v>
          </cell>
          <cell r="G4915" t="str">
            <v>Old</v>
          </cell>
          <cell r="H4915" t="str">
            <v>Clear View Cover</v>
          </cell>
          <cell r="J4915">
            <v>567</v>
          </cell>
          <cell r="L4915">
            <v>7</v>
          </cell>
        </row>
        <row r="4916">
          <cell r="A4916" t="str">
            <v>M5</v>
          </cell>
          <cell r="B4916" t="str">
            <v>W20</v>
          </cell>
          <cell r="C4916">
            <v>43235</v>
          </cell>
          <cell r="D4916" t="str">
            <v>B</v>
          </cell>
          <cell r="E4916" t="str">
            <v>PACKING</v>
          </cell>
          <cell r="G4916" t="str">
            <v>New</v>
          </cell>
          <cell r="H4916" t="str">
            <v>Clear View Cover</v>
          </cell>
          <cell r="J4916">
            <v>1105</v>
          </cell>
          <cell r="L4916">
            <v>5</v>
          </cell>
        </row>
        <row r="4917">
          <cell r="A4917" t="str">
            <v>M5</v>
          </cell>
          <cell r="B4917" t="str">
            <v>W20</v>
          </cell>
          <cell r="C4917">
            <v>43235</v>
          </cell>
          <cell r="D4917" t="str">
            <v>B</v>
          </cell>
          <cell r="E4917" t="str">
            <v>PACKING</v>
          </cell>
          <cell r="G4917" t="str">
            <v>New</v>
          </cell>
          <cell r="H4917" t="str">
            <v>Clear View Cover</v>
          </cell>
          <cell r="J4917">
            <v>1290</v>
          </cell>
          <cell r="L4917">
            <v>10</v>
          </cell>
        </row>
        <row r="4918">
          <cell r="A4918" t="str">
            <v>M5</v>
          </cell>
          <cell r="B4918" t="str">
            <v>W20</v>
          </cell>
          <cell r="C4918">
            <v>43235</v>
          </cell>
          <cell r="D4918" t="str">
            <v>B</v>
          </cell>
          <cell r="E4918" t="str">
            <v>PACKING</v>
          </cell>
          <cell r="G4918" t="str">
            <v>Old</v>
          </cell>
          <cell r="H4918" t="str">
            <v>Clear View Cover</v>
          </cell>
          <cell r="J4918">
            <v>281</v>
          </cell>
          <cell r="L4918">
            <v>1</v>
          </cell>
        </row>
        <row r="4919">
          <cell r="A4919" t="str">
            <v>M5</v>
          </cell>
          <cell r="B4919" t="str">
            <v>W20</v>
          </cell>
          <cell r="C4919">
            <v>43235</v>
          </cell>
          <cell r="D4919" t="str">
            <v>B</v>
          </cell>
          <cell r="E4919" t="str">
            <v>PACKING</v>
          </cell>
          <cell r="G4919" t="str">
            <v>New</v>
          </cell>
          <cell r="H4919" t="str">
            <v>Clear View Cover</v>
          </cell>
          <cell r="J4919">
            <v>230</v>
          </cell>
          <cell r="L4919">
            <v>0</v>
          </cell>
        </row>
        <row r="4920">
          <cell r="A4920" t="str">
            <v>M5</v>
          </cell>
          <cell r="B4920" t="str">
            <v>W20</v>
          </cell>
          <cell r="C4920">
            <v>43235</v>
          </cell>
          <cell r="D4920" t="str">
            <v>B</v>
          </cell>
          <cell r="E4920" t="str">
            <v>PACKING</v>
          </cell>
          <cell r="G4920" t="str">
            <v>Old</v>
          </cell>
          <cell r="H4920" t="str">
            <v>Flip Cover</v>
          </cell>
          <cell r="J4920">
            <v>962</v>
          </cell>
          <cell r="L4920">
            <v>2</v>
          </cell>
        </row>
        <row r="4921">
          <cell r="A4921" t="str">
            <v>M5</v>
          </cell>
          <cell r="B4921" t="str">
            <v>W20</v>
          </cell>
          <cell r="C4921">
            <v>43235</v>
          </cell>
          <cell r="D4921" t="str">
            <v>B</v>
          </cell>
          <cell r="E4921" t="str">
            <v>PACKING</v>
          </cell>
          <cell r="G4921" t="str">
            <v>Old</v>
          </cell>
          <cell r="H4921" t="str">
            <v>Flip Cover</v>
          </cell>
          <cell r="J4921">
            <v>321</v>
          </cell>
          <cell r="L4921">
            <v>1</v>
          </cell>
        </row>
        <row r="4922">
          <cell r="A4922" t="str">
            <v>M5</v>
          </cell>
          <cell r="B4922" t="str">
            <v>W20</v>
          </cell>
          <cell r="C4922">
            <v>43235</v>
          </cell>
          <cell r="D4922" t="str">
            <v>B</v>
          </cell>
          <cell r="E4922" t="str">
            <v>PACKING</v>
          </cell>
          <cell r="G4922" t="str">
            <v>Old</v>
          </cell>
          <cell r="H4922" t="str">
            <v>Book cover</v>
          </cell>
          <cell r="J4922">
            <v>3824</v>
          </cell>
          <cell r="L4922">
            <v>24</v>
          </cell>
        </row>
        <row r="4923">
          <cell r="A4923" t="str">
            <v>M5</v>
          </cell>
          <cell r="B4923" t="str">
            <v>W20</v>
          </cell>
          <cell r="C4923">
            <v>43235</v>
          </cell>
          <cell r="D4923" t="str">
            <v>B</v>
          </cell>
          <cell r="E4923" t="str">
            <v>PACKING</v>
          </cell>
          <cell r="G4923" t="str">
            <v>Old</v>
          </cell>
          <cell r="H4923" t="str">
            <v>Book cover</v>
          </cell>
          <cell r="J4923">
            <v>720</v>
          </cell>
          <cell r="L4923">
            <v>20</v>
          </cell>
        </row>
        <row r="4924">
          <cell r="A4924" t="str">
            <v>M5</v>
          </cell>
          <cell r="B4924" t="str">
            <v>W20</v>
          </cell>
          <cell r="C4924">
            <v>43235</v>
          </cell>
          <cell r="D4924" t="str">
            <v>B</v>
          </cell>
          <cell r="E4924" t="str">
            <v>PACKING</v>
          </cell>
          <cell r="G4924" t="str">
            <v>Old</v>
          </cell>
          <cell r="H4924" t="str">
            <v>Book cover</v>
          </cell>
          <cell r="J4924">
            <v>504</v>
          </cell>
          <cell r="L4924">
            <v>4</v>
          </cell>
        </row>
        <row r="4925">
          <cell r="A4925" t="str">
            <v>M5</v>
          </cell>
          <cell r="B4925" t="str">
            <v>W20</v>
          </cell>
          <cell r="C4925">
            <v>43235</v>
          </cell>
          <cell r="D4925" t="str">
            <v>B</v>
          </cell>
          <cell r="E4925" t="str">
            <v>PACKING</v>
          </cell>
          <cell r="G4925" t="str">
            <v>Old Silicon</v>
          </cell>
          <cell r="H4925" t="str">
            <v>Silicon</v>
          </cell>
          <cell r="J4925">
            <v>180</v>
          </cell>
          <cell r="L4925">
            <v>8</v>
          </cell>
        </row>
        <row r="4926">
          <cell r="A4926" t="str">
            <v>M5</v>
          </cell>
          <cell r="B4926" t="str">
            <v>W20</v>
          </cell>
          <cell r="C4926">
            <v>43235</v>
          </cell>
          <cell r="D4926" t="str">
            <v>B</v>
          </cell>
          <cell r="E4926" t="str">
            <v>PACKING</v>
          </cell>
          <cell r="G4926" t="str">
            <v>Old Silicon</v>
          </cell>
          <cell r="H4926" t="str">
            <v>Silicon</v>
          </cell>
          <cell r="J4926">
            <v>638</v>
          </cell>
          <cell r="L4926">
            <v>38</v>
          </cell>
        </row>
        <row r="4927">
          <cell r="A4927" t="str">
            <v>M5</v>
          </cell>
          <cell r="B4927" t="str">
            <v>W20</v>
          </cell>
          <cell r="C4927">
            <v>43235</v>
          </cell>
          <cell r="D4927" t="str">
            <v>B</v>
          </cell>
          <cell r="E4927" t="str">
            <v>PACKING</v>
          </cell>
          <cell r="G4927" t="str">
            <v>New Silicon</v>
          </cell>
          <cell r="H4927" t="str">
            <v>Silicon</v>
          </cell>
          <cell r="J4927">
            <v>1354</v>
          </cell>
          <cell r="L4927">
            <v>59</v>
          </cell>
        </row>
        <row r="4928">
          <cell r="A4928" t="str">
            <v>M5</v>
          </cell>
          <cell r="B4928" t="str">
            <v>W20</v>
          </cell>
          <cell r="C4928">
            <v>43235</v>
          </cell>
          <cell r="D4928" t="str">
            <v>B</v>
          </cell>
          <cell r="E4928" t="str">
            <v>PACKING</v>
          </cell>
          <cell r="G4928" t="str">
            <v>New Silicon</v>
          </cell>
          <cell r="H4928" t="str">
            <v>Silicon</v>
          </cell>
          <cell r="J4928">
            <v>344</v>
          </cell>
          <cell r="L4928">
            <v>12</v>
          </cell>
        </row>
        <row r="4929">
          <cell r="A4929" t="str">
            <v>M5</v>
          </cell>
          <cell r="B4929" t="str">
            <v>W20</v>
          </cell>
          <cell r="C4929">
            <v>43235</v>
          </cell>
          <cell r="D4929" t="str">
            <v>B</v>
          </cell>
          <cell r="E4929" t="str">
            <v>MAIN HEATING</v>
          </cell>
          <cell r="G4929" t="str">
            <v>New</v>
          </cell>
          <cell r="H4929" t="str">
            <v>Clear View Cover</v>
          </cell>
          <cell r="J4929">
            <v>3234</v>
          </cell>
          <cell r="L4929">
            <v>0</v>
          </cell>
        </row>
        <row r="4930">
          <cell r="A4930" t="str">
            <v>M5</v>
          </cell>
          <cell r="B4930" t="str">
            <v>W20</v>
          </cell>
          <cell r="C4930">
            <v>43235</v>
          </cell>
          <cell r="D4930" t="str">
            <v>B</v>
          </cell>
          <cell r="E4930" t="str">
            <v>MAIN HEATING</v>
          </cell>
          <cell r="G4930" t="str">
            <v>New</v>
          </cell>
          <cell r="H4930" t="str">
            <v>Clear View Cover</v>
          </cell>
          <cell r="J4930">
            <v>312</v>
          </cell>
          <cell r="L4930">
            <v>0</v>
          </cell>
        </row>
        <row r="4931">
          <cell r="A4931" t="str">
            <v>M5</v>
          </cell>
          <cell r="B4931" t="str">
            <v>W20</v>
          </cell>
          <cell r="C4931">
            <v>43235</v>
          </cell>
          <cell r="D4931" t="str">
            <v>B</v>
          </cell>
          <cell r="E4931" t="str">
            <v>MAIN HEATING</v>
          </cell>
          <cell r="G4931" t="str">
            <v>New</v>
          </cell>
          <cell r="H4931" t="str">
            <v>Clear View Cover</v>
          </cell>
          <cell r="J4931">
            <v>146</v>
          </cell>
          <cell r="L4931">
            <v>0</v>
          </cell>
        </row>
        <row r="4932">
          <cell r="A4932" t="str">
            <v>M5</v>
          </cell>
          <cell r="B4932" t="str">
            <v>W20</v>
          </cell>
          <cell r="C4932">
            <v>43235</v>
          </cell>
          <cell r="D4932" t="str">
            <v>B</v>
          </cell>
          <cell r="E4932" t="str">
            <v>ASSY</v>
          </cell>
          <cell r="G4932" t="str">
            <v>Old</v>
          </cell>
          <cell r="H4932" t="str">
            <v>Clear View Cover</v>
          </cell>
          <cell r="J4932">
            <v>109</v>
          </cell>
          <cell r="L4932">
            <v>0</v>
          </cell>
        </row>
        <row r="4933">
          <cell r="A4933" t="str">
            <v>M5</v>
          </cell>
          <cell r="B4933" t="str">
            <v>W20</v>
          </cell>
          <cell r="C4933">
            <v>43235</v>
          </cell>
          <cell r="D4933" t="str">
            <v>B</v>
          </cell>
          <cell r="E4933" t="str">
            <v>ASSY</v>
          </cell>
          <cell r="G4933" t="str">
            <v>Old</v>
          </cell>
          <cell r="H4933" t="str">
            <v>Flip Cover</v>
          </cell>
          <cell r="J4933">
            <v>57</v>
          </cell>
          <cell r="L4933">
            <v>0</v>
          </cell>
        </row>
        <row r="4934">
          <cell r="A4934" t="str">
            <v>M5</v>
          </cell>
          <cell r="B4934" t="str">
            <v>W20</v>
          </cell>
          <cell r="C4934">
            <v>43235</v>
          </cell>
          <cell r="D4934" t="str">
            <v>B</v>
          </cell>
          <cell r="E4934" t="str">
            <v>ASSY</v>
          </cell>
          <cell r="G4934" t="str">
            <v>Old</v>
          </cell>
          <cell r="H4934" t="str">
            <v>Flip Cover</v>
          </cell>
          <cell r="J4934">
            <v>748</v>
          </cell>
          <cell r="L4934">
            <v>0</v>
          </cell>
        </row>
        <row r="4935">
          <cell r="A4935" t="str">
            <v>M5</v>
          </cell>
          <cell r="B4935" t="str">
            <v>W20</v>
          </cell>
          <cell r="C4935">
            <v>43235</v>
          </cell>
          <cell r="D4935" t="str">
            <v>B</v>
          </cell>
          <cell r="E4935" t="str">
            <v>ASSY</v>
          </cell>
          <cell r="G4935" t="str">
            <v>New</v>
          </cell>
          <cell r="H4935" t="str">
            <v>Clear View Cover</v>
          </cell>
          <cell r="J4935">
            <v>40</v>
          </cell>
          <cell r="L4935">
            <v>0</v>
          </cell>
        </row>
        <row r="4936">
          <cell r="A4936" t="str">
            <v>M5</v>
          </cell>
          <cell r="B4936" t="str">
            <v>W20</v>
          </cell>
          <cell r="C4936">
            <v>43235</v>
          </cell>
          <cell r="D4936" t="str">
            <v>B</v>
          </cell>
          <cell r="E4936" t="str">
            <v>ASSY</v>
          </cell>
          <cell r="G4936" t="str">
            <v>New</v>
          </cell>
          <cell r="H4936" t="str">
            <v>Clear View Cover</v>
          </cell>
          <cell r="J4936">
            <v>1340</v>
          </cell>
          <cell r="L4936">
            <v>0</v>
          </cell>
        </row>
        <row r="4937">
          <cell r="A4937" t="str">
            <v>M5</v>
          </cell>
          <cell r="B4937" t="str">
            <v>W20</v>
          </cell>
          <cell r="C4937">
            <v>43235</v>
          </cell>
          <cell r="D4937" t="str">
            <v>B</v>
          </cell>
          <cell r="E4937" t="str">
            <v>ASSY</v>
          </cell>
          <cell r="G4937" t="str">
            <v>New</v>
          </cell>
          <cell r="H4937" t="str">
            <v>Clear View Cover</v>
          </cell>
          <cell r="J4937">
            <v>2424</v>
          </cell>
          <cell r="L4937">
            <v>8</v>
          </cell>
        </row>
        <row r="4938">
          <cell r="A4938" t="str">
            <v>M5</v>
          </cell>
          <cell r="B4938" t="str">
            <v>W20</v>
          </cell>
          <cell r="C4938">
            <v>43235</v>
          </cell>
          <cell r="D4938" t="str">
            <v>B</v>
          </cell>
          <cell r="E4938" t="str">
            <v>ASSY</v>
          </cell>
          <cell r="G4938" t="str">
            <v>Old</v>
          </cell>
          <cell r="H4938" t="str">
            <v>Flip Cover</v>
          </cell>
          <cell r="J4938">
            <v>871</v>
          </cell>
          <cell r="L4938">
            <v>0</v>
          </cell>
        </row>
        <row r="4939">
          <cell r="A4939" t="str">
            <v>M5</v>
          </cell>
          <cell r="B4939" t="str">
            <v>W20</v>
          </cell>
          <cell r="C4939">
            <v>43235</v>
          </cell>
          <cell r="D4939" t="str">
            <v>B</v>
          </cell>
          <cell r="E4939" t="str">
            <v>ASSY</v>
          </cell>
          <cell r="G4939" t="str">
            <v>Old</v>
          </cell>
          <cell r="H4939" t="str">
            <v>Flip Cover</v>
          </cell>
          <cell r="J4939">
            <v>224</v>
          </cell>
          <cell r="L4939">
            <v>0</v>
          </cell>
        </row>
        <row r="4940">
          <cell r="A4940" t="str">
            <v>M5</v>
          </cell>
          <cell r="B4940" t="str">
            <v>W20</v>
          </cell>
          <cell r="C4940">
            <v>43235</v>
          </cell>
          <cell r="D4940" t="str">
            <v>B</v>
          </cell>
          <cell r="E4940" t="str">
            <v>ASSY</v>
          </cell>
          <cell r="G4940" t="str">
            <v>New</v>
          </cell>
          <cell r="H4940" t="str">
            <v>Clear View Cover</v>
          </cell>
          <cell r="J4940">
            <v>8</v>
          </cell>
          <cell r="L4940">
            <v>0</v>
          </cell>
        </row>
        <row r="4941">
          <cell r="A4941" t="str">
            <v>M5</v>
          </cell>
          <cell r="B4941" t="str">
            <v>W20</v>
          </cell>
          <cell r="C4941">
            <v>43235</v>
          </cell>
          <cell r="D4941" t="str">
            <v>B</v>
          </cell>
          <cell r="E4941" t="str">
            <v>ASSY</v>
          </cell>
          <cell r="G4941" t="str">
            <v>New</v>
          </cell>
          <cell r="H4941" t="str">
            <v>Clear View Cover</v>
          </cell>
          <cell r="J4941">
            <v>19</v>
          </cell>
          <cell r="L4941">
            <v>0</v>
          </cell>
        </row>
        <row r="4942">
          <cell r="A4942" t="str">
            <v>M5</v>
          </cell>
          <cell r="B4942" t="str">
            <v>W20</v>
          </cell>
          <cell r="C4942">
            <v>43235</v>
          </cell>
          <cell r="D4942" t="str">
            <v>B</v>
          </cell>
          <cell r="E4942" t="str">
            <v>ASSY</v>
          </cell>
          <cell r="G4942" t="str">
            <v>New</v>
          </cell>
          <cell r="H4942" t="str">
            <v>Clear View Cover</v>
          </cell>
          <cell r="J4942">
            <v>108</v>
          </cell>
          <cell r="L4942">
            <v>0</v>
          </cell>
        </row>
        <row r="4943">
          <cell r="A4943" t="str">
            <v>M5</v>
          </cell>
          <cell r="B4943" t="str">
            <v>W20</v>
          </cell>
          <cell r="C4943">
            <v>43235</v>
          </cell>
          <cell r="D4943" t="str">
            <v>B</v>
          </cell>
          <cell r="E4943" t="str">
            <v>ASSY</v>
          </cell>
          <cell r="G4943" t="str">
            <v>New</v>
          </cell>
          <cell r="H4943" t="str">
            <v>Clear View Cover</v>
          </cell>
          <cell r="J4943">
            <v>2026</v>
          </cell>
          <cell r="L4943">
            <v>0</v>
          </cell>
        </row>
        <row r="4944">
          <cell r="A4944" t="str">
            <v>M5</v>
          </cell>
          <cell r="B4944" t="str">
            <v>W20</v>
          </cell>
          <cell r="C4944">
            <v>43235</v>
          </cell>
          <cell r="D4944" t="str">
            <v>B</v>
          </cell>
          <cell r="E4944" t="str">
            <v>MAIN HEATING</v>
          </cell>
          <cell r="G4944" t="str">
            <v>New</v>
          </cell>
          <cell r="H4944" t="str">
            <v>Clear View Cover</v>
          </cell>
          <cell r="J4944">
            <v>309</v>
          </cell>
          <cell r="L4944">
            <v>0</v>
          </cell>
        </row>
        <row r="4945">
          <cell r="A4945" t="str">
            <v>M5</v>
          </cell>
          <cell r="B4945" t="str">
            <v>W20</v>
          </cell>
          <cell r="C4945">
            <v>43235</v>
          </cell>
          <cell r="D4945" t="str">
            <v>B</v>
          </cell>
          <cell r="E4945" t="str">
            <v>MAIN HEATING</v>
          </cell>
          <cell r="G4945" t="str">
            <v>New</v>
          </cell>
          <cell r="H4945" t="str">
            <v>Clear View Cover</v>
          </cell>
          <cell r="J4945">
            <v>1127</v>
          </cell>
          <cell r="L4945">
            <v>0</v>
          </cell>
        </row>
        <row r="4946">
          <cell r="A4946" t="str">
            <v>M5</v>
          </cell>
          <cell r="B4946" t="str">
            <v>W20</v>
          </cell>
          <cell r="C4946">
            <v>43235</v>
          </cell>
          <cell r="D4946" t="str">
            <v>B</v>
          </cell>
          <cell r="E4946" t="str">
            <v>MAIN HEATING</v>
          </cell>
          <cell r="G4946" t="str">
            <v>Old</v>
          </cell>
          <cell r="H4946" t="str">
            <v>Clear View Cover</v>
          </cell>
          <cell r="J4946">
            <v>330</v>
          </cell>
          <cell r="L4946">
            <v>0</v>
          </cell>
        </row>
        <row r="4947">
          <cell r="A4947" t="str">
            <v>M5</v>
          </cell>
          <cell r="B4947" t="str">
            <v>W20</v>
          </cell>
          <cell r="C4947">
            <v>43235</v>
          </cell>
          <cell r="D4947" t="str">
            <v>B</v>
          </cell>
          <cell r="E4947" t="str">
            <v>MAIN HEATING</v>
          </cell>
          <cell r="G4947" t="str">
            <v>Old</v>
          </cell>
          <cell r="H4947" t="str">
            <v>Clear View Cover</v>
          </cell>
          <cell r="J4947">
            <v>253</v>
          </cell>
          <cell r="L4947">
            <v>0</v>
          </cell>
        </row>
        <row r="4948">
          <cell r="A4948" t="str">
            <v>M5</v>
          </cell>
          <cell r="B4948" t="str">
            <v>W20</v>
          </cell>
          <cell r="C4948">
            <v>43235</v>
          </cell>
          <cell r="D4948" t="str">
            <v>B</v>
          </cell>
          <cell r="E4948" t="str">
            <v>MAIN HEATING</v>
          </cell>
          <cell r="G4948" t="str">
            <v>Old</v>
          </cell>
          <cell r="H4948" t="str">
            <v>Clear View Cover</v>
          </cell>
          <cell r="J4948">
            <v>33</v>
          </cell>
          <cell r="L4948">
            <v>0</v>
          </cell>
        </row>
        <row r="4949">
          <cell r="A4949" t="str">
            <v>M5</v>
          </cell>
          <cell r="B4949" t="str">
            <v>W20</v>
          </cell>
          <cell r="C4949">
            <v>43235</v>
          </cell>
          <cell r="D4949" t="str">
            <v>B</v>
          </cell>
          <cell r="E4949" t="str">
            <v>MAIN HEATING</v>
          </cell>
          <cell r="G4949" t="str">
            <v>Old</v>
          </cell>
          <cell r="H4949" t="str">
            <v>Clear View Cover</v>
          </cell>
          <cell r="J4949">
            <v>74</v>
          </cell>
          <cell r="L4949">
            <v>0</v>
          </cell>
        </row>
        <row r="4950">
          <cell r="A4950" t="str">
            <v>M5</v>
          </cell>
          <cell r="B4950" t="str">
            <v>W20</v>
          </cell>
          <cell r="C4950">
            <v>43235</v>
          </cell>
          <cell r="D4950" t="str">
            <v>B</v>
          </cell>
          <cell r="E4950" t="str">
            <v>MAIN HEATING</v>
          </cell>
          <cell r="G4950" t="str">
            <v>Old</v>
          </cell>
          <cell r="H4950" t="str">
            <v>Clear View Cover</v>
          </cell>
          <cell r="J4950">
            <v>391</v>
          </cell>
          <cell r="L4950">
            <v>0</v>
          </cell>
        </row>
        <row r="4951">
          <cell r="A4951" t="str">
            <v>M5</v>
          </cell>
          <cell r="B4951" t="str">
            <v>W20</v>
          </cell>
          <cell r="C4951">
            <v>43235</v>
          </cell>
          <cell r="D4951" t="str">
            <v>B</v>
          </cell>
          <cell r="E4951" t="str">
            <v>ASSY</v>
          </cell>
          <cell r="G4951" t="str">
            <v>Old</v>
          </cell>
          <cell r="H4951" t="str">
            <v>Clear View Cover</v>
          </cell>
          <cell r="J4951">
            <v>413</v>
          </cell>
          <cell r="L4951">
            <v>0</v>
          </cell>
        </row>
        <row r="4952">
          <cell r="A4952" t="str">
            <v>M5</v>
          </cell>
          <cell r="B4952" t="str">
            <v>W20</v>
          </cell>
          <cell r="C4952">
            <v>43235</v>
          </cell>
          <cell r="D4952" t="str">
            <v>B</v>
          </cell>
          <cell r="E4952" t="str">
            <v>ASSY</v>
          </cell>
          <cell r="G4952" t="str">
            <v>Old</v>
          </cell>
          <cell r="H4952" t="str">
            <v>Clear View Cover</v>
          </cell>
          <cell r="J4952">
            <v>64</v>
          </cell>
          <cell r="L4952">
            <v>0</v>
          </cell>
        </row>
        <row r="4953">
          <cell r="A4953" t="str">
            <v>M5</v>
          </cell>
          <cell r="B4953" t="str">
            <v>W20</v>
          </cell>
          <cell r="C4953">
            <v>43235</v>
          </cell>
          <cell r="D4953" t="str">
            <v>B</v>
          </cell>
          <cell r="E4953" t="str">
            <v>ASSY</v>
          </cell>
          <cell r="G4953" t="str">
            <v>Old</v>
          </cell>
          <cell r="H4953" t="str">
            <v>Clear View Cover</v>
          </cell>
          <cell r="J4953">
            <v>78</v>
          </cell>
          <cell r="L4953">
            <v>0</v>
          </cell>
        </row>
        <row r="4954">
          <cell r="A4954" t="str">
            <v>M5</v>
          </cell>
          <cell r="B4954" t="str">
            <v>W20</v>
          </cell>
          <cell r="C4954">
            <v>43235</v>
          </cell>
          <cell r="D4954" t="str">
            <v>B</v>
          </cell>
          <cell r="E4954" t="str">
            <v>ASSY</v>
          </cell>
          <cell r="G4954" t="str">
            <v>Old</v>
          </cell>
          <cell r="H4954" t="str">
            <v>Clear View Cover</v>
          </cell>
          <cell r="J4954">
            <v>11</v>
          </cell>
          <cell r="L4954">
            <v>0</v>
          </cell>
        </row>
        <row r="4955">
          <cell r="A4955" t="str">
            <v>M5</v>
          </cell>
          <cell r="B4955" t="str">
            <v>W20</v>
          </cell>
          <cell r="C4955">
            <v>43235</v>
          </cell>
          <cell r="D4955" t="str">
            <v>B</v>
          </cell>
          <cell r="E4955" t="str">
            <v>ASSY</v>
          </cell>
          <cell r="G4955" t="str">
            <v>Old</v>
          </cell>
          <cell r="H4955" t="str">
            <v>Clear View Cover</v>
          </cell>
          <cell r="J4955">
            <v>1751</v>
          </cell>
          <cell r="L4955">
            <v>0</v>
          </cell>
        </row>
        <row r="4956">
          <cell r="A4956" t="str">
            <v>M5</v>
          </cell>
          <cell r="B4956" t="str">
            <v>W20</v>
          </cell>
          <cell r="C4956">
            <v>43235</v>
          </cell>
          <cell r="D4956" t="str">
            <v>B</v>
          </cell>
          <cell r="E4956" t="str">
            <v>ASSY</v>
          </cell>
          <cell r="G4956" t="str">
            <v>Old</v>
          </cell>
          <cell r="H4956" t="str">
            <v>Clear View Cover</v>
          </cell>
          <cell r="J4956">
            <v>185</v>
          </cell>
          <cell r="L4956">
            <v>0</v>
          </cell>
        </row>
        <row r="4957">
          <cell r="A4957" t="str">
            <v>M5</v>
          </cell>
          <cell r="B4957" t="str">
            <v>W20</v>
          </cell>
          <cell r="C4957">
            <v>43235</v>
          </cell>
          <cell r="D4957" t="str">
            <v>B</v>
          </cell>
          <cell r="E4957" t="str">
            <v>ASSY</v>
          </cell>
          <cell r="G4957" t="str">
            <v>Old</v>
          </cell>
          <cell r="H4957" t="str">
            <v>Clear View Cover</v>
          </cell>
          <cell r="J4957">
            <v>195</v>
          </cell>
          <cell r="L4957">
            <v>0</v>
          </cell>
        </row>
        <row r="4958">
          <cell r="A4958" t="str">
            <v>M5</v>
          </cell>
          <cell r="B4958" t="str">
            <v>W20</v>
          </cell>
          <cell r="C4958">
            <v>43235</v>
          </cell>
          <cell r="D4958" t="str">
            <v>B</v>
          </cell>
          <cell r="E4958" t="str">
            <v>EDGE COATING</v>
          </cell>
          <cell r="G4958" t="str">
            <v>New</v>
          </cell>
          <cell r="H4958" t="str">
            <v>Clear View Cover</v>
          </cell>
          <cell r="J4958">
            <v>169</v>
          </cell>
          <cell r="L4958">
            <v>0</v>
          </cell>
        </row>
        <row r="4959">
          <cell r="A4959" t="str">
            <v>M5</v>
          </cell>
          <cell r="B4959" t="str">
            <v>W20</v>
          </cell>
          <cell r="C4959">
            <v>43235</v>
          </cell>
          <cell r="D4959" t="str">
            <v>B</v>
          </cell>
          <cell r="E4959" t="str">
            <v>EDGE COATING</v>
          </cell>
          <cell r="G4959" t="str">
            <v>New</v>
          </cell>
          <cell r="H4959" t="str">
            <v>Clear View Cover</v>
          </cell>
          <cell r="J4959">
            <v>2089</v>
          </cell>
          <cell r="L4959">
            <v>0</v>
          </cell>
        </row>
        <row r="4960">
          <cell r="A4960" t="str">
            <v>M5</v>
          </cell>
          <cell r="B4960" t="str">
            <v>W20</v>
          </cell>
          <cell r="C4960">
            <v>43235</v>
          </cell>
          <cell r="D4960" t="str">
            <v>B</v>
          </cell>
          <cell r="E4960" t="str">
            <v>EDGE COATING</v>
          </cell>
          <cell r="G4960" t="str">
            <v>New</v>
          </cell>
          <cell r="H4960" t="str">
            <v>Clear View Cover</v>
          </cell>
          <cell r="J4960">
            <v>2528</v>
          </cell>
          <cell r="L4960">
            <v>0</v>
          </cell>
        </row>
        <row r="4961">
          <cell r="A4961" t="str">
            <v>M5</v>
          </cell>
          <cell r="B4961" t="str">
            <v>W20</v>
          </cell>
          <cell r="C4961">
            <v>43235</v>
          </cell>
          <cell r="D4961" t="str">
            <v>B</v>
          </cell>
          <cell r="E4961" t="str">
            <v>EDGE COATING</v>
          </cell>
          <cell r="G4961" t="str">
            <v>New</v>
          </cell>
          <cell r="H4961" t="str">
            <v>Clear View Cover</v>
          </cell>
          <cell r="J4961">
            <v>762</v>
          </cell>
          <cell r="L4961">
            <v>0</v>
          </cell>
        </row>
        <row r="4962">
          <cell r="A4962" t="str">
            <v>M5</v>
          </cell>
          <cell r="B4962" t="str">
            <v>W20</v>
          </cell>
          <cell r="C4962">
            <v>43235</v>
          </cell>
          <cell r="D4962" t="str">
            <v>B</v>
          </cell>
          <cell r="E4962" t="str">
            <v>EDGE COATING</v>
          </cell>
          <cell r="G4962" t="str">
            <v>Old</v>
          </cell>
          <cell r="H4962" t="str">
            <v>Clear View Cover</v>
          </cell>
          <cell r="J4962">
            <v>390</v>
          </cell>
          <cell r="L4962">
            <v>0</v>
          </cell>
        </row>
        <row r="4963">
          <cell r="A4963" t="str">
            <v>M5</v>
          </cell>
          <cell r="B4963" t="str">
            <v>W20</v>
          </cell>
          <cell r="C4963">
            <v>43235</v>
          </cell>
          <cell r="D4963" t="str">
            <v>B</v>
          </cell>
          <cell r="E4963" t="str">
            <v>EDGE COATING</v>
          </cell>
          <cell r="G4963" t="str">
            <v>Old</v>
          </cell>
          <cell r="H4963" t="str">
            <v>Clear View Cover</v>
          </cell>
          <cell r="J4963">
            <v>70</v>
          </cell>
          <cell r="L4963">
            <v>0</v>
          </cell>
        </row>
        <row r="4964">
          <cell r="A4964" t="str">
            <v>M5</v>
          </cell>
          <cell r="B4964" t="str">
            <v>W20</v>
          </cell>
          <cell r="C4964">
            <v>43235</v>
          </cell>
          <cell r="D4964" t="str">
            <v>B</v>
          </cell>
          <cell r="E4964" t="str">
            <v>EDGE COATING</v>
          </cell>
          <cell r="G4964" t="str">
            <v>Old</v>
          </cell>
          <cell r="H4964" t="str">
            <v>Clear View Cover</v>
          </cell>
          <cell r="J4964">
            <v>70</v>
          </cell>
          <cell r="L4964">
            <v>0</v>
          </cell>
        </row>
        <row r="4965">
          <cell r="A4965" t="str">
            <v>M5</v>
          </cell>
          <cell r="B4965" t="str">
            <v>W20</v>
          </cell>
          <cell r="C4965">
            <v>43235</v>
          </cell>
          <cell r="D4965" t="str">
            <v>B</v>
          </cell>
          <cell r="E4965" t="str">
            <v>EDGE COATING</v>
          </cell>
          <cell r="G4965" t="str">
            <v>Old</v>
          </cell>
          <cell r="H4965" t="str">
            <v>Clear View Cover</v>
          </cell>
          <cell r="J4965">
            <v>1670</v>
          </cell>
          <cell r="L4965">
            <v>0</v>
          </cell>
        </row>
        <row r="4966">
          <cell r="A4966" t="str">
            <v>M5</v>
          </cell>
          <cell r="B4966" t="str">
            <v>W20</v>
          </cell>
          <cell r="C4966">
            <v>43235</v>
          </cell>
          <cell r="D4966" t="str">
            <v>B</v>
          </cell>
          <cell r="E4966" t="str">
            <v>ASSY</v>
          </cell>
          <cell r="G4966" t="str">
            <v>Old Silicon</v>
          </cell>
          <cell r="H4966" t="str">
            <v>Silicon</v>
          </cell>
          <cell r="J4966">
            <v>1458</v>
          </cell>
          <cell r="L4966">
            <v>6</v>
          </cell>
        </row>
        <row r="4967">
          <cell r="A4967" t="str">
            <v>M5</v>
          </cell>
          <cell r="B4967" t="str">
            <v>W20</v>
          </cell>
          <cell r="C4967">
            <v>43235</v>
          </cell>
          <cell r="D4967" t="str">
            <v>B</v>
          </cell>
          <cell r="E4967" t="str">
            <v>ASSY</v>
          </cell>
          <cell r="G4967" t="str">
            <v>Old Silicon</v>
          </cell>
          <cell r="H4967" t="str">
            <v>Silicon</v>
          </cell>
          <cell r="J4967">
            <v>36</v>
          </cell>
          <cell r="L4967">
            <v>0</v>
          </cell>
        </row>
        <row r="4968">
          <cell r="A4968" t="str">
            <v>M5</v>
          </cell>
          <cell r="B4968" t="str">
            <v>W20</v>
          </cell>
          <cell r="C4968">
            <v>43235</v>
          </cell>
          <cell r="D4968" t="str">
            <v>B</v>
          </cell>
          <cell r="E4968" t="str">
            <v>ASSY</v>
          </cell>
          <cell r="G4968" t="str">
            <v>Old Silicon</v>
          </cell>
          <cell r="H4968" t="str">
            <v>Silicon</v>
          </cell>
          <cell r="J4968">
            <v>197</v>
          </cell>
          <cell r="L4968">
            <v>1</v>
          </cell>
        </row>
        <row r="4969">
          <cell r="A4969" t="str">
            <v>M5</v>
          </cell>
          <cell r="B4969" t="str">
            <v>W20</v>
          </cell>
          <cell r="C4969">
            <v>43235</v>
          </cell>
          <cell r="D4969" t="str">
            <v>B</v>
          </cell>
          <cell r="E4969" t="str">
            <v>ASSY</v>
          </cell>
          <cell r="G4969" t="str">
            <v>New Silicon</v>
          </cell>
          <cell r="H4969" t="str">
            <v>Silicon</v>
          </cell>
          <cell r="J4969">
            <v>122</v>
          </cell>
          <cell r="L4969">
            <v>1</v>
          </cell>
        </row>
        <row r="4970">
          <cell r="A4970" t="str">
            <v>M5</v>
          </cell>
          <cell r="B4970" t="str">
            <v>W20</v>
          </cell>
          <cell r="C4970">
            <v>43235</v>
          </cell>
          <cell r="D4970" t="str">
            <v>B</v>
          </cell>
          <cell r="E4970" t="str">
            <v>EDGE COATING</v>
          </cell>
          <cell r="G4970" t="str">
            <v>Old</v>
          </cell>
          <cell r="H4970" t="str">
            <v>Book cover</v>
          </cell>
          <cell r="J4970">
            <v>2811</v>
          </cell>
          <cell r="L4970">
            <v>0</v>
          </cell>
        </row>
        <row r="4971">
          <cell r="A4971" t="str">
            <v>M5</v>
          </cell>
          <cell r="B4971" t="str">
            <v>W20</v>
          </cell>
          <cell r="C4971">
            <v>43235</v>
          </cell>
          <cell r="D4971" t="str">
            <v>B</v>
          </cell>
          <cell r="E4971" t="str">
            <v>EDGE COATING</v>
          </cell>
          <cell r="G4971" t="str">
            <v>Old</v>
          </cell>
          <cell r="H4971" t="str">
            <v>Book cover</v>
          </cell>
          <cell r="J4971">
            <v>364</v>
          </cell>
          <cell r="L4971">
            <v>0</v>
          </cell>
        </row>
        <row r="4972">
          <cell r="A4972" t="str">
            <v>M5</v>
          </cell>
          <cell r="B4972" t="str">
            <v>W20</v>
          </cell>
          <cell r="C4972">
            <v>43235</v>
          </cell>
          <cell r="D4972" t="str">
            <v>B</v>
          </cell>
          <cell r="E4972" t="str">
            <v>EDGE COATING</v>
          </cell>
          <cell r="G4972" t="str">
            <v>Old</v>
          </cell>
          <cell r="H4972" t="str">
            <v>Book cover</v>
          </cell>
          <cell r="J4972">
            <v>499</v>
          </cell>
          <cell r="L4972">
            <v>0</v>
          </cell>
        </row>
        <row r="4973">
          <cell r="A4973" t="str">
            <v>M5</v>
          </cell>
          <cell r="B4973" t="str">
            <v>W20</v>
          </cell>
          <cell r="C4973">
            <v>43235</v>
          </cell>
          <cell r="D4973" t="str">
            <v>B</v>
          </cell>
          <cell r="E4973" t="str">
            <v>EDGE COATING</v>
          </cell>
          <cell r="G4973" t="str">
            <v>Old</v>
          </cell>
          <cell r="H4973" t="str">
            <v>Book cover</v>
          </cell>
          <cell r="J4973">
            <v>665</v>
          </cell>
          <cell r="L4973">
            <v>0</v>
          </cell>
        </row>
        <row r="4974">
          <cell r="A4974" t="str">
            <v>M5</v>
          </cell>
          <cell r="B4974" t="str">
            <v>W20</v>
          </cell>
          <cell r="C4974">
            <v>43235</v>
          </cell>
          <cell r="D4974" t="str">
            <v>B</v>
          </cell>
          <cell r="E4974" t="str">
            <v>EDGE COATING</v>
          </cell>
          <cell r="G4974" t="str">
            <v>Old</v>
          </cell>
          <cell r="H4974" t="str">
            <v>Book cover</v>
          </cell>
          <cell r="J4974">
            <v>556</v>
          </cell>
          <cell r="L4974">
            <v>0</v>
          </cell>
        </row>
        <row r="4975">
          <cell r="A4975" t="str">
            <v>M5</v>
          </cell>
          <cell r="B4975" t="str">
            <v>W20</v>
          </cell>
          <cell r="C4975">
            <v>43235</v>
          </cell>
          <cell r="D4975" t="str">
            <v>B</v>
          </cell>
          <cell r="E4975" t="str">
            <v>EDGE COATING</v>
          </cell>
          <cell r="G4975" t="str">
            <v>Old</v>
          </cell>
          <cell r="H4975" t="str">
            <v>Book cover</v>
          </cell>
          <cell r="J4975">
            <v>300</v>
          </cell>
          <cell r="L4975">
            <v>0</v>
          </cell>
        </row>
        <row r="4976">
          <cell r="A4976" t="str">
            <v>M5</v>
          </cell>
          <cell r="B4976" t="str">
            <v>W20</v>
          </cell>
          <cell r="C4976">
            <v>43235</v>
          </cell>
          <cell r="D4976" t="str">
            <v>B</v>
          </cell>
          <cell r="E4976" t="str">
            <v>IN VAI</v>
          </cell>
          <cell r="G4976" t="str">
            <v>Old</v>
          </cell>
          <cell r="H4976" t="str">
            <v>Clear View Cover</v>
          </cell>
          <cell r="J4976">
            <v>200</v>
          </cell>
          <cell r="L4976">
            <v>0</v>
          </cell>
        </row>
        <row r="4977">
          <cell r="A4977" t="str">
            <v>M5</v>
          </cell>
          <cell r="B4977" t="str">
            <v>W20</v>
          </cell>
          <cell r="C4977">
            <v>43235</v>
          </cell>
          <cell r="D4977" t="str">
            <v>B</v>
          </cell>
          <cell r="E4977" t="str">
            <v>IN VAI</v>
          </cell>
          <cell r="G4977" t="str">
            <v>Old</v>
          </cell>
          <cell r="H4977" t="str">
            <v>Flip Cover</v>
          </cell>
          <cell r="J4977">
            <v>1400</v>
          </cell>
          <cell r="L4977">
            <v>0</v>
          </cell>
        </row>
        <row r="4978">
          <cell r="A4978" t="str">
            <v>M5</v>
          </cell>
          <cell r="B4978" t="str">
            <v>W20</v>
          </cell>
          <cell r="C4978">
            <v>43235</v>
          </cell>
          <cell r="D4978" t="str">
            <v>B</v>
          </cell>
          <cell r="E4978" t="str">
            <v>IN VAI</v>
          </cell>
          <cell r="G4978" t="str">
            <v>Old</v>
          </cell>
          <cell r="H4978" t="str">
            <v>Flip Cover</v>
          </cell>
          <cell r="J4978">
            <v>1470</v>
          </cell>
          <cell r="L4978">
            <v>0</v>
          </cell>
        </row>
        <row r="4979">
          <cell r="A4979" t="str">
            <v>M5</v>
          </cell>
          <cell r="B4979" t="str">
            <v>W20</v>
          </cell>
          <cell r="C4979">
            <v>43235</v>
          </cell>
          <cell r="D4979" t="str">
            <v>B</v>
          </cell>
          <cell r="E4979" t="str">
            <v>IN T/P</v>
          </cell>
          <cell r="G4979" t="str">
            <v>Old</v>
          </cell>
          <cell r="H4979" t="str">
            <v>Clear View Cover</v>
          </cell>
          <cell r="J4979">
            <v>34</v>
          </cell>
          <cell r="L4979">
            <v>0</v>
          </cell>
        </row>
        <row r="4980">
          <cell r="A4980" t="str">
            <v>M5</v>
          </cell>
          <cell r="B4980" t="str">
            <v>W20</v>
          </cell>
          <cell r="C4980">
            <v>43235</v>
          </cell>
          <cell r="D4980" t="str">
            <v>B</v>
          </cell>
          <cell r="E4980" t="str">
            <v>IN T/P</v>
          </cell>
          <cell r="G4980" t="str">
            <v>Old</v>
          </cell>
          <cell r="H4980" t="str">
            <v>Clear View Cover</v>
          </cell>
          <cell r="J4980">
            <v>306</v>
          </cell>
          <cell r="L4980">
            <v>0</v>
          </cell>
        </row>
        <row r="4981">
          <cell r="A4981" t="str">
            <v>M5</v>
          </cell>
          <cell r="B4981" t="str">
            <v>W20</v>
          </cell>
          <cell r="C4981">
            <v>43235</v>
          </cell>
          <cell r="D4981" t="str">
            <v>B</v>
          </cell>
          <cell r="E4981" t="str">
            <v>IN T/P</v>
          </cell>
          <cell r="G4981" t="str">
            <v>Old</v>
          </cell>
          <cell r="H4981" t="str">
            <v>Clear View Cover</v>
          </cell>
          <cell r="J4981">
            <v>391</v>
          </cell>
          <cell r="L4981">
            <v>0</v>
          </cell>
        </row>
        <row r="4982">
          <cell r="A4982" t="str">
            <v>M5</v>
          </cell>
          <cell r="B4982" t="str">
            <v>W20</v>
          </cell>
          <cell r="C4982">
            <v>43235</v>
          </cell>
          <cell r="D4982" t="str">
            <v>B</v>
          </cell>
          <cell r="E4982" t="str">
            <v>IN T/P</v>
          </cell>
          <cell r="G4982" t="str">
            <v>Old</v>
          </cell>
          <cell r="H4982" t="str">
            <v>Clear View Cover</v>
          </cell>
          <cell r="J4982">
            <v>74</v>
          </cell>
          <cell r="L4982">
            <v>0</v>
          </cell>
        </row>
        <row r="4983">
          <cell r="A4983" t="str">
            <v>M5</v>
          </cell>
          <cell r="B4983" t="str">
            <v>W20</v>
          </cell>
          <cell r="C4983">
            <v>43235</v>
          </cell>
          <cell r="D4983" t="str">
            <v>B</v>
          </cell>
          <cell r="E4983" t="str">
            <v>IN T/P</v>
          </cell>
          <cell r="G4983" t="str">
            <v>Old</v>
          </cell>
          <cell r="H4983" t="str">
            <v>Clear View Cover</v>
          </cell>
          <cell r="J4983">
            <v>150</v>
          </cell>
          <cell r="L4983">
            <v>1</v>
          </cell>
        </row>
        <row r="4984">
          <cell r="A4984" t="str">
            <v>M5</v>
          </cell>
          <cell r="B4984" t="str">
            <v>W20</v>
          </cell>
          <cell r="C4984">
            <v>43235</v>
          </cell>
          <cell r="D4984" t="str">
            <v>B</v>
          </cell>
          <cell r="E4984" t="str">
            <v>IN T/P</v>
          </cell>
          <cell r="G4984" t="str">
            <v>New</v>
          </cell>
          <cell r="H4984" t="str">
            <v>Clear View Cover</v>
          </cell>
          <cell r="J4984">
            <v>787</v>
          </cell>
          <cell r="L4984">
            <v>0</v>
          </cell>
        </row>
        <row r="4985">
          <cell r="A4985" t="str">
            <v>M5</v>
          </cell>
          <cell r="B4985" t="str">
            <v>W20</v>
          </cell>
          <cell r="C4985">
            <v>43235</v>
          </cell>
          <cell r="D4985" t="str">
            <v>B</v>
          </cell>
          <cell r="E4985" t="str">
            <v>IN T/P</v>
          </cell>
          <cell r="G4985" t="str">
            <v>New</v>
          </cell>
          <cell r="H4985" t="str">
            <v>Clear View Cover</v>
          </cell>
          <cell r="J4985">
            <v>1128</v>
          </cell>
          <cell r="L4985">
            <v>0</v>
          </cell>
        </row>
        <row r="4986">
          <cell r="A4986" t="str">
            <v>M5</v>
          </cell>
          <cell r="B4986" t="str">
            <v>W20</v>
          </cell>
          <cell r="C4986">
            <v>43235</v>
          </cell>
          <cell r="D4986" t="str">
            <v>B</v>
          </cell>
          <cell r="E4986" t="str">
            <v>IN T/P</v>
          </cell>
          <cell r="G4986" t="str">
            <v>New</v>
          </cell>
          <cell r="H4986" t="str">
            <v>Clear View Cover</v>
          </cell>
          <cell r="J4986">
            <v>225</v>
          </cell>
          <cell r="L4986">
            <v>0</v>
          </cell>
        </row>
        <row r="4987">
          <cell r="A4987" t="str">
            <v>M5</v>
          </cell>
          <cell r="B4987" t="str">
            <v>W20</v>
          </cell>
          <cell r="C4987">
            <v>43235</v>
          </cell>
          <cell r="D4987" t="str">
            <v>B</v>
          </cell>
          <cell r="E4987" t="str">
            <v>IN T/P</v>
          </cell>
          <cell r="G4987" t="str">
            <v>New</v>
          </cell>
          <cell r="H4987" t="str">
            <v>Clear View Cover</v>
          </cell>
          <cell r="J4987">
            <v>2617</v>
          </cell>
          <cell r="L4987">
            <v>1</v>
          </cell>
        </row>
        <row r="4988">
          <cell r="A4988" t="str">
            <v>M5</v>
          </cell>
          <cell r="B4988" t="str">
            <v>W20</v>
          </cell>
          <cell r="C4988">
            <v>43235</v>
          </cell>
          <cell r="D4988" t="str">
            <v>B</v>
          </cell>
          <cell r="E4988" t="str">
            <v>IN T/P</v>
          </cell>
          <cell r="G4988" t="str">
            <v>Old</v>
          </cell>
          <cell r="H4988" t="str">
            <v>Book cover</v>
          </cell>
          <cell r="J4988">
            <v>2994</v>
          </cell>
          <cell r="L4988">
            <v>1</v>
          </cell>
        </row>
        <row r="4989">
          <cell r="A4989" t="str">
            <v>M5</v>
          </cell>
          <cell r="B4989" t="str">
            <v>W20</v>
          </cell>
          <cell r="C4989">
            <v>43235</v>
          </cell>
          <cell r="D4989" t="str">
            <v>B</v>
          </cell>
          <cell r="E4989" t="str">
            <v>IN T/P</v>
          </cell>
          <cell r="G4989" t="str">
            <v>Old</v>
          </cell>
          <cell r="H4989" t="str">
            <v>Book cover</v>
          </cell>
          <cell r="J4989">
            <v>278</v>
          </cell>
          <cell r="L4989">
            <v>0</v>
          </cell>
        </row>
        <row r="4990">
          <cell r="A4990" t="str">
            <v>M5</v>
          </cell>
          <cell r="B4990" t="str">
            <v>W20</v>
          </cell>
          <cell r="C4990">
            <v>43235</v>
          </cell>
          <cell r="D4990" t="str">
            <v>B</v>
          </cell>
          <cell r="E4990" t="str">
            <v>IN T/P</v>
          </cell>
          <cell r="G4990" t="str">
            <v>Old</v>
          </cell>
          <cell r="H4990" t="str">
            <v>Book cover</v>
          </cell>
          <cell r="J4990">
            <v>515</v>
          </cell>
          <cell r="L4990">
            <v>1</v>
          </cell>
        </row>
        <row r="4991">
          <cell r="A4991" t="str">
            <v>M5</v>
          </cell>
          <cell r="B4991" t="str">
            <v>W20</v>
          </cell>
          <cell r="C4991">
            <v>43235</v>
          </cell>
          <cell r="D4991" t="str">
            <v>B</v>
          </cell>
          <cell r="E4991" t="str">
            <v>ASSY</v>
          </cell>
          <cell r="G4991" t="str">
            <v>Old</v>
          </cell>
          <cell r="H4991" t="str">
            <v>Book cover</v>
          </cell>
          <cell r="J4991">
            <v>2990</v>
          </cell>
          <cell r="L4991">
            <v>20</v>
          </cell>
        </row>
        <row r="4992">
          <cell r="A4992" t="str">
            <v>M5</v>
          </cell>
          <cell r="B4992" t="str">
            <v>W20</v>
          </cell>
          <cell r="C4992">
            <v>43235</v>
          </cell>
          <cell r="D4992" t="str">
            <v>B</v>
          </cell>
          <cell r="E4992" t="str">
            <v>ASSY</v>
          </cell>
          <cell r="G4992" t="str">
            <v>Old</v>
          </cell>
          <cell r="H4992" t="str">
            <v>Book cover</v>
          </cell>
          <cell r="J4992">
            <v>435</v>
          </cell>
          <cell r="L4992">
            <v>3</v>
          </cell>
        </row>
        <row r="4993">
          <cell r="A4993" t="str">
            <v>M5</v>
          </cell>
          <cell r="B4993" t="str">
            <v>W20</v>
          </cell>
          <cell r="C4993">
            <v>43235</v>
          </cell>
          <cell r="D4993" t="str">
            <v>B</v>
          </cell>
          <cell r="E4993" t="str">
            <v>ASSY</v>
          </cell>
          <cell r="G4993" t="str">
            <v>Old</v>
          </cell>
          <cell r="H4993" t="str">
            <v>Book cover</v>
          </cell>
          <cell r="J4993">
            <v>595</v>
          </cell>
          <cell r="L4993">
            <v>3</v>
          </cell>
        </row>
        <row r="4994">
          <cell r="A4994" t="str">
            <v>M5</v>
          </cell>
          <cell r="B4994" t="str">
            <v>W20</v>
          </cell>
          <cell r="C4994">
            <v>43235</v>
          </cell>
          <cell r="D4994" t="str">
            <v>B</v>
          </cell>
          <cell r="E4994" t="str">
            <v>ASSY</v>
          </cell>
          <cell r="G4994" t="str">
            <v>Old</v>
          </cell>
          <cell r="H4994" t="str">
            <v>Book cover</v>
          </cell>
          <cell r="J4994">
            <v>45</v>
          </cell>
          <cell r="L4994">
            <v>0</v>
          </cell>
        </row>
        <row r="4995">
          <cell r="A4995" t="str">
            <v>M5</v>
          </cell>
          <cell r="B4995" t="str">
            <v>W20</v>
          </cell>
          <cell r="C4995">
            <v>43235</v>
          </cell>
          <cell r="D4995" t="str">
            <v>B</v>
          </cell>
          <cell r="E4995" t="str">
            <v>ASSY</v>
          </cell>
          <cell r="G4995" t="str">
            <v>Old</v>
          </cell>
          <cell r="H4995" t="str">
            <v>Book cover</v>
          </cell>
          <cell r="J4995">
            <v>284</v>
          </cell>
          <cell r="L4995">
            <v>6</v>
          </cell>
        </row>
        <row r="4996">
          <cell r="A4996" t="str">
            <v>M5</v>
          </cell>
          <cell r="B4996" t="str">
            <v>W20</v>
          </cell>
          <cell r="C4996">
            <v>43235</v>
          </cell>
          <cell r="D4996" t="str">
            <v>B</v>
          </cell>
          <cell r="E4996" t="str">
            <v>ASSY</v>
          </cell>
          <cell r="G4996" t="str">
            <v>Old</v>
          </cell>
          <cell r="H4996" t="str">
            <v>Book cover</v>
          </cell>
          <cell r="J4996">
            <v>50</v>
          </cell>
          <cell r="L4996">
            <v>1</v>
          </cell>
        </row>
        <row r="4997">
          <cell r="A4997" t="str">
            <v>M5</v>
          </cell>
          <cell r="B4997" t="str">
            <v>W20</v>
          </cell>
          <cell r="C4997">
            <v>43235</v>
          </cell>
          <cell r="D4997" t="str">
            <v>B</v>
          </cell>
          <cell r="E4997" t="str">
            <v>ASSY</v>
          </cell>
          <cell r="G4997" t="str">
            <v>Old</v>
          </cell>
          <cell r="H4997" t="str">
            <v>Book cover</v>
          </cell>
          <cell r="J4997">
            <v>31</v>
          </cell>
          <cell r="L4997">
            <v>0</v>
          </cell>
        </row>
        <row r="4998">
          <cell r="A4998" t="str">
            <v>M5</v>
          </cell>
          <cell r="B4998" t="str">
            <v>W20</v>
          </cell>
          <cell r="C4998">
            <v>43235</v>
          </cell>
          <cell r="D4998" t="str">
            <v>B</v>
          </cell>
          <cell r="E4998" t="str">
            <v>ASSY</v>
          </cell>
          <cell r="G4998" t="str">
            <v>Old</v>
          </cell>
          <cell r="H4998" t="str">
            <v>Book cover</v>
          </cell>
          <cell r="J4998">
            <v>106</v>
          </cell>
          <cell r="L4998">
            <v>0</v>
          </cell>
        </row>
        <row r="4999">
          <cell r="A4999" t="str">
            <v>M5</v>
          </cell>
          <cell r="B4999" t="str">
            <v>W20</v>
          </cell>
          <cell r="C4999">
            <v>43235</v>
          </cell>
          <cell r="D4999" t="str">
            <v>B</v>
          </cell>
          <cell r="E4999" t="str">
            <v>ASSY</v>
          </cell>
          <cell r="G4999" t="str">
            <v>Old</v>
          </cell>
          <cell r="H4999" t="str">
            <v>Book cover</v>
          </cell>
          <cell r="J4999">
            <v>557</v>
          </cell>
          <cell r="L4999">
            <v>2</v>
          </cell>
        </row>
        <row r="5000">
          <cell r="A5000" t="str">
            <v>M5</v>
          </cell>
          <cell r="B5000" t="str">
            <v>W20</v>
          </cell>
          <cell r="C5000">
            <v>43236</v>
          </cell>
          <cell r="D5000" t="str">
            <v>B</v>
          </cell>
          <cell r="E5000" t="str">
            <v>PACKING</v>
          </cell>
          <cell r="G5000" t="str">
            <v>New Silicon</v>
          </cell>
          <cell r="H5000" t="str">
            <v>Silicon</v>
          </cell>
          <cell r="J5000">
            <v>46</v>
          </cell>
          <cell r="L5000">
            <v>6</v>
          </cell>
        </row>
        <row r="5001">
          <cell r="A5001" t="str">
            <v>M5</v>
          </cell>
          <cell r="B5001" t="str">
            <v>W20</v>
          </cell>
          <cell r="C5001">
            <v>43236</v>
          </cell>
          <cell r="D5001" t="str">
            <v>B</v>
          </cell>
          <cell r="E5001" t="str">
            <v>PACKING</v>
          </cell>
          <cell r="G5001" t="str">
            <v>New Silicon</v>
          </cell>
          <cell r="H5001" t="str">
            <v>Silicon</v>
          </cell>
          <cell r="J5001">
            <v>224</v>
          </cell>
          <cell r="L5001">
            <v>24</v>
          </cell>
        </row>
        <row r="5002">
          <cell r="A5002" t="str">
            <v>M5</v>
          </cell>
          <cell r="B5002" t="str">
            <v>W20</v>
          </cell>
          <cell r="C5002">
            <v>43236</v>
          </cell>
          <cell r="D5002" t="str">
            <v>B</v>
          </cell>
          <cell r="E5002" t="str">
            <v>PACKING</v>
          </cell>
          <cell r="G5002" t="str">
            <v>Old Silicon</v>
          </cell>
          <cell r="H5002" t="str">
            <v>Silicon</v>
          </cell>
          <cell r="J5002">
            <v>54</v>
          </cell>
          <cell r="L5002">
            <v>14</v>
          </cell>
        </row>
        <row r="5003">
          <cell r="A5003" t="str">
            <v>M5</v>
          </cell>
          <cell r="B5003" t="str">
            <v>W20</v>
          </cell>
          <cell r="C5003">
            <v>43236</v>
          </cell>
          <cell r="D5003" t="str">
            <v>B</v>
          </cell>
          <cell r="E5003" t="str">
            <v>PACKING</v>
          </cell>
          <cell r="G5003" t="str">
            <v>Old Silicon</v>
          </cell>
          <cell r="H5003" t="str">
            <v>Silicon</v>
          </cell>
          <cell r="J5003">
            <v>1085</v>
          </cell>
          <cell r="L5003">
            <v>85</v>
          </cell>
        </row>
        <row r="5004">
          <cell r="A5004" t="str">
            <v>M5</v>
          </cell>
          <cell r="B5004" t="str">
            <v>W20</v>
          </cell>
          <cell r="C5004">
            <v>43236</v>
          </cell>
          <cell r="D5004" t="str">
            <v>B</v>
          </cell>
          <cell r="E5004" t="str">
            <v>PACKING</v>
          </cell>
          <cell r="G5004" t="str">
            <v>Old</v>
          </cell>
          <cell r="H5004" t="str">
            <v>Book cover</v>
          </cell>
          <cell r="J5004">
            <v>20</v>
          </cell>
          <cell r="L5004">
            <v>0</v>
          </cell>
        </row>
        <row r="5005">
          <cell r="A5005" t="str">
            <v>M5</v>
          </cell>
          <cell r="B5005" t="str">
            <v>W20</v>
          </cell>
          <cell r="C5005">
            <v>43236</v>
          </cell>
          <cell r="D5005" t="str">
            <v>B</v>
          </cell>
          <cell r="E5005" t="str">
            <v>PACKING</v>
          </cell>
          <cell r="G5005" t="str">
            <v>Old</v>
          </cell>
          <cell r="H5005" t="str">
            <v>Book cover</v>
          </cell>
          <cell r="J5005">
            <v>85</v>
          </cell>
          <cell r="L5005">
            <v>45</v>
          </cell>
        </row>
        <row r="5006">
          <cell r="A5006" t="str">
            <v>M5</v>
          </cell>
          <cell r="B5006" t="str">
            <v>W20</v>
          </cell>
          <cell r="C5006">
            <v>43236</v>
          </cell>
          <cell r="D5006" t="str">
            <v>B</v>
          </cell>
          <cell r="E5006" t="str">
            <v>PACKING</v>
          </cell>
          <cell r="G5006" t="str">
            <v>Old</v>
          </cell>
          <cell r="H5006" t="str">
            <v>Book cover</v>
          </cell>
          <cell r="J5006">
            <v>318</v>
          </cell>
          <cell r="L5006">
            <v>4</v>
          </cell>
        </row>
        <row r="5007">
          <cell r="A5007" t="str">
            <v>M5</v>
          </cell>
          <cell r="B5007" t="str">
            <v>W20</v>
          </cell>
          <cell r="C5007">
            <v>43236</v>
          </cell>
          <cell r="D5007" t="str">
            <v>B</v>
          </cell>
          <cell r="E5007" t="str">
            <v>PACKING</v>
          </cell>
          <cell r="G5007" t="str">
            <v>Old</v>
          </cell>
          <cell r="H5007" t="str">
            <v>Book cover</v>
          </cell>
          <cell r="J5007">
            <v>162</v>
          </cell>
          <cell r="L5007">
            <v>2</v>
          </cell>
        </row>
        <row r="5008">
          <cell r="A5008" t="str">
            <v>M5</v>
          </cell>
          <cell r="B5008" t="str">
            <v>W20</v>
          </cell>
          <cell r="C5008">
            <v>43236</v>
          </cell>
          <cell r="D5008" t="str">
            <v>B</v>
          </cell>
          <cell r="E5008" t="str">
            <v>MAIN HEATING</v>
          </cell>
          <cell r="G5008" t="str">
            <v>Old</v>
          </cell>
          <cell r="H5008" t="str">
            <v>Clear View Cover</v>
          </cell>
          <cell r="J5008">
            <v>1401</v>
          </cell>
          <cell r="L5008">
            <v>0</v>
          </cell>
        </row>
        <row r="5009">
          <cell r="A5009" t="str">
            <v>M5</v>
          </cell>
          <cell r="B5009" t="str">
            <v>W20</v>
          </cell>
          <cell r="C5009">
            <v>43236</v>
          </cell>
          <cell r="D5009" t="str">
            <v>B</v>
          </cell>
          <cell r="E5009" t="str">
            <v>MAIN HEATING</v>
          </cell>
          <cell r="G5009" t="str">
            <v>Old</v>
          </cell>
          <cell r="H5009" t="str">
            <v>Clear View Cover</v>
          </cell>
          <cell r="J5009">
            <v>166</v>
          </cell>
          <cell r="L5009">
            <v>0</v>
          </cell>
        </row>
        <row r="5010">
          <cell r="A5010" t="str">
            <v>M5</v>
          </cell>
          <cell r="B5010" t="str">
            <v>W20</v>
          </cell>
          <cell r="C5010">
            <v>43236</v>
          </cell>
          <cell r="D5010" t="str">
            <v>B</v>
          </cell>
          <cell r="E5010" t="str">
            <v>MAIN HEATING</v>
          </cell>
          <cell r="G5010" t="str">
            <v>Old</v>
          </cell>
          <cell r="H5010" t="str">
            <v>Clear View Cover</v>
          </cell>
          <cell r="J5010">
            <v>324</v>
          </cell>
          <cell r="L5010">
            <v>0</v>
          </cell>
        </row>
        <row r="5011">
          <cell r="A5011" t="str">
            <v>M5</v>
          </cell>
          <cell r="B5011" t="str">
            <v>W20</v>
          </cell>
          <cell r="C5011">
            <v>43236</v>
          </cell>
          <cell r="D5011" t="str">
            <v>B</v>
          </cell>
          <cell r="E5011" t="str">
            <v>MAIN HEATING</v>
          </cell>
          <cell r="G5011" t="str">
            <v>Old</v>
          </cell>
          <cell r="H5011" t="str">
            <v>Clear View Cover</v>
          </cell>
          <cell r="J5011">
            <v>90</v>
          </cell>
          <cell r="L5011">
            <v>0</v>
          </cell>
        </row>
        <row r="5012">
          <cell r="A5012" t="str">
            <v>M5</v>
          </cell>
          <cell r="B5012" t="str">
            <v>W20</v>
          </cell>
          <cell r="C5012">
            <v>43236</v>
          </cell>
          <cell r="D5012" t="str">
            <v>B</v>
          </cell>
          <cell r="E5012" t="str">
            <v>MAIN HEATING</v>
          </cell>
          <cell r="G5012" t="str">
            <v>Old</v>
          </cell>
          <cell r="H5012" t="str">
            <v>Clear View Cover</v>
          </cell>
          <cell r="J5012">
            <v>30</v>
          </cell>
          <cell r="L5012">
            <v>0</v>
          </cell>
        </row>
        <row r="5013">
          <cell r="A5013" t="str">
            <v>M5</v>
          </cell>
          <cell r="B5013" t="str">
            <v>W20</v>
          </cell>
          <cell r="C5013">
            <v>43236</v>
          </cell>
          <cell r="D5013" t="str">
            <v>B</v>
          </cell>
          <cell r="E5013" t="str">
            <v>MAIN HEATING</v>
          </cell>
          <cell r="G5013" t="str">
            <v>Old</v>
          </cell>
          <cell r="H5013" t="str">
            <v>Clear View Cover</v>
          </cell>
          <cell r="J5013">
            <v>24</v>
          </cell>
          <cell r="L5013">
            <v>0</v>
          </cell>
        </row>
        <row r="5014">
          <cell r="A5014" t="str">
            <v>M5</v>
          </cell>
          <cell r="B5014" t="str">
            <v>W20</v>
          </cell>
          <cell r="C5014">
            <v>43236</v>
          </cell>
          <cell r="D5014" t="str">
            <v>B</v>
          </cell>
          <cell r="E5014" t="str">
            <v>MAIN HEATING</v>
          </cell>
          <cell r="G5014" t="str">
            <v>Old</v>
          </cell>
          <cell r="H5014" t="str">
            <v>Clear View Cover</v>
          </cell>
          <cell r="J5014">
            <v>23</v>
          </cell>
          <cell r="L5014">
            <v>0</v>
          </cell>
        </row>
        <row r="5015">
          <cell r="A5015" t="str">
            <v>M5</v>
          </cell>
          <cell r="B5015" t="str">
            <v>W20</v>
          </cell>
          <cell r="C5015">
            <v>43236</v>
          </cell>
          <cell r="D5015" t="str">
            <v>B</v>
          </cell>
          <cell r="E5015" t="str">
            <v>ASSY</v>
          </cell>
          <cell r="G5015" t="str">
            <v>Old</v>
          </cell>
          <cell r="H5015" t="str">
            <v>Clear View Cover</v>
          </cell>
          <cell r="J5015">
            <v>960</v>
          </cell>
          <cell r="L5015">
            <v>0</v>
          </cell>
        </row>
        <row r="5016">
          <cell r="A5016" t="str">
            <v>M5</v>
          </cell>
          <cell r="B5016" t="str">
            <v>W20</v>
          </cell>
          <cell r="C5016">
            <v>43236</v>
          </cell>
          <cell r="D5016" t="str">
            <v>B</v>
          </cell>
          <cell r="E5016" t="str">
            <v>ASSY</v>
          </cell>
          <cell r="G5016" t="str">
            <v>Old</v>
          </cell>
          <cell r="H5016" t="str">
            <v>Clear View Cover</v>
          </cell>
          <cell r="J5016">
            <v>346</v>
          </cell>
          <cell r="L5016">
            <v>0</v>
          </cell>
        </row>
        <row r="5017">
          <cell r="A5017" t="str">
            <v>M5</v>
          </cell>
          <cell r="B5017" t="str">
            <v>W20</v>
          </cell>
          <cell r="C5017">
            <v>43236</v>
          </cell>
          <cell r="D5017" t="str">
            <v>B</v>
          </cell>
          <cell r="E5017" t="str">
            <v>ASSY</v>
          </cell>
          <cell r="G5017" t="str">
            <v>Old</v>
          </cell>
          <cell r="H5017" t="str">
            <v>Clear View Cover</v>
          </cell>
          <cell r="J5017">
            <v>16</v>
          </cell>
          <cell r="L5017">
            <v>0</v>
          </cell>
        </row>
        <row r="5018">
          <cell r="A5018" t="str">
            <v>M5</v>
          </cell>
          <cell r="B5018" t="str">
            <v>W20</v>
          </cell>
          <cell r="C5018">
            <v>43236</v>
          </cell>
          <cell r="D5018" t="str">
            <v>B</v>
          </cell>
          <cell r="E5018" t="str">
            <v>ASSY</v>
          </cell>
          <cell r="G5018" t="str">
            <v>Old</v>
          </cell>
          <cell r="H5018" t="str">
            <v>Clear View Cover</v>
          </cell>
          <cell r="J5018">
            <v>360</v>
          </cell>
          <cell r="L5018">
            <v>0</v>
          </cell>
        </row>
        <row r="5019">
          <cell r="A5019" t="str">
            <v>M5</v>
          </cell>
          <cell r="B5019" t="str">
            <v>W20</v>
          </cell>
          <cell r="C5019">
            <v>43236</v>
          </cell>
          <cell r="D5019" t="str">
            <v>B</v>
          </cell>
          <cell r="E5019" t="str">
            <v>ASSY</v>
          </cell>
          <cell r="G5019" t="str">
            <v>Old</v>
          </cell>
          <cell r="H5019" t="str">
            <v>Clear View Cover</v>
          </cell>
          <cell r="J5019">
            <v>25</v>
          </cell>
          <cell r="L5019">
            <v>0</v>
          </cell>
        </row>
        <row r="5020">
          <cell r="A5020" t="str">
            <v>M5</v>
          </cell>
          <cell r="B5020" t="str">
            <v>W20</v>
          </cell>
          <cell r="C5020">
            <v>43236</v>
          </cell>
          <cell r="D5020" t="str">
            <v>B</v>
          </cell>
          <cell r="E5020" t="str">
            <v>ASSY</v>
          </cell>
          <cell r="G5020" t="str">
            <v>Old</v>
          </cell>
          <cell r="H5020" t="str">
            <v>Clear View Cover</v>
          </cell>
          <cell r="J5020">
            <v>33</v>
          </cell>
          <cell r="L5020">
            <v>0</v>
          </cell>
        </row>
        <row r="5021">
          <cell r="A5021" t="str">
            <v>M5</v>
          </cell>
          <cell r="B5021" t="str">
            <v>W20</v>
          </cell>
          <cell r="C5021">
            <v>43236</v>
          </cell>
          <cell r="D5021" t="str">
            <v>B</v>
          </cell>
          <cell r="E5021" t="str">
            <v>ASSY</v>
          </cell>
          <cell r="G5021" t="str">
            <v>Old</v>
          </cell>
          <cell r="H5021" t="str">
            <v>Clear View Cover</v>
          </cell>
          <cell r="J5021">
            <v>13</v>
          </cell>
          <cell r="L5021">
            <v>0</v>
          </cell>
        </row>
        <row r="5022">
          <cell r="A5022" t="str">
            <v>M5</v>
          </cell>
          <cell r="B5022" t="str">
            <v>W20</v>
          </cell>
          <cell r="C5022">
            <v>43236</v>
          </cell>
          <cell r="D5022" t="str">
            <v>B</v>
          </cell>
          <cell r="E5022" t="str">
            <v>ASSY</v>
          </cell>
          <cell r="G5022" t="str">
            <v>Old</v>
          </cell>
          <cell r="H5022" t="str">
            <v>Clear View Cover</v>
          </cell>
          <cell r="J5022">
            <v>131</v>
          </cell>
          <cell r="L5022">
            <v>0</v>
          </cell>
        </row>
        <row r="5023">
          <cell r="A5023" t="str">
            <v>M5</v>
          </cell>
          <cell r="B5023" t="str">
            <v>W20</v>
          </cell>
          <cell r="C5023">
            <v>43236</v>
          </cell>
          <cell r="D5023" t="str">
            <v>B</v>
          </cell>
          <cell r="E5023" t="str">
            <v>ASSY</v>
          </cell>
          <cell r="G5023" t="str">
            <v>Old</v>
          </cell>
          <cell r="H5023" t="str">
            <v>Clear View Cover</v>
          </cell>
          <cell r="J5023">
            <v>68</v>
          </cell>
          <cell r="L5023">
            <v>0</v>
          </cell>
        </row>
        <row r="5024">
          <cell r="A5024" t="str">
            <v>M5</v>
          </cell>
          <cell r="B5024" t="str">
            <v>W20</v>
          </cell>
          <cell r="C5024">
            <v>43236</v>
          </cell>
          <cell r="D5024" t="str">
            <v>B</v>
          </cell>
          <cell r="E5024" t="str">
            <v>ASSY</v>
          </cell>
          <cell r="G5024" t="str">
            <v>Old</v>
          </cell>
          <cell r="H5024" t="str">
            <v>Clear View Cover</v>
          </cell>
          <cell r="J5024">
            <v>14</v>
          </cell>
          <cell r="L5024">
            <v>0</v>
          </cell>
        </row>
        <row r="5025">
          <cell r="A5025" t="str">
            <v>M5</v>
          </cell>
          <cell r="B5025" t="str">
            <v>W20</v>
          </cell>
          <cell r="C5025">
            <v>43236</v>
          </cell>
          <cell r="D5025" t="str">
            <v>B</v>
          </cell>
          <cell r="E5025" t="str">
            <v>ASSY</v>
          </cell>
          <cell r="G5025" t="str">
            <v>Old</v>
          </cell>
          <cell r="H5025" t="str">
            <v>Clear View Cover</v>
          </cell>
          <cell r="J5025">
            <v>790</v>
          </cell>
          <cell r="L5025">
            <v>0</v>
          </cell>
        </row>
        <row r="5026">
          <cell r="A5026" t="str">
            <v>M5</v>
          </cell>
          <cell r="B5026" t="str">
            <v>W20</v>
          </cell>
          <cell r="C5026">
            <v>43236</v>
          </cell>
          <cell r="D5026" t="str">
            <v>B</v>
          </cell>
          <cell r="E5026" t="str">
            <v>ASSY</v>
          </cell>
          <cell r="G5026" t="str">
            <v>Old</v>
          </cell>
          <cell r="H5026" t="str">
            <v>Clear View Cover</v>
          </cell>
          <cell r="J5026">
            <v>195</v>
          </cell>
          <cell r="L5026">
            <v>0</v>
          </cell>
        </row>
        <row r="5027">
          <cell r="A5027" t="str">
            <v>M5</v>
          </cell>
          <cell r="B5027" t="str">
            <v>W20</v>
          </cell>
          <cell r="C5027">
            <v>43236</v>
          </cell>
          <cell r="D5027" t="str">
            <v>B</v>
          </cell>
          <cell r="E5027" t="str">
            <v>MAIN HEATING</v>
          </cell>
          <cell r="G5027" t="str">
            <v>New</v>
          </cell>
          <cell r="H5027" t="str">
            <v>Clear View Cover</v>
          </cell>
          <cell r="J5027">
            <v>3</v>
          </cell>
          <cell r="L5027">
            <v>0</v>
          </cell>
        </row>
        <row r="5028">
          <cell r="A5028" t="str">
            <v>M5</v>
          </cell>
          <cell r="B5028" t="str">
            <v>W20</v>
          </cell>
          <cell r="C5028">
            <v>43236</v>
          </cell>
          <cell r="D5028" t="str">
            <v>B</v>
          </cell>
          <cell r="E5028" t="str">
            <v>MAIN HEATING</v>
          </cell>
          <cell r="G5028" t="str">
            <v>New</v>
          </cell>
          <cell r="H5028" t="str">
            <v>Clear View Cover</v>
          </cell>
          <cell r="J5028">
            <v>8</v>
          </cell>
          <cell r="L5028">
            <v>0</v>
          </cell>
        </row>
        <row r="5029">
          <cell r="A5029" t="str">
            <v>M5</v>
          </cell>
          <cell r="B5029" t="str">
            <v>W20</v>
          </cell>
          <cell r="C5029">
            <v>43236</v>
          </cell>
          <cell r="D5029" t="str">
            <v>B</v>
          </cell>
          <cell r="E5029" t="str">
            <v>MAIN HEATING</v>
          </cell>
          <cell r="G5029" t="str">
            <v>New</v>
          </cell>
          <cell r="H5029" t="str">
            <v>Clear View Cover</v>
          </cell>
          <cell r="J5029">
            <v>10</v>
          </cell>
          <cell r="L5029">
            <v>0</v>
          </cell>
        </row>
        <row r="5030">
          <cell r="A5030" t="str">
            <v>M5</v>
          </cell>
          <cell r="B5030" t="str">
            <v>W20</v>
          </cell>
          <cell r="C5030">
            <v>43236</v>
          </cell>
          <cell r="D5030" t="str">
            <v>B</v>
          </cell>
          <cell r="E5030" t="str">
            <v>MAIN HEATING</v>
          </cell>
          <cell r="G5030" t="str">
            <v>New</v>
          </cell>
          <cell r="H5030" t="str">
            <v>Clear View Cover</v>
          </cell>
          <cell r="J5030">
            <v>2769</v>
          </cell>
          <cell r="L5030">
            <v>0</v>
          </cell>
        </row>
        <row r="5031">
          <cell r="A5031" t="str">
            <v>M5</v>
          </cell>
          <cell r="B5031" t="str">
            <v>W20</v>
          </cell>
          <cell r="C5031">
            <v>43236</v>
          </cell>
          <cell r="D5031" t="str">
            <v>B</v>
          </cell>
          <cell r="E5031" t="str">
            <v>ASSY</v>
          </cell>
          <cell r="G5031" t="str">
            <v>New</v>
          </cell>
          <cell r="H5031" t="str">
            <v>Clear View Cover</v>
          </cell>
          <cell r="J5031">
            <v>2172</v>
          </cell>
          <cell r="L5031">
            <v>0</v>
          </cell>
        </row>
        <row r="5032">
          <cell r="A5032" t="str">
            <v>M5</v>
          </cell>
          <cell r="B5032" t="str">
            <v>W20</v>
          </cell>
          <cell r="C5032">
            <v>43236</v>
          </cell>
          <cell r="D5032" t="str">
            <v>B</v>
          </cell>
          <cell r="E5032" t="str">
            <v>MAIN HEATING</v>
          </cell>
          <cell r="G5032" t="str">
            <v>Old</v>
          </cell>
          <cell r="H5032" t="str">
            <v>Book cover</v>
          </cell>
          <cell r="J5032">
            <v>463</v>
          </cell>
          <cell r="L5032">
            <v>5</v>
          </cell>
        </row>
        <row r="5033">
          <cell r="A5033" t="str">
            <v>M5</v>
          </cell>
          <cell r="B5033" t="str">
            <v>W20</v>
          </cell>
          <cell r="C5033">
            <v>43236</v>
          </cell>
          <cell r="D5033" t="str">
            <v>B</v>
          </cell>
          <cell r="E5033" t="str">
            <v>MAIN HEATING</v>
          </cell>
          <cell r="G5033" t="str">
            <v>Old</v>
          </cell>
          <cell r="H5033" t="str">
            <v>Book cover</v>
          </cell>
          <cell r="J5033">
            <v>23</v>
          </cell>
          <cell r="L5033">
            <v>2</v>
          </cell>
        </row>
        <row r="5034">
          <cell r="A5034" t="str">
            <v>M5</v>
          </cell>
          <cell r="B5034" t="str">
            <v>W20</v>
          </cell>
          <cell r="C5034">
            <v>43236</v>
          </cell>
          <cell r="D5034" t="str">
            <v>B</v>
          </cell>
          <cell r="E5034" t="str">
            <v>MAIN HEATING</v>
          </cell>
          <cell r="G5034" t="str">
            <v>Old</v>
          </cell>
          <cell r="H5034" t="str">
            <v>Clear View Cover</v>
          </cell>
          <cell r="J5034">
            <v>600</v>
          </cell>
          <cell r="L5034">
            <v>0</v>
          </cell>
        </row>
        <row r="5035">
          <cell r="A5035" t="str">
            <v>M5</v>
          </cell>
          <cell r="B5035" t="str">
            <v>W20</v>
          </cell>
          <cell r="C5035">
            <v>43236</v>
          </cell>
          <cell r="D5035" t="str">
            <v>B</v>
          </cell>
          <cell r="E5035" t="str">
            <v>MAIN HEATING</v>
          </cell>
          <cell r="G5035" t="str">
            <v>Old</v>
          </cell>
          <cell r="H5035" t="str">
            <v>Book cover</v>
          </cell>
          <cell r="J5035">
            <v>35</v>
          </cell>
          <cell r="L5035">
            <v>0</v>
          </cell>
        </row>
        <row r="5036">
          <cell r="A5036" t="str">
            <v>M5</v>
          </cell>
          <cell r="B5036" t="str">
            <v>W20</v>
          </cell>
          <cell r="C5036">
            <v>43236</v>
          </cell>
          <cell r="D5036" t="str">
            <v>B</v>
          </cell>
          <cell r="E5036" t="str">
            <v>MAIN HEATING</v>
          </cell>
          <cell r="G5036" t="str">
            <v>New</v>
          </cell>
          <cell r="H5036" t="str">
            <v>Clear View Cover</v>
          </cell>
          <cell r="J5036">
            <v>1057</v>
          </cell>
          <cell r="L5036">
            <v>0</v>
          </cell>
        </row>
        <row r="5037">
          <cell r="A5037" t="str">
            <v>M5</v>
          </cell>
          <cell r="B5037" t="str">
            <v>W20</v>
          </cell>
          <cell r="C5037">
            <v>43236</v>
          </cell>
          <cell r="D5037" t="str">
            <v>B</v>
          </cell>
          <cell r="E5037" t="str">
            <v>MAIN HEATING</v>
          </cell>
          <cell r="G5037" t="str">
            <v>New</v>
          </cell>
          <cell r="H5037" t="str">
            <v>Clear View Cover</v>
          </cell>
          <cell r="J5037">
            <v>29</v>
          </cell>
          <cell r="L5037">
            <v>0</v>
          </cell>
        </row>
        <row r="5038">
          <cell r="A5038" t="str">
            <v>M5</v>
          </cell>
          <cell r="B5038" t="str">
            <v>W20</v>
          </cell>
          <cell r="C5038">
            <v>43236</v>
          </cell>
          <cell r="D5038" t="str">
            <v>B</v>
          </cell>
          <cell r="E5038" t="str">
            <v>MAIN HEATING</v>
          </cell>
          <cell r="G5038" t="str">
            <v>New</v>
          </cell>
          <cell r="H5038" t="str">
            <v>Clear View Cover</v>
          </cell>
          <cell r="J5038">
            <v>2040</v>
          </cell>
          <cell r="L5038">
            <v>0</v>
          </cell>
        </row>
        <row r="5039">
          <cell r="A5039" t="str">
            <v>M5</v>
          </cell>
          <cell r="B5039" t="str">
            <v>W20</v>
          </cell>
          <cell r="C5039">
            <v>43236</v>
          </cell>
          <cell r="D5039" t="str">
            <v>B</v>
          </cell>
          <cell r="E5039" t="str">
            <v>ASSY</v>
          </cell>
          <cell r="G5039" t="str">
            <v>New</v>
          </cell>
          <cell r="H5039" t="str">
            <v>Clear View Cover</v>
          </cell>
          <cell r="J5039">
            <v>1404</v>
          </cell>
          <cell r="L5039">
            <v>0</v>
          </cell>
        </row>
        <row r="5040">
          <cell r="A5040" t="str">
            <v>M5</v>
          </cell>
          <cell r="B5040" t="str">
            <v>W20</v>
          </cell>
          <cell r="C5040">
            <v>43236</v>
          </cell>
          <cell r="D5040" t="str">
            <v>B</v>
          </cell>
          <cell r="E5040" t="str">
            <v>ASSY</v>
          </cell>
          <cell r="G5040" t="str">
            <v>New</v>
          </cell>
          <cell r="H5040" t="str">
            <v>Clear View Cover</v>
          </cell>
          <cell r="J5040">
            <v>24</v>
          </cell>
          <cell r="L5040">
            <v>0</v>
          </cell>
        </row>
        <row r="5041">
          <cell r="A5041" t="str">
            <v>M5</v>
          </cell>
          <cell r="B5041" t="str">
            <v>W20</v>
          </cell>
          <cell r="C5041">
            <v>43236</v>
          </cell>
          <cell r="D5041" t="str">
            <v>B</v>
          </cell>
          <cell r="E5041" t="str">
            <v>ASSY</v>
          </cell>
          <cell r="G5041" t="str">
            <v>New</v>
          </cell>
          <cell r="H5041" t="str">
            <v>Clear View Cover</v>
          </cell>
          <cell r="J5041">
            <v>2014</v>
          </cell>
          <cell r="L5041">
            <v>0</v>
          </cell>
        </row>
        <row r="5042">
          <cell r="A5042" t="str">
            <v>M5</v>
          </cell>
          <cell r="B5042" t="str">
            <v>W20</v>
          </cell>
          <cell r="C5042">
            <v>43236</v>
          </cell>
          <cell r="D5042" t="str">
            <v>B</v>
          </cell>
          <cell r="E5042" t="str">
            <v>ASSY</v>
          </cell>
          <cell r="G5042" t="str">
            <v>Old</v>
          </cell>
          <cell r="H5042" t="str">
            <v>Flip Cover</v>
          </cell>
          <cell r="J5042">
            <v>241</v>
          </cell>
          <cell r="L5042">
            <v>0</v>
          </cell>
        </row>
        <row r="5043">
          <cell r="A5043" t="str">
            <v>M5</v>
          </cell>
          <cell r="B5043" t="str">
            <v>W20</v>
          </cell>
          <cell r="C5043">
            <v>43236</v>
          </cell>
          <cell r="D5043" t="str">
            <v>B</v>
          </cell>
          <cell r="E5043" t="str">
            <v>ASSY</v>
          </cell>
          <cell r="G5043" t="str">
            <v>Old</v>
          </cell>
          <cell r="H5043" t="str">
            <v>Flip Cover</v>
          </cell>
          <cell r="J5043">
            <v>654</v>
          </cell>
          <cell r="L5043">
            <v>0</v>
          </cell>
        </row>
        <row r="5044">
          <cell r="A5044" t="str">
            <v>M5</v>
          </cell>
          <cell r="B5044" t="str">
            <v>W20</v>
          </cell>
          <cell r="C5044">
            <v>43236</v>
          </cell>
          <cell r="D5044" t="str">
            <v>B</v>
          </cell>
          <cell r="E5044" t="str">
            <v>ASSY</v>
          </cell>
          <cell r="G5044" t="str">
            <v>Old</v>
          </cell>
          <cell r="H5044" t="str">
            <v>Flip Cover</v>
          </cell>
          <cell r="J5044">
            <v>361</v>
          </cell>
          <cell r="L5044">
            <v>0</v>
          </cell>
        </row>
        <row r="5045">
          <cell r="A5045" t="str">
            <v>M5</v>
          </cell>
          <cell r="B5045" t="str">
            <v>W20</v>
          </cell>
          <cell r="C5045">
            <v>43236</v>
          </cell>
          <cell r="D5045" t="str">
            <v>B</v>
          </cell>
          <cell r="E5045" t="str">
            <v>ASSY</v>
          </cell>
          <cell r="G5045" t="str">
            <v>Old</v>
          </cell>
          <cell r="H5045" t="str">
            <v>Flip Cover</v>
          </cell>
          <cell r="J5045">
            <v>1</v>
          </cell>
          <cell r="L5045">
            <v>0</v>
          </cell>
        </row>
        <row r="5046">
          <cell r="A5046" t="str">
            <v>M5</v>
          </cell>
          <cell r="B5046" t="str">
            <v>W20</v>
          </cell>
          <cell r="C5046">
            <v>43236</v>
          </cell>
          <cell r="D5046" t="str">
            <v>B</v>
          </cell>
          <cell r="E5046" t="str">
            <v>EDGE COATING</v>
          </cell>
          <cell r="G5046" t="str">
            <v>New</v>
          </cell>
          <cell r="H5046" t="str">
            <v>Clear View Cover</v>
          </cell>
          <cell r="J5046">
            <v>1594</v>
          </cell>
          <cell r="L5046">
            <v>0</v>
          </cell>
        </row>
        <row r="5047">
          <cell r="A5047" t="str">
            <v>M5</v>
          </cell>
          <cell r="B5047" t="str">
            <v>W20</v>
          </cell>
          <cell r="C5047">
            <v>43236</v>
          </cell>
          <cell r="D5047" t="str">
            <v>B</v>
          </cell>
          <cell r="E5047" t="str">
            <v>EDGE COATING</v>
          </cell>
          <cell r="G5047" t="str">
            <v>New</v>
          </cell>
          <cell r="H5047" t="str">
            <v>Clear View Cover</v>
          </cell>
          <cell r="J5047">
            <v>2007</v>
          </cell>
          <cell r="L5047">
            <v>0</v>
          </cell>
        </row>
        <row r="5048">
          <cell r="A5048" t="str">
            <v>M5</v>
          </cell>
          <cell r="B5048" t="str">
            <v>W20</v>
          </cell>
          <cell r="C5048">
            <v>43236</v>
          </cell>
          <cell r="D5048" t="str">
            <v>B</v>
          </cell>
          <cell r="E5048" t="str">
            <v>EDGE COATING</v>
          </cell>
          <cell r="G5048" t="str">
            <v>New</v>
          </cell>
          <cell r="H5048" t="str">
            <v>Clear View Cover</v>
          </cell>
          <cell r="J5048">
            <v>1581</v>
          </cell>
          <cell r="L5048">
            <v>0</v>
          </cell>
        </row>
        <row r="5049">
          <cell r="A5049" t="str">
            <v>M5</v>
          </cell>
          <cell r="B5049" t="str">
            <v>W20</v>
          </cell>
          <cell r="C5049">
            <v>43236</v>
          </cell>
          <cell r="D5049" t="str">
            <v>B</v>
          </cell>
          <cell r="E5049" t="str">
            <v>EDGE COATING</v>
          </cell>
          <cell r="G5049" t="str">
            <v>Old</v>
          </cell>
          <cell r="H5049" t="str">
            <v>Clear View Cover</v>
          </cell>
          <cell r="J5049">
            <v>25</v>
          </cell>
          <cell r="L5049">
            <v>0</v>
          </cell>
        </row>
        <row r="5050">
          <cell r="A5050" t="str">
            <v>M5</v>
          </cell>
          <cell r="B5050" t="str">
            <v>W20</v>
          </cell>
          <cell r="C5050">
            <v>43236</v>
          </cell>
          <cell r="D5050" t="str">
            <v>B</v>
          </cell>
          <cell r="E5050" t="str">
            <v>EDGE COATING</v>
          </cell>
          <cell r="G5050" t="str">
            <v>Old</v>
          </cell>
          <cell r="H5050" t="str">
            <v>Clear View Cover</v>
          </cell>
          <cell r="J5050">
            <v>53</v>
          </cell>
          <cell r="L5050">
            <v>0</v>
          </cell>
        </row>
        <row r="5051">
          <cell r="A5051" t="str">
            <v>M5</v>
          </cell>
          <cell r="B5051" t="str">
            <v>W20</v>
          </cell>
          <cell r="C5051">
            <v>43236</v>
          </cell>
          <cell r="D5051" t="str">
            <v>B</v>
          </cell>
          <cell r="E5051" t="str">
            <v>EDGE COATING</v>
          </cell>
          <cell r="G5051" t="str">
            <v>Old</v>
          </cell>
          <cell r="H5051" t="str">
            <v>Clear View Cover</v>
          </cell>
          <cell r="J5051">
            <v>91</v>
          </cell>
          <cell r="L5051">
            <v>0</v>
          </cell>
        </row>
        <row r="5052">
          <cell r="A5052" t="str">
            <v>M5</v>
          </cell>
          <cell r="B5052" t="str">
            <v>W20</v>
          </cell>
          <cell r="C5052">
            <v>43236</v>
          </cell>
          <cell r="D5052" t="str">
            <v>B</v>
          </cell>
          <cell r="E5052" t="str">
            <v>EDGE COATING</v>
          </cell>
          <cell r="G5052" t="str">
            <v>Old</v>
          </cell>
          <cell r="H5052" t="str">
            <v>Clear View Cover</v>
          </cell>
          <cell r="J5052">
            <v>171</v>
          </cell>
          <cell r="L5052">
            <v>0</v>
          </cell>
        </row>
        <row r="5053">
          <cell r="A5053" t="str">
            <v>M5</v>
          </cell>
          <cell r="B5053" t="str">
            <v>W20</v>
          </cell>
          <cell r="C5053">
            <v>43236</v>
          </cell>
          <cell r="D5053" t="str">
            <v>B</v>
          </cell>
          <cell r="E5053" t="str">
            <v>EDGE COATING</v>
          </cell>
          <cell r="G5053" t="str">
            <v>Old</v>
          </cell>
          <cell r="H5053" t="str">
            <v>Clear View Cover</v>
          </cell>
          <cell r="J5053">
            <v>298</v>
          </cell>
          <cell r="L5053">
            <v>0</v>
          </cell>
        </row>
        <row r="5054">
          <cell r="A5054" t="str">
            <v>M5</v>
          </cell>
          <cell r="B5054" t="str">
            <v>W20</v>
          </cell>
          <cell r="C5054">
            <v>43236</v>
          </cell>
          <cell r="D5054" t="str">
            <v>B</v>
          </cell>
          <cell r="E5054" t="str">
            <v>EDGE COATING</v>
          </cell>
          <cell r="G5054" t="str">
            <v>Old</v>
          </cell>
          <cell r="H5054" t="str">
            <v>Clear View Cover</v>
          </cell>
          <cell r="J5054">
            <v>606</v>
          </cell>
          <cell r="L5054">
            <v>0</v>
          </cell>
        </row>
        <row r="5055">
          <cell r="A5055" t="str">
            <v>M5</v>
          </cell>
          <cell r="B5055" t="str">
            <v>W20</v>
          </cell>
          <cell r="C5055">
            <v>43236</v>
          </cell>
          <cell r="D5055" t="str">
            <v>B</v>
          </cell>
          <cell r="E5055" t="str">
            <v>EDGE COATING</v>
          </cell>
          <cell r="G5055" t="str">
            <v>Old</v>
          </cell>
          <cell r="H5055" t="str">
            <v>Clear View Cover</v>
          </cell>
          <cell r="J5055">
            <v>352</v>
          </cell>
          <cell r="L5055">
            <v>0</v>
          </cell>
        </row>
        <row r="5056">
          <cell r="A5056" t="str">
            <v>M5</v>
          </cell>
          <cell r="B5056" t="str">
            <v>W20</v>
          </cell>
          <cell r="C5056">
            <v>43236</v>
          </cell>
          <cell r="D5056" t="str">
            <v>B</v>
          </cell>
          <cell r="E5056" t="str">
            <v>EDGE COATING</v>
          </cell>
          <cell r="G5056" t="str">
            <v>Old</v>
          </cell>
          <cell r="H5056" t="str">
            <v>Clear View Cover</v>
          </cell>
          <cell r="J5056">
            <v>315</v>
          </cell>
          <cell r="L5056">
            <v>0</v>
          </cell>
        </row>
        <row r="5057">
          <cell r="A5057" t="str">
            <v>M5</v>
          </cell>
          <cell r="B5057" t="str">
            <v>W20</v>
          </cell>
          <cell r="C5057">
            <v>43236</v>
          </cell>
          <cell r="D5057" t="str">
            <v>B</v>
          </cell>
          <cell r="E5057" t="str">
            <v>EDGE COATING</v>
          </cell>
          <cell r="G5057" t="str">
            <v>Old</v>
          </cell>
          <cell r="H5057" t="str">
            <v>Clear View Cover</v>
          </cell>
          <cell r="J5057">
            <v>1041</v>
          </cell>
          <cell r="L5057">
            <v>0</v>
          </cell>
        </row>
        <row r="5058">
          <cell r="A5058" t="str">
            <v>M5</v>
          </cell>
          <cell r="B5058" t="str">
            <v>W20</v>
          </cell>
          <cell r="C5058">
            <v>43236</v>
          </cell>
          <cell r="D5058" t="str">
            <v>B</v>
          </cell>
          <cell r="E5058" t="str">
            <v>PACKING</v>
          </cell>
          <cell r="G5058" t="str">
            <v>New</v>
          </cell>
          <cell r="H5058" t="str">
            <v>Clear View Cover</v>
          </cell>
          <cell r="J5058">
            <v>2127</v>
          </cell>
          <cell r="L5058">
            <v>7</v>
          </cell>
        </row>
        <row r="5059">
          <cell r="A5059" t="str">
            <v>M5</v>
          </cell>
          <cell r="B5059" t="str">
            <v>W20</v>
          </cell>
          <cell r="C5059">
            <v>43236</v>
          </cell>
          <cell r="D5059" t="str">
            <v>B</v>
          </cell>
          <cell r="E5059" t="str">
            <v>PACKING</v>
          </cell>
          <cell r="G5059" t="str">
            <v>Old</v>
          </cell>
          <cell r="H5059" t="str">
            <v>Flip Cover</v>
          </cell>
          <cell r="J5059">
            <v>363</v>
          </cell>
          <cell r="L5059">
            <v>0</v>
          </cell>
        </row>
        <row r="5060">
          <cell r="A5060" t="str">
            <v>M5</v>
          </cell>
          <cell r="B5060" t="str">
            <v>W20</v>
          </cell>
          <cell r="C5060">
            <v>43236</v>
          </cell>
          <cell r="D5060" t="str">
            <v>B</v>
          </cell>
          <cell r="E5060" t="str">
            <v>PACKING</v>
          </cell>
          <cell r="G5060" t="str">
            <v>Old</v>
          </cell>
          <cell r="H5060" t="str">
            <v>Flip Cover</v>
          </cell>
          <cell r="J5060">
            <v>205</v>
          </cell>
          <cell r="L5060">
            <v>0</v>
          </cell>
        </row>
        <row r="5061">
          <cell r="A5061" t="str">
            <v>M5</v>
          </cell>
          <cell r="B5061" t="str">
            <v>W20</v>
          </cell>
          <cell r="C5061">
            <v>43236</v>
          </cell>
          <cell r="D5061" t="str">
            <v>B</v>
          </cell>
          <cell r="E5061" t="str">
            <v>PACKING</v>
          </cell>
          <cell r="G5061" t="str">
            <v>Old</v>
          </cell>
          <cell r="H5061" t="str">
            <v>Book cover</v>
          </cell>
          <cell r="J5061">
            <v>531</v>
          </cell>
          <cell r="L5061">
            <v>5</v>
          </cell>
        </row>
        <row r="5062">
          <cell r="A5062" t="str">
            <v>M5</v>
          </cell>
          <cell r="B5062" t="str">
            <v>W20</v>
          </cell>
          <cell r="C5062">
            <v>43236</v>
          </cell>
          <cell r="D5062" t="str">
            <v>B</v>
          </cell>
          <cell r="E5062" t="str">
            <v>PACKING</v>
          </cell>
          <cell r="G5062" t="str">
            <v>New</v>
          </cell>
          <cell r="H5062" t="str">
            <v>Clear View Cover</v>
          </cell>
          <cell r="J5062">
            <v>2342</v>
          </cell>
          <cell r="L5062">
            <v>12</v>
          </cell>
        </row>
        <row r="5063">
          <cell r="A5063" t="str">
            <v>M5</v>
          </cell>
          <cell r="B5063" t="str">
            <v>W20</v>
          </cell>
          <cell r="C5063">
            <v>43236</v>
          </cell>
          <cell r="D5063" t="str">
            <v>B</v>
          </cell>
          <cell r="E5063" t="str">
            <v>PACKING</v>
          </cell>
          <cell r="G5063" t="str">
            <v>New</v>
          </cell>
          <cell r="H5063" t="str">
            <v>Clear View Cover</v>
          </cell>
          <cell r="J5063">
            <v>1352</v>
          </cell>
          <cell r="L5063">
            <v>2</v>
          </cell>
        </row>
        <row r="5064">
          <cell r="A5064" t="str">
            <v>M5</v>
          </cell>
          <cell r="B5064" t="str">
            <v>W20</v>
          </cell>
          <cell r="C5064">
            <v>43236</v>
          </cell>
          <cell r="D5064" t="str">
            <v>B</v>
          </cell>
          <cell r="E5064" t="str">
            <v>PACKING</v>
          </cell>
          <cell r="G5064" t="str">
            <v>Old</v>
          </cell>
          <cell r="H5064" t="str">
            <v>Clear View Cover</v>
          </cell>
          <cell r="J5064">
            <v>1731</v>
          </cell>
          <cell r="L5064">
            <v>11</v>
          </cell>
        </row>
        <row r="5065">
          <cell r="A5065" t="str">
            <v>M5</v>
          </cell>
          <cell r="B5065" t="str">
            <v>W20</v>
          </cell>
          <cell r="C5065">
            <v>43236</v>
          </cell>
          <cell r="D5065" t="str">
            <v>B</v>
          </cell>
          <cell r="E5065" t="str">
            <v>PACKING</v>
          </cell>
          <cell r="G5065" t="str">
            <v>Old</v>
          </cell>
          <cell r="H5065" t="str">
            <v>Clear View Cover</v>
          </cell>
          <cell r="J5065">
            <v>320</v>
          </cell>
          <cell r="L5065">
            <v>0</v>
          </cell>
        </row>
        <row r="5066">
          <cell r="A5066" t="str">
            <v>M5</v>
          </cell>
          <cell r="B5066" t="str">
            <v>W20</v>
          </cell>
          <cell r="C5066">
            <v>43236</v>
          </cell>
          <cell r="D5066" t="str">
            <v>B</v>
          </cell>
          <cell r="E5066" t="str">
            <v>PACKING</v>
          </cell>
          <cell r="G5066" t="str">
            <v>Old</v>
          </cell>
          <cell r="H5066" t="str">
            <v>Clear View Cover</v>
          </cell>
          <cell r="J5066">
            <v>163</v>
          </cell>
          <cell r="L5066">
            <v>3</v>
          </cell>
        </row>
        <row r="5067">
          <cell r="A5067" t="str">
            <v>M5</v>
          </cell>
          <cell r="B5067" t="str">
            <v>W20</v>
          </cell>
          <cell r="C5067">
            <v>43236</v>
          </cell>
          <cell r="D5067" t="str">
            <v>B</v>
          </cell>
          <cell r="E5067" t="str">
            <v>PACKING</v>
          </cell>
          <cell r="G5067" t="str">
            <v>Old</v>
          </cell>
          <cell r="H5067" t="str">
            <v>Clear View Cover</v>
          </cell>
          <cell r="J5067">
            <v>100</v>
          </cell>
          <cell r="L5067">
            <v>0</v>
          </cell>
        </row>
        <row r="5068">
          <cell r="A5068" t="str">
            <v>M5</v>
          </cell>
          <cell r="B5068" t="str">
            <v>W20</v>
          </cell>
          <cell r="C5068">
            <v>43236</v>
          </cell>
          <cell r="D5068" t="str">
            <v>B</v>
          </cell>
          <cell r="E5068" t="str">
            <v>ASSY</v>
          </cell>
          <cell r="G5068" t="str">
            <v>Old Silicon</v>
          </cell>
          <cell r="H5068" t="str">
            <v>Silicon</v>
          </cell>
          <cell r="J5068">
            <v>15</v>
          </cell>
          <cell r="L5068">
            <v>0</v>
          </cell>
        </row>
        <row r="5069">
          <cell r="A5069" t="str">
            <v>M5</v>
          </cell>
          <cell r="B5069" t="str">
            <v>W20</v>
          </cell>
          <cell r="C5069">
            <v>43236</v>
          </cell>
          <cell r="D5069" t="str">
            <v>B</v>
          </cell>
          <cell r="E5069" t="str">
            <v>ASSY</v>
          </cell>
          <cell r="G5069" t="str">
            <v>Old Silicon</v>
          </cell>
          <cell r="H5069" t="str">
            <v>Silicon</v>
          </cell>
          <cell r="J5069">
            <v>979</v>
          </cell>
          <cell r="L5069">
            <v>1</v>
          </cell>
        </row>
        <row r="5070">
          <cell r="A5070" t="str">
            <v>M5</v>
          </cell>
          <cell r="B5070" t="str">
            <v>W20</v>
          </cell>
          <cell r="C5070">
            <v>43236</v>
          </cell>
          <cell r="D5070" t="str">
            <v>B</v>
          </cell>
          <cell r="E5070" t="str">
            <v>ASSY</v>
          </cell>
          <cell r="G5070" t="str">
            <v>New Silicon</v>
          </cell>
          <cell r="H5070" t="str">
            <v>Silicon</v>
          </cell>
          <cell r="J5070">
            <v>109</v>
          </cell>
          <cell r="L5070">
            <v>0</v>
          </cell>
        </row>
        <row r="5071">
          <cell r="A5071" t="str">
            <v>M5</v>
          </cell>
          <cell r="B5071" t="str">
            <v>W20</v>
          </cell>
          <cell r="C5071">
            <v>43236</v>
          </cell>
          <cell r="D5071" t="str">
            <v>B</v>
          </cell>
          <cell r="E5071" t="str">
            <v>PACKING</v>
          </cell>
          <cell r="G5071" t="str">
            <v>Old</v>
          </cell>
          <cell r="H5071" t="str">
            <v>Flip Cover</v>
          </cell>
          <cell r="J5071">
            <v>837</v>
          </cell>
          <cell r="L5071">
            <v>2</v>
          </cell>
        </row>
        <row r="5072">
          <cell r="A5072" t="str">
            <v>M5</v>
          </cell>
          <cell r="B5072" t="str">
            <v>W20</v>
          </cell>
          <cell r="C5072">
            <v>43236</v>
          </cell>
          <cell r="D5072" t="str">
            <v>B</v>
          </cell>
          <cell r="E5072" t="str">
            <v>PACKING</v>
          </cell>
          <cell r="G5072" t="str">
            <v>Old</v>
          </cell>
          <cell r="H5072" t="str">
            <v>Clear View Cover</v>
          </cell>
          <cell r="J5072">
            <v>313</v>
          </cell>
          <cell r="L5072">
            <v>8</v>
          </cell>
        </row>
        <row r="5073">
          <cell r="A5073" t="str">
            <v>M5</v>
          </cell>
          <cell r="B5073" t="str">
            <v>W20</v>
          </cell>
          <cell r="C5073">
            <v>43236</v>
          </cell>
          <cell r="D5073" t="str">
            <v>B</v>
          </cell>
          <cell r="E5073" t="str">
            <v>PACKING</v>
          </cell>
          <cell r="G5073" t="str">
            <v>Old</v>
          </cell>
          <cell r="H5073" t="str">
            <v>Clear View Cover</v>
          </cell>
          <cell r="J5073">
            <v>85</v>
          </cell>
          <cell r="L5073">
            <v>1</v>
          </cell>
        </row>
        <row r="5074">
          <cell r="A5074" t="str">
            <v>M5</v>
          </cell>
          <cell r="B5074" t="str">
            <v>W20</v>
          </cell>
          <cell r="C5074">
            <v>43236</v>
          </cell>
          <cell r="D5074" t="str">
            <v>B</v>
          </cell>
          <cell r="E5074" t="str">
            <v>PACKING</v>
          </cell>
          <cell r="G5074" t="str">
            <v>Old</v>
          </cell>
          <cell r="H5074" t="str">
            <v>Book cover</v>
          </cell>
          <cell r="J5074">
            <v>2491</v>
          </cell>
          <cell r="L5074">
            <v>11</v>
          </cell>
        </row>
        <row r="5075">
          <cell r="A5075" t="str">
            <v>M5</v>
          </cell>
          <cell r="B5075" t="str">
            <v>W20</v>
          </cell>
          <cell r="C5075">
            <v>43236</v>
          </cell>
          <cell r="D5075" t="str">
            <v>B</v>
          </cell>
          <cell r="E5075" t="str">
            <v>PACKING</v>
          </cell>
          <cell r="G5075" t="str">
            <v>Old</v>
          </cell>
          <cell r="H5075" t="str">
            <v>Book cover</v>
          </cell>
          <cell r="J5075">
            <v>375</v>
          </cell>
          <cell r="L5075">
            <v>5</v>
          </cell>
        </row>
        <row r="5076">
          <cell r="A5076" t="str">
            <v>M5</v>
          </cell>
          <cell r="B5076" t="str">
            <v>W20</v>
          </cell>
          <cell r="C5076">
            <v>43236</v>
          </cell>
          <cell r="D5076" t="str">
            <v>B</v>
          </cell>
          <cell r="E5076" t="str">
            <v>PACKING</v>
          </cell>
          <cell r="G5076" t="str">
            <v>Old</v>
          </cell>
          <cell r="H5076" t="str">
            <v>Flip Cover</v>
          </cell>
          <cell r="J5076">
            <v>640</v>
          </cell>
          <cell r="L5076">
            <v>0</v>
          </cell>
        </row>
        <row r="5077">
          <cell r="A5077" t="str">
            <v>M5</v>
          </cell>
          <cell r="B5077" t="str">
            <v>W20</v>
          </cell>
          <cell r="C5077">
            <v>43236</v>
          </cell>
          <cell r="D5077" t="str">
            <v>B</v>
          </cell>
          <cell r="E5077" t="str">
            <v>PACKING</v>
          </cell>
          <cell r="G5077" t="str">
            <v>Old</v>
          </cell>
          <cell r="H5077" t="str">
            <v>Flip Cover</v>
          </cell>
          <cell r="J5077">
            <v>58</v>
          </cell>
          <cell r="L5077">
            <v>0</v>
          </cell>
        </row>
        <row r="5078">
          <cell r="A5078" t="str">
            <v>M5</v>
          </cell>
          <cell r="B5078" t="str">
            <v>W20</v>
          </cell>
          <cell r="C5078">
            <v>43236</v>
          </cell>
          <cell r="D5078" t="str">
            <v>B</v>
          </cell>
          <cell r="E5078" t="str">
            <v>ASSY</v>
          </cell>
          <cell r="G5078" t="str">
            <v>Old</v>
          </cell>
          <cell r="H5078" t="str">
            <v>Book cover</v>
          </cell>
          <cell r="J5078">
            <v>2675</v>
          </cell>
          <cell r="L5078">
            <v>13</v>
          </cell>
        </row>
        <row r="5079">
          <cell r="A5079" t="str">
            <v>M5</v>
          </cell>
          <cell r="B5079" t="str">
            <v>W20</v>
          </cell>
          <cell r="C5079">
            <v>43236</v>
          </cell>
          <cell r="D5079" t="str">
            <v>B</v>
          </cell>
          <cell r="E5079" t="str">
            <v>ASSY</v>
          </cell>
          <cell r="G5079" t="str">
            <v>Old</v>
          </cell>
          <cell r="H5079" t="str">
            <v>Book cover</v>
          </cell>
          <cell r="J5079">
            <v>1352</v>
          </cell>
          <cell r="L5079">
            <v>2</v>
          </cell>
        </row>
        <row r="5080">
          <cell r="A5080" t="str">
            <v>M5</v>
          </cell>
          <cell r="B5080" t="str">
            <v>W20</v>
          </cell>
          <cell r="C5080">
            <v>43236</v>
          </cell>
          <cell r="D5080" t="str">
            <v>B</v>
          </cell>
          <cell r="E5080" t="str">
            <v>ASSY</v>
          </cell>
          <cell r="G5080" t="str">
            <v>Old</v>
          </cell>
          <cell r="H5080" t="str">
            <v>Book cover</v>
          </cell>
          <cell r="J5080">
            <v>648</v>
          </cell>
          <cell r="L5080">
            <v>8</v>
          </cell>
        </row>
        <row r="5081">
          <cell r="A5081" t="str">
            <v>M5</v>
          </cell>
          <cell r="B5081" t="str">
            <v>W20</v>
          </cell>
          <cell r="C5081">
            <v>43236</v>
          </cell>
          <cell r="D5081" t="str">
            <v>B</v>
          </cell>
          <cell r="E5081" t="str">
            <v>ASSY</v>
          </cell>
          <cell r="G5081" t="str">
            <v>Old</v>
          </cell>
          <cell r="H5081" t="str">
            <v>Book cover</v>
          </cell>
          <cell r="J5081">
            <v>518</v>
          </cell>
          <cell r="L5081">
            <v>4</v>
          </cell>
        </row>
        <row r="5082">
          <cell r="A5082" t="str">
            <v>M5</v>
          </cell>
          <cell r="B5082" t="str">
            <v>W20</v>
          </cell>
          <cell r="C5082">
            <v>43236</v>
          </cell>
          <cell r="D5082" t="str">
            <v>B</v>
          </cell>
          <cell r="E5082" t="str">
            <v>ASSY</v>
          </cell>
          <cell r="G5082" t="str">
            <v>Old</v>
          </cell>
          <cell r="H5082" t="str">
            <v>Book cover</v>
          </cell>
          <cell r="J5082">
            <v>1179</v>
          </cell>
          <cell r="L5082">
            <v>4</v>
          </cell>
        </row>
        <row r="5083">
          <cell r="A5083" t="str">
            <v>M5</v>
          </cell>
          <cell r="B5083" t="str">
            <v>W20</v>
          </cell>
          <cell r="C5083">
            <v>43236</v>
          </cell>
          <cell r="D5083" t="str">
            <v>B</v>
          </cell>
          <cell r="E5083" t="str">
            <v>ASSY</v>
          </cell>
          <cell r="G5083" t="str">
            <v>Old</v>
          </cell>
          <cell r="H5083" t="str">
            <v>Book cover</v>
          </cell>
          <cell r="J5083">
            <v>275</v>
          </cell>
          <cell r="L5083">
            <v>2</v>
          </cell>
        </row>
        <row r="5084">
          <cell r="A5084" t="str">
            <v>M5</v>
          </cell>
          <cell r="B5084" t="str">
            <v>W20</v>
          </cell>
          <cell r="C5084">
            <v>43236</v>
          </cell>
          <cell r="D5084" t="str">
            <v>B</v>
          </cell>
          <cell r="E5084" t="str">
            <v>EDGE COATING</v>
          </cell>
          <cell r="G5084" t="str">
            <v>Old</v>
          </cell>
          <cell r="H5084" t="str">
            <v>Book cover</v>
          </cell>
          <cell r="J5084">
            <v>2849</v>
          </cell>
          <cell r="L5084">
            <v>0</v>
          </cell>
        </row>
        <row r="5085">
          <cell r="A5085" t="str">
            <v>M5</v>
          </cell>
          <cell r="B5085" t="str">
            <v>W20</v>
          </cell>
          <cell r="C5085">
            <v>43236</v>
          </cell>
          <cell r="D5085" t="str">
            <v>B</v>
          </cell>
          <cell r="E5085" t="str">
            <v>EDGE COATING</v>
          </cell>
          <cell r="G5085" t="str">
            <v>Old</v>
          </cell>
          <cell r="H5085" t="str">
            <v>Book cover</v>
          </cell>
          <cell r="J5085">
            <v>72</v>
          </cell>
          <cell r="L5085">
            <v>0</v>
          </cell>
        </row>
        <row r="5086">
          <cell r="A5086" t="str">
            <v>M5</v>
          </cell>
          <cell r="B5086" t="str">
            <v>W20</v>
          </cell>
          <cell r="C5086">
            <v>43236</v>
          </cell>
          <cell r="D5086" t="str">
            <v>B</v>
          </cell>
          <cell r="E5086" t="str">
            <v>EDGE COATING</v>
          </cell>
          <cell r="G5086" t="str">
            <v>Old</v>
          </cell>
          <cell r="H5086" t="str">
            <v>Book cover</v>
          </cell>
          <cell r="J5086">
            <v>705</v>
          </cell>
          <cell r="L5086">
            <v>0</v>
          </cell>
        </row>
        <row r="5087">
          <cell r="A5087" t="str">
            <v>M5</v>
          </cell>
          <cell r="B5087" t="str">
            <v>W20</v>
          </cell>
          <cell r="C5087">
            <v>43236</v>
          </cell>
          <cell r="D5087" t="str">
            <v>B</v>
          </cell>
          <cell r="E5087" t="str">
            <v>EDGE COATING</v>
          </cell>
          <cell r="G5087" t="str">
            <v>Old</v>
          </cell>
          <cell r="H5087" t="str">
            <v>Book cover</v>
          </cell>
          <cell r="J5087">
            <v>273</v>
          </cell>
          <cell r="L5087">
            <v>0</v>
          </cell>
        </row>
        <row r="5088">
          <cell r="A5088" t="str">
            <v>M5</v>
          </cell>
          <cell r="B5088" t="str">
            <v>W20</v>
          </cell>
          <cell r="C5088">
            <v>43236</v>
          </cell>
          <cell r="D5088" t="str">
            <v>B</v>
          </cell>
          <cell r="E5088" t="str">
            <v>EDGE COATING</v>
          </cell>
          <cell r="G5088" t="str">
            <v>Old</v>
          </cell>
          <cell r="H5088" t="str">
            <v>Book cover</v>
          </cell>
          <cell r="J5088">
            <v>40</v>
          </cell>
          <cell r="L5088">
            <v>0</v>
          </cell>
        </row>
        <row r="5089">
          <cell r="A5089" t="str">
            <v>M5</v>
          </cell>
          <cell r="B5089" t="str">
            <v>W20</v>
          </cell>
          <cell r="C5089">
            <v>43236</v>
          </cell>
          <cell r="D5089" t="str">
            <v>B</v>
          </cell>
          <cell r="E5089" t="str">
            <v>EDGE COATING</v>
          </cell>
          <cell r="G5089" t="str">
            <v>Old</v>
          </cell>
          <cell r="H5089" t="str">
            <v>Book cover</v>
          </cell>
          <cell r="J5089">
            <v>29</v>
          </cell>
          <cell r="L5089">
            <v>0</v>
          </cell>
        </row>
        <row r="5090">
          <cell r="A5090" t="str">
            <v>M5</v>
          </cell>
          <cell r="B5090" t="str">
            <v>W20</v>
          </cell>
          <cell r="C5090">
            <v>43236</v>
          </cell>
          <cell r="D5090" t="str">
            <v>B</v>
          </cell>
          <cell r="E5090" t="str">
            <v>EDGE COATING</v>
          </cell>
          <cell r="G5090" t="str">
            <v>Old</v>
          </cell>
          <cell r="H5090" t="str">
            <v>Book cover</v>
          </cell>
          <cell r="J5090">
            <v>532</v>
          </cell>
          <cell r="L5090">
            <v>0</v>
          </cell>
        </row>
        <row r="5091">
          <cell r="A5091" t="str">
            <v>M5</v>
          </cell>
          <cell r="B5091" t="str">
            <v>W20</v>
          </cell>
          <cell r="C5091">
            <v>43236</v>
          </cell>
          <cell r="D5091" t="str">
            <v>B</v>
          </cell>
          <cell r="E5091" t="str">
            <v>EDGE COATING</v>
          </cell>
          <cell r="G5091" t="str">
            <v>Old</v>
          </cell>
          <cell r="H5091" t="str">
            <v>Book cover</v>
          </cell>
          <cell r="J5091">
            <v>1300</v>
          </cell>
          <cell r="L5091">
            <v>0</v>
          </cell>
        </row>
        <row r="5092">
          <cell r="A5092" t="str">
            <v>M5</v>
          </cell>
          <cell r="B5092" t="str">
            <v>W20</v>
          </cell>
          <cell r="C5092">
            <v>43236</v>
          </cell>
          <cell r="D5092" t="str">
            <v>B</v>
          </cell>
          <cell r="E5092" t="str">
            <v>EDGE COATING</v>
          </cell>
          <cell r="G5092" t="str">
            <v>Old</v>
          </cell>
          <cell r="H5092" t="str">
            <v>Book cover</v>
          </cell>
          <cell r="J5092">
            <v>630</v>
          </cell>
          <cell r="L5092">
            <v>0</v>
          </cell>
        </row>
        <row r="5093">
          <cell r="A5093" t="str">
            <v>M5</v>
          </cell>
          <cell r="B5093" t="str">
            <v>W20</v>
          </cell>
          <cell r="C5093">
            <v>43236</v>
          </cell>
          <cell r="D5093" t="str">
            <v>B</v>
          </cell>
          <cell r="E5093" t="str">
            <v>IN T/P</v>
          </cell>
          <cell r="G5093" t="str">
            <v>Old</v>
          </cell>
          <cell r="H5093" t="str">
            <v>Clear View Cover</v>
          </cell>
          <cell r="J5093">
            <v>4</v>
          </cell>
          <cell r="L5093">
            <v>0</v>
          </cell>
        </row>
        <row r="5094">
          <cell r="A5094" t="str">
            <v>M5</v>
          </cell>
          <cell r="B5094" t="str">
            <v>W20</v>
          </cell>
          <cell r="C5094">
            <v>43236</v>
          </cell>
          <cell r="D5094" t="str">
            <v>B</v>
          </cell>
          <cell r="E5094" t="str">
            <v>IN T/P</v>
          </cell>
          <cell r="G5094" t="str">
            <v>Old</v>
          </cell>
          <cell r="H5094" t="str">
            <v>Clear View Cover</v>
          </cell>
          <cell r="J5094">
            <v>33</v>
          </cell>
          <cell r="L5094">
            <v>0</v>
          </cell>
        </row>
        <row r="5095">
          <cell r="A5095" t="str">
            <v>M5</v>
          </cell>
          <cell r="B5095" t="str">
            <v>W20</v>
          </cell>
          <cell r="C5095">
            <v>43236</v>
          </cell>
          <cell r="D5095" t="str">
            <v>B</v>
          </cell>
          <cell r="E5095" t="str">
            <v>IN T/P</v>
          </cell>
          <cell r="G5095" t="str">
            <v>Old</v>
          </cell>
          <cell r="H5095" t="str">
            <v>Clear View Cover</v>
          </cell>
          <cell r="J5095">
            <v>24</v>
          </cell>
          <cell r="L5095">
            <v>0</v>
          </cell>
        </row>
        <row r="5096">
          <cell r="A5096" t="str">
            <v>M5</v>
          </cell>
          <cell r="B5096" t="str">
            <v>W20</v>
          </cell>
          <cell r="C5096">
            <v>43236</v>
          </cell>
          <cell r="D5096" t="str">
            <v>B</v>
          </cell>
          <cell r="E5096" t="str">
            <v>IN T/P</v>
          </cell>
          <cell r="G5096" t="str">
            <v>Old</v>
          </cell>
          <cell r="H5096" t="str">
            <v>Clear View Cover</v>
          </cell>
          <cell r="J5096">
            <v>23</v>
          </cell>
          <cell r="L5096">
            <v>0</v>
          </cell>
        </row>
        <row r="5097">
          <cell r="A5097" t="str">
            <v>M5</v>
          </cell>
          <cell r="B5097" t="str">
            <v>W20</v>
          </cell>
          <cell r="C5097">
            <v>43236</v>
          </cell>
          <cell r="D5097" t="str">
            <v>B</v>
          </cell>
          <cell r="E5097" t="str">
            <v>IN T/P</v>
          </cell>
          <cell r="G5097" t="str">
            <v>Old</v>
          </cell>
          <cell r="H5097" t="str">
            <v>Clear View Cover</v>
          </cell>
          <cell r="J5097">
            <v>1462</v>
          </cell>
          <cell r="L5097">
            <v>0</v>
          </cell>
        </row>
        <row r="5098">
          <cell r="A5098" t="str">
            <v>M5</v>
          </cell>
          <cell r="B5098" t="str">
            <v>W20</v>
          </cell>
          <cell r="C5098">
            <v>43236</v>
          </cell>
          <cell r="D5098" t="str">
            <v>B</v>
          </cell>
          <cell r="E5098" t="str">
            <v>IN T/P</v>
          </cell>
          <cell r="G5098" t="str">
            <v>Old</v>
          </cell>
          <cell r="H5098" t="str">
            <v>Clear View Cover</v>
          </cell>
          <cell r="J5098">
            <v>324</v>
          </cell>
          <cell r="L5098">
            <v>0</v>
          </cell>
        </row>
        <row r="5099">
          <cell r="A5099" t="str">
            <v>M5</v>
          </cell>
          <cell r="B5099" t="str">
            <v>W20</v>
          </cell>
          <cell r="C5099">
            <v>43236</v>
          </cell>
          <cell r="D5099" t="str">
            <v>B</v>
          </cell>
          <cell r="E5099" t="str">
            <v>IN T/P</v>
          </cell>
          <cell r="G5099" t="str">
            <v>Old</v>
          </cell>
          <cell r="H5099" t="str">
            <v>Clear View Cover</v>
          </cell>
          <cell r="J5099">
            <v>166</v>
          </cell>
          <cell r="L5099">
            <v>0</v>
          </cell>
        </row>
        <row r="5100">
          <cell r="A5100" t="str">
            <v>M5</v>
          </cell>
          <cell r="B5100" t="str">
            <v>W20</v>
          </cell>
          <cell r="C5100">
            <v>43236</v>
          </cell>
          <cell r="D5100" t="str">
            <v>B</v>
          </cell>
          <cell r="E5100" t="str">
            <v>IN T/P</v>
          </cell>
          <cell r="G5100" t="str">
            <v>New</v>
          </cell>
          <cell r="H5100" t="str">
            <v>Clear View Cover</v>
          </cell>
          <cell r="J5100">
            <v>2769</v>
          </cell>
          <cell r="L5100">
            <v>1</v>
          </cell>
        </row>
        <row r="5101">
          <cell r="A5101" t="str">
            <v>M5</v>
          </cell>
          <cell r="B5101" t="str">
            <v>W20</v>
          </cell>
          <cell r="C5101">
            <v>43236</v>
          </cell>
          <cell r="D5101" t="str">
            <v>B</v>
          </cell>
          <cell r="E5101" t="str">
            <v>IN T/P</v>
          </cell>
          <cell r="G5101" t="str">
            <v>New</v>
          </cell>
          <cell r="H5101" t="str">
            <v>Clear View Cover</v>
          </cell>
          <cell r="J5101">
            <v>1946</v>
          </cell>
          <cell r="L5101">
            <v>0</v>
          </cell>
        </row>
        <row r="5102">
          <cell r="A5102" t="str">
            <v>M5</v>
          </cell>
          <cell r="B5102" t="str">
            <v>W20</v>
          </cell>
          <cell r="C5102">
            <v>43236</v>
          </cell>
          <cell r="D5102" t="str">
            <v>B</v>
          </cell>
          <cell r="E5102" t="str">
            <v>IN T/P</v>
          </cell>
          <cell r="G5102" t="str">
            <v>New</v>
          </cell>
          <cell r="H5102" t="str">
            <v>Clear View Cover</v>
          </cell>
          <cell r="J5102">
            <v>1366</v>
          </cell>
          <cell r="L5102">
            <v>0</v>
          </cell>
        </row>
        <row r="5103">
          <cell r="A5103" t="str">
            <v>M5</v>
          </cell>
          <cell r="B5103" t="str">
            <v>W20</v>
          </cell>
          <cell r="C5103">
            <v>43236</v>
          </cell>
          <cell r="D5103" t="str">
            <v>B</v>
          </cell>
          <cell r="E5103" t="str">
            <v>IN T/P</v>
          </cell>
          <cell r="G5103" t="str">
            <v>New</v>
          </cell>
          <cell r="H5103" t="str">
            <v>Clear View Cover</v>
          </cell>
          <cell r="J5103">
            <v>29</v>
          </cell>
          <cell r="L5103">
            <v>0</v>
          </cell>
        </row>
        <row r="5104">
          <cell r="A5104" t="str">
            <v>M5</v>
          </cell>
          <cell r="B5104" t="str">
            <v>W20</v>
          </cell>
          <cell r="C5104">
            <v>43236</v>
          </cell>
          <cell r="D5104" t="str">
            <v>B</v>
          </cell>
          <cell r="E5104" t="str">
            <v>IN VAI</v>
          </cell>
          <cell r="G5104" t="str">
            <v>Old</v>
          </cell>
          <cell r="H5104" t="str">
            <v>Clear View Cover</v>
          </cell>
          <cell r="J5104">
            <v>250</v>
          </cell>
          <cell r="L5104">
            <v>0</v>
          </cell>
        </row>
        <row r="5105">
          <cell r="A5105" t="str">
            <v>M5</v>
          </cell>
          <cell r="B5105" t="str">
            <v>W20</v>
          </cell>
          <cell r="C5105">
            <v>43236</v>
          </cell>
          <cell r="D5105" t="str">
            <v>B</v>
          </cell>
          <cell r="E5105" t="str">
            <v>IN VAI</v>
          </cell>
          <cell r="G5105" t="str">
            <v>Old</v>
          </cell>
          <cell r="H5105" t="str">
            <v>Flip Cover</v>
          </cell>
          <cell r="J5105">
            <v>1600</v>
          </cell>
          <cell r="L5105">
            <v>0</v>
          </cell>
        </row>
        <row r="5106">
          <cell r="A5106" t="str">
            <v>M5</v>
          </cell>
          <cell r="B5106" t="str">
            <v>W20</v>
          </cell>
          <cell r="C5106">
            <v>43236</v>
          </cell>
          <cell r="D5106" t="str">
            <v>B</v>
          </cell>
          <cell r="E5106" t="str">
            <v>IN T/P</v>
          </cell>
          <cell r="G5106" t="str">
            <v>Old</v>
          </cell>
          <cell r="H5106" t="str">
            <v>Book cover</v>
          </cell>
          <cell r="J5106">
            <v>388</v>
          </cell>
          <cell r="L5106">
            <v>0</v>
          </cell>
        </row>
        <row r="5107">
          <cell r="A5107" t="str">
            <v>M5</v>
          </cell>
          <cell r="B5107" t="str">
            <v>W20</v>
          </cell>
          <cell r="C5107">
            <v>43236</v>
          </cell>
          <cell r="D5107" t="str">
            <v>B</v>
          </cell>
          <cell r="E5107" t="str">
            <v>IN T/P</v>
          </cell>
          <cell r="G5107" t="str">
            <v>Old</v>
          </cell>
          <cell r="H5107" t="str">
            <v>Book cover</v>
          </cell>
          <cell r="J5107">
            <v>36</v>
          </cell>
          <cell r="L5107">
            <v>0</v>
          </cell>
        </row>
        <row r="5108">
          <cell r="A5108" t="str">
            <v>M5</v>
          </cell>
          <cell r="B5108" t="str">
            <v>W20</v>
          </cell>
          <cell r="C5108">
            <v>43236</v>
          </cell>
          <cell r="D5108" t="str">
            <v>B</v>
          </cell>
          <cell r="E5108" t="str">
            <v>IN T/P</v>
          </cell>
          <cell r="G5108" t="str">
            <v>Old</v>
          </cell>
          <cell r="H5108" t="str">
            <v>Book cover</v>
          </cell>
          <cell r="J5108">
            <v>17</v>
          </cell>
          <cell r="L5108">
            <v>0</v>
          </cell>
        </row>
        <row r="5109">
          <cell r="A5109" t="str">
            <v>M5</v>
          </cell>
          <cell r="B5109" t="str">
            <v>W20</v>
          </cell>
          <cell r="C5109">
            <v>43236</v>
          </cell>
          <cell r="D5109" t="str">
            <v>B</v>
          </cell>
          <cell r="E5109" t="str">
            <v>IN T/P</v>
          </cell>
          <cell r="G5109" t="str">
            <v>Old</v>
          </cell>
          <cell r="H5109" t="str">
            <v>Book cover</v>
          </cell>
          <cell r="J5109">
            <v>2421</v>
          </cell>
          <cell r="L5109">
            <v>2</v>
          </cell>
        </row>
        <row r="5110">
          <cell r="A5110" t="str">
            <v>M5</v>
          </cell>
          <cell r="B5110" t="str">
            <v>W20</v>
          </cell>
          <cell r="C5110">
            <v>43236</v>
          </cell>
          <cell r="D5110" t="str">
            <v>B</v>
          </cell>
          <cell r="E5110" t="str">
            <v>IN T/P</v>
          </cell>
          <cell r="G5110" t="str">
            <v>Old</v>
          </cell>
          <cell r="H5110" t="str">
            <v>Book cover</v>
          </cell>
          <cell r="J5110">
            <v>641</v>
          </cell>
          <cell r="L5110">
            <v>0</v>
          </cell>
        </row>
        <row r="5111">
          <cell r="A5111" t="str">
            <v>M5</v>
          </cell>
          <cell r="B5111" t="str">
            <v>W20</v>
          </cell>
          <cell r="C5111">
            <v>43236</v>
          </cell>
          <cell r="D5111" t="str">
            <v>B</v>
          </cell>
          <cell r="E5111" t="str">
            <v>IN T/P</v>
          </cell>
          <cell r="G5111" t="str">
            <v>Old</v>
          </cell>
          <cell r="H5111" t="str">
            <v>Book cover</v>
          </cell>
          <cell r="J5111">
            <v>1201</v>
          </cell>
          <cell r="L5111">
            <v>0</v>
          </cell>
        </row>
        <row r="5112">
          <cell r="A5112" t="str">
            <v>M5</v>
          </cell>
          <cell r="B5112" t="str">
            <v>W20</v>
          </cell>
          <cell r="C5112">
            <v>43236</v>
          </cell>
          <cell r="D5112" t="str">
            <v>B</v>
          </cell>
          <cell r="E5112" t="str">
            <v>IN T/P</v>
          </cell>
          <cell r="G5112" t="str">
            <v>Old</v>
          </cell>
          <cell r="H5112" t="str">
            <v>Book cover</v>
          </cell>
          <cell r="J5112">
            <v>800</v>
          </cell>
          <cell r="L5112">
            <v>0</v>
          </cell>
        </row>
        <row r="5113">
          <cell r="A5113" t="str">
            <v>M5</v>
          </cell>
          <cell r="B5113" t="str">
            <v>W20</v>
          </cell>
          <cell r="C5113">
            <v>43236</v>
          </cell>
          <cell r="D5113" t="str">
            <v>B</v>
          </cell>
          <cell r="E5113" t="str">
            <v>IN T/P</v>
          </cell>
          <cell r="G5113" t="str">
            <v>Old</v>
          </cell>
          <cell r="H5113" t="str">
            <v>Book cover</v>
          </cell>
          <cell r="J5113">
            <v>100</v>
          </cell>
          <cell r="L5113">
            <v>0</v>
          </cell>
        </row>
        <row r="5114">
          <cell r="A5114" t="str">
            <v>M5</v>
          </cell>
          <cell r="B5114" t="str">
            <v>W20</v>
          </cell>
          <cell r="C5114">
            <v>43237</v>
          </cell>
          <cell r="D5114" t="str">
            <v>B</v>
          </cell>
          <cell r="E5114" t="str">
            <v>PACKING</v>
          </cell>
          <cell r="G5114" t="str">
            <v>Old Silicon</v>
          </cell>
          <cell r="H5114" t="str">
            <v>Silicon</v>
          </cell>
          <cell r="J5114">
            <v>691</v>
          </cell>
          <cell r="L5114">
            <v>73</v>
          </cell>
        </row>
        <row r="5115">
          <cell r="A5115" t="str">
            <v>M5</v>
          </cell>
          <cell r="B5115" t="str">
            <v>W20</v>
          </cell>
          <cell r="C5115">
            <v>43237</v>
          </cell>
          <cell r="D5115" t="str">
            <v>B</v>
          </cell>
          <cell r="E5115" t="str">
            <v>PACKING</v>
          </cell>
          <cell r="G5115" t="str">
            <v>Old</v>
          </cell>
          <cell r="H5115" t="str">
            <v>Flip Cover</v>
          </cell>
          <cell r="J5115">
            <v>660</v>
          </cell>
          <cell r="L5115">
            <v>0</v>
          </cell>
        </row>
        <row r="5116">
          <cell r="A5116" t="str">
            <v>M5</v>
          </cell>
          <cell r="B5116" t="str">
            <v>W20</v>
          </cell>
          <cell r="C5116">
            <v>43237</v>
          </cell>
          <cell r="D5116" t="str">
            <v>B</v>
          </cell>
          <cell r="E5116" t="str">
            <v>ASSY</v>
          </cell>
          <cell r="G5116" t="str">
            <v>Old Silicon</v>
          </cell>
          <cell r="H5116" t="str">
            <v>Silicon</v>
          </cell>
          <cell r="J5116">
            <v>426</v>
          </cell>
          <cell r="L5116">
            <v>3</v>
          </cell>
        </row>
        <row r="5117">
          <cell r="A5117" t="str">
            <v>M5</v>
          </cell>
          <cell r="B5117" t="str">
            <v>W20</v>
          </cell>
          <cell r="C5117">
            <v>43237</v>
          </cell>
          <cell r="D5117" t="str">
            <v>B</v>
          </cell>
          <cell r="E5117" t="str">
            <v>PACKING</v>
          </cell>
          <cell r="G5117" t="str">
            <v>Old Silicon</v>
          </cell>
          <cell r="H5117" t="str">
            <v>Silicon</v>
          </cell>
          <cell r="J5117">
            <v>441</v>
          </cell>
          <cell r="L5117">
            <v>41</v>
          </cell>
        </row>
        <row r="5118">
          <cell r="A5118" t="str">
            <v>M5</v>
          </cell>
          <cell r="B5118" t="str">
            <v>W20</v>
          </cell>
          <cell r="C5118">
            <v>43237</v>
          </cell>
          <cell r="D5118" t="str">
            <v>B</v>
          </cell>
          <cell r="E5118" t="str">
            <v>PACKING</v>
          </cell>
          <cell r="G5118" t="str">
            <v>Old</v>
          </cell>
          <cell r="H5118" t="str">
            <v>Book cover</v>
          </cell>
          <cell r="J5118">
            <v>91</v>
          </cell>
          <cell r="L5118">
            <v>17</v>
          </cell>
        </row>
        <row r="5119">
          <cell r="A5119" t="str">
            <v>M5</v>
          </cell>
          <cell r="B5119" t="str">
            <v>W20</v>
          </cell>
          <cell r="C5119">
            <v>43237</v>
          </cell>
          <cell r="D5119" t="str">
            <v>B</v>
          </cell>
          <cell r="E5119" t="str">
            <v>PACKING</v>
          </cell>
          <cell r="G5119" t="str">
            <v>Old</v>
          </cell>
          <cell r="H5119" t="str">
            <v>Book cover</v>
          </cell>
          <cell r="J5119">
            <v>1101</v>
          </cell>
          <cell r="L5119">
            <v>9</v>
          </cell>
        </row>
        <row r="5120">
          <cell r="A5120" t="str">
            <v>M5</v>
          </cell>
          <cell r="B5120" t="str">
            <v>W20</v>
          </cell>
          <cell r="C5120">
            <v>43237</v>
          </cell>
          <cell r="D5120" t="str">
            <v>B</v>
          </cell>
          <cell r="E5120" t="str">
            <v>PACKING</v>
          </cell>
          <cell r="G5120" t="str">
            <v>Old</v>
          </cell>
          <cell r="H5120" t="str">
            <v>Book cover</v>
          </cell>
          <cell r="J5120">
            <v>269</v>
          </cell>
          <cell r="L5120">
            <v>4</v>
          </cell>
        </row>
        <row r="5121">
          <cell r="A5121" t="str">
            <v>M5</v>
          </cell>
          <cell r="B5121" t="str">
            <v>W20</v>
          </cell>
          <cell r="C5121">
            <v>43237</v>
          </cell>
          <cell r="D5121" t="str">
            <v>B</v>
          </cell>
          <cell r="E5121" t="str">
            <v>PACKING</v>
          </cell>
          <cell r="G5121" t="str">
            <v>Old</v>
          </cell>
          <cell r="H5121" t="str">
            <v>Book cover</v>
          </cell>
          <cell r="J5121">
            <v>271</v>
          </cell>
          <cell r="L5121">
            <v>1</v>
          </cell>
        </row>
        <row r="5122">
          <cell r="A5122" t="str">
            <v>M5</v>
          </cell>
          <cell r="B5122" t="str">
            <v>W20</v>
          </cell>
          <cell r="C5122">
            <v>43237</v>
          </cell>
          <cell r="D5122" t="str">
            <v>B</v>
          </cell>
          <cell r="E5122" t="str">
            <v>PACKING</v>
          </cell>
          <cell r="G5122" t="str">
            <v>Old</v>
          </cell>
          <cell r="H5122" t="str">
            <v>Book cover</v>
          </cell>
          <cell r="J5122">
            <v>1347</v>
          </cell>
          <cell r="L5122">
            <v>7</v>
          </cell>
        </row>
        <row r="5123">
          <cell r="A5123" t="str">
            <v>M5</v>
          </cell>
          <cell r="B5123" t="str">
            <v>W20</v>
          </cell>
          <cell r="C5123">
            <v>43237</v>
          </cell>
          <cell r="D5123" t="str">
            <v>B</v>
          </cell>
          <cell r="E5123" t="str">
            <v>PACKING</v>
          </cell>
          <cell r="G5123" t="str">
            <v>Old</v>
          </cell>
          <cell r="H5123" t="str">
            <v>Book cover</v>
          </cell>
          <cell r="J5123">
            <v>304</v>
          </cell>
          <cell r="L5123">
            <v>4</v>
          </cell>
        </row>
        <row r="5124">
          <cell r="A5124" t="str">
            <v>M5</v>
          </cell>
          <cell r="B5124" t="str">
            <v>W20</v>
          </cell>
          <cell r="C5124">
            <v>43237</v>
          </cell>
          <cell r="D5124" t="str">
            <v>B</v>
          </cell>
          <cell r="E5124" t="str">
            <v>PACKING</v>
          </cell>
          <cell r="G5124" t="str">
            <v>New</v>
          </cell>
          <cell r="H5124" t="str">
            <v>Clear View Cover</v>
          </cell>
          <cell r="J5124">
            <v>1116</v>
          </cell>
          <cell r="L5124">
            <v>6</v>
          </cell>
        </row>
        <row r="5125">
          <cell r="A5125" t="str">
            <v>M5</v>
          </cell>
          <cell r="B5125" t="str">
            <v>W20</v>
          </cell>
          <cell r="C5125">
            <v>43237</v>
          </cell>
          <cell r="D5125" t="str">
            <v>B</v>
          </cell>
          <cell r="E5125" t="str">
            <v>PACKING</v>
          </cell>
          <cell r="G5125" t="str">
            <v>Old</v>
          </cell>
          <cell r="H5125" t="str">
            <v>Clear View Cover</v>
          </cell>
          <cell r="J5125">
            <v>225</v>
          </cell>
          <cell r="L5125">
            <v>1</v>
          </cell>
        </row>
        <row r="5126">
          <cell r="A5126" t="str">
            <v>M5</v>
          </cell>
          <cell r="B5126" t="str">
            <v>W20</v>
          </cell>
          <cell r="C5126">
            <v>43237</v>
          </cell>
          <cell r="D5126" t="str">
            <v>B</v>
          </cell>
          <cell r="E5126" t="str">
            <v>PACKING</v>
          </cell>
          <cell r="G5126" t="str">
            <v>Old</v>
          </cell>
          <cell r="H5126" t="str">
            <v>Clear View Cover</v>
          </cell>
          <cell r="J5126">
            <v>183</v>
          </cell>
          <cell r="L5126">
            <v>2</v>
          </cell>
        </row>
        <row r="5127">
          <cell r="A5127" t="str">
            <v>M5</v>
          </cell>
          <cell r="B5127" t="str">
            <v>W20</v>
          </cell>
          <cell r="C5127">
            <v>43237</v>
          </cell>
          <cell r="D5127" t="str">
            <v>B</v>
          </cell>
          <cell r="E5127" t="str">
            <v>PACKING</v>
          </cell>
          <cell r="G5127" t="str">
            <v>Old</v>
          </cell>
          <cell r="H5127" t="str">
            <v>Clear View Cover</v>
          </cell>
          <cell r="J5127">
            <v>41</v>
          </cell>
          <cell r="L5127">
            <v>1</v>
          </cell>
        </row>
        <row r="5128">
          <cell r="A5128" t="str">
            <v>M5</v>
          </cell>
          <cell r="B5128" t="str">
            <v>W20</v>
          </cell>
          <cell r="C5128">
            <v>43237</v>
          </cell>
          <cell r="D5128" t="str">
            <v>B</v>
          </cell>
          <cell r="E5128" t="str">
            <v>PACKING</v>
          </cell>
          <cell r="G5128" t="str">
            <v>Old</v>
          </cell>
          <cell r="H5128" t="str">
            <v>Clear View Cover</v>
          </cell>
          <cell r="J5128">
            <v>752</v>
          </cell>
          <cell r="L5128">
            <v>2</v>
          </cell>
        </row>
        <row r="5129">
          <cell r="A5129" t="str">
            <v>M5</v>
          </cell>
          <cell r="B5129" t="str">
            <v>W20</v>
          </cell>
          <cell r="C5129">
            <v>43237</v>
          </cell>
          <cell r="D5129" t="str">
            <v>B</v>
          </cell>
          <cell r="E5129" t="str">
            <v>PACKING</v>
          </cell>
          <cell r="G5129" t="str">
            <v>Old</v>
          </cell>
          <cell r="H5129" t="str">
            <v>Clear View Cover</v>
          </cell>
          <cell r="J5129">
            <v>563</v>
          </cell>
          <cell r="L5129">
            <v>3</v>
          </cell>
        </row>
        <row r="5130">
          <cell r="A5130" t="str">
            <v>M5</v>
          </cell>
          <cell r="B5130" t="str">
            <v>W20</v>
          </cell>
          <cell r="C5130">
            <v>43237</v>
          </cell>
          <cell r="D5130" t="str">
            <v>B</v>
          </cell>
          <cell r="E5130" t="str">
            <v>PACKING</v>
          </cell>
          <cell r="G5130" t="str">
            <v>New</v>
          </cell>
          <cell r="H5130" t="str">
            <v>Clear View Cover</v>
          </cell>
          <cell r="J5130">
            <v>366</v>
          </cell>
          <cell r="L5130">
            <v>1</v>
          </cell>
        </row>
        <row r="5131">
          <cell r="A5131" t="str">
            <v>M5</v>
          </cell>
          <cell r="B5131" t="str">
            <v>W20</v>
          </cell>
          <cell r="C5131">
            <v>43237</v>
          </cell>
          <cell r="D5131" t="str">
            <v>B</v>
          </cell>
          <cell r="E5131" t="str">
            <v>PACKING</v>
          </cell>
          <cell r="G5131" t="str">
            <v>New</v>
          </cell>
          <cell r="H5131" t="str">
            <v>Clear View Cover</v>
          </cell>
          <cell r="J5131">
            <v>2381</v>
          </cell>
          <cell r="L5131">
            <v>6</v>
          </cell>
        </row>
        <row r="5132">
          <cell r="A5132" t="str">
            <v>M5</v>
          </cell>
          <cell r="B5132" t="str">
            <v>W20</v>
          </cell>
          <cell r="C5132">
            <v>43237</v>
          </cell>
          <cell r="D5132" t="str">
            <v>B</v>
          </cell>
          <cell r="E5132" t="str">
            <v>PACKING</v>
          </cell>
          <cell r="G5132" t="str">
            <v>Old</v>
          </cell>
          <cell r="H5132" t="str">
            <v>Flip Cover</v>
          </cell>
          <cell r="J5132">
            <v>902</v>
          </cell>
          <cell r="L5132">
            <v>2</v>
          </cell>
        </row>
        <row r="5133">
          <cell r="A5133" t="str">
            <v>M5</v>
          </cell>
          <cell r="B5133" t="str">
            <v>W20</v>
          </cell>
          <cell r="C5133">
            <v>43237</v>
          </cell>
          <cell r="D5133" t="str">
            <v>B</v>
          </cell>
          <cell r="E5133" t="str">
            <v>ASSY</v>
          </cell>
          <cell r="G5133" t="str">
            <v>Old</v>
          </cell>
          <cell r="H5133" t="str">
            <v>Clear View Cover</v>
          </cell>
          <cell r="J5133">
            <v>880</v>
          </cell>
          <cell r="L5133">
            <v>0</v>
          </cell>
        </row>
        <row r="5134">
          <cell r="A5134" t="str">
            <v>M5</v>
          </cell>
          <cell r="B5134" t="str">
            <v>W20</v>
          </cell>
          <cell r="C5134">
            <v>43237</v>
          </cell>
          <cell r="D5134" t="str">
            <v>B</v>
          </cell>
          <cell r="E5134" t="str">
            <v>ASSY</v>
          </cell>
          <cell r="G5134" t="str">
            <v>Old</v>
          </cell>
          <cell r="H5134" t="str">
            <v>Clear View Cover</v>
          </cell>
          <cell r="J5134">
            <v>392</v>
          </cell>
          <cell r="L5134">
            <v>0</v>
          </cell>
        </row>
        <row r="5135">
          <cell r="A5135" t="str">
            <v>M5</v>
          </cell>
          <cell r="B5135" t="str">
            <v>W20</v>
          </cell>
          <cell r="C5135">
            <v>43237</v>
          </cell>
          <cell r="D5135" t="str">
            <v>B</v>
          </cell>
          <cell r="E5135" t="str">
            <v>ASSY</v>
          </cell>
          <cell r="G5135" t="str">
            <v>Old</v>
          </cell>
          <cell r="H5135" t="str">
            <v>Clear View Cover</v>
          </cell>
          <cell r="J5135">
            <v>77</v>
          </cell>
          <cell r="L5135">
            <v>0</v>
          </cell>
        </row>
        <row r="5136">
          <cell r="A5136" t="str">
            <v>M5</v>
          </cell>
          <cell r="B5136" t="str">
            <v>W20</v>
          </cell>
          <cell r="C5136">
            <v>43237</v>
          </cell>
          <cell r="D5136" t="str">
            <v>B</v>
          </cell>
          <cell r="E5136" t="str">
            <v>ASSY</v>
          </cell>
          <cell r="G5136" t="str">
            <v>Old</v>
          </cell>
          <cell r="H5136" t="str">
            <v>Clear View Cover</v>
          </cell>
          <cell r="J5136">
            <v>28</v>
          </cell>
          <cell r="L5136">
            <v>0</v>
          </cell>
        </row>
        <row r="5137">
          <cell r="A5137" t="str">
            <v>M5</v>
          </cell>
          <cell r="B5137" t="str">
            <v>W20</v>
          </cell>
          <cell r="C5137">
            <v>43237</v>
          </cell>
          <cell r="D5137" t="str">
            <v>B</v>
          </cell>
          <cell r="E5137" t="str">
            <v>ASSY</v>
          </cell>
          <cell r="G5137" t="str">
            <v>Old</v>
          </cell>
          <cell r="H5137" t="str">
            <v>Clear View Cover</v>
          </cell>
          <cell r="J5137">
            <v>12</v>
          </cell>
          <cell r="L5137">
            <v>0</v>
          </cell>
        </row>
        <row r="5138">
          <cell r="A5138" t="str">
            <v>M5</v>
          </cell>
          <cell r="B5138" t="str">
            <v>W20</v>
          </cell>
          <cell r="C5138">
            <v>43237</v>
          </cell>
          <cell r="D5138" t="str">
            <v>B</v>
          </cell>
          <cell r="E5138" t="str">
            <v>ASSY</v>
          </cell>
          <cell r="G5138" t="str">
            <v>Old</v>
          </cell>
          <cell r="H5138" t="str">
            <v>Clear View Cover</v>
          </cell>
          <cell r="J5138">
            <v>10</v>
          </cell>
          <cell r="L5138">
            <v>0</v>
          </cell>
        </row>
        <row r="5139">
          <cell r="A5139" t="str">
            <v>M5</v>
          </cell>
          <cell r="B5139" t="str">
            <v>W20</v>
          </cell>
          <cell r="C5139">
            <v>43237</v>
          </cell>
          <cell r="D5139" t="str">
            <v>B</v>
          </cell>
          <cell r="E5139" t="str">
            <v>ASSY</v>
          </cell>
          <cell r="G5139" t="str">
            <v>Old</v>
          </cell>
          <cell r="H5139" t="str">
            <v>Clear View Cover</v>
          </cell>
          <cell r="J5139">
            <v>1413</v>
          </cell>
          <cell r="L5139">
            <v>3</v>
          </cell>
        </row>
        <row r="5140">
          <cell r="A5140" t="str">
            <v>M5</v>
          </cell>
          <cell r="B5140" t="str">
            <v>W20</v>
          </cell>
          <cell r="C5140">
            <v>43237</v>
          </cell>
          <cell r="D5140" t="str">
            <v>B</v>
          </cell>
          <cell r="E5140" t="str">
            <v>ASSY</v>
          </cell>
          <cell r="G5140" t="str">
            <v>Old</v>
          </cell>
          <cell r="H5140" t="str">
            <v>Clear View Cover</v>
          </cell>
          <cell r="J5140">
            <v>81</v>
          </cell>
          <cell r="L5140">
            <v>0</v>
          </cell>
        </row>
        <row r="5141">
          <cell r="A5141" t="str">
            <v>M5</v>
          </cell>
          <cell r="B5141" t="str">
            <v>W20</v>
          </cell>
          <cell r="C5141">
            <v>43237</v>
          </cell>
          <cell r="D5141" t="str">
            <v>B</v>
          </cell>
          <cell r="E5141" t="str">
            <v>ASSY</v>
          </cell>
          <cell r="G5141" t="str">
            <v>Old</v>
          </cell>
          <cell r="H5141" t="str">
            <v>Clear View Cover</v>
          </cell>
          <cell r="J5141">
            <v>67</v>
          </cell>
          <cell r="L5141">
            <v>0</v>
          </cell>
        </row>
        <row r="5142">
          <cell r="A5142" t="str">
            <v>M5</v>
          </cell>
          <cell r="B5142" t="str">
            <v>W20</v>
          </cell>
          <cell r="C5142">
            <v>43237</v>
          </cell>
          <cell r="D5142" t="str">
            <v>B</v>
          </cell>
          <cell r="E5142" t="str">
            <v>PACKING</v>
          </cell>
          <cell r="G5142" t="str">
            <v>Old</v>
          </cell>
          <cell r="H5142" t="str">
            <v>Book cover</v>
          </cell>
          <cell r="J5142">
            <v>1468</v>
          </cell>
          <cell r="L5142">
            <v>8</v>
          </cell>
        </row>
        <row r="5143">
          <cell r="A5143" t="str">
            <v>M5</v>
          </cell>
          <cell r="B5143" t="str">
            <v>W20</v>
          </cell>
          <cell r="C5143">
            <v>43237</v>
          </cell>
          <cell r="D5143" t="str">
            <v>B</v>
          </cell>
          <cell r="E5143" t="str">
            <v>PACKING</v>
          </cell>
          <cell r="G5143" t="str">
            <v>New</v>
          </cell>
          <cell r="H5143" t="str">
            <v>Clear View Cover</v>
          </cell>
          <cell r="J5143">
            <v>1572</v>
          </cell>
          <cell r="L5143">
            <v>12</v>
          </cell>
        </row>
        <row r="5144">
          <cell r="A5144" t="str">
            <v>M5</v>
          </cell>
          <cell r="B5144" t="str">
            <v>W20</v>
          </cell>
          <cell r="C5144">
            <v>43237</v>
          </cell>
          <cell r="D5144" t="str">
            <v>B</v>
          </cell>
          <cell r="E5144" t="str">
            <v>MAIN HEATING</v>
          </cell>
          <cell r="G5144" t="str">
            <v>Old</v>
          </cell>
          <cell r="H5144" t="str">
            <v>Clear View Cover</v>
          </cell>
          <cell r="J5144">
            <v>16</v>
          </cell>
          <cell r="L5144">
            <v>0</v>
          </cell>
        </row>
        <row r="5145">
          <cell r="A5145" t="str">
            <v>M5</v>
          </cell>
          <cell r="B5145" t="str">
            <v>W20</v>
          </cell>
          <cell r="C5145">
            <v>43237</v>
          </cell>
          <cell r="D5145" t="str">
            <v>B</v>
          </cell>
          <cell r="E5145" t="str">
            <v>MAIN HEATING</v>
          </cell>
          <cell r="G5145" t="str">
            <v>Old</v>
          </cell>
          <cell r="H5145" t="str">
            <v>Clear View Cover</v>
          </cell>
          <cell r="J5145">
            <v>12</v>
          </cell>
          <cell r="L5145">
            <v>0</v>
          </cell>
        </row>
        <row r="5146">
          <cell r="A5146" t="str">
            <v>M5</v>
          </cell>
          <cell r="B5146" t="str">
            <v>W20</v>
          </cell>
          <cell r="C5146">
            <v>43237</v>
          </cell>
          <cell r="D5146" t="str">
            <v>B</v>
          </cell>
          <cell r="E5146" t="str">
            <v>MAIN HEATING</v>
          </cell>
          <cell r="G5146" t="str">
            <v>Old</v>
          </cell>
          <cell r="H5146" t="str">
            <v>Clear View Cover</v>
          </cell>
          <cell r="J5146">
            <v>865</v>
          </cell>
          <cell r="L5146">
            <v>0</v>
          </cell>
        </row>
        <row r="5147">
          <cell r="A5147" t="str">
            <v>M5</v>
          </cell>
          <cell r="B5147" t="str">
            <v>W20</v>
          </cell>
          <cell r="C5147">
            <v>43237</v>
          </cell>
          <cell r="D5147" t="str">
            <v>B</v>
          </cell>
          <cell r="E5147" t="str">
            <v>MAIN HEATING</v>
          </cell>
          <cell r="G5147" t="str">
            <v>Old</v>
          </cell>
          <cell r="H5147" t="str">
            <v>Clear View Cover</v>
          </cell>
          <cell r="J5147">
            <v>676</v>
          </cell>
          <cell r="L5147">
            <v>0</v>
          </cell>
        </row>
        <row r="5148">
          <cell r="A5148" t="str">
            <v>M5</v>
          </cell>
          <cell r="B5148" t="str">
            <v>W20</v>
          </cell>
          <cell r="C5148">
            <v>43237</v>
          </cell>
          <cell r="D5148" t="str">
            <v>B</v>
          </cell>
          <cell r="E5148" t="str">
            <v>MAIN HEATING</v>
          </cell>
          <cell r="G5148" t="str">
            <v>Old</v>
          </cell>
          <cell r="H5148" t="str">
            <v>Clear View Cover</v>
          </cell>
          <cell r="J5148">
            <v>556</v>
          </cell>
          <cell r="L5148">
            <v>0</v>
          </cell>
        </row>
        <row r="5149">
          <cell r="A5149" t="str">
            <v>M5</v>
          </cell>
          <cell r="B5149" t="str">
            <v>W20</v>
          </cell>
          <cell r="C5149">
            <v>43237</v>
          </cell>
          <cell r="D5149" t="str">
            <v>B</v>
          </cell>
          <cell r="E5149" t="str">
            <v>ASSY</v>
          </cell>
          <cell r="G5149" t="str">
            <v>New</v>
          </cell>
          <cell r="H5149" t="str">
            <v>Clear View Cover</v>
          </cell>
          <cell r="J5149">
            <v>1340</v>
          </cell>
          <cell r="L5149">
            <v>0</v>
          </cell>
        </row>
        <row r="5150">
          <cell r="A5150" t="str">
            <v>M5</v>
          </cell>
          <cell r="B5150" t="str">
            <v>W20</v>
          </cell>
          <cell r="C5150">
            <v>43237</v>
          </cell>
          <cell r="D5150" t="str">
            <v>B</v>
          </cell>
          <cell r="E5150" t="str">
            <v>ASSY</v>
          </cell>
          <cell r="G5150" t="str">
            <v>New</v>
          </cell>
          <cell r="H5150" t="str">
            <v>Clear View Cover</v>
          </cell>
          <cell r="J5150">
            <v>530</v>
          </cell>
          <cell r="L5150">
            <v>0</v>
          </cell>
        </row>
        <row r="5151">
          <cell r="A5151" t="str">
            <v>M5</v>
          </cell>
          <cell r="B5151" t="str">
            <v>W20</v>
          </cell>
          <cell r="C5151">
            <v>43237</v>
          </cell>
          <cell r="D5151" t="str">
            <v>B</v>
          </cell>
          <cell r="E5151" t="str">
            <v>ASSY</v>
          </cell>
          <cell r="G5151" t="str">
            <v>New</v>
          </cell>
          <cell r="H5151" t="str">
            <v>Clear View Cover</v>
          </cell>
          <cell r="J5151">
            <v>14</v>
          </cell>
          <cell r="L5151">
            <v>0</v>
          </cell>
        </row>
        <row r="5152">
          <cell r="A5152" t="str">
            <v>M5</v>
          </cell>
          <cell r="B5152" t="str">
            <v>W20</v>
          </cell>
          <cell r="C5152">
            <v>43237</v>
          </cell>
          <cell r="D5152" t="str">
            <v>B</v>
          </cell>
          <cell r="E5152" t="str">
            <v>ASSY</v>
          </cell>
          <cell r="G5152" t="str">
            <v>Old</v>
          </cell>
          <cell r="H5152" t="str">
            <v>Flip Cover</v>
          </cell>
          <cell r="J5152">
            <v>901</v>
          </cell>
          <cell r="L5152">
            <v>0</v>
          </cell>
        </row>
        <row r="5153">
          <cell r="A5153" t="str">
            <v>M5</v>
          </cell>
          <cell r="B5153" t="str">
            <v>W20</v>
          </cell>
          <cell r="C5153">
            <v>43237</v>
          </cell>
          <cell r="D5153" t="str">
            <v>B</v>
          </cell>
          <cell r="E5153" t="str">
            <v>ASSY</v>
          </cell>
          <cell r="G5153" t="str">
            <v>Old</v>
          </cell>
          <cell r="H5153" t="str">
            <v>Flip Cover</v>
          </cell>
          <cell r="J5153">
            <v>42</v>
          </cell>
          <cell r="L5153">
            <v>0</v>
          </cell>
        </row>
        <row r="5154">
          <cell r="A5154" t="str">
            <v>M5</v>
          </cell>
          <cell r="B5154" t="str">
            <v>W20</v>
          </cell>
          <cell r="C5154">
            <v>43237</v>
          </cell>
          <cell r="D5154" t="str">
            <v>B</v>
          </cell>
          <cell r="E5154" t="str">
            <v>ASSY</v>
          </cell>
          <cell r="G5154" t="str">
            <v>Old</v>
          </cell>
          <cell r="H5154" t="str">
            <v>Flip Cover</v>
          </cell>
          <cell r="J5154">
            <v>64</v>
          </cell>
          <cell r="L5154">
            <v>0</v>
          </cell>
        </row>
        <row r="5155">
          <cell r="A5155" t="str">
            <v>M5</v>
          </cell>
          <cell r="B5155" t="str">
            <v>W20</v>
          </cell>
          <cell r="C5155">
            <v>43237</v>
          </cell>
          <cell r="D5155" t="str">
            <v>B</v>
          </cell>
          <cell r="E5155" t="str">
            <v>ASSY</v>
          </cell>
          <cell r="G5155" t="str">
            <v>Old</v>
          </cell>
          <cell r="H5155" t="str">
            <v>Flip Cover</v>
          </cell>
          <cell r="J5155">
            <v>588</v>
          </cell>
          <cell r="L5155">
            <v>0</v>
          </cell>
        </row>
        <row r="5156">
          <cell r="A5156" t="str">
            <v>M5</v>
          </cell>
          <cell r="B5156" t="str">
            <v>W20</v>
          </cell>
          <cell r="C5156">
            <v>43237</v>
          </cell>
          <cell r="D5156" t="str">
            <v>B</v>
          </cell>
          <cell r="E5156" t="str">
            <v>MAIN HEATING</v>
          </cell>
          <cell r="G5156" t="str">
            <v>New</v>
          </cell>
          <cell r="H5156" t="str">
            <v>Clear View Cover</v>
          </cell>
          <cell r="J5156">
            <v>1680</v>
          </cell>
          <cell r="L5156">
            <v>0</v>
          </cell>
        </row>
        <row r="5157">
          <cell r="A5157" t="str">
            <v>M5</v>
          </cell>
          <cell r="B5157" t="str">
            <v>W20</v>
          </cell>
          <cell r="C5157">
            <v>43237</v>
          </cell>
          <cell r="D5157" t="str">
            <v>B</v>
          </cell>
          <cell r="E5157" t="str">
            <v>MAIN HEATING</v>
          </cell>
          <cell r="G5157" t="str">
            <v>Old</v>
          </cell>
          <cell r="H5157" t="str">
            <v>Book cover</v>
          </cell>
          <cell r="J5157">
            <v>41</v>
          </cell>
          <cell r="L5157">
            <v>0</v>
          </cell>
        </row>
        <row r="5158">
          <cell r="A5158" t="str">
            <v>M5</v>
          </cell>
          <cell r="B5158" t="str">
            <v>W20</v>
          </cell>
          <cell r="C5158">
            <v>43237</v>
          </cell>
          <cell r="D5158" t="str">
            <v>B</v>
          </cell>
          <cell r="E5158" t="str">
            <v>MAIN HEATING</v>
          </cell>
          <cell r="G5158" t="str">
            <v>Old</v>
          </cell>
          <cell r="H5158" t="str">
            <v>Book cover</v>
          </cell>
          <cell r="J5158">
            <v>307</v>
          </cell>
          <cell r="L5158">
            <v>2</v>
          </cell>
        </row>
        <row r="5159">
          <cell r="A5159" t="str">
            <v>M5</v>
          </cell>
          <cell r="B5159" t="str">
            <v>W20</v>
          </cell>
          <cell r="C5159">
            <v>43237</v>
          </cell>
          <cell r="D5159" t="str">
            <v>B</v>
          </cell>
          <cell r="E5159" t="str">
            <v>MAIN HEATING</v>
          </cell>
          <cell r="G5159" t="str">
            <v>Old</v>
          </cell>
          <cell r="H5159" t="str">
            <v>Book cover</v>
          </cell>
          <cell r="J5159">
            <v>19</v>
          </cell>
          <cell r="L5159">
            <v>0</v>
          </cell>
        </row>
        <row r="5160">
          <cell r="A5160" t="str">
            <v>M5</v>
          </cell>
          <cell r="B5160" t="str">
            <v>W20</v>
          </cell>
          <cell r="C5160">
            <v>43237</v>
          </cell>
          <cell r="D5160" t="str">
            <v>B</v>
          </cell>
          <cell r="E5160" t="str">
            <v>MAIN HEATING</v>
          </cell>
          <cell r="G5160" t="str">
            <v>Old</v>
          </cell>
          <cell r="H5160" t="str">
            <v>Clear View Cover</v>
          </cell>
          <cell r="J5160">
            <v>352</v>
          </cell>
          <cell r="L5160">
            <v>0</v>
          </cell>
        </row>
        <row r="5161">
          <cell r="A5161" t="str">
            <v>M5</v>
          </cell>
          <cell r="B5161" t="str">
            <v>W20</v>
          </cell>
          <cell r="C5161">
            <v>43237</v>
          </cell>
          <cell r="D5161" t="str">
            <v>B</v>
          </cell>
          <cell r="E5161" t="str">
            <v>MAIN HEATING</v>
          </cell>
          <cell r="G5161" t="str">
            <v>Old</v>
          </cell>
          <cell r="H5161" t="str">
            <v>Clear View Cover</v>
          </cell>
          <cell r="J5161">
            <v>384</v>
          </cell>
          <cell r="L5161">
            <v>0</v>
          </cell>
        </row>
        <row r="5162">
          <cell r="A5162" t="str">
            <v>M5</v>
          </cell>
          <cell r="B5162" t="str">
            <v>W20</v>
          </cell>
          <cell r="C5162">
            <v>43237</v>
          </cell>
          <cell r="D5162" t="str">
            <v>B</v>
          </cell>
          <cell r="E5162" t="str">
            <v>MAIN HEATING</v>
          </cell>
          <cell r="G5162" t="str">
            <v>Old</v>
          </cell>
          <cell r="H5162" t="str">
            <v>Clear View Cover</v>
          </cell>
          <cell r="J5162">
            <v>1235</v>
          </cell>
          <cell r="L5162">
            <v>0</v>
          </cell>
        </row>
        <row r="5163">
          <cell r="A5163" t="str">
            <v>M5</v>
          </cell>
          <cell r="B5163" t="str">
            <v>W20</v>
          </cell>
          <cell r="C5163">
            <v>43237</v>
          </cell>
          <cell r="D5163" t="str">
            <v>B</v>
          </cell>
          <cell r="E5163" t="str">
            <v>MAIN HEATING</v>
          </cell>
          <cell r="G5163" t="str">
            <v>New</v>
          </cell>
          <cell r="H5163" t="str">
            <v>Clear View Cover</v>
          </cell>
          <cell r="J5163">
            <v>483</v>
          </cell>
          <cell r="L5163">
            <v>0</v>
          </cell>
        </row>
        <row r="5164">
          <cell r="A5164" t="str">
            <v>M5</v>
          </cell>
          <cell r="B5164" t="str">
            <v>W20</v>
          </cell>
          <cell r="C5164">
            <v>43237</v>
          </cell>
          <cell r="D5164" t="str">
            <v>B</v>
          </cell>
          <cell r="E5164" t="str">
            <v>MAIN HEATING</v>
          </cell>
          <cell r="G5164" t="str">
            <v>New</v>
          </cell>
          <cell r="H5164" t="str">
            <v>Clear View Cover</v>
          </cell>
          <cell r="J5164">
            <v>3960</v>
          </cell>
          <cell r="L5164">
            <v>0</v>
          </cell>
        </row>
        <row r="5165">
          <cell r="A5165" t="str">
            <v>M5</v>
          </cell>
          <cell r="B5165" t="str">
            <v>W20</v>
          </cell>
          <cell r="C5165">
            <v>43237</v>
          </cell>
          <cell r="D5165" t="str">
            <v>B</v>
          </cell>
          <cell r="E5165" t="str">
            <v>ASSY</v>
          </cell>
          <cell r="G5165" t="str">
            <v>New</v>
          </cell>
          <cell r="H5165" t="str">
            <v>Clear View Cover</v>
          </cell>
          <cell r="J5165">
            <v>168</v>
          </cell>
          <cell r="L5165">
            <v>0</v>
          </cell>
        </row>
        <row r="5166">
          <cell r="A5166" t="str">
            <v>M5</v>
          </cell>
          <cell r="B5166" t="str">
            <v>W20</v>
          </cell>
          <cell r="C5166">
            <v>43237</v>
          </cell>
          <cell r="D5166" t="str">
            <v>B</v>
          </cell>
          <cell r="E5166" t="str">
            <v>ASSY</v>
          </cell>
          <cell r="G5166" t="str">
            <v>New</v>
          </cell>
          <cell r="H5166" t="str">
            <v>Clear View Cover</v>
          </cell>
          <cell r="J5166">
            <v>3134</v>
          </cell>
          <cell r="L5166">
            <v>2</v>
          </cell>
        </row>
        <row r="5167">
          <cell r="A5167" t="str">
            <v>M5</v>
          </cell>
          <cell r="B5167" t="str">
            <v>W20</v>
          </cell>
          <cell r="C5167">
            <v>43237</v>
          </cell>
          <cell r="D5167" t="str">
            <v>B</v>
          </cell>
          <cell r="E5167" t="str">
            <v>EDGE COATING</v>
          </cell>
          <cell r="G5167" t="str">
            <v>New</v>
          </cell>
          <cell r="H5167" t="str">
            <v>Clear View Cover</v>
          </cell>
          <cell r="J5167">
            <v>2025</v>
          </cell>
          <cell r="L5167">
            <v>0</v>
          </cell>
        </row>
        <row r="5168">
          <cell r="A5168" t="str">
            <v>M5</v>
          </cell>
          <cell r="B5168" t="str">
            <v>W20</v>
          </cell>
          <cell r="C5168">
            <v>43237</v>
          </cell>
          <cell r="D5168" t="str">
            <v>B</v>
          </cell>
          <cell r="E5168" t="str">
            <v>EDGE COATING</v>
          </cell>
          <cell r="G5168" t="str">
            <v>New</v>
          </cell>
          <cell r="H5168" t="str">
            <v>Clear View Cover</v>
          </cell>
          <cell r="J5168">
            <v>3245</v>
          </cell>
          <cell r="L5168">
            <v>0</v>
          </cell>
        </row>
        <row r="5169">
          <cell r="A5169" t="str">
            <v>M5</v>
          </cell>
          <cell r="B5169" t="str">
            <v>W20</v>
          </cell>
          <cell r="C5169">
            <v>43237</v>
          </cell>
          <cell r="D5169" t="str">
            <v>B</v>
          </cell>
          <cell r="E5169" t="str">
            <v>EDGE COATING</v>
          </cell>
          <cell r="G5169" t="str">
            <v>New</v>
          </cell>
          <cell r="H5169" t="str">
            <v>Clear View Cover</v>
          </cell>
          <cell r="J5169">
            <v>156</v>
          </cell>
          <cell r="L5169">
            <v>0</v>
          </cell>
        </row>
        <row r="5170">
          <cell r="A5170" t="str">
            <v>M5</v>
          </cell>
          <cell r="B5170" t="str">
            <v>W20</v>
          </cell>
          <cell r="C5170">
            <v>43237</v>
          </cell>
          <cell r="D5170" t="str">
            <v>B</v>
          </cell>
          <cell r="E5170" t="str">
            <v>EDGE COATING</v>
          </cell>
          <cell r="G5170" t="str">
            <v>Old</v>
          </cell>
          <cell r="H5170" t="str">
            <v>Clear View Cover</v>
          </cell>
          <cell r="J5170">
            <v>824</v>
          </cell>
          <cell r="L5170">
            <v>0</v>
          </cell>
        </row>
        <row r="5171">
          <cell r="A5171" t="str">
            <v>M5</v>
          </cell>
          <cell r="B5171" t="str">
            <v>W20</v>
          </cell>
          <cell r="C5171">
            <v>43237</v>
          </cell>
          <cell r="D5171" t="str">
            <v>B</v>
          </cell>
          <cell r="E5171" t="str">
            <v>EDGE COATING</v>
          </cell>
          <cell r="G5171" t="str">
            <v>Old</v>
          </cell>
          <cell r="H5171" t="str">
            <v>Clear View Cover</v>
          </cell>
          <cell r="J5171">
            <v>254</v>
          </cell>
          <cell r="L5171">
            <v>0</v>
          </cell>
        </row>
        <row r="5172">
          <cell r="A5172" t="str">
            <v>M5</v>
          </cell>
          <cell r="B5172" t="str">
            <v>W20</v>
          </cell>
          <cell r="C5172">
            <v>43237</v>
          </cell>
          <cell r="D5172" t="str">
            <v>B</v>
          </cell>
          <cell r="E5172" t="str">
            <v>EDGE COATING</v>
          </cell>
          <cell r="G5172" t="str">
            <v>Old</v>
          </cell>
          <cell r="H5172" t="str">
            <v>Clear View Cover</v>
          </cell>
          <cell r="J5172">
            <v>521</v>
          </cell>
          <cell r="L5172">
            <v>0</v>
          </cell>
        </row>
        <row r="5173">
          <cell r="A5173" t="str">
            <v>M5</v>
          </cell>
          <cell r="B5173" t="str">
            <v>W20</v>
          </cell>
          <cell r="C5173">
            <v>43237</v>
          </cell>
          <cell r="D5173" t="str">
            <v>B</v>
          </cell>
          <cell r="E5173" t="str">
            <v>EDGE COATING</v>
          </cell>
          <cell r="G5173" t="str">
            <v>Old</v>
          </cell>
          <cell r="H5173" t="str">
            <v>Clear View Cover</v>
          </cell>
          <cell r="J5173">
            <v>1168</v>
          </cell>
          <cell r="L5173">
            <v>0</v>
          </cell>
        </row>
        <row r="5174">
          <cell r="A5174" t="str">
            <v>M5</v>
          </cell>
          <cell r="B5174" t="str">
            <v>W20</v>
          </cell>
          <cell r="C5174">
            <v>43237</v>
          </cell>
          <cell r="D5174" t="str">
            <v>B</v>
          </cell>
          <cell r="E5174" t="str">
            <v>EDGE COATING</v>
          </cell>
          <cell r="G5174" t="str">
            <v>Old</v>
          </cell>
          <cell r="H5174" t="str">
            <v>Clear View Cover</v>
          </cell>
          <cell r="J5174">
            <v>67</v>
          </cell>
          <cell r="L5174">
            <v>0</v>
          </cell>
        </row>
        <row r="5175">
          <cell r="A5175" t="str">
            <v>M5</v>
          </cell>
          <cell r="B5175" t="str">
            <v>W20</v>
          </cell>
          <cell r="C5175">
            <v>43237</v>
          </cell>
          <cell r="D5175" t="str">
            <v>B</v>
          </cell>
          <cell r="E5175" t="str">
            <v>EDGE COATING</v>
          </cell>
          <cell r="G5175" t="str">
            <v>Old</v>
          </cell>
          <cell r="H5175" t="str">
            <v>Clear View Cover</v>
          </cell>
          <cell r="J5175">
            <v>12</v>
          </cell>
          <cell r="L5175">
            <v>0</v>
          </cell>
        </row>
        <row r="5176">
          <cell r="A5176" t="str">
            <v>M5</v>
          </cell>
          <cell r="B5176" t="str">
            <v>W20</v>
          </cell>
          <cell r="C5176">
            <v>43237</v>
          </cell>
          <cell r="D5176" t="str">
            <v>B</v>
          </cell>
          <cell r="E5176" t="str">
            <v>EDGE COATING</v>
          </cell>
          <cell r="G5176" t="str">
            <v>Old</v>
          </cell>
          <cell r="H5176" t="str">
            <v>Clear View Cover</v>
          </cell>
          <cell r="J5176">
            <v>12</v>
          </cell>
          <cell r="L5176">
            <v>0</v>
          </cell>
        </row>
        <row r="5177">
          <cell r="A5177" t="str">
            <v>M5</v>
          </cell>
          <cell r="B5177" t="str">
            <v>W20</v>
          </cell>
          <cell r="C5177">
            <v>43237</v>
          </cell>
          <cell r="D5177" t="str">
            <v>B</v>
          </cell>
          <cell r="E5177" t="str">
            <v>EDGE COATING</v>
          </cell>
          <cell r="G5177" t="str">
            <v>Old</v>
          </cell>
          <cell r="H5177" t="str">
            <v>Clear View Cover</v>
          </cell>
          <cell r="J5177">
            <v>30</v>
          </cell>
          <cell r="L5177">
            <v>0</v>
          </cell>
        </row>
        <row r="5178">
          <cell r="A5178" t="str">
            <v>M5</v>
          </cell>
          <cell r="B5178" t="str">
            <v>W20</v>
          </cell>
          <cell r="C5178">
            <v>43237</v>
          </cell>
          <cell r="D5178" t="str">
            <v>B</v>
          </cell>
          <cell r="E5178" t="str">
            <v>PACKING</v>
          </cell>
          <cell r="G5178" t="str">
            <v>New</v>
          </cell>
          <cell r="H5178" t="str">
            <v>Clear View Cover</v>
          </cell>
          <cell r="J5178">
            <v>895</v>
          </cell>
          <cell r="L5178">
            <v>6</v>
          </cell>
        </row>
        <row r="5179">
          <cell r="A5179" t="str">
            <v>M5</v>
          </cell>
          <cell r="B5179" t="str">
            <v>W20</v>
          </cell>
          <cell r="C5179">
            <v>43237</v>
          </cell>
          <cell r="D5179" t="str">
            <v>B</v>
          </cell>
          <cell r="E5179" t="str">
            <v>PACKING</v>
          </cell>
          <cell r="G5179" t="str">
            <v>Old</v>
          </cell>
          <cell r="H5179" t="str">
            <v>Clear View Cover</v>
          </cell>
          <cell r="J5179">
            <v>330</v>
          </cell>
          <cell r="L5179">
            <v>10</v>
          </cell>
        </row>
        <row r="5180">
          <cell r="A5180" t="str">
            <v>M5</v>
          </cell>
          <cell r="B5180" t="str">
            <v>W20</v>
          </cell>
          <cell r="C5180">
            <v>43237</v>
          </cell>
          <cell r="D5180" t="str">
            <v>B</v>
          </cell>
          <cell r="E5180" t="str">
            <v>PACKING</v>
          </cell>
          <cell r="G5180" t="str">
            <v>Old</v>
          </cell>
          <cell r="H5180" t="str">
            <v>Clear View Cover</v>
          </cell>
          <cell r="J5180">
            <v>971</v>
          </cell>
          <cell r="L5180">
            <v>11</v>
          </cell>
        </row>
        <row r="5181">
          <cell r="A5181" t="str">
            <v>M5</v>
          </cell>
          <cell r="B5181" t="str">
            <v>W20</v>
          </cell>
          <cell r="C5181">
            <v>43237</v>
          </cell>
          <cell r="D5181" t="str">
            <v>B</v>
          </cell>
          <cell r="E5181" t="str">
            <v>PACKING</v>
          </cell>
          <cell r="G5181" t="str">
            <v>Old</v>
          </cell>
          <cell r="H5181" t="str">
            <v>Clear View Cover</v>
          </cell>
          <cell r="J5181">
            <v>340</v>
          </cell>
          <cell r="L5181">
            <v>5</v>
          </cell>
        </row>
        <row r="5182">
          <cell r="A5182" t="str">
            <v>M5</v>
          </cell>
          <cell r="B5182" t="str">
            <v>W20</v>
          </cell>
          <cell r="C5182">
            <v>43237</v>
          </cell>
          <cell r="D5182" t="str">
            <v>B</v>
          </cell>
          <cell r="E5182" t="str">
            <v>PACKING</v>
          </cell>
          <cell r="G5182" t="str">
            <v>Old</v>
          </cell>
          <cell r="H5182" t="str">
            <v>Clear View Cover</v>
          </cell>
          <cell r="J5182">
            <v>361</v>
          </cell>
          <cell r="L5182">
            <v>1</v>
          </cell>
        </row>
        <row r="5183">
          <cell r="A5183" t="str">
            <v>M5</v>
          </cell>
          <cell r="B5183" t="str">
            <v>W20</v>
          </cell>
          <cell r="C5183">
            <v>43237</v>
          </cell>
          <cell r="D5183" t="str">
            <v>B</v>
          </cell>
          <cell r="E5183" t="str">
            <v>ASSY</v>
          </cell>
          <cell r="G5183" t="str">
            <v>Old</v>
          </cell>
          <cell r="H5183" t="str">
            <v>Book cover</v>
          </cell>
          <cell r="J5183">
            <v>3492</v>
          </cell>
          <cell r="L5183">
            <v>12</v>
          </cell>
        </row>
        <row r="5184">
          <cell r="A5184" t="str">
            <v>M5</v>
          </cell>
          <cell r="B5184" t="str">
            <v>W20</v>
          </cell>
          <cell r="C5184">
            <v>43237</v>
          </cell>
          <cell r="D5184" t="str">
            <v>B</v>
          </cell>
          <cell r="E5184" t="str">
            <v>ASSY</v>
          </cell>
          <cell r="G5184" t="str">
            <v>Old</v>
          </cell>
          <cell r="H5184" t="str">
            <v>Book cover</v>
          </cell>
          <cell r="J5184">
            <v>931</v>
          </cell>
          <cell r="L5184">
            <v>3</v>
          </cell>
        </row>
        <row r="5185">
          <cell r="A5185" t="str">
            <v>M5</v>
          </cell>
          <cell r="B5185" t="str">
            <v>W20</v>
          </cell>
          <cell r="C5185">
            <v>43237</v>
          </cell>
          <cell r="D5185" t="str">
            <v>B</v>
          </cell>
          <cell r="E5185" t="str">
            <v>ASSY</v>
          </cell>
          <cell r="G5185" t="str">
            <v>Old</v>
          </cell>
          <cell r="H5185" t="str">
            <v>Book cover</v>
          </cell>
          <cell r="J5185">
            <v>1372</v>
          </cell>
          <cell r="L5185">
            <v>5</v>
          </cell>
        </row>
        <row r="5186">
          <cell r="A5186" t="str">
            <v>M5</v>
          </cell>
          <cell r="B5186" t="str">
            <v>W20</v>
          </cell>
          <cell r="C5186">
            <v>43237</v>
          </cell>
          <cell r="D5186" t="str">
            <v>B</v>
          </cell>
          <cell r="E5186" t="str">
            <v>ASSY</v>
          </cell>
          <cell r="G5186" t="str">
            <v>Old</v>
          </cell>
          <cell r="H5186" t="str">
            <v>Book cover</v>
          </cell>
          <cell r="J5186">
            <v>704</v>
          </cell>
          <cell r="L5186">
            <v>5</v>
          </cell>
        </row>
        <row r="5187">
          <cell r="A5187" t="str">
            <v>M5</v>
          </cell>
          <cell r="B5187" t="str">
            <v>W20</v>
          </cell>
          <cell r="C5187">
            <v>43237</v>
          </cell>
          <cell r="D5187" t="str">
            <v>B</v>
          </cell>
          <cell r="E5187" t="str">
            <v>ASSY</v>
          </cell>
          <cell r="G5187" t="str">
            <v>Old</v>
          </cell>
          <cell r="H5187" t="str">
            <v>Book cover</v>
          </cell>
          <cell r="J5187">
            <v>210</v>
          </cell>
          <cell r="L5187">
            <v>0</v>
          </cell>
        </row>
        <row r="5188">
          <cell r="A5188" t="str">
            <v>M5</v>
          </cell>
          <cell r="B5188" t="str">
            <v>W20</v>
          </cell>
          <cell r="C5188">
            <v>43237</v>
          </cell>
          <cell r="D5188" t="str">
            <v>B</v>
          </cell>
          <cell r="E5188" t="str">
            <v>ASSY</v>
          </cell>
          <cell r="G5188" t="str">
            <v>Old</v>
          </cell>
          <cell r="H5188" t="str">
            <v>Book cover</v>
          </cell>
          <cell r="J5188">
            <v>112</v>
          </cell>
          <cell r="L5188">
            <v>1</v>
          </cell>
        </row>
        <row r="5189">
          <cell r="A5189" t="str">
            <v>M5</v>
          </cell>
          <cell r="B5189" t="str">
            <v>W20</v>
          </cell>
          <cell r="C5189">
            <v>43237</v>
          </cell>
          <cell r="D5189" t="str">
            <v>B</v>
          </cell>
          <cell r="E5189" t="str">
            <v>EDGE COATING</v>
          </cell>
          <cell r="G5189" t="str">
            <v>Old</v>
          </cell>
          <cell r="H5189" t="str">
            <v>Book cover</v>
          </cell>
          <cell r="J5189">
            <v>3505</v>
          </cell>
          <cell r="L5189">
            <v>0</v>
          </cell>
        </row>
        <row r="5190">
          <cell r="A5190" t="str">
            <v>M5</v>
          </cell>
          <cell r="B5190" t="str">
            <v>W20</v>
          </cell>
          <cell r="C5190">
            <v>43237</v>
          </cell>
          <cell r="D5190" t="str">
            <v>B</v>
          </cell>
          <cell r="E5190" t="str">
            <v>EDGE COATING</v>
          </cell>
          <cell r="G5190" t="str">
            <v>Old</v>
          </cell>
          <cell r="H5190" t="str">
            <v>Book cover</v>
          </cell>
          <cell r="J5190">
            <v>1625</v>
          </cell>
          <cell r="L5190">
            <v>0</v>
          </cell>
        </row>
        <row r="5191">
          <cell r="A5191" t="str">
            <v>M5</v>
          </cell>
          <cell r="B5191" t="str">
            <v>W20</v>
          </cell>
          <cell r="C5191">
            <v>43237</v>
          </cell>
          <cell r="D5191" t="str">
            <v>B</v>
          </cell>
          <cell r="E5191" t="str">
            <v>EDGE COATING</v>
          </cell>
          <cell r="G5191" t="str">
            <v>Old</v>
          </cell>
          <cell r="H5191" t="str">
            <v>Book cover</v>
          </cell>
          <cell r="J5191">
            <v>438</v>
          </cell>
          <cell r="L5191">
            <v>0</v>
          </cell>
        </row>
        <row r="5192">
          <cell r="A5192" t="str">
            <v>M5</v>
          </cell>
          <cell r="B5192" t="str">
            <v>W20</v>
          </cell>
          <cell r="C5192">
            <v>43237</v>
          </cell>
          <cell r="D5192" t="str">
            <v>B</v>
          </cell>
          <cell r="E5192" t="str">
            <v>EDGE COATING</v>
          </cell>
          <cell r="G5192" t="str">
            <v>Old</v>
          </cell>
          <cell r="H5192" t="str">
            <v>Book cover</v>
          </cell>
          <cell r="J5192">
            <v>200</v>
          </cell>
          <cell r="L5192">
            <v>0</v>
          </cell>
        </row>
        <row r="5193">
          <cell r="A5193" t="str">
            <v>M5</v>
          </cell>
          <cell r="B5193" t="str">
            <v>W20</v>
          </cell>
          <cell r="C5193">
            <v>43237</v>
          </cell>
          <cell r="D5193" t="str">
            <v>B</v>
          </cell>
          <cell r="E5193" t="str">
            <v>EDGE COATING</v>
          </cell>
          <cell r="G5193" t="str">
            <v>Old</v>
          </cell>
          <cell r="H5193" t="str">
            <v>Book cover</v>
          </cell>
          <cell r="J5193">
            <v>24</v>
          </cell>
          <cell r="L5193">
            <v>0</v>
          </cell>
        </row>
        <row r="5194">
          <cell r="A5194" t="str">
            <v>M5</v>
          </cell>
          <cell r="B5194" t="str">
            <v>W20</v>
          </cell>
          <cell r="C5194">
            <v>43237</v>
          </cell>
          <cell r="D5194" t="str">
            <v>B</v>
          </cell>
          <cell r="E5194" t="str">
            <v>EDGE COATING</v>
          </cell>
          <cell r="G5194" t="str">
            <v>Old</v>
          </cell>
          <cell r="H5194" t="str">
            <v>Book cover</v>
          </cell>
          <cell r="J5194">
            <v>1239</v>
          </cell>
          <cell r="L5194">
            <v>0</v>
          </cell>
        </row>
        <row r="5195">
          <cell r="A5195" t="str">
            <v>M5</v>
          </cell>
          <cell r="B5195" t="str">
            <v>W20</v>
          </cell>
          <cell r="C5195">
            <v>43237</v>
          </cell>
          <cell r="D5195" t="str">
            <v>B</v>
          </cell>
          <cell r="E5195" t="str">
            <v>EDGE COATING</v>
          </cell>
          <cell r="G5195" t="str">
            <v>Old</v>
          </cell>
          <cell r="H5195" t="str">
            <v>Book cover</v>
          </cell>
          <cell r="J5195">
            <v>40</v>
          </cell>
          <cell r="L5195">
            <v>0</v>
          </cell>
        </row>
        <row r="5196">
          <cell r="A5196" t="str">
            <v>M5</v>
          </cell>
          <cell r="B5196" t="str">
            <v>W20</v>
          </cell>
          <cell r="C5196">
            <v>43237</v>
          </cell>
          <cell r="D5196" t="str">
            <v>B</v>
          </cell>
          <cell r="E5196" t="str">
            <v>IN T/P</v>
          </cell>
          <cell r="G5196" t="str">
            <v>New</v>
          </cell>
          <cell r="H5196" t="str">
            <v>Clear View Cover</v>
          </cell>
          <cell r="J5196">
            <v>1379</v>
          </cell>
          <cell r="L5196">
            <v>1</v>
          </cell>
        </row>
        <row r="5197">
          <cell r="A5197" t="str">
            <v>M5</v>
          </cell>
          <cell r="B5197" t="str">
            <v>W20</v>
          </cell>
          <cell r="C5197">
            <v>43237</v>
          </cell>
          <cell r="D5197" t="str">
            <v>B</v>
          </cell>
          <cell r="E5197" t="str">
            <v>IN T/P</v>
          </cell>
          <cell r="G5197" t="str">
            <v>New</v>
          </cell>
          <cell r="H5197" t="str">
            <v>Clear View Cover</v>
          </cell>
          <cell r="J5197">
            <v>1257</v>
          </cell>
          <cell r="L5197">
            <v>11</v>
          </cell>
        </row>
        <row r="5198">
          <cell r="A5198" t="str">
            <v>M5</v>
          </cell>
          <cell r="B5198" t="str">
            <v>W20</v>
          </cell>
          <cell r="C5198">
            <v>43237</v>
          </cell>
          <cell r="D5198" t="str">
            <v>B</v>
          </cell>
          <cell r="E5198" t="str">
            <v>IN T/P</v>
          </cell>
          <cell r="G5198" t="str">
            <v>New</v>
          </cell>
          <cell r="H5198" t="str">
            <v>Clear View Cover</v>
          </cell>
          <cell r="J5198">
            <v>2850</v>
          </cell>
          <cell r="L5198">
            <v>0</v>
          </cell>
        </row>
        <row r="5199">
          <cell r="A5199" t="str">
            <v>M5</v>
          </cell>
          <cell r="B5199" t="str">
            <v>W20</v>
          </cell>
          <cell r="C5199">
            <v>43237</v>
          </cell>
          <cell r="D5199" t="str">
            <v>B</v>
          </cell>
          <cell r="E5199" t="str">
            <v>IN T/P</v>
          </cell>
          <cell r="G5199" t="str">
            <v>Old</v>
          </cell>
          <cell r="H5199" t="str">
            <v>Clear View Cover</v>
          </cell>
          <cell r="J5199">
            <v>12</v>
          </cell>
          <cell r="L5199">
            <v>0</v>
          </cell>
        </row>
        <row r="5200">
          <cell r="A5200" t="str">
            <v>M5</v>
          </cell>
          <cell r="B5200" t="str">
            <v>W20</v>
          </cell>
          <cell r="C5200">
            <v>43237</v>
          </cell>
          <cell r="D5200" t="str">
            <v>B</v>
          </cell>
          <cell r="E5200" t="str">
            <v>IN T/P</v>
          </cell>
          <cell r="G5200" t="str">
            <v>Old</v>
          </cell>
          <cell r="H5200" t="str">
            <v>Clear View Cover</v>
          </cell>
          <cell r="J5200">
            <v>16</v>
          </cell>
          <cell r="L5200">
            <v>0</v>
          </cell>
        </row>
        <row r="5201">
          <cell r="A5201" t="str">
            <v>M5</v>
          </cell>
          <cell r="B5201" t="str">
            <v>W20</v>
          </cell>
          <cell r="C5201">
            <v>43237</v>
          </cell>
          <cell r="D5201" t="str">
            <v>B</v>
          </cell>
          <cell r="E5201" t="str">
            <v>IN T/P</v>
          </cell>
          <cell r="G5201" t="str">
            <v>Old</v>
          </cell>
          <cell r="H5201" t="str">
            <v>Clear View Cover</v>
          </cell>
          <cell r="J5201">
            <v>765</v>
          </cell>
          <cell r="L5201">
            <v>3</v>
          </cell>
        </row>
        <row r="5202">
          <cell r="A5202" t="str">
            <v>M5</v>
          </cell>
          <cell r="B5202" t="str">
            <v>W20</v>
          </cell>
          <cell r="C5202">
            <v>43237</v>
          </cell>
          <cell r="D5202" t="str">
            <v>B</v>
          </cell>
          <cell r="E5202" t="str">
            <v>IN T/P</v>
          </cell>
          <cell r="G5202" t="str">
            <v>Old</v>
          </cell>
          <cell r="H5202" t="str">
            <v>Clear View Cover</v>
          </cell>
          <cell r="J5202">
            <v>556</v>
          </cell>
          <cell r="L5202">
            <v>0</v>
          </cell>
        </row>
        <row r="5203">
          <cell r="A5203" t="str">
            <v>M5</v>
          </cell>
          <cell r="B5203" t="str">
            <v>W20</v>
          </cell>
          <cell r="C5203">
            <v>43237</v>
          </cell>
          <cell r="D5203" t="str">
            <v>B</v>
          </cell>
          <cell r="E5203" t="str">
            <v>IN T/P</v>
          </cell>
          <cell r="G5203" t="str">
            <v>Old</v>
          </cell>
          <cell r="H5203" t="str">
            <v>Clear View Cover</v>
          </cell>
          <cell r="J5203">
            <v>860</v>
          </cell>
          <cell r="L5203">
            <v>0</v>
          </cell>
        </row>
        <row r="5204">
          <cell r="A5204" t="str">
            <v>M5</v>
          </cell>
          <cell r="B5204" t="str">
            <v>W20</v>
          </cell>
          <cell r="C5204">
            <v>43237</v>
          </cell>
          <cell r="D5204" t="str">
            <v>B</v>
          </cell>
          <cell r="E5204" t="str">
            <v>IN T/P</v>
          </cell>
          <cell r="G5204" t="str">
            <v>Old</v>
          </cell>
          <cell r="H5204" t="str">
            <v>Book cover</v>
          </cell>
          <cell r="J5204">
            <v>615</v>
          </cell>
          <cell r="L5204">
            <v>0</v>
          </cell>
        </row>
        <row r="5205">
          <cell r="A5205" t="str">
            <v>M5</v>
          </cell>
          <cell r="B5205" t="str">
            <v>W20</v>
          </cell>
          <cell r="C5205">
            <v>43237</v>
          </cell>
          <cell r="D5205" t="str">
            <v>B</v>
          </cell>
          <cell r="E5205" t="str">
            <v>IN T/P</v>
          </cell>
          <cell r="G5205" t="str">
            <v>Old</v>
          </cell>
          <cell r="H5205" t="str">
            <v>Book cover</v>
          </cell>
          <cell r="J5205">
            <v>210</v>
          </cell>
          <cell r="L5205">
            <v>0</v>
          </cell>
        </row>
        <row r="5206">
          <cell r="A5206" t="str">
            <v>M5</v>
          </cell>
          <cell r="B5206" t="str">
            <v>W20</v>
          </cell>
          <cell r="C5206">
            <v>43237</v>
          </cell>
          <cell r="D5206" t="str">
            <v>B</v>
          </cell>
          <cell r="E5206" t="str">
            <v>IN T/P</v>
          </cell>
          <cell r="G5206" t="str">
            <v>Old</v>
          </cell>
          <cell r="H5206" t="str">
            <v>Book cover</v>
          </cell>
          <cell r="J5206">
            <v>1077</v>
          </cell>
          <cell r="L5206">
            <v>0</v>
          </cell>
        </row>
        <row r="5207">
          <cell r="A5207" t="str">
            <v>M5</v>
          </cell>
          <cell r="B5207" t="str">
            <v>W20</v>
          </cell>
          <cell r="C5207">
            <v>43237</v>
          </cell>
          <cell r="D5207" t="str">
            <v>B</v>
          </cell>
          <cell r="E5207" t="str">
            <v>IN T/P</v>
          </cell>
          <cell r="G5207" t="str">
            <v>Old</v>
          </cell>
          <cell r="H5207" t="str">
            <v>Book cover</v>
          </cell>
          <cell r="J5207">
            <v>162</v>
          </cell>
          <cell r="L5207">
            <v>0</v>
          </cell>
        </row>
        <row r="5208">
          <cell r="A5208" t="str">
            <v>M5</v>
          </cell>
          <cell r="B5208" t="str">
            <v>W20</v>
          </cell>
          <cell r="C5208">
            <v>43237</v>
          </cell>
          <cell r="D5208" t="str">
            <v>B</v>
          </cell>
          <cell r="E5208" t="str">
            <v>IN T/P</v>
          </cell>
          <cell r="G5208" t="str">
            <v>Old</v>
          </cell>
          <cell r="H5208" t="str">
            <v>Book cover</v>
          </cell>
          <cell r="J5208">
            <v>7</v>
          </cell>
          <cell r="L5208">
            <v>0</v>
          </cell>
        </row>
        <row r="5209">
          <cell r="A5209" t="str">
            <v>M5</v>
          </cell>
          <cell r="B5209" t="str">
            <v>W20</v>
          </cell>
          <cell r="C5209">
            <v>43237</v>
          </cell>
          <cell r="D5209" t="str">
            <v>B</v>
          </cell>
          <cell r="E5209" t="str">
            <v>IN T/P</v>
          </cell>
          <cell r="G5209" t="str">
            <v>Old</v>
          </cell>
          <cell r="H5209" t="str">
            <v>Clear View Cover</v>
          </cell>
          <cell r="J5209">
            <v>1401</v>
          </cell>
          <cell r="L5209">
            <v>6</v>
          </cell>
        </row>
        <row r="5210">
          <cell r="A5210" t="str">
            <v>M5</v>
          </cell>
          <cell r="B5210" t="str">
            <v>W20</v>
          </cell>
          <cell r="C5210">
            <v>43237</v>
          </cell>
          <cell r="D5210" t="str">
            <v>B</v>
          </cell>
          <cell r="E5210" t="str">
            <v>IN T/P</v>
          </cell>
          <cell r="G5210" t="str">
            <v>Old</v>
          </cell>
          <cell r="H5210" t="str">
            <v>Clear View Cover</v>
          </cell>
          <cell r="J5210">
            <v>352</v>
          </cell>
          <cell r="L5210">
            <v>0</v>
          </cell>
        </row>
        <row r="5211">
          <cell r="A5211" t="str">
            <v>M5</v>
          </cell>
          <cell r="B5211" t="str">
            <v>W20</v>
          </cell>
          <cell r="C5211">
            <v>43237</v>
          </cell>
          <cell r="D5211" t="str">
            <v>B</v>
          </cell>
          <cell r="E5211" t="str">
            <v>IN T/P</v>
          </cell>
          <cell r="G5211" t="str">
            <v>Old</v>
          </cell>
          <cell r="H5211" t="str">
            <v>Clear View Cover</v>
          </cell>
          <cell r="J5211">
            <v>384</v>
          </cell>
          <cell r="L5211">
            <v>0</v>
          </cell>
        </row>
        <row r="5212">
          <cell r="A5212" t="str">
            <v>M5</v>
          </cell>
          <cell r="B5212" t="str">
            <v>W20</v>
          </cell>
          <cell r="C5212">
            <v>43237</v>
          </cell>
          <cell r="D5212" t="str">
            <v>B</v>
          </cell>
          <cell r="E5212" t="str">
            <v>IN T/P</v>
          </cell>
          <cell r="G5212" t="str">
            <v>Old</v>
          </cell>
          <cell r="H5212" t="str">
            <v>Book cover</v>
          </cell>
          <cell r="J5212">
            <v>240</v>
          </cell>
          <cell r="L5212">
            <v>0</v>
          </cell>
        </row>
        <row r="5213">
          <cell r="A5213" t="str">
            <v>M5</v>
          </cell>
          <cell r="B5213" t="str">
            <v>W20</v>
          </cell>
          <cell r="C5213">
            <v>43237</v>
          </cell>
          <cell r="D5213" t="str">
            <v>B</v>
          </cell>
          <cell r="E5213" t="str">
            <v>IN VAI</v>
          </cell>
          <cell r="G5213" t="str">
            <v>Old</v>
          </cell>
          <cell r="H5213" t="str">
            <v>Flip Cover</v>
          </cell>
          <cell r="J5213">
            <v>1100</v>
          </cell>
          <cell r="L5213">
            <v>0</v>
          </cell>
        </row>
        <row r="5214">
          <cell r="A5214" t="str">
            <v>M5</v>
          </cell>
          <cell r="B5214" t="str">
            <v>W20</v>
          </cell>
          <cell r="C5214">
            <v>43237</v>
          </cell>
          <cell r="D5214" t="str">
            <v>B</v>
          </cell>
          <cell r="E5214" t="str">
            <v>IN VAI</v>
          </cell>
          <cell r="G5214" t="str">
            <v>Old</v>
          </cell>
          <cell r="H5214" t="str">
            <v>Flip Cover</v>
          </cell>
          <cell r="J5214">
            <v>300</v>
          </cell>
          <cell r="L5214">
            <v>0</v>
          </cell>
        </row>
        <row r="5215">
          <cell r="A5215" t="str">
            <v>M5</v>
          </cell>
          <cell r="B5215" t="str">
            <v>W20</v>
          </cell>
          <cell r="C5215">
            <v>43237</v>
          </cell>
          <cell r="D5215" t="str">
            <v>B</v>
          </cell>
          <cell r="E5215" t="str">
            <v>IN T/P</v>
          </cell>
          <cell r="G5215" t="str">
            <v>Old</v>
          </cell>
          <cell r="H5215" t="str">
            <v>Book cover</v>
          </cell>
          <cell r="J5215">
            <v>3260</v>
          </cell>
          <cell r="L5215">
            <v>0</v>
          </cell>
        </row>
        <row r="5216">
          <cell r="A5216" t="str">
            <v>M5</v>
          </cell>
          <cell r="B5216" t="str">
            <v>W20</v>
          </cell>
          <cell r="C5216">
            <v>43238</v>
          </cell>
          <cell r="D5216" t="str">
            <v>B</v>
          </cell>
          <cell r="E5216" t="str">
            <v>PACKING</v>
          </cell>
          <cell r="G5216" t="str">
            <v>Old</v>
          </cell>
          <cell r="H5216" t="str">
            <v>Flip Cover</v>
          </cell>
          <cell r="J5216">
            <v>782</v>
          </cell>
          <cell r="L5216">
            <v>2</v>
          </cell>
        </row>
        <row r="5217">
          <cell r="A5217" t="str">
            <v>M5</v>
          </cell>
          <cell r="B5217" t="str">
            <v>W20</v>
          </cell>
          <cell r="C5217">
            <v>43238</v>
          </cell>
          <cell r="D5217" t="str">
            <v>B</v>
          </cell>
          <cell r="E5217" t="str">
            <v>PACKING</v>
          </cell>
          <cell r="G5217" t="str">
            <v>Old</v>
          </cell>
          <cell r="H5217" t="str">
            <v>Flip Cover</v>
          </cell>
          <cell r="J5217">
            <v>70</v>
          </cell>
          <cell r="L5217">
            <v>0</v>
          </cell>
        </row>
        <row r="5218">
          <cell r="A5218" t="str">
            <v>M5</v>
          </cell>
          <cell r="B5218" t="str">
            <v>W20</v>
          </cell>
          <cell r="C5218">
            <v>43238</v>
          </cell>
          <cell r="D5218" t="str">
            <v>B</v>
          </cell>
          <cell r="E5218" t="str">
            <v>PACKING</v>
          </cell>
          <cell r="G5218" t="str">
            <v>Old</v>
          </cell>
          <cell r="H5218" t="str">
            <v>Clear View Cover</v>
          </cell>
          <cell r="J5218">
            <v>50</v>
          </cell>
          <cell r="L5218">
            <v>0</v>
          </cell>
        </row>
        <row r="5219">
          <cell r="A5219" t="str">
            <v>M5</v>
          </cell>
          <cell r="B5219" t="str">
            <v>W20</v>
          </cell>
          <cell r="C5219">
            <v>43238</v>
          </cell>
          <cell r="D5219" t="str">
            <v>B</v>
          </cell>
          <cell r="E5219" t="str">
            <v>PACKING</v>
          </cell>
          <cell r="G5219" t="str">
            <v>Old</v>
          </cell>
          <cell r="H5219" t="str">
            <v>Clear View Cover</v>
          </cell>
          <cell r="J5219">
            <v>25</v>
          </cell>
          <cell r="L5219">
            <v>3</v>
          </cell>
        </row>
        <row r="5220">
          <cell r="A5220" t="str">
            <v>M5</v>
          </cell>
          <cell r="B5220" t="str">
            <v>W20</v>
          </cell>
          <cell r="C5220">
            <v>43238</v>
          </cell>
          <cell r="D5220" t="str">
            <v>B</v>
          </cell>
          <cell r="E5220" t="str">
            <v>PACKING</v>
          </cell>
          <cell r="G5220" t="str">
            <v>Old</v>
          </cell>
          <cell r="H5220" t="str">
            <v>Clear View Cover</v>
          </cell>
          <cell r="J5220">
            <v>285</v>
          </cell>
          <cell r="L5220">
            <v>5</v>
          </cell>
        </row>
        <row r="5221">
          <cell r="A5221" t="str">
            <v>M5</v>
          </cell>
          <cell r="B5221" t="str">
            <v>W20</v>
          </cell>
          <cell r="C5221">
            <v>43238</v>
          </cell>
          <cell r="D5221" t="str">
            <v>B</v>
          </cell>
          <cell r="E5221" t="str">
            <v>PACKING</v>
          </cell>
          <cell r="G5221" t="str">
            <v>New</v>
          </cell>
          <cell r="H5221" t="str">
            <v>Clear View Cover</v>
          </cell>
          <cell r="J5221">
            <v>400</v>
          </cell>
          <cell r="L5221">
            <v>0</v>
          </cell>
        </row>
        <row r="5222">
          <cell r="A5222" t="str">
            <v>M5</v>
          </cell>
          <cell r="B5222" t="str">
            <v>W20</v>
          </cell>
          <cell r="C5222">
            <v>43238</v>
          </cell>
          <cell r="D5222" t="str">
            <v>B</v>
          </cell>
          <cell r="E5222" t="str">
            <v>PACKING</v>
          </cell>
          <cell r="G5222" t="str">
            <v>Old</v>
          </cell>
          <cell r="H5222" t="str">
            <v>Book cover</v>
          </cell>
          <cell r="J5222">
            <v>2126</v>
          </cell>
          <cell r="L5222">
            <v>32</v>
          </cell>
        </row>
        <row r="5223">
          <cell r="A5223" t="str">
            <v>M5</v>
          </cell>
          <cell r="B5223" t="str">
            <v>W20</v>
          </cell>
          <cell r="C5223">
            <v>43238</v>
          </cell>
          <cell r="D5223" t="str">
            <v>B</v>
          </cell>
          <cell r="E5223" t="str">
            <v>PACKING</v>
          </cell>
          <cell r="G5223" t="str">
            <v>Old</v>
          </cell>
          <cell r="H5223" t="str">
            <v>Clear View Cover</v>
          </cell>
          <cell r="J5223">
            <v>883</v>
          </cell>
          <cell r="L5223">
            <v>3</v>
          </cell>
        </row>
        <row r="5224">
          <cell r="A5224" t="str">
            <v>M5</v>
          </cell>
          <cell r="B5224" t="str">
            <v>W20</v>
          </cell>
          <cell r="C5224">
            <v>43238</v>
          </cell>
          <cell r="D5224" t="str">
            <v>B</v>
          </cell>
          <cell r="E5224" t="str">
            <v>PACKING</v>
          </cell>
          <cell r="G5224" t="str">
            <v>Old</v>
          </cell>
          <cell r="H5224" t="str">
            <v>Clear View Cover</v>
          </cell>
          <cell r="J5224">
            <v>1583</v>
          </cell>
          <cell r="L5224">
            <v>8</v>
          </cell>
        </row>
        <row r="5225">
          <cell r="A5225" t="str">
            <v>M5</v>
          </cell>
          <cell r="B5225" t="str">
            <v>W20</v>
          </cell>
          <cell r="C5225">
            <v>43238</v>
          </cell>
          <cell r="D5225" t="str">
            <v>B</v>
          </cell>
          <cell r="E5225" t="str">
            <v>PACKING</v>
          </cell>
          <cell r="G5225" t="str">
            <v>Old</v>
          </cell>
          <cell r="H5225" t="str">
            <v>Clear View Cover</v>
          </cell>
          <cell r="J5225">
            <v>304</v>
          </cell>
          <cell r="L5225">
            <v>4</v>
          </cell>
        </row>
        <row r="5226">
          <cell r="A5226" t="str">
            <v>M5</v>
          </cell>
          <cell r="B5226" t="str">
            <v>W20</v>
          </cell>
          <cell r="C5226">
            <v>43238</v>
          </cell>
          <cell r="D5226" t="str">
            <v>B</v>
          </cell>
          <cell r="E5226" t="str">
            <v>PACKING</v>
          </cell>
          <cell r="G5226" t="str">
            <v>New</v>
          </cell>
          <cell r="H5226" t="str">
            <v>Clear View Cover</v>
          </cell>
          <cell r="J5226">
            <v>2840</v>
          </cell>
          <cell r="L5226">
            <v>10</v>
          </cell>
        </row>
        <row r="5227">
          <cell r="A5227" t="str">
            <v>M5</v>
          </cell>
          <cell r="B5227" t="str">
            <v>W20</v>
          </cell>
          <cell r="C5227">
            <v>43238</v>
          </cell>
          <cell r="D5227" t="str">
            <v>B</v>
          </cell>
          <cell r="E5227" t="str">
            <v>PACKING</v>
          </cell>
          <cell r="G5227" t="str">
            <v>Old</v>
          </cell>
          <cell r="H5227" t="str">
            <v>Book cover</v>
          </cell>
          <cell r="J5227">
            <v>3474</v>
          </cell>
          <cell r="L5227">
            <v>14</v>
          </cell>
        </row>
        <row r="5228">
          <cell r="A5228" t="str">
            <v>M5</v>
          </cell>
          <cell r="B5228" t="str">
            <v>W20</v>
          </cell>
          <cell r="C5228">
            <v>43238</v>
          </cell>
          <cell r="D5228" t="str">
            <v>B</v>
          </cell>
          <cell r="E5228" t="str">
            <v>PACKING</v>
          </cell>
          <cell r="G5228" t="str">
            <v>Old</v>
          </cell>
          <cell r="H5228" t="str">
            <v>Book cover</v>
          </cell>
          <cell r="J5228">
            <v>164</v>
          </cell>
          <cell r="L5228">
            <v>4</v>
          </cell>
        </row>
        <row r="5229">
          <cell r="A5229" t="str">
            <v>M5</v>
          </cell>
          <cell r="B5229" t="str">
            <v>W20</v>
          </cell>
          <cell r="C5229">
            <v>43238</v>
          </cell>
          <cell r="D5229" t="str">
            <v>B</v>
          </cell>
          <cell r="E5229" t="str">
            <v>PACKING</v>
          </cell>
          <cell r="G5229" t="str">
            <v>Old</v>
          </cell>
          <cell r="H5229" t="str">
            <v>Book cover</v>
          </cell>
          <cell r="J5229">
            <v>313</v>
          </cell>
          <cell r="L5229">
            <v>0</v>
          </cell>
        </row>
        <row r="5230">
          <cell r="A5230" t="str">
            <v>M5</v>
          </cell>
          <cell r="B5230" t="str">
            <v>W20</v>
          </cell>
          <cell r="C5230">
            <v>43238</v>
          </cell>
          <cell r="D5230" t="str">
            <v>B</v>
          </cell>
          <cell r="E5230" t="str">
            <v>PACKING</v>
          </cell>
          <cell r="G5230" t="str">
            <v>New</v>
          </cell>
          <cell r="H5230" t="str">
            <v>Clear View Cover</v>
          </cell>
          <cell r="J5230">
            <v>1611</v>
          </cell>
          <cell r="L5230">
            <v>11</v>
          </cell>
        </row>
        <row r="5231">
          <cell r="A5231" t="str">
            <v>M5</v>
          </cell>
          <cell r="B5231" t="str">
            <v>W20</v>
          </cell>
          <cell r="C5231">
            <v>43238</v>
          </cell>
          <cell r="D5231" t="str">
            <v>B</v>
          </cell>
          <cell r="E5231" t="str">
            <v>PACKING</v>
          </cell>
          <cell r="G5231" t="str">
            <v>New</v>
          </cell>
          <cell r="H5231" t="str">
            <v>Clear View Cover</v>
          </cell>
          <cell r="J5231">
            <v>1166</v>
          </cell>
          <cell r="L5231">
            <v>1</v>
          </cell>
        </row>
        <row r="5232">
          <cell r="A5232" t="str">
            <v>M5</v>
          </cell>
          <cell r="B5232" t="str">
            <v>W20</v>
          </cell>
          <cell r="C5232">
            <v>43238</v>
          </cell>
          <cell r="D5232" t="str">
            <v>B</v>
          </cell>
          <cell r="E5232" t="str">
            <v>ASSY</v>
          </cell>
          <cell r="G5232" t="str">
            <v>New Silicon</v>
          </cell>
          <cell r="H5232" t="str">
            <v>Silicon</v>
          </cell>
          <cell r="J5232">
            <v>1200</v>
          </cell>
          <cell r="L5232">
            <v>2</v>
          </cell>
        </row>
        <row r="5233">
          <cell r="A5233" t="str">
            <v>M5</v>
          </cell>
          <cell r="B5233" t="str">
            <v>W20</v>
          </cell>
          <cell r="C5233">
            <v>43238</v>
          </cell>
          <cell r="D5233" t="str">
            <v>B</v>
          </cell>
          <cell r="E5233" t="str">
            <v>MAIN HEATING</v>
          </cell>
          <cell r="G5233" t="str">
            <v>New</v>
          </cell>
          <cell r="H5233" t="str">
            <v>Clear View Cover</v>
          </cell>
          <cell r="J5233">
            <v>2003</v>
          </cell>
          <cell r="L5233">
            <v>0</v>
          </cell>
        </row>
        <row r="5234">
          <cell r="A5234" t="str">
            <v>M5</v>
          </cell>
          <cell r="B5234" t="str">
            <v>W20</v>
          </cell>
          <cell r="C5234">
            <v>43238</v>
          </cell>
          <cell r="D5234" t="str">
            <v>B</v>
          </cell>
          <cell r="E5234" t="str">
            <v>MAIN HEATING</v>
          </cell>
          <cell r="G5234" t="str">
            <v>New</v>
          </cell>
          <cell r="H5234" t="str">
            <v>Clear View Cover</v>
          </cell>
          <cell r="J5234">
            <v>1080</v>
          </cell>
          <cell r="L5234">
            <v>0</v>
          </cell>
        </row>
        <row r="5235">
          <cell r="A5235" t="str">
            <v>M5</v>
          </cell>
          <cell r="B5235" t="str">
            <v>W20</v>
          </cell>
          <cell r="C5235">
            <v>43238</v>
          </cell>
          <cell r="D5235" t="str">
            <v>B</v>
          </cell>
          <cell r="E5235" t="str">
            <v>ASSY</v>
          </cell>
          <cell r="G5235" t="str">
            <v>New</v>
          </cell>
          <cell r="H5235" t="str">
            <v>Clear View Cover</v>
          </cell>
          <cell r="J5235">
            <v>749</v>
          </cell>
          <cell r="L5235">
            <v>0</v>
          </cell>
        </row>
        <row r="5236">
          <cell r="A5236" t="str">
            <v>M5</v>
          </cell>
          <cell r="B5236" t="str">
            <v>W20</v>
          </cell>
          <cell r="C5236">
            <v>43238</v>
          </cell>
          <cell r="D5236" t="str">
            <v>B</v>
          </cell>
          <cell r="E5236" t="str">
            <v>ASSY</v>
          </cell>
          <cell r="G5236" t="str">
            <v>New</v>
          </cell>
          <cell r="H5236" t="str">
            <v>Clear View Cover</v>
          </cell>
          <cell r="J5236">
            <v>2401</v>
          </cell>
          <cell r="L5236">
            <v>0</v>
          </cell>
        </row>
        <row r="5237">
          <cell r="A5237" t="str">
            <v>M5</v>
          </cell>
          <cell r="B5237" t="str">
            <v>W20</v>
          </cell>
          <cell r="C5237">
            <v>43238</v>
          </cell>
          <cell r="D5237" t="str">
            <v>B</v>
          </cell>
          <cell r="E5237" t="str">
            <v>MAIN HEATING</v>
          </cell>
          <cell r="G5237" t="str">
            <v>New</v>
          </cell>
          <cell r="H5237" t="str">
            <v>Clear View Cover</v>
          </cell>
          <cell r="J5237">
            <v>610</v>
          </cell>
          <cell r="L5237">
            <v>0</v>
          </cell>
        </row>
        <row r="5238">
          <cell r="A5238" t="str">
            <v>M5</v>
          </cell>
          <cell r="B5238" t="str">
            <v>W20</v>
          </cell>
          <cell r="C5238">
            <v>43238</v>
          </cell>
          <cell r="D5238" t="str">
            <v>B</v>
          </cell>
          <cell r="E5238" t="str">
            <v>MAIN HEATING</v>
          </cell>
          <cell r="G5238" t="str">
            <v>New</v>
          </cell>
          <cell r="H5238" t="str">
            <v>Clear View Cover</v>
          </cell>
          <cell r="J5238">
            <v>1273</v>
          </cell>
          <cell r="L5238">
            <v>0</v>
          </cell>
        </row>
        <row r="5239">
          <cell r="A5239" t="str">
            <v>M5</v>
          </cell>
          <cell r="B5239" t="str">
            <v>W20</v>
          </cell>
          <cell r="C5239">
            <v>43238</v>
          </cell>
          <cell r="D5239" t="str">
            <v>B</v>
          </cell>
          <cell r="E5239" t="str">
            <v>ASSY</v>
          </cell>
          <cell r="G5239" t="str">
            <v>New</v>
          </cell>
          <cell r="H5239" t="str">
            <v>Clear View Cover</v>
          </cell>
          <cell r="J5239">
            <v>985</v>
          </cell>
          <cell r="L5239">
            <v>0</v>
          </cell>
        </row>
        <row r="5240">
          <cell r="A5240" t="str">
            <v>M5</v>
          </cell>
          <cell r="B5240" t="str">
            <v>W20</v>
          </cell>
          <cell r="C5240">
            <v>43238</v>
          </cell>
          <cell r="D5240" t="str">
            <v>B</v>
          </cell>
          <cell r="E5240" t="str">
            <v>ASSY</v>
          </cell>
          <cell r="G5240" t="str">
            <v>New</v>
          </cell>
          <cell r="H5240" t="str">
            <v>Clear View Cover</v>
          </cell>
          <cell r="J5240">
            <v>44</v>
          </cell>
          <cell r="L5240">
            <v>0</v>
          </cell>
        </row>
        <row r="5241">
          <cell r="A5241" t="str">
            <v>M5</v>
          </cell>
          <cell r="B5241" t="str">
            <v>W20</v>
          </cell>
          <cell r="C5241">
            <v>43238</v>
          </cell>
          <cell r="D5241" t="str">
            <v>B</v>
          </cell>
          <cell r="E5241" t="str">
            <v>ASSY</v>
          </cell>
          <cell r="G5241" t="str">
            <v>Old</v>
          </cell>
          <cell r="H5241" t="str">
            <v>Flip Cover</v>
          </cell>
          <cell r="J5241">
            <v>190</v>
          </cell>
          <cell r="L5241">
            <v>0</v>
          </cell>
        </row>
        <row r="5242">
          <cell r="A5242" t="str">
            <v>M5</v>
          </cell>
          <cell r="B5242" t="str">
            <v>W20</v>
          </cell>
          <cell r="C5242">
            <v>43238</v>
          </cell>
          <cell r="D5242" t="str">
            <v>B</v>
          </cell>
          <cell r="E5242" t="str">
            <v>ASSY</v>
          </cell>
          <cell r="G5242" t="str">
            <v>Old</v>
          </cell>
          <cell r="H5242" t="str">
            <v>Flip Cover</v>
          </cell>
          <cell r="J5242">
            <v>6</v>
          </cell>
          <cell r="L5242">
            <v>0</v>
          </cell>
        </row>
        <row r="5243">
          <cell r="A5243" t="str">
            <v>M5</v>
          </cell>
          <cell r="B5243" t="str">
            <v>W20</v>
          </cell>
          <cell r="C5243">
            <v>43238</v>
          </cell>
          <cell r="D5243" t="str">
            <v>B</v>
          </cell>
          <cell r="E5243" t="str">
            <v>ASSY</v>
          </cell>
          <cell r="G5243" t="str">
            <v>Old</v>
          </cell>
          <cell r="H5243" t="str">
            <v>Clear View Cover</v>
          </cell>
          <cell r="J5243">
            <v>2130</v>
          </cell>
          <cell r="L5243">
            <v>0</v>
          </cell>
        </row>
        <row r="5244">
          <cell r="A5244" t="str">
            <v>M5</v>
          </cell>
          <cell r="B5244" t="str">
            <v>W20</v>
          </cell>
          <cell r="C5244">
            <v>43238</v>
          </cell>
          <cell r="D5244" t="str">
            <v>B</v>
          </cell>
          <cell r="E5244" t="str">
            <v>ASSY</v>
          </cell>
          <cell r="G5244" t="str">
            <v>Old</v>
          </cell>
          <cell r="H5244" t="str">
            <v>Clear View Cover</v>
          </cell>
          <cell r="J5244">
            <v>1470</v>
          </cell>
          <cell r="L5244">
            <v>0</v>
          </cell>
        </row>
        <row r="5245">
          <cell r="A5245" t="str">
            <v>M5</v>
          </cell>
          <cell r="B5245" t="str">
            <v>W20</v>
          </cell>
          <cell r="C5245">
            <v>43238</v>
          </cell>
          <cell r="D5245" t="str">
            <v>B</v>
          </cell>
          <cell r="E5245" t="str">
            <v>ASSY</v>
          </cell>
          <cell r="G5245" t="str">
            <v>Old</v>
          </cell>
          <cell r="H5245" t="str">
            <v>Clear View Cover</v>
          </cell>
          <cell r="J5245">
            <v>72</v>
          </cell>
          <cell r="L5245">
            <v>0</v>
          </cell>
        </row>
        <row r="5246">
          <cell r="A5246" t="str">
            <v>M5</v>
          </cell>
          <cell r="B5246" t="str">
            <v>W20</v>
          </cell>
          <cell r="C5246">
            <v>43238</v>
          </cell>
          <cell r="D5246" t="str">
            <v>B</v>
          </cell>
          <cell r="E5246" t="str">
            <v>ASSY</v>
          </cell>
          <cell r="G5246" t="str">
            <v>Old</v>
          </cell>
          <cell r="H5246" t="str">
            <v>Clear View Cover</v>
          </cell>
          <cell r="J5246">
            <v>1539</v>
          </cell>
          <cell r="L5246">
            <v>0</v>
          </cell>
        </row>
        <row r="5247">
          <cell r="A5247" t="str">
            <v>M5</v>
          </cell>
          <cell r="B5247" t="str">
            <v>W20</v>
          </cell>
          <cell r="C5247">
            <v>43238</v>
          </cell>
          <cell r="D5247" t="str">
            <v>B</v>
          </cell>
          <cell r="E5247" t="str">
            <v>ASSY</v>
          </cell>
          <cell r="G5247" t="str">
            <v>Old</v>
          </cell>
          <cell r="H5247" t="str">
            <v>Clear View Cover</v>
          </cell>
          <cell r="J5247">
            <v>613</v>
          </cell>
          <cell r="L5247">
            <v>0</v>
          </cell>
        </row>
        <row r="5248">
          <cell r="A5248" t="str">
            <v>M5</v>
          </cell>
          <cell r="B5248" t="str">
            <v>W20</v>
          </cell>
          <cell r="C5248">
            <v>43238</v>
          </cell>
          <cell r="D5248" t="str">
            <v>B</v>
          </cell>
          <cell r="E5248" t="str">
            <v>MAIN HEATING</v>
          </cell>
          <cell r="G5248" t="str">
            <v>Old</v>
          </cell>
          <cell r="H5248" t="str">
            <v>Clear View Cover</v>
          </cell>
          <cell r="J5248">
            <v>51</v>
          </cell>
          <cell r="L5248">
            <v>0</v>
          </cell>
        </row>
        <row r="5249">
          <cell r="A5249" t="str">
            <v>M5</v>
          </cell>
          <cell r="B5249" t="str">
            <v>W20</v>
          </cell>
          <cell r="C5249">
            <v>43238</v>
          </cell>
          <cell r="D5249" t="str">
            <v>B</v>
          </cell>
          <cell r="E5249" t="str">
            <v>MAIN HEATING</v>
          </cell>
          <cell r="G5249" t="str">
            <v>Old</v>
          </cell>
          <cell r="H5249" t="str">
            <v>Clear View Cover</v>
          </cell>
          <cell r="J5249">
            <v>750</v>
          </cell>
          <cell r="L5249">
            <v>0</v>
          </cell>
        </row>
        <row r="5250">
          <cell r="A5250" t="str">
            <v>M5</v>
          </cell>
          <cell r="B5250" t="str">
            <v>W20</v>
          </cell>
          <cell r="C5250">
            <v>43238</v>
          </cell>
          <cell r="D5250" t="str">
            <v>B</v>
          </cell>
          <cell r="E5250" t="str">
            <v>MAIN HEATING</v>
          </cell>
          <cell r="G5250" t="str">
            <v>Old</v>
          </cell>
          <cell r="H5250" t="str">
            <v>Clear View Cover</v>
          </cell>
          <cell r="J5250">
            <v>708</v>
          </cell>
          <cell r="L5250">
            <v>0</v>
          </cell>
        </row>
        <row r="5251">
          <cell r="A5251" t="str">
            <v>M5</v>
          </cell>
          <cell r="B5251" t="str">
            <v>W20</v>
          </cell>
          <cell r="C5251">
            <v>43238</v>
          </cell>
          <cell r="D5251" t="str">
            <v>B</v>
          </cell>
          <cell r="E5251" t="str">
            <v>MAIN HEATING</v>
          </cell>
          <cell r="G5251" t="str">
            <v>Old</v>
          </cell>
          <cell r="H5251" t="str">
            <v>Clear View Cover</v>
          </cell>
          <cell r="J5251">
            <v>16</v>
          </cell>
          <cell r="L5251">
            <v>0</v>
          </cell>
        </row>
        <row r="5252">
          <cell r="A5252" t="str">
            <v>M5</v>
          </cell>
          <cell r="B5252" t="str">
            <v>W20</v>
          </cell>
          <cell r="C5252">
            <v>43238</v>
          </cell>
          <cell r="D5252" t="str">
            <v>B</v>
          </cell>
          <cell r="E5252" t="str">
            <v>MAIN HEATING</v>
          </cell>
          <cell r="G5252" t="str">
            <v>Old</v>
          </cell>
          <cell r="H5252" t="str">
            <v>Clear View Cover</v>
          </cell>
          <cell r="J5252">
            <v>48</v>
          </cell>
          <cell r="L5252">
            <v>0</v>
          </cell>
        </row>
        <row r="5253">
          <cell r="A5253" t="str">
            <v>M5</v>
          </cell>
          <cell r="B5253" t="str">
            <v>W20</v>
          </cell>
          <cell r="C5253">
            <v>43238</v>
          </cell>
          <cell r="D5253" t="str">
            <v>B</v>
          </cell>
          <cell r="E5253" t="str">
            <v>IN T/P</v>
          </cell>
          <cell r="G5253" t="str">
            <v>New</v>
          </cell>
          <cell r="H5253" t="str">
            <v>Clear View Cover</v>
          </cell>
          <cell r="J5253">
            <v>1080</v>
          </cell>
          <cell r="L5253">
            <v>0</v>
          </cell>
        </row>
        <row r="5254">
          <cell r="A5254" t="str">
            <v>M5</v>
          </cell>
          <cell r="B5254" t="str">
            <v>W20</v>
          </cell>
          <cell r="C5254">
            <v>43238</v>
          </cell>
          <cell r="D5254" t="str">
            <v>B</v>
          </cell>
          <cell r="E5254" t="str">
            <v>IN T/P</v>
          </cell>
          <cell r="G5254" t="str">
            <v>New</v>
          </cell>
          <cell r="H5254" t="str">
            <v>Clear View Cover</v>
          </cell>
          <cell r="J5254">
            <v>860</v>
          </cell>
          <cell r="L5254">
            <v>0</v>
          </cell>
        </row>
        <row r="5255">
          <cell r="A5255" t="str">
            <v>M5</v>
          </cell>
          <cell r="B5255" t="str">
            <v>W20</v>
          </cell>
          <cell r="C5255">
            <v>43238</v>
          </cell>
          <cell r="D5255" t="str">
            <v>B</v>
          </cell>
          <cell r="E5255" t="str">
            <v>IN T/P</v>
          </cell>
          <cell r="G5255" t="str">
            <v>New</v>
          </cell>
          <cell r="H5255" t="str">
            <v>Clear View Cover</v>
          </cell>
          <cell r="J5255">
            <v>840</v>
          </cell>
          <cell r="L5255">
            <v>0</v>
          </cell>
        </row>
        <row r="5256">
          <cell r="A5256" t="str">
            <v>M5</v>
          </cell>
          <cell r="B5256" t="str">
            <v>W20</v>
          </cell>
          <cell r="C5256">
            <v>43238</v>
          </cell>
          <cell r="D5256" t="str">
            <v>B</v>
          </cell>
          <cell r="E5256" t="str">
            <v>IN T/P</v>
          </cell>
          <cell r="G5256" t="str">
            <v>New</v>
          </cell>
          <cell r="H5256" t="str">
            <v>Clear View Cover</v>
          </cell>
          <cell r="J5256">
            <v>2991</v>
          </cell>
          <cell r="L5256">
            <v>2</v>
          </cell>
        </row>
        <row r="5257">
          <cell r="A5257" t="str">
            <v>M5</v>
          </cell>
          <cell r="B5257" t="str">
            <v>W20</v>
          </cell>
          <cell r="C5257">
            <v>43238</v>
          </cell>
          <cell r="D5257" t="str">
            <v>B</v>
          </cell>
          <cell r="E5257" t="str">
            <v>IN T/P</v>
          </cell>
          <cell r="G5257" t="str">
            <v>Old</v>
          </cell>
          <cell r="H5257" t="str">
            <v>Clear View Cover</v>
          </cell>
          <cell r="J5257">
            <v>1642</v>
          </cell>
          <cell r="L5257">
            <v>1</v>
          </cell>
        </row>
        <row r="5258">
          <cell r="A5258" t="str">
            <v>M5</v>
          </cell>
          <cell r="B5258" t="str">
            <v>W20</v>
          </cell>
          <cell r="C5258">
            <v>43238</v>
          </cell>
          <cell r="D5258" t="str">
            <v>B</v>
          </cell>
          <cell r="E5258" t="str">
            <v>IN T/P</v>
          </cell>
          <cell r="G5258" t="str">
            <v>Old</v>
          </cell>
          <cell r="H5258" t="str">
            <v>Clear View Cover</v>
          </cell>
          <cell r="J5258">
            <v>25</v>
          </cell>
          <cell r="L5258">
            <v>0</v>
          </cell>
        </row>
        <row r="5259">
          <cell r="A5259" t="str">
            <v>M5</v>
          </cell>
          <cell r="B5259" t="str">
            <v>W20</v>
          </cell>
          <cell r="C5259">
            <v>43238</v>
          </cell>
          <cell r="D5259" t="str">
            <v>B</v>
          </cell>
          <cell r="E5259" t="str">
            <v>IN T/P</v>
          </cell>
          <cell r="G5259" t="str">
            <v>Old</v>
          </cell>
          <cell r="H5259" t="str">
            <v>Clear View Cover</v>
          </cell>
          <cell r="J5259">
            <v>605</v>
          </cell>
          <cell r="L5259">
            <v>0</v>
          </cell>
        </row>
        <row r="5260">
          <cell r="A5260" t="str">
            <v>M5</v>
          </cell>
          <cell r="B5260" t="str">
            <v>W20</v>
          </cell>
          <cell r="C5260">
            <v>43238</v>
          </cell>
          <cell r="D5260" t="str">
            <v>B</v>
          </cell>
          <cell r="E5260" t="str">
            <v>IN T/P</v>
          </cell>
          <cell r="G5260" t="str">
            <v>Old</v>
          </cell>
          <cell r="H5260" t="str">
            <v>Clear View Cover</v>
          </cell>
          <cell r="J5260">
            <v>57</v>
          </cell>
          <cell r="L5260">
            <v>0</v>
          </cell>
        </row>
        <row r="5261">
          <cell r="A5261" t="str">
            <v>M5</v>
          </cell>
          <cell r="B5261" t="str">
            <v>W20</v>
          </cell>
          <cell r="C5261">
            <v>43238</v>
          </cell>
          <cell r="D5261" t="str">
            <v>B</v>
          </cell>
          <cell r="E5261" t="str">
            <v>IN T/P</v>
          </cell>
          <cell r="G5261" t="str">
            <v>Old</v>
          </cell>
          <cell r="H5261" t="str">
            <v>Clear View Cover</v>
          </cell>
          <cell r="J5261">
            <v>48</v>
          </cell>
          <cell r="L5261">
            <v>0</v>
          </cell>
        </row>
        <row r="5262">
          <cell r="A5262" t="str">
            <v>M5</v>
          </cell>
          <cell r="B5262" t="str">
            <v>W20</v>
          </cell>
          <cell r="C5262">
            <v>43238</v>
          </cell>
          <cell r="D5262" t="str">
            <v>B</v>
          </cell>
          <cell r="E5262" t="str">
            <v>IN T/P</v>
          </cell>
          <cell r="G5262" t="str">
            <v>Old</v>
          </cell>
          <cell r="H5262" t="str">
            <v>Clear View Cover</v>
          </cell>
          <cell r="J5262">
            <v>26</v>
          </cell>
          <cell r="L5262">
            <v>0</v>
          </cell>
        </row>
        <row r="5263">
          <cell r="A5263" t="str">
            <v>M5</v>
          </cell>
          <cell r="B5263" t="str">
            <v>W20</v>
          </cell>
          <cell r="C5263">
            <v>43238</v>
          </cell>
          <cell r="D5263" t="str">
            <v>B</v>
          </cell>
          <cell r="E5263" t="str">
            <v>IN T/P</v>
          </cell>
          <cell r="G5263" t="str">
            <v>Old</v>
          </cell>
          <cell r="H5263" t="str">
            <v>Clear View Cover</v>
          </cell>
          <cell r="J5263">
            <v>504</v>
          </cell>
          <cell r="L5263">
            <v>0</v>
          </cell>
        </row>
        <row r="5264">
          <cell r="A5264" t="str">
            <v>M5</v>
          </cell>
          <cell r="B5264" t="str">
            <v>W20</v>
          </cell>
          <cell r="C5264">
            <v>43238</v>
          </cell>
          <cell r="D5264" t="str">
            <v>B</v>
          </cell>
          <cell r="E5264" t="str">
            <v>IN T/P</v>
          </cell>
          <cell r="G5264" t="str">
            <v>Old</v>
          </cell>
          <cell r="H5264" t="str">
            <v>Clear View Cover</v>
          </cell>
          <cell r="J5264">
            <v>270</v>
          </cell>
          <cell r="L5264">
            <v>0</v>
          </cell>
        </row>
        <row r="5265">
          <cell r="A5265" t="str">
            <v>M5</v>
          </cell>
          <cell r="B5265" t="str">
            <v>W20</v>
          </cell>
          <cell r="C5265">
            <v>43238</v>
          </cell>
          <cell r="D5265" t="str">
            <v>B</v>
          </cell>
          <cell r="E5265" t="str">
            <v>IN VAI</v>
          </cell>
          <cell r="G5265" t="str">
            <v>Old</v>
          </cell>
          <cell r="H5265" t="str">
            <v>Flip Cover</v>
          </cell>
          <cell r="J5265">
            <v>1300</v>
          </cell>
          <cell r="L5265">
            <v>0</v>
          </cell>
        </row>
        <row r="5266">
          <cell r="A5266" t="str">
            <v>M5</v>
          </cell>
          <cell r="B5266" t="str">
            <v>W20</v>
          </cell>
          <cell r="C5266">
            <v>43238</v>
          </cell>
          <cell r="D5266" t="str">
            <v>B</v>
          </cell>
          <cell r="E5266" t="str">
            <v>IN T/P</v>
          </cell>
          <cell r="G5266" t="str">
            <v>Old</v>
          </cell>
          <cell r="H5266" t="str">
            <v>Book cover</v>
          </cell>
          <cell r="J5266">
            <v>1790</v>
          </cell>
          <cell r="L5266">
            <v>0</v>
          </cell>
        </row>
        <row r="5267">
          <cell r="A5267" t="str">
            <v>M5</v>
          </cell>
          <cell r="B5267" t="str">
            <v>W20</v>
          </cell>
          <cell r="C5267">
            <v>43238</v>
          </cell>
          <cell r="D5267" t="str">
            <v>B</v>
          </cell>
          <cell r="E5267" t="str">
            <v>MAIN HEATING</v>
          </cell>
          <cell r="G5267" t="str">
            <v>Old</v>
          </cell>
          <cell r="H5267" t="str">
            <v>Book cover</v>
          </cell>
          <cell r="J5267">
            <v>276</v>
          </cell>
          <cell r="L5267">
            <v>1</v>
          </cell>
        </row>
        <row r="5268">
          <cell r="A5268" t="str">
            <v>M5</v>
          </cell>
          <cell r="B5268" t="str">
            <v>W20</v>
          </cell>
          <cell r="C5268">
            <v>43238</v>
          </cell>
          <cell r="D5268" t="str">
            <v>B</v>
          </cell>
          <cell r="E5268" t="str">
            <v>MAIN HEATING</v>
          </cell>
          <cell r="G5268" t="str">
            <v>Old</v>
          </cell>
          <cell r="H5268" t="str">
            <v>Book cover</v>
          </cell>
          <cell r="J5268">
            <v>152</v>
          </cell>
          <cell r="L5268">
            <v>0</v>
          </cell>
        </row>
        <row r="5269">
          <cell r="A5269" t="str">
            <v>M5</v>
          </cell>
          <cell r="B5269" t="str">
            <v>W20</v>
          </cell>
          <cell r="C5269">
            <v>43238</v>
          </cell>
          <cell r="D5269" t="str">
            <v>B</v>
          </cell>
          <cell r="E5269" t="str">
            <v>MAIN HEATING</v>
          </cell>
          <cell r="G5269" t="str">
            <v>Old</v>
          </cell>
          <cell r="H5269" t="str">
            <v>Clear View Cover</v>
          </cell>
          <cell r="J5269">
            <v>1654</v>
          </cell>
          <cell r="L5269">
            <v>0</v>
          </cell>
        </row>
        <row r="5270">
          <cell r="A5270" t="str">
            <v>M5</v>
          </cell>
          <cell r="B5270" t="str">
            <v>W20</v>
          </cell>
          <cell r="C5270">
            <v>43238</v>
          </cell>
          <cell r="D5270" t="str">
            <v>B</v>
          </cell>
          <cell r="E5270" t="str">
            <v>MAIN HEATING</v>
          </cell>
          <cell r="G5270" t="str">
            <v>Old</v>
          </cell>
          <cell r="H5270" t="str">
            <v>Clear View Cover</v>
          </cell>
          <cell r="J5270">
            <v>605</v>
          </cell>
          <cell r="L5270">
            <v>0</v>
          </cell>
        </row>
        <row r="5271">
          <cell r="A5271" t="str">
            <v>M5</v>
          </cell>
          <cell r="B5271" t="str">
            <v>W20</v>
          </cell>
          <cell r="C5271">
            <v>43238</v>
          </cell>
          <cell r="D5271" t="str">
            <v>B</v>
          </cell>
          <cell r="E5271" t="str">
            <v>MAIN HEATING</v>
          </cell>
          <cell r="G5271" t="str">
            <v>Old</v>
          </cell>
          <cell r="H5271" t="str">
            <v>Clear View Cover</v>
          </cell>
          <cell r="J5271">
            <v>25</v>
          </cell>
          <cell r="L5271">
            <v>0</v>
          </cell>
        </row>
        <row r="5272">
          <cell r="A5272" t="str">
            <v>M5</v>
          </cell>
          <cell r="B5272" t="str">
            <v>W20</v>
          </cell>
          <cell r="C5272">
            <v>43238</v>
          </cell>
          <cell r="D5272" t="str">
            <v>B</v>
          </cell>
          <cell r="E5272" t="str">
            <v>EDGE COATING</v>
          </cell>
          <cell r="G5272" t="str">
            <v>New</v>
          </cell>
          <cell r="H5272" t="str">
            <v>Clear View Cover</v>
          </cell>
          <cell r="J5272">
            <v>1318</v>
          </cell>
          <cell r="L5272">
            <v>0</v>
          </cell>
        </row>
        <row r="5273">
          <cell r="A5273" t="str">
            <v>M5</v>
          </cell>
          <cell r="B5273" t="str">
            <v>W20</v>
          </cell>
          <cell r="C5273">
            <v>43238</v>
          </cell>
          <cell r="D5273" t="str">
            <v>B</v>
          </cell>
          <cell r="E5273" t="str">
            <v>EDGE COATING</v>
          </cell>
          <cell r="G5273" t="str">
            <v>New</v>
          </cell>
          <cell r="H5273" t="str">
            <v>Clear View Cover</v>
          </cell>
          <cell r="J5273">
            <v>67</v>
          </cell>
          <cell r="L5273">
            <v>0</v>
          </cell>
        </row>
        <row r="5274">
          <cell r="A5274" t="str">
            <v>M5</v>
          </cell>
          <cell r="B5274" t="str">
            <v>W20</v>
          </cell>
          <cell r="C5274">
            <v>43238</v>
          </cell>
          <cell r="D5274" t="str">
            <v>B</v>
          </cell>
          <cell r="E5274" t="str">
            <v>EDGE COATING</v>
          </cell>
          <cell r="G5274" t="str">
            <v>New</v>
          </cell>
          <cell r="H5274" t="str">
            <v>Clear View Cover</v>
          </cell>
          <cell r="J5274">
            <v>28</v>
          </cell>
          <cell r="L5274">
            <v>0</v>
          </cell>
        </row>
        <row r="5275">
          <cell r="A5275" t="str">
            <v>M5</v>
          </cell>
          <cell r="B5275" t="str">
            <v>W20</v>
          </cell>
          <cell r="C5275">
            <v>43238</v>
          </cell>
          <cell r="D5275" t="str">
            <v>B</v>
          </cell>
          <cell r="E5275" t="str">
            <v>EDGE COATING</v>
          </cell>
          <cell r="G5275" t="str">
            <v>New</v>
          </cell>
          <cell r="H5275" t="str">
            <v>Clear View Cover</v>
          </cell>
          <cell r="J5275">
            <v>48</v>
          </cell>
          <cell r="L5275">
            <v>0</v>
          </cell>
        </row>
        <row r="5276">
          <cell r="A5276" t="str">
            <v>M5</v>
          </cell>
          <cell r="B5276" t="str">
            <v>W20</v>
          </cell>
          <cell r="C5276">
            <v>43238</v>
          </cell>
          <cell r="D5276" t="str">
            <v>B</v>
          </cell>
          <cell r="E5276" t="str">
            <v>EDGE COATING</v>
          </cell>
          <cell r="G5276" t="str">
            <v>New</v>
          </cell>
          <cell r="H5276" t="str">
            <v>Clear View Cover</v>
          </cell>
          <cell r="J5276">
            <v>1162</v>
          </cell>
          <cell r="L5276">
            <v>0</v>
          </cell>
        </row>
        <row r="5277">
          <cell r="A5277" t="str">
            <v>M5</v>
          </cell>
          <cell r="B5277" t="str">
            <v>W20</v>
          </cell>
          <cell r="C5277">
            <v>43238</v>
          </cell>
          <cell r="D5277" t="str">
            <v>B</v>
          </cell>
          <cell r="E5277" t="str">
            <v>EDGE COATING</v>
          </cell>
          <cell r="G5277" t="str">
            <v>New</v>
          </cell>
          <cell r="H5277" t="str">
            <v>Clear View Cover</v>
          </cell>
          <cell r="J5277">
            <v>1864</v>
          </cell>
          <cell r="L5277">
            <v>0</v>
          </cell>
        </row>
        <row r="5278">
          <cell r="A5278" t="str">
            <v>M5</v>
          </cell>
          <cell r="B5278" t="str">
            <v>W20</v>
          </cell>
          <cell r="C5278">
            <v>43238</v>
          </cell>
          <cell r="D5278" t="str">
            <v>B</v>
          </cell>
          <cell r="E5278" t="str">
            <v>EDGE COATING</v>
          </cell>
          <cell r="G5278" t="str">
            <v>Old</v>
          </cell>
          <cell r="H5278" t="str">
            <v>Clear View Cover</v>
          </cell>
          <cell r="J5278">
            <v>1287</v>
          </cell>
          <cell r="L5278">
            <v>0</v>
          </cell>
        </row>
        <row r="5279">
          <cell r="A5279" t="str">
            <v>M5</v>
          </cell>
          <cell r="B5279" t="str">
            <v>W20</v>
          </cell>
          <cell r="C5279">
            <v>43238</v>
          </cell>
          <cell r="D5279" t="str">
            <v>B</v>
          </cell>
          <cell r="E5279" t="str">
            <v>EDGE COATING</v>
          </cell>
          <cell r="G5279" t="str">
            <v>Old</v>
          </cell>
          <cell r="H5279" t="str">
            <v>Clear View Cover</v>
          </cell>
          <cell r="J5279">
            <v>182</v>
          </cell>
          <cell r="L5279">
            <v>0</v>
          </cell>
        </row>
        <row r="5280">
          <cell r="A5280" t="str">
            <v>M5</v>
          </cell>
          <cell r="B5280" t="str">
            <v>W20</v>
          </cell>
          <cell r="C5280">
            <v>43238</v>
          </cell>
          <cell r="D5280" t="str">
            <v>B</v>
          </cell>
          <cell r="E5280" t="str">
            <v>EDGE COATING</v>
          </cell>
          <cell r="G5280" t="str">
            <v>Old</v>
          </cell>
          <cell r="H5280" t="str">
            <v>Clear View Cover</v>
          </cell>
          <cell r="J5280">
            <v>1786</v>
          </cell>
          <cell r="L5280">
            <v>0</v>
          </cell>
        </row>
        <row r="5281">
          <cell r="A5281" t="str">
            <v>M5</v>
          </cell>
          <cell r="B5281" t="str">
            <v>W20</v>
          </cell>
          <cell r="C5281">
            <v>43238</v>
          </cell>
          <cell r="D5281" t="str">
            <v>B</v>
          </cell>
          <cell r="E5281" t="str">
            <v>EDGE COATING</v>
          </cell>
          <cell r="G5281" t="str">
            <v>Old</v>
          </cell>
          <cell r="H5281" t="str">
            <v>Clear View Cover</v>
          </cell>
          <cell r="J5281">
            <v>1729</v>
          </cell>
          <cell r="L5281">
            <v>0</v>
          </cell>
        </row>
        <row r="5282">
          <cell r="A5282" t="str">
            <v>M5</v>
          </cell>
          <cell r="B5282" t="str">
            <v>W20</v>
          </cell>
          <cell r="C5282">
            <v>43238</v>
          </cell>
          <cell r="D5282" t="str">
            <v>B</v>
          </cell>
          <cell r="E5282" t="str">
            <v>EDGE COATING</v>
          </cell>
          <cell r="G5282" t="str">
            <v>Old</v>
          </cell>
          <cell r="H5282" t="str">
            <v>Clear View Cover</v>
          </cell>
          <cell r="J5282">
            <v>15</v>
          </cell>
          <cell r="L5282">
            <v>0</v>
          </cell>
        </row>
        <row r="5283">
          <cell r="A5283" t="str">
            <v>M5</v>
          </cell>
          <cell r="B5283" t="str">
            <v>W20</v>
          </cell>
          <cell r="C5283">
            <v>43238</v>
          </cell>
          <cell r="D5283" t="str">
            <v>B</v>
          </cell>
          <cell r="E5283" t="str">
            <v>EDGE COATING</v>
          </cell>
          <cell r="G5283" t="str">
            <v>Old</v>
          </cell>
          <cell r="H5283" t="str">
            <v>Clear View Cover</v>
          </cell>
          <cell r="J5283">
            <v>610</v>
          </cell>
          <cell r="L5283">
            <v>0</v>
          </cell>
        </row>
        <row r="5284">
          <cell r="A5284" t="str">
            <v>M5</v>
          </cell>
          <cell r="B5284" t="str">
            <v>W20</v>
          </cell>
          <cell r="C5284">
            <v>43238</v>
          </cell>
          <cell r="D5284" t="str">
            <v>B</v>
          </cell>
          <cell r="E5284" t="str">
            <v>ASSY</v>
          </cell>
          <cell r="G5284" t="str">
            <v>Old</v>
          </cell>
          <cell r="H5284" t="str">
            <v>Book cover</v>
          </cell>
          <cell r="J5284">
            <v>1974</v>
          </cell>
          <cell r="L5284">
            <v>24</v>
          </cell>
        </row>
        <row r="5285">
          <cell r="A5285" t="str">
            <v>M5</v>
          </cell>
          <cell r="B5285" t="str">
            <v>W20</v>
          </cell>
          <cell r="C5285">
            <v>43238</v>
          </cell>
          <cell r="D5285" t="str">
            <v>B</v>
          </cell>
          <cell r="E5285" t="str">
            <v>ASSY</v>
          </cell>
          <cell r="G5285" t="str">
            <v>Old</v>
          </cell>
          <cell r="H5285" t="str">
            <v>Book cover</v>
          </cell>
          <cell r="J5285">
            <v>1542</v>
          </cell>
          <cell r="L5285">
            <v>2</v>
          </cell>
        </row>
        <row r="5286">
          <cell r="A5286" t="str">
            <v>M5</v>
          </cell>
          <cell r="B5286" t="str">
            <v>W20</v>
          </cell>
          <cell r="C5286">
            <v>43238</v>
          </cell>
          <cell r="D5286" t="str">
            <v>B</v>
          </cell>
          <cell r="E5286" t="str">
            <v>ASSY</v>
          </cell>
          <cell r="G5286" t="str">
            <v>Old</v>
          </cell>
          <cell r="H5286" t="str">
            <v>Book cover</v>
          </cell>
          <cell r="J5286">
            <v>752</v>
          </cell>
          <cell r="L5286">
            <v>5</v>
          </cell>
        </row>
        <row r="5287">
          <cell r="A5287" t="str">
            <v>M5</v>
          </cell>
          <cell r="B5287" t="str">
            <v>W20</v>
          </cell>
          <cell r="C5287">
            <v>43238</v>
          </cell>
          <cell r="D5287" t="str">
            <v>B</v>
          </cell>
          <cell r="E5287" t="str">
            <v>ASSY</v>
          </cell>
          <cell r="G5287" t="str">
            <v>Old</v>
          </cell>
          <cell r="H5287" t="str">
            <v>Book cover</v>
          </cell>
          <cell r="J5287">
            <v>372</v>
          </cell>
          <cell r="L5287">
            <v>2</v>
          </cell>
        </row>
        <row r="5288">
          <cell r="A5288" t="str">
            <v>M5</v>
          </cell>
          <cell r="B5288" t="str">
            <v>W20</v>
          </cell>
          <cell r="C5288">
            <v>43238</v>
          </cell>
          <cell r="D5288" t="str">
            <v>B</v>
          </cell>
          <cell r="E5288" t="str">
            <v>EDGE COATING</v>
          </cell>
          <cell r="G5288" t="str">
            <v>Old</v>
          </cell>
          <cell r="H5288" t="str">
            <v>Book cover</v>
          </cell>
          <cell r="J5288">
            <v>2326</v>
          </cell>
          <cell r="L5288">
            <v>0</v>
          </cell>
        </row>
        <row r="5289">
          <cell r="A5289" t="str">
            <v>M5</v>
          </cell>
          <cell r="B5289" t="str">
            <v>W20</v>
          </cell>
          <cell r="C5289">
            <v>43238</v>
          </cell>
          <cell r="D5289" t="str">
            <v>B</v>
          </cell>
          <cell r="E5289" t="str">
            <v>EDGE COATING</v>
          </cell>
          <cell r="G5289" t="str">
            <v>Old</v>
          </cell>
          <cell r="H5289" t="str">
            <v>Book cover</v>
          </cell>
          <cell r="J5289">
            <v>1690</v>
          </cell>
          <cell r="L5289">
            <v>0</v>
          </cell>
        </row>
        <row r="5290">
          <cell r="A5290" t="str">
            <v>M5</v>
          </cell>
          <cell r="B5290" t="str">
            <v>W20</v>
          </cell>
          <cell r="C5290">
            <v>43238</v>
          </cell>
          <cell r="D5290" t="str">
            <v>B</v>
          </cell>
          <cell r="E5290" t="str">
            <v>EDGE COATING</v>
          </cell>
          <cell r="G5290" t="str">
            <v>Old</v>
          </cell>
          <cell r="H5290" t="str">
            <v>Book cover</v>
          </cell>
          <cell r="J5290">
            <v>129</v>
          </cell>
          <cell r="L5290">
            <v>0</v>
          </cell>
        </row>
        <row r="5291">
          <cell r="A5291" t="str">
            <v>M5</v>
          </cell>
          <cell r="B5291" t="str">
            <v>W20</v>
          </cell>
          <cell r="C5291">
            <v>43238</v>
          </cell>
          <cell r="D5291" t="str">
            <v>B</v>
          </cell>
          <cell r="E5291" t="str">
            <v>EDGE COATING</v>
          </cell>
          <cell r="G5291" t="str">
            <v>Old</v>
          </cell>
          <cell r="H5291" t="str">
            <v>Book cover</v>
          </cell>
          <cell r="J5291">
            <v>14</v>
          </cell>
          <cell r="L5291">
            <v>0</v>
          </cell>
        </row>
        <row r="5292">
          <cell r="A5292" t="str">
            <v>M5</v>
          </cell>
          <cell r="B5292" t="str">
            <v>W20</v>
          </cell>
          <cell r="C5292">
            <v>43238</v>
          </cell>
          <cell r="D5292" t="str">
            <v>B</v>
          </cell>
          <cell r="E5292" t="str">
            <v>EDGE COATING</v>
          </cell>
          <cell r="G5292" t="str">
            <v>Old</v>
          </cell>
          <cell r="H5292" t="str">
            <v>Book cover</v>
          </cell>
          <cell r="J5292">
            <v>7</v>
          </cell>
          <cell r="L5292">
            <v>0</v>
          </cell>
        </row>
        <row r="5293">
          <cell r="A5293" t="str">
            <v>M5</v>
          </cell>
          <cell r="B5293" t="str">
            <v>W20</v>
          </cell>
          <cell r="C5293">
            <v>43238</v>
          </cell>
          <cell r="D5293" t="str">
            <v>B</v>
          </cell>
          <cell r="E5293" t="str">
            <v>EDGE COATING</v>
          </cell>
          <cell r="G5293" t="str">
            <v>Old</v>
          </cell>
          <cell r="H5293" t="str">
            <v>Book cover</v>
          </cell>
          <cell r="J5293">
            <v>111</v>
          </cell>
          <cell r="L5293">
            <v>0</v>
          </cell>
        </row>
        <row r="5294">
          <cell r="A5294" t="str">
            <v>M5</v>
          </cell>
          <cell r="B5294" t="str">
            <v>W20</v>
          </cell>
          <cell r="C5294">
            <v>43238</v>
          </cell>
          <cell r="D5294" t="str">
            <v>B</v>
          </cell>
          <cell r="E5294" t="str">
            <v>EDGE COATING</v>
          </cell>
          <cell r="G5294" t="str">
            <v>Old</v>
          </cell>
          <cell r="H5294" t="str">
            <v>Book cover</v>
          </cell>
          <cell r="J5294">
            <v>734</v>
          </cell>
          <cell r="L5294">
            <v>0</v>
          </cell>
        </row>
        <row r="5295">
          <cell r="A5295" t="str">
            <v>M5</v>
          </cell>
          <cell r="B5295" t="str">
            <v>W21</v>
          </cell>
          <cell r="C5295">
            <v>43241</v>
          </cell>
          <cell r="D5295" t="str">
            <v>B</v>
          </cell>
          <cell r="E5295" t="str">
            <v>ASSY</v>
          </cell>
          <cell r="G5295" t="str">
            <v>New</v>
          </cell>
          <cell r="H5295" t="str">
            <v>Clear View Cover</v>
          </cell>
          <cell r="J5295">
            <v>756</v>
          </cell>
          <cell r="L5295">
            <v>0</v>
          </cell>
        </row>
        <row r="5296">
          <cell r="A5296" t="str">
            <v>M5</v>
          </cell>
          <cell r="B5296" t="str">
            <v>W21</v>
          </cell>
          <cell r="C5296">
            <v>43241</v>
          </cell>
          <cell r="D5296" t="str">
            <v>B</v>
          </cell>
          <cell r="E5296" t="str">
            <v>ASSY</v>
          </cell>
          <cell r="G5296" t="str">
            <v>New</v>
          </cell>
          <cell r="H5296" t="str">
            <v>Clear View Cover</v>
          </cell>
          <cell r="J5296">
            <v>160</v>
          </cell>
          <cell r="L5296">
            <v>0</v>
          </cell>
        </row>
        <row r="5297">
          <cell r="A5297" t="str">
            <v>M5</v>
          </cell>
          <cell r="B5297" t="str">
            <v>W21</v>
          </cell>
          <cell r="C5297">
            <v>43241</v>
          </cell>
          <cell r="D5297" t="str">
            <v>B</v>
          </cell>
          <cell r="E5297" t="str">
            <v>ASSY</v>
          </cell>
          <cell r="G5297" t="str">
            <v>Old</v>
          </cell>
          <cell r="H5297" t="str">
            <v>Flip Cover</v>
          </cell>
          <cell r="J5297">
            <v>1136</v>
          </cell>
          <cell r="L5297">
            <v>0</v>
          </cell>
        </row>
        <row r="5298">
          <cell r="A5298" t="str">
            <v>M5</v>
          </cell>
          <cell r="B5298" t="str">
            <v>W21</v>
          </cell>
          <cell r="C5298">
            <v>43241</v>
          </cell>
          <cell r="D5298" t="str">
            <v>B</v>
          </cell>
          <cell r="E5298" t="str">
            <v>ASSY</v>
          </cell>
          <cell r="G5298" t="str">
            <v>Old</v>
          </cell>
          <cell r="H5298" t="str">
            <v>Flip Cover</v>
          </cell>
          <cell r="J5298">
            <v>282</v>
          </cell>
          <cell r="L5298">
            <v>0</v>
          </cell>
        </row>
        <row r="5299">
          <cell r="A5299" t="str">
            <v>M5</v>
          </cell>
          <cell r="B5299" t="str">
            <v>W21</v>
          </cell>
          <cell r="C5299">
            <v>43241</v>
          </cell>
          <cell r="D5299" t="str">
            <v>B</v>
          </cell>
          <cell r="E5299" t="str">
            <v>ASSY</v>
          </cell>
          <cell r="G5299" t="str">
            <v>Old</v>
          </cell>
          <cell r="H5299" t="str">
            <v>Flip Cover</v>
          </cell>
          <cell r="J5299">
            <v>142</v>
          </cell>
          <cell r="L5299">
            <v>0</v>
          </cell>
        </row>
        <row r="5300">
          <cell r="A5300" t="str">
            <v>M5</v>
          </cell>
          <cell r="B5300" t="str">
            <v>W21</v>
          </cell>
          <cell r="C5300">
            <v>43241</v>
          </cell>
          <cell r="D5300" t="str">
            <v>B</v>
          </cell>
          <cell r="E5300" t="str">
            <v>MAIN HEATING</v>
          </cell>
          <cell r="G5300" t="str">
            <v>New</v>
          </cell>
          <cell r="H5300" t="str">
            <v>Clear View Cover</v>
          </cell>
          <cell r="J5300">
            <v>1305</v>
          </cell>
          <cell r="L5300">
            <v>0</v>
          </cell>
        </row>
        <row r="5301">
          <cell r="A5301" t="str">
            <v>M5</v>
          </cell>
          <cell r="B5301" t="str">
            <v>W21</v>
          </cell>
          <cell r="C5301">
            <v>43241</v>
          </cell>
          <cell r="D5301" t="str">
            <v>B</v>
          </cell>
          <cell r="E5301" t="str">
            <v>MAIN HEATING</v>
          </cell>
          <cell r="G5301" t="str">
            <v>New</v>
          </cell>
          <cell r="H5301" t="str">
            <v>Clear View Cover</v>
          </cell>
          <cell r="J5301">
            <v>1287</v>
          </cell>
          <cell r="L5301">
            <v>0</v>
          </cell>
        </row>
        <row r="5302">
          <cell r="A5302" t="str">
            <v>M5</v>
          </cell>
          <cell r="B5302" t="str">
            <v>W21</v>
          </cell>
          <cell r="C5302">
            <v>43241</v>
          </cell>
          <cell r="D5302" t="str">
            <v>B</v>
          </cell>
          <cell r="E5302" t="str">
            <v>MAIN HEATING</v>
          </cell>
          <cell r="G5302" t="str">
            <v>New</v>
          </cell>
          <cell r="H5302" t="str">
            <v>Clear View Cover</v>
          </cell>
          <cell r="J5302">
            <v>11</v>
          </cell>
          <cell r="L5302">
            <v>0</v>
          </cell>
        </row>
        <row r="5303">
          <cell r="A5303" t="str">
            <v>M5</v>
          </cell>
          <cell r="B5303" t="str">
            <v>W21</v>
          </cell>
          <cell r="C5303">
            <v>43241</v>
          </cell>
          <cell r="D5303" t="str">
            <v>B</v>
          </cell>
          <cell r="E5303" t="str">
            <v>MAIN HEATING</v>
          </cell>
          <cell r="G5303" t="str">
            <v>New</v>
          </cell>
          <cell r="H5303" t="str">
            <v>Clear View Cover</v>
          </cell>
          <cell r="J5303">
            <v>1411</v>
          </cell>
          <cell r="L5303">
            <v>0</v>
          </cell>
        </row>
        <row r="5304">
          <cell r="A5304" t="str">
            <v>M5</v>
          </cell>
          <cell r="B5304" t="str">
            <v>W21</v>
          </cell>
          <cell r="C5304">
            <v>43241</v>
          </cell>
          <cell r="D5304" t="str">
            <v>B</v>
          </cell>
          <cell r="E5304" t="str">
            <v>MAIN HEATING</v>
          </cell>
          <cell r="G5304" t="str">
            <v>Old</v>
          </cell>
          <cell r="H5304" t="str">
            <v>Clear View Cover</v>
          </cell>
          <cell r="J5304">
            <v>713</v>
          </cell>
          <cell r="L5304">
            <v>0</v>
          </cell>
        </row>
        <row r="5305">
          <cell r="A5305" t="str">
            <v>M5</v>
          </cell>
          <cell r="B5305" t="str">
            <v>W21</v>
          </cell>
          <cell r="C5305">
            <v>43241</v>
          </cell>
          <cell r="D5305" t="str">
            <v>B</v>
          </cell>
          <cell r="E5305" t="str">
            <v>MAIN HEATING</v>
          </cell>
          <cell r="G5305" t="str">
            <v>Old</v>
          </cell>
          <cell r="H5305" t="str">
            <v>Clear View Cover</v>
          </cell>
          <cell r="J5305">
            <v>1892</v>
          </cell>
          <cell r="L5305">
            <v>2</v>
          </cell>
        </row>
        <row r="5306">
          <cell r="A5306" t="str">
            <v>M5</v>
          </cell>
          <cell r="B5306" t="str">
            <v>W21</v>
          </cell>
          <cell r="C5306">
            <v>43241</v>
          </cell>
          <cell r="D5306" t="str">
            <v>B</v>
          </cell>
          <cell r="E5306" t="str">
            <v>EDGE COATING</v>
          </cell>
          <cell r="G5306" t="str">
            <v>New</v>
          </cell>
          <cell r="H5306" t="str">
            <v>Clear View Cover</v>
          </cell>
          <cell r="J5306">
            <v>409</v>
          </cell>
          <cell r="L5306">
            <v>0</v>
          </cell>
        </row>
        <row r="5307">
          <cell r="A5307" t="str">
            <v>M5</v>
          </cell>
          <cell r="B5307" t="str">
            <v>W21</v>
          </cell>
          <cell r="C5307">
            <v>43241</v>
          </cell>
          <cell r="D5307" t="str">
            <v>B</v>
          </cell>
          <cell r="E5307" t="str">
            <v>EDGE COATING</v>
          </cell>
          <cell r="G5307" t="str">
            <v>New</v>
          </cell>
          <cell r="H5307" t="str">
            <v>Clear View Cover</v>
          </cell>
          <cell r="J5307">
            <v>1320</v>
          </cell>
          <cell r="L5307">
            <v>0</v>
          </cell>
        </row>
        <row r="5308">
          <cell r="A5308" t="str">
            <v>M5</v>
          </cell>
          <cell r="B5308" t="str">
            <v>W21</v>
          </cell>
          <cell r="C5308">
            <v>43241</v>
          </cell>
          <cell r="D5308" t="str">
            <v>B</v>
          </cell>
          <cell r="E5308" t="str">
            <v>EDGE COATING</v>
          </cell>
          <cell r="G5308" t="str">
            <v>New</v>
          </cell>
          <cell r="H5308" t="str">
            <v>Clear View Cover</v>
          </cell>
          <cell r="J5308">
            <v>2313</v>
          </cell>
          <cell r="L5308">
            <v>0</v>
          </cell>
        </row>
        <row r="5309">
          <cell r="A5309" t="str">
            <v>M5</v>
          </cell>
          <cell r="B5309" t="str">
            <v>W21</v>
          </cell>
          <cell r="C5309">
            <v>43241</v>
          </cell>
          <cell r="D5309" t="str">
            <v>B</v>
          </cell>
          <cell r="E5309" t="str">
            <v>EDGE COATING</v>
          </cell>
          <cell r="G5309" t="str">
            <v>Old</v>
          </cell>
          <cell r="H5309" t="str">
            <v>Clear View Cover</v>
          </cell>
          <cell r="J5309">
            <v>25</v>
          </cell>
          <cell r="L5309">
            <v>0</v>
          </cell>
        </row>
        <row r="5310">
          <cell r="A5310" t="str">
            <v>M5</v>
          </cell>
          <cell r="B5310" t="str">
            <v>W21</v>
          </cell>
          <cell r="C5310">
            <v>43241</v>
          </cell>
          <cell r="D5310" t="str">
            <v>B</v>
          </cell>
          <cell r="E5310" t="str">
            <v>EDGE COATING</v>
          </cell>
          <cell r="G5310" t="str">
            <v>Old</v>
          </cell>
          <cell r="H5310" t="str">
            <v>Clear View Cover</v>
          </cell>
          <cell r="J5310">
            <v>2023</v>
          </cell>
          <cell r="L5310">
            <v>0</v>
          </cell>
        </row>
        <row r="5311">
          <cell r="A5311" t="str">
            <v>M5</v>
          </cell>
          <cell r="B5311" t="str">
            <v>W21</v>
          </cell>
          <cell r="C5311">
            <v>43241</v>
          </cell>
          <cell r="D5311" t="str">
            <v>B</v>
          </cell>
          <cell r="E5311" t="str">
            <v>EDGE COATING</v>
          </cell>
          <cell r="G5311" t="str">
            <v>Old</v>
          </cell>
          <cell r="H5311" t="str">
            <v>Clear View Cover</v>
          </cell>
          <cell r="J5311">
            <v>1773</v>
          </cell>
          <cell r="L5311">
            <v>0</v>
          </cell>
        </row>
        <row r="5312">
          <cell r="A5312" t="str">
            <v>M5</v>
          </cell>
          <cell r="B5312" t="str">
            <v>W21</v>
          </cell>
          <cell r="C5312">
            <v>43241</v>
          </cell>
          <cell r="D5312" t="str">
            <v>B</v>
          </cell>
          <cell r="E5312" t="str">
            <v>EDGE COATING</v>
          </cell>
          <cell r="G5312" t="str">
            <v>New</v>
          </cell>
          <cell r="H5312" t="str">
            <v>Clear View Cover</v>
          </cell>
          <cell r="J5312">
            <v>222</v>
          </cell>
          <cell r="L5312">
            <v>0</v>
          </cell>
        </row>
        <row r="5313">
          <cell r="A5313" t="str">
            <v>M5</v>
          </cell>
          <cell r="B5313" t="str">
            <v>W21</v>
          </cell>
          <cell r="C5313">
            <v>43241</v>
          </cell>
          <cell r="D5313" t="str">
            <v>B</v>
          </cell>
          <cell r="E5313" t="str">
            <v>EDGE COATING</v>
          </cell>
          <cell r="G5313" t="str">
            <v>Old</v>
          </cell>
          <cell r="H5313" t="str">
            <v>Clear View Cover</v>
          </cell>
          <cell r="J5313">
            <v>43</v>
          </cell>
          <cell r="L5313">
            <v>0</v>
          </cell>
        </row>
        <row r="5314">
          <cell r="A5314" t="str">
            <v>M5</v>
          </cell>
          <cell r="B5314" t="str">
            <v>W21</v>
          </cell>
          <cell r="C5314">
            <v>43241</v>
          </cell>
          <cell r="D5314" t="str">
            <v>B</v>
          </cell>
          <cell r="E5314" t="str">
            <v>EDGE COATING</v>
          </cell>
          <cell r="G5314" t="str">
            <v>Old</v>
          </cell>
          <cell r="H5314" t="str">
            <v>Book cover</v>
          </cell>
          <cell r="J5314">
            <v>1590</v>
          </cell>
          <cell r="L5314">
            <v>0</v>
          </cell>
        </row>
        <row r="5315">
          <cell r="A5315" t="str">
            <v>M5</v>
          </cell>
          <cell r="B5315" t="str">
            <v>W21</v>
          </cell>
          <cell r="C5315">
            <v>43241</v>
          </cell>
          <cell r="D5315" t="str">
            <v>B</v>
          </cell>
          <cell r="E5315" t="str">
            <v>EDGE COATING</v>
          </cell>
          <cell r="G5315" t="str">
            <v>Old</v>
          </cell>
          <cell r="H5315" t="str">
            <v>Book cover</v>
          </cell>
          <cell r="J5315">
            <v>286</v>
          </cell>
          <cell r="L5315">
            <v>0</v>
          </cell>
        </row>
        <row r="5316">
          <cell r="A5316" t="str">
            <v>M5</v>
          </cell>
          <cell r="B5316" t="str">
            <v>W21</v>
          </cell>
          <cell r="C5316">
            <v>43241</v>
          </cell>
          <cell r="D5316" t="str">
            <v>B</v>
          </cell>
          <cell r="E5316" t="str">
            <v>EDGE COATING</v>
          </cell>
          <cell r="G5316" t="str">
            <v>Old</v>
          </cell>
          <cell r="H5316" t="str">
            <v>Book cover</v>
          </cell>
          <cell r="J5316">
            <v>77</v>
          </cell>
          <cell r="L5316">
            <v>0</v>
          </cell>
        </row>
        <row r="5317">
          <cell r="A5317" t="str">
            <v>M5</v>
          </cell>
          <cell r="B5317" t="str">
            <v>W21</v>
          </cell>
          <cell r="C5317">
            <v>43241</v>
          </cell>
          <cell r="D5317" t="str">
            <v>B</v>
          </cell>
          <cell r="E5317" t="str">
            <v>EDGE COATING</v>
          </cell>
          <cell r="G5317" t="str">
            <v>Old</v>
          </cell>
          <cell r="H5317" t="str">
            <v>Book cover</v>
          </cell>
          <cell r="J5317">
            <v>502</v>
          </cell>
          <cell r="L5317">
            <v>0</v>
          </cell>
        </row>
        <row r="5318">
          <cell r="A5318" t="str">
            <v>M5</v>
          </cell>
          <cell r="B5318" t="str">
            <v>W21</v>
          </cell>
          <cell r="C5318">
            <v>43241</v>
          </cell>
          <cell r="D5318" t="str">
            <v>B</v>
          </cell>
          <cell r="E5318" t="str">
            <v>EDGE COATING</v>
          </cell>
          <cell r="G5318" t="str">
            <v>Old</v>
          </cell>
          <cell r="H5318" t="str">
            <v>Book cover</v>
          </cell>
          <cell r="J5318">
            <v>901</v>
          </cell>
          <cell r="L5318">
            <v>0</v>
          </cell>
        </row>
        <row r="5319">
          <cell r="A5319" t="str">
            <v>M5</v>
          </cell>
          <cell r="B5319" t="str">
            <v>W21</v>
          </cell>
          <cell r="C5319">
            <v>43241</v>
          </cell>
          <cell r="D5319" t="str">
            <v>B</v>
          </cell>
          <cell r="E5319" t="str">
            <v>EDGE COATING</v>
          </cell>
          <cell r="G5319" t="str">
            <v>Old</v>
          </cell>
          <cell r="H5319" t="str">
            <v>Book cover</v>
          </cell>
          <cell r="J5319">
            <v>881</v>
          </cell>
          <cell r="L5319">
            <v>0</v>
          </cell>
        </row>
        <row r="5320">
          <cell r="A5320" t="str">
            <v>M5</v>
          </cell>
          <cell r="B5320" t="str">
            <v>W21</v>
          </cell>
          <cell r="C5320">
            <v>43241</v>
          </cell>
          <cell r="D5320" t="str">
            <v>B</v>
          </cell>
          <cell r="E5320" t="str">
            <v>EDGE COATING</v>
          </cell>
          <cell r="G5320" t="str">
            <v>Old</v>
          </cell>
          <cell r="H5320" t="str">
            <v>Book cover</v>
          </cell>
          <cell r="J5320">
            <v>283</v>
          </cell>
          <cell r="L5320">
            <v>0</v>
          </cell>
        </row>
        <row r="5321">
          <cell r="A5321" t="str">
            <v>M5</v>
          </cell>
          <cell r="B5321" t="str">
            <v>W21</v>
          </cell>
          <cell r="C5321">
            <v>43241</v>
          </cell>
          <cell r="D5321" t="str">
            <v>B</v>
          </cell>
          <cell r="E5321" t="str">
            <v>ASSY</v>
          </cell>
          <cell r="G5321" t="str">
            <v>Old</v>
          </cell>
          <cell r="H5321" t="str">
            <v>Clear View Cover</v>
          </cell>
          <cell r="J5321">
            <v>1655</v>
          </cell>
          <cell r="L5321">
            <v>0</v>
          </cell>
        </row>
        <row r="5322">
          <cell r="A5322" t="str">
            <v>M5</v>
          </cell>
          <cell r="B5322" t="str">
            <v>W21</v>
          </cell>
          <cell r="C5322">
            <v>43241</v>
          </cell>
          <cell r="D5322" t="str">
            <v>B</v>
          </cell>
          <cell r="E5322" t="str">
            <v>ASSY</v>
          </cell>
          <cell r="G5322" t="str">
            <v>Old</v>
          </cell>
          <cell r="H5322" t="str">
            <v>Clear View Cover</v>
          </cell>
          <cell r="J5322">
            <v>40</v>
          </cell>
          <cell r="L5322">
            <v>0</v>
          </cell>
        </row>
        <row r="5323">
          <cell r="A5323" t="str">
            <v>M5</v>
          </cell>
          <cell r="B5323" t="str">
            <v>W21</v>
          </cell>
          <cell r="C5323">
            <v>43241</v>
          </cell>
          <cell r="D5323" t="str">
            <v>B</v>
          </cell>
          <cell r="E5323" t="str">
            <v>ASSY</v>
          </cell>
          <cell r="G5323" t="str">
            <v>Old</v>
          </cell>
          <cell r="H5323" t="str">
            <v>Clear View Cover</v>
          </cell>
          <cell r="J5323">
            <v>7</v>
          </cell>
          <cell r="L5323">
            <v>0</v>
          </cell>
        </row>
        <row r="5324">
          <cell r="A5324" t="str">
            <v>M5</v>
          </cell>
          <cell r="B5324" t="str">
            <v>W21</v>
          </cell>
          <cell r="C5324">
            <v>43241</v>
          </cell>
          <cell r="D5324" t="str">
            <v>B</v>
          </cell>
          <cell r="E5324" t="str">
            <v>ASSY</v>
          </cell>
          <cell r="G5324" t="str">
            <v>Old</v>
          </cell>
          <cell r="H5324" t="str">
            <v>Clear View Cover</v>
          </cell>
          <cell r="J5324">
            <v>11</v>
          </cell>
          <cell r="L5324">
            <v>0</v>
          </cell>
        </row>
        <row r="5325">
          <cell r="A5325" t="str">
            <v>M5</v>
          </cell>
          <cell r="B5325" t="str">
            <v>W21</v>
          </cell>
          <cell r="C5325">
            <v>43241</v>
          </cell>
          <cell r="D5325" t="str">
            <v>B</v>
          </cell>
          <cell r="E5325" t="str">
            <v>ASSY</v>
          </cell>
          <cell r="G5325" t="str">
            <v>Old</v>
          </cell>
          <cell r="H5325" t="str">
            <v>Clear View Cover</v>
          </cell>
          <cell r="J5325">
            <v>14</v>
          </cell>
          <cell r="L5325">
            <v>0</v>
          </cell>
        </row>
        <row r="5326">
          <cell r="A5326" t="str">
            <v>M5</v>
          </cell>
          <cell r="B5326" t="str">
            <v>W21</v>
          </cell>
          <cell r="C5326">
            <v>43241</v>
          </cell>
          <cell r="D5326" t="str">
            <v>B</v>
          </cell>
          <cell r="E5326" t="str">
            <v>ASSY</v>
          </cell>
          <cell r="G5326" t="str">
            <v>Old</v>
          </cell>
          <cell r="H5326" t="str">
            <v>Clear View Cover</v>
          </cell>
          <cell r="J5326">
            <v>9</v>
          </cell>
          <cell r="L5326">
            <v>0</v>
          </cell>
        </row>
        <row r="5327">
          <cell r="A5327" t="str">
            <v>M5</v>
          </cell>
          <cell r="B5327" t="str">
            <v>W21</v>
          </cell>
          <cell r="C5327">
            <v>43241</v>
          </cell>
          <cell r="D5327" t="str">
            <v>B</v>
          </cell>
          <cell r="E5327" t="str">
            <v>ASSY</v>
          </cell>
          <cell r="G5327" t="str">
            <v>Old</v>
          </cell>
          <cell r="H5327" t="str">
            <v>Clear View Cover</v>
          </cell>
          <cell r="J5327">
            <v>1830</v>
          </cell>
          <cell r="L5327">
            <v>0</v>
          </cell>
        </row>
        <row r="5328">
          <cell r="A5328" t="str">
            <v>M5</v>
          </cell>
          <cell r="B5328" t="str">
            <v>W21</v>
          </cell>
          <cell r="C5328">
            <v>43241</v>
          </cell>
          <cell r="D5328" t="str">
            <v>B</v>
          </cell>
          <cell r="E5328" t="str">
            <v>ASSY</v>
          </cell>
          <cell r="G5328" t="str">
            <v>New</v>
          </cell>
          <cell r="H5328" t="str">
            <v>Clear View Cover</v>
          </cell>
          <cell r="J5328">
            <v>21</v>
          </cell>
          <cell r="L5328">
            <v>0</v>
          </cell>
        </row>
        <row r="5329">
          <cell r="A5329" t="str">
            <v>M5</v>
          </cell>
          <cell r="B5329" t="str">
            <v>W21</v>
          </cell>
          <cell r="C5329">
            <v>43241</v>
          </cell>
          <cell r="D5329" t="str">
            <v>B</v>
          </cell>
          <cell r="E5329" t="str">
            <v>ASSY</v>
          </cell>
          <cell r="G5329" t="str">
            <v>New</v>
          </cell>
          <cell r="H5329" t="str">
            <v>Clear View Cover</v>
          </cell>
          <cell r="J5329">
            <v>2660</v>
          </cell>
          <cell r="L5329">
            <v>0</v>
          </cell>
        </row>
        <row r="5330">
          <cell r="A5330" t="str">
            <v>M5</v>
          </cell>
          <cell r="B5330" t="str">
            <v>W21</v>
          </cell>
          <cell r="C5330">
            <v>43241</v>
          </cell>
          <cell r="D5330" t="str">
            <v>B</v>
          </cell>
          <cell r="E5330" t="str">
            <v>ASSY</v>
          </cell>
          <cell r="G5330" t="str">
            <v>New</v>
          </cell>
          <cell r="H5330" t="str">
            <v>Clear View Cover</v>
          </cell>
          <cell r="J5330">
            <v>1434</v>
          </cell>
          <cell r="L5330">
            <v>2</v>
          </cell>
        </row>
        <row r="5331">
          <cell r="A5331" t="str">
            <v>M5</v>
          </cell>
          <cell r="B5331" t="str">
            <v>W21</v>
          </cell>
          <cell r="C5331">
            <v>43241</v>
          </cell>
          <cell r="D5331" t="str">
            <v>B</v>
          </cell>
          <cell r="E5331" t="str">
            <v>MAIN HEATING</v>
          </cell>
          <cell r="G5331" t="str">
            <v>New</v>
          </cell>
          <cell r="H5331" t="str">
            <v>Clear View Cover</v>
          </cell>
          <cell r="J5331">
            <v>137</v>
          </cell>
          <cell r="L5331">
            <v>0</v>
          </cell>
        </row>
        <row r="5332">
          <cell r="A5332" t="str">
            <v>M5</v>
          </cell>
          <cell r="B5332" t="str">
            <v>W21</v>
          </cell>
          <cell r="C5332">
            <v>43241</v>
          </cell>
          <cell r="D5332" t="str">
            <v>B</v>
          </cell>
          <cell r="E5332" t="str">
            <v>PACKING</v>
          </cell>
          <cell r="G5332" t="str">
            <v>Old</v>
          </cell>
          <cell r="H5332" t="str">
            <v>Book cover</v>
          </cell>
          <cell r="J5332">
            <v>822</v>
          </cell>
          <cell r="L5332">
            <v>3</v>
          </cell>
        </row>
        <row r="5333">
          <cell r="A5333" t="str">
            <v>M5</v>
          </cell>
          <cell r="B5333" t="str">
            <v>W21</v>
          </cell>
          <cell r="C5333">
            <v>43241</v>
          </cell>
          <cell r="D5333" t="str">
            <v>B</v>
          </cell>
          <cell r="E5333" t="str">
            <v>PACKING</v>
          </cell>
          <cell r="G5333" t="str">
            <v>Old</v>
          </cell>
          <cell r="H5333" t="str">
            <v>Flip Cover</v>
          </cell>
          <cell r="J5333">
            <v>1123</v>
          </cell>
          <cell r="L5333">
            <v>3</v>
          </cell>
        </row>
        <row r="5334">
          <cell r="A5334" t="str">
            <v>M5</v>
          </cell>
          <cell r="B5334" t="str">
            <v>W21</v>
          </cell>
          <cell r="C5334">
            <v>43241</v>
          </cell>
          <cell r="D5334" t="str">
            <v>B</v>
          </cell>
          <cell r="E5334" t="str">
            <v>ASSY</v>
          </cell>
          <cell r="G5334" t="str">
            <v>Old</v>
          </cell>
          <cell r="H5334" t="str">
            <v>Book cover</v>
          </cell>
          <cell r="J5334">
            <v>1193</v>
          </cell>
          <cell r="L5334">
            <v>15</v>
          </cell>
        </row>
        <row r="5335">
          <cell r="A5335" t="str">
            <v>M5</v>
          </cell>
          <cell r="B5335" t="str">
            <v>W21</v>
          </cell>
          <cell r="C5335">
            <v>43241</v>
          </cell>
          <cell r="D5335" t="str">
            <v>B</v>
          </cell>
          <cell r="E5335" t="str">
            <v>ASSY</v>
          </cell>
          <cell r="G5335" t="str">
            <v>Old</v>
          </cell>
          <cell r="H5335" t="str">
            <v>Book cover</v>
          </cell>
          <cell r="J5335">
            <v>378</v>
          </cell>
          <cell r="L5335">
            <v>2</v>
          </cell>
        </row>
        <row r="5336">
          <cell r="A5336" t="str">
            <v>M5</v>
          </cell>
          <cell r="B5336" t="str">
            <v>W21</v>
          </cell>
          <cell r="C5336">
            <v>43241</v>
          </cell>
          <cell r="D5336" t="str">
            <v>B</v>
          </cell>
          <cell r="E5336" t="str">
            <v>ASSY</v>
          </cell>
          <cell r="G5336" t="str">
            <v>Old</v>
          </cell>
          <cell r="H5336" t="str">
            <v>Book cover</v>
          </cell>
          <cell r="J5336">
            <v>1282</v>
          </cell>
          <cell r="L5336">
            <v>4</v>
          </cell>
        </row>
        <row r="5337">
          <cell r="A5337" t="str">
            <v>M5</v>
          </cell>
          <cell r="B5337" t="str">
            <v>W21</v>
          </cell>
          <cell r="C5337">
            <v>43241</v>
          </cell>
          <cell r="D5337" t="str">
            <v>B</v>
          </cell>
          <cell r="E5337" t="str">
            <v>ASSY</v>
          </cell>
          <cell r="G5337" t="str">
            <v>Old</v>
          </cell>
          <cell r="H5337" t="str">
            <v>Book cover</v>
          </cell>
          <cell r="J5337">
            <v>210</v>
          </cell>
          <cell r="L5337">
            <v>0</v>
          </cell>
        </row>
        <row r="5338">
          <cell r="A5338" t="str">
            <v>M5</v>
          </cell>
          <cell r="B5338" t="str">
            <v>W21</v>
          </cell>
          <cell r="C5338">
            <v>43241</v>
          </cell>
          <cell r="D5338" t="str">
            <v>B</v>
          </cell>
          <cell r="E5338" t="str">
            <v>ASSY</v>
          </cell>
          <cell r="G5338" t="str">
            <v>Old</v>
          </cell>
          <cell r="H5338" t="str">
            <v>Book cover</v>
          </cell>
          <cell r="J5338">
            <v>1167</v>
          </cell>
          <cell r="L5338">
            <v>4</v>
          </cell>
        </row>
        <row r="5339">
          <cell r="A5339" t="str">
            <v>M5</v>
          </cell>
          <cell r="B5339" t="str">
            <v>W21</v>
          </cell>
          <cell r="C5339">
            <v>43241</v>
          </cell>
          <cell r="D5339" t="str">
            <v>B</v>
          </cell>
          <cell r="E5339" t="str">
            <v>ASSY</v>
          </cell>
          <cell r="G5339" t="str">
            <v>Old</v>
          </cell>
          <cell r="H5339" t="str">
            <v>Book cover</v>
          </cell>
          <cell r="J5339">
            <v>622</v>
          </cell>
          <cell r="L5339">
            <v>2</v>
          </cell>
        </row>
        <row r="5340">
          <cell r="A5340" t="str">
            <v>M5</v>
          </cell>
          <cell r="B5340" t="str">
            <v>W21</v>
          </cell>
          <cell r="C5340">
            <v>43241</v>
          </cell>
          <cell r="D5340" t="str">
            <v>B</v>
          </cell>
          <cell r="E5340" t="str">
            <v>ASSY</v>
          </cell>
          <cell r="G5340" t="str">
            <v>Old</v>
          </cell>
          <cell r="H5340" t="str">
            <v>Book cover</v>
          </cell>
          <cell r="J5340">
            <v>54</v>
          </cell>
          <cell r="L5340">
            <v>0</v>
          </cell>
        </row>
        <row r="5341">
          <cell r="A5341" t="str">
            <v>M5</v>
          </cell>
          <cell r="B5341" t="str">
            <v>W21</v>
          </cell>
          <cell r="C5341">
            <v>43241</v>
          </cell>
          <cell r="D5341" t="str">
            <v>B</v>
          </cell>
          <cell r="E5341" t="str">
            <v>ASSY</v>
          </cell>
          <cell r="G5341" t="str">
            <v>Old</v>
          </cell>
          <cell r="H5341" t="str">
            <v>Book cover</v>
          </cell>
          <cell r="J5341">
            <v>68</v>
          </cell>
          <cell r="L5341">
            <v>0</v>
          </cell>
        </row>
        <row r="5342">
          <cell r="A5342" t="str">
            <v>M5</v>
          </cell>
          <cell r="B5342" t="str">
            <v>W21</v>
          </cell>
          <cell r="C5342">
            <v>43241</v>
          </cell>
          <cell r="D5342" t="str">
            <v>B</v>
          </cell>
          <cell r="E5342" t="str">
            <v>PACKING</v>
          </cell>
          <cell r="G5342" t="str">
            <v>New Silicon</v>
          </cell>
          <cell r="H5342" t="str">
            <v>Silicon</v>
          </cell>
          <cell r="J5342">
            <v>1662</v>
          </cell>
          <cell r="L5342">
            <v>22</v>
          </cell>
        </row>
        <row r="5343">
          <cell r="A5343" t="str">
            <v>M5</v>
          </cell>
          <cell r="B5343" t="str">
            <v>W21</v>
          </cell>
          <cell r="C5343">
            <v>43241</v>
          </cell>
          <cell r="D5343" t="str">
            <v>B</v>
          </cell>
          <cell r="E5343" t="str">
            <v>ASSY</v>
          </cell>
          <cell r="G5343" t="str">
            <v>New Silicon</v>
          </cell>
          <cell r="H5343" t="str">
            <v>Silicon</v>
          </cell>
          <cell r="J5343">
            <v>1364</v>
          </cell>
          <cell r="L5343">
            <v>5</v>
          </cell>
        </row>
        <row r="5344">
          <cell r="A5344" t="str">
            <v>M5</v>
          </cell>
          <cell r="B5344" t="str">
            <v>W21</v>
          </cell>
          <cell r="C5344">
            <v>43241</v>
          </cell>
          <cell r="D5344" t="str">
            <v>B</v>
          </cell>
          <cell r="E5344" t="str">
            <v>ASSY</v>
          </cell>
          <cell r="G5344" t="str">
            <v>New Silicon</v>
          </cell>
          <cell r="H5344" t="str">
            <v>Silicon</v>
          </cell>
          <cell r="J5344">
            <v>961</v>
          </cell>
          <cell r="L5344">
            <v>1</v>
          </cell>
        </row>
        <row r="5345">
          <cell r="A5345" t="str">
            <v>M5</v>
          </cell>
          <cell r="B5345" t="str">
            <v>W21</v>
          </cell>
          <cell r="C5345">
            <v>43241</v>
          </cell>
          <cell r="D5345" t="str">
            <v>B</v>
          </cell>
          <cell r="E5345" t="str">
            <v>MAIN HEATING</v>
          </cell>
          <cell r="G5345" t="str">
            <v>Old</v>
          </cell>
          <cell r="H5345" t="str">
            <v>Clear View Cover</v>
          </cell>
          <cell r="J5345">
            <v>1410</v>
          </cell>
          <cell r="L5345">
            <v>0</v>
          </cell>
        </row>
        <row r="5346">
          <cell r="A5346" t="str">
            <v>M5</v>
          </cell>
          <cell r="B5346" t="str">
            <v>W21</v>
          </cell>
          <cell r="C5346">
            <v>43241</v>
          </cell>
          <cell r="D5346" t="str">
            <v>B</v>
          </cell>
          <cell r="E5346" t="str">
            <v>MAIN HEATING</v>
          </cell>
          <cell r="G5346" t="str">
            <v>Old</v>
          </cell>
          <cell r="H5346" t="str">
            <v>Clear View Cover</v>
          </cell>
          <cell r="J5346">
            <v>521</v>
          </cell>
          <cell r="L5346">
            <v>0</v>
          </cell>
        </row>
        <row r="5347">
          <cell r="A5347" t="str">
            <v>M5</v>
          </cell>
          <cell r="B5347" t="str">
            <v>W21</v>
          </cell>
          <cell r="C5347">
            <v>43241</v>
          </cell>
          <cell r="D5347" t="str">
            <v>B</v>
          </cell>
          <cell r="E5347" t="str">
            <v>PACKING</v>
          </cell>
          <cell r="G5347" t="str">
            <v>Old</v>
          </cell>
          <cell r="H5347" t="str">
            <v>Book cover</v>
          </cell>
          <cell r="J5347">
            <v>1948</v>
          </cell>
          <cell r="L5347">
            <v>8</v>
          </cell>
        </row>
        <row r="5348">
          <cell r="A5348" t="str">
            <v>M5</v>
          </cell>
          <cell r="B5348" t="str">
            <v>W21</v>
          </cell>
          <cell r="C5348">
            <v>43241</v>
          </cell>
          <cell r="D5348" t="str">
            <v>B</v>
          </cell>
          <cell r="E5348" t="str">
            <v>PACKING</v>
          </cell>
          <cell r="G5348" t="str">
            <v>Old</v>
          </cell>
          <cell r="H5348" t="str">
            <v>Book cover</v>
          </cell>
          <cell r="J5348">
            <v>563</v>
          </cell>
          <cell r="L5348">
            <v>3</v>
          </cell>
        </row>
        <row r="5349">
          <cell r="A5349" t="str">
            <v>M5</v>
          </cell>
          <cell r="B5349" t="str">
            <v>W21</v>
          </cell>
          <cell r="C5349">
            <v>43241</v>
          </cell>
          <cell r="D5349" t="str">
            <v>B</v>
          </cell>
          <cell r="E5349" t="str">
            <v>PACKING</v>
          </cell>
          <cell r="G5349" t="str">
            <v>Old</v>
          </cell>
          <cell r="H5349" t="str">
            <v>Book cover</v>
          </cell>
          <cell r="J5349">
            <v>978</v>
          </cell>
          <cell r="L5349">
            <v>8</v>
          </cell>
        </row>
        <row r="5350">
          <cell r="A5350" t="str">
            <v>M5</v>
          </cell>
          <cell r="B5350" t="str">
            <v>W21</v>
          </cell>
          <cell r="C5350">
            <v>43241</v>
          </cell>
          <cell r="D5350" t="str">
            <v>B</v>
          </cell>
          <cell r="E5350" t="str">
            <v>PACKING</v>
          </cell>
          <cell r="G5350" t="str">
            <v>New</v>
          </cell>
          <cell r="H5350" t="str">
            <v>Clear View Cover</v>
          </cell>
          <cell r="J5350">
            <v>2425</v>
          </cell>
          <cell r="L5350">
            <v>10</v>
          </cell>
        </row>
        <row r="5351">
          <cell r="A5351" t="str">
            <v>M5</v>
          </cell>
          <cell r="B5351" t="str">
            <v>W21</v>
          </cell>
          <cell r="C5351">
            <v>43241</v>
          </cell>
          <cell r="D5351" t="str">
            <v>B</v>
          </cell>
          <cell r="E5351" t="str">
            <v>PACKING</v>
          </cell>
          <cell r="G5351" t="str">
            <v>New</v>
          </cell>
          <cell r="H5351" t="str">
            <v>Clear View Cover</v>
          </cell>
          <cell r="J5351">
            <v>601</v>
          </cell>
          <cell r="L5351">
            <v>1</v>
          </cell>
        </row>
        <row r="5352">
          <cell r="A5352" t="str">
            <v>M5</v>
          </cell>
          <cell r="B5352" t="str">
            <v>W21</v>
          </cell>
          <cell r="C5352">
            <v>43241</v>
          </cell>
          <cell r="D5352" t="str">
            <v>B</v>
          </cell>
          <cell r="E5352" t="str">
            <v>IN T/P</v>
          </cell>
          <cell r="G5352" t="str">
            <v>New</v>
          </cell>
          <cell r="H5352" t="str">
            <v>Clear View Cover</v>
          </cell>
          <cell r="J5352">
            <v>342</v>
          </cell>
          <cell r="L5352">
            <v>0</v>
          </cell>
        </row>
        <row r="5353">
          <cell r="A5353" t="str">
            <v>M5</v>
          </cell>
          <cell r="B5353" t="str">
            <v>W21</v>
          </cell>
          <cell r="C5353">
            <v>43241</v>
          </cell>
          <cell r="D5353" t="str">
            <v>B</v>
          </cell>
          <cell r="E5353" t="str">
            <v>IN T/P</v>
          </cell>
          <cell r="G5353" t="str">
            <v>New</v>
          </cell>
          <cell r="H5353" t="str">
            <v>Clear View Cover</v>
          </cell>
          <cell r="J5353">
            <v>1542</v>
          </cell>
          <cell r="L5353">
            <v>0</v>
          </cell>
        </row>
        <row r="5354">
          <cell r="A5354" t="str">
            <v>M5</v>
          </cell>
          <cell r="B5354" t="str">
            <v>W21</v>
          </cell>
          <cell r="C5354">
            <v>43241</v>
          </cell>
          <cell r="D5354" t="str">
            <v>B</v>
          </cell>
          <cell r="E5354" t="str">
            <v>IN T/P</v>
          </cell>
          <cell r="G5354" t="str">
            <v>New</v>
          </cell>
          <cell r="H5354" t="str">
            <v>Clear View Cover</v>
          </cell>
          <cell r="J5354">
            <v>1295</v>
          </cell>
          <cell r="L5354">
            <v>0</v>
          </cell>
        </row>
        <row r="5355">
          <cell r="A5355" t="str">
            <v>M5</v>
          </cell>
          <cell r="B5355" t="str">
            <v>W21</v>
          </cell>
          <cell r="C5355">
            <v>43241</v>
          </cell>
          <cell r="D5355" t="str">
            <v>B</v>
          </cell>
          <cell r="E5355" t="str">
            <v>IN T/P</v>
          </cell>
          <cell r="G5355" t="str">
            <v>New</v>
          </cell>
          <cell r="H5355" t="str">
            <v>Clear View Cover</v>
          </cell>
          <cell r="J5355">
            <v>1152</v>
          </cell>
          <cell r="L5355">
            <v>0</v>
          </cell>
        </row>
        <row r="5356">
          <cell r="A5356" t="str">
            <v>M5</v>
          </cell>
          <cell r="B5356" t="str">
            <v>W21</v>
          </cell>
          <cell r="C5356">
            <v>43241</v>
          </cell>
          <cell r="D5356" t="str">
            <v>B</v>
          </cell>
          <cell r="E5356" t="str">
            <v>IN T/P</v>
          </cell>
          <cell r="G5356" t="str">
            <v>Old</v>
          </cell>
          <cell r="H5356" t="str">
            <v>Clear View Cover</v>
          </cell>
          <cell r="J5356">
            <v>1336</v>
          </cell>
          <cell r="L5356">
            <v>1</v>
          </cell>
        </row>
        <row r="5357">
          <cell r="A5357" t="str">
            <v>M5</v>
          </cell>
          <cell r="B5357" t="str">
            <v>W21</v>
          </cell>
          <cell r="C5357">
            <v>43241</v>
          </cell>
          <cell r="D5357" t="str">
            <v>B</v>
          </cell>
          <cell r="E5357" t="str">
            <v>IN T/P</v>
          </cell>
          <cell r="G5357" t="str">
            <v>Old</v>
          </cell>
          <cell r="H5357" t="str">
            <v>Clear View Cover</v>
          </cell>
          <cell r="J5357">
            <v>521</v>
          </cell>
          <cell r="L5357">
            <v>0</v>
          </cell>
        </row>
        <row r="5358">
          <cell r="A5358" t="str">
            <v>M5</v>
          </cell>
          <cell r="B5358" t="str">
            <v>W21</v>
          </cell>
          <cell r="C5358">
            <v>43241</v>
          </cell>
          <cell r="D5358" t="str">
            <v>B</v>
          </cell>
          <cell r="E5358" t="str">
            <v>IN T/P</v>
          </cell>
          <cell r="G5358" t="str">
            <v>Old</v>
          </cell>
          <cell r="H5358" t="str">
            <v>Clear View Cover</v>
          </cell>
          <cell r="J5358">
            <v>1186</v>
          </cell>
          <cell r="L5358">
            <v>0</v>
          </cell>
        </row>
        <row r="5359">
          <cell r="A5359" t="str">
            <v>M5</v>
          </cell>
          <cell r="B5359" t="str">
            <v>W21</v>
          </cell>
          <cell r="C5359">
            <v>43241</v>
          </cell>
          <cell r="D5359" t="str">
            <v>B</v>
          </cell>
          <cell r="E5359" t="str">
            <v>IN T/P</v>
          </cell>
          <cell r="G5359" t="str">
            <v>Old</v>
          </cell>
          <cell r="H5359" t="str">
            <v>Clear View Cover</v>
          </cell>
          <cell r="J5359">
            <v>1960</v>
          </cell>
          <cell r="L5359">
            <v>1</v>
          </cell>
        </row>
        <row r="5360">
          <cell r="A5360" t="str">
            <v>M5</v>
          </cell>
          <cell r="B5360" t="str">
            <v>W21</v>
          </cell>
          <cell r="C5360">
            <v>43241</v>
          </cell>
          <cell r="D5360" t="str">
            <v>B</v>
          </cell>
          <cell r="E5360" t="str">
            <v>IN VAI</v>
          </cell>
          <cell r="G5360" t="str">
            <v>Old</v>
          </cell>
          <cell r="H5360" t="str">
            <v>Flip Cover</v>
          </cell>
          <cell r="J5360">
            <v>1300</v>
          </cell>
          <cell r="L5360">
            <v>0</v>
          </cell>
        </row>
        <row r="5361">
          <cell r="A5361" t="str">
            <v>M5</v>
          </cell>
          <cell r="B5361" t="str">
            <v>W21</v>
          </cell>
          <cell r="C5361">
            <v>43241</v>
          </cell>
          <cell r="D5361" t="str">
            <v>B</v>
          </cell>
          <cell r="E5361" t="str">
            <v>IN VAI</v>
          </cell>
          <cell r="G5361" t="str">
            <v>Old</v>
          </cell>
          <cell r="H5361" t="str">
            <v>Flip Cover</v>
          </cell>
          <cell r="J5361">
            <v>400</v>
          </cell>
          <cell r="L5361">
            <v>0</v>
          </cell>
        </row>
        <row r="5362">
          <cell r="A5362" t="str">
            <v>M5</v>
          </cell>
          <cell r="B5362" t="str">
            <v>W21</v>
          </cell>
          <cell r="C5362">
            <v>43241</v>
          </cell>
          <cell r="D5362" t="str">
            <v>B</v>
          </cell>
          <cell r="E5362" t="str">
            <v>IN VAI</v>
          </cell>
          <cell r="G5362" t="str">
            <v>Old</v>
          </cell>
          <cell r="H5362" t="str">
            <v>Clear View Cover</v>
          </cell>
          <cell r="J5362">
            <v>620</v>
          </cell>
          <cell r="L5362">
            <v>0</v>
          </cell>
        </row>
        <row r="5363">
          <cell r="A5363" t="str">
            <v>M5</v>
          </cell>
          <cell r="B5363" t="str">
            <v>W21</v>
          </cell>
          <cell r="C5363">
            <v>43241</v>
          </cell>
          <cell r="D5363" t="str">
            <v>B</v>
          </cell>
          <cell r="E5363" t="str">
            <v>IN T/P</v>
          </cell>
          <cell r="G5363" t="str">
            <v>Old</v>
          </cell>
          <cell r="H5363" t="str">
            <v>Book cover</v>
          </cell>
          <cell r="J5363">
            <v>540</v>
          </cell>
          <cell r="L5363">
            <v>2</v>
          </cell>
        </row>
        <row r="5364">
          <cell r="A5364" t="str">
            <v>M5</v>
          </cell>
          <cell r="B5364" t="str">
            <v>W21</v>
          </cell>
          <cell r="C5364">
            <v>43241</v>
          </cell>
          <cell r="D5364" t="str">
            <v>B</v>
          </cell>
          <cell r="E5364" t="str">
            <v>IN T/P</v>
          </cell>
          <cell r="G5364" t="str">
            <v>Old</v>
          </cell>
          <cell r="H5364" t="str">
            <v>Book cover</v>
          </cell>
          <cell r="J5364">
            <v>1005</v>
          </cell>
          <cell r="L5364">
            <v>3</v>
          </cell>
        </row>
        <row r="5365">
          <cell r="A5365" t="str">
            <v>M5</v>
          </cell>
          <cell r="B5365" t="str">
            <v>W21</v>
          </cell>
          <cell r="C5365">
            <v>43241</v>
          </cell>
          <cell r="D5365" t="str">
            <v>B</v>
          </cell>
          <cell r="E5365" t="str">
            <v>IN T/P</v>
          </cell>
          <cell r="G5365" t="str">
            <v>Old</v>
          </cell>
          <cell r="H5365" t="str">
            <v>Book cover</v>
          </cell>
          <cell r="J5365">
            <v>978</v>
          </cell>
          <cell r="L5365">
            <v>0</v>
          </cell>
        </row>
        <row r="5366">
          <cell r="A5366" t="str">
            <v>M5</v>
          </cell>
          <cell r="B5366" t="str">
            <v>W21</v>
          </cell>
          <cell r="C5366">
            <v>43241</v>
          </cell>
          <cell r="D5366" t="str">
            <v>B</v>
          </cell>
          <cell r="E5366" t="str">
            <v>IN T/P</v>
          </cell>
          <cell r="G5366" t="str">
            <v>Old</v>
          </cell>
          <cell r="H5366" t="str">
            <v>Book cover</v>
          </cell>
          <cell r="J5366">
            <v>410</v>
          </cell>
          <cell r="L5366">
            <v>0</v>
          </cell>
        </row>
        <row r="5367">
          <cell r="A5367" t="str">
            <v>M5</v>
          </cell>
          <cell r="B5367" t="str">
            <v>W21</v>
          </cell>
          <cell r="C5367">
            <v>43241</v>
          </cell>
          <cell r="D5367" t="str">
            <v>B</v>
          </cell>
          <cell r="E5367" t="str">
            <v>PACKING</v>
          </cell>
          <cell r="G5367" t="str">
            <v>New</v>
          </cell>
          <cell r="H5367" t="str">
            <v>Clear View Cover</v>
          </cell>
          <cell r="J5367">
            <v>1513</v>
          </cell>
          <cell r="L5367">
            <v>13</v>
          </cell>
        </row>
        <row r="5368">
          <cell r="A5368" t="str">
            <v>M5</v>
          </cell>
          <cell r="B5368" t="str">
            <v>W21</v>
          </cell>
          <cell r="C5368">
            <v>43241</v>
          </cell>
          <cell r="D5368" t="str">
            <v>B</v>
          </cell>
          <cell r="E5368" t="str">
            <v>PACKING</v>
          </cell>
          <cell r="G5368" t="str">
            <v>Old</v>
          </cell>
          <cell r="H5368" t="str">
            <v>Clear View Cover</v>
          </cell>
          <cell r="J5368">
            <v>1165</v>
          </cell>
          <cell r="L5368">
            <v>5</v>
          </cell>
        </row>
        <row r="5369">
          <cell r="A5369" t="str">
            <v>M5</v>
          </cell>
          <cell r="B5369" t="str">
            <v>W21</v>
          </cell>
          <cell r="C5369">
            <v>43241</v>
          </cell>
          <cell r="D5369" t="str">
            <v>B</v>
          </cell>
          <cell r="E5369" t="str">
            <v>PACKING</v>
          </cell>
          <cell r="G5369" t="str">
            <v>Old</v>
          </cell>
          <cell r="H5369" t="str">
            <v>Clear View Cover</v>
          </cell>
          <cell r="J5369">
            <v>203</v>
          </cell>
          <cell r="L5369">
            <v>3</v>
          </cell>
        </row>
        <row r="5370">
          <cell r="A5370" t="str">
            <v>M5</v>
          </cell>
          <cell r="B5370" t="str">
            <v>W21</v>
          </cell>
          <cell r="C5370">
            <v>43241</v>
          </cell>
          <cell r="D5370" t="str">
            <v>B</v>
          </cell>
          <cell r="E5370" t="str">
            <v>PACKING</v>
          </cell>
          <cell r="G5370" t="str">
            <v>Old</v>
          </cell>
          <cell r="H5370" t="str">
            <v>Book cover</v>
          </cell>
          <cell r="J5370">
            <v>624</v>
          </cell>
          <cell r="L5370">
            <v>0</v>
          </cell>
        </row>
        <row r="5371">
          <cell r="A5371" t="str">
            <v>M5</v>
          </cell>
          <cell r="B5371" t="str">
            <v>W21</v>
          </cell>
          <cell r="C5371">
            <v>43241</v>
          </cell>
          <cell r="D5371" t="str">
            <v>B</v>
          </cell>
          <cell r="E5371" t="str">
            <v>PACKING</v>
          </cell>
          <cell r="G5371" t="str">
            <v>Old</v>
          </cell>
          <cell r="H5371" t="str">
            <v>Clear View Cover</v>
          </cell>
          <cell r="J5371">
            <v>508</v>
          </cell>
          <cell r="L5371">
            <v>8</v>
          </cell>
        </row>
        <row r="5372">
          <cell r="A5372" t="str">
            <v>M5</v>
          </cell>
          <cell r="B5372" t="str">
            <v>W21</v>
          </cell>
          <cell r="C5372">
            <v>43241</v>
          </cell>
          <cell r="D5372" t="str">
            <v>B</v>
          </cell>
          <cell r="E5372" t="str">
            <v>PACKING</v>
          </cell>
          <cell r="G5372" t="str">
            <v>Old</v>
          </cell>
          <cell r="H5372" t="str">
            <v>Clear View Cover</v>
          </cell>
          <cell r="J5372">
            <v>1179</v>
          </cell>
          <cell r="L5372">
            <v>10</v>
          </cell>
        </row>
        <row r="5373">
          <cell r="A5373" t="str">
            <v>M5</v>
          </cell>
          <cell r="B5373" t="str">
            <v>W21</v>
          </cell>
          <cell r="C5373">
            <v>43241</v>
          </cell>
          <cell r="D5373" t="str">
            <v>B</v>
          </cell>
          <cell r="E5373" t="str">
            <v>PACKING</v>
          </cell>
          <cell r="G5373" t="str">
            <v>Old</v>
          </cell>
          <cell r="H5373" t="str">
            <v>Clear View Cover</v>
          </cell>
          <cell r="J5373">
            <v>1491</v>
          </cell>
          <cell r="L5373">
            <v>11</v>
          </cell>
        </row>
        <row r="5374">
          <cell r="A5374" t="str">
            <v>M5</v>
          </cell>
          <cell r="B5374" t="str">
            <v>W21</v>
          </cell>
          <cell r="C5374">
            <v>43241</v>
          </cell>
          <cell r="D5374" t="str">
            <v>A</v>
          </cell>
          <cell r="E5374" t="str">
            <v>ASSY</v>
          </cell>
          <cell r="G5374" t="str">
            <v>Old</v>
          </cell>
          <cell r="H5374" t="str">
            <v>Book cover</v>
          </cell>
          <cell r="J5374">
            <v>956</v>
          </cell>
          <cell r="L5374">
            <v>6</v>
          </cell>
        </row>
        <row r="5375">
          <cell r="A5375" t="str">
            <v>M5</v>
          </cell>
          <cell r="B5375" t="str">
            <v>W21</v>
          </cell>
          <cell r="C5375">
            <v>43241</v>
          </cell>
          <cell r="D5375" t="str">
            <v>A</v>
          </cell>
          <cell r="E5375" t="str">
            <v>ASSY</v>
          </cell>
          <cell r="G5375" t="str">
            <v>Old</v>
          </cell>
          <cell r="H5375" t="str">
            <v>Book cover</v>
          </cell>
          <cell r="J5375">
            <v>222</v>
          </cell>
          <cell r="L5375">
            <v>2</v>
          </cell>
        </row>
        <row r="5376">
          <cell r="A5376" t="str">
            <v>M5</v>
          </cell>
          <cell r="B5376" t="str">
            <v>W21</v>
          </cell>
          <cell r="C5376">
            <v>43241</v>
          </cell>
          <cell r="D5376" t="str">
            <v>A</v>
          </cell>
          <cell r="E5376" t="str">
            <v>ASSY</v>
          </cell>
          <cell r="G5376" t="str">
            <v>Old</v>
          </cell>
          <cell r="H5376" t="str">
            <v>Book cover</v>
          </cell>
          <cell r="J5376">
            <v>300</v>
          </cell>
          <cell r="L5376">
            <v>0</v>
          </cell>
        </row>
        <row r="5377">
          <cell r="A5377" t="str">
            <v>M5</v>
          </cell>
          <cell r="B5377" t="str">
            <v>W21</v>
          </cell>
          <cell r="C5377">
            <v>43241</v>
          </cell>
          <cell r="D5377" t="str">
            <v>A</v>
          </cell>
          <cell r="E5377" t="str">
            <v>ASSY</v>
          </cell>
          <cell r="G5377" t="str">
            <v>Old</v>
          </cell>
          <cell r="H5377" t="str">
            <v>Book cover</v>
          </cell>
          <cell r="J5377">
            <v>465</v>
          </cell>
          <cell r="L5377">
            <v>0</v>
          </cell>
        </row>
        <row r="5378">
          <cell r="A5378" t="str">
            <v>M5</v>
          </cell>
          <cell r="B5378" t="str">
            <v>W21</v>
          </cell>
          <cell r="C5378">
            <v>43241</v>
          </cell>
          <cell r="D5378" t="str">
            <v>A</v>
          </cell>
          <cell r="E5378" t="str">
            <v>ASSY</v>
          </cell>
          <cell r="G5378" t="str">
            <v>Old</v>
          </cell>
          <cell r="H5378" t="str">
            <v>Book cover</v>
          </cell>
          <cell r="J5378">
            <v>101</v>
          </cell>
          <cell r="L5378">
            <v>0</v>
          </cell>
        </row>
        <row r="5379">
          <cell r="A5379" t="str">
            <v>M5</v>
          </cell>
          <cell r="B5379" t="str">
            <v>W21</v>
          </cell>
          <cell r="C5379">
            <v>43241</v>
          </cell>
          <cell r="D5379" t="str">
            <v>A</v>
          </cell>
          <cell r="E5379" t="str">
            <v>ASSY</v>
          </cell>
          <cell r="G5379" t="str">
            <v>Old</v>
          </cell>
          <cell r="H5379" t="str">
            <v>Book cover</v>
          </cell>
          <cell r="J5379">
            <v>67</v>
          </cell>
          <cell r="L5379">
            <v>0</v>
          </cell>
        </row>
        <row r="5380">
          <cell r="A5380" t="str">
            <v>M5</v>
          </cell>
          <cell r="B5380" t="str">
            <v>W21</v>
          </cell>
          <cell r="C5380">
            <v>43241</v>
          </cell>
          <cell r="D5380" t="str">
            <v>A</v>
          </cell>
          <cell r="E5380" t="str">
            <v>ASSY</v>
          </cell>
          <cell r="G5380" t="str">
            <v>Old</v>
          </cell>
          <cell r="H5380" t="str">
            <v>Book cover</v>
          </cell>
          <cell r="J5380">
            <v>250</v>
          </cell>
          <cell r="L5380">
            <v>0</v>
          </cell>
        </row>
        <row r="5381">
          <cell r="A5381" t="str">
            <v>M5</v>
          </cell>
          <cell r="B5381" t="str">
            <v>W21</v>
          </cell>
          <cell r="C5381">
            <v>43241</v>
          </cell>
          <cell r="D5381" t="str">
            <v>A</v>
          </cell>
          <cell r="E5381" t="str">
            <v>ASSY</v>
          </cell>
          <cell r="G5381" t="str">
            <v>Old</v>
          </cell>
          <cell r="H5381" t="str">
            <v>Book cover</v>
          </cell>
          <cell r="J5381">
            <v>66</v>
          </cell>
          <cell r="L5381">
            <v>0</v>
          </cell>
        </row>
        <row r="5382">
          <cell r="A5382" t="str">
            <v>M5</v>
          </cell>
          <cell r="B5382" t="str">
            <v>W21</v>
          </cell>
          <cell r="C5382">
            <v>43241</v>
          </cell>
          <cell r="D5382" t="str">
            <v>A</v>
          </cell>
          <cell r="E5382" t="str">
            <v>EDGE COATING</v>
          </cell>
          <cell r="G5382" t="str">
            <v>Old</v>
          </cell>
          <cell r="H5382" t="str">
            <v>Book cover</v>
          </cell>
          <cell r="J5382">
            <v>8</v>
          </cell>
          <cell r="L5382">
            <v>0</v>
          </cell>
        </row>
        <row r="5383">
          <cell r="A5383" t="str">
            <v>M5</v>
          </cell>
          <cell r="B5383" t="str">
            <v>W21</v>
          </cell>
          <cell r="C5383">
            <v>43241</v>
          </cell>
          <cell r="D5383" t="str">
            <v>A</v>
          </cell>
          <cell r="E5383" t="str">
            <v>EDGE COATING</v>
          </cell>
          <cell r="G5383" t="str">
            <v>Old</v>
          </cell>
          <cell r="H5383" t="str">
            <v>Book cover</v>
          </cell>
          <cell r="J5383">
            <v>272</v>
          </cell>
          <cell r="L5383">
            <v>0</v>
          </cell>
        </row>
        <row r="5384">
          <cell r="A5384" t="str">
            <v>M5</v>
          </cell>
          <cell r="B5384" t="str">
            <v>W21</v>
          </cell>
          <cell r="C5384">
            <v>43241</v>
          </cell>
          <cell r="D5384" t="str">
            <v>A</v>
          </cell>
          <cell r="E5384" t="str">
            <v>EDGE COATING</v>
          </cell>
          <cell r="G5384" t="str">
            <v>Old</v>
          </cell>
          <cell r="H5384" t="str">
            <v>Book cover</v>
          </cell>
          <cell r="J5384">
            <v>415</v>
          </cell>
          <cell r="L5384">
            <v>0</v>
          </cell>
        </row>
        <row r="5385">
          <cell r="A5385" t="str">
            <v>M5</v>
          </cell>
          <cell r="B5385" t="str">
            <v>W21</v>
          </cell>
          <cell r="C5385">
            <v>43241</v>
          </cell>
          <cell r="D5385" t="str">
            <v>A</v>
          </cell>
          <cell r="E5385" t="str">
            <v>EDGE COATING</v>
          </cell>
          <cell r="G5385" t="str">
            <v>Old</v>
          </cell>
          <cell r="H5385" t="str">
            <v>Book cover</v>
          </cell>
          <cell r="J5385">
            <v>61</v>
          </cell>
          <cell r="L5385">
            <v>0</v>
          </cell>
        </row>
        <row r="5386">
          <cell r="A5386" t="str">
            <v>M5</v>
          </cell>
          <cell r="B5386" t="str">
            <v>W21</v>
          </cell>
          <cell r="C5386">
            <v>43241</v>
          </cell>
          <cell r="D5386" t="str">
            <v>A</v>
          </cell>
          <cell r="E5386" t="str">
            <v>EDGE COATING</v>
          </cell>
          <cell r="G5386" t="str">
            <v>Old</v>
          </cell>
          <cell r="H5386" t="str">
            <v>Book cover</v>
          </cell>
          <cell r="J5386">
            <v>602</v>
          </cell>
          <cell r="L5386">
            <v>0</v>
          </cell>
        </row>
        <row r="5387">
          <cell r="A5387" t="str">
            <v>M5</v>
          </cell>
          <cell r="B5387" t="str">
            <v>W21</v>
          </cell>
          <cell r="C5387">
            <v>43241</v>
          </cell>
          <cell r="D5387" t="str">
            <v>A</v>
          </cell>
          <cell r="E5387" t="str">
            <v>EDGE COATING</v>
          </cell>
          <cell r="G5387" t="str">
            <v>Old</v>
          </cell>
          <cell r="H5387" t="str">
            <v>Book cover</v>
          </cell>
          <cell r="J5387">
            <v>103</v>
          </cell>
          <cell r="L5387">
            <v>0</v>
          </cell>
        </row>
        <row r="5388">
          <cell r="A5388" t="str">
            <v>M5</v>
          </cell>
          <cell r="B5388" t="str">
            <v>W21</v>
          </cell>
          <cell r="C5388">
            <v>43241</v>
          </cell>
          <cell r="D5388" t="str">
            <v>A</v>
          </cell>
          <cell r="E5388" t="str">
            <v>EDGE COATING</v>
          </cell>
          <cell r="G5388" t="str">
            <v>Old</v>
          </cell>
          <cell r="H5388" t="str">
            <v>Book cover</v>
          </cell>
          <cell r="J5388">
            <v>1197</v>
          </cell>
          <cell r="L5388">
            <v>0</v>
          </cell>
        </row>
        <row r="5389">
          <cell r="A5389" t="str">
            <v>M5</v>
          </cell>
          <cell r="B5389" t="str">
            <v>W21</v>
          </cell>
          <cell r="C5389">
            <v>43241</v>
          </cell>
          <cell r="D5389" t="str">
            <v>A</v>
          </cell>
          <cell r="E5389" t="str">
            <v>EDGE COATING</v>
          </cell>
          <cell r="G5389" t="str">
            <v>Old</v>
          </cell>
          <cell r="H5389" t="str">
            <v>Book cover</v>
          </cell>
          <cell r="J5389">
            <v>50</v>
          </cell>
          <cell r="L5389">
            <v>0</v>
          </cell>
        </row>
        <row r="5390">
          <cell r="A5390" t="str">
            <v>M5</v>
          </cell>
          <cell r="B5390" t="str">
            <v>W21</v>
          </cell>
          <cell r="C5390">
            <v>43242</v>
          </cell>
          <cell r="D5390" t="str">
            <v>B</v>
          </cell>
          <cell r="E5390" t="str">
            <v>PACKING</v>
          </cell>
          <cell r="G5390" t="str">
            <v>Old</v>
          </cell>
          <cell r="H5390" t="str">
            <v>Book cover</v>
          </cell>
          <cell r="J5390">
            <v>2411</v>
          </cell>
          <cell r="L5390">
            <v>11</v>
          </cell>
        </row>
        <row r="5391">
          <cell r="A5391" t="str">
            <v>M5</v>
          </cell>
          <cell r="B5391" t="str">
            <v>W21</v>
          </cell>
          <cell r="C5391">
            <v>43242</v>
          </cell>
          <cell r="D5391" t="str">
            <v>B</v>
          </cell>
          <cell r="E5391" t="str">
            <v>PACKING</v>
          </cell>
          <cell r="G5391" t="str">
            <v>Old</v>
          </cell>
          <cell r="H5391" t="str">
            <v>Book cover</v>
          </cell>
          <cell r="J5391">
            <v>182</v>
          </cell>
          <cell r="L5391">
            <v>12</v>
          </cell>
        </row>
        <row r="5392">
          <cell r="A5392" t="str">
            <v>M5</v>
          </cell>
          <cell r="B5392" t="str">
            <v>W21</v>
          </cell>
          <cell r="C5392">
            <v>43242</v>
          </cell>
          <cell r="D5392" t="str">
            <v>B</v>
          </cell>
          <cell r="E5392" t="str">
            <v>PACKING</v>
          </cell>
          <cell r="G5392" t="str">
            <v>New Silicon</v>
          </cell>
          <cell r="H5392" t="str">
            <v>Silicon</v>
          </cell>
          <cell r="J5392">
            <v>961</v>
          </cell>
          <cell r="L5392">
            <v>41</v>
          </cell>
        </row>
        <row r="5393">
          <cell r="A5393" t="str">
            <v>M5</v>
          </cell>
          <cell r="B5393" t="str">
            <v>W21</v>
          </cell>
          <cell r="C5393">
            <v>43242</v>
          </cell>
          <cell r="D5393" t="str">
            <v>B</v>
          </cell>
          <cell r="E5393" t="str">
            <v>PACKING</v>
          </cell>
          <cell r="G5393" t="str">
            <v>New Silicon</v>
          </cell>
          <cell r="H5393" t="str">
            <v>Silicon</v>
          </cell>
          <cell r="J5393">
            <v>1262</v>
          </cell>
          <cell r="L5393">
            <v>61</v>
          </cell>
        </row>
        <row r="5394">
          <cell r="A5394" t="str">
            <v>M5</v>
          </cell>
          <cell r="B5394" t="str">
            <v>W21</v>
          </cell>
          <cell r="C5394">
            <v>43242</v>
          </cell>
          <cell r="D5394" t="str">
            <v>B</v>
          </cell>
          <cell r="E5394" t="str">
            <v>PACKING</v>
          </cell>
          <cell r="G5394" t="str">
            <v>Old Silicon</v>
          </cell>
          <cell r="H5394" t="str">
            <v>Silicon</v>
          </cell>
          <cell r="J5394">
            <v>789</v>
          </cell>
          <cell r="L5394">
            <v>34</v>
          </cell>
        </row>
        <row r="5395">
          <cell r="A5395" t="str">
            <v>M5</v>
          </cell>
          <cell r="B5395" t="str">
            <v>W21</v>
          </cell>
          <cell r="C5395">
            <v>43242</v>
          </cell>
          <cell r="D5395" t="str">
            <v>B</v>
          </cell>
          <cell r="E5395" t="str">
            <v>PACKING</v>
          </cell>
          <cell r="G5395" t="str">
            <v>Old Silicon</v>
          </cell>
          <cell r="H5395" t="str">
            <v>Silicon</v>
          </cell>
          <cell r="J5395">
            <v>1005</v>
          </cell>
          <cell r="L5395">
            <v>20</v>
          </cell>
        </row>
        <row r="5396">
          <cell r="A5396" t="str">
            <v>M5</v>
          </cell>
          <cell r="B5396" t="str">
            <v>W21</v>
          </cell>
          <cell r="C5396">
            <v>43242</v>
          </cell>
          <cell r="D5396" t="str">
            <v>B</v>
          </cell>
          <cell r="E5396" t="str">
            <v>PACKING</v>
          </cell>
          <cell r="G5396" t="str">
            <v>Old</v>
          </cell>
          <cell r="H5396" t="str">
            <v>Book cover</v>
          </cell>
          <cell r="J5396">
            <v>1028</v>
          </cell>
          <cell r="L5396">
            <v>8</v>
          </cell>
        </row>
        <row r="5397">
          <cell r="A5397" t="str">
            <v>M5</v>
          </cell>
          <cell r="B5397" t="str">
            <v>W21</v>
          </cell>
          <cell r="C5397">
            <v>43242</v>
          </cell>
          <cell r="D5397" t="str">
            <v>B</v>
          </cell>
          <cell r="E5397" t="str">
            <v>PACKING</v>
          </cell>
          <cell r="G5397" t="str">
            <v>Old</v>
          </cell>
          <cell r="H5397" t="str">
            <v>Book cover</v>
          </cell>
          <cell r="J5397">
            <v>1262</v>
          </cell>
          <cell r="L5397">
            <v>2</v>
          </cell>
        </row>
        <row r="5398">
          <cell r="A5398" t="str">
            <v>M5</v>
          </cell>
          <cell r="B5398" t="str">
            <v>W21</v>
          </cell>
          <cell r="C5398">
            <v>43242</v>
          </cell>
          <cell r="D5398" t="str">
            <v>B</v>
          </cell>
          <cell r="E5398" t="str">
            <v>PACKING</v>
          </cell>
          <cell r="G5398" t="str">
            <v>Old</v>
          </cell>
          <cell r="H5398" t="str">
            <v>Book cover</v>
          </cell>
          <cell r="J5398">
            <v>61</v>
          </cell>
          <cell r="L5398">
            <v>1</v>
          </cell>
        </row>
        <row r="5399">
          <cell r="A5399" t="str">
            <v>M5</v>
          </cell>
          <cell r="B5399" t="str">
            <v>W21</v>
          </cell>
          <cell r="C5399">
            <v>43242</v>
          </cell>
          <cell r="D5399" t="str">
            <v>B</v>
          </cell>
          <cell r="E5399" t="str">
            <v>PACKING</v>
          </cell>
          <cell r="G5399" t="str">
            <v>Old</v>
          </cell>
          <cell r="H5399" t="str">
            <v>Book cover</v>
          </cell>
          <cell r="J5399">
            <v>260</v>
          </cell>
          <cell r="L5399">
            <v>0</v>
          </cell>
        </row>
        <row r="5400">
          <cell r="A5400" t="str">
            <v>M5</v>
          </cell>
          <cell r="B5400" t="str">
            <v>W21</v>
          </cell>
          <cell r="C5400">
            <v>43242</v>
          </cell>
          <cell r="D5400" t="str">
            <v>B</v>
          </cell>
          <cell r="E5400" t="str">
            <v>PACKING</v>
          </cell>
          <cell r="G5400" t="str">
            <v>New</v>
          </cell>
          <cell r="H5400" t="str">
            <v>Clear View Cover</v>
          </cell>
          <cell r="J5400">
            <v>920</v>
          </cell>
          <cell r="L5400">
            <v>0</v>
          </cell>
        </row>
        <row r="5401">
          <cell r="A5401" t="str">
            <v>M5</v>
          </cell>
          <cell r="B5401" t="str">
            <v>W21</v>
          </cell>
          <cell r="C5401">
            <v>43242</v>
          </cell>
          <cell r="D5401" t="str">
            <v>B</v>
          </cell>
          <cell r="E5401" t="str">
            <v>PACKING</v>
          </cell>
          <cell r="G5401" t="str">
            <v>New</v>
          </cell>
          <cell r="H5401" t="str">
            <v>Clear View Cover</v>
          </cell>
          <cell r="J5401">
            <v>1143</v>
          </cell>
          <cell r="L5401">
            <v>3</v>
          </cell>
        </row>
        <row r="5402">
          <cell r="A5402" t="str">
            <v>M5</v>
          </cell>
          <cell r="B5402" t="str">
            <v>W21</v>
          </cell>
          <cell r="C5402">
            <v>43242</v>
          </cell>
          <cell r="D5402" t="str">
            <v>B</v>
          </cell>
          <cell r="E5402" t="str">
            <v>PACKING</v>
          </cell>
          <cell r="G5402" t="str">
            <v>Old</v>
          </cell>
          <cell r="H5402" t="str">
            <v>Flip Cover</v>
          </cell>
          <cell r="J5402">
            <v>311</v>
          </cell>
          <cell r="L5402">
            <v>2</v>
          </cell>
        </row>
        <row r="5403">
          <cell r="A5403" t="str">
            <v>M5</v>
          </cell>
          <cell r="B5403" t="str">
            <v>W21</v>
          </cell>
          <cell r="C5403">
            <v>43242</v>
          </cell>
          <cell r="D5403" t="str">
            <v>B</v>
          </cell>
          <cell r="E5403" t="str">
            <v>PACKING</v>
          </cell>
          <cell r="G5403" t="str">
            <v>Old</v>
          </cell>
          <cell r="H5403" t="str">
            <v>Clear View Cover</v>
          </cell>
          <cell r="J5403">
            <v>1473</v>
          </cell>
          <cell r="L5403">
            <v>4</v>
          </cell>
        </row>
        <row r="5404">
          <cell r="A5404" t="str">
            <v>M5</v>
          </cell>
          <cell r="B5404" t="str">
            <v>W21</v>
          </cell>
          <cell r="C5404">
            <v>43242</v>
          </cell>
          <cell r="D5404" t="str">
            <v>B</v>
          </cell>
          <cell r="E5404" t="str">
            <v>PACKING</v>
          </cell>
          <cell r="G5404" t="str">
            <v>Old</v>
          </cell>
          <cell r="H5404" t="str">
            <v>Clear View Cover</v>
          </cell>
          <cell r="J5404">
            <v>1550</v>
          </cell>
          <cell r="L5404">
            <v>10</v>
          </cell>
        </row>
        <row r="5405">
          <cell r="A5405" t="str">
            <v>M5</v>
          </cell>
          <cell r="B5405" t="str">
            <v>W21</v>
          </cell>
          <cell r="C5405">
            <v>43242</v>
          </cell>
          <cell r="D5405" t="str">
            <v>B</v>
          </cell>
          <cell r="E5405" t="str">
            <v>PACKING</v>
          </cell>
          <cell r="G5405" t="str">
            <v>Old</v>
          </cell>
          <cell r="H5405" t="str">
            <v>Clear View Cover</v>
          </cell>
          <cell r="J5405">
            <v>137</v>
          </cell>
          <cell r="L5405">
            <v>3</v>
          </cell>
        </row>
        <row r="5406">
          <cell r="A5406" t="str">
            <v>M5</v>
          </cell>
          <cell r="B5406" t="str">
            <v>W21</v>
          </cell>
          <cell r="C5406">
            <v>43242</v>
          </cell>
          <cell r="D5406" t="str">
            <v>B</v>
          </cell>
          <cell r="E5406" t="str">
            <v>PACKING</v>
          </cell>
          <cell r="G5406" t="str">
            <v>Old</v>
          </cell>
          <cell r="H5406" t="str">
            <v>Clear View Cover</v>
          </cell>
          <cell r="J5406">
            <v>40</v>
          </cell>
          <cell r="L5406">
            <v>0</v>
          </cell>
        </row>
        <row r="5407">
          <cell r="A5407" t="str">
            <v>M5</v>
          </cell>
          <cell r="B5407" t="str">
            <v>W21</v>
          </cell>
          <cell r="C5407">
            <v>43242</v>
          </cell>
          <cell r="D5407" t="str">
            <v>B</v>
          </cell>
          <cell r="E5407" t="str">
            <v>MAIN HEATING</v>
          </cell>
          <cell r="G5407" t="str">
            <v>New</v>
          </cell>
          <cell r="H5407" t="str">
            <v>Clear View Cover</v>
          </cell>
          <cell r="J5407">
            <v>1131</v>
          </cell>
          <cell r="L5407">
            <v>0</v>
          </cell>
        </row>
        <row r="5408">
          <cell r="A5408" t="str">
            <v>M5</v>
          </cell>
          <cell r="B5408" t="str">
            <v>W21</v>
          </cell>
          <cell r="C5408">
            <v>43242</v>
          </cell>
          <cell r="D5408" t="str">
            <v>B</v>
          </cell>
          <cell r="E5408" t="str">
            <v>MAIN HEATING</v>
          </cell>
          <cell r="G5408" t="str">
            <v>New</v>
          </cell>
          <cell r="H5408" t="str">
            <v>Clear View Cover</v>
          </cell>
          <cell r="J5408">
            <v>15</v>
          </cell>
          <cell r="L5408">
            <v>0</v>
          </cell>
        </row>
        <row r="5409">
          <cell r="A5409" t="str">
            <v>M5</v>
          </cell>
          <cell r="B5409" t="str">
            <v>W21</v>
          </cell>
          <cell r="C5409">
            <v>43242</v>
          </cell>
          <cell r="D5409" t="str">
            <v>B</v>
          </cell>
          <cell r="E5409" t="str">
            <v>MAIN HEATING</v>
          </cell>
          <cell r="G5409" t="str">
            <v>New</v>
          </cell>
          <cell r="H5409" t="str">
            <v>Clear View Cover</v>
          </cell>
          <cell r="J5409">
            <v>360</v>
          </cell>
          <cell r="L5409">
            <v>0</v>
          </cell>
        </row>
        <row r="5410">
          <cell r="A5410" t="str">
            <v>M5</v>
          </cell>
          <cell r="B5410" t="str">
            <v>W21</v>
          </cell>
          <cell r="C5410">
            <v>43242</v>
          </cell>
          <cell r="D5410" t="str">
            <v>B</v>
          </cell>
          <cell r="E5410" t="str">
            <v>ASSY</v>
          </cell>
          <cell r="G5410" t="str">
            <v>New</v>
          </cell>
          <cell r="H5410" t="str">
            <v>Clear View Cover</v>
          </cell>
          <cell r="J5410">
            <v>500</v>
          </cell>
          <cell r="L5410">
            <v>0</v>
          </cell>
        </row>
        <row r="5411">
          <cell r="A5411" t="str">
            <v>M5</v>
          </cell>
          <cell r="B5411" t="str">
            <v>W21</v>
          </cell>
          <cell r="C5411">
            <v>43242</v>
          </cell>
          <cell r="D5411" t="str">
            <v>B</v>
          </cell>
          <cell r="E5411" t="str">
            <v>ASSY</v>
          </cell>
          <cell r="G5411" t="str">
            <v>New</v>
          </cell>
          <cell r="H5411" t="str">
            <v>Clear View Cover</v>
          </cell>
          <cell r="J5411">
            <v>640</v>
          </cell>
          <cell r="L5411">
            <v>0</v>
          </cell>
        </row>
        <row r="5412">
          <cell r="A5412" t="str">
            <v>M5</v>
          </cell>
          <cell r="B5412" t="str">
            <v>W21</v>
          </cell>
          <cell r="C5412">
            <v>43242</v>
          </cell>
          <cell r="D5412" t="str">
            <v>B</v>
          </cell>
          <cell r="E5412" t="str">
            <v>ASSY</v>
          </cell>
          <cell r="G5412" t="str">
            <v>New</v>
          </cell>
          <cell r="H5412" t="str">
            <v>Clear View Cover</v>
          </cell>
          <cell r="J5412">
            <v>550</v>
          </cell>
          <cell r="L5412">
            <v>0</v>
          </cell>
        </row>
        <row r="5413">
          <cell r="A5413" t="str">
            <v>M5</v>
          </cell>
          <cell r="B5413" t="str">
            <v>W21</v>
          </cell>
          <cell r="C5413">
            <v>43242</v>
          </cell>
          <cell r="D5413" t="str">
            <v>B</v>
          </cell>
          <cell r="E5413" t="str">
            <v>ASSY</v>
          </cell>
          <cell r="G5413" t="str">
            <v>Old</v>
          </cell>
          <cell r="H5413" t="str">
            <v>Flip Cover</v>
          </cell>
          <cell r="J5413">
            <v>418</v>
          </cell>
          <cell r="L5413">
            <v>0</v>
          </cell>
        </row>
        <row r="5414">
          <cell r="A5414" t="str">
            <v>M5</v>
          </cell>
          <cell r="B5414" t="str">
            <v>W21</v>
          </cell>
          <cell r="C5414">
            <v>43242</v>
          </cell>
          <cell r="D5414" t="str">
            <v>B</v>
          </cell>
          <cell r="E5414" t="str">
            <v>ASSY</v>
          </cell>
          <cell r="G5414" t="str">
            <v>Old</v>
          </cell>
          <cell r="H5414" t="str">
            <v>Flip Cover</v>
          </cell>
          <cell r="J5414">
            <v>205</v>
          </cell>
          <cell r="L5414">
            <v>0</v>
          </cell>
        </row>
        <row r="5415">
          <cell r="A5415" t="str">
            <v>M5</v>
          </cell>
          <cell r="B5415" t="str">
            <v>W21</v>
          </cell>
          <cell r="C5415">
            <v>43242</v>
          </cell>
          <cell r="D5415" t="str">
            <v>B</v>
          </cell>
          <cell r="E5415" t="str">
            <v>ASSY</v>
          </cell>
          <cell r="G5415" t="str">
            <v>Old</v>
          </cell>
          <cell r="H5415" t="str">
            <v>Flip Cover</v>
          </cell>
          <cell r="J5415">
            <v>567</v>
          </cell>
          <cell r="L5415">
            <v>0</v>
          </cell>
        </row>
        <row r="5416">
          <cell r="A5416" t="str">
            <v>M5</v>
          </cell>
          <cell r="B5416" t="str">
            <v>W21</v>
          </cell>
          <cell r="C5416">
            <v>43242</v>
          </cell>
          <cell r="D5416" t="str">
            <v>B</v>
          </cell>
          <cell r="E5416" t="str">
            <v>ASSY</v>
          </cell>
          <cell r="G5416" t="str">
            <v>Old</v>
          </cell>
          <cell r="H5416" t="str">
            <v>Clear View Cover</v>
          </cell>
          <cell r="J5416">
            <v>950</v>
          </cell>
          <cell r="L5416">
            <v>0</v>
          </cell>
        </row>
        <row r="5417">
          <cell r="A5417" t="str">
            <v>M5</v>
          </cell>
          <cell r="B5417" t="str">
            <v>W21</v>
          </cell>
          <cell r="C5417">
            <v>43242</v>
          </cell>
          <cell r="D5417" t="str">
            <v>B</v>
          </cell>
          <cell r="E5417" t="str">
            <v>ASSY</v>
          </cell>
          <cell r="G5417" t="str">
            <v>Old</v>
          </cell>
          <cell r="H5417" t="str">
            <v>Clear View Cover</v>
          </cell>
          <cell r="J5417">
            <v>318</v>
          </cell>
          <cell r="L5417">
            <v>0</v>
          </cell>
        </row>
        <row r="5418">
          <cell r="A5418" t="str">
            <v>M5</v>
          </cell>
          <cell r="B5418" t="str">
            <v>W21</v>
          </cell>
          <cell r="C5418">
            <v>43242</v>
          </cell>
          <cell r="D5418" t="str">
            <v>B</v>
          </cell>
          <cell r="E5418" t="str">
            <v>ASSY</v>
          </cell>
          <cell r="G5418" t="str">
            <v>New</v>
          </cell>
          <cell r="H5418" t="str">
            <v>Clear View Cover</v>
          </cell>
          <cell r="J5418">
            <v>920</v>
          </cell>
          <cell r="L5418">
            <v>0</v>
          </cell>
        </row>
        <row r="5419">
          <cell r="A5419" t="str">
            <v>M5</v>
          </cell>
          <cell r="B5419" t="str">
            <v>W21</v>
          </cell>
          <cell r="C5419">
            <v>43242</v>
          </cell>
          <cell r="D5419" t="str">
            <v>B</v>
          </cell>
          <cell r="E5419" t="str">
            <v>ASSY</v>
          </cell>
          <cell r="G5419" t="str">
            <v>New</v>
          </cell>
          <cell r="H5419" t="str">
            <v>Clear View Cover</v>
          </cell>
          <cell r="J5419">
            <v>66</v>
          </cell>
          <cell r="L5419">
            <v>0</v>
          </cell>
        </row>
        <row r="5420">
          <cell r="A5420" t="str">
            <v>M5</v>
          </cell>
          <cell r="B5420" t="str">
            <v>W21</v>
          </cell>
          <cell r="C5420">
            <v>43242</v>
          </cell>
          <cell r="D5420" t="str">
            <v>B</v>
          </cell>
          <cell r="E5420" t="str">
            <v>ASSY</v>
          </cell>
          <cell r="G5420" t="str">
            <v>New</v>
          </cell>
          <cell r="H5420" t="str">
            <v>Clear View Cover</v>
          </cell>
          <cell r="J5420">
            <v>196</v>
          </cell>
          <cell r="L5420">
            <v>0</v>
          </cell>
        </row>
        <row r="5421">
          <cell r="A5421" t="str">
            <v>M5</v>
          </cell>
          <cell r="B5421" t="str">
            <v>W21</v>
          </cell>
          <cell r="C5421">
            <v>43242</v>
          </cell>
          <cell r="D5421" t="str">
            <v>B</v>
          </cell>
          <cell r="E5421" t="str">
            <v>ASSY</v>
          </cell>
          <cell r="G5421" t="str">
            <v>New</v>
          </cell>
          <cell r="H5421" t="str">
            <v>Clear View Cover</v>
          </cell>
          <cell r="J5421">
            <v>580</v>
          </cell>
          <cell r="L5421">
            <v>0</v>
          </cell>
        </row>
        <row r="5422">
          <cell r="A5422" t="str">
            <v>M5</v>
          </cell>
          <cell r="B5422" t="str">
            <v>W21</v>
          </cell>
          <cell r="C5422">
            <v>43242</v>
          </cell>
          <cell r="D5422" t="str">
            <v>B</v>
          </cell>
          <cell r="E5422" t="str">
            <v>ASSY</v>
          </cell>
          <cell r="G5422" t="str">
            <v>Old</v>
          </cell>
          <cell r="H5422" t="str">
            <v>Book cover</v>
          </cell>
          <cell r="J5422">
            <v>731</v>
          </cell>
          <cell r="L5422">
            <v>3</v>
          </cell>
        </row>
        <row r="5423">
          <cell r="A5423" t="str">
            <v>M5</v>
          </cell>
          <cell r="B5423" t="str">
            <v>W21</v>
          </cell>
          <cell r="C5423">
            <v>43242</v>
          </cell>
          <cell r="D5423" t="str">
            <v>B</v>
          </cell>
          <cell r="E5423" t="str">
            <v>ASSY</v>
          </cell>
          <cell r="G5423" t="str">
            <v>Old</v>
          </cell>
          <cell r="H5423" t="str">
            <v>Book cover</v>
          </cell>
          <cell r="J5423">
            <v>467</v>
          </cell>
          <cell r="L5423">
            <v>4</v>
          </cell>
        </row>
        <row r="5424">
          <cell r="A5424" t="str">
            <v>M5</v>
          </cell>
          <cell r="B5424" t="str">
            <v>W21</v>
          </cell>
          <cell r="C5424">
            <v>43242</v>
          </cell>
          <cell r="D5424" t="str">
            <v>B</v>
          </cell>
          <cell r="E5424" t="str">
            <v>ASSY</v>
          </cell>
          <cell r="G5424" t="str">
            <v>Old</v>
          </cell>
          <cell r="H5424" t="str">
            <v>Book cover</v>
          </cell>
          <cell r="J5424">
            <v>1813</v>
          </cell>
          <cell r="L5424">
            <v>3</v>
          </cell>
        </row>
        <row r="5425">
          <cell r="A5425" t="str">
            <v>M5</v>
          </cell>
          <cell r="B5425" t="str">
            <v>W21</v>
          </cell>
          <cell r="C5425">
            <v>43242</v>
          </cell>
          <cell r="D5425" t="str">
            <v>B</v>
          </cell>
          <cell r="E5425" t="str">
            <v>ASSY</v>
          </cell>
          <cell r="G5425" t="str">
            <v>Old</v>
          </cell>
          <cell r="H5425" t="str">
            <v>Book cover</v>
          </cell>
          <cell r="J5425">
            <v>197</v>
          </cell>
          <cell r="L5425">
            <v>0</v>
          </cell>
        </row>
        <row r="5426">
          <cell r="A5426" t="str">
            <v>M5</v>
          </cell>
          <cell r="B5426" t="str">
            <v>W21</v>
          </cell>
          <cell r="C5426">
            <v>43242</v>
          </cell>
          <cell r="D5426" t="str">
            <v>B</v>
          </cell>
          <cell r="E5426" t="str">
            <v>ASSY</v>
          </cell>
          <cell r="G5426" t="str">
            <v>Old</v>
          </cell>
          <cell r="H5426" t="str">
            <v>Book cover</v>
          </cell>
          <cell r="J5426">
            <v>600</v>
          </cell>
          <cell r="L5426">
            <v>2</v>
          </cell>
        </row>
        <row r="5427">
          <cell r="A5427" t="str">
            <v>M5</v>
          </cell>
          <cell r="B5427" t="str">
            <v>W21</v>
          </cell>
          <cell r="C5427">
            <v>43242</v>
          </cell>
          <cell r="D5427" t="str">
            <v>B</v>
          </cell>
          <cell r="E5427" t="str">
            <v>ASSY</v>
          </cell>
          <cell r="G5427" t="str">
            <v>Old</v>
          </cell>
          <cell r="H5427" t="str">
            <v>Book cover</v>
          </cell>
          <cell r="J5427">
            <v>652</v>
          </cell>
          <cell r="L5427">
            <v>1</v>
          </cell>
        </row>
        <row r="5428">
          <cell r="A5428" t="str">
            <v>M5</v>
          </cell>
          <cell r="B5428" t="str">
            <v>W21</v>
          </cell>
          <cell r="C5428">
            <v>43242</v>
          </cell>
          <cell r="D5428" t="str">
            <v>B</v>
          </cell>
          <cell r="E5428" t="str">
            <v>EDGE COATING</v>
          </cell>
          <cell r="G5428" t="str">
            <v>Old</v>
          </cell>
          <cell r="H5428" t="str">
            <v>Book cover</v>
          </cell>
          <cell r="J5428">
            <v>1261</v>
          </cell>
          <cell r="L5428">
            <v>0</v>
          </cell>
        </row>
        <row r="5429">
          <cell r="A5429" t="str">
            <v>M5</v>
          </cell>
          <cell r="B5429" t="str">
            <v>W21</v>
          </cell>
          <cell r="C5429">
            <v>43242</v>
          </cell>
          <cell r="D5429" t="str">
            <v>B</v>
          </cell>
          <cell r="E5429" t="str">
            <v>EDGE COATING</v>
          </cell>
          <cell r="G5429" t="str">
            <v>Old</v>
          </cell>
          <cell r="H5429" t="str">
            <v>Book cover</v>
          </cell>
          <cell r="J5429">
            <v>168</v>
          </cell>
          <cell r="L5429">
            <v>0</v>
          </cell>
        </row>
        <row r="5430">
          <cell r="A5430" t="str">
            <v>M5</v>
          </cell>
          <cell r="B5430" t="str">
            <v>W21</v>
          </cell>
          <cell r="C5430">
            <v>43242</v>
          </cell>
          <cell r="D5430" t="str">
            <v>B</v>
          </cell>
          <cell r="E5430" t="str">
            <v>EDGE COATING</v>
          </cell>
          <cell r="G5430" t="str">
            <v>Old</v>
          </cell>
          <cell r="H5430" t="str">
            <v>Book cover</v>
          </cell>
          <cell r="J5430">
            <v>439</v>
          </cell>
          <cell r="L5430">
            <v>0</v>
          </cell>
        </row>
        <row r="5431">
          <cell r="A5431" t="str">
            <v>M5</v>
          </cell>
          <cell r="B5431" t="str">
            <v>W21</v>
          </cell>
          <cell r="C5431">
            <v>43242</v>
          </cell>
          <cell r="D5431" t="str">
            <v>B</v>
          </cell>
          <cell r="E5431" t="str">
            <v>EDGE COATING</v>
          </cell>
          <cell r="G5431" t="str">
            <v>Old</v>
          </cell>
          <cell r="H5431" t="str">
            <v>Book cover</v>
          </cell>
          <cell r="J5431">
            <v>917</v>
          </cell>
          <cell r="L5431">
            <v>0</v>
          </cell>
        </row>
        <row r="5432">
          <cell r="A5432" t="str">
            <v>M5</v>
          </cell>
          <cell r="B5432" t="str">
            <v>W21</v>
          </cell>
          <cell r="C5432">
            <v>43242</v>
          </cell>
          <cell r="D5432" t="str">
            <v>B</v>
          </cell>
          <cell r="E5432" t="str">
            <v>EDGE COATING</v>
          </cell>
          <cell r="G5432" t="str">
            <v>Old</v>
          </cell>
          <cell r="H5432" t="str">
            <v>Book cover</v>
          </cell>
          <cell r="J5432">
            <v>64</v>
          </cell>
          <cell r="L5432">
            <v>0</v>
          </cell>
        </row>
        <row r="5433">
          <cell r="A5433" t="str">
            <v>M5</v>
          </cell>
          <cell r="B5433" t="str">
            <v>W21</v>
          </cell>
          <cell r="C5433">
            <v>43242</v>
          </cell>
          <cell r="D5433" t="str">
            <v>B</v>
          </cell>
          <cell r="E5433" t="str">
            <v>EDGE COATING</v>
          </cell>
          <cell r="G5433" t="str">
            <v>Old</v>
          </cell>
          <cell r="H5433" t="str">
            <v>Book cover</v>
          </cell>
          <cell r="J5433">
            <v>879</v>
          </cell>
          <cell r="L5433">
            <v>0</v>
          </cell>
        </row>
        <row r="5434">
          <cell r="A5434" t="str">
            <v>M5</v>
          </cell>
          <cell r="B5434" t="str">
            <v>W21</v>
          </cell>
          <cell r="C5434">
            <v>43242</v>
          </cell>
          <cell r="D5434" t="str">
            <v>B</v>
          </cell>
          <cell r="E5434" t="str">
            <v>EDGE COATING</v>
          </cell>
          <cell r="G5434" t="str">
            <v>Old</v>
          </cell>
          <cell r="H5434" t="str">
            <v>Book cover</v>
          </cell>
          <cell r="J5434">
            <v>67</v>
          </cell>
          <cell r="L5434">
            <v>0</v>
          </cell>
        </row>
        <row r="5435">
          <cell r="A5435" t="str">
            <v>M5</v>
          </cell>
          <cell r="B5435" t="str">
            <v>W21</v>
          </cell>
          <cell r="C5435">
            <v>43242</v>
          </cell>
          <cell r="D5435" t="str">
            <v>B</v>
          </cell>
          <cell r="E5435" t="str">
            <v>EDGE COATING</v>
          </cell>
          <cell r="G5435" t="str">
            <v>Old</v>
          </cell>
          <cell r="H5435" t="str">
            <v>Book cover</v>
          </cell>
          <cell r="J5435">
            <v>7</v>
          </cell>
          <cell r="L5435">
            <v>0</v>
          </cell>
        </row>
        <row r="5436">
          <cell r="A5436" t="str">
            <v>M5</v>
          </cell>
          <cell r="B5436" t="str">
            <v>W21</v>
          </cell>
          <cell r="C5436">
            <v>43242</v>
          </cell>
          <cell r="D5436" t="str">
            <v>B</v>
          </cell>
          <cell r="E5436" t="str">
            <v>EDGE COATING</v>
          </cell>
          <cell r="G5436" t="str">
            <v>Old</v>
          </cell>
          <cell r="H5436" t="str">
            <v>Book cover</v>
          </cell>
          <cell r="J5436">
            <v>426</v>
          </cell>
          <cell r="L5436">
            <v>0</v>
          </cell>
        </row>
        <row r="5437">
          <cell r="A5437" t="str">
            <v>M5</v>
          </cell>
          <cell r="B5437" t="str">
            <v>W21</v>
          </cell>
          <cell r="C5437">
            <v>43242</v>
          </cell>
          <cell r="D5437" t="str">
            <v>B</v>
          </cell>
          <cell r="E5437" t="str">
            <v>EDGE COATING</v>
          </cell>
          <cell r="G5437" t="str">
            <v>Old</v>
          </cell>
          <cell r="H5437" t="str">
            <v>Book cover</v>
          </cell>
          <cell r="J5437">
            <v>244</v>
          </cell>
          <cell r="L5437">
            <v>0</v>
          </cell>
        </row>
        <row r="5438">
          <cell r="A5438" t="str">
            <v>M5</v>
          </cell>
          <cell r="B5438" t="str">
            <v>W21</v>
          </cell>
          <cell r="C5438">
            <v>43242</v>
          </cell>
          <cell r="D5438" t="str">
            <v>B</v>
          </cell>
          <cell r="E5438" t="str">
            <v>EDGE COATING</v>
          </cell>
          <cell r="G5438" t="str">
            <v>Old</v>
          </cell>
          <cell r="H5438" t="str">
            <v>Book cover</v>
          </cell>
          <cell r="J5438">
            <v>9</v>
          </cell>
          <cell r="L5438">
            <v>0</v>
          </cell>
        </row>
        <row r="5439">
          <cell r="A5439" t="str">
            <v>M5</v>
          </cell>
          <cell r="B5439" t="str">
            <v>W21</v>
          </cell>
          <cell r="C5439">
            <v>43242</v>
          </cell>
          <cell r="D5439" t="str">
            <v>B</v>
          </cell>
          <cell r="E5439" t="str">
            <v>ASSY</v>
          </cell>
          <cell r="G5439" t="str">
            <v>Old</v>
          </cell>
          <cell r="H5439" t="str">
            <v>Clear View Cover</v>
          </cell>
          <cell r="J5439">
            <v>464</v>
          </cell>
          <cell r="L5439">
            <v>0</v>
          </cell>
        </row>
        <row r="5440">
          <cell r="A5440" t="str">
            <v>M5</v>
          </cell>
          <cell r="B5440" t="str">
            <v>W21</v>
          </cell>
          <cell r="C5440">
            <v>43242</v>
          </cell>
          <cell r="D5440" t="str">
            <v>B</v>
          </cell>
          <cell r="E5440" t="str">
            <v>ASSY</v>
          </cell>
          <cell r="G5440" t="str">
            <v>Old</v>
          </cell>
          <cell r="H5440" t="str">
            <v>Clear View Cover</v>
          </cell>
          <cell r="J5440">
            <v>303</v>
          </cell>
          <cell r="L5440">
            <v>0</v>
          </cell>
        </row>
        <row r="5441">
          <cell r="A5441" t="str">
            <v>M5</v>
          </cell>
          <cell r="B5441" t="str">
            <v>W21</v>
          </cell>
          <cell r="C5441">
            <v>43242</v>
          </cell>
          <cell r="D5441" t="str">
            <v>B</v>
          </cell>
          <cell r="E5441" t="str">
            <v>ASSY</v>
          </cell>
          <cell r="G5441" t="str">
            <v>Old</v>
          </cell>
          <cell r="H5441" t="str">
            <v>Clear View Cover</v>
          </cell>
          <cell r="J5441">
            <v>120</v>
          </cell>
          <cell r="L5441">
            <v>0</v>
          </cell>
        </row>
        <row r="5442">
          <cell r="A5442" t="str">
            <v>M5</v>
          </cell>
          <cell r="B5442" t="str">
            <v>W21</v>
          </cell>
          <cell r="C5442">
            <v>43242</v>
          </cell>
          <cell r="D5442" t="str">
            <v>B</v>
          </cell>
          <cell r="E5442" t="str">
            <v>ASSY</v>
          </cell>
          <cell r="G5442" t="str">
            <v>Old</v>
          </cell>
          <cell r="H5442" t="str">
            <v>Clear View Cover</v>
          </cell>
          <cell r="J5442">
            <v>1333</v>
          </cell>
          <cell r="L5442">
            <v>0</v>
          </cell>
        </row>
        <row r="5443">
          <cell r="A5443" t="str">
            <v>M5</v>
          </cell>
          <cell r="B5443" t="str">
            <v>W21</v>
          </cell>
          <cell r="C5443">
            <v>43242</v>
          </cell>
          <cell r="D5443" t="str">
            <v>B</v>
          </cell>
          <cell r="E5443" t="str">
            <v>ASSY</v>
          </cell>
          <cell r="G5443" t="str">
            <v>Old</v>
          </cell>
          <cell r="H5443" t="str">
            <v>Clear View Cover</v>
          </cell>
          <cell r="J5443">
            <v>918</v>
          </cell>
          <cell r="L5443">
            <v>0</v>
          </cell>
        </row>
        <row r="5444">
          <cell r="A5444" t="str">
            <v>M5</v>
          </cell>
          <cell r="B5444" t="str">
            <v>W21</v>
          </cell>
          <cell r="C5444">
            <v>43242</v>
          </cell>
          <cell r="D5444" t="str">
            <v>B</v>
          </cell>
          <cell r="E5444" t="str">
            <v>ASSY</v>
          </cell>
          <cell r="G5444" t="str">
            <v>Old</v>
          </cell>
          <cell r="H5444" t="str">
            <v>Clear View Cover</v>
          </cell>
          <cell r="J5444">
            <v>523</v>
          </cell>
          <cell r="L5444">
            <v>0</v>
          </cell>
        </row>
        <row r="5445">
          <cell r="A5445" t="str">
            <v>M5</v>
          </cell>
          <cell r="B5445" t="str">
            <v>W21</v>
          </cell>
          <cell r="C5445">
            <v>43242</v>
          </cell>
          <cell r="D5445" t="str">
            <v>B</v>
          </cell>
          <cell r="E5445" t="str">
            <v>ASSY</v>
          </cell>
          <cell r="G5445" t="str">
            <v>Old</v>
          </cell>
          <cell r="H5445" t="str">
            <v>Clear View Cover</v>
          </cell>
          <cell r="J5445">
            <v>86</v>
          </cell>
          <cell r="L5445">
            <v>0</v>
          </cell>
        </row>
        <row r="5446">
          <cell r="A5446" t="str">
            <v>M5</v>
          </cell>
          <cell r="B5446" t="str">
            <v>W21</v>
          </cell>
          <cell r="C5446">
            <v>43242</v>
          </cell>
          <cell r="D5446" t="str">
            <v>B</v>
          </cell>
          <cell r="E5446" t="str">
            <v>ASSY</v>
          </cell>
          <cell r="G5446" t="str">
            <v>Old</v>
          </cell>
          <cell r="H5446" t="str">
            <v>Clear View Cover</v>
          </cell>
          <cell r="J5446">
            <v>137</v>
          </cell>
          <cell r="L5446">
            <v>0</v>
          </cell>
        </row>
        <row r="5447">
          <cell r="A5447" t="str">
            <v>M5</v>
          </cell>
          <cell r="B5447" t="str">
            <v>W21</v>
          </cell>
          <cell r="C5447">
            <v>43242</v>
          </cell>
          <cell r="D5447" t="str">
            <v>B</v>
          </cell>
          <cell r="E5447" t="str">
            <v>ASSY</v>
          </cell>
          <cell r="G5447" t="str">
            <v>Old</v>
          </cell>
          <cell r="H5447" t="str">
            <v>Clear View Cover</v>
          </cell>
          <cell r="J5447">
            <v>872</v>
          </cell>
          <cell r="L5447">
            <v>0</v>
          </cell>
        </row>
        <row r="5448">
          <cell r="A5448" t="str">
            <v>M5</v>
          </cell>
          <cell r="B5448" t="str">
            <v>W21</v>
          </cell>
          <cell r="C5448">
            <v>43242</v>
          </cell>
          <cell r="D5448" t="str">
            <v>B</v>
          </cell>
          <cell r="E5448" t="str">
            <v>ASSY</v>
          </cell>
          <cell r="G5448" t="str">
            <v>Old</v>
          </cell>
          <cell r="H5448" t="str">
            <v>Clear View Cover</v>
          </cell>
          <cell r="J5448">
            <v>318</v>
          </cell>
          <cell r="L5448">
            <v>0</v>
          </cell>
        </row>
        <row r="5449">
          <cell r="A5449" t="str">
            <v>M5</v>
          </cell>
          <cell r="B5449" t="str">
            <v>W21</v>
          </cell>
          <cell r="C5449">
            <v>43242</v>
          </cell>
          <cell r="D5449" t="str">
            <v>B</v>
          </cell>
          <cell r="E5449" t="str">
            <v>MAIN HEATING</v>
          </cell>
          <cell r="G5449" t="str">
            <v>Old</v>
          </cell>
          <cell r="H5449" t="str">
            <v>Clear View Cover</v>
          </cell>
          <cell r="J5449">
            <v>172</v>
          </cell>
          <cell r="L5449">
            <v>0</v>
          </cell>
        </row>
        <row r="5450">
          <cell r="A5450" t="str">
            <v>M5</v>
          </cell>
          <cell r="B5450" t="str">
            <v>W21</v>
          </cell>
          <cell r="C5450">
            <v>43242</v>
          </cell>
          <cell r="D5450" t="str">
            <v>B</v>
          </cell>
          <cell r="E5450" t="str">
            <v>MAIN HEATING</v>
          </cell>
          <cell r="G5450" t="str">
            <v>Old</v>
          </cell>
          <cell r="H5450" t="str">
            <v>Clear View Cover</v>
          </cell>
          <cell r="J5450">
            <v>336</v>
          </cell>
          <cell r="L5450">
            <v>0</v>
          </cell>
        </row>
        <row r="5451">
          <cell r="A5451" t="str">
            <v>M5</v>
          </cell>
          <cell r="B5451" t="str">
            <v>W21</v>
          </cell>
          <cell r="C5451">
            <v>43242</v>
          </cell>
          <cell r="D5451" t="str">
            <v>B</v>
          </cell>
          <cell r="E5451" t="str">
            <v>MAIN HEATING</v>
          </cell>
          <cell r="G5451" t="str">
            <v>Old</v>
          </cell>
          <cell r="H5451" t="str">
            <v>Clear View Cover</v>
          </cell>
          <cell r="J5451">
            <v>1209</v>
          </cell>
          <cell r="L5451">
            <v>0</v>
          </cell>
        </row>
        <row r="5452">
          <cell r="A5452" t="str">
            <v>M5</v>
          </cell>
          <cell r="B5452" t="str">
            <v>W21</v>
          </cell>
          <cell r="C5452">
            <v>43242</v>
          </cell>
          <cell r="D5452" t="str">
            <v>B</v>
          </cell>
          <cell r="E5452" t="str">
            <v>MAIN HEATING</v>
          </cell>
          <cell r="G5452" t="str">
            <v>Old</v>
          </cell>
          <cell r="H5452" t="str">
            <v>Clear View Cover</v>
          </cell>
          <cell r="J5452">
            <v>777</v>
          </cell>
          <cell r="L5452">
            <v>0</v>
          </cell>
        </row>
        <row r="5453">
          <cell r="A5453" t="str">
            <v>M5</v>
          </cell>
          <cell r="B5453" t="str">
            <v>W21</v>
          </cell>
          <cell r="C5453">
            <v>43242</v>
          </cell>
          <cell r="D5453" t="str">
            <v>B</v>
          </cell>
          <cell r="E5453" t="str">
            <v>MAIN HEATING</v>
          </cell>
          <cell r="G5453" t="str">
            <v>Old</v>
          </cell>
          <cell r="H5453" t="str">
            <v>Clear View Cover</v>
          </cell>
          <cell r="J5453">
            <v>42</v>
          </cell>
          <cell r="L5453">
            <v>0</v>
          </cell>
        </row>
        <row r="5454">
          <cell r="A5454" t="str">
            <v>M5</v>
          </cell>
          <cell r="B5454" t="str">
            <v>W21</v>
          </cell>
          <cell r="C5454">
            <v>43242</v>
          </cell>
          <cell r="D5454" t="str">
            <v>B</v>
          </cell>
          <cell r="E5454" t="str">
            <v>MAIN HEATING</v>
          </cell>
          <cell r="G5454" t="str">
            <v>Old</v>
          </cell>
          <cell r="H5454" t="str">
            <v>Clear View Cover</v>
          </cell>
          <cell r="J5454">
            <v>30</v>
          </cell>
          <cell r="L5454">
            <v>0</v>
          </cell>
        </row>
        <row r="5455">
          <cell r="A5455" t="str">
            <v>M5</v>
          </cell>
          <cell r="B5455" t="str">
            <v>W21</v>
          </cell>
          <cell r="C5455">
            <v>43242</v>
          </cell>
          <cell r="D5455" t="str">
            <v>B</v>
          </cell>
          <cell r="E5455" t="str">
            <v>MAIN HEATING</v>
          </cell>
          <cell r="G5455" t="str">
            <v>New</v>
          </cell>
          <cell r="H5455" t="str">
            <v>Clear View Cover</v>
          </cell>
          <cell r="J5455">
            <v>75</v>
          </cell>
          <cell r="L5455">
            <v>0</v>
          </cell>
        </row>
        <row r="5456">
          <cell r="A5456" t="str">
            <v>M5</v>
          </cell>
          <cell r="B5456" t="str">
            <v>W21</v>
          </cell>
          <cell r="C5456">
            <v>43242</v>
          </cell>
          <cell r="D5456" t="str">
            <v>B</v>
          </cell>
          <cell r="E5456" t="str">
            <v>MAIN HEATING</v>
          </cell>
          <cell r="G5456" t="str">
            <v>New</v>
          </cell>
          <cell r="H5456" t="str">
            <v>Clear View Cover</v>
          </cell>
          <cell r="J5456">
            <v>4</v>
          </cell>
          <cell r="L5456">
            <v>0</v>
          </cell>
        </row>
        <row r="5457">
          <cell r="A5457" t="str">
            <v>M5</v>
          </cell>
          <cell r="B5457" t="str">
            <v>W21</v>
          </cell>
          <cell r="C5457">
            <v>43242</v>
          </cell>
          <cell r="D5457" t="str">
            <v>B</v>
          </cell>
          <cell r="E5457" t="str">
            <v>MAIN HEATING</v>
          </cell>
          <cell r="G5457" t="str">
            <v>New</v>
          </cell>
          <cell r="H5457" t="str">
            <v>Clear View Cover</v>
          </cell>
          <cell r="J5457">
            <v>860</v>
          </cell>
          <cell r="L5457">
            <v>0</v>
          </cell>
        </row>
        <row r="5458">
          <cell r="A5458" t="str">
            <v>M5</v>
          </cell>
          <cell r="B5458" t="str">
            <v>W21</v>
          </cell>
          <cell r="C5458">
            <v>43242</v>
          </cell>
          <cell r="D5458" t="str">
            <v>B</v>
          </cell>
          <cell r="E5458" t="str">
            <v>PACKING</v>
          </cell>
          <cell r="G5458" t="str">
            <v>New</v>
          </cell>
          <cell r="H5458" t="str">
            <v>Clear View Cover</v>
          </cell>
          <cell r="J5458">
            <v>381</v>
          </cell>
          <cell r="L5458">
            <v>6</v>
          </cell>
        </row>
        <row r="5459">
          <cell r="A5459" t="str">
            <v>M5</v>
          </cell>
          <cell r="B5459" t="str">
            <v>W21</v>
          </cell>
          <cell r="C5459">
            <v>43242</v>
          </cell>
          <cell r="D5459" t="str">
            <v>B</v>
          </cell>
          <cell r="E5459" t="str">
            <v>PACKING</v>
          </cell>
          <cell r="G5459" t="str">
            <v>New</v>
          </cell>
          <cell r="H5459" t="str">
            <v>Clear View Cover</v>
          </cell>
          <cell r="J5459">
            <v>1039</v>
          </cell>
          <cell r="L5459">
            <v>2</v>
          </cell>
        </row>
        <row r="5460">
          <cell r="A5460" t="str">
            <v>M5</v>
          </cell>
          <cell r="B5460" t="str">
            <v>W21</v>
          </cell>
          <cell r="C5460">
            <v>43242</v>
          </cell>
          <cell r="D5460" t="str">
            <v>B</v>
          </cell>
          <cell r="E5460" t="str">
            <v>PACKING</v>
          </cell>
          <cell r="G5460" t="str">
            <v>Old</v>
          </cell>
          <cell r="H5460" t="str">
            <v>Flip Cover</v>
          </cell>
          <cell r="J5460">
            <v>658</v>
          </cell>
          <cell r="L5460">
            <v>4</v>
          </cell>
        </row>
        <row r="5461">
          <cell r="A5461" t="str">
            <v>M5</v>
          </cell>
          <cell r="B5461" t="str">
            <v>W21</v>
          </cell>
          <cell r="C5461">
            <v>43242</v>
          </cell>
          <cell r="D5461" t="str">
            <v>B</v>
          </cell>
          <cell r="E5461" t="str">
            <v>PACKING</v>
          </cell>
          <cell r="G5461" t="str">
            <v>Old</v>
          </cell>
          <cell r="H5461" t="str">
            <v>Clear View Cover</v>
          </cell>
          <cell r="J5461">
            <v>911</v>
          </cell>
          <cell r="L5461">
            <v>17</v>
          </cell>
        </row>
        <row r="5462">
          <cell r="A5462" t="str">
            <v>M5</v>
          </cell>
          <cell r="B5462" t="str">
            <v>W21</v>
          </cell>
          <cell r="C5462">
            <v>43242</v>
          </cell>
          <cell r="D5462" t="str">
            <v>B</v>
          </cell>
          <cell r="E5462" t="str">
            <v>PACKING</v>
          </cell>
          <cell r="G5462" t="str">
            <v>Old</v>
          </cell>
          <cell r="H5462" t="str">
            <v>Clear View Cover</v>
          </cell>
          <cell r="J5462">
            <v>151</v>
          </cell>
          <cell r="L5462">
            <v>1</v>
          </cell>
        </row>
        <row r="5463">
          <cell r="A5463" t="str">
            <v>M5</v>
          </cell>
          <cell r="B5463" t="str">
            <v>W21</v>
          </cell>
          <cell r="C5463">
            <v>43242</v>
          </cell>
          <cell r="D5463" t="str">
            <v>B</v>
          </cell>
          <cell r="E5463" t="str">
            <v>EDGE COATING</v>
          </cell>
          <cell r="G5463" t="str">
            <v>New</v>
          </cell>
          <cell r="H5463" t="str">
            <v>Clear View Cover</v>
          </cell>
          <cell r="J5463">
            <v>720</v>
          </cell>
          <cell r="L5463">
            <v>0</v>
          </cell>
        </row>
        <row r="5464">
          <cell r="A5464" t="str">
            <v>M5</v>
          </cell>
          <cell r="B5464" t="str">
            <v>W21</v>
          </cell>
          <cell r="C5464">
            <v>43242</v>
          </cell>
          <cell r="D5464" t="str">
            <v>B</v>
          </cell>
          <cell r="E5464" t="str">
            <v>EDGE COATING</v>
          </cell>
          <cell r="G5464" t="str">
            <v>New</v>
          </cell>
          <cell r="H5464" t="str">
            <v>Clear View Cover</v>
          </cell>
          <cell r="J5464">
            <v>1040</v>
          </cell>
          <cell r="L5464">
            <v>0</v>
          </cell>
        </row>
        <row r="5465">
          <cell r="A5465" t="str">
            <v>M5</v>
          </cell>
          <cell r="B5465" t="str">
            <v>W21</v>
          </cell>
          <cell r="C5465">
            <v>43242</v>
          </cell>
          <cell r="D5465" t="str">
            <v>B</v>
          </cell>
          <cell r="E5465" t="str">
            <v>EDGE COATING</v>
          </cell>
          <cell r="G5465" t="str">
            <v>New</v>
          </cell>
          <cell r="H5465" t="str">
            <v>Clear View Cover</v>
          </cell>
          <cell r="J5465">
            <v>58</v>
          </cell>
          <cell r="L5465">
            <v>0</v>
          </cell>
        </row>
        <row r="5466">
          <cell r="A5466" t="str">
            <v>M5</v>
          </cell>
          <cell r="B5466" t="str">
            <v>W21</v>
          </cell>
          <cell r="C5466">
            <v>43242</v>
          </cell>
          <cell r="D5466" t="str">
            <v>B</v>
          </cell>
          <cell r="E5466" t="str">
            <v>EDGE COATING</v>
          </cell>
          <cell r="G5466" t="str">
            <v>New</v>
          </cell>
          <cell r="H5466" t="str">
            <v>Clear View Cover</v>
          </cell>
          <cell r="J5466">
            <v>360</v>
          </cell>
          <cell r="L5466">
            <v>0</v>
          </cell>
        </row>
        <row r="5467">
          <cell r="A5467" t="str">
            <v>M5</v>
          </cell>
          <cell r="B5467" t="str">
            <v>W21</v>
          </cell>
          <cell r="C5467">
            <v>43242</v>
          </cell>
          <cell r="D5467" t="str">
            <v>B</v>
          </cell>
          <cell r="E5467" t="str">
            <v>EDGE COATING</v>
          </cell>
          <cell r="G5467" t="str">
            <v>New</v>
          </cell>
          <cell r="H5467" t="str">
            <v>Clear View Cover</v>
          </cell>
          <cell r="J5467">
            <v>607</v>
          </cell>
          <cell r="L5467">
            <v>0</v>
          </cell>
        </row>
        <row r="5468">
          <cell r="A5468" t="str">
            <v>M5</v>
          </cell>
          <cell r="B5468" t="str">
            <v>W21</v>
          </cell>
          <cell r="C5468">
            <v>43242</v>
          </cell>
          <cell r="D5468" t="str">
            <v>B</v>
          </cell>
          <cell r="E5468" t="str">
            <v>EDGE COATING</v>
          </cell>
          <cell r="G5468" t="str">
            <v>Old</v>
          </cell>
          <cell r="H5468" t="str">
            <v>Clear View Cover</v>
          </cell>
          <cell r="J5468">
            <v>1121</v>
          </cell>
          <cell r="L5468">
            <v>0</v>
          </cell>
        </row>
        <row r="5469">
          <cell r="A5469" t="str">
            <v>M5</v>
          </cell>
          <cell r="B5469" t="str">
            <v>W21</v>
          </cell>
          <cell r="C5469">
            <v>43242</v>
          </cell>
          <cell r="D5469" t="str">
            <v>B</v>
          </cell>
          <cell r="E5469" t="str">
            <v>EDGE COATING</v>
          </cell>
          <cell r="G5469" t="str">
            <v>Old</v>
          </cell>
          <cell r="H5469" t="str">
            <v>Clear View Cover</v>
          </cell>
          <cell r="J5469">
            <v>343</v>
          </cell>
          <cell r="L5469">
            <v>0</v>
          </cell>
        </row>
        <row r="5470">
          <cell r="A5470" t="str">
            <v>M5</v>
          </cell>
          <cell r="B5470" t="str">
            <v>W21</v>
          </cell>
          <cell r="C5470">
            <v>43242</v>
          </cell>
          <cell r="D5470" t="str">
            <v>B</v>
          </cell>
          <cell r="E5470" t="str">
            <v>EDGE COATING</v>
          </cell>
          <cell r="G5470" t="str">
            <v>Old</v>
          </cell>
          <cell r="H5470" t="str">
            <v>Clear View Cover</v>
          </cell>
          <cell r="J5470">
            <v>272</v>
          </cell>
          <cell r="L5470">
            <v>0</v>
          </cell>
        </row>
        <row r="5471">
          <cell r="A5471" t="str">
            <v>M5</v>
          </cell>
          <cell r="B5471" t="str">
            <v>W21</v>
          </cell>
          <cell r="C5471">
            <v>43242</v>
          </cell>
          <cell r="D5471" t="str">
            <v>B</v>
          </cell>
          <cell r="E5471" t="str">
            <v>EDGE COATING</v>
          </cell>
          <cell r="G5471" t="str">
            <v>Old</v>
          </cell>
          <cell r="H5471" t="str">
            <v>Clear View Cover</v>
          </cell>
          <cell r="J5471">
            <v>103</v>
          </cell>
          <cell r="L5471">
            <v>0</v>
          </cell>
        </row>
        <row r="5472">
          <cell r="A5472" t="str">
            <v>M5</v>
          </cell>
          <cell r="B5472" t="str">
            <v>W21</v>
          </cell>
          <cell r="C5472">
            <v>43242</v>
          </cell>
          <cell r="D5472" t="str">
            <v>B</v>
          </cell>
          <cell r="E5472" t="str">
            <v>EDGE COATING</v>
          </cell>
          <cell r="G5472" t="str">
            <v>Old</v>
          </cell>
          <cell r="H5472" t="str">
            <v>Clear View Cover</v>
          </cell>
          <cell r="J5472">
            <v>838</v>
          </cell>
          <cell r="L5472">
            <v>0</v>
          </cell>
        </row>
        <row r="5473">
          <cell r="A5473" t="str">
            <v>M5</v>
          </cell>
          <cell r="B5473" t="str">
            <v>W21</v>
          </cell>
          <cell r="C5473">
            <v>43242</v>
          </cell>
          <cell r="D5473" t="str">
            <v>B</v>
          </cell>
          <cell r="E5473" t="str">
            <v>EDGE COATING</v>
          </cell>
          <cell r="G5473" t="str">
            <v>Old</v>
          </cell>
          <cell r="H5473" t="str">
            <v>Clear View Cover</v>
          </cell>
          <cell r="J5473">
            <v>165</v>
          </cell>
          <cell r="L5473">
            <v>0</v>
          </cell>
        </row>
        <row r="5474">
          <cell r="A5474" t="str">
            <v>M5</v>
          </cell>
          <cell r="B5474" t="str">
            <v>W21</v>
          </cell>
          <cell r="C5474">
            <v>43242</v>
          </cell>
          <cell r="D5474" t="str">
            <v>B</v>
          </cell>
          <cell r="E5474" t="str">
            <v>EDGE COATING</v>
          </cell>
          <cell r="G5474" t="str">
            <v>Old</v>
          </cell>
          <cell r="H5474" t="str">
            <v>Clear View Cover</v>
          </cell>
          <cell r="J5474">
            <v>320</v>
          </cell>
          <cell r="L5474">
            <v>0</v>
          </cell>
        </row>
        <row r="5475">
          <cell r="A5475" t="str">
            <v>M5</v>
          </cell>
          <cell r="B5475" t="str">
            <v>W21</v>
          </cell>
          <cell r="C5475">
            <v>43242</v>
          </cell>
          <cell r="D5475" t="str">
            <v>B</v>
          </cell>
          <cell r="E5475" t="str">
            <v>EDGE COATING</v>
          </cell>
          <cell r="G5475" t="str">
            <v>Old</v>
          </cell>
          <cell r="H5475" t="str">
            <v>Clear View Cover</v>
          </cell>
          <cell r="J5475">
            <v>952</v>
          </cell>
          <cell r="L5475">
            <v>0</v>
          </cell>
        </row>
        <row r="5476">
          <cell r="A5476" t="str">
            <v>M5</v>
          </cell>
          <cell r="B5476" t="str">
            <v>W21</v>
          </cell>
          <cell r="C5476">
            <v>43242</v>
          </cell>
          <cell r="D5476" t="str">
            <v>B</v>
          </cell>
          <cell r="E5476" t="str">
            <v>EDGE COATING</v>
          </cell>
          <cell r="G5476" t="str">
            <v>Old</v>
          </cell>
          <cell r="H5476" t="str">
            <v>Clear View Cover</v>
          </cell>
          <cell r="J5476">
            <v>493</v>
          </cell>
          <cell r="L5476">
            <v>0</v>
          </cell>
        </row>
        <row r="5477">
          <cell r="A5477" t="str">
            <v>M5</v>
          </cell>
          <cell r="B5477" t="str">
            <v>W21</v>
          </cell>
          <cell r="C5477">
            <v>43242</v>
          </cell>
          <cell r="D5477" t="str">
            <v>B</v>
          </cell>
          <cell r="E5477" t="str">
            <v>EDGE COATING</v>
          </cell>
          <cell r="G5477" t="str">
            <v>Old</v>
          </cell>
          <cell r="H5477" t="str">
            <v>Clear View Cover</v>
          </cell>
          <cell r="J5477">
            <v>271</v>
          </cell>
          <cell r="L5477">
            <v>0</v>
          </cell>
        </row>
        <row r="5478">
          <cell r="A5478" t="str">
            <v>M5</v>
          </cell>
          <cell r="B5478" t="str">
            <v>W21</v>
          </cell>
          <cell r="C5478">
            <v>43242</v>
          </cell>
          <cell r="D5478" t="str">
            <v>B</v>
          </cell>
          <cell r="E5478" t="str">
            <v>EDGE COATING</v>
          </cell>
          <cell r="G5478" t="str">
            <v>New</v>
          </cell>
          <cell r="H5478" t="str">
            <v>Clear View Cover</v>
          </cell>
          <cell r="J5478">
            <v>283</v>
          </cell>
          <cell r="L5478">
            <v>0</v>
          </cell>
        </row>
        <row r="5479">
          <cell r="A5479" t="str">
            <v>M5</v>
          </cell>
          <cell r="B5479" t="str">
            <v>W21</v>
          </cell>
          <cell r="C5479">
            <v>43242</v>
          </cell>
          <cell r="D5479" t="str">
            <v>B</v>
          </cell>
          <cell r="E5479" t="str">
            <v>ASSY</v>
          </cell>
          <cell r="G5479" t="str">
            <v>New Silicon</v>
          </cell>
          <cell r="H5479" t="str">
            <v>Silicon</v>
          </cell>
          <cell r="J5479">
            <v>967</v>
          </cell>
          <cell r="L5479">
            <v>3</v>
          </cell>
        </row>
        <row r="5480">
          <cell r="A5480" t="str">
            <v>M5</v>
          </cell>
          <cell r="B5480" t="str">
            <v>W21</v>
          </cell>
          <cell r="C5480">
            <v>43242</v>
          </cell>
          <cell r="D5480" t="str">
            <v>B</v>
          </cell>
          <cell r="E5480" t="str">
            <v>ASSY</v>
          </cell>
          <cell r="G5480" t="str">
            <v>New Silicon</v>
          </cell>
          <cell r="H5480" t="str">
            <v>Silicon</v>
          </cell>
          <cell r="J5480">
            <v>528</v>
          </cell>
          <cell r="L5480">
            <v>0</v>
          </cell>
        </row>
        <row r="5481">
          <cell r="A5481" t="str">
            <v>M5</v>
          </cell>
          <cell r="B5481" t="str">
            <v>W21</v>
          </cell>
          <cell r="C5481">
            <v>43242</v>
          </cell>
          <cell r="D5481" t="str">
            <v>B</v>
          </cell>
          <cell r="E5481" t="str">
            <v>ASSY</v>
          </cell>
          <cell r="G5481" t="str">
            <v>Old Silicon</v>
          </cell>
          <cell r="H5481" t="str">
            <v>Silicon</v>
          </cell>
          <cell r="J5481">
            <v>735</v>
          </cell>
          <cell r="L5481">
            <v>9</v>
          </cell>
        </row>
        <row r="5482">
          <cell r="A5482" t="str">
            <v>M5</v>
          </cell>
          <cell r="B5482" t="str">
            <v>W21</v>
          </cell>
          <cell r="C5482">
            <v>43242</v>
          </cell>
          <cell r="D5482" t="str">
            <v>B</v>
          </cell>
          <cell r="E5482" t="str">
            <v>ASSY</v>
          </cell>
          <cell r="G5482" t="str">
            <v>Old Silicon</v>
          </cell>
          <cell r="H5482" t="str">
            <v>Silicon</v>
          </cell>
          <cell r="J5482">
            <v>900</v>
          </cell>
          <cell r="L5482">
            <v>21</v>
          </cell>
        </row>
        <row r="5483">
          <cell r="A5483" t="str">
            <v>M5</v>
          </cell>
          <cell r="B5483" t="str">
            <v>W21</v>
          </cell>
          <cell r="C5483">
            <v>43242</v>
          </cell>
          <cell r="D5483" t="str">
            <v>B</v>
          </cell>
          <cell r="E5483" t="str">
            <v>IN T/P</v>
          </cell>
          <cell r="G5483" t="str">
            <v>New</v>
          </cell>
          <cell r="H5483" t="str">
            <v>Clear View Cover</v>
          </cell>
          <cell r="J5483">
            <v>839</v>
          </cell>
          <cell r="L5483">
            <v>0</v>
          </cell>
        </row>
        <row r="5484">
          <cell r="A5484" t="str">
            <v>M5</v>
          </cell>
          <cell r="B5484" t="str">
            <v>W21</v>
          </cell>
          <cell r="C5484">
            <v>43242</v>
          </cell>
          <cell r="D5484" t="str">
            <v>B</v>
          </cell>
          <cell r="E5484" t="str">
            <v>IN T/P</v>
          </cell>
          <cell r="G5484" t="str">
            <v>New</v>
          </cell>
          <cell r="H5484" t="str">
            <v>Clear View Cover</v>
          </cell>
          <cell r="J5484">
            <v>13</v>
          </cell>
          <cell r="L5484">
            <v>0</v>
          </cell>
        </row>
        <row r="5485">
          <cell r="A5485" t="str">
            <v>M5</v>
          </cell>
          <cell r="B5485" t="str">
            <v>W21</v>
          </cell>
          <cell r="C5485">
            <v>43242</v>
          </cell>
          <cell r="D5485" t="str">
            <v>B</v>
          </cell>
          <cell r="E5485" t="str">
            <v>IN T/P</v>
          </cell>
          <cell r="G5485" t="str">
            <v>New</v>
          </cell>
          <cell r="H5485" t="str">
            <v>Clear View Cover</v>
          </cell>
          <cell r="J5485">
            <v>358</v>
          </cell>
          <cell r="L5485">
            <v>0</v>
          </cell>
        </row>
        <row r="5486">
          <cell r="A5486" t="str">
            <v>M5</v>
          </cell>
          <cell r="B5486" t="str">
            <v>W21</v>
          </cell>
          <cell r="C5486">
            <v>43242</v>
          </cell>
          <cell r="D5486" t="str">
            <v>B</v>
          </cell>
          <cell r="E5486" t="str">
            <v>IN T/P</v>
          </cell>
          <cell r="G5486" t="str">
            <v>New</v>
          </cell>
          <cell r="H5486" t="str">
            <v>Clear View Cover</v>
          </cell>
          <cell r="J5486">
            <v>1385</v>
          </cell>
          <cell r="L5486">
            <v>0</v>
          </cell>
        </row>
        <row r="5487">
          <cell r="A5487" t="str">
            <v>M5</v>
          </cell>
          <cell r="B5487" t="str">
            <v>W21</v>
          </cell>
          <cell r="C5487">
            <v>43242</v>
          </cell>
          <cell r="D5487" t="str">
            <v>B</v>
          </cell>
          <cell r="E5487" t="str">
            <v>IN T/P</v>
          </cell>
          <cell r="G5487" t="str">
            <v>Old</v>
          </cell>
          <cell r="H5487" t="str">
            <v>Clear View Cover</v>
          </cell>
          <cell r="J5487">
            <v>633</v>
          </cell>
          <cell r="L5487">
            <v>0</v>
          </cell>
        </row>
        <row r="5488">
          <cell r="A5488" t="str">
            <v>M5</v>
          </cell>
          <cell r="B5488" t="str">
            <v>W21</v>
          </cell>
          <cell r="C5488">
            <v>43242</v>
          </cell>
          <cell r="D5488" t="str">
            <v>B</v>
          </cell>
          <cell r="E5488" t="str">
            <v>IN T/P</v>
          </cell>
          <cell r="G5488" t="str">
            <v>Old</v>
          </cell>
          <cell r="H5488" t="str">
            <v>Clear View Cover</v>
          </cell>
          <cell r="J5488">
            <v>868</v>
          </cell>
          <cell r="L5488">
            <v>0</v>
          </cell>
        </row>
        <row r="5489">
          <cell r="A5489" t="str">
            <v>M5</v>
          </cell>
          <cell r="B5489" t="str">
            <v>W21</v>
          </cell>
          <cell r="C5489">
            <v>43242</v>
          </cell>
          <cell r="D5489" t="str">
            <v>B</v>
          </cell>
          <cell r="E5489" t="str">
            <v>IN T/P</v>
          </cell>
          <cell r="G5489" t="str">
            <v>Old</v>
          </cell>
          <cell r="H5489" t="str">
            <v>Clear View Cover</v>
          </cell>
          <cell r="J5489">
            <v>79</v>
          </cell>
          <cell r="L5489">
            <v>0</v>
          </cell>
        </row>
        <row r="5490">
          <cell r="A5490" t="str">
            <v>M5</v>
          </cell>
          <cell r="B5490" t="str">
            <v>W21</v>
          </cell>
          <cell r="C5490">
            <v>43242</v>
          </cell>
          <cell r="D5490" t="str">
            <v>B</v>
          </cell>
          <cell r="E5490" t="str">
            <v>IN T/P</v>
          </cell>
          <cell r="G5490" t="str">
            <v>Old</v>
          </cell>
          <cell r="H5490" t="str">
            <v>Clear View Cover</v>
          </cell>
          <cell r="J5490">
            <v>240</v>
          </cell>
          <cell r="L5490">
            <v>0</v>
          </cell>
        </row>
        <row r="5491">
          <cell r="A5491" t="str">
            <v>M5</v>
          </cell>
          <cell r="B5491" t="str">
            <v>W21</v>
          </cell>
          <cell r="C5491">
            <v>43242</v>
          </cell>
          <cell r="D5491" t="str">
            <v>B</v>
          </cell>
          <cell r="E5491" t="str">
            <v>IN T/P</v>
          </cell>
          <cell r="G5491" t="str">
            <v>Old</v>
          </cell>
          <cell r="H5491" t="str">
            <v>Clear View Cover</v>
          </cell>
          <cell r="J5491">
            <v>1258</v>
          </cell>
          <cell r="L5491">
            <v>10</v>
          </cell>
        </row>
        <row r="5492">
          <cell r="A5492" t="str">
            <v>M5</v>
          </cell>
          <cell r="B5492" t="str">
            <v>W21</v>
          </cell>
          <cell r="C5492">
            <v>43242</v>
          </cell>
          <cell r="D5492" t="str">
            <v>B</v>
          </cell>
          <cell r="E5492" t="str">
            <v>IN T/P</v>
          </cell>
          <cell r="G5492" t="str">
            <v>Old</v>
          </cell>
          <cell r="H5492" t="str">
            <v>Clear View Cover</v>
          </cell>
          <cell r="J5492">
            <v>545</v>
          </cell>
          <cell r="L5492">
            <v>0</v>
          </cell>
        </row>
        <row r="5493">
          <cell r="A5493" t="str">
            <v>M5</v>
          </cell>
          <cell r="B5493" t="str">
            <v>W21</v>
          </cell>
          <cell r="C5493">
            <v>43242</v>
          </cell>
          <cell r="D5493" t="str">
            <v>B</v>
          </cell>
          <cell r="E5493" t="str">
            <v>IN T/P</v>
          </cell>
          <cell r="G5493" t="str">
            <v>Old</v>
          </cell>
          <cell r="H5493" t="str">
            <v>Clear View Cover</v>
          </cell>
          <cell r="J5493">
            <v>43</v>
          </cell>
          <cell r="L5493">
            <v>0</v>
          </cell>
        </row>
        <row r="5494">
          <cell r="A5494" t="str">
            <v>M5</v>
          </cell>
          <cell r="B5494" t="str">
            <v>W21</v>
          </cell>
          <cell r="C5494">
            <v>43242</v>
          </cell>
          <cell r="D5494" t="str">
            <v>B</v>
          </cell>
          <cell r="E5494" t="str">
            <v>IN VAI</v>
          </cell>
          <cell r="G5494" t="str">
            <v>Old</v>
          </cell>
          <cell r="H5494" t="str">
            <v>Flip Cover</v>
          </cell>
          <cell r="J5494">
            <v>1500</v>
          </cell>
          <cell r="L5494">
            <v>0</v>
          </cell>
        </row>
        <row r="5495">
          <cell r="A5495" t="str">
            <v>M5</v>
          </cell>
          <cell r="B5495" t="str">
            <v>W21</v>
          </cell>
          <cell r="C5495">
            <v>43242</v>
          </cell>
          <cell r="D5495" t="str">
            <v>B</v>
          </cell>
          <cell r="E5495" t="str">
            <v>IN VAI</v>
          </cell>
          <cell r="G5495" t="str">
            <v>Old</v>
          </cell>
          <cell r="H5495" t="str">
            <v>Clear View Cover</v>
          </cell>
          <cell r="J5495">
            <v>550</v>
          </cell>
          <cell r="L5495">
            <v>0</v>
          </cell>
        </row>
        <row r="5496">
          <cell r="A5496" t="str">
            <v>M5</v>
          </cell>
          <cell r="B5496" t="str">
            <v>W21</v>
          </cell>
          <cell r="C5496">
            <v>43242</v>
          </cell>
          <cell r="D5496" t="str">
            <v>B</v>
          </cell>
          <cell r="E5496" t="str">
            <v>IN T/P</v>
          </cell>
          <cell r="G5496" t="str">
            <v>Old</v>
          </cell>
          <cell r="H5496" t="str">
            <v>Book cover</v>
          </cell>
          <cell r="J5496">
            <v>1510</v>
          </cell>
          <cell r="L5496">
            <v>1</v>
          </cell>
        </row>
        <row r="5497">
          <cell r="A5497" t="str">
            <v>M5</v>
          </cell>
          <cell r="B5497" t="str">
            <v>W21</v>
          </cell>
          <cell r="C5497">
            <v>43242</v>
          </cell>
          <cell r="D5497" t="str">
            <v>B</v>
          </cell>
          <cell r="E5497" t="str">
            <v>IN T/P</v>
          </cell>
          <cell r="G5497" t="str">
            <v>Old</v>
          </cell>
          <cell r="H5497" t="str">
            <v>Book cover</v>
          </cell>
          <cell r="J5497">
            <v>613</v>
          </cell>
          <cell r="L5497">
            <v>0</v>
          </cell>
        </row>
        <row r="5498">
          <cell r="A5498" t="str">
            <v>M5</v>
          </cell>
          <cell r="B5498" t="str">
            <v>W21</v>
          </cell>
          <cell r="C5498">
            <v>43242</v>
          </cell>
          <cell r="D5498" t="str">
            <v>B</v>
          </cell>
          <cell r="E5498" t="str">
            <v>IN T/P</v>
          </cell>
          <cell r="G5498" t="str">
            <v>Old</v>
          </cell>
          <cell r="H5498" t="str">
            <v>Book cover</v>
          </cell>
          <cell r="J5498">
            <v>550</v>
          </cell>
          <cell r="L5498">
            <v>0</v>
          </cell>
        </row>
        <row r="5499">
          <cell r="A5499" t="str">
            <v>M5</v>
          </cell>
          <cell r="B5499" t="str">
            <v>W21</v>
          </cell>
          <cell r="C5499">
            <v>43242</v>
          </cell>
          <cell r="D5499" t="str">
            <v>B</v>
          </cell>
          <cell r="E5499" t="str">
            <v>MAIN HEATING</v>
          </cell>
          <cell r="G5499" t="str">
            <v>Old</v>
          </cell>
          <cell r="H5499" t="str">
            <v>Book cover</v>
          </cell>
          <cell r="J5499">
            <v>19</v>
          </cell>
          <cell r="L5499">
            <v>0</v>
          </cell>
        </row>
        <row r="5500">
          <cell r="A5500" t="str">
            <v>M5</v>
          </cell>
          <cell r="B5500" t="str">
            <v>W21</v>
          </cell>
          <cell r="C5500">
            <v>43242</v>
          </cell>
          <cell r="D5500" t="str">
            <v>B</v>
          </cell>
          <cell r="E5500" t="str">
            <v>MAIN HEATING</v>
          </cell>
          <cell r="G5500" t="str">
            <v>Old</v>
          </cell>
          <cell r="H5500" t="str">
            <v>Clear View Cover</v>
          </cell>
          <cell r="J5500">
            <v>444</v>
          </cell>
          <cell r="L5500">
            <v>0</v>
          </cell>
        </row>
        <row r="5501">
          <cell r="A5501" t="str">
            <v>M5</v>
          </cell>
          <cell r="B5501" t="str">
            <v>W21</v>
          </cell>
          <cell r="C5501">
            <v>43242</v>
          </cell>
          <cell r="D5501" t="str">
            <v>B</v>
          </cell>
          <cell r="E5501" t="str">
            <v>MAIN HEATING</v>
          </cell>
          <cell r="G5501" t="str">
            <v>Old</v>
          </cell>
          <cell r="H5501" t="str">
            <v>Clear View Cover</v>
          </cell>
          <cell r="J5501">
            <v>516</v>
          </cell>
          <cell r="L5501">
            <v>0</v>
          </cell>
        </row>
        <row r="5502">
          <cell r="A5502" t="str">
            <v>M5</v>
          </cell>
          <cell r="B5502" t="str">
            <v>W21</v>
          </cell>
          <cell r="C5502">
            <v>43242</v>
          </cell>
          <cell r="D5502" t="str">
            <v>B</v>
          </cell>
          <cell r="E5502" t="str">
            <v>MAIN HEATING</v>
          </cell>
          <cell r="G5502" t="str">
            <v>Old</v>
          </cell>
          <cell r="H5502" t="str">
            <v>Clear View Cover</v>
          </cell>
          <cell r="J5502">
            <v>42</v>
          </cell>
          <cell r="L5502">
            <v>0</v>
          </cell>
        </row>
        <row r="5503">
          <cell r="A5503" t="str">
            <v>M5</v>
          </cell>
          <cell r="B5503" t="str">
            <v>W21</v>
          </cell>
          <cell r="C5503">
            <v>43242</v>
          </cell>
          <cell r="D5503" t="str">
            <v>A</v>
          </cell>
          <cell r="E5503" t="str">
            <v>ASSY</v>
          </cell>
          <cell r="G5503" t="str">
            <v>Old</v>
          </cell>
          <cell r="H5503" t="str">
            <v>Book cover</v>
          </cell>
          <cell r="J5503">
            <v>1368</v>
          </cell>
          <cell r="L5503">
            <v>8</v>
          </cell>
        </row>
        <row r="5504">
          <cell r="A5504" t="str">
            <v>M5</v>
          </cell>
          <cell r="B5504" t="str">
            <v>W21</v>
          </cell>
          <cell r="C5504">
            <v>43242</v>
          </cell>
          <cell r="D5504" t="str">
            <v>A</v>
          </cell>
          <cell r="E5504" t="str">
            <v>ASSY</v>
          </cell>
          <cell r="G5504" t="str">
            <v>Old</v>
          </cell>
          <cell r="H5504" t="str">
            <v>Book cover</v>
          </cell>
          <cell r="J5504">
            <v>803</v>
          </cell>
          <cell r="L5504">
            <v>3</v>
          </cell>
        </row>
        <row r="5505">
          <cell r="A5505" t="str">
            <v>M5</v>
          </cell>
          <cell r="B5505" t="str">
            <v>W21</v>
          </cell>
          <cell r="C5505">
            <v>43242</v>
          </cell>
          <cell r="D5505" t="str">
            <v>A</v>
          </cell>
          <cell r="E5505" t="str">
            <v>ASSY</v>
          </cell>
          <cell r="G5505" t="str">
            <v>Old</v>
          </cell>
          <cell r="H5505" t="str">
            <v>Book cover</v>
          </cell>
          <cell r="J5505">
            <v>180</v>
          </cell>
          <cell r="L5505">
            <v>0</v>
          </cell>
        </row>
        <row r="5506">
          <cell r="A5506" t="str">
            <v>M5</v>
          </cell>
          <cell r="B5506" t="str">
            <v>W21</v>
          </cell>
          <cell r="C5506">
            <v>43242</v>
          </cell>
          <cell r="D5506" t="str">
            <v>A</v>
          </cell>
          <cell r="E5506" t="str">
            <v>ASSY</v>
          </cell>
          <cell r="G5506" t="str">
            <v>Old</v>
          </cell>
          <cell r="H5506" t="str">
            <v>Book cover</v>
          </cell>
          <cell r="J5506">
            <v>154</v>
          </cell>
          <cell r="L5506">
            <v>0</v>
          </cell>
        </row>
        <row r="5507">
          <cell r="A5507" t="str">
            <v>M5</v>
          </cell>
          <cell r="B5507" t="str">
            <v>W21</v>
          </cell>
          <cell r="C5507">
            <v>43242</v>
          </cell>
          <cell r="D5507" t="str">
            <v>A</v>
          </cell>
          <cell r="E5507" t="str">
            <v>EDGE COATING</v>
          </cell>
          <cell r="G5507" t="str">
            <v>Old</v>
          </cell>
          <cell r="H5507" t="str">
            <v>Book cover</v>
          </cell>
          <cell r="J5507">
            <v>1850</v>
          </cell>
          <cell r="L5507">
            <v>0</v>
          </cell>
        </row>
        <row r="5508">
          <cell r="A5508" t="str">
            <v>M5</v>
          </cell>
          <cell r="B5508" t="str">
            <v>W21</v>
          </cell>
          <cell r="C5508">
            <v>43242</v>
          </cell>
          <cell r="D5508" t="str">
            <v>A</v>
          </cell>
          <cell r="E5508" t="str">
            <v>EDGE COATING</v>
          </cell>
          <cell r="G5508" t="str">
            <v>Old</v>
          </cell>
          <cell r="H5508" t="str">
            <v>Book cover</v>
          </cell>
          <cell r="J5508">
            <v>896</v>
          </cell>
          <cell r="L5508">
            <v>0</v>
          </cell>
        </row>
        <row r="5509">
          <cell r="A5509" t="str">
            <v>M5</v>
          </cell>
          <cell r="B5509" t="str">
            <v>W21</v>
          </cell>
          <cell r="C5509">
            <v>43242</v>
          </cell>
          <cell r="D5509" t="str">
            <v>A</v>
          </cell>
          <cell r="E5509" t="str">
            <v>EDGE COATING</v>
          </cell>
          <cell r="G5509" t="str">
            <v>Old</v>
          </cell>
          <cell r="H5509" t="str">
            <v>Book cover</v>
          </cell>
          <cell r="J5509">
            <v>156</v>
          </cell>
          <cell r="L5509">
            <v>0</v>
          </cell>
        </row>
        <row r="5510">
          <cell r="A5510" t="str">
            <v>M5</v>
          </cell>
          <cell r="B5510" t="str">
            <v>W21</v>
          </cell>
          <cell r="C5510">
            <v>43243</v>
          </cell>
          <cell r="D5510" t="str">
            <v>B</v>
          </cell>
          <cell r="E5510" t="str">
            <v>PACKING</v>
          </cell>
          <cell r="G5510" t="str">
            <v>New Silicon</v>
          </cell>
          <cell r="H5510" t="str">
            <v>Silicon</v>
          </cell>
          <cell r="J5510">
            <v>525</v>
          </cell>
          <cell r="L5510">
            <v>25</v>
          </cell>
        </row>
        <row r="5511">
          <cell r="A5511" t="str">
            <v>M5</v>
          </cell>
          <cell r="B5511" t="str">
            <v>W21</v>
          </cell>
          <cell r="C5511">
            <v>43243</v>
          </cell>
          <cell r="D5511" t="str">
            <v>B</v>
          </cell>
          <cell r="E5511" t="str">
            <v>PACKING</v>
          </cell>
          <cell r="G5511" t="str">
            <v>Old Silicon</v>
          </cell>
          <cell r="H5511" t="str">
            <v>Silicon</v>
          </cell>
          <cell r="J5511">
            <v>267</v>
          </cell>
          <cell r="L5511">
            <v>18</v>
          </cell>
        </row>
        <row r="5512">
          <cell r="A5512" t="str">
            <v>M5</v>
          </cell>
          <cell r="B5512" t="str">
            <v>W21</v>
          </cell>
          <cell r="C5512">
            <v>43243</v>
          </cell>
          <cell r="D5512" t="str">
            <v>B</v>
          </cell>
          <cell r="E5512" t="str">
            <v>PACKING</v>
          </cell>
          <cell r="G5512" t="str">
            <v>New Silicon</v>
          </cell>
          <cell r="H5512" t="str">
            <v>Silicon</v>
          </cell>
          <cell r="J5512">
            <v>1521</v>
          </cell>
          <cell r="L5512">
            <v>51</v>
          </cell>
        </row>
        <row r="5513">
          <cell r="A5513" t="str">
            <v>M5</v>
          </cell>
          <cell r="B5513" t="str">
            <v>W21</v>
          </cell>
          <cell r="C5513">
            <v>43243</v>
          </cell>
          <cell r="D5513" t="str">
            <v>B</v>
          </cell>
          <cell r="E5513" t="str">
            <v>PACKING</v>
          </cell>
          <cell r="G5513" t="str">
            <v>Old Silicon</v>
          </cell>
          <cell r="H5513" t="str">
            <v>Silicon</v>
          </cell>
          <cell r="J5513">
            <v>488</v>
          </cell>
          <cell r="L5513">
            <v>48</v>
          </cell>
        </row>
        <row r="5514">
          <cell r="A5514" t="str">
            <v>M5</v>
          </cell>
          <cell r="B5514" t="str">
            <v>W21</v>
          </cell>
          <cell r="C5514">
            <v>43243</v>
          </cell>
          <cell r="D5514" t="str">
            <v>B</v>
          </cell>
          <cell r="E5514" t="str">
            <v>PACKING</v>
          </cell>
          <cell r="G5514" t="str">
            <v>Old</v>
          </cell>
          <cell r="H5514" t="str">
            <v>Flip Cover</v>
          </cell>
          <cell r="J5514">
            <v>1449</v>
          </cell>
          <cell r="L5514">
            <v>1</v>
          </cell>
        </row>
        <row r="5515">
          <cell r="A5515" t="str">
            <v>M5</v>
          </cell>
          <cell r="B5515" t="str">
            <v>W21</v>
          </cell>
          <cell r="C5515">
            <v>43243</v>
          </cell>
          <cell r="D5515" t="str">
            <v>B</v>
          </cell>
          <cell r="E5515" t="str">
            <v>ASSY</v>
          </cell>
          <cell r="G5515" t="str">
            <v>Old</v>
          </cell>
          <cell r="H5515" t="str">
            <v>Clear View Cover</v>
          </cell>
          <cell r="J5515">
            <v>2422</v>
          </cell>
          <cell r="L5515">
            <v>0</v>
          </cell>
        </row>
        <row r="5516">
          <cell r="A5516" t="str">
            <v>M5</v>
          </cell>
          <cell r="B5516" t="str">
            <v>W21</v>
          </cell>
          <cell r="C5516">
            <v>43243</v>
          </cell>
          <cell r="D5516" t="str">
            <v>B</v>
          </cell>
          <cell r="E5516" t="str">
            <v>ASSY</v>
          </cell>
          <cell r="G5516" t="str">
            <v>Old</v>
          </cell>
          <cell r="H5516" t="str">
            <v>Clear View Cover</v>
          </cell>
          <cell r="J5516">
            <v>9</v>
          </cell>
          <cell r="L5516">
            <v>0</v>
          </cell>
        </row>
        <row r="5517">
          <cell r="A5517" t="str">
            <v>M5</v>
          </cell>
          <cell r="B5517" t="str">
            <v>W21</v>
          </cell>
          <cell r="C5517">
            <v>43243</v>
          </cell>
          <cell r="D5517" t="str">
            <v>B</v>
          </cell>
          <cell r="E5517" t="str">
            <v>ASSY</v>
          </cell>
          <cell r="G5517" t="str">
            <v>Old</v>
          </cell>
          <cell r="H5517" t="str">
            <v>Flip Cover</v>
          </cell>
          <cell r="J5517">
            <v>393</v>
          </cell>
          <cell r="L5517">
            <v>0</v>
          </cell>
        </row>
        <row r="5518">
          <cell r="A5518" t="str">
            <v>M5</v>
          </cell>
          <cell r="B5518" t="str">
            <v>W21</v>
          </cell>
          <cell r="C5518">
            <v>43243</v>
          </cell>
          <cell r="D5518" t="str">
            <v>B</v>
          </cell>
          <cell r="E5518" t="str">
            <v>ASSY</v>
          </cell>
          <cell r="G5518" t="str">
            <v>Old</v>
          </cell>
          <cell r="H5518" t="str">
            <v>Flip Cover</v>
          </cell>
          <cell r="J5518">
            <v>39</v>
          </cell>
          <cell r="L5518">
            <v>0</v>
          </cell>
        </row>
        <row r="5519">
          <cell r="A5519" t="str">
            <v>M5</v>
          </cell>
          <cell r="B5519" t="str">
            <v>W21</v>
          </cell>
          <cell r="C5519">
            <v>43243</v>
          </cell>
          <cell r="D5519" t="str">
            <v>B</v>
          </cell>
          <cell r="E5519" t="str">
            <v>ASSY</v>
          </cell>
          <cell r="G5519" t="str">
            <v>Old</v>
          </cell>
          <cell r="H5519" t="str">
            <v>Flip Cover</v>
          </cell>
          <cell r="J5519">
            <v>306</v>
          </cell>
          <cell r="L5519">
            <v>0</v>
          </cell>
        </row>
        <row r="5520">
          <cell r="A5520" t="str">
            <v>M5</v>
          </cell>
          <cell r="B5520" t="str">
            <v>W21</v>
          </cell>
          <cell r="C5520">
            <v>43243</v>
          </cell>
          <cell r="D5520" t="str">
            <v>B</v>
          </cell>
          <cell r="E5520" t="str">
            <v>ASSY</v>
          </cell>
          <cell r="G5520" t="str">
            <v>New</v>
          </cell>
          <cell r="H5520" t="str">
            <v>Clear View Cover</v>
          </cell>
          <cell r="J5520">
            <v>1030</v>
          </cell>
          <cell r="L5520">
            <v>0</v>
          </cell>
        </row>
        <row r="5521">
          <cell r="A5521" t="str">
            <v>M5</v>
          </cell>
          <cell r="B5521" t="str">
            <v>W21</v>
          </cell>
          <cell r="C5521">
            <v>43243</v>
          </cell>
          <cell r="D5521" t="str">
            <v>B</v>
          </cell>
          <cell r="E5521" t="str">
            <v>ASSY</v>
          </cell>
          <cell r="G5521" t="str">
            <v>New</v>
          </cell>
          <cell r="H5521" t="str">
            <v>Clear View Cover</v>
          </cell>
          <cell r="J5521">
            <v>560</v>
          </cell>
          <cell r="L5521">
            <v>0</v>
          </cell>
        </row>
        <row r="5522">
          <cell r="A5522" t="str">
            <v>M5</v>
          </cell>
          <cell r="B5522" t="str">
            <v>W21</v>
          </cell>
          <cell r="C5522">
            <v>43243</v>
          </cell>
          <cell r="D5522" t="str">
            <v>B</v>
          </cell>
          <cell r="E5522" t="str">
            <v>ASSY</v>
          </cell>
          <cell r="G5522" t="str">
            <v>New</v>
          </cell>
          <cell r="H5522" t="str">
            <v>Clear View Cover</v>
          </cell>
          <cell r="J5522">
            <v>25</v>
          </cell>
          <cell r="L5522">
            <v>0</v>
          </cell>
        </row>
        <row r="5523">
          <cell r="A5523" t="str">
            <v>M5</v>
          </cell>
          <cell r="B5523" t="str">
            <v>W21</v>
          </cell>
          <cell r="C5523">
            <v>43243</v>
          </cell>
          <cell r="D5523" t="str">
            <v>B</v>
          </cell>
          <cell r="E5523" t="str">
            <v>ASSY</v>
          </cell>
          <cell r="G5523" t="str">
            <v>New</v>
          </cell>
          <cell r="H5523" t="str">
            <v>Clear View Cover</v>
          </cell>
          <cell r="J5523">
            <v>412</v>
          </cell>
          <cell r="L5523">
            <v>0</v>
          </cell>
        </row>
        <row r="5524">
          <cell r="A5524" t="str">
            <v>M5</v>
          </cell>
          <cell r="B5524" t="str">
            <v>W21</v>
          </cell>
          <cell r="C5524">
            <v>43243</v>
          </cell>
          <cell r="D5524" t="str">
            <v>B</v>
          </cell>
          <cell r="E5524" t="str">
            <v>ASSY</v>
          </cell>
          <cell r="G5524" t="str">
            <v>Old</v>
          </cell>
          <cell r="H5524" t="str">
            <v>Clear View Cover</v>
          </cell>
          <cell r="J5524">
            <v>527</v>
          </cell>
          <cell r="L5524">
            <v>0</v>
          </cell>
        </row>
        <row r="5525">
          <cell r="A5525" t="str">
            <v>M5</v>
          </cell>
          <cell r="B5525" t="str">
            <v>W21</v>
          </cell>
          <cell r="C5525">
            <v>43243</v>
          </cell>
          <cell r="D5525" t="str">
            <v>B</v>
          </cell>
          <cell r="E5525" t="str">
            <v>ASSY</v>
          </cell>
          <cell r="G5525" t="str">
            <v>Old</v>
          </cell>
          <cell r="H5525" t="str">
            <v>Clear View Cover</v>
          </cell>
          <cell r="J5525">
            <v>85</v>
          </cell>
          <cell r="L5525">
            <v>0</v>
          </cell>
        </row>
        <row r="5526">
          <cell r="A5526" t="str">
            <v>M5</v>
          </cell>
          <cell r="B5526" t="str">
            <v>W21</v>
          </cell>
          <cell r="C5526">
            <v>43243</v>
          </cell>
          <cell r="D5526" t="str">
            <v>B</v>
          </cell>
          <cell r="E5526" t="str">
            <v>ASSY</v>
          </cell>
          <cell r="G5526" t="str">
            <v>Old</v>
          </cell>
          <cell r="H5526" t="str">
            <v>Clear View Cover</v>
          </cell>
          <cell r="J5526">
            <v>195</v>
          </cell>
          <cell r="L5526">
            <v>0</v>
          </cell>
        </row>
        <row r="5527">
          <cell r="A5527" t="str">
            <v>M5</v>
          </cell>
          <cell r="B5527" t="str">
            <v>W21</v>
          </cell>
          <cell r="C5527">
            <v>43243</v>
          </cell>
          <cell r="D5527" t="str">
            <v>B</v>
          </cell>
          <cell r="E5527" t="str">
            <v>ASSY</v>
          </cell>
          <cell r="G5527" t="str">
            <v>Old</v>
          </cell>
          <cell r="H5527" t="str">
            <v>Clear View Cover</v>
          </cell>
          <cell r="J5527">
            <v>609</v>
          </cell>
          <cell r="L5527">
            <v>0</v>
          </cell>
        </row>
        <row r="5528">
          <cell r="A5528" t="str">
            <v>M5</v>
          </cell>
          <cell r="B5528" t="str">
            <v>W21</v>
          </cell>
          <cell r="C5528">
            <v>43243</v>
          </cell>
          <cell r="D5528" t="str">
            <v>B</v>
          </cell>
          <cell r="E5528" t="str">
            <v>ASSY</v>
          </cell>
          <cell r="G5528" t="str">
            <v>Old</v>
          </cell>
          <cell r="H5528" t="str">
            <v>Clear View Cover</v>
          </cell>
          <cell r="J5528">
            <v>45</v>
          </cell>
          <cell r="L5528">
            <v>0</v>
          </cell>
        </row>
        <row r="5529">
          <cell r="A5529" t="str">
            <v>M5</v>
          </cell>
          <cell r="B5529" t="str">
            <v>W21</v>
          </cell>
          <cell r="C5529">
            <v>43243</v>
          </cell>
          <cell r="D5529" t="str">
            <v>B</v>
          </cell>
          <cell r="E5529" t="str">
            <v>EDGE COATING</v>
          </cell>
          <cell r="G5529" t="str">
            <v>New</v>
          </cell>
          <cell r="H5529" t="str">
            <v>Clear View Cover</v>
          </cell>
          <cell r="J5529">
            <v>1376</v>
          </cell>
          <cell r="L5529">
            <v>0</v>
          </cell>
        </row>
        <row r="5530">
          <cell r="A5530" t="str">
            <v>M5</v>
          </cell>
          <cell r="B5530" t="str">
            <v>W21</v>
          </cell>
          <cell r="C5530">
            <v>43243</v>
          </cell>
          <cell r="D5530" t="str">
            <v>B</v>
          </cell>
          <cell r="E5530" t="str">
            <v>EDGE COATING</v>
          </cell>
          <cell r="G5530" t="str">
            <v>New</v>
          </cell>
          <cell r="H5530" t="str">
            <v>Clear View Cover</v>
          </cell>
          <cell r="J5530">
            <v>919</v>
          </cell>
          <cell r="L5530">
            <v>0</v>
          </cell>
        </row>
        <row r="5531">
          <cell r="A5531" t="str">
            <v>M5</v>
          </cell>
          <cell r="B5531" t="str">
            <v>W21</v>
          </cell>
          <cell r="C5531">
            <v>43243</v>
          </cell>
          <cell r="D5531" t="str">
            <v>B</v>
          </cell>
          <cell r="E5531" t="str">
            <v>EDGE COATING</v>
          </cell>
          <cell r="G5531" t="str">
            <v>New</v>
          </cell>
          <cell r="H5531" t="str">
            <v>Clear View Cover</v>
          </cell>
          <cell r="J5531">
            <v>1590</v>
          </cell>
          <cell r="L5531">
            <v>0</v>
          </cell>
        </row>
        <row r="5532">
          <cell r="A5532" t="str">
            <v>M5</v>
          </cell>
          <cell r="B5532" t="str">
            <v>W21</v>
          </cell>
          <cell r="C5532">
            <v>43243</v>
          </cell>
          <cell r="D5532" t="str">
            <v>B</v>
          </cell>
          <cell r="E5532" t="str">
            <v>EDGE COATING</v>
          </cell>
          <cell r="G5532" t="str">
            <v>Old</v>
          </cell>
          <cell r="H5532" t="str">
            <v>Clear View Cover</v>
          </cell>
          <cell r="J5532">
            <v>375</v>
          </cell>
          <cell r="L5532">
            <v>0</v>
          </cell>
        </row>
        <row r="5533">
          <cell r="A5533" t="str">
            <v>M5</v>
          </cell>
          <cell r="B5533" t="str">
            <v>W21</v>
          </cell>
          <cell r="C5533">
            <v>43243</v>
          </cell>
          <cell r="D5533" t="str">
            <v>B</v>
          </cell>
          <cell r="E5533" t="str">
            <v>EDGE COATING</v>
          </cell>
          <cell r="G5533" t="str">
            <v>Old</v>
          </cell>
          <cell r="H5533" t="str">
            <v>Clear View Cover</v>
          </cell>
          <cell r="J5533">
            <v>45</v>
          </cell>
          <cell r="L5533">
            <v>0</v>
          </cell>
        </row>
        <row r="5534">
          <cell r="A5534" t="str">
            <v>M5</v>
          </cell>
          <cell r="B5534" t="str">
            <v>W21</v>
          </cell>
          <cell r="C5534">
            <v>43243</v>
          </cell>
          <cell r="D5534" t="str">
            <v>B</v>
          </cell>
          <cell r="E5534" t="str">
            <v>EDGE COATING</v>
          </cell>
          <cell r="G5534" t="str">
            <v>Old</v>
          </cell>
          <cell r="H5534" t="str">
            <v>Clear View Cover</v>
          </cell>
          <cell r="J5534">
            <v>582</v>
          </cell>
          <cell r="L5534">
            <v>0</v>
          </cell>
        </row>
        <row r="5535">
          <cell r="A5535" t="str">
            <v>M5</v>
          </cell>
          <cell r="B5535" t="str">
            <v>W21</v>
          </cell>
          <cell r="C5535">
            <v>43243</v>
          </cell>
          <cell r="D5535" t="str">
            <v>B</v>
          </cell>
          <cell r="E5535" t="str">
            <v>EDGE COATING</v>
          </cell>
          <cell r="G5535" t="str">
            <v>Old</v>
          </cell>
          <cell r="H5535" t="str">
            <v>Clear View Cover</v>
          </cell>
          <cell r="J5535">
            <v>143</v>
          </cell>
          <cell r="L5535">
            <v>0</v>
          </cell>
        </row>
        <row r="5536">
          <cell r="A5536" t="str">
            <v>M5</v>
          </cell>
          <cell r="B5536" t="str">
            <v>W21</v>
          </cell>
          <cell r="C5536">
            <v>43243</v>
          </cell>
          <cell r="D5536" t="str">
            <v>B</v>
          </cell>
          <cell r="E5536" t="str">
            <v>EDGE COATING</v>
          </cell>
          <cell r="G5536" t="str">
            <v>Old</v>
          </cell>
          <cell r="H5536" t="str">
            <v>Clear View Cover</v>
          </cell>
          <cell r="J5536">
            <v>475</v>
          </cell>
          <cell r="L5536">
            <v>0</v>
          </cell>
        </row>
        <row r="5537">
          <cell r="A5537" t="str">
            <v>M5</v>
          </cell>
          <cell r="B5537" t="str">
            <v>W21</v>
          </cell>
          <cell r="C5537">
            <v>43243</v>
          </cell>
          <cell r="D5537" t="str">
            <v>B</v>
          </cell>
          <cell r="E5537" t="str">
            <v>EDGE COATING</v>
          </cell>
          <cell r="G5537" t="str">
            <v>Old</v>
          </cell>
          <cell r="H5537" t="str">
            <v>Clear View Cover</v>
          </cell>
          <cell r="J5537">
            <v>41</v>
          </cell>
          <cell r="L5537">
            <v>0</v>
          </cell>
        </row>
        <row r="5538">
          <cell r="A5538" t="str">
            <v>M5</v>
          </cell>
          <cell r="B5538" t="str">
            <v>W21</v>
          </cell>
          <cell r="C5538">
            <v>43243</v>
          </cell>
          <cell r="D5538" t="str">
            <v>B</v>
          </cell>
          <cell r="E5538" t="str">
            <v>EDGE COATING</v>
          </cell>
          <cell r="G5538" t="str">
            <v>Old</v>
          </cell>
          <cell r="H5538" t="str">
            <v>Clear View Cover</v>
          </cell>
          <cell r="J5538">
            <v>73</v>
          </cell>
          <cell r="L5538">
            <v>0</v>
          </cell>
        </row>
        <row r="5539">
          <cell r="A5539" t="str">
            <v>M5</v>
          </cell>
          <cell r="B5539" t="str">
            <v>W21</v>
          </cell>
          <cell r="C5539">
            <v>43243</v>
          </cell>
          <cell r="D5539" t="str">
            <v>B</v>
          </cell>
          <cell r="E5539" t="str">
            <v>EDGE COATING</v>
          </cell>
          <cell r="G5539" t="str">
            <v>Old</v>
          </cell>
          <cell r="H5539" t="str">
            <v>Clear View Cover</v>
          </cell>
          <cell r="J5539">
            <v>596</v>
          </cell>
          <cell r="L5539">
            <v>0</v>
          </cell>
        </row>
        <row r="5540">
          <cell r="A5540" t="str">
            <v>M5</v>
          </cell>
          <cell r="B5540" t="str">
            <v>W21</v>
          </cell>
          <cell r="C5540">
            <v>43243</v>
          </cell>
          <cell r="D5540" t="str">
            <v>B</v>
          </cell>
          <cell r="E5540" t="str">
            <v>EDGE COATING</v>
          </cell>
          <cell r="G5540" t="str">
            <v>Old</v>
          </cell>
          <cell r="H5540" t="str">
            <v>Clear View Cover</v>
          </cell>
          <cell r="J5540">
            <v>861</v>
          </cell>
          <cell r="L5540">
            <v>0</v>
          </cell>
        </row>
        <row r="5541">
          <cell r="A5541" t="str">
            <v>M5</v>
          </cell>
          <cell r="B5541" t="str">
            <v>W21</v>
          </cell>
          <cell r="C5541">
            <v>43243</v>
          </cell>
          <cell r="D5541" t="str">
            <v>B</v>
          </cell>
          <cell r="E5541" t="str">
            <v>EDGE COATING</v>
          </cell>
          <cell r="G5541" t="str">
            <v>Old</v>
          </cell>
          <cell r="H5541" t="str">
            <v>Clear View Cover</v>
          </cell>
          <cell r="J5541">
            <v>86</v>
          </cell>
          <cell r="L5541">
            <v>0</v>
          </cell>
        </row>
        <row r="5542">
          <cell r="A5542" t="str">
            <v>M5</v>
          </cell>
          <cell r="B5542" t="str">
            <v>W21</v>
          </cell>
          <cell r="C5542">
            <v>43243</v>
          </cell>
          <cell r="D5542" t="str">
            <v>B</v>
          </cell>
          <cell r="E5542" t="str">
            <v>EDGE COATING</v>
          </cell>
          <cell r="G5542" t="str">
            <v>Old</v>
          </cell>
          <cell r="H5542" t="str">
            <v>Clear View Cover</v>
          </cell>
          <cell r="J5542">
            <v>309</v>
          </cell>
          <cell r="L5542">
            <v>0</v>
          </cell>
        </row>
        <row r="5543">
          <cell r="A5543" t="str">
            <v>M5</v>
          </cell>
          <cell r="B5543" t="str">
            <v>W21</v>
          </cell>
          <cell r="C5543">
            <v>43243</v>
          </cell>
          <cell r="D5543" t="str">
            <v>B</v>
          </cell>
          <cell r="E5543" t="str">
            <v>EDGE COATING</v>
          </cell>
          <cell r="G5543" t="str">
            <v>Old</v>
          </cell>
          <cell r="H5543" t="str">
            <v>Clear View Cover</v>
          </cell>
          <cell r="J5543">
            <v>203</v>
          </cell>
          <cell r="L5543">
            <v>0</v>
          </cell>
        </row>
        <row r="5544">
          <cell r="A5544" t="str">
            <v>M5</v>
          </cell>
          <cell r="B5544" t="str">
            <v>W21</v>
          </cell>
          <cell r="C5544">
            <v>43243</v>
          </cell>
          <cell r="D5544" t="str">
            <v>B</v>
          </cell>
          <cell r="E5544" t="str">
            <v>EDGE COATING</v>
          </cell>
          <cell r="G5544" t="str">
            <v>Old</v>
          </cell>
          <cell r="H5544" t="str">
            <v>Clear View Cover</v>
          </cell>
          <cell r="J5544">
            <v>193</v>
          </cell>
          <cell r="L5544">
            <v>0</v>
          </cell>
        </row>
        <row r="5545">
          <cell r="A5545" t="str">
            <v>M5</v>
          </cell>
          <cell r="B5545" t="str">
            <v>W21</v>
          </cell>
          <cell r="C5545">
            <v>43243</v>
          </cell>
          <cell r="D5545" t="str">
            <v>B</v>
          </cell>
          <cell r="E5545" t="str">
            <v>IN T/P</v>
          </cell>
          <cell r="G5545" t="str">
            <v>New</v>
          </cell>
          <cell r="H5545" t="str">
            <v>Clear View Cover</v>
          </cell>
          <cell r="J5545">
            <v>24</v>
          </cell>
          <cell r="L5545">
            <v>0</v>
          </cell>
        </row>
        <row r="5546">
          <cell r="A5546" t="str">
            <v>M5</v>
          </cell>
          <cell r="B5546" t="str">
            <v>W21</v>
          </cell>
          <cell r="C5546">
            <v>43243</v>
          </cell>
          <cell r="D5546" t="str">
            <v>B</v>
          </cell>
          <cell r="E5546" t="str">
            <v>IN T/P</v>
          </cell>
          <cell r="G5546" t="str">
            <v>New</v>
          </cell>
          <cell r="H5546" t="str">
            <v>Clear View Cover</v>
          </cell>
          <cell r="J5546">
            <v>62</v>
          </cell>
          <cell r="L5546">
            <v>0</v>
          </cell>
        </row>
        <row r="5547">
          <cell r="A5547" t="str">
            <v>M5</v>
          </cell>
          <cell r="B5547" t="str">
            <v>W21</v>
          </cell>
          <cell r="C5547">
            <v>43243</v>
          </cell>
          <cell r="D5547" t="str">
            <v>B</v>
          </cell>
          <cell r="E5547" t="str">
            <v>IN T/P</v>
          </cell>
          <cell r="G5547" t="str">
            <v>New</v>
          </cell>
          <cell r="H5547" t="str">
            <v>Clear View Cover</v>
          </cell>
          <cell r="J5547">
            <v>1075</v>
          </cell>
          <cell r="L5547">
            <v>1</v>
          </cell>
        </row>
        <row r="5548">
          <cell r="A5548" t="str">
            <v>M5</v>
          </cell>
          <cell r="B5548" t="str">
            <v>W21</v>
          </cell>
          <cell r="C5548">
            <v>43243</v>
          </cell>
          <cell r="D5548" t="str">
            <v>B</v>
          </cell>
          <cell r="E5548" t="str">
            <v>IN T/P</v>
          </cell>
          <cell r="G5548" t="str">
            <v>New</v>
          </cell>
          <cell r="H5548" t="str">
            <v>Clear View Cover</v>
          </cell>
          <cell r="J5548">
            <v>557</v>
          </cell>
          <cell r="L5548">
            <v>0</v>
          </cell>
        </row>
        <row r="5549">
          <cell r="A5549" t="str">
            <v>M5</v>
          </cell>
          <cell r="B5549" t="str">
            <v>W21</v>
          </cell>
          <cell r="C5549">
            <v>43243</v>
          </cell>
          <cell r="D5549" t="str">
            <v>B</v>
          </cell>
          <cell r="E5549" t="str">
            <v>IN T/P</v>
          </cell>
          <cell r="G5549" t="str">
            <v>New</v>
          </cell>
          <cell r="H5549" t="str">
            <v>Clear View Cover</v>
          </cell>
          <cell r="J5549">
            <v>615</v>
          </cell>
          <cell r="L5549">
            <v>0</v>
          </cell>
        </row>
        <row r="5550">
          <cell r="A5550" t="str">
            <v>M5</v>
          </cell>
          <cell r="B5550" t="str">
            <v>W21</v>
          </cell>
          <cell r="C5550">
            <v>43243</v>
          </cell>
          <cell r="D5550" t="str">
            <v>B</v>
          </cell>
          <cell r="E5550" t="str">
            <v>IN T/P</v>
          </cell>
          <cell r="G5550" t="str">
            <v>New</v>
          </cell>
          <cell r="H5550" t="str">
            <v>Clear View Cover</v>
          </cell>
          <cell r="J5550">
            <v>272</v>
          </cell>
          <cell r="L5550">
            <v>3</v>
          </cell>
        </row>
        <row r="5551">
          <cell r="A5551" t="str">
            <v>M5</v>
          </cell>
          <cell r="B5551" t="str">
            <v>W21</v>
          </cell>
          <cell r="C5551">
            <v>43243</v>
          </cell>
          <cell r="D5551" t="str">
            <v>B</v>
          </cell>
          <cell r="E5551" t="str">
            <v>IN T/P</v>
          </cell>
          <cell r="G5551" t="str">
            <v>New</v>
          </cell>
          <cell r="H5551" t="str">
            <v>Clear View Cover</v>
          </cell>
          <cell r="J5551">
            <v>65</v>
          </cell>
          <cell r="L5551">
            <v>0</v>
          </cell>
        </row>
        <row r="5552">
          <cell r="A5552" t="str">
            <v>M5</v>
          </cell>
          <cell r="B5552" t="str">
            <v>W21</v>
          </cell>
          <cell r="C5552">
            <v>43243</v>
          </cell>
          <cell r="D5552" t="str">
            <v>B</v>
          </cell>
          <cell r="E5552" t="str">
            <v>IN T/P</v>
          </cell>
          <cell r="G5552" t="str">
            <v>Old</v>
          </cell>
          <cell r="H5552" t="str">
            <v>Clear View Cover</v>
          </cell>
          <cell r="J5552">
            <v>89</v>
          </cell>
          <cell r="L5552">
            <v>0</v>
          </cell>
        </row>
        <row r="5553">
          <cell r="A5553" t="str">
            <v>M5</v>
          </cell>
          <cell r="B5553" t="str">
            <v>W21</v>
          </cell>
          <cell r="C5553">
            <v>43243</v>
          </cell>
          <cell r="D5553" t="str">
            <v>B</v>
          </cell>
          <cell r="E5553" t="str">
            <v>IN T/P</v>
          </cell>
          <cell r="G5553" t="str">
            <v>Old</v>
          </cell>
          <cell r="H5553" t="str">
            <v>Clear View Cover</v>
          </cell>
          <cell r="J5553">
            <v>590</v>
          </cell>
          <cell r="L5553">
            <v>0</v>
          </cell>
        </row>
        <row r="5554">
          <cell r="A5554" t="str">
            <v>M5</v>
          </cell>
          <cell r="B5554" t="str">
            <v>W21</v>
          </cell>
          <cell r="C5554">
            <v>43243</v>
          </cell>
          <cell r="D5554" t="str">
            <v>B</v>
          </cell>
          <cell r="E5554" t="str">
            <v>IN T/P</v>
          </cell>
          <cell r="G5554" t="str">
            <v>Old</v>
          </cell>
          <cell r="H5554" t="str">
            <v>Clear View Cover</v>
          </cell>
          <cell r="J5554">
            <v>474</v>
          </cell>
          <cell r="L5554">
            <v>0</v>
          </cell>
        </row>
        <row r="5555">
          <cell r="A5555" t="str">
            <v>M5</v>
          </cell>
          <cell r="B5555" t="str">
            <v>W21</v>
          </cell>
          <cell r="C5555">
            <v>43243</v>
          </cell>
          <cell r="D5555" t="str">
            <v>B</v>
          </cell>
          <cell r="E5555" t="str">
            <v>IN T/P</v>
          </cell>
          <cell r="G5555" t="str">
            <v>Old</v>
          </cell>
          <cell r="H5555" t="str">
            <v>Clear View Cover</v>
          </cell>
          <cell r="J5555">
            <v>66</v>
          </cell>
          <cell r="L5555">
            <v>0</v>
          </cell>
        </row>
        <row r="5556">
          <cell r="A5556" t="str">
            <v>M5</v>
          </cell>
          <cell r="B5556" t="str">
            <v>W21</v>
          </cell>
          <cell r="C5556">
            <v>43243</v>
          </cell>
          <cell r="D5556" t="str">
            <v>B</v>
          </cell>
          <cell r="E5556" t="str">
            <v>IN T/P</v>
          </cell>
          <cell r="G5556" t="str">
            <v>Old</v>
          </cell>
          <cell r="H5556" t="str">
            <v>Clear View Cover</v>
          </cell>
          <cell r="J5556">
            <v>181</v>
          </cell>
          <cell r="L5556">
            <v>1</v>
          </cell>
        </row>
        <row r="5557">
          <cell r="A5557" t="str">
            <v>M5</v>
          </cell>
          <cell r="B5557" t="str">
            <v>W21</v>
          </cell>
          <cell r="C5557">
            <v>43243</v>
          </cell>
          <cell r="D5557" t="str">
            <v>B</v>
          </cell>
          <cell r="E5557" t="str">
            <v>IN T/P</v>
          </cell>
          <cell r="G5557" t="str">
            <v>Old</v>
          </cell>
          <cell r="H5557" t="str">
            <v>Clear View Cover</v>
          </cell>
          <cell r="J5557">
            <v>1525</v>
          </cell>
          <cell r="L5557">
            <v>0</v>
          </cell>
        </row>
        <row r="5558">
          <cell r="A5558" t="str">
            <v>M5</v>
          </cell>
          <cell r="B5558" t="str">
            <v>W21</v>
          </cell>
          <cell r="C5558">
            <v>43243</v>
          </cell>
          <cell r="D5558" t="str">
            <v>B</v>
          </cell>
          <cell r="E5558" t="str">
            <v>IN T/P</v>
          </cell>
          <cell r="G5558" t="str">
            <v>Old</v>
          </cell>
          <cell r="H5558" t="str">
            <v>Clear View Cover</v>
          </cell>
          <cell r="J5558">
            <v>130</v>
          </cell>
          <cell r="L5558">
            <v>0</v>
          </cell>
        </row>
        <row r="5559">
          <cell r="A5559" t="str">
            <v>M5</v>
          </cell>
          <cell r="B5559" t="str">
            <v>W21</v>
          </cell>
          <cell r="C5559">
            <v>43243</v>
          </cell>
          <cell r="D5559" t="str">
            <v>B</v>
          </cell>
          <cell r="E5559" t="str">
            <v>IN T/P</v>
          </cell>
          <cell r="G5559" t="str">
            <v>Old</v>
          </cell>
          <cell r="H5559" t="str">
            <v>Clear View Cover</v>
          </cell>
          <cell r="J5559">
            <v>124</v>
          </cell>
          <cell r="L5559">
            <v>0</v>
          </cell>
        </row>
        <row r="5560">
          <cell r="A5560" t="str">
            <v>M5</v>
          </cell>
          <cell r="B5560" t="str">
            <v>W21</v>
          </cell>
          <cell r="C5560">
            <v>43243</v>
          </cell>
          <cell r="D5560" t="str">
            <v>B</v>
          </cell>
          <cell r="E5560" t="str">
            <v>IN T/P</v>
          </cell>
          <cell r="G5560" t="str">
            <v>Old</v>
          </cell>
          <cell r="H5560" t="str">
            <v>Clear View Cover</v>
          </cell>
          <cell r="J5560">
            <v>390</v>
          </cell>
          <cell r="L5560">
            <v>0</v>
          </cell>
        </row>
        <row r="5561">
          <cell r="A5561" t="str">
            <v>M5</v>
          </cell>
          <cell r="B5561" t="str">
            <v>W21</v>
          </cell>
          <cell r="C5561">
            <v>43243</v>
          </cell>
          <cell r="D5561" t="str">
            <v>B</v>
          </cell>
          <cell r="E5561" t="str">
            <v>IN T/P</v>
          </cell>
          <cell r="G5561" t="str">
            <v>Old</v>
          </cell>
          <cell r="H5561" t="str">
            <v>Clear View Cover</v>
          </cell>
          <cell r="J5561">
            <v>366</v>
          </cell>
          <cell r="L5561">
            <v>0</v>
          </cell>
        </row>
        <row r="5562">
          <cell r="A5562" t="str">
            <v>M5</v>
          </cell>
          <cell r="B5562" t="str">
            <v>W21</v>
          </cell>
          <cell r="C5562">
            <v>43243</v>
          </cell>
          <cell r="D5562" t="str">
            <v>B</v>
          </cell>
          <cell r="E5562" t="str">
            <v>IN T/P</v>
          </cell>
          <cell r="G5562" t="str">
            <v>Old</v>
          </cell>
          <cell r="H5562" t="str">
            <v>Clear View Cover</v>
          </cell>
          <cell r="J5562">
            <v>395</v>
          </cell>
          <cell r="L5562">
            <v>0</v>
          </cell>
        </row>
        <row r="5563">
          <cell r="A5563" t="str">
            <v>M5</v>
          </cell>
          <cell r="B5563" t="str">
            <v>W21</v>
          </cell>
          <cell r="C5563">
            <v>43243</v>
          </cell>
          <cell r="D5563" t="str">
            <v>B</v>
          </cell>
          <cell r="E5563" t="str">
            <v>IN T/P</v>
          </cell>
          <cell r="G5563" t="str">
            <v>Old</v>
          </cell>
          <cell r="H5563" t="str">
            <v>Clear View Cover</v>
          </cell>
          <cell r="J5563">
            <v>382</v>
          </cell>
          <cell r="L5563">
            <v>1</v>
          </cell>
        </row>
        <row r="5564">
          <cell r="A5564" t="str">
            <v>M5</v>
          </cell>
          <cell r="B5564" t="str">
            <v>W21</v>
          </cell>
          <cell r="C5564">
            <v>43243</v>
          </cell>
          <cell r="D5564" t="str">
            <v>B</v>
          </cell>
          <cell r="E5564" t="str">
            <v>IN VAI</v>
          </cell>
          <cell r="G5564" t="str">
            <v>Old</v>
          </cell>
          <cell r="H5564" t="str">
            <v>Flip Cover</v>
          </cell>
          <cell r="J5564">
            <v>860</v>
          </cell>
          <cell r="L5564">
            <v>0</v>
          </cell>
        </row>
        <row r="5565">
          <cell r="A5565" t="str">
            <v>M5</v>
          </cell>
          <cell r="B5565" t="str">
            <v>W21</v>
          </cell>
          <cell r="C5565">
            <v>43243</v>
          </cell>
          <cell r="D5565" t="str">
            <v>B</v>
          </cell>
          <cell r="E5565" t="str">
            <v>IN T/P</v>
          </cell>
          <cell r="G5565" t="str">
            <v>Old</v>
          </cell>
          <cell r="H5565" t="str">
            <v>Book cover</v>
          </cell>
          <cell r="J5565">
            <v>134</v>
          </cell>
          <cell r="L5565">
            <v>0</v>
          </cell>
        </row>
        <row r="5566">
          <cell r="A5566" t="str">
            <v>M5</v>
          </cell>
          <cell r="B5566" t="str">
            <v>W21</v>
          </cell>
          <cell r="C5566">
            <v>43243</v>
          </cell>
          <cell r="D5566" t="str">
            <v>B</v>
          </cell>
          <cell r="E5566" t="str">
            <v>IN T/P</v>
          </cell>
          <cell r="G5566" t="str">
            <v>Old</v>
          </cell>
          <cell r="H5566" t="str">
            <v>Book cover</v>
          </cell>
          <cell r="J5566">
            <v>70</v>
          </cell>
          <cell r="L5566">
            <v>0</v>
          </cell>
        </row>
        <row r="5567">
          <cell r="A5567" t="str">
            <v>M5</v>
          </cell>
          <cell r="B5567" t="str">
            <v>W21</v>
          </cell>
          <cell r="C5567">
            <v>43243</v>
          </cell>
          <cell r="D5567" t="str">
            <v>B</v>
          </cell>
          <cell r="E5567" t="str">
            <v>IN T/P</v>
          </cell>
          <cell r="G5567" t="str">
            <v>New</v>
          </cell>
          <cell r="H5567" t="str">
            <v>Clear View Cover</v>
          </cell>
          <cell r="J5567">
            <v>123</v>
          </cell>
          <cell r="L5567">
            <v>2</v>
          </cell>
        </row>
        <row r="5568">
          <cell r="A5568" t="str">
            <v>M5</v>
          </cell>
          <cell r="B5568" t="str">
            <v>W21</v>
          </cell>
          <cell r="C5568">
            <v>43243</v>
          </cell>
          <cell r="D5568" t="str">
            <v>B</v>
          </cell>
          <cell r="E5568" t="str">
            <v>IN T/P</v>
          </cell>
          <cell r="G5568" t="str">
            <v>Old</v>
          </cell>
          <cell r="H5568" t="str">
            <v>Book cover</v>
          </cell>
          <cell r="J5568">
            <v>481</v>
          </cell>
          <cell r="L5568">
            <v>0</v>
          </cell>
        </row>
        <row r="5569">
          <cell r="A5569" t="str">
            <v>M5</v>
          </cell>
          <cell r="B5569" t="str">
            <v>W21</v>
          </cell>
          <cell r="C5569">
            <v>43243</v>
          </cell>
          <cell r="D5569" t="str">
            <v>B</v>
          </cell>
          <cell r="E5569" t="str">
            <v>IN T/P</v>
          </cell>
          <cell r="G5569" t="str">
            <v>Old</v>
          </cell>
          <cell r="H5569" t="str">
            <v>Book cover</v>
          </cell>
          <cell r="J5569">
            <v>2290</v>
          </cell>
          <cell r="L5569">
            <v>0</v>
          </cell>
        </row>
        <row r="5570">
          <cell r="A5570" t="str">
            <v>M5</v>
          </cell>
          <cell r="B5570" t="str">
            <v>W21</v>
          </cell>
          <cell r="C5570">
            <v>43243</v>
          </cell>
          <cell r="D5570" t="str">
            <v>B</v>
          </cell>
          <cell r="E5570" t="str">
            <v>IN VAI</v>
          </cell>
          <cell r="G5570" t="str">
            <v>Old</v>
          </cell>
          <cell r="H5570" t="str">
            <v>Flip Cover</v>
          </cell>
          <cell r="J5570">
            <v>200</v>
          </cell>
          <cell r="L5570">
            <v>0</v>
          </cell>
        </row>
        <row r="5571">
          <cell r="A5571" t="str">
            <v>M5</v>
          </cell>
          <cell r="B5571" t="str">
            <v>W21</v>
          </cell>
          <cell r="C5571">
            <v>43243</v>
          </cell>
          <cell r="D5571" t="str">
            <v>B</v>
          </cell>
          <cell r="E5571" t="str">
            <v>MAIN HEATING</v>
          </cell>
          <cell r="G5571" t="str">
            <v>Old</v>
          </cell>
          <cell r="H5571" t="str">
            <v>Book cover</v>
          </cell>
          <cell r="J5571">
            <v>105</v>
          </cell>
          <cell r="L5571">
            <v>0</v>
          </cell>
        </row>
        <row r="5572">
          <cell r="A5572" t="str">
            <v>M5</v>
          </cell>
          <cell r="B5572" t="str">
            <v>W21</v>
          </cell>
          <cell r="C5572">
            <v>43243</v>
          </cell>
          <cell r="D5572" t="str">
            <v>B</v>
          </cell>
          <cell r="E5572" t="str">
            <v>MAIN HEATING</v>
          </cell>
          <cell r="G5572" t="str">
            <v>Old</v>
          </cell>
          <cell r="H5572" t="str">
            <v>Book cover</v>
          </cell>
          <cell r="J5572">
            <v>59</v>
          </cell>
          <cell r="L5572">
            <v>2</v>
          </cell>
        </row>
        <row r="5573">
          <cell r="A5573" t="str">
            <v>M5</v>
          </cell>
          <cell r="B5573" t="str">
            <v>W21</v>
          </cell>
          <cell r="C5573">
            <v>43243</v>
          </cell>
          <cell r="D5573" t="str">
            <v>B</v>
          </cell>
          <cell r="E5573" t="str">
            <v>MAIN HEATING</v>
          </cell>
          <cell r="G5573" t="str">
            <v>Old</v>
          </cell>
          <cell r="H5573" t="str">
            <v>Clear View Cover</v>
          </cell>
          <cell r="J5573">
            <v>590</v>
          </cell>
          <cell r="L5573">
            <v>0</v>
          </cell>
        </row>
        <row r="5574">
          <cell r="A5574" t="str">
            <v>M5</v>
          </cell>
          <cell r="B5574" t="str">
            <v>W21</v>
          </cell>
          <cell r="C5574">
            <v>43243</v>
          </cell>
          <cell r="D5574" t="str">
            <v>B</v>
          </cell>
          <cell r="E5574" t="str">
            <v>MAIN HEATING</v>
          </cell>
          <cell r="G5574" t="str">
            <v>Old</v>
          </cell>
          <cell r="H5574" t="str">
            <v>Clear View Cover</v>
          </cell>
          <cell r="J5574">
            <v>198</v>
          </cell>
          <cell r="L5574">
            <v>0</v>
          </cell>
        </row>
        <row r="5575">
          <cell r="A5575" t="str">
            <v>M5</v>
          </cell>
          <cell r="B5575" t="str">
            <v>W21</v>
          </cell>
          <cell r="C5575">
            <v>43243</v>
          </cell>
          <cell r="D5575" t="str">
            <v>B</v>
          </cell>
          <cell r="E5575" t="str">
            <v>MAIN HEATING</v>
          </cell>
          <cell r="G5575" t="str">
            <v>Old</v>
          </cell>
          <cell r="H5575" t="str">
            <v>Clear View Cover</v>
          </cell>
          <cell r="J5575">
            <v>47</v>
          </cell>
          <cell r="L5575">
            <v>0</v>
          </cell>
        </row>
        <row r="5576">
          <cell r="A5576" t="str">
            <v>M5</v>
          </cell>
          <cell r="B5576" t="str">
            <v>W21</v>
          </cell>
          <cell r="C5576">
            <v>43243</v>
          </cell>
          <cell r="D5576" t="str">
            <v>B</v>
          </cell>
          <cell r="E5576" t="str">
            <v>MAIN HEATING</v>
          </cell>
          <cell r="G5576" t="str">
            <v>Old</v>
          </cell>
          <cell r="H5576" t="str">
            <v>Clear View Cover</v>
          </cell>
          <cell r="J5576">
            <v>576</v>
          </cell>
          <cell r="L5576">
            <v>0</v>
          </cell>
        </row>
        <row r="5577">
          <cell r="A5577" t="str">
            <v>M5</v>
          </cell>
          <cell r="B5577" t="str">
            <v>W21</v>
          </cell>
          <cell r="C5577">
            <v>43243</v>
          </cell>
          <cell r="D5577" t="str">
            <v>B</v>
          </cell>
          <cell r="E5577" t="str">
            <v>ASSY</v>
          </cell>
          <cell r="G5577" t="str">
            <v>New Silicon</v>
          </cell>
          <cell r="H5577" t="str">
            <v>Silicon</v>
          </cell>
          <cell r="J5577">
            <v>662</v>
          </cell>
          <cell r="L5577">
            <v>2</v>
          </cell>
        </row>
        <row r="5578">
          <cell r="A5578" t="str">
            <v>M5</v>
          </cell>
          <cell r="B5578" t="str">
            <v>W21</v>
          </cell>
          <cell r="C5578">
            <v>43243</v>
          </cell>
          <cell r="D5578" t="str">
            <v>B</v>
          </cell>
          <cell r="E5578" t="str">
            <v>ASSY</v>
          </cell>
          <cell r="G5578" t="str">
            <v>New Silicon</v>
          </cell>
          <cell r="H5578" t="str">
            <v>Silicon</v>
          </cell>
          <cell r="J5578">
            <v>64</v>
          </cell>
          <cell r="L5578">
            <v>0</v>
          </cell>
        </row>
        <row r="5579">
          <cell r="A5579" t="str">
            <v>M5</v>
          </cell>
          <cell r="B5579" t="str">
            <v>W21</v>
          </cell>
          <cell r="C5579">
            <v>43243</v>
          </cell>
          <cell r="D5579" t="str">
            <v>B</v>
          </cell>
          <cell r="E5579" t="str">
            <v>ASSY</v>
          </cell>
          <cell r="G5579" t="str">
            <v>New Silicon</v>
          </cell>
          <cell r="H5579" t="str">
            <v>Silicon</v>
          </cell>
          <cell r="J5579">
            <v>1439</v>
          </cell>
          <cell r="L5579">
            <v>4</v>
          </cell>
        </row>
        <row r="5580">
          <cell r="A5580" t="str">
            <v>M5</v>
          </cell>
          <cell r="B5580" t="str">
            <v>W21</v>
          </cell>
          <cell r="C5580">
            <v>43243</v>
          </cell>
          <cell r="D5580" t="str">
            <v>B</v>
          </cell>
          <cell r="E5580" t="str">
            <v>ASSY</v>
          </cell>
          <cell r="G5580" t="str">
            <v>Old Silicon</v>
          </cell>
          <cell r="H5580" t="str">
            <v>Silicon</v>
          </cell>
          <cell r="J5580">
            <v>280</v>
          </cell>
          <cell r="L5580">
            <v>0</v>
          </cell>
        </row>
        <row r="5581">
          <cell r="A5581" t="str">
            <v>M5</v>
          </cell>
          <cell r="B5581" t="str">
            <v>W21</v>
          </cell>
          <cell r="C5581">
            <v>43243</v>
          </cell>
          <cell r="D5581" t="str">
            <v>B</v>
          </cell>
          <cell r="E5581" t="str">
            <v>ASSY</v>
          </cell>
          <cell r="G5581" t="str">
            <v>Old Silicon</v>
          </cell>
          <cell r="H5581" t="str">
            <v>Silicon</v>
          </cell>
          <cell r="J5581">
            <v>1188</v>
          </cell>
          <cell r="L5581">
            <v>0</v>
          </cell>
        </row>
        <row r="5582">
          <cell r="A5582" t="str">
            <v>M5</v>
          </cell>
          <cell r="B5582" t="str">
            <v>W21</v>
          </cell>
          <cell r="C5582">
            <v>43243</v>
          </cell>
          <cell r="D5582" t="str">
            <v>B</v>
          </cell>
          <cell r="E5582" t="str">
            <v>ASSY</v>
          </cell>
          <cell r="G5582" t="str">
            <v>Old Silicon</v>
          </cell>
          <cell r="H5582" t="str">
            <v>Silicon</v>
          </cell>
          <cell r="J5582">
            <v>33</v>
          </cell>
          <cell r="L5582">
            <v>0</v>
          </cell>
        </row>
        <row r="5583">
          <cell r="A5583" t="str">
            <v>M5</v>
          </cell>
          <cell r="B5583" t="str">
            <v>W21</v>
          </cell>
          <cell r="C5583">
            <v>43243</v>
          </cell>
          <cell r="D5583" t="str">
            <v>B</v>
          </cell>
          <cell r="E5583" t="str">
            <v>ASSY</v>
          </cell>
          <cell r="G5583" t="str">
            <v>Old Silicon</v>
          </cell>
          <cell r="H5583" t="str">
            <v>Silicon</v>
          </cell>
          <cell r="J5583">
            <v>33</v>
          </cell>
          <cell r="L5583">
            <v>0</v>
          </cell>
        </row>
        <row r="5584">
          <cell r="A5584" t="str">
            <v>M5</v>
          </cell>
          <cell r="B5584" t="str">
            <v>W21</v>
          </cell>
          <cell r="C5584">
            <v>43243</v>
          </cell>
          <cell r="D5584" t="str">
            <v>B</v>
          </cell>
          <cell r="E5584" t="str">
            <v>ASSY</v>
          </cell>
          <cell r="G5584" t="str">
            <v>Old</v>
          </cell>
          <cell r="H5584" t="str">
            <v>Book cover</v>
          </cell>
          <cell r="J5584">
            <v>2540</v>
          </cell>
          <cell r="L5584">
            <v>12</v>
          </cell>
        </row>
        <row r="5585">
          <cell r="A5585" t="str">
            <v>M5</v>
          </cell>
          <cell r="B5585" t="str">
            <v>W21</v>
          </cell>
          <cell r="C5585">
            <v>43243</v>
          </cell>
          <cell r="D5585" t="str">
            <v>B</v>
          </cell>
          <cell r="E5585" t="str">
            <v>ASSY</v>
          </cell>
          <cell r="G5585" t="str">
            <v>Old</v>
          </cell>
          <cell r="H5585" t="str">
            <v>Book cover</v>
          </cell>
          <cell r="J5585">
            <v>251</v>
          </cell>
          <cell r="L5585">
            <v>3</v>
          </cell>
        </row>
        <row r="5586">
          <cell r="A5586" t="str">
            <v>M5</v>
          </cell>
          <cell r="B5586" t="str">
            <v>W21</v>
          </cell>
          <cell r="C5586">
            <v>43243</v>
          </cell>
          <cell r="D5586" t="str">
            <v>B</v>
          </cell>
          <cell r="E5586" t="str">
            <v>ASSY</v>
          </cell>
          <cell r="G5586" t="str">
            <v>Old</v>
          </cell>
          <cell r="H5586" t="str">
            <v>Book cover</v>
          </cell>
          <cell r="J5586">
            <v>267</v>
          </cell>
          <cell r="L5586">
            <v>1</v>
          </cell>
        </row>
        <row r="5587">
          <cell r="A5587" t="str">
            <v>M5</v>
          </cell>
          <cell r="B5587" t="str">
            <v>W21</v>
          </cell>
          <cell r="C5587">
            <v>43243</v>
          </cell>
          <cell r="D5587" t="str">
            <v>B</v>
          </cell>
          <cell r="E5587" t="str">
            <v>ASSY</v>
          </cell>
          <cell r="G5587" t="str">
            <v>Old</v>
          </cell>
          <cell r="H5587" t="str">
            <v>Book cover</v>
          </cell>
          <cell r="J5587">
            <v>70</v>
          </cell>
          <cell r="L5587">
            <v>0</v>
          </cell>
        </row>
        <row r="5588">
          <cell r="A5588" t="str">
            <v>M5</v>
          </cell>
          <cell r="B5588" t="str">
            <v>W21</v>
          </cell>
          <cell r="C5588">
            <v>43243</v>
          </cell>
          <cell r="D5588" t="str">
            <v>B</v>
          </cell>
          <cell r="E5588" t="str">
            <v>ASSY</v>
          </cell>
          <cell r="G5588" t="str">
            <v>Old</v>
          </cell>
          <cell r="H5588" t="str">
            <v>Book cover</v>
          </cell>
          <cell r="J5588">
            <v>135</v>
          </cell>
          <cell r="L5588">
            <v>1</v>
          </cell>
        </row>
        <row r="5589">
          <cell r="A5589" t="str">
            <v>M5</v>
          </cell>
          <cell r="B5589" t="str">
            <v>W21</v>
          </cell>
          <cell r="C5589">
            <v>43243</v>
          </cell>
          <cell r="D5589" t="str">
            <v>B</v>
          </cell>
          <cell r="E5589" t="str">
            <v>ASSY</v>
          </cell>
          <cell r="G5589" t="str">
            <v>Old</v>
          </cell>
          <cell r="H5589" t="str">
            <v>Book cover</v>
          </cell>
          <cell r="J5589">
            <v>450</v>
          </cell>
          <cell r="L5589">
            <v>1</v>
          </cell>
        </row>
        <row r="5590">
          <cell r="A5590" t="str">
            <v>M5</v>
          </cell>
          <cell r="B5590" t="str">
            <v>W21</v>
          </cell>
          <cell r="C5590">
            <v>43243</v>
          </cell>
          <cell r="D5590" t="str">
            <v>B</v>
          </cell>
          <cell r="E5590" t="str">
            <v>PACKING</v>
          </cell>
          <cell r="G5590" t="str">
            <v>Old</v>
          </cell>
          <cell r="H5590" t="str">
            <v>Clear View Cover</v>
          </cell>
          <cell r="J5590">
            <v>890</v>
          </cell>
          <cell r="L5590">
            <v>10</v>
          </cell>
        </row>
        <row r="5591">
          <cell r="A5591" t="str">
            <v>M5</v>
          </cell>
          <cell r="B5591" t="str">
            <v>W21</v>
          </cell>
          <cell r="C5591">
            <v>43243</v>
          </cell>
          <cell r="D5591" t="str">
            <v>B</v>
          </cell>
          <cell r="E5591" t="str">
            <v>PACKING</v>
          </cell>
          <cell r="G5591" t="str">
            <v>Old</v>
          </cell>
          <cell r="H5591" t="str">
            <v>Clear View Cover</v>
          </cell>
          <cell r="J5591">
            <v>163</v>
          </cell>
          <cell r="L5591">
            <v>3</v>
          </cell>
        </row>
        <row r="5592">
          <cell r="A5592" t="str">
            <v>M5</v>
          </cell>
          <cell r="B5592" t="str">
            <v>W21</v>
          </cell>
          <cell r="C5592">
            <v>43243</v>
          </cell>
          <cell r="D5592" t="str">
            <v>B</v>
          </cell>
          <cell r="E5592" t="str">
            <v>PACKING</v>
          </cell>
          <cell r="G5592" t="str">
            <v>Old</v>
          </cell>
          <cell r="H5592" t="str">
            <v>Clear View Cover</v>
          </cell>
          <cell r="J5592">
            <v>2041</v>
          </cell>
          <cell r="L5592">
            <v>11</v>
          </cell>
        </row>
        <row r="5593">
          <cell r="A5593" t="str">
            <v>M5</v>
          </cell>
          <cell r="B5593" t="str">
            <v>W21</v>
          </cell>
          <cell r="C5593">
            <v>43243</v>
          </cell>
          <cell r="D5593" t="str">
            <v>B</v>
          </cell>
          <cell r="E5593" t="str">
            <v>PACKING</v>
          </cell>
          <cell r="G5593" t="str">
            <v>Old</v>
          </cell>
          <cell r="H5593" t="str">
            <v>Clear View Cover</v>
          </cell>
          <cell r="J5593">
            <v>877</v>
          </cell>
          <cell r="L5593">
            <v>5</v>
          </cell>
        </row>
        <row r="5594">
          <cell r="A5594" t="str">
            <v>M5</v>
          </cell>
          <cell r="B5594" t="str">
            <v>W21</v>
          </cell>
          <cell r="C5594">
            <v>43243</v>
          </cell>
          <cell r="D5594" t="str">
            <v>B</v>
          </cell>
          <cell r="E5594" t="str">
            <v>PACKING</v>
          </cell>
          <cell r="G5594" t="str">
            <v>Old</v>
          </cell>
          <cell r="H5594" t="str">
            <v>Clear View Cover</v>
          </cell>
          <cell r="J5594">
            <v>363</v>
          </cell>
          <cell r="L5594">
            <v>3</v>
          </cell>
        </row>
        <row r="5595">
          <cell r="A5595" t="str">
            <v>M5</v>
          </cell>
          <cell r="B5595" t="str">
            <v>W21</v>
          </cell>
          <cell r="C5595">
            <v>43243</v>
          </cell>
          <cell r="D5595" t="str">
            <v>B</v>
          </cell>
          <cell r="E5595" t="str">
            <v>PACKING</v>
          </cell>
          <cell r="G5595" t="str">
            <v>Old</v>
          </cell>
          <cell r="H5595" t="str">
            <v>Clear View Cover</v>
          </cell>
          <cell r="J5595">
            <v>1512</v>
          </cell>
          <cell r="L5595">
            <v>12</v>
          </cell>
        </row>
        <row r="5596">
          <cell r="A5596" t="str">
            <v>M5</v>
          </cell>
          <cell r="B5596" t="str">
            <v>W21</v>
          </cell>
          <cell r="C5596">
            <v>43243</v>
          </cell>
          <cell r="D5596" t="str">
            <v>B</v>
          </cell>
          <cell r="E5596" t="str">
            <v>PACKING</v>
          </cell>
          <cell r="G5596" t="str">
            <v>Old</v>
          </cell>
          <cell r="H5596" t="str">
            <v>Clear View Cover</v>
          </cell>
          <cell r="J5596">
            <v>161</v>
          </cell>
          <cell r="L5596">
            <v>1</v>
          </cell>
        </row>
        <row r="5597">
          <cell r="A5597" t="str">
            <v>M5</v>
          </cell>
          <cell r="B5597" t="str">
            <v>W21</v>
          </cell>
          <cell r="C5597">
            <v>43243</v>
          </cell>
          <cell r="D5597" t="str">
            <v>B</v>
          </cell>
          <cell r="E5597" t="str">
            <v>PACKING</v>
          </cell>
          <cell r="G5597" t="str">
            <v>Old</v>
          </cell>
          <cell r="H5597" t="str">
            <v>Clear View Cover</v>
          </cell>
          <cell r="J5597">
            <v>373</v>
          </cell>
          <cell r="L5597">
            <v>2</v>
          </cell>
        </row>
        <row r="5598">
          <cell r="A5598" t="str">
            <v>M5</v>
          </cell>
          <cell r="B5598" t="str">
            <v>W21</v>
          </cell>
          <cell r="C5598">
            <v>43243</v>
          </cell>
          <cell r="D5598" t="str">
            <v>B</v>
          </cell>
          <cell r="E5598" t="str">
            <v>EDGE COATING</v>
          </cell>
          <cell r="G5598" t="str">
            <v>Old</v>
          </cell>
          <cell r="H5598" t="str">
            <v>Book cover</v>
          </cell>
          <cell r="J5598">
            <v>2145</v>
          </cell>
          <cell r="L5598">
            <v>0</v>
          </cell>
        </row>
        <row r="5599">
          <cell r="A5599" t="str">
            <v>M5</v>
          </cell>
          <cell r="B5599" t="str">
            <v>W21</v>
          </cell>
          <cell r="C5599">
            <v>43243</v>
          </cell>
          <cell r="D5599" t="str">
            <v>B</v>
          </cell>
          <cell r="E5599" t="str">
            <v>EDGE COATING</v>
          </cell>
          <cell r="G5599" t="str">
            <v>Old</v>
          </cell>
          <cell r="H5599" t="str">
            <v>Book cover</v>
          </cell>
          <cell r="J5599">
            <v>454</v>
          </cell>
          <cell r="L5599">
            <v>0</v>
          </cell>
        </row>
        <row r="5600">
          <cell r="A5600" t="str">
            <v>M5</v>
          </cell>
          <cell r="B5600" t="str">
            <v>W21</v>
          </cell>
          <cell r="C5600">
            <v>43243</v>
          </cell>
          <cell r="D5600" t="str">
            <v>B</v>
          </cell>
          <cell r="E5600" t="str">
            <v>EDGE COATING</v>
          </cell>
          <cell r="G5600" t="str">
            <v>Old</v>
          </cell>
          <cell r="H5600" t="str">
            <v>Book cover</v>
          </cell>
          <cell r="J5600">
            <v>830</v>
          </cell>
          <cell r="L5600">
            <v>0</v>
          </cell>
        </row>
        <row r="5601">
          <cell r="A5601" t="str">
            <v>M5</v>
          </cell>
          <cell r="B5601" t="str">
            <v>W21</v>
          </cell>
          <cell r="C5601">
            <v>43243</v>
          </cell>
          <cell r="D5601" t="str">
            <v>B</v>
          </cell>
          <cell r="E5601" t="str">
            <v>EDGE COATING</v>
          </cell>
          <cell r="G5601" t="str">
            <v>Old</v>
          </cell>
          <cell r="H5601" t="str">
            <v>Book cover</v>
          </cell>
          <cell r="J5601">
            <v>118</v>
          </cell>
          <cell r="L5601">
            <v>0</v>
          </cell>
        </row>
        <row r="5602">
          <cell r="A5602" t="str">
            <v>M5</v>
          </cell>
          <cell r="B5602" t="str">
            <v>W21</v>
          </cell>
          <cell r="C5602">
            <v>43243</v>
          </cell>
          <cell r="D5602" t="str">
            <v>B</v>
          </cell>
          <cell r="E5602" t="str">
            <v>EDGE COATING</v>
          </cell>
          <cell r="G5602" t="str">
            <v>Old</v>
          </cell>
          <cell r="H5602" t="str">
            <v>Book cover</v>
          </cell>
          <cell r="J5602">
            <v>320</v>
          </cell>
          <cell r="L5602">
            <v>0</v>
          </cell>
        </row>
        <row r="5603">
          <cell r="A5603" t="str">
            <v>M5</v>
          </cell>
          <cell r="B5603" t="str">
            <v>W21</v>
          </cell>
          <cell r="C5603">
            <v>43243</v>
          </cell>
          <cell r="D5603" t="str">
            <v>B</v>
          </cell>
          <cell r="E5603" t="str">
            <v>EDGE COATING</v>
          </cell>
          <cell r="G5603" t="str">
            <v>Old</v>
          </cell>
          <cell r="H5603" t="str">
            <v>Book cover</v>
          </cell>
          <cell r="J5603">
            <v>85</v>
          </cell>
          <cell r="L5603">
            <v>0</v>
          </cell>
        </row>
        <row r="5604">
          <cell r="A5604" t="str">
            <v>M5</v>
          </cell>
          <cell r="B5604" t="str">
            <v>W21</v>
          </cell>
          <cell r="C5604">
            <v>43243</v>
          </cell>
          <cell r="D5604" t="str">
            <v>B</v>
          </cell>
          <cell r="E5604" t="str">
            <v>EDGE COATING</v>
          </cell>
          <cell r="G5604" t="str">
            <v>Old</v>
          </cell>
          <cell r="H5604" t="str">
            <v>Book cover</v>
          </cell>
          <cell r="J5604">
            <v>130</v>
          </cell>
          <cell r="L5604">
            <v>0</v>
          </cell>
        </row>
        <row r="5605">
          <cell r="A5605" t="str">
            <v>M5</v>
          </cell>
          <cell r="B5605" t="str">
            <v>W21</v>
          </cell>
          <cell r="C5605">
            <v>43243</v>
          </cell>
          <cell r="D5605" t="str">
            <v>B</v>
          </cell>
          <cell r="E5605" t="str">
            <v>ASSY</v>
          </cell>
          <cell r="G5605" t="str">
            <v>Old</v>
          </cell>
          <cell r="H5605" t="str">
            <v>Clear View Cover</v>
          </cell>
          <cell r="J5605">
            <v>177</v>
          </cell>
          <cell r="L5605">
            <v>0</v>
          </cell>
        </row>
        <row r="5606">
          <cell r="A5606" t="str">
            <v>M5</v>
          </cell>
          <cell r="B5606" t="str">
            <v>W21</v>
          </cell>
          <cell r="C5606">
            <v>43243</v>
          </cell>
          <cell r="D5606" t="str">
            <v>B</v>
          </cell>
          <cell r="E5606" t="str">
            <v>ASSY</v>
          </cell>
          <cell r="G5606" t="str">
            <v>Old</v>
          </cell>
          <cell r="H5606" t="str">
            <v>Clear View Cover</v>
          </cell>
          <cell r="J5606">
            <v>32</v>
          </cell>
          <cell r="L5606">
            <v>0</v>
          </cell>
        </row>
        <row r="5607">
          <cell r="A5607" t="str">
            <v>M5</v>
          </cell>
          <cell r="B5607" t="str">
            <v>W21</v>
          </cell>
          <cell r="C5607">
            <v>43243</v>
          </cell>
          <cell r="D5607" t="str">
            <v>B</v>
          </cell>
          <cell r="E5607" t="str">
            <v>ASSY</v>
          </cell>
          <cell r="G5607" t="str">
            <v>Old</v>
          </cell>
          <cell r="H5607" t="str">
            <v>Clear View Cover</v>
          </cell>
          <cell r="J5607">
            <v>600</v>
          </cell>
          <cell r="L5607">
            <v>0</v>
          </cell>
        </row>
        <row r="5608">
          <cell r="A5608" t="str">
            <v>M5</v>
          </cell>
          <cell r="B5608" t="str">
            <v>W21</v>
          </cell>
          <cell r="C5608">
            <v>43243</v>
          </cell>
          <cell r="D5608" t="str">
            <v>B</v>
          </cell>
          <cell r="E5608" t="str">
            <v>ASSY</v>
          </cell>
          <cell r="G5608" t="str">
            <v>Old</v>
          </cell>
          <cell r="H5608" t="str">
            <v>Clear View Cover</v>
          </cell>
          <cell r="J5608">
            <v>145</v>
          </cell>
          <cell r="L5608">
            <v>0</v>
          </cell>
        </row>
        <row r="5609">
          <cell r="A5609" t="str">
            <v>M5</v>
          </cell>
          <cell r="B5609" t="str">
            <v>W21</v>
          </cell>
          <cell r="C5609">
            <v>43243</v>
          </cell>
          <cell r="D5609" t="str">
            <v>B</v>
          </cell>
          <cell r="E5609" t="str">
            <v>ASSY</v>
          </cell>
          <cell r="G5609" t="str">
            <v>Old</v>
          </cell>
          <cell r="H5609" t="str">
            <v>Clear View Cover</v>
          </cell>
          <cell r="J5609">
            <v>1240</v>
          </cell>
          <cell r="L5609">
            <v>0</v>
          </cell>
        </row>
        <row r="5610">
          <cell r="A5610" t="str">
            <v>M5</v>
          </cell>
          <cell r="B5610" t="str">
            <v>W21</v>
          </cell>
          <cell r="C5610">
            <v>43243</v>
          </cell>
          <cell r="D5610" t="str">
            <v>B</v>
          </cell>
          <cell r="E5610" t="str">
            <v>ASSY</v>
          </cell>
          <cell r="G5610" t="str">
            <v>Old</v>
          </cell>
          <cell r="H5610" t="str">
            <v>Clear View Cover</v>
          </cell>
          <cell r="J5610">
            <v>116</v>
          </cell>
          <cell r="L5610">
            <v>0</v>
          </cell>
        </row>
        <row r="5611">
          <cell r="A5611" t="str">
            <v>M5</v>
          </cell>
          <cell r="B5611" t="str">
            <v>W21</v>
          </cell>
          <cell r="C5611">
            <v>43243</v>
          </cell>
          <cell r="D5611" t="str">
            <v>B</v>
          </cell>
          <cell r="E5611" t="str">
            <v>ASSY</v>
          </cell>
          <cell r="G5611" t="str">
            <v>Old</v>
          </cell>
          <cell r="H5611" t="str">
            <v>Clear View Cover</v>
          </cell>
          <cell r="J5611">
            <v>80</v>
          </cell>
          <cell r="L5611">
            <v>0</v>
          </cell>
        </row>
        <row r="5612">
          <cell r="A5612" t="str">
            <v>M5</v>
          </cell>
          <cell r="B5612" t="str">
            <v>W21</v>
          </cell>
          <cell r="C5612">
            <v>43243</v>
          </cell>
          <cell r="D5612" t="str">
            <v>B</v>
          </cell>
          <cell r="E5612" t="str">
            <v>ASSY</v>
          </cell>
          <cell r="G5612" t="str">
            <v>Old</v>
          </cell>
          <cell r="H5612" t="str">
            <v>Clear View Cover</v>
          </cell>
          <cell r="J5612">
            <v>210</v>
          </cell>
          <cell r="L5612">
            <v>0</v>
          </cell>
        </row>
        <row r="5613">
          <cell r="A5613" t="str">
            <v>M5</v>
          </cell>
          <cell r="B5613" t="str">
            <v>W21</v>
          </cell>
          <cell r="C5613">
            <v>43243</v>
          </cell>
          <cell r="D5613" t="str">
            <v>B</v>
          </cell>
          <cell r="E5613" t="str">
            <v>MAIN HEATING</v>
          </cell>
          <cell r="G5613" t="str">
            <v>Old</v>
          </cell>
          <cell r="H5613" t="str">
            <v>Clear View Cover</v>
          </cell>
          <cell r="J5613">
            <v>1527</v>
          </cell>
          <cell r="L5613">
            <v>0</v>
          </cell>
        </row>
        <row r="5614">
          <cell r="A5614" t="str">
            <v>M5</v>
          </cell>
          <cell r="B5614" t="str">
            <v>W21</v>
          </cell>
          <cell r="C5614">
            <v>43243</v>
          </cell>
          <cell r="D5614" t="str">
            <v>B</v>
          </cell>
          <cell r="E5614" t="str">
            <v>MAIN HEATING</v>
          </cell>
          <cell r="G5614" t="str">
            <v>Old</v>
          </cell>
          <cell r="H5614" t="str">
            <v>Clear View Cover</v>
          </cell>
          <cell r="J5614">
            <v>88</v>
          </cell>
          <cell r="L5614">
            <v>0</v>
          </cell>
        </row>
        <row r="5615">
          <cell r="A5615" t="str">
            <v>M5</v>
          </cell>
          <cell r="B5615" t="str">
            <v>W21</v>
          </cell>
          <cell r="C5615">
            <v>43243</v>
          </cell>
          <cell r="D5615" t="str">
            <v>B</v>
          </cell>
          <cell r="E5615" t="str">
            <v>MAIN HEATING</v>
          </cell>
          <cell r="G5615" t="str">
            <v>Old</v>
          </cell>
          <cell r="H5615" t="str">
            <v>Clear View Cover</v>
          </cell>
          <cell r="J5615">
            <v>124</v>
          </cell>
          <cell r="L5615">
            <v>0</v>
          </cell>
        </row>
        <row r="5616">
          <cell r="A5616" t="str">
            <v>M5</v>
          </cell>
          <cell r="B5616" t="str">
            <v>W21</v>
          </cell>
          <cell r="C5616">
            <v>43243</v>
          </cell>
          <cell r="D5616" t="str">
            <v>B</v>
          </cell>
          <cell r="E5616" t="str">
            <v>MAIN HEATING</v>
          </cell>
          <cell r="G5616" t="str">
            <v>Old</v>
          </cell>
          <cell r="H5616" t="str">
            <v>Clear View Cover</v>
          </cell>
          <cell r="J5616">
            <v>33</v>
          </cell>
          <cell r="L5616">
            <v>0</v>
          </cell>
        </row>
        <row r="5617">
          <cell r="A5617" t="str">
            <v>M5</v>
          </cell>
          <cell r="B5617" t="str">
            <v>W21</v>
          </cell>
          <cell r="C5617">
            <v>43243</v>
          </cell>
          <cell r="D5617" t="str">
            <v>B</v>
          </cell>
          <cell r="E5617" t="str">
            <v>MAIN HEATING</v>
          </cell>
          <cell r="G5617" t="str">
            <v>Old</v>
          </cell>
          <cell r="H5617" t="str">
            <v>Clear View Cover</v>
          </cell>
          <cell r="J5617">
            <v>612</v>
          </cell>
          <cell r="L5617">
            <v>0</v>
          </cell>
        </row>
        <row r="5618">
          <cell r="A5618" t="str">
            <v>M5</v>
          </cell>
          <cell r="B5618" t="str">
            <v>W21</v>
          </cell>
          <cell r="C5618">
            <v>43243</v>
          </cell>
          <cell r="D5618" t="str">
            <v>B</v>
          </cell>
          <cell r="E5618" t="str">
            <v>MAIN HEATING</v>
          </cell>
          <cell r="G5618" t="str">
            <v>Old</v>
          </cell>
          <cell r="H5618" t="str">
            <v>Clear View Cover</v>
          </cell>
          <cell r="J5618">
            <v>364</v>
          </cell>
          <cell r="L5618">
            <v>0</v>
          </cell>
        </row>
        <row r="5619">
          <cell r="A5619" t="str">
            <v>M5</v>
          </cell>
          <cell r="B5619" t="str">
            <v>W21</v>
          </cell>
          <cell r="C5619">
            <v>43243</v>
          </cell>
          <cell r="D5619" t="str">
            <v>B</v>
          </cell>
          <cell r="E5619" t="str">
            <v>MAIN HEATING</v>
          </cell>
          <cell r="G5619" t="str">
            <v>Old</v>
          </cell>
          <cell r="H5619" t="str">
            <v>Clear View Cover</v>
          </cell>
          <cell r="J5619">
            <v>130</v>
          </cell>
          <cell r="L5619">
            <v>0</v>
          </cell>
        </row>
        <row r="5620">
          <cell r="A5620" t="str">
            <v>M5</v>
          </cell>
          <cell r="B5620" t="str">
            <v>W21</v>
          </cell>
          <cell r="C5620">
            <v>43243</v>
          </cell>
          <cell r="D5620" t="str">
            <v>B</v>
          </cell>
          <cell r="E5620" t="str">
            <v>MAIN HEATING</v>
          </cell>
          <cell r="G5620" t="str">
            <v>Old</v>
          </cell>
          <cell r="H5620" t="str">
            <v>Clear View Cover</v>
          </cell>
          <cell r="J5620">
            <v>474</v>
          </cell>
          <cell r="L5620">
            <v>0</v>
          </cell>
        </row>
        <row r="5621">
          <cell r="A5621" t="str">
            <v>M5</v>
          </cell>
          <cell r="B5621" t="str">
            <v>W21</v>
          </cell>
          <cell r="C5621">
            <v>43243</v>
          </cell>
          <cell r="D5621" t="str">
            <v>B</v>
          </cell>
          <cell r="E5621" t="str">
            <v>MAIN HEATING</v>
          </cell>
          <cell r="G5621" t="str">
            <v>New</v>
          </cell>
          <cell r="H5621" t="str">
            <v>Clear View Cover</v>
          </cell>
          <cell r="J5621">
            <v>275</v>
          </cell>
          <cell r="L5621">
            <v>0</v>
          </cell>
        </row>
        <row r="5622">
          <cell r="A5622" t="str">
            <v>M5</v>
          </cell>
          <cell r="B5622" t="str">
            <v>W21</v>
          </cell>
          <cell r="C5622">
            <v>43243</v>
          </cell>
          <cell r="D5622" t="str">
            <v>B</v>
          </cell>
          <cell r="E5622" t="str">
            <v>MAIN HEATING</v>
          </cell>
          <cell r="G5622" t="str">
            <v>New</v>
          </cell>
          <cell r="H5622" t="str">
            <v>Clear View Cover</v>
          </cell>
          <cell r="J5622">
            <v>64</v>
          </cell>
          <cell r="L5622">
            <v>0</v>
          </cell>
        </row>
        <row r="5623">
          <cell r="A5623" t="str">
            <v>M5</v>
          </cell>
          <cell r="B5623" t="str">
            <v>W21</v>
          </cell>
          <cell r="C5623">
            <v>43243</v>
          </cell>
          <cell r="D5623" t="str">
            <v>B</v>
          </cell>
          <cell r="E5623" t="str">
            <v>MAIN HEATING</v>
          </cell>
          <cell r="G5623" t="str">
            <v>New</v>
          </cell>
          <cell r="H5623" t="str">
            <v>Clear View Cover</v>
          </cell>
          <cell r="J5623">
            <v>603</v>
          </cell>
          <cell r="L5623">
            <v>0</v>
          </cell>
        </row>
        <row r="5624">
          <cell r="A5624" t="str">
            <v>M5</v>
          </cell>
          <cell r="B5624" t="str">
            <v>W21</v>
          </cell>
          <cell r="C5624">
            <v>43243</v>
          </cell>
          <cell r="D5624" t="str">
            <v>B</v>
          </cell>
          <cell r="E5624" t="str">
            <v>MAIN HEATING</v>
          </cell>
          <cell r="G5624" t="str">
            <v>New</v>
          </cell>
          <cell r="H5624" t="str">
            <v>Clear View Cover</v>
          </cell>
          <cell r="J5624">
            <v>660</v>
          </cell>
          <cell r="L5624">
            <v>0</v>
          </cell>
        </row>
        <row r="5625">
          <cell r="A5625" t="str">
            <v>M5</v>
          </cell>
          <cell r="B5625" t="str">
            <v>W21</v>
          </cell>
          <cell r="C5625">
            <v>43243</v>
          </cell>
          <cell r="D5625" t="str">
            <v>B</v>
          </cell>
          <cell r="E5625" t="str">
            <v>MAIN HEATING</v>
          </cell>
          <cell r="G5625" t="str">
            <v>New</v>
          </cell>
          <cell r="H5625" t="str">
            <v>Clear View Cover</v>
          </cell>
          <cell r="J5625">
            <v>1071</v>
          </cell>
          <cell r="L5625">
            <v>0</v>
          </cell>
        </row>
        <row r="5626">
          <cell r="A5626" t="str">
            <v>M5</v>
          </cell>
          <cell r="B5626" t="str">
            <v>W21</v>
          </cell>
          <cell r="C5626">
            <v>43243</v>
          </cell>
          <cell r="D5626" t="str">
            <v>B</v>
          </cell>
          <cell r="E5626" t="str">
            <v>MAIN HEATING</v>
          </cell>
          <cell r="G5626" t="str">
            <v>New</v>
          </cell>
          <cell r="H5626" t="str">
            <v>Clear View Cover</v>
          </cell>
          <cell r="J5626">
            <v>1025</v>
          </cell>
          <cell r="L5626">
            <v>0</v>
          </cell>
        </row>
        <row r="5627">
          <cell r="A5627" t="str">
            <v>M5</v>
          </cell>
          <cell r="B5627" t="str">
            <v>W21</v>
          </cell>
          <cell r="C5627">
            <v>43243</v>
          </cell>
          <cell r="D5627" t="str">
            <v>B</v>
          </cell>
          <cell r="E5627" t="str">
            <v>MAIN HEATING</v>
          </cell>
          <cell r="G5627" t="str">
            <v>New</v>
          </cell>
          <cell r="H5627" t="str">
            <v>Clear View Cover</v>
          </cell>
          <cell r="J5627">
            <v>43</v>
          </cell>
          <cell r="L5627">
            <v>0</v>
          </cell>
        </row>
        <row r="5628">
          <cell r="A5628" t="str">
            <v>M5</v>
          </cell>
          <cell r="B5628" t="str">
            <v>W21</v>
          </cell>
          <cell r="C5628">
            <v>43243</v>
          </cell>
          <cell r="D5628" t="str">
            <v>B</v>
          </cell>
          <cell r="E5628" t="str">
            <v>ASSY</v>
          </cell>
          <cell r="G5628" t="str">
            <v>Old</v>
          </cell>
          <cell r="H5628" t="str">
            <v>Flip Cover</v>
          </cell>
          <cell r="J5628">
            <v>73</v>
          </cell>
          <cell r="L5628">
            <v>0</v>
          </cell>
        </row>
        <row r="5629">
          <cell r="A5629" t="str">
            <v>M5</v>
          </cell>
          <cell r="B5629" t="str">
            <v>W21</v>
          </cell>
          <cell r="C5629">
            <v>43243</v>
          </cell>
          <cell r="D5629" t="str">
            <v>B</v>
          </cell>
          <cell r="E5629" t="str">
            <v>ASSY</v>
          </cell>
          <cell r="G5629" t="str">
            <v>Old</v>
          </cell>
          <cell r="H5629" t="str">
            <v>Flip Cover</v>
          </cell>
          <cell r="J5629">
            <v>200</v>
          </cell>
          <cell r="L5629">
            <v>0</v>
          </cell>
        </row>
        <row r="5630">
          <cell r="A5630" t="str">
            <v>M5</v>
          </cell>
          <cell r="B5630" t="str">
            <v>W21</v>
          </cell>
          <cell r="C5630">
            <v>43243</v>
          </cell>
          <cell r="D5630" t="str">
            <v>B</v>
          </cell>
          <cell r="E5630" t="str">
            <v>ASSY</v>
          </cell>
          <cell r="G5630" t="str">
            <v>Old</v>
          </cell>
          <cell r="H5630" t="str">
            <v>Flip Cover</v>
          </cell>
          <cell r="J5630">
            <v>879</v>
          </cell>
          <cell r="L5630">
            <v>0</v>
          </cell>
        </row>
        <row r="5631">
          <cell r="A5631" t="str">
            <v>M5</v>
          </cell>
          <cell r="B5631" t="str">
            <v>W21</v>
          </cell>
          <cell r="C5631">
            <v>43243</v>
          </cell>
          <cell r="D5631" t="str">
            <v>B</v>
          </cell>
          <cell r="E5631" t="str">
            <v>ASSY</v>
          </cell>
          <cell r="G5631" t="str">
            <v>New</v>
          </cell>
          <cell r="H5631" t="str">
            <v>Clear View Cover</v>
          </cell>
          <cell r="J5631">
            <v>27</v>
          </cell>
          <cell r="L5631">
            <v>0</v>
          </cell>
        </row>
        <row r="5632">
          <cell r="A5632" t="str">
            <v>M5</v>
          </cell>
          <cell r="B5632" t="str">
            <v>W21</v>
          </cell>
          <cell r="C5632">
            <v>43243</v>
          </cell>
          <cell r="D5632" t="str">
            <v>B</v>
          </cell>
          <cell r="E5632" t="str">
            <v>ASSY</v>
          </cell>
          <cell r="G5632" t="str">
            <v>New</v>
          </cell>
          <cell r="H5632" t="str">
            <v>Clear View Cover</v>
          </cell>
          <cell r="J5632">
            <v>44</v>
          </cell>
          <cell r="L5632">
            <v>0</v>
          </cell>
        </row>
        <row r="5633">
          <cell r="A5633" t="str">
            <v>M5</v>
          </cell>
          <cell r="B5633" t="str">
            <v>W21</v>
          </cell>
          <cell r="C5633">
            <v>43243</v>
          </cell>
          <cell r="D5633" t="str">
            <v>B</v>
          </cell>
          <cell r="E5633" t="str">
            <v>ASSY</v>
          </cell>
          <cell r="G5633" t="str">
            <v>New</v>
          </cell>
          <cell r="H5633" t="str">
            <v>Clear View Cover</v>
          </cell>
          <cell r="J5633">
            <v>1260</v>
          </cell>
          <cell r="L5633">
            <v>0</v>
          </cell>
        </row>
        <row r="5634">
          <cell r="A5634" t="str">
            <v>M5</v>
          </cell>
          <cell r="B5634" t="str">
            <v>W21</v>
          </cell>
          <cell r="C5634">
            <v>43243</v>
          </cell>
          <cell r="D5634" t="str">
            <v>B</v>
          </cell>
          <cell r="E5634" t="str">
            <v>ASSY</v>
          </cell>
          <cell r="G5634" t="str">
            <v>New</v>
          </cell>
          <cell r="H5634" t="str">
            <v>Clear View Cover</v>
          </cell>
          <cell r="J5634">
            <v>192</v>
          </cell>
          <cell r="L5634">
            <v>0</v>
          </cell>
        </row>
        <row r="5635">
          <cell r="A5635" t="str">
            <v>M5</v>
          </cell>
          <cell r="B5635" t="str">
            <v>W21</v>
          </cell>
          <cell r="C5635">
            <v>43243</v>
          </cell>
          <cell r="D5635" t="str">
            <v>B</v>
          </cell>
          <cell r="E5635" t="str">
            <v>PACKING</v>
          </cell>
          <cell r="G5635" t="str">
            <v>Old</v>
          </cell>
          <cell r="H5635" t="str">
            <v>Book cover</v>
          </cell>
          <cell r="J5635">
            <v>1407</v>
          </cell>
          <cell r="L5635">
            <v>7</v>
          </cell>
        </row>
        <row r="5636">
          <cell r="A5636" t="str">
            <v>M5</v>
          </cell>
          <cell r="B5636" t="str">
            <v>W21</v>
          </cell>
          <cell r="C5636">
            <v>43243</v>
          </cell>
          <cell r="D5636" t="str">
            <v>B</v>
          </cell>
          <cell r="E5636" t="str">
            <v>PACKING</v>
          </cell>
          <cell r="G5636" t="str">
            <v>New</v>
          </cell>
          <cell r="H5636" t="str">
            <v>Clear View Cover</v>
          </cell>
          <cell r="J5636">
            <v>1055</v>
          </cell>
          <cell r="L5636">
            <v>1</v>
          </cell>
        </row>
        <row r="5637">
          <cell r="A5637" t="str">
            <v>M5</v>
          </cell>
          <cell r="B5637" t="str">
            <v>W21</v>
          </cell>
          <cell r="C5637">
            <v>43243</v>
          </cell>
          <cell r="D5637" t="str">
            <v>B</v>
          </cell>
          <cell r="E5637" t="str">
            <v>PACKING</v>
          </cell>
          <cell r="G5637" t="str">
            <v>Old</v>
          </cell>
          <cell r="H5637" t="str">
            <v>Book cover</v>
          </cell>
          <cell r="J5637">
            <v>2017</v>
          </cell>
          <cell r="L5637">
            <v>17</v>
          </cell>
        </row>
        <row r="5638">
          <cell r="A5638" t="str">
            <v>M5</v>
          </cell>
          <cell r="B5638" t="str">
            <v>W21</v>
          </cell>
          <cell r="C5638">
            <v>43243</v>
          </cell>
          <cell r="D5638" t="str">
            <v>B</v>
          </cell>
          <cell r="E5638" t="str">
            <v>PACKING</v>
          </cell>
          <cell r="G5638" t="str">
            <v>Old</v>
          </cell>
          <cell r="H5638" t="str">
            <v>Book cover</v>
          </cell>
          <cell r="J5638">
            <v>260</v>
          </cell>
          <cell r="L5638">
            <v>7</v>
          </cell>
        </row>
        <row r="5639">
          <cell r="A5639" t="str">
            <v>M5</v>
          </cell>
          <cell r="B5639" t="str">
            <v>W21</v>
          </cell>
          <cell r="C5639">
            <v>43243</v>
          </cell>
          <cell r="D5639" t="str">
            <v>B</v>
          </cell>
          <cell r="E5639" t="str">
            <v>PACKING</v>
          </cell>
          <cell r="G5639" t="str">
            <v>Old</v>
          </cell>
          <cell r="H5639" t="str">
            <v>Book cover</v>
          </cell>
          <cell r="J5639">
            <v>60</v>
          </cell>
          <cell r="L5639">
            <v>0</v>
          </cell>
        </row>
        <row r="5640">
          <cell r="A5640" t="str">
            <v>M5</v>
          </cell>
          <cell r="B5640" t="str">
            <v>W21</v>
          </cell>
          <cell r="C5640">
            <v>43243</v>
          </cell>
          <cell r="D5640" t="str">
            <v>B</v>
          </cell>
          <cell r="E5640" t="str">
            <v>PACKING</v>
          </cell>
          <cell r="G5640" t="str">
            <v>Old</v>
          </cell>
          <cell r="H5640" t="str">
            <v>Book cover</v>
          </cell>
          <cell r="J5640">
            <v>80</v>
          </cell>
          <cell r="L5640">
            <v>0</v>
          </cell>
        </row>
        <row r="5641">
          <cell r="A5641" t="str">
            <v>M5</v>
          </cell>
          <cell r="B5641" t="str">
            <v>W21</v>
          </cell>
          <cell r="C5641">
            <v>43243</v>
          </cell>
          <cell r="D5641" t="str">
            <v>B</v>
          </cell>
          <cell r="E5641" t="str">
            <v>PACKING</v>
          </cell>
          <cell r="G5641" t="str">
            <v>Old</v>
          </cell>
          <cell r="H5641" t="str">
            <v>Book cover</v>
          </cell>
          <cell r="J5641">
            <v>910</v>
          </cell>
          <cell r="L5641">
            <v>10</v>
          </cell>
        </row>
        <row r="5642">
          <cell r="A5642" t="str">
            <v>M5</v>
          </cell>
          <cell r="B5642" t="str">
            <v>W21</v>
          </cell>
          <cell r="C5642">
            <v>43243</v>
          </cell>
          <cell r="D5642" t="str">
            <v>B</v>
          </cell>
          <cell r="E5642" t="str">
            <v>PACKING</v>
          </cell>
          <cell r="G5642" t="str">
            <v>New</v>
          </cell>
          <cell r="H5642" t="str">
            <v>Clear View Cover</v>
          </cell>
          <cell r="J5642">
            <v>896</v>
          </cell>
          <cell r="L5642">
            <v>16</v>
          </cell>
        </row>
        <row r="5643">
          <cell r="A5643" t="str">
            <v>M5</v>
          </cell>
          <cell r="B5643" t="str">
            <v>W21</v>
          </cell>
          <cell r="C5643">
            <v>43243</v>
          </cell>
          <cell r="D5643" t="str">
            <v>B</v>
          </cell>
          <cell r="E5643" t="str">
            <v>PACKING</v>
          </cell>
          <cell r="G5643" t="str">
            <v>New</v>
          </cell>
          <cell r="H5643" t="str">
            <v>Clear View Cover</v>
          </cell>
          <cell r="J5643">
            <v>402</v>
          </cell>
          <cell r="L5643">
            <v>2</v>
          </cell>
        </row>
        <row r="5644">
          <cell r="A5644" t="str">
            <v>M5</v>
          </cell>
          <cell r="B5644" t="str">
            <v>W21</v>
          </cell>
          <cell r="C5644">
            <v>43243</v>
          </cell>
          <cell r="D5644" t="str">
            <v>B</v>
          </cell>
          <cell r="E5644" t="str">
            <v>PACKING</v>
          </cell>
          <cell r="G5644" t="str">
            <v>New</v>
          </cell>
          <cell r="H5644" t="str">
            <v>Clear View Cover</v>
          </cell>
          <cell r="J5644">
            <v>604</v>
          </cell>
          <cell r="L5644">
            <v>4</v>
          </cell>
        </row>
        <row r="5645">
          <cell r="A5645" t="str">
            <v>M5</v>
          </cell>
          <cell r="B5645" t="str">
            <v>W21</v>
          </cell>
          <cell r="C5645">
            <v>43243</v>
          </cell>
          <cell r="D5645" t="str">
            <v>B</v>
          </cell>
          <cell r="E5645" t="str">
            <v>PACKING</v>
          </cell>
          <cell r="G5645" t="str">
            <v>New</v>
          </cell>
          <cell r="H5645" t="str">
            <v>Clear View Cover</v>
          </cell>
          <cell r="J5645">
            <v>605</v>
          </cell>
          <cell r="L5645">
            <v>5</v>
          </cell>
        </row>
        <row r="5646">
          <cell r="A5646" t="str">
            <v>M5</v>
          </cell>
          <cell r="B5646" t="str">
            <v>W21</v>
          </cell>
          <cell r="C5646">
            <v>43243</v>
          </cell>
          <cell r="D5646" t="str">
            <v>B</v>
          </cell>
          <cell r="E5646" t="str">
            <v>PACKING</v>
          </cell>
          <cell r="G5646" t="str">
            <v>Old</v>
          </cell>
          <cell r="H5646" t="str">
            <v>Clear View Cover</v>
          </cell>
          <cell r="J5646">
            <v>563</v>
          </cell>
          <cell r="L5646">
            <v>3</v>
          </cell>
        </row>
        <row r="5647">
          <cell r="A5647" t="str">
            <v>M5</v>
          </cell>
          <cell r="B5647" t="str">
            <v>W21</v>
          </cell>
          <cell r="C5647">
            <v>43243</v>
          </cell>
          <cell r="D5647" t="str">
            <v>A</v>
          </cell>
          <cell r="E5647" t="str">
            <v>EDGE COATING</v>
          </cell>
          <cell r="G5647" t="str">
            <v>Old</v>
          </cell>
          <cell r="H5647" t="str">
            <v>Book cover</v>
          </cell>
          <cell r="J5647">
            <v>1763</v>
          </cell>
          <cell r="L5647">
            <v>0</v>
          </cell>
        </row>
        <row r="5648">
          <cell r="A5648" t="str">
            <v>M5</v>
          </cell>
          <cell r="B5648" t="str">
            <v>W21</v>
          </cell>
          <cell r="C5648">
            <v>43243</v>
          </cell>
          <cell r="D5648" t="str">
            <v>A</v>
          </cell>
          <cell r="E5648" t="str">
            <v>EDGE COATING</v>
          </cell>
          <cell r="G5648" t="str">
            <v>Old</v>
          </cell>
          <cell r="H5648" t="str">
            <v>Book cover</v>
          </cell>
          <cell r="J5648">
            <v>180</v>
          </cell>
          <cell r="L5648">
            <v>0</v>
          </cell>
        </row>
        <row r="5649">
          <cell r="A5649" t="str">
            <v>M5</v>
          </cell>
          <cell r="B5649" t="str">
            <v>W21</v>
          </cell>
          <cell r="C5649">
            <v>43243</v>
          </cell>
          <cell r="D5649" t="str">
            <v>A</v>
          </cell>
          <cell r="E5649" t="str">
            <v>EDGE COATING</v>
          </cell>
          <cell r="G5649" t="str">
            <v>Old</v>
          </cell>
          <cell r="H5649" t="str">
            <v>Book cover</v>
          </cell>
          <cell r="J5649">
            <v>822</v>
          </cell>
          <cell r="L5649">
            <v>0</v>
          </cell>
        </row>
        <row r="5650">
          <cell r="A5650" t="str">
            <v>M5</v>
          </cell>
          <cell r="B5650" t="str">
            <v>W21</v>
          </cell>
          <cell r="C5650">
            <v>43243</v>
          </cell>
          <cell r="D5650" t="str">
            <v>A</v>
          </cell>
          <cell r="E5650" t="str">
            <v>EDGE COATING</v>
          </cell>
          <cell r="G5650" t="str">
            <v>Old</v>
          </cell>
          <cell r="H5650" t="str">
            <v>Book cover</v>
          </cell>
          <cell r="J5650">
            <v>66</v>
          </cell>
          <cell r="L5650">
            <v>0</v>
          </cell>
        </row>
        <row r="5651">
          <cell r="A5651" t="str">
            <v>M5</v>
          </cell>
          <cell r="B5651" t="str">
            <v>W21</v>
          </cell>
          <cell r="C5651">
            <v>43243</v>
          </cell>
          <cell r="D5651" t="str">
            <v>A</v>
          </cell>
          <cell r="E5651" t="str">
            <v>ASSY</v>
          </cell>
          <cell r="G5651" t="str">
            <v>Old</v>
          </cell>
          <cell r="H5651" t="str">
            <v>Book cover</v>
          </cell>
          <cell r="J5651">
            <v>1393</v>
          </cell>
          <cell r="L5651">
            <v>13</v>
          </cell>
        </row>
        <row r="5652">
          <cell r="A5652" t="str">
            <v>M5</v>
          </cell>
          <cell r="B5652" t="str">
            <v>W21</v>
          </cell>
          <cell r="C5652">
            <v>43243</v>
          </cell>
          <cell r="D5652" t="str">
            <v>A</v>
          </cell>
          <cell r="E5652" t="str">
            <v>ASSY</v>
          </cell>
          <cell r="G5652" t="str">
            <v>Old</v>
          </cell>
          <cell r="H5652" t="str">
            <v>Book cover</v>
          </cell>
          <cell r="J5652">
            <v>523</v>
          </cell>
          <cell r="L5652">
            <v>2</v>
          </cell>
        </row>
        <row r="5653">
          <cell r="A5653" t="str">
            <v>M5</v>
          </cell>
          <cell r="B5653" t="str">
            <v>W21</v>
          </cell>
          <cell r="C5653">
            <v>43243</v>
          </cell>
          <cell r="D5653" t="str">
            <v>A</v>
          </cell>
          <cell r="E5653" t="str">
            <v>ASSY</v>
          </cell>
          <cell r="G5653" t="str">
            <v>Old</v>
          </cell>
          <cell r="H5653" t="str">
            <v>Book cover</v>
          </cell>
          <cell r="J5653">
            <v>60</v>
          </cell>
          <cell r="L5653">
            <v>0</v>
          </cell>
        </row>
        <row r="5654">
          <cell r="A5654" t="str">
            <v>M5</v>
          </cell>
          <cell r="B5654" t="str">
            <v>W21</v>
          </cell>
          <cell r="C5654">
            <v>43243</v>
          </cell>
          <cell r="D5654" t="str">
            <v>A</v>
          </cell>
          <cell r="E5654" t="str">
            <v>ASSY</v>
          </cell>
          <cell r="G5654" t="str">
            <v>Old</v>
          </cell>
          <cell r="H5654" t="str">
            <v>Book cover</v>
          </cell>
          <cell r="J5654">
            <v>215</v>
          </cell>
          <cell r="L5654">
            <v>0</v>
          </cell>
        </row>
        <row r="5655">
          <cell r="A5655" t="str">
            <v>M5</v>
          </cell>
          <cell r="B5655" t="str">
            <v>W21</v>
          </cell>
          <cell r="C5655">
            <v>43243</v>
          </cell>
          <cell r="D5655" t="str">
            <v>A</v>
          </cell>
          <cell r="E5655" t="str">
            <v>ASSY</v>
          </cell>
          <cell r="G5655" t="str">
            <v>Old</v>
          </cell>
          <cell r="H5655" t="str">
            <v>Book cover</v>
          </cell>
          <cell r="J5655">
            <v>230</v>
          </cell>
          <cell r="L5655">
            <v>0</v>
          </cell>
        </row>
        <row r="5656">
          <cell r="A5656" t="str">
            <v>M5</v>
          </cell>
          <cell r="B5656" t="str">
            <v>W21</v>
          </cell>
          <cell r="C5656">
            <v>43244</v>
          </cell>
          <cell r="D5656" t="str">
            <v>B</v>
          </cell>
          <cell r="E5656" t="str">
            <v>PACKING</v>
          </cell>
          <cell r="G5656" t="str">
            <v>New Silicon</v>
          </cell>
          <cell r="H5656" t="str">
            <v>Silicon</v>
          </cell>
          <cell r="J5656">
            <v>1615</v>
          </cell>
          <cell r="L5656">
            <v>115</v>
          </cell>
        </row>
        <row r="5657">
          <cell r="A5657" t="str">
            <v>M5</v>
          </cell>
          <cell r="B5657" t="str">
            <v>W21</v>
          </cell>
          <cell r="C5657">
            <v>43244</v>
          </cell>
          <cell r="D5657" t="str">
            <v>B</v>
          </cell>
          <cell r="E5657" t="str">
            <v>PACKING</v>
          </cell>
          <cell r="G5657" t="str">
            <v>Old Silicon</v>
          </cell>
          <cell r="H5657" t="str">
            <v>Silicon</v>
          </cell>
          <cell r="J5657">
            <v>1081</v>
          </cell>
          <cell r="L5657">
            <v>79</v>
          </cell>
        </row>
        <row r="5658">
          <cell r="A5658" t="str">
            <v>M5</v>
          </cell>
          <cell r="B5658" t="str">
            <v>W21</v>
          </cell>
          <cell r="C5658">
            <v>43244</v>
          </cell>
          <cell r="D5658" t="str">
            <v>B</v>
          </cell>
          <cell r="E5658" t="str">
            <v>PACKING</v>
          </cell>
          <cell r="G5658" t="str">
            <v>Old Silicon</v>
          </cell>
          <cell r="H5658" t="str">
            <v>Silicon</v>
          </cell>
          <cell r="J5658">
            <v>118</v>
          </cell>
          <cell r="L5658">
            <v>12</v>
          </cell>
        </row>
        <row r="5659">
          <cell r="A5659" t="str">
            <v>M5</v>
          </cell>
          <cell r="B5659" t="str">
            <v>W21</v>
          </cell>
          <cell r="C5659">
            <v>43244</v>
          </cell>
          <cell r="D5659" t="str">
            <v>B</v>
          </cell>
          <cell r="E5659" t="str">
            <v>MAIN HEATING</v>
          </cell>
          <cell r="G5659" t="str">
            <v>New</v>
          </cell>
          <cell r="H5659" t="str">
            <v>Clear View Cover</v>
          </cell>
          <cell r="J5659">
            <v>687</v>
          </cell>
          <cell r="L5659">
            <v>0</v>
          </cell>
        </row>
        <row r="5660">
          <cell r="A5660" t="str">
            <v>M5</v>
          </cell>
          <cell r="B5660" t="str">
            <v>W21</v>
          </cell>
          <cell r="C5660">
            <v>43244</v>
          </cell>
          <cell r="D5660" t="str">
            <v>B</v>
          </cell>
          <cell r="E5660" t="str">
            <v>MAIN HEATING</v>
          </cell>
          <cell r="G5660" t="str">
            <v>New</v>
          </cell>
          <cell r="H5660" t="str">
            <v>Clear View Cover</v>
          </cell>
          <cell r="J5660">
            <v>1403</v>
          </cell>
          <cell r="L5660">
            <v>0</v>
          </cell>
        </row>
        <row r="5661">
          <cell r="A5661" t="str">
            <v>M5</v>
          </cell>
          <cell r="B5661" t="str">
            <v>W21</v>
          </cell>
          <cell r="C5661">
            <v>43244</v>
          </cell>
          <cell r="D5661" t="str">
            <v>B</v>
          </cell>
          <cell r="E5661" t="str">
            <v>ASSY</v>
          </cell>
          <cell r="G5661" t="str">
            <v>New</v>
          </cell>
          <cell r="H5661" t="str">
            <v>Clear View Cover</v>
          </cell>
          <cell r="J5661">
            <v>2271</v>
          </cell>
          <cell r="L5661">
            <v>1</v>
          </cell>
        </row>
        <row r="5662">
          <cell r="A5662" t="str">
            <v>M5</v>
          </cell>
          <cell r="B5662" t="str">
            <v>W21</v>
          </cell>
          <cell r="C5662">
            <v>43244</v>
          </cell>
          <cell r="D5662" t="str">
            <v>B</v>
          </cell>
          <cell r="E5662" t="str">
            <v>ASSY</v>
          </cell>
          <cell r="G5662" t="str">
            <v>New</v>
          </cell>
          <cell r="H5662" t="str">
            <v>Clear View Cover</v>
          </cell>
          <cell r="J5662">
            <v>4</v>
          </cell>
          <cell r="L5662">
            <v>0</v>
          </cell>
        </row>
        <row r="5663">
          <cell r="A5663" t="str">
            <v>M5</v>
          </cell>
          <cell r="B5663" t="str">
            <v>W21</v>
          </cell>
          <cell r="C5663">
            <v>43244</v>
          </cell>
          <cell r="D5663" t="str">
            <v>B</v>
          </cell>
          <cell r="E5663" t="str">
            <v>ASSY</v>
          </cell>
          <cell r="G5663" t="str">
            <v>New</v>
          </cell>
          <cell r="H5663" t="str">
            <v>Clear View Cover</v>
          </cell>
          <cell r="J5663">
            <v>10</v>
          </cell>
          <cell r="L5663">
            <v>0</v>
          </cell>
        </row>
        <row r="5664">
          <cell r="A5664" t="str">
            <v>M5</v>
          </cell>
          <cell r="B5664" t="str">
            <v>W21</v>
          </cell>
          <cell r="C5664">
            <v>43244</v>
          </cell>
          <cell r="D5664" t="str">
            <v>B</v>
          </cell>
          <cell r="E5664" t="str">
            <v>ASSY</v>
          </cell>
          <cell r="G5664" t="str">
            <v>Old</v>
          </cell>
          <cell r="H5664" t="str">
            <v>Flip Cover</v>
          </cell>
          <cell r="J5664">
            <v>385</v>
          </cell>
          <cell r="L5664">
            <v>0</v>
          </cell>
        </row>
        <row r="5665">
          <cell r="A5665" t="str">
            <v>M5</v>
          </cell>
          <cell r="B5665" t="str">
            <v>W21</v>
          </cell>
          <cell r="C5665">
            <v>43244</v>
          </cell>
          <cell r="D5665" t="str">
            <v>B</v>
          </cell>
          <cell r="E5665" t="str">
            <v>ASSY</v>
          </cell>
          <cell r="G5665" t="str">
            <v>Old</v>
          </cell>
          <cell r="H5665" t="str">
            <v>Clear View Cover</v>
          </cell>
          <cell r="J5665">
            <v>150</v>
          </cell>
          <cell r="L5665">
            <v>0</v>
          </cell>
        </row>
        <row r="5666">
          <cell r="A5666" t="str">
            <v>M5</v>
          </cell>
          <cell r="B5666" t="str">
            <v>W21</v>
          </cell>
          <cell r="C5666">
            <v>43244</v>
          </cell>
          <cell r="D5666" t="str">
            <v>B</v>
          </cell>
          <cell r="E5666" t="str">
            <v>ASSY</v>
          </cell>
          <cell r="G5666" t="str">
            <v>Old</v>
          </cell>
          <cell r="H5666" t="str">
            <v>Clear View Cover</v>
          </cell>
          <cell r="J5666">
            <v>57</v>
          </cell>
          <cell r="L5666">
            <v>0</v>
          </cell>
        </row>
        <row r="5667">
          <cell r="A5667" t="str">
            <v>M5</v>
          </cell>
          <cell r="B5667" t="str">
            <v>W21</v>
          </cell>
          <cell r="C5667">
            <v>43244</v>
          </cell>
          <cell r="D5667" t="str">
            <v>B</v>
          </cell>
          <cell r="E5667" t="str">
            <v>PACKING</v>
          </cell>
          <cell r="G5667" t="str">
            <v>Old</v>
          </cell>
          <cell r="H5667" t="str">
            <v>Book cover</v>
          </cell>
          <cell r="J5667">
            <v>3191</v>
          </cell>
          <cell r="L5667">
            <v>11</v>
          </cell>
        </row>
        <row r="5668">
          <cell r="A5668" t="str">
            <v>M5</v>
          </cell>
          <cell r="B5668" t="str">
            <v>W21</v>
          </cell>
          <cell r="C5668">
            <v>43244</v>
          </cell>
          <cell r="D5668" t="str">
            <v>B</v>
          </cell>
          <cell r="E5668" t="str">
            <v>PACKING</v>
          </cell>
          <cell r="G5668" t="str">
            <v>Old</v>
          </cell>
          <cell r="H5668" t="str">
            <v>Book cover</v>
          </cell>
          <cell r="J5668">
            <v>209</v>
          </cell>
          <cell r="L5668">
            <v>2</v>
          </cell>
        </row>
        <row r="5669">
          <cell r="A5669" t="str">
            <v>M5</v>
          </cell>
          <cell r="B5669" t="str">
            <v>W21</v>
          </cell>
          <cell r="C5669">
            <v>43244</v>
          </cell>
          <cell r="D5669" t="str">
            <v>B</v>
          </cell>
          <cell r="E5669" t="str">
            <v>PACKING</v>
          </cell>
          <cell r="G5669" t="str">
            <v>Old</v>
          </cell>
          <cell r="H5669" t="str">
            <v>Book cover</v>
          </cell>
          <cell r="J5669">
            <v>1205</v>
          </cell>
          <cell r="L5669">
            <v>5</v>
          </cell>
        </row>
        <row r="5670">
          <cell r="A5670" t="str">
            <v>M5</v>
          </cell>
          <cell r="B5670" t="str">
            <v>W21</v>
          </cell>
          <cell r="C5670">
            <v>43244</v>
          </cell>
          <cell r="D5670" t="str">
            <v>B</v>
          </cell>
          <cell r="E5670" t="str">
            <v>PACKING</v>
          </cell>
          <cell r="G5670" t="str">
            <v>Old</v>
          </cell>
          <cell r="H5670" t="str">
            <v>Book cover</v>
          </cell>
          <cell r="J5670">
            <v>503</v>
          </cell>
          <cell r="L5670">
            <v>3</v>
          </cell>
        </row>
        <row r="5671">
          <cell r="A5671" t="str">
            <v>M5</v>
          </cell>
          <cell r="B5671" t="str">
            <v>W21</v>
          </cell>
          <cell r="C5671">
            <v>43244</v>
          </cell>
          <cell r="D5671" t="str">
            <v>B</v>
          </cell>
          <cell r="E5671" t="str">
            <v>PACKING</v>
          </cell>
          <cell r="G5671" t="str">
            <v>Old</v>
          </cell>
          <cell r="H5671" t="str">
            <v>Flip Cover</v>
          </cell>
          <cell r="J5671">
            <v>674</v>
          </cell>
          <cell r="L5671">
            <v>0</v>
          </cell>
        </row>
        <row r="5672">
          <cell r="A5672" t="str">
            <v>M5</v>
          </cell>
          <cell r="B5672" t="str">
            <v>W21</v>
          </cell>
          <cell r="C5672">
            <v>43244</v>
          </cell>
          <cell r="D5672" t="str">
            <v>B</v>
          </cell>
          <cell r="E5672" t="str">
            <v>PACKING</v>
          </cell>
          <cell r="G5672" t="str">
            <v>Old</v>
          </cell>
          <cell r="H5672" t="str">
            <v>Flip Cover</v>
          </cell>
          <cell r="J5672">
            <v>200</v>
          </cell>
          <cell r="L5672">
            <v>0</v>
          </cell>
        </row>
        <row r="5673">
          <cell r="A5673" t="str">
            <v>M5</v>
          </cell>
          <cell r="B5673" t="str">
            <v>W21</v>
          </cell>
          <cell r="C5673">
            <v>43244</v>
          </cell>
          <cell r="D5673" t="str">
            <v>B</v>
          </cell>
          <cell r="E5673" t="str">
            <v>EDGE COATING</v>
          </cell>
          <cell r="G5673" t="str">
            <v>Old</v>
          </cell>
          <cell r="H5673" t="str">
            <v>Clear View Cover</v>
          </cell>
          <cell r="J5673">
            <v>59</v>
          </cell>
          <cell r="L5673">
            <v>0</v>
          </cell>
        </row>
        <row r="5674">
          <cell r="A5674" t="str">
            <v>M5</v>
          </cell>
          <cell r="B5674" t="str">
            <v>W21</v>
          </cell>
          <cell r="C5674">
            <v>43244</v>
          </cell>
          <cell r="D5674" t="str">
            <v>B</v>
          </cell>
          <cell r="E5674" t="str">
            <v>EDGE COATING</v>
          </cell>
          <cell r="G5674" t="str">
            <v>Old</v>
          </cell>
          <cell r="H5674" t="str">
            <v>Clear View Cover</v>
          </cell>
          <cell r="J5674">
            <v>19</v>
          </cell>
          <cell r="L5674">
            <v>0</v>
          </cell>
        </row>
        <row r="5675">
          <cell r="A5675" t="str">
            <v>M5</v>
          </cell>
          <cell r="B5675" t="str">
            <v>W21</v>
          </cell>
          <cell r="C5675">
            <v>43244</v>
          </cell>
          <cell r="D5675" t="str">
            <v>B</v>
          </cell>
          <cell r="E5675" t="str">
            <v>EDGE COATING</v>
          </cell>
          <cell r="G5675" t="str">
            <v>Old</v>
          </cell>
          <cell r="H5675" t="str">
            <v>Clear View Cover</v>
          </cell>
          <cell r="J5675">
            <v>26</v>
          </cell>
          <cell r="L5675">
            <v>0</v>
          </cell>
        </row>
        <row r="5676">
          <cell r="A5676" t="str">
            <v>M5</v>
          </cell>
          <cell r="B5676" t="str">
            <v>W21</v>
          </cell>
          <cell r="C5676">
            <v>43244</v>
          </cell>
          <cell r="D5676" t="str">
            <v>B</v>
          </cell>
          <cell r="E5676" t="str">
            <v>EDGE COATING</v>
          </cell>
          <cell r="G5676" t="str">
            <v>Old</v>
          </cell>
          <cell r="H5676" t="str">
            <v>Clear View Cover</v>
          </cell>
          <cell r="J5676">
            <v>52</v>
          </cell>
          <cell r="L5676">
            <v>0</v>
          </cell>
        </row>
        <row r="5677">
          <cell r="A5677" t="str">
            <v>M5</v>
          </cell>
          <cell r="B5677" t="str">
            <v>W21</v>
          </cell>
          <cell r="C5677">
            <v>43244</v>
          </cell>
          <cell r="D5677" t="str">
            <v>B</v>
          </cell>
          <cell r="E5677" t="str">
            <v>EDGE COATING</v>
          </cell>
          <cell r="G5677" t="str">
            <v>New</v>
          </cell>
          <cell r="H5677" t="str">
            <v>Clear View Cover</v>
          </cell>
          <cell r="J5677">
            <v>310</v>
          </cell>
          <cell r="L5677">
            <v>0</v>
          </cell>
        </row>
        <row r="5678">
          <cell r="A5678" t="str">
            <v>M5</v>
          </cell>
          <cell r="B5678" t="str">
            <v>W21</v>
          </cell>
          <cell r="C5678">
            <v>43244</v>
          </cell>
          <cell r="D5678" t="str">
            <v>B</v>
          </cell>
          <cell r="E5678" t="str">
            <v>EDGE COATING</v>
          </cell>
          <cell r="G5678" t="str">
            <v>New</v>
          </cell>
          <cell r="H5678" t="str">
            <v>Clear View Cover</v>
          </cell>
          <cell r="J5678">
            <v>1933</v>
          </cell>
          <cell r="L5678">
            <v>0</v>
          </cell>
        </row>
        <row r="5679">
          <cell r="A5679" t="str">
            <v>M5</v>
          </cell>
          <cell r="B5679" t="str">
            <v>W21</v>
          </cell>
          <cell r="C5679">
            <v>43244</v>
          </cell>
          <cell r="D5679" t="str">
            <v>B</v>
          </cell>
          <cell r="E5679" t="str">
            <v>EDGE COATING</v>
          </cell>
          <cell r="G5679" t="str">
            <v>New</v>
          </cell>
          <cell r="H5679" t="str">
            <v>Clear View Cover</v>
          </cell>
          <cell r="J5679">
            <v>26</v>
          </cell>
          <cell r="L5679">
            <v>0</v>
          </cell>
        </row>
        <row r="5680">
          <cell r="A5680" t="str">
            <v>M5</v>
          </cell>
          <cell r="B5680" t="str">
            <v>W21</v>
          </cell>
          <cell r="C5680">
            <v>43244</v>
          </cell>
          <cell r="D5680" t="str">
            <v>B</v>
          </cell>
          <cell r="E5680" t="str">
            <v>EDGE COATING</v>
          </cell>
          <cell r="G5680" t="str">
            <v>New</v>
          </cell>
          <cell r="H5680" t="str">
            <v>Clear View Cover</v>
          </cell>
          <cell r="J5680">
            <v>3173</v>
          </cell>
          <cell r="L5680">
            <v>0</v>
          </cell>
        </row>
        <row r="5681">
          <cell r="A5681" t="str">
            <v>M5</v>
          </cell>
          <cell r="B5681" t="str">
            <v>W21</v>
          </cell>
          <cell r="C5681">
            <v>43244</v>
          </cell>
          <cell r="D5681" t="str">
            <v>B</v>
          </cell>
          <cell r="E5681" t="str">
            <v>EDGE COATING</v>
          </cell>
          <cell r="G5681" t="str">
            <v>Old</v>
          </cell>
          <cell r="H5681" t="str">
            <v>Flip Cover</v>
          </cell>
          <cell r="J5681">
            <v>198</v>
          </cell>
          <cell r="L5681">
            <v>0</v>
          </cell>
        </row>
        <row r="5682">
          <cell r="A5682" t="str">
            <v>M5</v>
          </cell>
          <cell r="B5682" t="str">
            <v>W21</v>
          </cell>
          <cell r="C5682">
            <v>43244</v>
          </cell>
          <cell r="D5682" t="str">
            <v>B</v>
          </cell>
          <cell r="E5682" t="str">
            <v>EDGE COATING</v>
          </cell>
          <cell r="G5682" t="str">
            <v>Old</v>
          </cell>
          <cell r="H5682" t="str">
            <v>Flip Cover</v>
          </cell>
          <cell r="J5682">
            <v>132</v>
          </cell>
          <cell r="L5682">
            <v>0</v>
          </cell>
        </row>
        <row r="5683">
          <cell r="A5683" t="str">
            <v>M5</v>
          </cell>
          <cell r="B5683" t="str">
            <v>W21</v>
          </cell>
          <cell r="C5683">
            <v>43244</v>
          </cell>
          <cell r="D5683" t="str">
            <v>B</v>
          </cell>
          <cell r="E5683" t="str">
            <v>EDGE COATING</v>
          </cell>
          <cell r="G5683" t="str">
            <v>Old</v>
          </cell>
          <cell r="H5683" t="str">
            <v>Clear View Cover</v>
          </cell>
          <cell r="J5683">
            <v>105</v>
          </cell>
          <cell r="L5683">
            <v>0</v>
          </cell>
        </row>
        <row r="5684">
          <cell r="A5684" t="str">
            <v>M5</v>
          </cell>
          <cell r="B5684" t="str">
            <v>W21</v>
          </cell>
          <cell r="C5684">
            <v>43244</v>
          </cell>
          <cell r="D5684" t="str">
            <v>B</v>
          </cell>
          <cell r="E5684" t="str">
            <v>EDGE COATING</v>
          </cell>
          <cell r="G5684" t="str">
            <v>Old</v>
          </cell>
          <cell r="H5684" t="str">
            <v>Clear View Cover</v>
          </cell>
          <cell r="J5684">
            <v>7</v>
          </cell>
          <cell r="L5684">
            <v>0</v>
          </cell>
        </row>
        <row r="5685">
          <cell r="A5685" t="str">
            <v>M5</v>
          </cell>
          <cell r="B5685" t="str">
            <v>W21</v>
          </cell>
          <cell r="C5685">
            <v>43244</v>
          </cell>
          <cell r="D5685" t="str">
            <v>B</v>
          </cell>
          <cell r="E5685" t="str">
            <v>EDGE COATING</v>
          </cell>
          <cell r="G5685" t="str">
            <v>Old</v>
          </cell>
          <cell r="H5685" t="str">
            <v>Clear View Cover</v>
          </cell>
          <cell r="J5685">
            <v>39</v>
          </cell>
          <cell r="L5685">
            <v>0</v>
          </cell>
        </row>
        <row r="5686">
          <cell r="A5686" t="str">
            <v>M5</v>
          </cell>
          <cell r="B5686" t="str">
            <v>W21</v>
          </cell>
          <cell r="C5686">
            <v>43244</v>
          </cell>
          <cell r="D5686" t="str">
            <v>B</v>
          </cell>
          <cell r="E5686" t="str">
            <v>EDGE COATING</v>
          </cell>
          <cell r="G5686" t="str">
            <v>Old</v>
          </cell>
          <cell r="H5686" t="str">
            <v>Clear View Cover</v>
          </cell>
          <cell r="J5686">
            <v>56</v>
          </cell>
          <cell r="L5686">
            <v>0</v>
          </cell>
        </row>
        <row r="5687">
          <cell r="A5687" t="str">
            <v>M5</v>
          </cell>
          <cell r="B5687" t="str">
            <v>W21</v>
          </cell>
          <cell r="C5687">
            <v>43244</v>
          </cell>
          <cell r="D5687" t="str">
            <v>B</v>
          </cell>
          <cell r="E5687" t="str">
            <v>EDGE COATING</v>
          </cell>
          <cell r="G5687" t="str">
            <v>Old</v>
          </cell>
          <cell r="H5687" t="str">
            <v>Clear View Cover</v>
          </cell>
          <cell r="J5687">
            <v>27</v>
          </cell>
          <cell r="L5687">
            <v>0</v>
          </cell>
        </row>
        <row r="5688">
          <cell r="A5688" t="str">
            <v>M5</v>
          </cell>
          <cell r="B5688" t="str">
            <v>W21</v>
          </cell>
          <cell r="C5688">
            <v>43244</v>
          </cell>
          <cell r="D5688" t="str">
            <v>B</v>
          </cell>
          <cell r="E5688" t="str">
            <v>EDGE COATING</v>
          </cell>
          <cell r="G5688" t="str">
            <v>Old</v>
          </cell>
          <cell r="H5688" t="str">
            <v>Clear View Cover</v>
          </cell>
          <cell r="J5688">
            <v>75</v>
          </cell>
          <cell r="L5688">
            <v>0</v>
          </cell>
        </row>
        <row r="5689">
          <cell r="A5689" t="str">
            <v>M5</v>
          </cell>
          <cell r="B5689" t="str">
            <v>W21</v>
          </cell>
          <cell r="C5689">
            <v>43244</v>
          </cell>
          <cell r="D5689" t="str">
            <v>B</v>
          </cell>
          <cell r="E5689" t="str">
            <v>EDGE COATING</v>
          </cell>
          <cell r="G5689" t="str">
            <v>Old</v>
          </cell>
          <cell r="H5689" t="str">
            <v>Clear View Cover</v>
          </cell>
          <cell r="J5689">
            <v>503</v>
          </cell>
          <cell r="L5689">
            <v>0</v>
          </cell>
        </row>
        <row r="5690">
          <cell r="A5690" t="str">
            <v>M5</v>
          </cell>
          <cell r="B5690" t="str">
            <v>W21</v>
          </cell>
          <cell r="C5690">
            <v>43244</v>
          </cell>
          <cell r="D5690" t="str">
            <v>B</v>
          </cell>
          <cell r="E5690" t="str">
            <v>PACKING</v>
          </cell>
          <cell r="G5690" t="str">
            <v>New</v>
          </cell>
          <cell r="H5690" t="str">
            <v>Clear View Cover</v>
          </cell>
          <cell r="J5690">
            <v>1741</v>
          </cell>
          <cell r="L5690">
            <v>1</v>
          </cell>
        </row>
        <row r="5691">
          <cell r="A5691" t="str">
            <v>M5</v>
          </cell>
          <cell r="B5691" t="str">
            <v>W21</v>
          </cell>
          <cell r="C5691">
            <v>43244</v>
          </cell>
          <cell r="D5691" t="str">
            <v>B</v>
          </cell>
          <cell r="E5691" t="str">
            <v>PACKING</v>
          </cell>
          <cell r="G5691" t="str">
            <v>New</v>
          </cell>
          <cell r="H5691" t="str">
            <v>Clear View Cover</v>
          </cell>
          <cell r="J5691">
            <v>1141</v>
          </cell>
          <cell r="L5691">
            <v>1</v>
          </cell>
        </row>
        <row r="5692">
          <cell r="A5692" t="str">
            <v>M5</v>
          </cell>
          <cell r="B5692" t="str">
            <v>W21</v>
          </cell>
          <cell r="C5692">
            <v>43244</v>
          </cell>
          <cell r="D5692" t="str">
            <v>B</v>
          </cell>
          <cell r="E5692" t="str">
            <v>EDGE COATING</v>
          </cell>
          <cell r="G5692" t="str">
            <v>Old</v>
          </cell>
          <cell r="H5692" t="str">
            <v>Book cover</v>
          </cell>
          <cell r="J5692">
            <v>1636</v>
          </cell>
          <cell r="L5692">
            <v>0</v>
          </cell>
        </row>
        <row r="5693">
          <cell r="A5693" t="str">
            <v>M5</v>
          </cell>
          <cell r="B5693" t="str">
            <v>W21</v>
          </cell>
          <cell r="C5693">
            <v>43244</v>
          </cell>
          <cell r="D5693" t="str">
            <v>B</v>
          </cell>
          <cell r="E5693" t="str">
            <v>EDGE COATING</v>
          </cell>
          <cell r="G5693" t="str">
            <v>Old</v>
          </cell>
          <cell r="H5693" t="str">
            <v>Book cover</v>
          </cell>
          <cell r="J5693">
            <v>1054</v>
          </cell>
          <cell r="L5693">
            <v>0</v>
          </cell>
        </row>
        <row r="5694">
          <cell r="A5694" t="str">
            <v>M5</v>
          </cell>
          <cell r="B5694" t="str">
            <v>W21</v>
          </cell>
          <cell r="C5694">
            <v>43244</v>
          </cell>
          <cell r="D5694" t="str">
            <v>B</v>
          </cell>
          <cell r="E5694" t="str">
            <v>EDGE COATING</v>
          </cell>
          <cell r="G5694" t="str">
            <v>Old</v>
          </cell>
          <cell r="H5694" t="str">
            <v>Book cover</v>
          </cell>
          <cell r="J5694">
            <v>490</v>
          </cell>
          <cell r="L5694">
            <v>0</v>
          </cell>
        </row>
        <row r="5695">
          <cell r="A5695" t="str">
            <v>M5</v>
          </cell>
          <cell r="B5695" t="str">
            <v>W21</v>
          </cell>
          <cell r="C5695">
            <v>43244</v>
          </cell>
          <cell r="D5695" t="str">
            <v>B</v>
          </cell>
          <cell r="E5695" t="str">
            <v>EDGE COATING</v>
          </cell>
          <cell r="G5695" t="str">
            <v>Old</v>
          </cell>
          <cell r="H5695" t="str">
            <v>Book cover</v>
          </cell>
          <cell r="J5695">
            <v>57</v>
          </cell>
          <cell r="L5695">
            <v>0</v>
          </cell>
        </row>
        <row r="5696">
          <cell r="A5696" t="str">
            <v>M5</v>
          </cell>
          <cell r="B5696" t="str">
            <v>W21</v>
          </cell>
          <cell r="C5696">
            <v>43244</v>
          </cell>
          <cell r="D5696" t="str">
            <v>B</v>
          </cell>
          <cell r="E5696" t="str">
            <v>EDGE COATING</v>
          </cell>
          <cell r="G5696" t="str">
            <v>Old</v>
          </cell>
          <cell r="H5696" t="str">
            <v>Book cover</v>
          </cell>
          <cell r="J5696">
            <v>181</v>
          </cell>
          <cell r="L5696">
            <v>0</v>
          </cell>
        </row>
        <row r="5697">
          <cell r="A5697" t="str">
            <v>M5</v>
          </cell>
          <cell r="B5697" t="str">
            <v>W21</v>
          </cell>
          <cell r="C5697">
            <v>43244</v>
          </cell>
          <cell r="D5697" t="str">
            <v>B</v>
          </cell>
          <cell r="E5697" t="str">
            <v>ASSY</v>
          </cell>
          <cell r="G5697" t="str">
            <v>Old</v>
          </cell>
          <cell r="H5697" t="str">
            <v>Clear View Cover</v>
          </cell>
          <cell r="J5697">
            <v>205</v>
          </cell>
          <cell r="L5697">
            <v>0</v>
          </cell>
        </row>
        <row r="5698">
          <cell r="A5698" t="str">
            <v>M5</v>
          </cell>
          <cell r="B5698" t="str">
            <v>W21</v>
          </cell>
          <cell r="C5698">
            <v>43244</v>
          </cell>
          <cell r="D5698" t="str">
            <v>B</v>
          </cell>
          <cell r="E5698" t="str">
            <v>ASSY</v>
          </cell>
          <cell r="G5698" t="str">
            <v>Old</v>
          </cell>
          <cell r="H5698" t="str">
            <v>Clear View Cover</v>
          </cell>
          <cell r="J5698">
            <v>75</v>
          </cell>
          <cell r="L5698">
            <v>0</v>
          </cell>
        </row>
        <row r="5699">
          <cell r="A5699" t="str">
            <v>M5</v>
          </cell>
          <cell r="B5699" t="str">
            <v>W21</v>
          </cell>
          <cell r="C5699">
            <v>43244</v>
          </cell>
          <cell r="D5699" t="str">
            <v>B</v>
          </cell>
          <cell r="E5699" t="str">
            <v>ASSY</v>
          </cell>
          <cell r="G5699" t="str">
            <v>Old</v>
          </cell>
          <cell r="H5699" t="str">
            <v>Clear View Cover</v>
          </cell>
          <cell r="J5699">
            <v>30</v>
          </cell>
          <cell r="L5699">
            <v>0</v>
          </cell>
        </row>
        <row r="5700">
          <cell r="A5700" t="str">
            <v>M5</v>
          </cell>
          <cell r="B5700" t="str">
            <v>W21</v>
          </cell>
          <cell r="C5700">
            <v>43244</v>
          </cell>
          <cell r="D5700" t="str">
            <v>B</v>
          </cell>
          <cell r="E5700" t="str">
            <v>ASSY</v>
          </cell>
          <cell r="G5700" t="str">
            <v>Old</v>
          </cell>
          <cell r="H5700" t="str">
            <v>Clear View Cover</v>
          </cell>
          <cell r="J5700">
            <v>10</v>
          </cell>
          <cell r="L5700">
            <v>0</v>
          </cell>
        </row>
        <row r="5701">
          <cell r="A5701" t="str">
            <v>M5</v>
          </cell>
          <cell r="B5701" t="str">
            <v>W21</v>
          </cell>
          <cell r="C5701">
            <v>43244</v>
          </cell>
          <cell r="D5701" t="str">
            <v>B</v>
          </cell>
          <cell r="E5701" t="str">
            <v>ASSY</v>
          </cell>
          <cell r="G5701" t="str">
            <v>Old</v>
          </cell>
          <cell r="H5701" t="str">
            <v>Clear View Cover</v>
          </cell>
          <cell r="J5701">
            <v>10</v>
          </cell>
          <cell r="L5701">
            <v>0</v>
          </cell>
        </row>
        <row r="5702">
          <cell r="A5702" t="str">
            <v>M5</v>
          </cell>
          <cell r="B5702" t="str">
            <v>W21</v>
          </cell>
          <cell r="C5702">
            <v>43244</v>
          </cell>
          <cell r="D5702" t="str">
            <v>B</v>
          </cell>
          <cell r="E5702" t="str">
            <v>ASSY</v>
          </cell>
          <cell r="G5702" t="str">
            <v>Old</v>
          </cell>
          <cell r="H5702" t="str">
            <v>Clear View Cover</v>
          </cell>
          <cell r="J5702">
            <v>3</v>
          </cell>
          <cell r="L5702">
            <v>0</v>
          </cell>
        </row>
        <row r="5703">
          <cell r="A5703" t="str">
            <v>M5</v>
          </cell>
          <cell r="B5703" t="str">
            <v>W21</v>
          </cell>
          <cell r="C5703">
            <v>43244</v>
          </cell>
          <cell r="D5703" t="str">
            <v>B</v>
          </cell>
          <cell r="E5703" t="str">
            <v>ASSY</v>
          </cell>
          <cell r="G5703" t="str">
            <v>Old</v>
          </cell>
          <cell r="H5703" t="str">
            <v>Clear View Cover</v>
          </cell>
          <cell r="J5703">
            <v>21</v>
          </cell>
          <cell r="L5703">
            <v>0</v>
          </cell>
        </row>
        <row r="5704">
          <cell r="A5704" t="str">
            <v>M5</v>
          </cell>
          <cell r="B5704" t="str">
            <v>W21</v>
          </cell>
          <cell r="C5704">
            <v>43244</v>
          </cell>
          <cell r="D5704" t="str">
            <v>B</v>
          </cell>
          <cell r="E5704" t="str">
            <v>ASSY</v>
          </cell>
          <cell r="G5704" t="str">
            <v>Old</v>
          </cell>
          <cell r="H5704" t="str">
            <v>Clear View Cover</v>
          </cell>
          <cell r="J5704">
            <v>36</v>
          </cell>
          <cell r="L5704">
            <v>0</v>
          </cell>
        </row>
        <row r="5705">
          <cell r="A5705" t="str">
            <v>M5</v>
          </cell>
          <cell r="B5705" t="str">
            <v>W21</v>
          </cell>
          <cell r="C5705">
            <v>43244</v>
          </cell>
          <cell r="D5705" t="str">
            <v>B</v>
          </cell>
          <cell r="E5705" t="str">
            <v>ASSY</v>
          </cell>
          <cell r="G5705" t="str">
            <v>Old</v>
          </cell>
          <cell r="H5705" t="str">
            <v>Clear View Cover</v>
          </cell>
          <cell r="J5705">
            <v>44</v>
          </cell>
          <cell r="L5705">
            <v>0</v>
          </cell>
        </row>
        <row r="5706">
          <cell r="A5706" t="str">
            <v>M5</v>
          </cell>
          <cell r="B5706" t="str">
            <v>W21</v>
          </cell>
          <cell r="C5706">
            <v>43244</v>
          </cell>
          <cell r="D5706" t="str">
            <v>B</v>
          </cell>
          <cell r="E5706" t="str">
            <v>ASSY</v>
          </cell>
          <cell r="G5706" t="str">
            <v>Old</v>
          </cell>
          <cell r="H5706" t="str">
            <v>Clear View Cover</v>
          </cell>
          <cell r="J5706">
            <v>17</v>
          </cell>
          <cell r="L5706">
            <v>0</v>
          </cell>
        </row>
        <row r="5707">
          <cell r="A5707" t="str">
            <v>M5</v>
          </cell>
          <cell r="B5707" t="str">
            <v>W21</v>
          </cell>
          <cell r="C5707">
            <v>43244</v>
          </cell>
          <cell r="D5707" t="str">
            <v>B</v>
          </cell>
          <cell r="E5707" t="str">
            <v>ASSY</v>
          </cell>
          <cell r="G5707" t="str">
            <v>Old</v>
          </cell>
          <cell r="H5707" t="str">
            <v>Clear View Cover</v>
          </cell>
          <cell r="J5707">
            <v>8</v>
          </cell>
          <cell r="L5707">
            <v>0</v>
          </cell>
        </row>
        <row r="5708">
          <cell r="A5708" t="str">
            <v>M5</v>
          </cell>
          <cell r="B5708" t="str">
            <v>W21</v>
          </cell>
          <cell r="C5708">
            <v>43244</v>
          </cell>
          <cell r="D5708" t="str">
            <v>B</v>
          </cell>
          <cell r="E5708" t="str">
            <v>ASSY</v>
          </cell>
          <cell r="G5708" t="str">
            <v>Old</v>
          </cell>
          <cell r="H5708" t="str">
            <v>Clear View Cover</v>
          </cell>
          <cell r="J5708">
            <v>3</v>
          </cell>
          <cell r="L5708">
            <v>0</v>
          </cell>
        </row>
        <row r="5709">
          <cell r="A5709" t="str">
            <v>M5</v>
          </cell>
          <cell r="B5709" t="str">
            <v>W21</v>
          </cell>
          <cell r="C5709">
            <v>43244</v>
          </cell>
          <cell r="D5709" t="str">
            <v>B</v>
          </cell>
          <cell r="E5709" t="str">
            <v>PACKING</v>
          </cell>
          <cell r="G5709" t="str">
            <v>New</v>
          </cell>
          <cell r="H5709" t="str">
            <v>Clear View Cover</v>
          </cell>
          <cell r="J5709">
            <v>370</v>
          </cell>
          <cell r="L5709">
            <v>0</v>
          </cell>
        </row>
        <row r="5710">
          <cell r="A5710" t="str">
            <v>M5</v>
          </cell>
          <cell r="B5710" t="str">
            <v>W21</v>
          </cell>
          <cell r="C5710">
            <v>43244</v>
          </cell>
          <cell r="D5710" t="str">
            <v>B</v>
          </cell>
          <cell r="E5710" t="str">
            <v>PACKING</v>
          </cell>
          <cell r="G5710" t="str">
            <v>Old</v>
          </cell>
          <cell r="H5710" t="str">
            <v>Clear View Cover</v>
          </cell>
          <cell r="J5710">
            <v>284</v>
          </cell>
          <cell r="L5710">
            <v>4</v>
          </cell>
        </row>
        <row r="5711">
          <cell r="A5711" t="str">
            <v>M5</v>
          </cell>
          <cell r="B5711" t="str">
            <v>W21</v>
          </cell>
          <cell r="C5711">
            <v>43244</v>
          </cell>
          <cell r="D5711" t="str">
            <v>B</v>
          </cell>
          <cell r="E5711" t="str">
            <v>PACKING</v>
          </cell>
          <cell r="G5711" t="str">
            <v>Old</v>
          </cell>
          <cell r="H5711" t="str">
            <v>Clear View Cover</v>
          </cell>
          <cell r="J5711">
            <v>663</v>
          </cell>
          <cell r="L5711">
            <v>3</v>
          </cell>
        </row>
        <row r="5712">
          <cell r="A5712" t="str">
            <v>M5</v>
          </cell>
          <cell r="B5712" t="str">
            <v>W21</v>
          </cell>
          <cell r="C5712">
            <v>43244</v>
          </cell>
          <cell r="D5712" t="str">
            <v>B</v>
          </cell>
          <cell r="E5712" t="str">
            <v>PACKING</v>
          </cell>
          <cell r="G5712" t="str">
            <v>Old</v>
          </cell>
          <cell r="H5712" t="str">
            <v>Clear View Cover</v>
          </cell>
          <cell r="J5712">
            <v>120</v>
          </cell>
          <cell r="L5712">
            <v>0</v>
          </cell>
        </row>
        <row r="5713">
          <cell r="A5713" t="str">
            <v>M5</v>
          </cell>
          <cell r="B5713" t="str">
            <v>W21</v>
          </cell>
          <cell r="C5713">
            <v>43244</v>
          </cell>
          <cell r="D5713" t="str">
            <v>B</v>
          </cell>
          <cell r="E5713" t="str">
            <v>PACKING</v>
          </cell>
          <cell r="G5713" t="str">
            <v>Old</v>
          </cell>
          <cell r="H5713" t="str">
            <v>Clear View Cover</v>
          </cell>
          <cell r="J5713">
            <v>500</v>
          </cell>
          <cell r="L5713">
            <v>0</v>
          </cell>
        </row>
        <row r="5714">
          <cell r="A5714" t="str">
            <v>M5</v>
          </cell>
          <cell r="B5714" t="str">
            <v>W21</v>
          </cell>
          <cell r="C5714">
            <v>43244</v>
          </cell>
          <cell r="D5714" t="str">
            <v>B</v>
          </cell>
          <cell r="E5714" t="str">
            <v>PACKING</v>
          </cell>
          <cell r="G5714" t="str">
            <v>Old</v>
          </cell>
          <cell r="H5714" t="str">
            <v>Clear View Cover</v>
          </cell>
          <cell r="J5714">
            <v>646</v>
          </cell>
          <cell r="L5714">
            <v>6</v>
          </cell>
        </row>
        <row r="5715">
          <cell r="A5715" t="str">
            <v>M5</v>
          </cell>
          <cell r="B5715" t="str">
            <v>W21</v>
          </cell>
          <cell r="C5715">
            <v>43244</v>
          </cell>
          <cell r="D5715" t="str">
            <v>B</v>
          </cell>
          <cell r="E5715" t="str">
            <v>PACKING</v>
          </cell>
          <cell r="G5715" t="str">
            <v>Old</v>
          </cell>
          <cell r="H5715" t="str">
            <v>Clear View Cover</v>
          </cell>
          <cell r="J5715">
            <v>200</v>
          </cell>
          <cell r="L5715">
            <v>0</v>
          </cell>
        </row>
        <row r="5716">
          <cell r="A5716" t="str">
            <v>M5</v>
          </cell>
          <cell r="B5716" t="str">
            <v>W21</v>
          </cell>
          <cell r="C5716">
            <v>43244</v>
          </cell>
          <cell r="D5716" t="str">
            <v>B</v>
          </cell>
          <cell r="E5716" t="str">
            <v>MAIN HEATING</v>
          </cell>
          <cell r="G5716" t="str">
            <v>Old</v>
          </cell>
          <cell r="H5716" t="str">
            <v>Clear View Cover</v>
          </cell>
          <cell r="J5716">
            <v>53</v>
          </cell>
          <cell r="L5716">
            <v>0</v>
          </cell>
        </row>
        <row r="5717">
          <cell r="A5717" t="str">
            <v>M5</v>
          </cell>
          <cell r="B5717" t="str">
            <v>W21</v>
          </cell>
          <cell r="C5717">
            <v>43244</v>
          </cell>
          <cell r="D5717" t="str">
            <v>B</v>
          </cell>
          <cell r="E5717" t="str">
            <v>MAIN HEATING</v>
          </cell>
          <cell r="G5717" t="str">
            <v>Old</v>
          </cell>
          <cell r="H5717" t="str">
            <v>Clear View Cover</v>
          </cell>
          <cell r="J5717">
            <v>301</v>
          </cell>
          <cell r="L5717">
            <v>0</v>
          </cell>
        </row>
        <row r="5718">
          <cell r="A5718" t="str">
            <v>M5</v>
          </cell>
          <cell r="B5718" t="str">
            <v>W21</v>
          </cell>
          <cell r="C5718">
            <v>43244</v>
          </cell>
          <cell r="D5718" t="str">
            <v>B</v>
          </cell>
          <cell r="E5718" t="str">
            <v>MAIN HEATING</v>
          </cell>
          <cell r="G5718" t="str">
            <v>Old</v>
          </cell>
          <cell r="H5718" t="str">
            <v>Clear View Cover</v>
          </cell>
          <cell r="J5718">
            <v>7</v>
          </cell>
          <cell r="L5718">
            <v>0</v>
          </cell>
        </row>
        <row r="5719">
          <cell r="A5719" t="str">
            <v>M5</v>
          </cell>
          <cell r="B5719" t="str">
            <v>W21</v>
          </cell>
          <cell r="C5719">
            <v>43244</v>
          </cell>
          <cell r="D5719" t="str">
            <v>B</v>
          </cell>
          <cell r="E5719" t="str">
            <v>MAIN HEATING</v>
          </cell>
          <cell r="G5719" t="str">
            <v>Old</v>
          </cell>
          <cell r="H5719" t="str">
            <v>Clear View Cover</v>
          </cell>
          <cell r="J5719">
            <v>675</v>
          </cell>
          <cell r="L5719">
            <v>0</v>
          </cell>
        </row>
        <row r="5720">
          <cell r="A5720" t="str">
            <v>M5</v>
          </cell>
          <cell r="B5720" t="str">
            <v>W21</v>
          </cell>
          <cell r="C5720">
            <v>43244</v>
          </cell>
          <cell r="D5720" t="str">
            <v>B</v>
          </cell>
          <cell r="E5720" t="str">
            <v>MAIN HEATING</v>
          </cell>
          <cell r="G5720" t="str">
            <v>Old</v>
          </cell>
          <cell r="H5720" t="str">
            <v>Clear View Cover</v>
          </cell>
          <cell r="J5720">
            <v>37</v>
          </cell>
          <cell r="L5720">
            <v>0</v>
          </cell>
        </row>
        <row r="5721">
          <cell r="A5721" t="str">
            <v>M5</v>
          </cell>
          <cell r="B5721" t="str">
            <v>W21</v>
          </cell>
          <cell r="C5721">
            <v>43244</v>
          </cell>
          <cell r="D5721" t="str">
            <v>B</v>
          </cell>
          <cell r="E5721" t="str">
            <v>MAIN HEATING</v>
          </cell>
          <cell r="G5721" t="str">
            <v>Old</v>
          </cell>
          <cell r="H5721" t="str">
            <v>Clear View Cover</v>
          </cell>
          <cell r="J5721">
            <v>221</v>
          </cell>
          <cell r="L5721">
            <v>0</v>
          </cell>
        </row>
        <row r="5722">
          <cell r="A5722" t="str">
            <v>M5</v>
          </cell>
          <cell r="B5722" t="str">
            <v>W21</v>
          </cell>
          <cell r="C5722">
            <v>43244</v>
          </cell>
          <cell r="D5722" t="str">
            <v>B</v>
          </cell>
          <cell r="E5722" t="str">
            <v>MAIN HEATING</v>
          </cell>
          <cell r="G5722" t="str">
            <v>Old</v>
          </cell>
          <cell r="H5722" t="str">
            <v>Clear View Cover</v>
          </cell>
          <cell r="J5722">
            <v>19</v>
          </cell>
          <cell r="L5722">
            <v>0</v>
          </cell>
        </row>
        <row r="5723">
          <cell r="A5723" t="str">
            <v>M5</v>
          </cell>
          <cell r="B5723" t="str">
            <v>W21</v>
          </cell>
          <cell r="C5723">
            <v>43244</v>
          </cell>
          <cell r="D5723" t="str">
            <v>B</v>
          </cell>
          <cell r="E5723" t="str">
            <v>MAIN HEATING</v>
          </cell>
          <cell r="G5723" t="str">
            <v>New</v>
          </cell>
          <cell r="H5723" t="str">
            <v>Clear View Cover</v>
          </cell>
          <cell r="J5723">
            <v>1774</v>
          </cell>
          <cell r="L5723">
            <v>0</v>
          </cell>
        </row>
        <row r="5724">
          <cell r="A5724" t="str">
            <v>M5</v>
          </cell>
          <cell r="B5724" t="str">
            <v>W21</v>
          </cell>
          <cell r="C5724">
            <v>43244</v>
          </cell>
          <cell r="D5724" t="str">
            <v>B</v>
          </cell>
          <cell r="E5724" t="str">
            <v>MAIN HEATING</v>
          </cell>
          <cell r="G5724" t="str">
            <v>New</v>
          </cell>
          <cell r="H5724" t="str">
            <v>Clear View Cover</v>
          </cell>
          <cell r="J5724">
            <v>585</v>
          </cell>
          <cell r="L5724">
            <v>0</v>
          </cell>
        </row>
        <row r="5725">
          <cell r="A5725" t="str">
            <v>M5</v>
          </cell>
          <cell r="B5725" t="str">
            <v>W21</v>
          </cell>
          <cell r="C5725">
            <v>43244</v>
          </cell>
          <cell r="D5725" t="str">
            <v>B</v>
          </cell>
          <cell r="E5725" t="str">
            <v>MAIN HEATING</v>
          </cell>
          <cell r="G5725" t="str">
            <v>New</v>
          </cell>
          <cell r="H5725" t="str">
            <v>Clear View Cover</v>
          </cell>
          <cell r="J5725">
            <v>6</v>
          </cell>
          <cell r="L5725">
            <v>0</v>
          </cell>
        </row>
        <row r="5726">
          <cell r="A5726" t="str">
            <v>M5</v>
          </cell>
          <cell r="B5726" t="str">
            <v>W21</v>
          </cell>
          <cell r="C5726">
            <v>43244</v>
          </cell>
          <cell r="D5726" t="str">
            <v>B</v>
          </cell>
          <cell r="E5726" t="str">
            <v>MAIN HEATING</v>
          </cell>
          <cell r="G5726" t="str">
            <v>New</v>
          </cell>
          <cell r="H5726" t="str">
            <v>Clear View Cover</v>
          </cell>
          <cell r="J5726">
            <v>2</v>
          </cell>
          <cell r="L5726">
            <v>0</v>
          </cell>
        </row>
        <row r="5727">
          <cell r="A5727" t="str">
            <v>M5</v>
          </cell>
          <cell r="B5727" t="str">
            <v>W21</v>
          </cell>
          <cell r="C5727">
            <v>43244</v>
          </cell>
          <cell r="D5727" t="str">
            <v>B</v>
          </cell>
          <cell r="E5727" t="str">
            <v>ASSY</v>
          </cell>
          <cell r="G5727" t="str">
            <v>New</v>
          </cell>
          <cell r="H5727" t="str">
            <v>Clear View Cover</v>
          </cell>
          <cell r="J5727">
            <v>12</v>
          </cell>
          <cell r="L5727">
            <v>0</v>
          </cell>
        </row>
        <row r="5728">
          <cell r="A5728" t="str">
            <v>M5</v>
          </cell>
          <cell r="B5728" t="str">
            <v>W21</v>
          </cell>
          <cell r="C5728">
            <v>43244</v>
          </cell>
          <cell r="D5728" t="str">
            <v>B</v>
          </cell>
          <cell r="E5728" t="str">
            <v>ASSY</v>
          </cell>
          <cell r="G5728" t="str">
            <v>New</v>
          </cell>
          <cell r="H5728" t="str">
            <v>Clear View Cover</v>
          </cell>
          <cell r="J5728">
            <v>27</v>
          </cell>
          <cell r="L5728">
            <v>0</v>
          </cell>
        </row>
        <row r="5729">
          <cell r="A5729" t="str">
            <v>M5</v>
          </cell>
          <cell r="B5729" t="str">
            <v>W21</v>
          </cell>
          <cell r="C5729">
            <v>43244</v>
          </cell>
          <cell r="D5729" t="str">
            <v>B</v>
          </cell>
          <cell r="E5729" t="str">
            <v>ASSY</v>
          </cell>
          <cell r="G5729" t="str">
            <v>New</v>
          </cell>
          <cell r="H5729" t="str">
            <v>Clear View Cover</v>
          </cell>
          <cell r="J5729">
            <v>17</v>
          </cell>
          <cell r="L5729">
            <v>0</v>
          </cell>
        </row>
        <row r="5730">
          <cell r="A5730" t="str">
            <v>M5</v>
          </cell>
          <cell r="B5730" t="str">
            <v>W21</v>
          </cell>
          <cell r="C5730">
            <v>43244</v>
          </cell>
          <cell r="D5730" t="str">
            <v>B</v>
          </cell>
          <cell r="E5730" t="str">
            <v>ASSY</v>
          </cell>
          <cell r="G5730" t="str">
            <v>New</v>
          </cell>
          <cell r="H5730" t="str">
            <v>Clear View Cover</v>
          </cell>
          <cell r="J5730">
            <v>3170</v>
          </cell>
          <cell r="L5730">
            <v>0</v>
          </cell>
        </row>
        <row r="5731">
          <cell r="A5731" t="str">
            <v>M5</v>
          </cell>
          <cell r="B5731" t="str">
            <v>W21</v>
          </cell>
          <cell r="C5731">
            <v>43244</v>
          </cell>
          <cell r="D5731" t="str">
            <v>B</v>
          </cell>
          <cell r="E5731" t="str">
            <v>ASSY</v>
          </cell>
          <cell r="G5731" t="str">
            <v>Old</v>
          </cell>
          <cell r="H5731" t="str">
            <v>Clear View Cover</v>
          </cell>
          <cell r="J5731">
            <v>41</v>
          </cell>
          <cell r="L5731">
            <v>0</v>
          </cell>
        </row>
        <row r="5732">
          <cell r="A5732" t="str">
            <v>M5</v>
          </cell>
          <cell r="B5732" t="str">
            <v>W21</v>
          </cell>
          <cell r="C5732">
            <v>43244</v>
          </cell>
          <cell r="D5732" t="str">
            <v>B</v>
          </cell>
          <cell r="E5732" t="str">
            <v>ASSY</v>
          </cell>
          <cell r="G5732" t="str">
            <v>Old</v>
          </cell>
          <cell r="H5732" t="str">
            <v>Clear View Cover</v>
          </cell>
          <cell r="J5732">
            <v>239</v>
          </cell>
          <cell r="L5732">
            <v>0</v>
          </cell>
        </row>
        <row r="5733">
          <cell r="A5733" t="str">
            <v>M5</v>
          </cell>
          <cell r="B5733" t="str">
            <v>W21</v>
          </cell>
          <cell r="C5733">
            <v>43244</v>
          </cell>
          <cell r="D5733" t="str">
            <v>B</v>
          </cell>
          <cell r="E5733" t="str">
            <v>ASSY</v>
          </cell>
          <cell r="G5733" t="str">
            <v>Old</v>
          </cell>
          <cell r="H5733" t="str">
            <v>Flip Cover</v>
          </cell>
          <cell r="J5733">
            <v>292</v>
          </cell>
          <cell r="L5733">
            <v>0</v>
          </cell>
        </row>
        <row r="5734">
          <cell r="A5734" t="str">
            <v>M5</v>
          </cell>
          <cell r="B5734" t="str">
            <v>W21</v>
          </cell>
          <cell r="C5734">
            <v>43244</v>
          </cell>
          <cell r="D5734" t="str">
            <v>B</v>
          </cell>
          <cell r="E5734" t="str">
            <v>ASSY</v>
          </cell>
          <cell r="G5734" t="str">
            <v>Old</v>
          </cell>
          <cell r="H5734" t="str">
            <v>Flip Cover</v>
          </cell>
          <cell r="J5734">
            <v>1488</v>
          </cell>
          <cell r="L5734">
            <v>0</v>
          </cell>
        </row>
        <row r="5735">
          <cell r="A5735" t="str">
            <v>M5</v>
          </cell>
          <cell r="B5735" t="str">
            <v>W21</v>
          </cell>
          <cell r="C5735">
            <v>43244</v>
          </cell>
          <cell r="D5735" t="str">
            <v>B</v>
          </cell>
          <cell r="E5735" t="str">
            <v>ASSY</v>
          </cell>
          <cell r="G5735" t="str">
            <v>Old</v>
          </cell>
          <cell r="H5735" t="str">
            <v>Flip Cover</v>
          </cell>
          <cell r="J5735">
            <v>172</v>
          </cell>
          <cell r="L5735">
            <v>0</v>
          </cell>
        </row>
        <row r="5736">
          <cell r="A5736" t="str">
            <v>M5</v>
          </cell>
          <cell r="B5736" t="str">
            <v>W21</v>
          </cell>
          <cell r="C5736">
            <v>43244</v>
          </cell>
          <cell r="D5736" t="str">
            <v>B</v>
          </cell>
          <cell r="E5736" t="str">
            <v>IN T/P</v>
          </cell>
          <cell r="G5736" t="str">
            <v>New</v>
          </cell>
          <cell r="H5736" t="str">
            <v>Clear View Cover</v>
          </cell>
          <cell r="J5736">
            <v>1071</v>
          </cell>
          <cell r="L5736">
            <v>0</v>
          </cell>
        </row>
        <row r="5737">
          <cell r="A5737" t="str">
            <v>M5</v>
          </cell>
          <cell r="B5737" t="str">
            <v>W21</v>
          </cell>
          <cell r="C5737">
            <v>43244</v>
          </cell>
          <cell r="D5737" t="str">
            <v>B</v>
          </cell>
          <cell r="E5737" t="str">
            <v>IN T/P</v>
          </cell>
          <cell r="G5737" t="str">
            <v>New</v>
          </cell>
          <cell r="H5737" t="str">
            <v>Clear View Cover</v>
          </cell>
          <cell r="J5737">
            <v>1135</v>
          </cell>
          <cell r="L5737">
            <v>1</v>
          </cell>
        </row>
        <row r="5738">
          <cell r="A5738" t="str">
            <v>M5</v>
          </cell>
          <cell r="B5738" t="str">
            <v>W21</v>
          </cell>
          <cell r="C5738">
            <v>43244</v>
          </cell>
          <cell r="D5738" t="str">
            <v>B</v>
          </cell>
          <cell r="E5738" t="str">
            <v>IN T/P</v>
          </cell>
          <cell r="G5738" t="str">
            <v>New</v>
          </cell>
          <cell r="H5738" t="str">
            <v>Clear View Cover</v>
          </cell>
          <cell r="J5738">
            <v>1319</v>
          </cell>
          <cell r="L5738">
            <v>0</v>
          </cell>
        </row>
        <row r="5739">
          <cell r="A5739" t="str">
            <v>M5</v>
          </cell>
          <cell r="B5739" t="str">
            <v>W21</v>
          </cell>
          <cell r="C5739">
            <v>43244</v>
          </cell>
          <cell r="D5739" t="str">
            <v>B</v>
          </cell>
          <cell r="E5739" t="str">
            <v>IN T/P</v>
          </cell>
          <cell r="G5739" t="str">
            <v>New</v>
          </cell>
          <cell r="H5739" t="str">
            <v>Clear View Cover</v>
          </cell>
          <cell r="J5739">
            <v>584</v>
          </cell>
          <cell r="L5739">
            <v>0</v>
          </cell>
        </row>
        <row r="5740">
          <cell r="A5740" t="str">
            <v>M5</v>
          </cell>
          <cell r="B5740" t="str">
            <v>W21</v>
          </cell>
          <cell r="C5740">
            <v>43244</v>
          </cell>
          <cell r="D5740" t="str">
            <v>B</v>
          </cell>
          <cell r="E5740" t="str">
            <v>IN T/P</v>
          </cell>
          <cell r="G5740" t="str">
            <v>Old</v>
          </cell>
          <cell r="H5740" t="str">
            <v>Clear View Cover</v>
          </cell>
          <cell r="J5740">
            <v>822</v>
          </cell>
          <cell r="L5740">
            <v>0</v>
          </cell>
        </row>
        <row r="5741">
          <cell r="A5741" t="str">
            <v>M5</v>
          </cell>
          <cell r="B5741" t="str">
            <v>W21</v>
          </cell>
          <cell r="C5741">
            <v>43244</v>
          </cell>
          <cell r="D5741" t="str">
            <v>B</v>
          </cell>
          <cell r="E5741" t="str">
            <v>IN T/P</v>
          </cell>
          <cell r="G5741" t="str">
            <v>Old</v>
          </cell>
          <cell r="H5741" t="str">
            <v>Clear View Cover</v>
          </cell>
          <cell r="J5741">
            <v>252</v>
          </cell>
          <cell r="L5741">
            <v>0</v>
          </cell>
        </row>
        <row r="5742">
          <cell r="A5742" t="str">
            <v>M5</v>
          </cell>
          <cell r="B5742" t="str">
            <v>W21</v>
          </cell>
          <cell r="C5742">
            <v>43244</v>
          </cell>
          <cell r="D5742" t="str">
            <v>B</v>
          </cell>
          <cell r="E5742" t="str">
            <v>IN T/P</v>
          </cell>
          <cell r="G5742" t="str">
            <v>Old</v>
          </cell>
          <cell r="H5742" t="str">
            <v>Clear View Cover</v>
          </cell>
          <cell r="J5742">
            <v>280</v>
          </cell>
          <cell r="L5742">
            <v>0</v>
          </cell>
        </row>
        <row r="5743">
          <cell r="A5743" t="str">
            <v>M5</v>
          </cell>
          <cell r="B5743" t="str">
            <v>W21</v>
          </cell>
          <cell r="C5743">
            <v>43244</v>
          </cell>
          <cell r="D5743" t="str">
            <v>B</v>
          </cell>
          <cell r="E5743" t="str">
            <v>IN T/P</v>
          </cell>
          <cell r="G5743" t="str">
            <v>Old</v>
          </cell>
          <cell r="H5743" t="str">
            <v>Clear View Cover</v>
          </cell>
          <cell r="J5743">
            <v>301</v>
          </cell>
          <cell r="L5743">
            <v>0</v>
          </cell>
        </row>
        <row r="5744">
          <cell r="A5744" t="str">
            <v>M5</v>
          </cell>
          <cell r="B5744" t="str">
            <v>W21</v>
          </cell>
          <cell r="C5744">
            <v>43244</v>
          </cell>
          <cell r="D5744" t="str">
            <v>B</v>
          </cell>
          <cell r="E5744" t="str">
            <v>IN T/P</v>
          </cell>
          <cell r="G5744" t="str">
            <v>Old</v>
          </cell>
          <cell r="H5744" t="str">
            <v>Clear View Cover</v>
          </cell>
          <cell r="J5744">
            <v>4</v>
          </cell>
          <cell r="L5744">
            <v>0</v>
          </cell>
        </row>
        <row r="5745">
          <cell r="A5745" t="str">
            <v>M5</v>
          </cell>
          <cell r="B5745" t="str">
            <v>W21</v>
          </cell>
          <cell r="C5745">
            <v>43244</v>
          </cell>
          <cell r="D5745" t="str">
            <v>B</v>
          </cell>
          <cell r="E5745" t="str">
            <v>IN T/P</v>
          </cell>
          <cell r="G5745" t="str">
            <v>Old</v>
          </cell>
          <cell r="H5745" t="str">
            <v>Clear View Cover</v>
          </cell>
          <cell r="J5745">
            <v>141</v>
          </cell>
          <cell r="L5745">
            <v>0</v>
          </cell>
        </row>
        <row r="5746">
          <cell r="A5746" t="str">
            <v>M5</v>
          </cell>
          <cell r="B5746" t="str">
            <v>W21</v>
          </cell>
          <cell r="C5746">
            <v>43244</v>
          </cell>
          <cell r="D5746" t="str">
            <v>B</v>
          </cell>
          <cell r="E5746" t="str">
            <v>IN T/P</v>
          </cell>
          <cell r="G5746" t="str">
            <v>Old</v>
          </cell>
          <cell r="H5746" t="str">
            <v>Clear View Cover</v>
          </cell>
          <cell r="J5746">
            <v>664</v>
          </cell>
          <cell r="L5746">
            <v>0</v>
          </cell>
        </row>
        <row r="5747">
          <cell r="A5747" t="str">
            <v>M5</v>
          </cell>
          <cell r="B5747" t="str">
            <v>W21</v>
          </cell>
          <cell r="C5747">
            <v>43244</v>
          </cell>
          <cell r="D5747" t="str">
            <v>B</v>
          </cell>
          <cell r="E5747" t="str">
            <v>IN T/P</v>
          </cell>
          <cell r="G5747" t="str">
            <v>Old</v>
          </cell>
          <cell r="H5747" t="str">
            <v>Clear View Cover</v>
          </cell>
          <cell r="J5747">
            <v>221</v>
          </cell>
          <cell r="L5747">
            <v>0</v>
          </cell>
        </row>
        <row r="5748">
          <cell r="A5748" t="str">
            <v>M5</v>
          </cell>
          <cell r="B5748" t="str">
            <v>W21</v>
          </cell>
          <cell r="C5748">
            <v>43244</v>
          </cell>
          <cell r="D5748" t="str">
            <v>B</v>
          </cell>
          <cell r="E5748" t="str">
            <v>IN T/P</v>
          </cell>
          <cell r="G5748" t="str">
            <v>Old</v>
          </cell>
          <cell r="H5748" t="str">
            <v>Book cover</v>
          </cell>
          <cell r="J5748">
            <v>1722</v>
          </cell>
          <cell r="L5748">
            <v>0</v>
          </cell>
        </row>
        <row r="5749">
          <cell r="A5749" t="str">
            <v>M5</v>
          </cell>
          <cell r="B5749" t="str">
            <v>W21</v>
          </cell>
          <cell r="C5749">
            <v>43244</v>
          </cell>
          <cell r="D5749" t="str">
            <v>B</v>
          </cell>
          <cell r="E5749" t="str">
            <v>IN T/P</v>
          </cell>
          <cell r="G5749" t="str">
            <v>Old</v>
          </cell>
          <cell r="H5749" t="str">
            <v>Book cover</v>
          </cell>
          <cell r="J5749">
            <v>506</v>
          </cell>
          <cell r="L5749">
            <v>0</v>
          </cell>
        </row>
        <row r="5750">
          <cell r="A5750" t="str">
            <v>M5</v>
          </cell>
          <cell r="B5750" t="str">
            <v>W21</v>
          </cell>
          <cell r="C5750">
            <v>43244</v>
          </cell>
          <cell r="D5750" t="str">
            <v>B</v>
          </cell>
          <cell r="E5750" t="str">
            <v>IN T/P</v>
          </cell>
          <cell r="G5750" t="str">
            <v>Old</v>
          </cell>
          <cell r="H5750" t="str">
            <v>Book cover</v>
          </cell>
          <cell r="J5750">
            <v>525</v>
          </cell>
          <cell r="L5750">
            <v>0</v>
          </cell>
        </row>
        <row r="5751">
          <cell r="A5751" t="str">
            <v>M5</v>
          </cell>
          <cell r="B5751" t="str">
            <v>W21</v>
          </cell>
          <cell r="C5751">
            <v>43244</v>
          </cell>
          <cell r="D5751" t="str">
            <v>B</v>
          </cell>
          <cell r="E5751" t="str">
            <v>IN VAI</v>
          </cell>
          <cell r="G5751" t="str">
            <v>Old</v>
          </cell>
          <cell r="H5751" t="str">
            <v>Flip Cover</v>
          </cell>
          <cell r="J5751">
            <v>1600</v>
          </cell>
          <cell r="L5751">
            <v>0</v>
          </cell>
        </row>
        <row r="5752">
          <cell r="A5752" t="str">
            <v>M5</v>
          </cell>
          <cell r="B5752" t="str">
            <v>W21</v>
          </cell>
          <cell r="C5752">
            <v>43244</v>
          </cell>
          <cell r="D5752" t="str">
            <v>B</v>
          </cell>
          <cell r="E5752" t="str">
            <v>IN VAI</v>
          </cell>
          <cell r="G5752" t="str">
            <v>Old</v>
          </cell>
          <cell r="H5752" t="str">
            <v>Clear View Cover</v>
          </cell>
          <cell r="J5752">
            <v>200</v>
          </cell>
          <cell r="L5752">
            <v>0</v>
          </cell>
        </row>
        <row r="5753">
          <cell r="A5753" t="str">
            <v>M5</v>
          </cell>
          <cell r="B5753" t="str">
            <v>W21</v>
          </cell>
          <cell r="C5753">
            <v>43244</v>
          </cell>
          <cell r="D5753" t="str">
            <v>B</v>
          </cell>
          <cell r="E5753" t="str">
            <v>IN VAI</v>
          </cell>
          <cell r="G5753" t="str">
            <v>Old</v>
          </cell>
          <cell r="H5753" t="str">
            <v>Flip Cover</v>
          </cell>
          <cell r="J5753">
            <v>420</v>
          </cell>
          <cell r="L5753">
            <v>0</v>
          </cell>
        </row>
        <row r="5754">
          <cell r="A5754" t="str">
            <v>M5</v>
          </cell>
          <cell r="B5754" t="str">
            <v>W21</v>
          </cell>
          <cell r="C5754">
            <v>43244</v>
          </cell>
          <cell r="D5754" t="str">
            <v>B</v>
          </cell>
          <cell r="E5754" t="str">
            <v>MAIN HEATING</v>
          </cell>
          <cell r="G5754" t="str">
            <v>Old</v>
          </cell>
          <cell r="H5754" t="str">
            <v>Book cover</v>
          </cell>
          <cell r="J5754">
            <v>542</v>
          </cell>
          <cell r="L5754">
            <v>4</v>
          </cell>
        </row>
        <row r="5755">
          <cell r="A5755" t="str">
            <v>M5</v>
          </cell>
          <cell r="B5755" t="str">
            <v>W21</v>
          </cell>
          <cell r="C5755">
            <v>43244</v>
          </cell>
          <cell r="D5755" t="str">
            <v>B</v>
          </cell>
          <cell r="E5755" t="str">
            <v>MAIN HEATING</v>
          </cell>
          <cell r="G5755" t="str">
            <v>Old</v>
          </cell>
          <cell r="H5755" t="str">
            <v>Clear View Cover</v>
          </cell>
          <cell r="J5755">
            <v>698</v>
          </cell>
          <cell r="L5755">
            <v>0</v>
          </cell>
        </row>
        <row r="5756">
          <cell r="A5756" t="str">
            <v>M5</v>
          </cell>
          <cell r="B5756" t="str">
            <v>W21</v>
          </cell>
          <cell r="C5756">
            <v>43244</v>
          </cell>
          <cell r="D5756" t="str">
            <v>B</v>
          </cell>
          <cell r="E5756" t="str">
            <v>MAIN HEATING</v>
          </cell>
          <cell r="G5756" t="str">
            <v>Old</v>
          </cell>
          <cell r="H5756" t="str">
            <v>Clear View Cover</v>
          </cell>
          <cell r="J5756">
            <v>112</v>
          </cell>
          <cell r="L5756">
            <v>0</v>
          </cell>
        </row>
        <row r="5757">
          <cell r="A5757" t="str">
            <v>M5</v>
          </cell>
          <cell r="B5757" t="str">
            <v>W21</v>
          </cell>
          <cell r="C5757">
            <v>43244</v>
          </cell>
          <cell r="D5757" t="str">
            <v>B</v>
          </cell>
          <cell r="E5757" t="str">
            <v>MAIN HEATING</v>
          </cell>
          <cell r="G5757" t="str">
            <v>Old</v>
          </cell>
          <cell r="H5757" t="str">
            <v>Flip Cover</v>
          </cell>
          <cell r="J5757">
            <v>104</v>
          </cell>
          <cell r="L5757">
            <v>0</v>
          </cell>
        </row>
        <row r="5758">
          <cell r="A5758" t="str">
            <v>M5</v>
          </cell>
          <cell r="B5758" t="str">
            <v>W21</v>
          </cell>
          <cell r="C5758">
            <v>43244</v>
          </cell>
          <cell r="D5758" t="str">
            <v>B</v>
          </cell>
          <cell r="E5758" t="str">
            <v>MAIN HEATING</v>
          </cell>
          <cell r="G5758" t="str">
            <v>Old</v>
          </cell>
          <cell r="H5758" t="str">
            <v>Flip Cover</v>
          </cell>
          <cell r="J5758">
            <v>145</v>
          </cell>
          <cell r="L5758">
            <v>0</v>
          </cell>
        </row>
        <row r="5759">
          <cell r="A5759" t="str">
            <v>M5</v>
          </cell>
          <cell r="B5759" t="str">
            <v>W21</v>
          </cell>
          <cell r="C5759">
            <v>43244</v>
          </cell>
          <cell r="D5759" t="str">
            <v>B</v>
          </cell>
          <cell r="E5759" t="str">
            <v>PACKING</v>
          </cell>
          <cell r="G5759" t="str">
            <v>Old</v>
          </cell>
          <cell r="H5759" t="str">
            <v>Flip Cover</v>
          </cell>
          <cell r="J5759">
            <v>201</v>
          </cell>
          <cell r="L5759">
            <v>1</v>
          </cell>
        </row>
        <row r="5760">
          <cell r="A5760" t="str">
            <v>M5</v>
          </cell>
          <cell r="B5760" t="str">
            <v>W21</v>
          </cell>
          <cell r="C5760">
            <v>43244</v>
          </cell>
          <cell r="D5760" t="str">
            <v>B</v>
          </cell>
          <cell r="E5760" t="str">
            <v>PACKING</v>
          </cell>
          <cell r="G5760" t="str">
            <v>Old</v>
          </cell>
          <cell r="H5760" t="str">
            <v>Flip Cover</v>
          </cell>
          <cell r="J5760">
            <v>80</v>
          </cell>
          <cell r="L5760">
            <v>0</v>
          </cell>
        </row>
        <row r="5761">
          <cell r="A5761" t="str">
            <v>M5</v>
          </cell>
          <cell r="B5761" t="str">
            <v>W21</v>
          </cell>
          <cell r="C5761">
            <v>43244</v>
          </cell>
          <cell r="D5761" t="str">
            <v>B</v>
          </cell>
          <cell r="E5761" t="str">
            <v>PACKING</v>
          </cell>
          <cell r="G5761" t="str">
            <v>Old</v>
          </cell>
          <cell r="H5761" t="str">
            <v>Flip Cover</v>
          </cell>
          <cell r="J5761">
            <v>331</v>
          </cell>
          <cell r="L5761">
            <v>1</v>
          </cell>
        </row>
        <row r="5762">
          <cell r="A5762" t="str">
            <v>M5</v>
          </cell>
          <cell r="B5762" t="str">
            <v>W21</v>
          </cell>
          <cell r="C5762">
            <v>43244</v>
          </cell>
          <cell r="D5762" t="str">
            <v>B</v>
          </cell>
          <cell r="E5762" t="str">
            <v>PACKING</v>
          </cell>
          <cell r="G5762" t="str">
            <v>Old</v>
          </cell>
          <cell r="H5762" t="str">
            <v>Clear View Cover</v>
          </cell>
          <cell r="J5762">
            <v>1260</v>
          </cell>
          <cell r="L5762">
            <v>3</v>
          </cell>
        </row>
        <row r="5763">
          <cell r="A5763" t="str">
            <v>M5</v>
          </cell>
          <cell r="B5763" t="str">
            <v>W21</v>
          </cell>
          <cell r="C5763">
            <v>43244</v>
          </cell>
          <cell r="D5763" t="str">
            <v>B</v>
          </cell>
          <cell r="E5763" t="str">
            <v>PACKING</v>
          </cell>
          <cell r="G5763" t="str">
            <v>Old</v>
          </cell>
          <cell r="H5763" t="str">
            <v>Clear View Cover</v>
          </cell>
          <cell r="J5763">
            <v>682</v>
          </cell>
          <cell r="L5763">
            <v>2</v>
          </cell>
        </row>
        <row r="5764">
          <cell r="A5764" t="str">
            <v>M5</v>
          </cell>
          <cell r="B5764" t="str">
            <v>W21</v>
          </cell>
          <cell r="C5764">
            <v>43244</v>
          </cell>
          <cell r="D5764" t="str">
            <v>B</v>
          </cell>
          <cell r="E5764" t="str">
            <v>PACKING</v>
          </cell>
          <cell r="G5764" t="str">
            <v>Old</v>
          </cell>
          <cell r="H5764" t="str">
            <v>Clear View Cover</v>
          </cell>
          <cell r="J5764">
            <v>209</v>
          </cell>
          <cell r="L5764">
            <v>0</v>
          </cell>
        </row>
        <row r="5765">
          <cell r="A5765" t="str">
            <v>M5</v>
          </cell>
          <cell r="B5765" t="str">
            <v>W21</v>
          </cell>
          <cell r="C5765">
            <v>43244</v>
          </cell>
          <cell r="D5765" t="str">
            <v>B</v>
          </cell>
          <cell r="E5765" t="str">
            <v>PACKING</v>
          </cell>
          <cell r="G5765" t="str">
            <v>New</v>
          </cell>
          <cell r="H5765" t="str">
            <v>Clear View Cover</v>
          </cell>
          <cell r="J5765">
            <v>560</v>
          </cell>
          <cell r="L5765">
            <v>0</v>
          </cell>
        </row>
        <row r="5766">
          <cell r="A5766" t="str">
            <v>M5</v>
          </cell>
          <cell r="B5766" t="str">
            <v>W21</v>
          </cell>
          <cell r="C5766">
            <v>43244</v>
          </cell>
          <cell r="D5766" t="str">
            <v>B</v>
          </cell>
          <cell r="E5766" t="str">
            <v>ASSY</v>
          </cell>
          <cell r="G5766" t="str">
            <v>Old</v>
          </cell>
          <cell r="H5766" t="str">
            <v>Book cover</v>
          </cell>
          <cell r="J5766">
            <v>1730</v>
          </cell>
          <cell r="L5766">
            <v>20</v>
          </cell>
        </row>
        <row r="5767">
          <cell r="A5767" t="str">
            <v>M5</v>
          </cell>
          <cell r="B5767" t="str">
            <v>W21</v>
          </cell>
          <cell r="C5767">
            <v>43244</v>
          </cell>
          <cell r="D5767" t="str">
            <v>B</v>
          </cell>
          <cell r="E5767" t="str">
            <v>ASSY</v>
          </cell>
          <cell r="G5767" t="str">
            <v>Old</v>
          </cell>
          <cell r="H5767" t="str">
            <v>Book cover</v>
          </cell>
          <cell r="J5767">
            <v>1425</v>
          </cell>
          <cell r="L5767">
            <v>1</v>
          </cell>
        </row>
        <row r="5768">
          <cell r="A5768" t="str">
            <v>M5</v>
          </cell>
          <cell r="B5768" t="str">
            <v>W21</v>
          </cell>
          <cell r="C5768">
            <v>43244</v>
          </cell>
          <cell r="D5768" t="str">
            <v>B</v>
          </cell>
          <cell r="E5768" t="str">
            <v>ASSY</v>
          </cell>
          <cell r="G5768" t="str">
            <v>Old</v>
          </cell>
          <cell r="H5768" t="str">
            <v>Book cover</v>
          </cell>
          <cell r="J5768">
            <v>590</v>
          </cell>
          <cell r="L5768">
            <v>3</v>
          </cell>
        </row>
        <row r="5769">
          <cell r="A5769" t="str">
            <v>M5</v>
          </cell>
          <cell r="B5769" t="str">
            <v>W21</v>
          </cell>
          <cell r="C5769">
            <v>43244</v>
          </cell>
          <cell r="D5769" t="str">
            <v>B</v>
          </cell>
          <cell r="E5769" t="str">
            <v>ASSY</v>
          </cell>
          <cell r="G5769" t="str">
            <v>Old</v>
          </cell>
          <cell r="H5769" t="str">
            <v>Book cover</v>
          </cell>
          <cell r="J5769">
            <v>274</v>
          </cell>
          <cell r="L5769">
            <v>1</v>
          </cell>
        </row>
        <row r="5770">
          <cell r="A5770" t="str">
            <v>M5</v>
          </cell>
          <cell r="B5770" t="str">
            <v>W21</v>
          </cell>
          <cell r="C5770">
            <v>43244</v>
          </cell>
          <cell r="D5770" t="str">
            <v>B</v>
          </cell>
          <cell r="E5770" t="str">
            <v>ASSY</v>
          </cell>
          <cell r="G5770" t="str">
            <v>New Silicon</v>
          </cell>
          <cell r="H5770" t="str">
            <v>Silicon</v>
          </cell>
          <cell r="J5770">
            <v>893</v>
          </cell>
          <cell r="L5770">
            <v>7</v>
          </cell>
        </row>
        <row r="5771">
          <cell r="A5771" t="str">
            <v>M5</v>
          </cell>
          <cell r="B5771" t="str">
            <v>W21</v>
          </cell>
          <cell r="C5771">
            <v>43244</v>
          </cell>
          <cell r="D5771" t="str">
            <v>B</v>
          </cell>
          <cell r="E5771" t="str">
            <v>ASSY</v>
          </cell>
          <cell r="G5771" t="str">
            <v>New Silicon</v>
          </cell>
          <cell r="H5771" t="str">
            <v>Silicon</v>
          </cell>
          <cell r="J5771">
            <v>1682</v>
          </cell>
          <cell r="L5771">
            <v>2</v>
          </cell>
        </row>
        <row r="5772">
          <cell r="A5772" t="str">
            <v>M5</v>
          </cell>
          <cell r="B5772" t="str">
            <v>W21</v>
          </cell>
          <cell r="C5772">
            <v>43244</v>
          </cell>
          <cell r="D5772" t="str">
            <v>B</v>
          </cell>
          <cell r="E5772" t="str">
            <v>ASSY</v>
          </cell>
          <cell r="G5772" t="str">
            <v>Old Silicon</v>
          </cell>
          <cell r="H5772" t="str">
            <v>Silicon</v>
          </cell>
          <cell r="J5772">
            <v>1110</v>
          </cell>
          <cell r="L5772">
            <v>0</v>
          </cell>
        </row>
        <row r="5773">
          <cell r="A5773" t="str">
            <v>M5</v>
          </cell>
          <cell r="B5773" t="str">
            <v>W21</v>
          </cell>
          <cell r="C5773">
            <v>43244</v>
          </cell>
          <cell r="D5773" t="str">
            <v>B</v>
          </cell>
          <cell r="E5773" t="str">
            <v>ASSY</v>
          </cell>
          <cell r="G5773" t="str">
            <v>Old Silicon</v>
          </cell>
          <cell r="H5773" t="str">
            <v>Silicon</v>
          </cell>
          <cell r="J5773">
            <v>44</v>
          </cell>
          <cell r="L5773">
            <v>0</v>
          </cell>
        </row>
        <row r="5774">
          <cell r="A5774" t="str">
            <v>M5</v>
          </cell>
          <cell r="B5774" t="str">
            <v>W21</v>
          </cell>
          <cell r="C5774">
            <v>43244</v>
          </cell>
          <cell r="D5774" t="str">
            <v>A</v>
          </cell>
          <cell r="E5774" t="str">
            <v>EDGE COATING</v>
          </cell>
          <cell r="G5774" t="str">
            <v>Old</v>
          </cell>
          <cell r="H5774" t="str">
            <v>Book cover</v>
          </cell>
          <cell r="J5774">
            <v>1445</v>
          </cell>
          <cell r="L5774">
            <v>0</v>
          </cell>
        </row>
        <row r="5775">
          <cell r="A5775" t="str">
            <v>M5</v>
          </cell>
          <cell r="B5775" t="str">
            <v>W21</v>
          </cell>
          <cell r="C5775">
            <v>43244</v>
          </cell>
          <cell r="D5775" t="str">
            <v>A</v>
          </cell>
          <cell r="E5775" t="str">
            <v>EDGE COATING</v>
          </cell>
          <cell r="G5775" t="str">
            <v>Old</v>
          </cell>
          <cell r="H5775" t="str">
            <v>Book cover</v>
          </cell>
          <cell r="J5775">
            <v>470</v>
          </cell>
          <cell r="L5775">
            <v>0</v>
          </cell>
        </row>
        <row r="5776">
          <cell r="A5776" t="str">
            <v>M5</v>
          </cell>
          <cell r="B5776" t="str">
            <v>W21</v>
          </cell>
          <cell r="C5776">
            <v>43244</v>
          </cell>
          <cell r="D5776" t="str">
            <v>A</v>
          </cell>
          <cell r="E5776" t="str">
            <v>EDGE COATING</v>
          </cell>
          <cell r="G5776" t="str">
            <v>Old</v>
          </cell>
          <cell r="H5776" t="str">
            <v>Book cover</v>
          </cell>
          <cell r="J5776">
            <v>854</v>
          </cell>
          <cell r="L5776">
            <v>0</v>
          </cell>
        </row>
        <row r="5777">
          <cell r="A5777" t="str">
            <v>M5</v>
          </cell>
          <cell r="B5777" t="str">
            <v>W21</v>
          </cell>
          <cell r="C5777">
            <v>43244</v>
          </cell>
          <cell r="D5777" t="str">
            <v>A</v>
          </cell>
          <cell r="E5777" t="str">
            <v>ASSY</v>
          </cell>
          <cell r="G5777" t="str">
            <v>Old</v>
          </cell>
          <cell r="H5777" t="str">
            <v>Book cover</v>
          </cell>
          <cell r="J5777">
            <v>2086</v>
          </cell>
          <cell r="L5777">
            <v>6</v>
          </cell>
        </row>
        <row r="5778">
          <cell r="A5778" t="str">
            <v>M5</v>
          </cell>
          <cell r="B5778" t="str">
            <v>W21</v>
          </cell>
          <cell r="C5778">
            <v>43244</v>
          </cell>
          <cell r="D5778" t="str">
            <v>A</v>
          </cell>
          <cell r="E5778" t="str">
            <v>ASSY</v>
          </cell>
          <cell r="G5778" t="str">
            <v>Old</v>
          </cell>
          <cell r="H5778" t="str">
            <v>Book cover</v>
          </cell>
          <cell r="J5778">
            <v>439</v>
          </cell>
          <cell r="L5778">
            <v>4</v>
          </cell>
        </row>
        <row r="5779">
          <cell r="A5779" t="str">
            <v>M5</v>
          </cell>
          <cell r="B5779" t="str">
            <v>W21</v>
          </cell>
          <cell r="C5779">
            <v>43244</v>
          </cell>
          <cell r="D5779" t="str">
            <v>A</v>
          </cell>
          <cell r="E5779" t="str">
            <v>ASSY</v>
          </cell>
          <cell r="G5779" t="str">
            <v>Old</v>
          </cell>
          <cell r="H5779" t="str">
            <v>Book cover</v>
          </cell>
          <cell r="J5779">
            <v>49</v>
          </cell>
          <cell r="L5779">
            <v>0</v>
          </cell>
        </row>
        <row r="5780">
          <cell r="A5780" t="str">
            <v>M5</v>
          </cell>
          <cell r="B5780" t="str">
            <v>W21</v>
          </cell>
          <cell r="C5780">
            <v>43245</v>
          </cell>
          <cell r="D5780" t="str">
            <v>B</v>
          </cell>
          <cell r="E5780" t="str">
            <v>PACKING</v>
          </cell>
          <cell r="G5780" t="str">
            <v>Old Silicon</v>
          </cell>
          <cell r="H5780" t="str">
            <v>Silicon</v>
          </cell>
          <cell r="J5780">
            <v>1274</v>
          </cell>
          <cell r="L5780">
            <v>58</v>
          </cell>
        </row>
        <row r="5781">
          <cell r="A5781" t="str">
            <v>M5</v>
          </cell>
          <cell r="B5781" t="str">
            <v>W21</v>
          </cell>
          <cell r="C5781">
            <v>43245</v>
          </cell>
          <cell r="D5781" t="str">
            <v>B</v>
          </cell>
          <cell r="E5781" t="str">
            <v>PACKING</v>
          </cell>
          <cell r="G5781" t="str">
            <v>New Silicon</v>
          </cell>
          <cell r="H5781" t="str">
            <v>Silicon</v>
          </cell>
          <cell r="J5781">
            <v>2324</v>
          </cell>
          <cell r="L5781">
            <v>44</v>
          </cell>
        </row>
        <row r="5782">
          <cell r="A5782" t="str">
            <v>M5</v>
          </cell>
          <cell r="B5782" t="str">
            <v>W21</v>
          </cell>
          <cell r="C5782">
            <v>43245</v>
          </cell>
          <cell r="D5782" t="str">
            <v>B</v>
          </cell>
          <cell r="E5782" t="str">
            <v>PACKING</v>
          </cell>
          <cell r="G5782" t="str">
            <v>Old</v>
          </cell>
          <cell r="H5782" t="str">
            <v>Flip Cover</v>
          </cell>
          <cell r="J5782">
            <v>401</v>
          </cell>
          <cell r="L5782">
            <v>1</v>
          </cell>
        </row>
        <row r="5783">
          <cell r="A5783" t="str">
            <v>M5</v>
          </cell>
          <cell r="B5783" t="str">
            <v>W21</v>
          </cell>
          <cell r="C5783">
            <v>43245</v>
          </cell>
          <cell r="D5783" t="str">
            <v>B</v>
          </cell>
          <cell r="E5783" t="str">
            <v>PACKING</v>
          </cell>
          <cell r="G5783" t="str">
            <v>Old</v>
          </cell>
          <cell r="H5783" t="str">
            <v>Flip Cover</v>
          </cell>
          <cell r="J5783">
            <v>1450</v>
          </cell>
          <cell r="L5783">
            <v>0</v>
          </cell>
        </row>
        <row r="5784">
          <cell r="A5784" t="str">
            <v>M5</v>
          </cell>
          <cell r="B5784" t="str">
            <v>W21</v>
          </cell>
          <cell r="C5784">
            <v>43245</v>
          </cell>
          <cell r="D5784" t="str">
            <v>B</v>
          </cell>
          <cell r="E5784" t="str">
            <v>PACKING</v>
          </cell>
          <cell r="G5784" t="str">
            <v>Old</v>
          </cell>
          <cell r="H5784" t="str">
            <v>Book cover</v>
          </cell>
          <cell r="J5784">
            <v>942</v>
          </cell>
          <cell r="L5784">
            <v>6</v>
          </cell>
        </row>
        <row r="5785">
          <cell r="A5785" t="str">
            <v>M5</v>
          </cell>
          <cell r="B5785" t="str">
            <v>W21</v>
          </cell>
          <cell r="C5785">
            <v>43245</v>
          </cell>
          <cell r="D5785" t="str">
            <v>B</v>
          </cell>
          <cell r="E5785" t="str">
            <v>PACKING</v>
          </cell>
          <cell r="G5785" t="str">
            <v>New</v>
          </cell>
          <cell r="H5785" t="str">
            <v>Clear View Cover</v>
          </cell>
          <cell r="J5785">
            <v>1509</v>
          </cell>
          <cell r="L5785">
            <v>14</v>
          </cell>
        </row>
        <row r="5786">
          <cell r="A5786" t="str">
            <v>M5</v>
          </cell>
          <cell r="B5786" t="str">
            <v>W21</v>
          </cell>
          <cell r="C5786">
            <v>43245</v>
          </cell>
          <cell r="D5786" t="str">
            <v>B</v>
          </cell>
          <cell r="E5786" t="str">
            <v>PACKING</v>
          </cell>
          <cell r="G5786" t="str">
            <v>New</v>
          </cell>
          <cell r="H5786" t="str">
            <v>Clear View Cover</v>
          </cell>
          <cell r="J5786">
            <v>1125</v>
          </cell>
          <cell r="L5786">
            <v>1</v>
          </cell>
        </row>
        <row r="5787">
          <cell r="A5787" t="str">
            <v>M5</v>
          </cell>
          <cell r="B5787" t="str">
            <v>W21</v>
          </cell>
          <cell r="C5787">
            <v>43245</v>
          </cell>
          <cell r="D5787" t="str">
            <v>B</v>
          </cell>
          <cell r="E5787" t="str">
            <v>PACKING</v>
          </cell>
          <cell r="G5787" t="str">
            <v>Old</v>
          </cell>
          <cell r="H5787" t="str">
            <v>Clear View Cover</v>
          </cell>
          <cell r="J5787">
            <v>166</v>
          </cell>
          <cell r="L5787">
            <v>6</v>
          </cell>
        </row>
        <row r="5788">
          <cell r="A5788" t="str">
            <v>M5</v>
          </cell>
          <cell r="B5788" t="str">
            <v>W21</v>
          </cell>
          <cell r="C5788">
            <v>43245</v>
          </cell>
          <cell r="D5788" t="str">
            <v>B</v>
          </cell>
          <cell r="E5788" t="str">
            <v>PACKING</v>
          </cell>
          <cell r="G5788" t="str">
            <v>Old</v>
          </cell>
          <cell r="H5788" t="str">
            <v>Clear View Cover</v>
          </cell>
          <cell r="J5788">
            <v>101</v>
          </cell>
          <cell r="L5788">
            <v>1</v>
          </cell>
        </row>
        <row r="5789">
          <cell r="A5789" t="str">
            <v>M5</v>
          </cell>
          <cell r="B5789" t="str">
            <v>W21</v>
          </cell>
          <cell r="C5789">
            <v>43245</v>
          </cell>
          <cell r="D5789" t="str">
            <v>B</v>
          </cell>
          <cell r="E5789" t="str">
            <v>PACKING</v>
          </cell>
          <cell r="G5789" t="str">
            <v>New</v>
          </cell>
          <cell r="H5789" t="str">
            <v>Clear View Cover</v>
          </cell>
          <cell r="J5789">
            <v>1642</v>
          </cell>
          <cell r="L5789">
            <v>0</v>
          </cell>
        </row>
        <row r="5790">
          <cell r="A5790" t="str">
            <v>M5</v>
          </cell>
          <cell r="B5790" t="str">
            <v>W21</v>
          </cell>
          <cell r="C5790">
            <v>43245</v>
          </cell>
          <cell r="D5790" t="str">
            <v>B</v>
          </cell>
          <cell r="E5790" t="str">
            <v>PACKING</v>
          </cell>
          <cell r="G5790" t="str">
            <v>Old</v>
          </cell>
          <cell r="H5790" t="str">
            <v>Book cover</v>
          </cell>
          <cell r="J5790">
            <v>458</v>
          </cell>
          <cell r="L5790">
            <v>2</v>
          </cell>
        </row>
        <row r="5791">
          <cell r="A5791" t="str">
            <v>M5</v>
          </cell>
          <cell r="B5791" t="str">
            <v>W21</v>
          </cell>
          <cell r="C5791">
            <v>43245</v>
          </cell>
          <cell r="D5791" t="str">
            <v>B</v>
          </cell>
          <cell r="E5791" t="str">
            <v>PACKING</v>
          </cell>
          <cell r="G5791" t="str">
            <v>Old</v>
          </cell>
          <cell r="H5791" t="str">
            <v>Book cover</v>
          </cell>
          <cell r="J5791">
            <v>3514</v>
          </cell>
          <cell r="L5791">
            <v>14</v>
          </cell>
        </row>
        <row r="5792">
          <cell r="A5792" t="str">
            <v>M5</v>
          </cell>
          <cell r="B5792" t="str">
            <v>W21</v>
          </cell>
          <cell r="C5792">
            <v>43245</v>
          </cell>
          <cell r="D5792" t="str">
            <v>B</v>
          </cell>
          <cell r="E5792" t="str">
            <v>MAIN HEATING</v>
          </cell>
          <cell r="G5792" t="str">
            <v>New</v>
          </cell>
          <cell r="H5792" t="str">
            <v>Clear View Cover</v>
          </cell>
          <cell r="J5792">
            <v>3550</v>
          </cell>
          <cell r="L5792">
            <v>0</v>
          </cell>
        </row>
        <row r="5793">
          <cell r="A5793" t="str">
            <v>M5</v>
          </cell>
          <cell r="B5793" t="str">
            <v>W21</v>
          </cell>
          <cell r="C5793">
            <v>43245</v>
          </cell>
          <cell r="D5793" t="str">
            <v>B</v>
          </cell>
          <cell r="E5793" t="str">
            <v>MAIN HEATING</v>
          </cell>
          <cell r="G5793" t="str">
            <v>New</v>
          </cell>
          <cell r="H5793" t="str">
            <v>Clear View Cover</v>
          </cell>
          <cell r="J5793">
            <v>4</v>
          </cell>
          <cell r="L5793">
            <v>0</v>
          </cell>
        </row>
        <row r="5794">
          <cell r="A5794" t="str">
            <v>M5</v>
          </cell>
          <cell r="B5794" t="str">
            <v>W21</v>
          </cell>
          <cell r="C5794">
            <v>43245</v>
          </cell>
          <cell r="D5794" t="str">
            <v>B</v>
          </cell>
          <cell r="E5794" t="str">
            <v>ASSY</v>
          </cell>
          <cell r="G5794" t="str">
            <v>Old</v>
          </cell>
          <cell r="H5794" t="str">
            <v>Clear View Cover</v>
          </cell>
          <cell r="J5794">
            <v>14</v>
          </cell>
          <cell r="L5794">
            <v>0</v>
          </cell>
        </row>
        <row r="5795">
          <cell r="A5795" t="str">
            <v>M5</v>
          </cell>
          <cell r="B5795" t="str">
            <v>W21</v>
          </cell>
          <cell r="C5795">
            <v>43245</v>
          </cell>
          <cell r="D5795" t="str">
            <v>B</v>
          </cell>
          <cell r="E5795" t="str">
            <v>ASSY</v>
          </cell>
          <cell r="G5795" t="str">
            <v>Old</v>
          </cell>
          <cell r="H5795" t="str">
            <v>Clear View Cover</v>
          </cell>
          <cell r="J5795">
            <v>7</v>
          </cell>
          <cell r="L5795">
            <v>0</v>
          </cell>
        </row>
        <row r="5796">
          <cell r="A5796" t="str">
            <v>M5</v>
          </cell>
          <cell r="B5796" t="str">
            <v>W21</v>
          </cell>
          <cell r="C5796">
            <v>43245</v>
          </cell>
          <cell r="D5796" t="str">
            <v>B</v>
          </cell>
          <cell r="E5796" t="str">
            <v>ASSY</v>
          </cell>
          <cell r="G5796" t="str">
            <v>Old</v>
          </cell>
          <cell r="H5796" t="str">
            <v>Flip Cover</v>
          </cell>
          <cell r="J5796">
            <v>219</v>
          </cell>
          <cell r="L5796">
            <v>0</v>
          </cell>
        </row>
        <row r="5797">
          <cell r="A5797" t="str">
            <v>M5</v>
          </cell>
          <cell r="B5797" t="str">
            <v>W21</v>
          </cell>
          <cell r="C5797">
            <v>43245</v>
          </cell>
          <cell r="D5797" t="str">
            <v>B</v>
          </cell>
          <cell r="E5797" t="str">
            <v>ASSY</v>
          </cell>
          <cell r="G5797" t="str">
            <v>Old</v>
          </cell>
          <cell r="H5797" t="str">
            <v>Flip Cover</v>
          </cell>
          <cell r="J5797">
            <v>1236</v>
          </cell>
          <cell r="L5797">
            <v>0</v>
          </cell>
        </row>
        <row r="5798">
          <cell r="A5798" t="str">
            <v>M5</v>
          </cell>
          <cell r="B5798" t="str">
            <v>W21</v>
          </cell>
          <cell r="C5798">
            <v>43245</v>
          </cell>
          <cell r="D5798" t="str">
            <v>B</v>
          </cell>
          <cell r="E5798" t="str">
            <v>MAIN HEATING</v>
          </cell>
          <cell r="G5798" t="str">
            <v>New</v>
          </cell>
          <cell r="H5798" t="str">
            <v>Clear View Cover</v>
          </cell>
          <cell r="J5798">
            <v>1743</v>
          </cell>
          <cell r="L5798">
            <v>0</v>
          </cell>
        </row>
        <row r="5799">
          <cell r="A5799" t="str">
            <v>M5</v>
          </cell>
          <cell r="B5799" t="str">
            <v>W21</v>
          </cell>
          <cell r="C5799">
            <v>43245</v>
          </cell>
          <cell r="D5799" t="str">
            <v>B</v>
          </cell>
          <cell r="E5799" t="str">
            <v>MAIN HEATING</v>
          </cell>
          <cell r="G5799" t="str">
            <v>New</v>
          </cell>
          <cell r="H5799" t="str">
            <v>Clear View Cover</v>
          </cell>
          <cell r="J5799">
            <v>25</v>
          </cell>
          <cell r="L5799">
            <v>0</v>
          </cell>
        </row>
        <row r="5800">
          <cell r="A5800" t="str">
            <v>M5</v>
          </cell>
          <cell r="B5800" t="str">
            <v>W21</v>
          </cell>
          <cell r="C5800">
            <v>43245</v>
          </cell>
          <cell r="D5800" t="str">
            <v>B</v>
          </cell>
          <cell r="E5800" t="str">
            <v>MAIN HEATING</v>
          </cell>
          <cell r="G5800" t="str">
            <v>New</v>
          </cell>
          <cell r="H5800" t="str">
            <v>Clear View Cover</v>
          </cell>
          <cell r="J5800">
            <v>2</v>
          </cell>
          <cell r="L5800">
            <v>0</v>
          </cell>
        </row>
        <row r="5801">
          <cell r="A5801" t="str">
            <v>M5</v>
          </cell>
          <cell r="B5801" t="str">
            <v>W21</v>
          </cell>
          <cell r="C5801">
            <v>43245</v>
          </cell>
          <cell r="D5801" t="str">
            <v>B</v>
          </cell>
          <cell r="E5801" t="str">
            <v>ASSY</v>
          </cell>
          <cell r="G5801" t="str">
            <v>New</v>
          </cell>
          <cell r="H5801" t="str">
            <v>Clear View Cover</v>
          </cell>
          <cell r="J5801">
            <v>476</v>
          </cell>
          <cell r="L5801">
            <v>0</v>
          </cell>
        </row>
        <row r="5802">
          <cell r="A5802" t="str">
            <v>M5</v>
          </cell>
          <cell r="B5802" t="str">
            <v>W21</v>
          </cell>
          <cell r="C5802">
            <v>43245</v>
          </cell>
          <cell r="D5802" t="str">
            <v>B</v>
          </cell>
          <cell r="E5802" t="str">
            <v>ASSY</v>
          </cell>
          <cell r="G5802" t="str">
            <v>New</v>
          </cell>
          <cell r="H5802" t="str">
            <v>Clear View Cover</v>
          </cell>
          <cell r="J5802">
            <v>779</v>
          </cell>
          <cell r="L5802">
            <v>0</v>
          </cell>
        </row>
        <row r="5803">
          <cell r="A5803" t="str">
            <v>M5</v>
          </cell>
          <cell r="B5803" t="str">
            <v>W21</v>
          </cell>
          <cell r="C5803">
            <v>43245</v>
          </cell>
          <cell r="D5803" t="str">
            <v>B</v>
          </cell>
          <cell r="E5803" t="str">
            <v>ASSY</v>
          </cell>
          <cell r="G5803" t="str">
            <v>New</v>
          </cell>
          <cell r="H5803" t="str">
            <v>Clear View Cover</v>
          </cell>
          <cell r="J5803">
            <v>340</v>
          </cell>
          <cell r="L5803">
            <v>0</v>
          </cell>
        </row>
        <row r="5804">
          <cell r="A5804" t="str">
            <v>M5</v>
          </cell>
          <cell r="B5804" t="str">
            <v>W21</v>
          </cell>
          <cell r="C5804">
            <v>43245</v>
          </cell>
          <cell r="D5804" t="str">
            <v>B</v>
          </cell>
          <cell r="E5804" t="str">
            <v>ASSY</v>
          </cell>
          <cell r="G5804" t="str">
            <v>New</v>
          </cell>
          <cell r="H5804" t="str">
            <v>Clear View Cover</v>
          </cell>
          <cell r="J5804">
            <v>2412</v>
          </cell>
          <cell r="L5804">
            <v>0</v>
          </cell>
        </row>
        <row r="5805">
          <cell r="A5805" t="str">
            <v>M5</v>
          </cell>
          <cell r="B5805" t="str">
            <v>W21</v>
          </cell>
          <cell r="C5805">
            <v>43245</v>
          </cell>
          <cell r="D5805" t="str">
            <v>B</v>
          </cell>
          <cell r="E5805" t="str">
            <v>EDGE COATING</v>
          </cell>
          <cell r="G5805" t="str">
            <v>New</v>
          </cell>
          <cell r="H5805" t="str">
            <v>Clear View Cover</v>
          </cell>
          <cell r="J5805">
            <v>984</v>
          </cell>
          <cell r="L5805">
            <v>0</v>
          </cell>
        </row>
        <row r="5806">
          <cell r="A5806" t="str">
            <v>M5</v>
          </cell>
          <cell r="B5806" t="str">
            <v>W21</v>
          </cell>
          <cell r="C5806">
            <v>43245</v>
          </cell>
          <cell r="D5806" t="str">
            <v>B</v>
          </cell>
          <cell r="E5806" t="str">
            <v>EDGE COATING</v>
          </cell>
          <cell r="G5806" t="str">
            <v>New</v>
          </cell>
          <cell r="H5806" t="str">
            <v>Clear View Cover</v>
          </cell>
          <cell r="J5806">
            <v>294</v>
          </cell>
          <cell r="L5806">
            <v>0</v>
          </cell>
        </row>
        <row r="5807">
          <cell r="A5807" t="str">
            <v>M5</v>
          </cell>
          <cell r="B5807" t="str">
            <v>W21</v>
          </cell>
          <cell r="C5807">
            <v>43245</v>
          </cell>
          <cell r="D5807" t="str">
            <v>B</v>
          </cell>
          <cell r="E5807" t="str">
            <v>EDGE COATING</v>
          </cell>
          <cell r="G5807" t="str">
            <v>New</v>
          </cell>
          <cell r="H5807" t="str">
            <v>Clear View Cover</v>
          </cell>
          <cell r="J5807">
            <v>358</v>
          </cell>
          <cell r="L5807">
            <v>0</v>
          </cell>
        </row>
        <row r="5808">
          <cell r="A5808" t="str">
            <v>M5</v>
          </cell>
          <cell r="B5808" t="str">
            <v>W21</v>
          </cell>
          <cell r="C5808">
            <v>43245</v>
          </cell>
          <cell r="D5808" t="str">
            <v>B</v>
          </cell>
          <cell r="E5808" t="str">
            <v>EDGE COATING</v>
          </cell>
          <cell r="G5808" t="str">
            <v>New</v>
          </cell>
          <cell r="H5808" t="str">
            <v>Clear View Cover</v>
          </cell>
          <cell r="J5808">
            <v>1880</v>
          </cell>
          <cell r="L5808">
            <v>0</v>
          </cell>
        </row>
        <row r="5809">
          <cell r="A5809" t="str">
            <v>M5</v>
          </cell>
          <cell r="B5809" t="str">
            <v>W21</v>
          </cell>
          <cell r="C5809">
            <v>43245</v>
          </cell>
          <cell r="D5809" t="str">
            <v>B</v>
          </cell>
          <cell r="E5809" t="str">
            <v>ASSY</v>
          </cell>
          <cell r="G5809" t="str">
            <v>Old</v>
          </cell>
          <cell r="H5809" t="str">
            <v>Flip Cover</v>
          </cell>
          <cell r="J5809">
            <v>25</v>
          </cell>
          <cell r="L5809">
            <v>0</v>
          </cell>
        </row>
        <row r="5810">
          <cell r="A5810" t="str">
            <v>M5</v>
          </cell>
          <cell r="B5810" t="str">
            <v>W21</v>
          </cell>
          <cell r="C5810">
            <v>43245</v>
          </cell>
          <cell r="D5810" t="str">
            <v>B</v>
          </cell>
          <cell r="E5810" t="str">
            <v>ASSY</v>
          </cell>
          <cell r="G5810" t="str">
            <v>Old</v>
          </cell>
          <cell r="H5810" t="str">
            <v>Flip Cover</v>
          </cell>
          <cell r="J5810">
            <v>1488</v>
          </cell>
          <cell r="L5810">
            <v>0</v>
          </cell>
        </row>
        <row r="5811">
          <cell r="A5811" t="str">
            <v>M5</v>
          </cell>
          <cell r="B5811" t="str">
            <v>W21</v>
          </cell>
          <cell r="C5811">
            <v>43245</v>
          </cell>
          <cell r="D5811" t="str">
            <v>B</v>
          </cell>
          <cell r="E5811" t="str">
            <v>EDGE COATING</v>
          </cell>
          <cell r="G5811" t="str">
            <v>Old</v>
          </cell>
          <cell r="H5811" t="str">
            <v>Book cover</v>
          </cell>
          <cell r="J5811">
            <v>2480</v>
          </cell>
          <cell r="L5811">
            <v>0</v>
          </cell>
        </row>
        <row r="5812">
          <cell r="A5812" t="str">
            <v>M5</v>
          </cell>
          <cell r="B5812" t="str">
            <v>W21</v>
          </cell>
          <cell r="C5812">
            <v>43245</v>
          </cell>
          <cell r="D5812" t="str">
            <v>B</v>
          </cell>
          <cell r="E5812" t="str">
            <v>EDGE COATING</v>
          </cell>
          <cell r="G5812" t="str">
            <v>Old</v>
          </cell>
          <cell r="H5812" t="str">
            <v>Book cover</v>
          </cell>
          <cell r="J5812">
            <v>48</v>
          </cell>
          <cell r="L5812">
            <v>0</v>
          </cell>
        </row>
        <row r="5813">
          <cell r="A5813" t="str">
            <v>M5</v>
          </cell>
          <cell r="B5813" t="str">
            <v>W21</v>
          </cell>
          <cell r="C5813">
            <v>43245</v>
          </cell>
          <cell r="D5813" t="str">
            <v>B</v>
          </cell>
          <cell r="E5813" t="str">
            <v>EDGE COATING</v>
          </cell>
          <cell r="G5813" t="str">
            <v>Old</v>
          </cell>
          <cell r="H5813" t="str">
            <v>Book cover</v>
          </cell>
          <cell r="J5813">
            <v>1442</v>
          </cell>
          <cell r="L5813">
            <v>0</v>
          </cell>
        </row>
        <row r="5814">
          <cell r="A5814" t="str">
            <v>M5</v>
          </cell>
          <cell r="B5814" t="str">
            <v>W21</v>
          </cell>
          <cell r="C5814">
            <v>43245</v>
          </cell>
          <cell r="D5814" t="str">
            <v>B</v>
          </cell>
          <cell r="E5814" t="str">
            <v>EDGE COATING</v>
          </cell>
          <cell r="G5814" t="str">
            <v>Old</v>
          </cell>
          <cell r="H5814" t="str">
            <v>Book cover</v>
          </cell>
          <cell r="J5814">
            <v>737</v>
          </cell>
          <cell r="L5814">
            <v>0</v>
          </cell>
        </row>
        <row r="5815">
          <cell r="A5815" t="str">
            <v>M5</v>
          </cell>
          <cell r="B5815" t="str">
            <v>W21</v>
          </cell>
          <cell r="C5815">
            <v>43245</v>
          </cell>
          <cell r="D5815" t="str">
            <v>B</v>
          </cell>
          <cell r="E5815" t="str">
            <v>IN T/P</v>
          </cell>
          <cell r="G5815" t="str">
            <v>New</v>
          </cell>
          <cell r="H5815" t="str">
            <v>Clear View Cover</v>
          </cell>
          <cell r="J5815">
            <v>2025</v>
          </cell>
          <cell r="L5815">
            <v>0</v>
          </cell>
        </row>
        <row r="5816">
          <cell r="A5816" t="str">
            <v>M5</v>
          </cell>
          <cell r="B5816" t="str">
            <v>W21</v>
          </cell>
          <cell r="C5816">
            <v>43245</v>
          </cell>
          <cell r="D5816" t="str">
            <v>B</v>
          </cell>
          <cell r="E5816" t="str">
            <v>IN T/P</v>
          </cell>
          <cell r="G5816" t="str">
            <v>New</v>
          </cell>
          <cell r="H5816" t="str">
            <v>Clear View Cover</v>
          </cell>
          <cell r="J5816">
            <v>3549</v>
          </cell>
          <cell r="L5816">
            <v>0</v>
          </cell>
        </row>
        <row r="5817">
          <cell r="A5817" t="str">
            <v>M5</v>
          </cell>
          <cell r="B5817" t="str">
            <v>W21</v>
          </cell>
          <cell r="C5817">
            <v>43245</v>
          </cell>
          <cell r="D5817" t="str">
            <v>B</v>
          </cell>
          <cell r="E5817" t="str">
            <v>IN VAI</v>
          </cell>
          <cell r="G5817" t="str">
            <v>Old</v>
          </cell>
          <cell r="H5817" t="str">
            <v>Flip Cover</v>
          </cell>
          <cell r="J5817">
            <v>2000</v>
          </cell>
          <cell r="L5817">
            <v>0</v>
          </cell>
        </row>
        <row r="5818">
          <cell r="A5818" t="str">
            <v>M5</v>
          </cell>
          <cell r="B5818" t="str">
            <v>W21</v>
          </cell>
          <cell r="C5818">
            <v>43245</v>
          </cell>
          <cell r="D5818" t="str">
            <v>B</v>
          </cell>
          <cell r="E5818" t="str">
            <v>IN VAI</v>
          </cell>
          <cell r="G5818" t="str">
            <v>Old</v>
          </cell>
          <cell r="H5818" t="str">
            <v>Flip Cover</v>
          </cell>
          <cell r="J5818">
            <v>1900</v>
          </cell>
          <cell r="L5818">
            <v>0</v>
          </cell>
        </row>
        <row r="5819">
          <cell r="A5819" t="str">
            <v>M5</v>
          </cell>
          <cell r="B5819" t="str">
            <v>W21</v>
          </cell>
          <cell r="C5819">
            <v>43245</v>
          </cell>
          <cell r="D5819" t="str">
            <v>B</v>
          </cell>
          <cell r="E5819" t="str">
            <v>IN VAI</v>
          </cell>
          <cell r="G5819" t="str">
            <v>Old</v>
          </cell>
          <cell r="H5819" t="str">
            <v>Flip Cover</v>
          </cell>
          <cell r="J5819">
            <v>400</v>
          </cell>
          <cell r="L5819">
            <v>0</v>
          </cell>
        </row>
        <row r="5820">
          <cell r="A5820" t="str">
            <v>M5</v>
          </cell>
          <cell r="B5820" t="str">
            <v>W21</v>
          </cell>
          <cell r="C5820">
            <v>43245</v>
          </cell>
          <cell r="D5820" t="str">
            <v>B</v>
          </cell>
          <cell r="E5820" t="str">
            <v>ASSY</v>
          </cell>
          <cell r="G5820" t="str">
            <v>Old Silicon</v>
          </cell>
          <cell r="H5820" t="str">
            <v>Silicon</v>
          </cell>
          <cell r="J5820">
            <v>433</v>
          </cell>
          <cell r="L5820">
            <v>3</v>
          </cell>
        </row>
        <row r="5821">
          <cell r="A5821" t="str">
            <v>M5</v>
          </cell>
          <cell r="B5821" t="str">
            <v>W21</v>
          </cell>
          <cell r="C5821">
            <v>43245</v>
          </cell>
          <cell r="D5821" t="str">
            <v>B</v>
          </cell>
          <cell r="E5821" t="str">
            <v>ASSY</v>
          </cell>
          <cell r="G5821" t="str">
            <v>New Silicon</v>
          </cell>
          <cell r="H5821" t="str">
            <v>Silicon</v>
          </cell>
          <cell r="J5821">
            <v>666</v>
          </cell>
          <cell r="L5821">
            <v>3</v>
          </cell>
        </row>
        <row r="5822">
          <cell r="A5822" t="str">
            <v>M5</v>
          </cell>
          <cell r="B5822" t="str">
            <v>W21</v>
          </cell>
          <cell r="C5822">
            <v>43245</v>
          </cell>
          <cell r="D5822" t="str">
            <v>B</v>
          </cell>
          <cell r="E5822" t="str">
            <v>IN T/P</v>
          </cell>
          <cell r="G5822" t="str">
            <v>Old</v>
          </cell>
          <cell r="H5822" t="str">
            <v>Book cover</v>
          </cell>
          <cell r="J5822">
            <v>2473</v>
          </cell>
          <cell r="L5822">
            <v>0</v>
          </cell>
        </row>
        <row r="5823">
          <cell r="A5823" t="str">
            <v>M5</v>
          </cell>
          <cell r="B5823" t="str">
            <v>W21</v>
          </cell>
          <cell r="C5823">
            <v>43245</v>
          </cell>
          <cell r="D5823" t="str">
            <v>B</v>
          </cell>
          <cell r="E5823" t="str">
            <v>IN T/P</v>
          </cell>
          <cell r="G5823" t="str">
            <v>Old</v>
          </cell>
          <cell r="H5823" t="str">
            <v>Book cover</v>
          </cell>
          <cell r="J5823">
            <v>1012</v>
          </cell>
          <cell r="L5823">
            <v>0</v>
          </cell>
        </row>
        <row r="5824">
          <cell r="A5824" t="str">
            <v>M5</v>
          </cell>
          <cell r="B5824" t="str">
            <v>W21</v>
          </cell>
          <cell r="C5824">
            <v>43245</v>
          </cell>
          <cell r="D5824" t="str">
            <v>B</v>
          </cell>
          <cell r="E5824" t="str">
            <v>ASSY</v>
          </cell>
          <cell r="G5824" t="str">
            <v>Old</v>
          </cell>
          <cell r="H5824" t="str">
            <v>Book cover</v>
          </cell>
          <cell r="J5824">
            <v>2616</v>
          </cell>
          <cell r="L5824">
            <v>11</v>
          </cell>
        </row>
        <row r="5825">
          <cell r="A5825" t="str">
            <v>M5</v>
          </cell>
          <cell r="B5825" t="str">
            <v>W21</v>
          </cell>
          <cell r="C5825">
            <v>43245</v>
          </cell>
          <cell r="D5825" t="str">
            <v>B</v>
          </cell>
          <cell r="E5825" t="str">
            <v>ASSY</v>
          </cell>
          <cell r="G5825" t="str">
            <v>Old</v>
          </cell>
          <cell r="H5825" t="str">
            <v>Book cover</v>
          </cell>
          <cell r="J5825">
            <v>1784</v>
          </cell>
          <cell r="L5825">
            <v>1</v>
          </cell>
        </row>
        <row r="5826">
          <cell r="A5826" t="str">
            <v>M5</v>
          </cell>
          <cell r="B5826" t="str">
            <v>W21</v>
          </cell>
          <cell r="C5826">
            <v>43245</v>
          </cell>
          <cell r="D5826" t="str">
            <v>B</v>
          </cell>
          <cell r="E5826" t="str">
            <v>ASSY</v>
          </cell>
          <cell r="G5826" t="str">
            <v>Old</v>
          </cell>
          <cell r="H5826" t="str">
            <v>Book cover</v>
          </cell>
          <cell r="J5826">
            <v>1019</v>
          </cell>
          <cell r="L5826">
            <v>5</v>
          </cell>
        </row>
        <row r="5827">
          <cell r="A5827" t="str">
            <v>M5</v>
          </cell>
          <cell r="B5827" t="str">
            <v>W21</v>
          </cell>
          <cell r="C5827">
            <v>43245</v>
          </cell>
          <cell r="D5827" t="str">
            <v>B</v>
          </cell>
          <cell r="E5827" t="str">
            <v>ASSY</v>
          </cell>
          <cell r="G5827" t="str">
            <v>Old</v>
          </cell>
          <cell r="H5827" t="str">
            <v>Book cover</v>
          </cell>
          <cell r="J5827">
            <v>102</v>
          </cell>
          <cell r="L5827">
            <v>0</v>
          </cell>
        </row>
        <row r="5828">
          <cell r="A5828" t="str">
            <v>M5</v>
          </cell>
          <cell r="B5828" t="str">
            <v>W21</v>
          </cell>
          <cell r="C5828">
            <v>43245</v>
          </cell>
          <cell r="D5828" t="str">
            <v>A</v>
          </cell>
          <cell r="E5828" t="str">
            <v>EDGE COATING</v>
          </cell>
          <cell r="G5828" t="str">
            <v>Old</v>
          </cell>
          <cell r="H5828" t="str">
            <v>Book cover</v>
          </cell>
          <cell r="J5828">
            <v>2227</v>
          </cell>
          <cell r="L5828">
            <v>0</v>
          </cell>
        </row>
        <row r="5829">
          <cell r="A5829" t="str">
            <v>M5</v>
          </cell>
          <cell r="B5829" t="str">
            <v>W21</v>
          </cell>
          <cell r="C5829">
            <v>43245</v>
          </cell>
          <cell r="D5829" t="str">
            <v>A</v>
          </cell>
          <cell r="E5829" t="str">
            <v>EDGE COATING</v>
          </cell>
          <cell r="G5829" t="str">
            <v>Old</v>
          </cell>
          <cell r="H5829" t="str">
            <v>Book cover</v>
          </cell>
          <cell r="J5829">
            <v>723</v>
          </cell>
          <cell r="L5829">
            <v>0</v>
          </cell>
        </row>
        <row r="5830">
          <cell r="A5830" t="str">
            <v>M5</v>
          </cell>
          <cell r="B5830" t="str">
            <v>W21</v>
          </cell>
          <cell r="C5830">
            <v>43245</v>
          </cell>
          <cell r="D5830" t="str">
            <v>A</v>
          </cell>
          <cell r="E5830" t="str">
            <v>EDGE COATING</v>
          </cell>
          <cell r="G5830" t="str">
            <v>Old</v>
          </cell>
          <cell r="H5830" t="str">
            <v>Book cover</v>
          </cell>
          <cell r="J5830">
            <v>257</v>
          </cell>
          <cell r="L5830">
            <v>0</v>
          </cell>
        </row>
        <row r="5831">
          <cell r="A5831" t="str">
            <v>M5</v>
          </cell>
          <cell r="B5831" t="str">
            <v>W21</v>
          </cell>
          <cell r="C5831">
            <v>43245</v>
          </cell>
          <cell r="D5831" t="str">
            <v>A</v>
          </cell>
          <cell r="E5831" t="str">
            <v>EDGE COATING</v>
          </cell>
          <cell r="G5831" t="str">
            <v>Old</v>
          </cell>
          <cell r="H5831" t="str">
            <v>Book cover</v>
          </cell>
          <cell r="J5831">
            <v>147</v>
          </cell>
          <cell r="L5831">
            <v>0</v>
          </cell>
        </row>
        <row r="5832">
          <cell r="A5832" t="str">
            <v>M5</v>
          </cell>
          <cell r="B5832" t="str">
            <v>W21</v>
          </cell>
          <cell r="C5832">
            <v>43245</v>
          </cell>
          <cell r="D5832" t="str">
            <v>A</v>
          </cell>
          <cell r="E5832" t="str">
            <v>ASSY</v>
          </cell>
          <cell r="G5832" t="str">
            <v>Old</v>
          </cell>
          <cell r="H5832" t="str">
            <v>Book cover</v>
          </cell>
          <cell r="J5832">
            <v>2168</v>
          </cell>
          <cell r="L5832">
            <v>8</v>
          </cell>
        </row>
        <row r="5833">
          <cell r="A5833" t="str">
            <v>M5</v>
          </cell>
          <cell r="B5833" t="str">
            <v>W21</v>
          </cell>
          <cell r="C5833">
            <v>43245</v>
          </cell>
          <cell r="D5833" t="str">
            <v>A</v>
          </cell>
          <cell r="E5833" t="str">
            <v>ASSY</v>
          </cell>
          <cell r="G5833" t="str">
            <v>Old</v>
          </cell>
          <cell r="H5833" t="str">
            <v>Book cover</v>
          </cell>
          <cell r="J5833">
            <v>372</v>
          </cell>
          <cell r="L5833">
            <v>0</v>
          </cell>
        </row>
        <row r="5834">
          <cell r="A5834" t="str">
            <v>M5</v>
          </cell>
          <cell r="B5834" t="str">
            <v>W21</v>
          </cell>
          <cell r="C5834">
            <v>43245</v>
          </cell>
          <cell r="D5834" t="str">
            <v>A</v>
          </cell>
          <cell r="E5834" t="str">
            <v>ASSY</v>
          </cell>
          <cell r="G5834" t="str">
            <v>Old</v>
          </cell>
          <cell r="H5834" t="str">
            <v>Book cover</v>
          </cell>
          <cell r="J5834">
            <v>160</v>
          </cell>
          <cell r="L5834">
            <v>0</v>
          </cell>
        </row>
        <row r="5835">
          <cell r="A5835" t="str">
            <v>M5</v>
          </cell>
          <cell r="B5835" t="str">
            <v>W21</v>
          </cell>
          <cell r="C5835">
            <v>43246</v>
          </cell>
          <cell r="D5835" t="str">
            <v>B</v>
          </cell>
          <cell r="E5835" t="str">
            <v>PACKING</v>
          </cell>
          <cell r="G5835" t="str">
            <v>Old</v>
          </cell>
          <cell r="H5835" t="str">
            <v>Book cover</v>
          </cell>
          <cell r="J5835">
            <v>1014</v>
          </cell>
          <cell r="L5835">
            <v>14</v>
          </cell>
        </row>
        <row r="5836">
          <cell r="A5836" t="str">
            <v>M5</v>
          </cell>
          <cell r="B5836" t="str">
            <v>W21</v>
          </cell>
          <cell r="C5836">
            <v>43246</v>
          </cell>
          <cell r="D5836" t="str">
            <v>B</v>
          </cell>
          <cell r="E5836" t="str">
            <v>PACKING</v>
          </cell>
          <cell r="G5836" t="str">
            <v>Old</v>
          </cell>
          <cell r="H5836" t="str">
            <v>Book cover</v>
          </cell>
          <cell r="J5836">
            <v>1240</v>
          </cell>
          <cell r="L5836">
            <v>0</v>
          </cell>
        </row>
        <row r="5837">
          <cell r="A5837" t="str">
            <v>M5</v>
          </cell>
          <cell r="B5837" t="str">
            <v>W21</v>
          </cell>
          <cell r="C5837">
            <v>43246</v>
          </cell>
          <cell r="D5837" t="str">
            <v>B</v>
          </cell>
          <cell r="E5837" t="str">
            <v>PACKING</v>
          </cell>
          <cell r="G5837" t="str">
            <v>New</v>
          </cell>
          <cell r="H5837" t="str">
            <v>Clear View Cover</v>
          </cell>
          <cell r="J5837">
            <v>1649</v>
          </cell>
          <cell r="L5837">
            <v>9</v>
          </cell>
        </row>
        <row r="5838">
          <cell r="A5838" t="str">
            <v>M5</v>
          </cell>
          <cell r="B5838" t="str">
            <v>W21</v>
          </cell>
          <cell r="C5838">
            <v>43246</v>
          </cell>
          <cell r="D5838" t="str">
            <v>B</v>
          </cell>
          <cell r="E5838" t="str">
            <v>PACKING</v>
          </cell>
          <cell r="G5838" t="str">
            <v>Old</v>
          </cell>
          <cell r="H5838" t="str">
            <v>Flip Cover</v>
          </cell>
          <cell r="J5838">
            <v>730</v>
          </cell>
          <cell r="L5838">
            <v>0</v>
          </cell>
        </row>
        <row r="5839">
          <cell r="A5839" t="str">
            <v>M5</v>
          </cell>
          <cell r="B5839" t="str">
            <v>W21</v>
          </cell>
          <cell r="C5839">
            <v>43246</v>
          </cell>
          <cell r="D5839" t="str">
            <v>B</v>
          </cell>
          <cell r="E5839" t="str">
            <v>PACKING</v>
          </cell>
          <cell r="G5839" t="str">
            <v>Old</v>
          </cell>
          <cell r="H5839" t="str">
            <v>Book cover</v>
          </cell>
          <cell r="J5839">
            <v>2200</v>
          </cell>
          <cell r="L5839">
            <v>10</v>
          </cell>
        </row>
        <row r="5840">
          <cell r="A5840" t="str">
            <v>M5</v>
          </cell>
          <cell r="B5840" t="str">
            <v>W21</v>
          </cell>
          <cell r="C5840">
            <v>43246</v>
          </cell>
          <cell r="D5840" t="str">
            <v>B</v>
          </cell>
          <cell r="E5840" t="str">
            <v>PACKING</v>
          </cell>
          <cell r="G5840" t="str">
            <v>New</v>
          </cell>
          <cell r="H5840" t="str">
            <v>Clear View Cover</v>
          </cell>
          <cell r="J5840">
            <v>400</v>
          </cell>
          <cell r="L5840">
            <v>0</v>
          </cell>
        </row>
        <row r="5841">
          <cell r="A5841" t="str">
            <v>M5</v>
          </cell>
          <cell r="B5841" t="str">
            <v>W21</v>
          </cell>
          <cell r="C5841">
            <v>43246</v>
          </cell>
          <cell r="D5841" t="str">
            <v>B</v>
          </cell>
          <cell r="E5841" t="str">
            <v>PACKING</v>
          </cell>
          <cell r="G5841" t="str">
            <v>Old</v>
          </cell>
          <cell r="H5841" t="str">
            <v>Book cover</v>
          </cell>
          <cell r="J5841">
            <v>2170</v>
          </cell>
          <cell r="L5841">
            <v>10</v>
          </cell>
        </row>
        <row r="5842">
          <cell r="A5842" t="str">
            <v>M5</v>
          </cell>
          <cell r="B5842" t="str">
            <v>W21</v>
          </cell>
          <cell r="C5842">
            <v>43246</v>
          </cell>
          <cell r="D5842" t="str">
            <v>B</v>
          </cell>
          <cell r="E5842" t="str">
            <v>PACKING</v>
          </cell>
          <cell r="G5842" t="str">
            <v>New</v>
          </cell>
          <cell r="H5842" t="str">
            <v>Clear View Cover</v>
          </cell>
          <cell r="J5842">
            <v>300</v>
          </cell>
          <cell r="L5842">
            <v>0</v>
          </cell>
        </row>
        <row r="5843">
          <cell r="A5843" t="str">
            <v>M5</v>
          </cell>
          <cell r="B5843" t="str">
            <v>W21</v>
          </cell>
          <cell r="C5843">
            <v>43246</v>
          </cell>
          <cell r="D5843" t="str">
            <v>B</v>
          </cell>
          <cell r="E5843" t="str">
            <v>PACKING</v>
          </cell>
          <cell r="G5843" t="str">
            <v>Old</v>
          </cell>
          <cell r="H5843" t="str">
            <v>Flip Cover</v>
          </cell>
          <cell r="J5843">
            <v>1075</v>
          </cell>
          <cell r="L5843">
            <v>5</v>
          </cell>
        </row>
        <row r="5844">
          <cell r="A5844" t="str">
            <v>M5</v>
          </cell>
          <cell r="B5844" t="str">
            <v>W21</v>
          </cell>
          <cell r="C5844">
            <v>43246</v>
          </cell>
          <cell r="D5844" t="str">
            <v>B</v>
          </cell>
          <cell r="E5844" t="str">
            <v>PACKING</v>
          </cell>
          <cell r="G5844" t="str">
            <v>Old</v>
          </cell>
          <cell r="H5844" t="str">
            <v>Flip Cover</v>
          </cell>
          <cell r="J5844">
            <v>1505</v>
          </cell>
          <cell r="L5844">
            <v>3</v>
          </cell>
        </row>
        <row r="5845">
          <cell r="A5845" t="str">
            <v>M5</v>
          </cell>
          <cell r="B5845" t="str">
            <v>W21</v>
          </cell>
          <cell r="C5845">
            <v>43246</v>
          </cell>
          <cell r="D5845" t="str">
            <v>B</v>
          </cell>
          <cell r="E5845" t="str">
            <v>PACKING</v>
          </cell>
          <cell r="G5845" t="str">
            <v>New</v>
          </cell>
          <cell r="H5845" t="str">
            <v>Clear View Cover</v>
          </cell>
          <cell r="J5845">
            <v>1606</v>
          </cell>
          <cell r="L5845">
            <v>6</v>
          </cell>
        </row>
        <row r="5846">
          <cell r="A5846" t="str">
            <v>M5</v>
          </cell>
          <cell r="B5846" t="str">
            <v>W21</v>
          </cell>
          <cell r="C5846">
            <v>43246</v>
          </cell>
          <cell r="D5846" t="str">
            <v>B</v>
          </cell>
          <cell r="E5846" t="str">
            <v>PACKING</v>
          </cell>
          <cell r="G5846" t="str">
            <v>Old</v>
          </cell>
          <cell r="H5846" t="str">
            <v>Book cover</v>
          </cell>
          <cell r="J5846">
            <v>405</v>
          </cell>
          <cell r="L5846">
            <v>5</v>
          </cell>
        </row>
        <row r="5847">
          <cell r="A5847" t="str">
            <v>M5</v>
          </cell>
          <cell r="B5847" t="str">
            <v>W21</v>
          </cell>
          <cell r="C5847">
            <v>43246</v>
          </cell>
          <cell r="D5847" t="str">
            <v>B</v>
          </cell>
          <cell r="E5847" t="str">
            <v>ASSY</v>
          </cell>
          <cell r="G5847" t="str">
            <v>Old</v>
          </cell>
          <cell r="H5847" t="str">
            <v>Clear View Cover</v>
          </cell>
          <cell r="J5847">
            <v>1508</v>
          </cell>
          <cell r="L5847">
            <v>0</v>
          </cell>
        </row>
        <row r="5848">
          <cell r="A5848" t="str">
            <v>M5</v>
          </cell>
          <cell r="B5848" t="str">
            <v>W21</v>
          </cell>
          <cell r="C5848">
            <v>43246</v>
          </cell>
          <cell r="D5848" t="str">
            <v>B</v>
          </cell>
          <cell r="E5848" t="str">
            <v>ASSY</v>
          </cell>
          <cell r="G5848" t="str">
            <v>Old</v>
          </cell>
          <cell r="H5848" t="str">
            <v>Flip Cover</v>
          </cell>
          <cell r="J5848">
            <v>1053</v>
          </cell>
          <cell r="L5848">
            <v>0</v>
          </cell>
        </row>
        <row r="5849">
          <cell r="A5849" t="str">
            <v>M5</v>
          </cell>
          <cell r="B5849" t="str">
            <v>W21</v>
          </cell>
          <cell r="C5849">
            <v>43246</v>
          </cell>
          <cell r="D5849" t="str">
            <v>B</v>
          </cell>
          <cell r="E5849" t="str">
            <v>ASSY</v>
          </cell>
          <cell r="G5849" t="str">
            <v>Old</v>
          </cell>
          <cell r="H5849" t="str">
            <v>Flip Cover</v>
          </cell>
          <cell r="J5849">
            <v>286</v>
          </cell>
          <cell r="L5849">
            <v>0</v>
          </cell>
        </row>
        <row r="5850">
          <cell r="A5850" t="str">
            <v>M5</v>
          </cell>
          <cell r="B5850" t="str">
            <v>W21</v>
          </cell>
          <cell r="C5850">
            <v>43246</v>
          </cell>
          <cell r="D5850" t="str">
            <v>B</v>
          </cell>
          <cell r="E5850" t="str">
            <v>MAIN HEATING</v>
          </cell>
          <cell r="G5850" t="str">
            <v>Old</v>
          </cell>
          <cell r="H5850" t="str">
            <v>Clear View Cover</v>
          </cell>
          <cell r="J5850">
            <v>852</v>
          </cell>
          <cell r="L5850">
            <v>0</v>
          </cell>
        </row>
        <row r="5851">
          <cell r="A5851" t="str">
            <v>M5</v>
          </cell>
          <cell r="B5851" t="str">
            <v>W21</v>
          </cell>
          <cell r="C5851">
            <v>43246</v>
          </cell>
          <cell r="D5851" t="str">
            <v>B</v>
          </cell>
          <cell r="E5851" t="str">
            <v>ASSY</v>
          </cell>
          <cell r="G5851" t="str">
            <v>New</v>
          </cell>
          <cell r="H5851" t="str">
            <v>Clear View Cover</v>
          </cell>
          <cell r="J5851">
            <v>1595</v>
          </cell>
          <cell r="L5851">
            <v>0</v>
          </cell>
        </row>
        <row r="5852">
          <cell r="A5852" t="str">
            <v>M5</v>
          </cell>
          <cell r="B5852" t="str">
            <v>W21</v>
          </cell>
          <cell r="C5852">
            <v>43246</v>
          </cell>
          <cell r="D5852" t="str">
            <v>B</v>
          </cell>
          <cell r="E5852" t="str">
            <v>ASSY</v>
          </cell>
          <cell r="G5852" t="str">
            <v>New</v>
          </cell>
          <cell r="H5852" t="str">
            <v>Clear View Cover</v>
          </cell>
          <cell r="J5852">
            <v>705</v>
          </cell>
          <cell r="L5852">
            <v>0</v>
          </cell>
        </row>
        <row r="5853">
          <cell r="A5853" t="str">
            <v>M5</v>
          </cell>
          <cell r="B5853" t="str">
            <v>W21</v>
          </cell>
          <cell r="C5853">
            <v>43246</v>
          </cell>
          <cell r="D5853" t="str">
            <v>B</v>
          </cell>
          <cell r="E5853" t="str">
            <v>MAIN HEATING</v>
          </cell>
          <cell r="G5853" t="str">
            <v>New</v>
          </cell>
          <cell r="H5853" t="str">
            <v>Clear View Cover</v>
          </cell>
          <cell r="J5853">
            <v>755</v>
          </cell>
          <cell r="L5853">
            <v>0</v>
          </cell>
        </row>
        <row r="5854">
          <cell r="A5854" t="str">
            <v>M5</v>
          </cell>
          <cell r="B5854" t="str">
            <v>W21</v>
          </cell>
          <cell r="C5854">
            <v>43246</v>
          </cell>
          <cell r="D5854" t="str">
            <v>B</v>
          </cell>
          <cell r="E5854" t="str">
            <v>MAIN HEATING</v>
          </cell>
          <cell r="G5854" t="str">
            <v>New</v>
          </cell>
          <cell r="H5854" t="str">
            <v>Clear View Cover</v>
          </cell>
          <cell r="J5854">
            <v>203</v>
          </cell>
          <cell r="L5854">
            <v>0</v>
          </cell>
        </row>
        <row r="5855">
          <cell r="A5855" t="str">
            <v>M5</v>
          </cell>
          <cell r="B5855" t="str">
            <v>W21</v>
          </cell>
          <cell r="C5855">
            <v>43246</v>
          </cell>
          <cell r="D5855" t="str">
            <v>B</v>
          </cell>
          <cell r="E5855" t="str">
            <v>MAIN HEATING</v>
          </cell>
          <cell r="G5855" t="str">
            <v>New</v>
          </cell>
          <cell r="H5855" t="str">
            <v>Clear View Cover</v>
          </cell>
          <cell r="J5855">
            <v>54</v>
          </cell>
          <cell r="L5855">
            <v>0</v>
          </cell>
        </row>
        <row r="5856">
          <cell r="A5856" t="str">
            <v>M5</v>
          </cell>
          <cell r="B5856" t="str">
            <v>W21</v>
          </cell>
          <cell r="C5856">
            <v>43246</v>
          </cell>
          <cell r="D5856" t="str">
            <v>B</v>
          </cell>
          <cell r="E5856" t="str">
            <v>MAIN HEATING</v>
          </cell>
          <cell r="G5856" t="str">
            <v>New</v>
          </cell>
          <cell r="H5856" t="str">
            <v>Clear View Cover</v>
          </cell>
          <cell r="J5856">
            <v>390</v>
          </cell>
          <cell r="L5856">
            <v>0</v>
          </cell>
        </row>
        <row r="5857">
          <cell r="A5857" t="str">
            <v>M5</v>
          </cell>
          <cell r="B5857" t="str">
            <v>W21</v>
          </cell>
          <cell r="C5857">
            <v>43246</v>
          </cell>
          <cell r="D5857" t="str">
            <v>B</v>
          </cell>
          <cell r="E5857" t="str">
            <v>IN T/P</v>
          </cell>
          <cell r="G5857" t="str">
            <v>New</v>
          </cell>
          <cell r="H5857" t="str">
            <v>Clear View Cover</v>
          </cell>
          <cell r="J5857">
            <v>770</v>
          </cell>
          <cell r="L5857">
            <v>0</v>
          </cell>
        </row>
        <row r="5858">
          <cell r="A5858" t="str">
            <v>M5</v>
          </cell>
          <cell r="B5858" t="str">
            <v>W21</v>
          </cell>
          <cell r="C5858">
            <v>43246</v>
          </cell>
          <cell r="D5858" t="str">
            <v>B</v>
          </cell>
          <cell r="E5858" t="str">
            <v>IN T/P</v>
          </cell>
          <cell r="G5858" t="str">
            <v>New</v>
          </cell>
          <cell r="H5858" t="str">
            <v>Clear View Cover</v>
          </cell>
          <cell r="J5858">
            <v>748</v>
          </cell>
          <cell r="L5858">
            <v>0</v>
          </cell>
        </row>
        <row r="5859">
          <cell r="A5859" t="str">
            <v>M5</v>
          </cell>
          <cell r="B5859" t="str">
            <v>W21</v>
          </cell>
          <cell r="C5859">
            <v>43246</v>
          </cell>
          <cell r="D5859" t="str">
            <v>B</v>
          </cell>
          <cell r="E5859" t="str">
            <v>IN T/P</v>
          </cell>
          <cell r="G5859" t="str">
            <v>New</v>
          </cell>
          <cell r="H5859" t="str">
            <v>Clear View Cover</v>
          </cell>
          <cell r="J5859">
            <v>1620</v>
          </cell>
          <cell r="L5859">
            <v>1</v>
          </cell>
        </row>
        <row r="5860">
          <cell r="A5860" t="str">
            <v>M5</v>
          </cell>
          <cell r="B5860" t="str">
            <v>W21</v>
          </cell>
          <cell r="C5860">
            <v>43246</v>
          </cell>
          <cell r="D5860" t="str">
            <v>B</v>
          </cell>
          <cell r="E5860" t="str">
            <v>IN T/P</v>
          </cell>
          <cell r="G5860" t="str">
            <v>Old</v>
          </cell>
          <cell r="H5860" t="str">
            <v>Clear View Cover</v>
          </cell>
          <cell r="J5860">
            <v>853</v>
          </cell>
          <cell r="L5860">
            <v>0</v>
          </cell>
        </row>
        <row r="5861">
          <cell r="A5861" t="str">
            <v>M5</v>
          </cell>
          <cell r="B5861" t="str">
            <v>W21</v>
          </cell>
          <cell r="C5861">
            <v>43246</v>
          </cell>
          <cell r="D5861" t="str">
            <v>B</v>
          </cell>
          <cell r="E5861" t="str">
            <v>IN VAI</v>
          </cell>
          <cell r="G5861" t="str">
            <v>Old</v>
          </cell>
          <cell r="H5861" t="str">
            <v>Flip Cover</v>
          </cell>
          <cell r="J5861">
            <v>2150</v>
          </cell>
          <cell r="L5861">
            <v>0</v>
          </cell>
        </row>
        <row r="5862">
          <cell r="A5862" t="str">
            <v>M5</v>
          </cell>
          <cell r="B5862" t="str">
            <v>W21</v>
          </cell>
          <cell r="C5862">
            <v>43246</v>
          </cell>
          <cell r="D5862" t="str">
            <v>B</v>
          </cell>
          <cell r="E5862" t="str">
            <v>IN VAI</v>
          </cell>
          <cell r="G5862" t="str">
            <v>Old</v>
          </cell>
          <cell r="H5862" t="str">
            <v>Flip Cover</v>
          </cell>
          <cell r="J5862">
            <v>1400</v>
          </cell>
          <cell r="L5862">
            <v>0</v>
          </cell>
        </row>
        <row r="5863">
          <cell r="A5863" t="str">
            <v>M5</v>
          </cell>
          <cell r="B5863" t="str">
            <v>W21</v>
          </cell>
          <cell r="C5863">
            <v>43246</v>
          </cell>
          <cell r="D5863" t="str">
            <v>B</v>
          </cell>
          <cell r="E5863" t="str">
            <v>IN T/P</v>
          </cell>
          <cell r="G5863" t="str">
            <v>Old</v>
          </cell>
          <cell r="H5863" t="str">
            <v>Book cover</v>
          </cell>
          <cell r="J5863">
            <v>2238</v>
          </cell>
          <cell r="L5863">
            <v>0</v>
          </cell>
        </row>
        <row r="5864">
          <cell r="A5864" t="str">
            <v>M5</v>
          </cell>
          <cell r="B5864" t="str">
            <v>W21</v>
          </cell>
          <cell r="C5864">
            <v>43246</v>
          </cell>
          <cell r="D5864" t="str">
            <v>B</v>
          </cell>
          <cell r="E5864" t="str">
            <v>IN T/P</v>
          </cell>
          <cell r="G5864" t="str">
            <v>Old</v>
          </cell>
          <cell r="H5864" t="str">
            <v>Book cover</v>
          </cell>
          <cell r="J5864">
            <v>867</v>
          </cell>
          <cell r="L5864">
            <v>1</v>
          </cell>
        </row>
        <row r="5865">
          <cell r="A5865" t="str">
            <v>M5</v>
          </cell>
          <cell r="B5865" t="str">
            <v>W21</v>
          </cell>
          <cell r="C5865">
            <v>43246</v>
          </cell>
          <cell r="D5865" t="str">
            <v>B</v>
          </cell>
          <cell r="E5865" t="str">
            <v>IN T/P</v>
          </cell>
          <cell r="G5865" t="str">
            <v>Old</v>
          </cell>
          <cell r="H5865" t="str">
            <v>Book cover</v>
          </cell>
          <cell r="J5865">
            <v>380</v>
          </cell>
          <cell r="L5865">
            <v>0</v>
          </cell>
        </row>
        <row r="5866">
          <cell r="A5866" t="str">
            <v>M5</v>
          </cell>
          <cell r="B5866" t="str">
            <v>W21</v>
          </cell>
          <cell r="C5866">
            <v>43246</v>
          </cell>
          <cell r="D5866" t="str">
            <v>B</v>
          </cell>
          <cell r="E5866" t="str">
            <v>ASSY</v>
          </cell>
          <cell r="G5866" t="str">
            <v>Old</v>
          </cell>
          <cell r="H5866" t="str">
            <v>Flip Cover</v>
          </cell>
          <cell r="J5866">
            <v>1444</v>
          </cell>
          <cell r="L5866">
            <v>0</v>
          </cell>
        </row>
        <row r="5867">
          <cell r="A5867" t="str">
            <v>M5</v>
          </cell>
          <cell r="B5867" t="str">
            <v>W21</v>
          </cell>
          <cell r="C5867">
            <v>43246</v>
          </cell>
          <cell r="D5867" t="str">
            <v>B</v>
          </cell>
          <cell r="E5867" t="str">
            <v>ASSY</v>
          </cell>
          <cell r="G5867" t="str">
            <v>New</v>
          </cell>
          <cell r="H5867" t="str">
            <v>Clear View Cover</v>
          </cell>
          <cell r="J5867">
            <v>44</v>
          </cell>
          <cell r="L5867">
            <v>0</v>
          </cell>
        </row>
        <row r="5868">
          <cell r="A5868" t="str">
            <v>M5</v>
          </cell>
          <cell r="B5868" t="str">
            <v>W21</v>
          </cell>
          <cell r="C5868">
            <v>43246</v>
          </cell>
          <cell r="D5868" t="str">
            <v>B</v>
          </cell>
          <cell r="E5868" t="str">
            <v>ASSY</v>
          </cell>
          <cell r="G5868" t="str">
            <v>New</v>
          </cell>
          <cell r="H5868" t="str">
            <v>Clear View Cover</v>
          </cell>
          <cell r="J5868">
            <v>1222</v>
          </cell>
          <cell r="L5868">
            <v>0</v>
          </cell>
        </row>
        <row r="5869">
          <cell r="A5869" t="str">
            <v>M5</v>
          </cell>
          <cell r="B5869" t="str">
            <v>W21</v>
          </cell>
          <cell r="C5869">
            <v>43246</v>
          </cell>
          <cell r="D5869" t="str">
            <v>B</v>
          </cell>
          <cell r="E5869" t="str">
            <v>ASSY</v>
          </cell>
          <cell r="G5869" t="str">
            <v>New</v>
          </cell>
          <cell r="H5869" t="str">
            <v>Clear View Cover</v>
          </cell>
          <cell r="J5869">
            <v>520</v>
          </cell>
          <cell r="L5869">
            <v>0</v>
          </cell>
        </row>
        <row r="5870">
          <cell r="A5870" t="str">
            <v>M5</v>
          </cell>
          <cell r="B5870" t="str">
            <v>W21</v>
          </cell>
          <cell r="C5870">
            <v>43246</v>
          </cell>
          <cell r="D5870" t="str">
            <v>B</v>
          </cell>
          <cell r="E5870" t="str">
            <v>EDGE COATING</v>
          </cell>
          <cell r="G5870" t="str">
            <v>Old</v>
          </cell>
          <cell r="H5870" t="str">
            <v>Book cover</v>
          </cell>
          <cell r="J5870">
            <v>1985</v>
          </cell>
          <cell r="L5870">
            <v>0</v>
          </cell>
        </row>
        <row r="5871">
          <cell r="A5871" t="str">
            <v>M5</v>
          </cell>
          <cell r="B5871" t="str">
            <v>W21</v>
          </cell>
          <cell r="C5871">
            <v>43246</v>
          </cell>
          <cell r="D5871" t="str">
            <v>B</v>
          </cell>
          <cell r="E5871" t="str">
            <v>EDGE COATING</v>
          </cell>
          <cell r="G5871" t="str">
            <v>Old</v>
          </cell>
          <cell r="H5871" t="str">
            <v>Book cover</v>
          </cell>
          <cell r="J5871">
            <v>120</v>
          </cell>
          <cell r="L5871">
            <v>0</v>
          </cell>
        </row>
        <row r="5872">
          <cell r="A5872" t="str">
            <v>M5</v>
          </cell>
          <cell r="B5872" t="str">
            <v>W21</v>
          </cell>
          <cell r="C5872">
            <v>43246</v>
          </cell>
          <cell r="D5872" t="str">
            <v>B</v>
          </cell>
          <cell r="E5872" t="str">
            <v>EDGE COATING</v>
          </cell>
          <cell r="G5872" t="str">
            <v>Old</v>
          </cell>
          <cell r="H5872" t="str">
            <v>Book cover</v>
          </cell>
          <cell r="J5872">
            <v>116</v>
          </cell>
          <cell r="L5872">
            <v>0</v>
          </cell>
        </row>
        <row r="5873">
          <cell r="A5873" t="str">
            <v>M5</v>
          </cell>
          <cell r="B5873" t="str">
            <v>W21</v>
          </cell>
          <cell r="C5873">
            <v>43246</v>
          </cell>
          <cell r="D5873" t="str">
            <v>B</v>
          </cell>
          <cell r="E5873" t="str">
            <v>EDGE COATING</v>
          </cell>
          <cell r="G5873" t="str">
            <v>Old</v>
          </cell>
          <cell r="H5873" t="str">
            <v>Book cover</v>
          </cell>
          <cell r="J5873">
            <v>300</v>
          </cell>
          <cell r="L5873">
            <v>0</v>
          </cell>
        </row>
        <row r="5874">
          <cell r="A5874" t="str">
            <v>M5</v>
          </cell>
          <cell r="B5874" t="str">
            <v>W21</v>
          </cell>
          <cell r="C5874">
            <v>43246</v>
          </cell>
          <cell r="D5874" t="str">
            <v>B</v>
          </cell>
          <cell r="E5874" t="str">
            <v>EDGE COATING</v>
          </cell>
          <cell r="G5874" t="str">
            <v>Old</v>
          </cell>
          <cell r="H5874" t="str">
            <v>Book cover</v>
          </cell>
          <cell r="J5874">
            <v>434</v>
          </cell>
          <cell r="L5874">
            <v>0</v>
          </cell>
        </row>
        <row r="5875">
          <cell r="A5875" t="str">
            <v>M5</v>
          </cell>
          <cell r="B5875" t="str">
            <v>W21</v>
          </cell>
          <cell r="C5875">
            <v>43246</v>
          </cell>
          <cell r="D5875" t="str">
            <v>B</v>
          </cell>
          <cell r="E5875" t="str">
            <v>EDGE COATING</v>
          </cell>
          <cell r="G5875" t="str">
            <v>Old</v>
          </cell>
          <cell r="H5875" t="str">
            <v>Book cover</v>
          </cell>
          <cell r="J5875">
            <v>18</v>
          </cell>
          <cell r="L5875">
            <v>0</v>
          </cell>
        </row>
        <row r="5876">
          <cell r="A5876" t="str">
            <v>M5</v>
          </cell>
          <cell r="B5876" t="str">
            <v>W21</v>
          </cell>
          <cell r="C5876">
            <v>43246</v>
          </cell>
          <cell r="D5876" t="str">
            <v>B</v>
          </cell>
          <cell r="E5876" t="str">
            <v>EDGE COATING</v>
          </cell>
          <cell r="G5876" t="str">
            <v>Old</v>
          </cell>
          <cell r="H5876" t="str">
            <v>Book cover</v>
          </cell>
          <cell r="J5876">
            <v>240</v>
          </cell>
          <cell r="L5876">
            <v>0</v>
          </cell>
        </row>
        <row r="5877">
          <cell r="A5877" t="str">
            <v>M5</v>
          </cell>
          <cell r="B5877" t="str">
            <v>W21</v>
          </cell>
          <cell r="C5877">
            <v>43246</v>
          </cell>
          <cell r="D5877" t="str">
            <v>B</v>
          </cell>
          <cell r="E5877" t="str">
            <v>EDGE COATING</v>
          </cell>
          <cell r="G5877" t="str">
            <v>New</v>
          </cell>
          <cell r="H5877" t="str">
            <v>Clear View Cover</v>
          </cell>
          <cell r="J5877">
            <v>1220</v>
          </cell>
          <cell r="L5877">
            <v>0</v>
          </cell>
        </row>
        <row r="5878">
          <cell r="A5878" t="str">
            <v>M5</v>
          </cell>
          <cell r="B5878" t="str">
            <v>W21</v>
          </cell>
          <cell r="C5878">
            <v>43246</v>
          </cell>
          <cell r="D5878" t="str">
            <v>B</v>
          </cell>
          <cell r="E5878" t="str">
            <v>EDGE COATING</v>
          </cell>
          <cell r="G5878" t="str">
            <v>New</v>
          </cell>
          <cell r="H5878" t="str">
            <v>Clear View Cover</v>
          </cell>
          <cell r="J5878">
            <v>540</v>
          </cell>
          <cell r="L5878">
            <v>0</v>
          </cell>
        </row>
        <row r="5879">
          <cell r="A5879" t="str">
            <v>M5</v>
          </cell>
          <cell r="B5879" t="str">
            <v>W21</v>
          </cell>
          <cell r="C5879">
            <v>43246</v>
          </cell>
          <cell r="D5879" t="str">
            <v>B</v>
          </cell>
          <cell r="E5879" t="str">
            <v>EDGE COATING</v>
          </cell>
          <cell r="G5879" t="str">
            <v>New</v>
          </cell>
          <cell r="H5879" t="str">
            <v>Clear View Cover</v>
          </cell>
          <cell r="J5879">
            <v>87</v>
          </cell>
          <cell r="L5879">
            <v>0</v>
          </cell>
        </row>
        <row r="5880">
          <cell r="A5880" t="str">
            <v>M5</v>
          </cell>
          <cell r="B5880" t="str">
            <v>W21</v>
          </cell>
          <cell r="C5880">
            <v>43246</v>
          </cell>
          <cell r="D5880" t="str">
            <v>B</v>
          </cell>
          <cell r="E5880" t="str">
            <v>EDGE COATING</v>
          </cell>
          <cell r="G5880" t="str">
            <v>New</v>
          </cell>
          <cell r="H5880" t="str">
            <v>Clear View Cover</v>
          </cell>
          <cell r="J5880">
            <v>2400</v>
          </cell>
          <cell r="L5880">
            <v>0</v>
          </cell>
        </row>
        <row r="5881">
          <cell r="A5881" t="str">
            <v>M5</v>
          </cell>
          <cell r="B5881" t="str">
            <v>W21</v>
          </cell>
          <cell r="C5881">
            <v>43246</v>
          </cell>
          <cell r="D5881" t="str">
            <v>B</v>
          </cell>
          <cell r="E5881" t="str">
            <v>EDGE COATING</v>
          </cell>
          <cell r="G5881" t="str">
            <v>New</v>
          </cell>
          <cell r="H5881" t="str">
            <v>Clear View Cover</v>
          </cell>
          <cell r="J5881">
            <v>238</v>
          </cell>
          <cell r="L5881">
            <v>0</v>
          </cell>
        </row>
        <row r="5882">
          <cell r="A5882" t="str">
            <v>M5</v>
          </cell>
          <cell r="B5882" t="str">
            <v>W21</v>
          </cell>
          <cell r="C5882">
            <v>43246</v>
          </cell>
          <cell r="D5882" t="str">
            <v>B</v>
          </cell>
          <cell r="E5882" t="str">
            <v>EDGE COATING</v>
          </cell>
          <cell r="G5882" t="str">
            <v>Old</v>
          </cell>
          <cell r="H5882" t="str">
            <v>Clear View Cover</v>
          </cell>
          <cell r="J5882">
            <v>1479</v>
          </cell>
          <cell r="L5882">
            <v>0</v>
          </cell>
        </row>
        <row r="5883">
          <cell r="A5883" t="str">
            <v>M5</v>
          </cell>
          <cell r="B5883" t="str">
            <v>W21</v>
          </cell>
          <cell r="C5883">
            <v>43246</v>
          </cell>
          <cell r="D5883" t="str">
            <v>B</v>
          </cell>
          <cell r="E5883" t="str">
            <v>ASSY</v>
          </cell>
          <cell r="G5883" t="str">
            <v>New Silicon</v>
          </cell>
          <cell r="H5883" t="str">
            <v>Silicon</v>
          </cell>
          <cell r="J5883">
            <v>1314</v>
          </cell>
          <cell r="L5883">
            <v>6</v>
          </cell>
        </row>
        <row r="5884">
          <cell r="A5884" t="str">
            <v>M5</v>
          </cell>
          <cell r="B5884" t="str">
            <v>W21</v>
          </cell>
          <cell r="C5884">
            <v>43246</v>
          </cell>
          <cell r="D5884" t="str">
            <v>B</v>
          </cell>
          <cell r="E5884" t="str">
            <v>ASSY</v>
          </cell>
          <cell r="G5884" t="str">
            <v>Old Silicon</v>
          </cell>
          <cell r="H5884" t="str">
            <v>Silicon</v>
          </cell>
          <cell r="J5884">
            <v>150</v>
          </cell>
          <cell r="L5884">
            <v>0</v>
          </cell>
        </row>
        <row r="5885">
          <cell r="A5885" t="str">
            <v>M5</v>
          </cell>
          <cell r="B5885" t="str">
            <v>W21</v>
          </cell>
          <cell r="C5885">
            <v>43246</v>
          </cell>
          <cell r="D5885" t="str">
            <v>B</v>
          </cell>
          <cell r="E5885" t="str">
            <v>ASSY</v>
          </cell>
          <cell r="G5885" t="str">
            <v>Old</v>
          </cell>
          <cell r="H5885" t="str">
            <v>Book cover</v>
          </cell>
          <cell r="J5885">
            <v>2479</v>
          </cell>
          <cell r="L5885">
            <v>10</v>
          </cell>
        </row>
        <row r="5886">
          <cell r="A5886" t="str">
            <v>M5</v>
          </cell>
          <cell r="B5886" t="str">
            <v>W21</v>
          </cell>
          <cell r="C5886">
            <v>43246</v>
          </cell>
          <cell r="D5886" t="str">
            <v>B</v>
          </cell>
          <cell r="E5886" t="str">
            <v>ASSY</v>
          </cell>
          <cell r="G5886" t="str">
            <v>Old</v>
          </cell>
          <cell r="H5886" t="str">
            <v>Book cover</v>
          </cell>
          <cell r="J5886">
            <v>811</v>
          </cell>
          <cell r="L5886">
            <v>3</v>
          </cell>
        </row>
        <row r="5887">
          <cell r="A5887" t="str">
            <v>M5</v>
          </cell>
          <cell r="B5887" t="str">
            <v>W21</v>
          </cell>
          <cell r="C5887">
            <v>43246</v>
          </cell>
          <cell r="D5887" t="str">
            <v>B</v>
          </cell>
          <cell r="E5887" t="str">
            <v>ASSY</v>
          </cell>
          <cell r="G5887" t="str">
            <v>Old</v>
          </cell>
          <cell r="H5887" t="str">
            <v>Book cover</v>
          </cell>
          <cell r="J5887">
            <v>408</v>
          </cell>
          <cell r="L5887">
            <v>1</v>
          </cell>
        </row>
        <row r="5888">
          <cell r="A5888" t="str">
            <v>M5</v>
          </cell>
          <cell r="B5888" t="str">
            <v>W21</v>
          </cell>
          <cell r="C5888">
            <v>43246</v>
          </cell>
          <cell r="D5888" t="str">
            <v>B</v>
          </cell>
          <cell r="E5888" t="str">
            <v>ASSY</v>
          </cell>
          <cell r="G5888" t="str">
            <v>Old</v>
          </cell>
          <cell r="H5888" t="str">
            <v>Book cover</v>
          </cell>
          <cell r="J5888">
            <v>420</v>
          </cell>
          <cell r="L5888">
            <v>1</v>
          </cell>
        </row>
        <row r="5889">
          <cell r="A5889" t="str">
            <v>M5</v>
          </cell>
          <cell r="B5889" t="str">
            <v>W21</v>
          </cell>
          <cell r="C5889">
            <v>43246</v>
          </cell>
          <cell r="D5889" t="str">
            <v>B</v>
          </cell>
          <cell r="E5889" t="str">
            <v>ASSY</v>
          </cell>
          <cell r="G5889" t="str">
            <v>Old</v>
          </cell>
          <cell r="H5889" t="str">
            <v>Book cover</v>
          </cell>
          <cell r="J5889">
            <v>400</v>
          </cell>
          <cell r="L5889">
            <v>3</v>
          </cell>
        </row>
        <row r="5890">
          <cell r="A5890" t="str">
            <v>M5</v>
          </cell>
          <cell r="B5890" t="str">
            <v>W21</v>
          </cell>
          <cell r="C5890">
            <v>43246</v>
          </cell>
          <cell r="D5890" t="str">
            <v>B</v>
          </cell>
          <cell r="E5890" t="str">
            <v>ASSY</v>
          </cell>
          <cell r="G5890" t="str">
            <v>Old</v>
          </cell>
          <cell r="H5890" t="str">
            <v>Book cover</v>
          </cell>
          <cell r="J5890">
            <v>116</v>
          </cell>
          <cell r="L5890">
            <v>1</v>
          </cell>
        </row>
        <row r="5891">
          <cell r="A5891" t="str">
            <v>M5</v>
          </cell>
          <cell r="B5891" t="str">
            <v>W21</v>
          </cell>
          <cell r="C5891">
            <v>43246</v>
          </cell>
          <cell r="D5891" t="str">
            <v>B</v>
          </cell>
          <cell r="E5891" t="str">
            <v>ASSY</v>
          </cell>
          <cell r="G5891" t="str">
            <v>Old</v>
          </cell>
          <cell r="H5891" t="str">
            <v>Book cover</v>
          </cell>
          <cell r="J5891">
            <v>51</v>
          </cell>
          <cell r="L5891">
            <v>0</v>
          </cell>
        </row>
        <row r="5892">
          <cell r="A5892" t="str">
            <v>M5</v>
          </cell>
          <cell r="B5892" t="str">
            <v>W21</v>
          </cell>
          <cell r="C5892">
            <v>43246</v>
          </cell>
          <cell r="D5892" t="str">
            <v>B</v>
          </cell>
          <cell r="E5892" t="str">
            <v>ASSY</v>
          </cell>
          <cell r="G5892" t="str">
            <v>Old</v>
          </cell>
          <cell r="H5892" t="str">
            <v>Book cover</v>
          </cell>
          <cell r="J5892">
            <v>65</v>
          </cell>
          <cell r="L5892">
            <v>0</v>
          </cell>
        </row>
        <row r="5893">
          <cell r="A5893" t="str">
            <v>M5</v>
          </cell>
          <cell r="B5893" t="str">
            <v>W21</v>
          </cell>
          <cell r="C5893">
            <v>43246</v>
          </cell>
          <cell r="D5893" t="str">
            <v>B</v>
          </cell>
          <cell r="E5893" t="str">
            <v>ASSY</v>
          </cell>
          <cell r="G5893" t="str">
            <v>Old</v>
          </cell>
          <cell r="H5893" t="str">
            <v>Book cover</v>
          </cell>
          <cell r="J5893">
            <v>110</v>
          </cell>
          <cell r="L5893">
            <v>1</v>
          </cell>
        </row>
        <row r="5894">
          <cell r="A5894" t="str">
            <v>M5</v>
          </cell>
          <cell r="B5894" t="str">
            <v>W21</v>
          </cell>
          <cell r="C5894">
            <v>43246</v>
          </cell>
          <cell r="D5894" t="str">
            <v>B</v>
          </cell>
          <cell r="E5894" t="str">
            <v>ASSY</v>
          </cell>
          <cell r="G5894" t="str">
            <v>Old</v>
          </cell>
          <cell r="H5894" t="str">
            <v>Book cover</v>
          </cell>
          <cell r="J5894">
            <v>50</v>
          </cell>
          <cell r="L5894">
            <v>0</v>
          </cell>
        </row>
        <row r="5895">
          <cell r="A5895" t="str">
            <v>M5</v>
          </cell>
          <cell r="B5895" t="str">
            <v>W21</v>
          </cell>
          <cell r="C5895">
            <v>43246</v>
          </cell>
          <cell r="D5895" t="str">
            <v>A</v>
          </cell>
          <cell r="E5895" t="str">
            <v>EDGE COATING</v>
          </cell>
          <cell r="G5895" t="str">
            <v>Old</v>
          </cell>
          <cell r="H5895" t="str">
            <v>Book cover</v>
          </cell>
          <cell r="J5895">
            <v>4</v>
          </cell>
          <cell r="L5895">
            <v>0</v>
          </cell>
        </row>
        <row r="5896">
          <cell r="A5896" t="str">
            <v>M5</v>
          </cell>
          <cell r="B5896" t="str">
            <v>W21</v>
          </cell>
          <cell r="C5896">
            <v>43246</v>
          </cell>
          <cell r="D5896" t="str">
            <v>A</v>
          </cell>
          <cell r="E5896" t="str">
            <v>EDGE COATING</v>
          </cell>
          <cell r="G5896" t="str">
            <v>Old</v>
          </cell>
          <cell r="H5896" t="str">
            <v>Book cover</v>
          </cell>
          <cell r="J5896">
            <v>1276</v>
          </cell>
          <cell r="L5896">
            <v>0</v>
          </cell>
        </row>
        <row r="5897">
          <cell r="A5897" t="str">
            <v>M5</v>
          </cell>
          <cell r="B5897" t="str">
            <v>W21</v>
          </cell>
          <cell r="C5897">
            <v>43246</v>
          </cell>
          <cell r="D5897" t="str">
            <v>A</v>
          </cell>
          <cell r="E5897" t="str">
            <v>EDGE COATING</v>
          </cell>
          <cell r="G5897" t="str">
            <v>Old</v>
          </cell>
          <cell r="H5897" t="str">
            <v>Book cover</v>
          </cell>
          <cell r="J5897">
            <v>22</v>
          </cell>
          <cell r="L5897">
            <v>0</v>
          </cell>
        </row>
        <row r="5898">
          <cell r="A5898" t="str">
            <v>M5</v>
          </cell>
          <cell r="B5898" t="str">
            <v>W21</v>
          </cell>
          <cell r="C5898">
            <v>43246</v>
          </cell>
          <cell r="D5898" t="str">
            <v>A</v>
          </cell>
          <cell r="E5898" t="str">
            <v>EDGE COATING</v>
          </cell>
          <cell r="G5898" t="str">
            <v>Old</v>
          </cell>
          <cell r="H5898" t="str">
            <v>Book cover</v>
          </cell>
          <cell r="J5898">
            <v>394</v>
          </cell>
          <cell r="L5898">
            <v>0</v>
          </cell>
        </row>
        <row r="5899">
          <cell r="A5899" t="str">
            <v>M5</v>
          </cell>
          <cell r="B5899" t="str">
            <v>W21</v>
          </cell>
          <cell r="C5899">
            <v>43246</v>
          </cell>
          <cell r="D5899" t="str">
            <v>A</v>
          </cell>
          <cell r="E5899" t="str">
            <v>EDGE COATING</v>
          </cell>
          <cell r="G5899" t="str">
            <v>Old</v>
          </cell>
          <cell r="H5899" t="str">
            <v>Book cover</v>
          </cell>
          <cell r="J5899">
            <v>245</v>
          </cell>
          <cell r="L5899">
            <v>0</v>
          </cell>
        </row>
        <row r="5900">
          <cell r="A5900" t="str">
            <v>M5</v>
          </cell>
          <cell r="B5900" t="str">
            <v>W21</v>
          </cell>
          <cell r="C5900">
            <v>43246</v>
          </cell>
          <cell r="D5900" t="str">
            <v>A</v>
          </cell>
          <cell r="E5900" t="str">
            <v>EDGE COATING</v>
          </cell>
          <cell r="G5900" t="str">
            <v>Old</v>
          </cell>
          <cell r="H5900" t="str">
            <v>Book cover</v>
          </cell>
          <cell r="J5900">
            <v>105</v>
          </cell>
          <cell r="L5900">
            <v>0</v>
          </cell>
        </row>
        <row r="5901">
          <cell r="A5901" t="str">
            <v>M5</v>
          </cell>
          <cell r="B5901" t="str">
            <v>W21</v>
          </cell>
          <cell r="C5901">
            <v>43246</v>
          </cell>
          <cell r="D5901" t="str">
            <v>A</v>
          </cell>
          <cell r="E5901" t="str">
            <v>EDGE COATING</v>
          </cell>
          <cell r="G5901" t="str">
            <v>Old</v>
          </cell>
          <cell r="H5901" t="str">
            <v>Book cover</v>
          </cell>
          <cell r="J5901">
            <v>63</v>
          </cell>
          <cell r="L5901">
            <v>0</v>
          </cell>
        </row>
        <row r="5902">
          <cell r="A5902" t="str">
            <v>M5</v>
          </cell>
          <cell r="B5902" t="str">
            <v>W21</v>
          </cell>
          <cell r="C5902">
            <v>43246</v>
          </cell>
          <cell r="D5902" t="str">
            <v>A</v>
          </cell>
          <cell r="E5902" t="str">
            <v>EDGE COATING</v>
          </cell>
          <cell r="G5902" t="str">
            <v>Old</v>
          </cell>
          <cell r="H5902" t="str">
            <v>Book cover</v>
          </cell>
          <cell r="J5902">
            <v>349</v>
          </cell>
          <cell r="L5902">
            <v>0</v>
          </cell>
        </row>
        <row r="5903">
          <cell r="A5903" t="str">
            <v>M5</v>
          </cell>
          <cell r="B5903" t="str">
            <v>W21</v>
          </cell>
          <cell r="C5903">
            <v>43246</v>
          </cell>
          <cell r="D5903" t="str">
            <v>A</v>
          </cell>
          <cell r="E5903" t="str">
            <v>EDGE COATING</v>
          </cell>
          <cell r="G5903" t="str">
            <v>Old</v>
          </cell>
          <cell r="H5903" t="str">
            <v>Book cover</v>
          </cell>
          <cell r="J5903">
            <v>49</v>
          </cell>
          <cell r="L5903">
            <v>0</v>
          </cell>
        </row>
        <row r="5904">
          <cell r="A5904" t="str">
            <v>M5</v>
          </cell>
          <cell r="B5904" t="str">
            <v>W21</v>
          </cell>
          <cell r="C5904">
            <v>43246</v>
          </cell>
          <cell r="D5904" t="str">
            <v>A</v>
          </cell>
          <cell r="E5904" t="str">
            <v>EDGE COATING</v>
          </cell>
          <cell r="G5904" t="str">
            <v>Old</v>
          </cell>
          <cell r="H5904" t="str">
            <v>Book cover</v>
          </cell>
          <cell r="J5904">
            <v>145</v>
          </cell>
          <cell r="L5904">
            <v>0</v>
          </cell>
        </row>
        <row r="5905">
          <cell r="A5905" t="str">
            <v>M5</v>
          </cell>
          <cell r="B5905" t="str">
            <v>W21</v>
          </cell>
          <cell r="C5905">
            <v>43246</v>
          </cell>
          <cell r="D5905" t="str">
            <v>A</v>
          </cell>
          <cell r="E5905" t="str">
            <v>EDGE COATING</v>
          </cell>
          <cell r="G5905" t="str">
            <v>Old</v>
          </cell>
          <cell r="H5905" t="str">
            <v>Book cover</v>
          </cell>
          <cell r="J5905">
            <v>228</v>
          </cell>
          <cell r="L5905">
            <v>0</v>
          </cell>
        </row>
        <row r="5906">
          <cell r="A5906" t="str">
            <v>M5</v>
          </cell>
          <cell r="B5906" t="str">
            <v>W21</v>
          </cell>
          <cell r="C5906">
            <v>43246</v>
          </cell>
          <cell r="D5906" t="str">
            <v>A</v>
          </cell>
          <cell r="E5906" t="str">
            <v>EDGE COATING</v>
          </cell>
          <cell r="G5906" t="str">
            <v>Old</v>
          </cell>
          <cell r="H5906" t="str">
            <v>Book cover</v>
          </cell>
          <cell r="J5906">
            <v>8</v>
          </cell>
          <cell r="L5906">
            <v>0</v>
          </cell>
        </row>
        <row r="5907">
          <cell r="A5907" t="str">
            <v>M5</v>
          </cell>
          <cell r="B5907" t="str">
            <v>W21</v>
          </cell>
          <cell r="C5907">
            <v>43246</v>
          </cell>
          <cell r="D5907" t="str">
            <v>A</v>
          </cell>
          <cell r="E5907" t="str">
            <v>EDGE COATING</v>
          </cell>
          <cell r="G5907" t="str">
            <v>Old</v>
          </cell>
          <cell r="H5907" t="str">
            <v>Book cover</v>
          </cell>
          <cell r="J5907">
            <v>5</v>
          </cell>
          <cell r="L5907">
            <v>0</v>
          </cell>
        </row>
        <row r="5908">
          <cell r="A5908" t="str">
            <v>M5</v>
          </cell>
          <cell r="B5908" t="str">
            <v>W21</v>
          </cell>
          <cell r="C5908">
            <v>43246</v>
          </cell>
          <cell r="D5908" t="str">
            <v>A</v>
          </cell>
          <cell r="E5908" t="str">
            <v>EDGE COATING</v>
          </cell>
          <cell r="G5908" t="str">
            <v>Old</v>
          </cell>
          <cell r="H5908" t="str">
            <v>Book cover</v>
          </cell>
          <cell r="J5908">
            <v>6</v>
          </cell>
          <cell r="L5908">
            <v>0</v>
          </cell>
        </row>
        <row r="5909">
          <cell r="A5909" t="str">
            <v>M5</v>
          </cell>
          <cell r="B5909" t="str">
            <v>W21</v>
          </cell>
          <cell r="C5909">
            <v>43246</v>
          </cell>
          <cell r="D5909" t="str">
            <v>A</v>
          </cell>
          <cell r="E5909" t="str">
            <v>ASSY</v>
          </cell>
          <cell r="G5909" t="str">
            <v>Old</v>
          </cell>
          <cell r="H5909" t="str">
            <v>Book cover</v>
          </cell>
          <cell r="J5909">
            <v>1773</v>
          </cell>
          <cell r="L5909">
            <v>6</v>
          </cell>
        </row>
        <row r="5910">
          <cell r="A5910" t="str">
            <v>M5</v>
          </cell>
          <cell r="B5910" t="str">
            <v>W21</v>
          </cell>
          <cell r="C5910">
            <v>43246</v>
          </cell>
          <cell r="D5910" t="str">
            <v>A</v>
          </cell>
          <cell r="E5910" t="str">
            <v>ASSY</v>
          </cell>
          <cell r="G5910" t="str">
            <v>Old</v>
          </cell>
          <cell r="H5910" t="str">
            <v>Book cover</v>
          </cell>
          <cell r="J5910">
            <v>152</v>
          </cell>
          <cell r="L5910">
            <v>0</v>
          </cell>
        </row>
        <row r="5911">
          <cell r="A5911" t="str">
            <v>M5</v>
          </cell>
          <cell r="B5911" t="str">
            <v>W21</v>
          </cell>
          <cell r="C5911">
            <v>43246</v>
          </cell>
          <cell r="D5911" t="str">
            <v>A</v>
          </cell>
          <cell r="E5911" t="str">
            <v>ASSY</v>
          </cell>
          <cell r="G5911" t="str">
            <v>Old</v>
          </cell>
          <cell r="H5911" t="str">
            <v>Book cover</v>
          </cell>
          <cell r="J5911">
            <v>113</v>
          </cell>
          <cell r="L5911">
            <v>0</v>
          </cell>
        </row>
        <row r="5912">
          <cell r="A5912" t="str">
            <v>M5</v>
          </cell>
          <cell r="B5912" t="str">
            <v>W21</v>
          </cell>
          <cell r="C5912">
            <v>43246</v>
          </cell>
          <cell r="D5912" t="str">
            <v>A</v>
          </cell>
          <cell r="E5912" t="str">
            <v>ASSY</v>
          </cell>
          <cell r="G5912" t="str">
            <v>Old</v>
          </cell>
          <cell r="H5912" t="str">
            <v>Book cover</v>
          </cell>
          <cell r="J5912">
            <v>404</v>
          </cell>
          <cell r="L5912">
            <v>2</v>
          </cell>
        </row>
        <row r="5913">
          <cell r="A5913" t="str">
            <v>M5</v>
          </cell>
          <cell r="B5913" t="str">
            <v>W21</v>
          </cell>
          <cell r="C5913">
            <v>43246</v>
          </cell>
          <cell r="D5913" t="str">
            <v>A</v>
          </cell>
          <cell r="E5913" t="str">
            <v>ASSY</v>
          </cell>
          <cell r="G5913" t="str">
            <v>Old</v>
          </cell>
          <cell r="H5913" t="str">
            <v>Book cover</v>
          </cell>
          <cell r="J5913">
            <v>96</v>
          </cell>
          <cell r="L5913">
            <v>0</v>
          </cell>
        </row>
        <row r="5914">
          <cell r="A5914" t="str">
            <v>M5</v>
          </cell>
          <cell r="B5914" t="str">
            <v>W21</v>
          </cell>
          <cell r="C5914">
            <v>43246</v>
          </cell>
          <cell r="D5914" t="str">
            <v>A</v>
          </cell>
          <cell r="E5914" t="str">
            <v>ASSY</v>
          </cell>
          <cell r="G5914" t="str">
            <v>Old</v>
          </cell>
          <cell r="H5914" t="str">
            <v>Book cover</v>
          </cell>
          <cell r="J5914">
            <v>35</v>
          </cell>
          <cell r="L5914">
            <v>0</v>
          </cell>
        </row>
        <row r="5915">
          <cell r="A5915" t="str">
            <v>M5</v>
          </cell>
          <cell r="B5915" t="str">
            <v>W22</v>
          </cell>
          <cell r="C5915">
            <v>43248</v>
          </cell>
          <cell r="D5915" t="str">
            <v>A</v>
          </cell>
          <cell r="E5915" t="str">
            <v>PACKING</v>
          </cell>
          <cell r="G5915" t="str">
            <v>New Silicon</v>
          </cell>
          <cell r="H5915" t="str">
            <v>Silicon</v>
          </cell>
          <cell r="J5915">
            <v>1259</v>
          </cell>
          <cell r="L5915">
            <v>19</v>
          </cell>
        </row>
        <row r="5916">
          <cell r="A5916" t="str">
            <v>M5</v>
          </cell>
          <cell r="B5916" t="str">
            <v>W22</v>
          </cell>
          <cell r="C5916">
            <v>43248</v>
          </cell>
          <cell r="D5916" t="str">
            <v>A</v>
          </cell>
          <cell r="E5916" t="str">
            <v>PACKING</v>
          </cell>
          <cell r="G5916" t="str">
            <v>Old</v>
          </cell>
          <cell r="H5916" t="str">
            <v>Clear View Cover</v>
          </cell>
          <cell r="J5916">
            <v>1522</v>
          </cell>
          <cell r="L5916">
            <v>2</v>
          </cell>
        </row>
        <row r="5917">
          <cell r="A5917" t="str">
            <v>M5</v>
          </cell>
          <cell r="B5917" t="str">
            <v>W22</v>
          </cell>
          <cell r="C5917">
            <v>43248</v>
          </cell>
          <cell r="D5917" t="str">
            <v>A</v>
          </cell>
          <cell r="E5917" t="str">
            <v>PACKING</v>
          </cell>
          <cell r="G5917" t="str">
            <v>Old Silicon</v>
          </cell>
          <cell r="H5917" t="str">
            <v>Silicon</v>
          </cell>
          <cell r="J5917">
            <v>210</v>
          </cell>
          <cell r="L5917">
            <v>9</v>
          </cell>
        </row>
        <row r="5918">
          <cell r="A5918" t="str">
            <v>M5</v>
          </cell>
          <cell r="B5918" t="str">
            <v>W22</v>
          </cell>
          <cell r="C5918">
            <v>43248</v>
          </cell>
          <cell r="D5918" t="str">
            <v>A</v>
          </cell>
          <cell r="E5918" t="str">
            <v>PACKING</v>
          </cell>
          <cell r="G5918" t="str">
            <v>Old Silicon</v>
          </cell>
          <cell r="H5918" t="str">
            <v>Silicon</v>
          </cell>
          <cell r="J5918">
            <v>1060</v>
          </cell>
          <cell r="L5918">
            <v>62</v>
          </cell>
        </row>
        <row r="5919">
          <cell r="A5919" t="str">
            <v>M5</v>
          </cell>
          <cell r="B5919" t="str">
            <v>W22</v>
          </cell>
          <cell r="C5919">
            <v>43248</v>
          </cell>
          <cell r="D5919" t="str">
            <v>A</v>
          </cell>
          <cell r="E5919" t="str">
            <v>PACKING</v>
          </cell>
          <cell r="G5919" t="str">
            <v>Old</v>
          </cell>
          <cell r="H5919" t="str">
            <v>Flip Cover</v>
          </cell>
          <cell r="J5919">
            <v>1286</v>
          </cell>
          <cell r="L5919">
            <v>6</v>
          </cell>
        </row>
        <row r="5920">
          <cell r="A5920" t="str">
            <v>M5</v>
          </cell>
          <cell r="B5920" t="str">
            <v>W22</v>
          </cell>
          <cell r="C5920">
            <v>43248</v>
          </cell>
          <cell r="D5920" t="str">
            <v>A</v>
          </cell>
          <cell r="E5920" t="str">
            <v>PACKING</v>
          </cell>
          <cell r="G5920" t="str">
            <v>Old</v>
          </cell>
          <cell r="H5920" t="str">
            <v>Flip Cover</v>
          </cell>
          <cell r="J5920">
            <v>1083</v>
          </cell>
          <cell r="L5920">
            <v>3</v>
          </cell>
        </row>
        <row r="5921">
          <cell r="A5921" t="str">
            <v>M5</v>
          </cell>
          <cell r="B5921" t="str">
            <v>W22</v>
          </cell>
          <cell r="C5921">
            <v>43248</v>
          </cell>
          <cell r="D5921" t="str">
            <v>A</v>
          </cell>
          <cell r="E5921" t="str">
            <v>PACKING</v>
          </cell>
          <cell r="G5921" t="str">
            <v>New</v>
          </cell>
          <cell r="H5921" t="str">
            <v>Clear View Cover</v>
          </cell>
          <cell r="J5921">
            <v>2210</v>
          </cell>
          <cell r="L5921">
            <v>3</v>
          </cell>
        </row>
        <row r="5922">
          <cell r="A5922" t="str">
            <v>M5</v>
          </cell>
          <cell r="B5922" t="str">
            <v>W22</v>
          </cell>
          <cell r="C5922">
            <v>43248</v>
          </cell>
          <cell r="D5922" t="str">
            <v>A</v>
          </cell>
          <cell r="E5922" t="str">
            <v>PACKING</v>
          </cell>
          <cell r="G5922" t="str">
            <v>Old</v>
          </cell>
          <cell r="H5922" t="str">
            <v>Flip Cover</v>
          </cell>
          <cell r="J5922">
            <v>920</v>
          </cell>
          <cell r="L5922">
            <v>0</v>
          </cell>
        </row>
        <row r="5923">
          <cell r="A5923" t="str">
            <v>M5</v>
          </cell>
          <cell r="B5923" t="str">
            <v>W22</v>
          </cell>
          <cell r="C5923">
            <v>43248</v>
          </cell>
          <cell r="D5923" t="str">
            <v>A</v>
          </cell>
          <cell r="E5923" t="str">
            <v>PACKING</v>
          </cell>
          <cell r="G5923" t="str">
            <v>Old</v>
          </cell>
          <cell r="H5923" t="str">
            <v>Book cover</v>
          </cell>
          <cell r="J5923">
            <v>3653</v>
          </cell>
          <cell r="L5923">
            <v>13</v>
          </cell>
        </row>
        <row r="5924">
          <cell r="A5924" t="str">
            <v>M5</v>
          </cell>
          <cell r="B5924" t="str">
            <v>W22</v>
          </cell>
          <cell r="C5924">
            <v>43248</v>
          </cell>
          <cell r="D5924" t="str">
            <v>A</v>
          </cell>
          <cell r="E5924" t="str">
            <v>PACKING</v>
          </cell>
          <cell r="G5924" t="str">
            <v>Old</v>
          </cell>
          <cell r="H5924" t="str">
            <v>Book cover</v>
          </cell>
          <cell r="J5924">
            <v>587</v>
          </cell>
          <cell r="L5924">
            <v>7</v>
          </cell>
        </row>
        <row r="5925">
          <cell r="A5925" t="str">
            <v>M5</v>
          </cell>
          <cell r="B5925" t="str">
            <v>W22</v>
          </cell>
          <cell r="C5925">
            <v>43248</v>
          </cell>
          <cell r="D5925" t="str">
            <v>A</v>
          </cell>
          <cell r="E5925" t="str">
            <v>PACKING</v>
          </cell>
          <cell r="G5925" t="str">
            <v>Old</v>
          </cell>
          <cell r="H5925" t="str">
            <v>Book cover</v>
          </cell>
          <cell r="J5925">
            <v>201</v>
          </cell>
          <cell r="L5925">
            <v>1</v>
          </cell>
        </row>
        <row r="5926">
          <cell r="A5926" t="str">
            <v>M5</v>
          </cell>
          <cell r="B5926" t="str">
            <v>W22</v>
          </cell>
          <cell r="C5926">
            <v>43248</v>
          </cell>
          <cell r="D5926" t="str">
            <v>A</v>
          </cell>
          <cell r="E5926" t="str">
            <v>PACKING</v>
          </cell>
          <cell r="G5926" t="str">
            <v>Old</v>
          </cell>
          <cell r="H5926" t="str">
            <v>Book cover</v>
          </cell>
          <cell r="J5926">
            <v>68</v>
          </cell>
          <cell r="L5926">
            <v>2</v>
          </cell>
        </row>
        <row r="5927">
          <cell r="A5927" t="str">
            <v>M5</v>
          </cell>
          <cell r="B5927" t="str">
            <v>W22</v>
          </cell>
          <cell r="C5927">
            <v>43248</v>
          </cell>
          <cell r="D5927" t="str">
            <v>A</v>
          </cell>
          <cell r="E5927" t="str">
            <v>PACKING</v>
          </cell>
          <cell r="G5927" t="str">
            <v>Old</v>
          </cell>
          <cell r="H5927" t="str">
            <v>Book cover</v>
          </cell>
          <cell r="J5927">
            <v>51</v>
          </cell>
          <cell r="L5927">
            <v>1</v>
          </cell>
        </row>
        <row r="5928">
          <cell r="A5928" t="str">
            <v>M5</v>
          </cell>
          <cell r="B5928" t="str">
            <v>W22</v>
          </cell>
          <cell r="C5928">
            <v>43248</v>
          </cell>
          <cell r="D5928" t="str">
            <v>A</v>
          </cell>
          <cell r="E5928" t="str">
            <v>PACKING</v>
          </cell>
          <cell r="G5928" t="str">
            <v>Old</v>
          </cell>
          <cell r="H5928" t="str">
            <v>Book cover</v>
          </cell>
          <cell r="J5928">
            <v>81</v>
          </cell>
          <cell r="L5928">
            <v>1</v>
          </cell>
        </row>
        <row r="5929">
          <cell r="A5929" t="str">
            <v>M5</v>
          </cell>
          <cell r="B5929" t="str">
            <v>W22</v>
          </cell>
          <cell r="C5929">
            <v>43248</v>
          </cell>
          <cell r="D5929" t="str">
            <v>A</v>
          </cell>
          <cell r="E5929" t="str">
            <v>PACKING</v>
          </cell>
          <cell r="G5929" t="str">
            <v>Old</v>
          </cell>
          <cell r="H5929" t="str">
            <v>Book cover</v>
          </cell>
          <cell r="J5929">
            <v>895</v>
          </cell>
          <cell r="L5929">
            <v>15</v>
          </cell>
        </row>
        <row r="5930">
          <cell r="A5930" t="str">
            <v>M5</v>
          </cell>
          <cell r="B5930" t="str">
            <v>W22</v>
          </cell>
          <cell r="C5930">
            <v>43248</v>
          </cell>
          <cell r="D5930" t="str">
            <v>A</v>
          </cell>
          <cell r="E5930" t="str">
            <v>PACKING</v>
          </cell>
          <cell r="G5930" t="str">
            <v>New</v>
          </cell>
          <cell r="H5930" t="str">
            <v>Clear View Cover</v>
          </cell>
          <cell r="J5930">
            <v>773</v>
          </cell>
          <cell r="L5930">
            <v>5</v>
          </cell>
        </row>
        <row r="5931">
          <cell r="A5931" t="str">
            <v>M5</v>
          </cell>
          <cell r="B5931" t="str">
            <v>W22</v>
          </cell>
          <cell r="C5931">
            <v>43248</v>
          </cell>
          <cell r="D5931" t="str">
            <v>A</v>
          </cell>
          <cell r="E5931" t="str">
            <v>PACKING</v>
          </cell>
          <cell r="G5931" t="str">
            <v>New</v>
          </cell>
          <cell r="H5931" t="str">
            <v>Clear View Cover</v>
          </cell>
          <cell r="J5931">
            <v>213</v>
          </cell>
          <cell r="L5931">
            <v>13</v>
          </cell>
        </row>
        <row r="5932">
          <cell r="A5932" t="str">
            <v>M5</v>
          </cell>
          <cell r="B5932" t="str">
            <v>W22</v>
          </cell>
          <cell r="C5932">
            <v>43248</v>
          </cell>
          <cell r="D5932" t="str">
            <v>A</v>
          </cell>
          <cell r="E5932" t="str">
            <v>PACKING</v>
          </cell>
          <cell r="G5932" t="str">
            <v>New</v>
          </cell>
          <cell r="H5932" t="str">
            <v>Clear View Cover</v>
          </cell>
          <cell r="J5932">
            <v>1489</v>
          </cell>
          <cell r="L5932">
            <v>10</v>
          </cell>
        </row>
        <row r="5933">
          <cell r="A5933" t="str">
            <v>M5</v>
          </cell>
          <cell r="B5933" t="str">
            <v>W22</v>
          </cell>
          <cell r="C5933">
            <v>43248</v>
          </cell>
          <cell r="D5933" t="str">
            <v>A</v>
          </cell>
          <cell r="E5933" t="str">
            <v>ASSY</v>
          </cell>
          <cell r="G5933" t="str">
            <v>New Silicon</v>
          </cell>
          <cell r="H5933" t="str">
            <v>Silicon</v>
          </cell>
          <cell r="J5933">
            <v>120</v>
          </cell>
          <cell r="L5933">
            <v>3</v>
          </cell>
        </row>
        <row r="5934">
          <cell r="A5934" t="str">
            <v>M5</v>
          </cell>
          <cell r="B5934" t="str">
            <v>W22</v>
          </cell>
          <cell r="C5934">
            <v>43248</v>
          </cell>
          <cell r="D5934" t="str">
            <v>A</v>
          </cell>
          <cell r="E5934" t="str">
            <v>ASSY</v>
          </cell>
          <cell r="G5934" t="str">
            <v>New Silicon</v>
          </cell>
          <cell r="H5934" t="str">
            <v>Silicon</v>
          </cell>
          <cell r="J5934">
            <v>150</v>
          </cell>
          <cell r="L5934">
            <v>3</v>
          </cell>
        </row>
        <row r="5935">
          <cell r="A5935" t="str">
            <v>M5</v>
          </cell>
          <cell r="B5935" t="str">
            <v>W22</v>
          </cell>
          <cell r="C5935">
            <v>43248</v>
          </cell>
          <cell r="D5935" t="str">
            <v>A</v>
          </cell>
          <cell r="E5935" t="str">
            <v>ASSY</v>
          </cell>
          <cell r="G5935" t="str">
            <v>Old Silicon</v>
          </cell>
          <cell r="H5935" t="str">
            <v>Silicon</v>
          </cell>
          <cell r="J5935">
            <v>1740</v>
          </cell>
          <cell r="L5935">
            <v>12</v>
          </cell>
        </row>
        <row r="5936">
          <cell r="A5936" t="str">
            <v>M5</v>
          </cell>
          <cell r="B5936" t="str">
            <v>W22</v>
          </cell>
          <cell r="C5936">
            <v>43248</v>
          </cell>
          <cell r="D5936" t="str">
            <v>A</v>
          </cell>
          <cell r="E5936" t="str">
            <v>ASSY</v>
          </cell>
          <cell r="G5936" t="str">
            <v>Old</v>
          </cell>
          <cell r="H5936" t="str">
            <v>Book cover</v>
          </cell>
          <cell r="J5936">
            <v>219</v>
          </cell>
          <cell r="L5936">
            <v>0</v>
          </cell>
        </row>
        <row r="5937">
          <cell r="A5937" t="str">
            <v>M5</v>
          </cell>
          <cell r="B5937" t="str">
            <v>W22</v>
          </cell>
          <cell r="C5937">
            <v>43248</v>
          </cell>
          <cell r="D5937" t="str">
            <v>A</v>
          </cell>
          <cell r="E5937" t="str">
            <v>ASSY</v>
          </cell>
          <cell r="G5937" t="str">
            <v>Old</v>
          </cell>
          <cell r="H5937" t="str">
            <v>Book cover</v>
          </cell>
          <cell r="J5937">
            <v>1206</v>
          </cell>
          <cell r="L5937">
            <v>6</v>
          </cell>
        </row>
        <row r="5938">
          <cell r="A5938" t="str">
            <v>M5</v>
          </cell>
          <cell r="B5938" t="str">
            <v>W22</v>
          </cell>
          <cell r="C5938">
            <v>43248</v>
          </cell>
          <cell r="D5938" t="str">
            <v>A</v>
          </cell>
          <cell r="E5938" t="str">
            <v>ASSY</v>
          </cell>
          <cell r="G5938" t="str">
            <v>Old</v>
          </cell>
          <cell r="H5938" t="str">
            <v>Book cover</v>
          </cell>
          <cell r="J5938">
            <v>1013</v>
          </cell>
          <cell r="L5938">
            <v>3</v>
          </cell>
        </row>
        <row r="5939">
          <cell r="A5939" t="str">
            <v>M5</v>
          </cell>
          <cell r="B5939" t="str">
            <v>W22</v>
          </cell>
          <cell r="C5939">
            <v>43248</v>
          </cell>
          <cell r="D5939" t="str">
            <v>A</v>
          </cell>
          <cell r="E5939" t="str">
            <v>ASSY</v>
          </cell>
          <cell r="G5939" t="str">
            <v>Old</v>
          </cell>
          <cell r="H5939" t="str">
            <v>Book cover</v>
          </cell>
          <cell r="J5939">
            <v>1095</v>
          </cell>
          <cell r="L5939">
            <v>1</v>
          </cell>
        </row>
        <row r="5940">
          <cell r="A5940" t="str">
            <v>M5</v>
          </cell>
          <cell r="B5940" t="str">
            <v>W22</v>
          </cell>
          <cell r="C5940">
            <v>43248</v>
          </cell>
          <cell r="D5940" t="str">
            <v>A</v>
          </cell>
          <cell r="E5940" t="str">
            <v>ASSY</v>
          </cell>
          <cell r="G5940" t="str">
            <v>Old</v>
          </cell>
          <cell r="H5940" t="str">
            <v>Book cover</v>
          </cell>
          <cell r="J5940">
            <v>31</v>
          </cell>
          <cell r="L5940">
            <v>0</v>
          </cell>
        </row>
        <row r="5941">
          <cell r="A5941" t="str">
            <v>M5</v>
          </cell>
          <cell r="B5941" t="str">
            <v>W22</v>
          </cell>
          <cell r="C5941">
            <v>43248</v>
          </cell>
          <cell r="D5941" t="str">
            <v>A</v>
          </cell>
          <cell r="E5941" t="str">
            <v>ASSY</v>
          </cell>
          <cell r="G5941" t="str">
            <v>Old</v>
          </cell>
          <cell r="H5941" t="str">
            <v>Book cover</v>
          </cell>
          <cell r="J5941">
            <v>104</v>
          </cell>
          <cell r="L5941">
            <v>0</v>
          </cell>
        </row>
        <row r="5942">
          <cell r="A5942" t="str">
            <v>M5</v>
          </cell>
          <cell r="B5942" t="str">
            <v>W22</v>
          </cell>
          <cell r="C5942">
            <v>43248</v>
          </cell>
          <cell r="D5942" t="str">
            <v>A</v>
          </cell>
          <cell r="E5942" t="str">
            <v>ASSY</v>
          </cell>
          <cell r="G5942" t="str">
            <v>Old</v>
          </cell>
          <cell r="H5942" t="str">
            <v>Book cover</v>
          </cell>
          <cell r="J5942">
            <v>460</v>
          </cell>
          <cell r="L5942">
            <v>0</v>
          </cell>
        </row>
        <row r="5943">
          <cell r="A5943" t="str">
            <v>M5</v>
          </cell>
          <cell r="B5943" t="str">
            <v>W22</v>
          </cell>
          <cell r="C5943">
            <v>43248</v>
          </cell>
          <cell r="D5943" t="str">
            <v>A</v>
          </cell>
          <cell r="E5943" t="str">
            <v>MAIN HEATING</v>
          </cell>
          <cell r="G5943" t="str">
            <v>New</v>
          </cell>
          <cell r="H5943" t="str">
            <v>Clear View Cover</v>
          </cell>
          <cell r="J5943">
            <v>1292</v>
          </cell>
          <cell r="L5943">
            <v>0</v>
          </cell>
        </row>
        <row r="5944">
          <cell r="A5944" t="str">
            <v>M5</v>
          </cell>
          <cell r="B5944" t="str">
            <v>W22</v>
          </cell>
          <cell r="C5944">
            <v>43248</v>
          </cell>
          <cell r="D5944" t="str">
            <v>A</v>
          </cell>
          <cell r="E5944" t="str">
            <v>MAIN HEATING</v>
          </cell>
          <cell r="G5944" t="str">
            <v>New</v>
          </cell>
          <cell r="H5944" t="str">
            <v>Clear View Cover</v>
          </cell>
          <cell r="J5944">
            <v>279</v>
          </cell>
          <cell r="L5944">
            <v>0</v>
          </cell>
        </row>
        <row r="5945">
          <cell r="A5945" t="str">
            <v>M5</v>
          </cell>
          <cell r="B5945" t="str">
            <v>W22</v>
          </cell>
          <cell r="C5945">
            <v>43248</v>
          </cell>
          <cell r="D5945" t="str">
            <v>A</v>
          </cell>
          <cell r="E5945" t="str">
            <v>MAIN HEATING</v>
          </cell>
          <cell r="G5945" t="str">
            <v>New</v>
          </cell>
          <cell r="H5945" t="str">
            <v>Clear View Cover</v>
          </cell>
          <cell r="J5945">
            <v>1458</v>
          </cell>
          <cell r="L5945">
            <v>0</v>
          </cell>
        </row>
        <row r="5946">
          <cell r="A5946" t="str">
            <v>M5</v>
          </cell>
          <cell r="B5946" t="str">
            <v>W22</v>
          </cell>
          <cell r="C5946">
            <v>43248</v>
          </cell>
          <cell r="D5946" t="str">
            <v>A</v>
          </cell>
          <cell r="E5946" t="str">
            <v>MAIN HEATING</v>
          </cell>
          <cell r="G5946" t="str">
            <v>Old</v>
          </cell>
          <cell r="H5946" t="str">
            <v>Clear View Cover</v>
          </cell>
          <cell r="J5946">
            <v>665</v>
          </cell>
          <cell r="L5946">
            <v>0</v>
          </cell>
        </row>
        <row r="5947">
          <cell r="A5947" t="str">
            <v>M5</v>
          </cell>
          <cell r="B5947" t="str">
            <v>W22</v>
          </cell>
          <cell r="C5947">
            <v>43248</v>
          </cell>
          <cell r="D5947" t="str">
            <v>A</v>
          </cell>
          <cell r="E5947" t="str">
            <v>MAIN HEATING</v>
          </cell>
          <cell r="G5947" t="str">
            <v>Old</v>
          </cell>
          <cell r="H5947" t="str">
            <v>Clear View Cover</v>
          </cell>
          <cell r="J5947">
            <v>600</v>
          </cell>
          <cell r="L5947">
            <v>0</v>
          </cell>
        </row>
        <row r="5948">
          <cell r="A5948" t="str">
            <v>M5</v>
          </cell>
          <cell r="B5948" t="str">
            <v>W22</v>
          </cell>
          <cell r="C5948">
            <v>43248</v>
          </cell>
          <cell r="D5948" t="str">
            <v>A</v>
          </cell>
          <cell r="E5948" t="str">
            <v>MAIN HEATING</v>
          </cell>
          <cell r="G5948" t="str">
            <v>New</v>
          </cell>
          <cell r="H5948" t="str">
            <v>Clear View Cover</v>
          </cell>
          <cell r="J5948">
            <v>484</v>
          </cell>
          <cell r="L5948">
            <v>0</v>
          </cell>
        </row>
        <row r="5949">
          <cell r="A5949" t="str">
            <v>M5</v>
          </cell>
          <cell r="B5949" t="str">
            <v>W22</v>
          </cell>
          <cell r="C5949">
            <v>43248</v>
          </cell>
          <cell r="D5949" t="str">
            <v>A</v>
          </cell>
          <cell r="E5949" t="str">
            <v>MAIN HEATING</v>
          </cell>
          <cell r="G5949" t="str">
            <v>New</v>
          </cell>
          <cell r="H5949" t="str">
            <v>Clear View Cover</v>
          </cell>
          <cell r="J5949">
            <v>926</v>
          </cell>
          <cell r="L5949">
            <v>5</v>
          </cell>
        </row>
        <row r="5950">
          <cell r="A5950" t="str">
            <v>M5</v>
          </cell>
          <cell r="B5950" t="str">
            <v>W22</v>
          </cell>
          <cell r="C5950">
            <v>43248</v>
          </cell>
          <cell r="D5950" t="str">
            <v>A</v>
          </cell>
          <cell r="E5950" t="str">
            <v>IN T/P</v>
          </cell>
          <cell r="G5950" t="str">
            <v>New</v>
          </cell>
          <cell r="H5950" t="str">
            <v>Clear View Cover</v>
          </cell>
          <cell r="J5950">
            <v>1015</v>
          </cell>
          <cell r="L5950">
            <v>0</v>
          </cell>
        </row>
        <row r="5951">
          <cell r="A5951" t="str">
            <v>M5</v>
          </cell>
          <cell r="B5951" t="str">
            <v>W22</v>
          </cell>
          <cell r="C5951">
            <v>43248</v>
          </cell>
          <cell r="D5951" t="str">
            <v>A</v>
          </cell>
          <cell r="E5951" t="str">
            <v>IN T/P</v>
          </cell>
          <cell r="G5951" t="str">
            <v>New</v>
          </cell>
          <cell r="H5951" t="str">
            <v>Clear View Cover</v>
          </cell>
          <cell r="J5951">
            <v>54</v>
          </cell>
          <cell r="L5951">
            <v>0</v>
          </cell>
        </row>
        <row r="5952">
          <cell r="A5952" t="str">
            <v>M5</v>
          </cell>
          <cell r="B5952" t="str">
            <v>W22</v>
          </cell>
          <cell r="C5952">
            <v>43248</v>
          </cell>
          <cell r="D5952" t="str">
            <v>A</v>
          </cell>
          <cell r="E5952" t="str">
            <v>IN T/P</v>
          </cell>
          <cell r="G5952" t="str">
            <v>New</v>
          </cell>
          <cell r="H5952" t="str">
            <v>Clear View Cover</v>
          </cell>
          <cell r="J5952">
            <v>28</v>
          </cell>
          <cell r="L5952">
            <v>0</v>
          </cell>
        </row>
        <row r="5953">
          <cell r="A5953" t="str">
            <v>M5</v>
          </cell>
          <cell r="B5953" t="str">
            <v>W22</v>
          </cell>
          <cell r="C5953">
            <v>43248</v>
          </cell>
          <cell r="D5953" t="str">
            <v>A</v>
          </cell>
          <cell r="E5953" t="str">
            <v>IN T/P</v>
          </cell>
          <cell r="G5953" t="str">
            <v>New</v>
          </cell>
          <cell r="H5953" t="str">
            <v>Clear View Cover</v>
          </cell>
          <cell r="J5953">
            <v>484</v>
          </cell>
          <cell r="L5953">
            <v>0</v>
          </cell>
        </row>
        <row r="5954">
          <cell r="A5954" t="str">
            <v>M5</v>
          </cell>
          <cell r="B5954" t="str">
            <v>W22</v>
          </cell>
          <cell r="C5954">
            <v>43248</v>
          </cell>
          <cell r="D5954" t="str">
            <v>A</v>
          </cell>
          <cell r="E5954" t="str">
            <v>IN T/P</v>
          </cell>
          <cell r="G5954" t="str">
            <v>New</v>
          </cell>
          <cell r="H5954" t="str">
            <v>Clear View Cover</v>
          </cell>
          <cell r="J5954">
            <v>203</v>
          </cell>
          <cell r="L5954">
            <v>0</v>
          </cell>
        </row>
        <row r="5955">
          <cell r="A5955" t="str">
            <v>M5</v>
          </cell>
          <cell r="B5955" t="str">
            <v>W22</v>
          </cell>
          <cell r="C5955">
            <v>43248</v>
          </cell>
          <cell r="D5955" t="str">
            <v>A</v>
          </cell>
          <cell r="E5955" t="str">
            <v>IN T/P</v>
          </cell>
          <cell r="G5955" t="str">
            <v>New</v>
          </cell>
          <cell r="H5955" t="str">
            <v>Clear View Cover</v>
          </cell>
          <cell r="J5955">
            <v>1257</v>
          </cell>
          <cell r="L5955">
            <v>2</v>
          </cell>
        </row>
        <row r="5956">
          <cell r="A5956" t="str">
            <v>M5</v>
          </cell>
          <cell r="B5956" t="str">
            <v>W22</v>
          </cell>
          <cell r="C5956">
            <v>43248</v>
          </cell>
          <cell r="D5956" t="str">
            <v>A</v>
          </cell>
          <cell r="E5956" t="str">
            <v>IN T/P</v>
          </cell>
          <cell r="G5956" t="str">
            <v>New</v>
          </cell>
          <cell r="H5956" t="str">
            <v>Clear View Cover</v>
          </cell>
          <cell r="J5956">
            <v>1308</v>
          </cell>
          <cell r="L5956">
            <v>0</v>
          </cell>
        </row>
        <row r="5957">
          <cell r="A5957" t="str">
            <v>M5</v>
          </cell>
          <cell r="B5957" t="str">
            <v>W22</v>
          </cell>
          <cell r="C5957">
            <v>43248</v>
          </cell>
          <cell r="D5957" t="str">
            <v>A</v>
          </cell>
          <cell r="E5957" t="str">
            <v>IN T/P</v>
          </cell>
          <cell r="G5957" t="str">
            <v>New</v>
          </cell>
          <cell r="H5957" t="str">
            <v>Clear View Cover</v>
          </cell>
          <cell r="J5957">
            <v>279</v>
          </cell>
          <cell r="L5957">
            <v>0</v>
          </cell>
        </row>
        <row r="5958">
          <cell r="A5958" t="str">
            <v>M5</v>
          </cell>
          <cell r="B5958" t="str">
            <v>W22</v>
          </cell>
          <cell r="C5958">
            <v>43248</v>
          </cell>
          <cell r="D5958" t="str">
            <v>A</v>
          </cell>
          <cell r="E5958" t="str">
            <v>IN T/P</v>
          </cell>
          <cell r="G5958" t="str">
            <v>Old</v>
          </cell>
          <cell r="H5958" t="str">
            <v>Clear View Cover</v>
          </cell>
          <cell r="J5958">
            <v>825</v>
          </cell>
          <cell r="L5958">
            <v>6</v>
          </cell>
        </row>
        <row r="5959">
          <cell r="A5959" t="str">
            <v>M5</v>
          </cell>
          <cell r="B5959" t="str">
            <v>W22</v>
          </cell>
          <cell r="C5959">
            <v>43248</v>
          </cell>
          <cell r="D5959" t="str">
            <v>A</v>
          </cell>
          <cell r="E5959" t="str">
            <v>IN T/P</v>
          </cell>
          <cell r="G5959" t="str">
            <v>Old</v>
          </cell>
          <cell r="H5959" t="str">
            <v>Clear View Cover</v>
          </cell>
          <cell r="J5959">
            <v>420</v>
          </cell>
          <cell r="L5959">
            <v>0</v>
          </cell>
        </row>
        <row r="5960">
          <cell r="A5960" t="str">
            <v>M5</v>
          </cell>
          <cell r="B5960" t="str">
            <v>W22</v>
          </cell>
          <cell r="C5960">
            <v>43248</v>
          </cell>
          <cell r="D5960" t="str">
            <v>A</v>
          </cell>
          <cell r="E5960" t="str">
            <v>IN T/P</v>
          </cell>
          <cell r="G5960" t="str">
            <v>Old</v>
          </cell>
          <cell r="H5960" t="str">
            <v>Book cover</v>
          </cell>
          <cell r="J5960">
            <v>379</v>
          </cell>
          <cell r="L5960">
            <v>0</v>
          </cell>
        </row>
        <row r="5961">
          <cell r="A5961" t="str">
            <v>M5</v>
          </cell>
          <cell r="B5961" t="str">
            <v>W22</v>
          </cell>
          <cell r="C5961">
            <v>43248</v>
          </cell>
          <cell r="D5961" t="str">
            <v>A</v>
          </cell>
          <cell r="E5961" t="str">
            <v>IN T/P</v>
          </cell>
          <cell r="G5961" t="str">
            <v>Old</v>
          </cell>
          <cell r="H5961" t="str">
            <v>Book cover</v>
          </cell>
          <cell r="J5961">
            <v>1120</v>
          </cell>
          <cell r="L5961">
            <v>0</v>
          </cell>
        </row>
        <row r="5962">
          <cell r="A5962" t="str">
            <v>M5</v>
          </cell>
          <cell r="B5962" t="str">
            <v>W22</v>
          </cell>
          <cell r="C5962">
            <v>43248</v>
          </cell>
          <cell r="D5962" t="str">
            <v>A</v>
          </cell>
          <cell r="E5962" t="str">
            <v>IN T/P</v>
          </cell>
          <cell r="G5962" t="str">
            <v>Old</v>
          </cell>
          <cell r="H5962" t="str">
            <v>Book cover</v>
          </cell>
          <cell r="J5962">
            <v>560</v>
          </cell>
          <cell r="L5962">
            <v>0</v>
          </cell>
        </row>
        <row r="5963">
          <cell r="A5963" t="str">
            <v>M5</v>
          </cell>
          <cell r="B5963" t="str">
            <v>W22</v>
          </cell>
          <cell r="C5963">
            <v>43248</v>
          </cell>
          <cell r="D5963" t="str">
            <v>A</v>
          </cell>
          <cell r="E5963" t="str">
            <v>IN T/P</v>
          </cell>
          <cell r="G5963" t="str">
            <v>Old</v>
          </cell>
          <cell r="H5963" t="str">
            <v>Book cover</v>
          </cell>
          <cell r="J5963">
            <v>1060</v>
          </cell>
          <cell r="L5963">
            <v>0</v>
          </cell>
        </row>
        <row r="5964">
          <cell r="A5964" t="str">
            <v>M5</v>
          </cell>
          <cell r="B5964" t="str">
            <v>W22</v>
          </cell>
          <cell r="C5964">
            <v>43248</v>
          </cell>
          <cell r="D5964" t="str">
            <v>A</v>
          </cell>
          <cell r="E5964" t="str">
            <v>IN T/P</v>
          </cell>
          <cell r="G5964" t="str">
            <v>Old</v>
          </cell>
          <cell r="H5964" t="str">
            <v>Book cover</v>
          </cell>
          <cell r="J5964">
            <v>139</v>
          </cell>
          <cell r="L5964">
            <v>0</v>
          </cell>
        </row>
        <row r="5965">
          <cell r="A5965" t="str">
            <v>M5</v>
          </cell>
          <cell r="B5965" t="str">
            <v>W22</v>
          </cell>
          <cell r="C5965">
            <v>43248</v>
          </cell>
          <cell r="D5965" t="str">
            <v>A</v>
          </cell>
          <cell r="E5965" t="str">
            <v>IN T/P</v>
          </cell>
          <cell r="G5965" t="str">
            <v>Old</v>
          </cell>
          <cell r="H5965" t="str">
            <v>Book cover</v>
          </cell>
          <cell r="J5965">
            <v>1146</v>
          </cell>
          <cell r="L5965">
            <v>0</v>
          </cell>
        </row>
        <row r="5966">
          <cell r="A5966" t="str">
            <v>M5</v>
          </cell>
          <cell r="B5966" t="str">
            <v>W22</v>
          </cell>
          <cell r="C5966">
            <v>43248</v>
          </cell>
          <cell r="D5966" t="str">
            <v>A</v>
          </cell>
          <cell r="E5966" t="str">
            <v>IN VAI</v>
          </cell>
          <cell r="G5966" t="str">
            <v>Old</v>
          </cell>
          <cell r="H5966" t="str">
            <v>Flip Cover</v>
          </cell>
          <cell r="J5966">
            <v>1300</v>
          </cell>
          <cell r="L5966">
            <v>0</v>
          </cell>
        </row>
        <row r="5967">
          <cell r="A5967" t="str">
            <v>M5</v>
          </cell>
          <cell r="B5967" t="str">
            <v>W22</v>
          </cell>
          <cell r="C5967">
            <v>43248</v>
          </cell>
          <cell r="D5967" t="str">
            <v>A</v>
          </cell>
          <cell r="E5967" t="str">
            <v>IN VAI</v>
          </cell>
          <cell r="G5967" t="str">
            <v>Old</v>
          </cell>
          <cell r="H5967" t="str">
            <v>Flip Cover</v>
          </cell>
          <cell r="J5967">
            <v>1200</v>
          </cell>
          <cell r="L5967">
            <v>0</v>
          </cell>
        </row>
        <row r="5968">
          <cell r="A5968" t="str">
            <v>M5</v>
          </cell>
          <cell r="B5968" t="str">
            <v>W22</v>
          </cell>
          <cell r="C5968">
            <v>43248</v>
          </cell>
          <cell r="D5968" t="str">
            <v>A</v>
          </cell>
          <cell r="E5968" t="str">
            <v>MAIN HEATING</v>
          </cell>
          <cell r="G5968" t="str">
            <v>Old</v>
          </cell>
          <cell r="H5968" t="str">
            <v>Flip Cover</v>
          </cell>
          <cell r="J5968">
            <v>420</v>
          </cell>
          <cell r="L5968">
            <v>0</v>
          </cell>
        </row>
        <row r="5969">
          <cell r="A5969" t="str">
            <v>M5</v>
          </cell>
          <cell r="B5969" t="str">
            <v>W22</v>
          </cell>
          <cell r="C5969">
            <v>43248</v>
          </cell>
          <cell r="D5969" t="str">
            <v>A</v>
          </cell>
          <cell r="E5969" t="str">
            <v>MAIN HEATING</v>
          </cell>
          <cell r="G5969" t="str">
            <v>Old</v>
          </cell>
          <cell r="H5969" t="str">
            <v>Flip Cover</v>
          </cell>
          <cell r="J5969">
            <v>654</v>
          </cell>
          <cell r="L5969">
            <v>0</v>
          </cell>
        </row>
        <row r="5970">
          <cell r="A5970" t="str">
            <v>M5</v>
          </cell>
          <cell r="B5970" t="str">
            <v>W22</v>
          </cell>
          <cell r="C5970">
            <v>43248</v>
          </cell>
          <cell r="D5970" t="str">
            <v>A</v>
          </cell>
          <cell r="E5970" t="str">
            <v>MAIN HEATING</v>
          </cell>
          <cell r="G5970" t="str">
            <v>Old</v>
          </cell>
          <cell r="H5970" t="str">
            <v>Book cover</v>
          </cell>
          <cell r="J5970">
            <v>446</v>
          </cell>
          <cell r="L5970">
            <v>0</v>
          </cell>
        </row>
        <row r="5971">
          <cell r="A5971" t="str">
            <v>M5</v>
          </cell>
          <cell r="B5971" t="str">
            <v>W22</v>
          </cell>
          <cell r="C5971">
            <v>43248</v>
          </cell>
          <cell r="D5971" t="str">
            <v>A</v>
          </cell>
          <cell r="E5971" t="str">
            <v>ASSY</v>
          </cell>
          <cell r="G5971" t="str">
            <v>Old</v>
          </cell>
          <cell r="H5971" t="str">
            <v>Clear View Cover</v>
          </cell>
          <cell r="J5971">
            <v>1478</v>
          </cell>
          <cell r="L5971">
            <v>7</v>
          </cell>
        </row>
        <row r="5972">
          <cell r="A5972" t="str">
            <v>M5</v>
          </cell>
          <cell r="B5972" t="str">
            <v>W22</v>
          </cell>
          <cell r="C5972">
            <v>43248</v>
          </cell>
          <cell r="D5972" t="str">
            <v>A</v>
          </cell>
          <cell r="E5972" t="str">
            <v>ASSY</v>
          </cell>
          <cell r="G5972" t="str">
            <v>Old</v>
          </cell>
          <cell r="H5972" t="str">
            <v>Clear View Cover</v>
          </cell>
          <cell r="J5972">
            <v>728</v>
          </cell>
          <cell r="L5972">
            <v>0</v>
          </cell>
        </row>
        <row r="5973">
          <cell r="A5973" t="str">
            <v>M5</v>
          </cell>
          <cell r="B5973" t="str">
            <v>W22</v>
          </cell>
          <cell r="C5973">
            <v>43248</v>
          </cell>
          <cell r="D5973" t="str">
            <v>A</v>
          </cell>
          <cell r="E5973" t="str">
            <v>ASSY</v>
          </cell>
          <cell r="G5973" t="str">
            <v>Old</v>
          </cell>
          <cell r="H5973" t="str">
            <v>Clear View Cover</v>
          </cell>
          <cell r="J5973">
            <v>784</v>
          </cell>
          <cell r="L5973">
            <v>0</v>
          </cell>
        </row>
        <row r="5974">
          <cell r="A5974" t="str">
            <v>M5</v>
          </cell>
          <cell r="B5974" t="str">
            <v>W22</v>
          </cell>
          <cell r="C5974">
            <v>43248</v>
          </cell>
          <cell r="D5974" t="str">
            <v>A</v>
          </cell>
          <cell r="E5974" t="str">
            <v>ASSY</v>
          </cell>
          <cell r="G5974" t="str">
            <v>Old</v>
          </cell>
          <cell r="H5974" t="str">
            <v>Flip Cover</v>
          </cell>
          <cell r="J5974">
            <v>1837</v>
          </cell>
          <cell r="L5974">
            <v>1</v>
          </cell>
        </row>
        <row r="5975">
          <cell r="A5975" t="str">
            <v>M5</v>
          </cell>
          <cell r="B5975" t="str">
            <v>W22</v>
          </cell>
          <cell r="C5975">
            <v>43248</v>
          </cell>
          <cell r="D5975" t="str">
            <v>A</v>
          </cell>
          <cell r="E5975" t="str">
            <v>ASSY</v>
          </cell>
          <cell r="G5975" t="str">
            <v>Old</v>
          </cell>
          <cell r="H5975" t="str">
            <v>Flip Cover</v>
          </cell>
          <cell r="J5975">
            <v>357</v>
          </cell>
          <cell r="L5975">
            <v>2</v>
          </cell>
        </row>
        <row r="5976">
          <cell r="A5976" t="str">
            <v>M5</v>
          </cell>
          <cell r="B5976" t="str">
            <v>W22</v>
          </cell>
          <cell r="C5976">
            <v>43248</v>
          </cell>
          <cell r="D5976" t="str">
            <v>A</v>
          </cell>
          <cell r="E5976" t="str">
            <v>ASSY</v>
          </cell>
          <cell r="G5976" t="str">
            <v>Old</v>
          </cell>
          <cell r="H5976" t="str">
            <v>Flip Cover</v>
          </cell>
          <cell r="J5976">
            <v>693</v>
          </cell>
          <cell r="L5976">
            <v>1</v>
          </cell>
        </row>
        <row r="5977">
          <cell r="A5977" t="str">
            <v>M5</v>
          </cell>
          <cell r="B5977" t="str">
            <v>W22</v>
          </cell>
          <cell r="C5977">
            <v>43248</v>
          </cell>
          <cell r="D5977" t="str">
            <v>A</v>
          </cell>
          <cell r="E5977" t="str">
            <v>ASSY</v>
          </cell>
          <cell r="G5977" t="str">
            <v>Old</v>
          </cell>
          <cell r="H5977" t="str">
            <v>Flip Cover</v>
          </cell>
          <cell r="J5977">
            <v>330</v>
          </cell>
          <cell r="L5977">
            <v>0</v>
          </cell>
        </row>
        <row r="5978">
          <cell r="A5978" t="str">
            <v>M5</v>
          </cell>
          <cell r="B5978" t="str">
            <v>W22</v>
          </cell>
          <cell r="C5978">
            <v>43248</v>
          </cell>
          <cell r="D5978" t="str">
            <v>A</v>
          </cell>
          <cell r="E5978" t="str">
            <v>ASSY</v>
          </cell>
          <cell r="G5978" t="str">
            <v>Old</v>
          </cell>
          <cell r="H5978" t="str">
            <v>Flip Cover</v>
          </cell>
          <cell r="J5978">
            <v>293</v>
          </cell>
          <cell r="L5978">
            <v>0</v>
          </cell>
        </row>
        <row r="5979">
          <cell r="A5979" t="str">
            <v>M5</v>
          </cell>
          <cell r="B5979" t="str">
            <v>W22</v>
          </cell>
          <cell r="C5979">
            <v>43248</v>
          </cell>
          <cell r="D5979" t="str">
            <v>A</v>
          </cell>
          <cell r="E5979" t="str">
            <v>ASSY</v>
          </cell>
          <cell r="G5979" t="str">
            <v>Old</v>
          </cell>
          <cell r="H5979" t="str">
            <v>Clear View Cover</v>
          </cell>
          <cell r="J5979">
            <v>458</v>
          </cell>
          <cell r="L5979">
            <v>0</v>
          </cell>
        </row>
        <row r="5980">
          <cell r="A5980" t="str">
            <v>M5</v>
          </cell>
          <cell r="B5980" t="str">
            <v>W22</v>
          </cell>
          <cell r="C5980">
            <v>43248</v>
          </cell>
          <cell r="D5980" t="str">
            <v>A</v>
          </cell>
          <cell r="E5980" t="str">
            <v>ASSY</v>
          </cell>
          <cell r="G5980" t="str">
            <v>New</v>
          </cell>
          <cell r="H5980" t="str">
            <v>Clear View Cover</v>
          </cell>
          <cell r="J5980">
            <v>433</v>
          </cell>
          <cell r="L5980">
            <v>0</v>
          </cell>
        </row>
        <row r="5981">
          <cell r="A5981" t="str">
            <v>M5</v>
          </cell>
          <cell r="B5981" t="str">
            <v>W22</v>
          </cell>
          <cell r="C5981">
            <v>43248</v>
          </cell>
          <cell r="D5981" t="str">
            <v>A</v>
          </cell>
          <cell r="E5981" t="str">
            <v>ASSY</v>
          </cell>
          <cell r="G5981" t="str">
            <v>New</v>
          </cell>
          <cell r="H5981" t="str">
            <v>Clear View Cover</v>
          </cell>
          <cell r="J5981">
            <v>460</v>
          </cell>
          <cell r="L5981">
            <v>0</v>
          </cell>
        </row>
        <row r="5982">
          <cell r="A5982" t="str">
            <v>M5</v>
          </cell>
          <cell r="B5982" t="str">
            <v>W22</v>
          </cell>
          <cell r="C5982">
            <v>43248</v>
          </cell>
          <cell r="D5982" t="str">
            <v>A</v>
          </cell>
          <cell r="E5982" t="str">
            <v>ASSY</v>
          </cell>
          <cell r="G5982" t="str">
            <v>New</v>
          </cell>
          <cell r="H5982" t="str">
            <v>Clear View Cover</v>
          </cell>
          <cell r="J5982">
            <v>1288</v>
          </cell>
          <cell r="L5982">
            <v>2</v>
          </cell>
        </row>
        <row r="5983">
          <cell r="A5983" t="str">
            <v>M5</v>
          </cell>
          <cell r="B5983" t="str">
            <v>W22</v>
          </cell>
          <cell r="C5983">
            <v>43248</v>
          </cell>
          <cell r="D5983" t="str">
            <v>A</v>
          </cell>
          <cell r="E5983" t="str">
            <v>ASSY</v>
          </cell>
          <cell r="G5983" t="str">
            <v>New</v>
          </cell>
          <cell r="H5983" t="str">
            <v>Clear View Cover</v>
          </cell>
          <cell r="J5983">
            <v>852</v>
          </cell>
          <cell r="L5983">
            <v>0</v>
          </cell>
        </row>
        <row r="5984">
          <cell r="A5984" t="str">
            <v>M5</v>
          </cell>
          <cell r="B5984" t="str">
            <v>W22</v>
          </cell>
          <cell r="C5984">
            <v>43248</v>
          </cell>
          <cell r="D5984" t="str">
            <v>A</v>
          </cell>
          <cell r="E5984" t="str">
            <v>EDGE COATING</v>
          </cell>
          <cell r="G5984" t="str">
            <v>Old</v>
          </cell>
          <cell r="H5984" t="str">
            <v>Book cover</v>
          </cell>
          <cell r="J5984">
            <v>1531</v>
          </cell>
          <cell r="L5984">
            <v>0</v>
          </cell>
        </row>
        <row r="5985">
          <cell r="A5985" t="str">
            <v>M5</v>
          </cell>
          <cell r="B5985" t="str">
            <v>W22</v>
          </cell>
          <cell r="C5985">
            <v>43248</v>
          </cell>
          <cell r="D5985" t="str">
            <v>A</v>
          </cell>
          <cell r="E5985" t="str">
            <v>EDGE COATING</v>
          </cell>
          <cell r="G5985" t="str">
            <v>Old</v>
          </cell>
          <cell r="H5985" t="str">
            <v>Book cover</v>
          </cell>
          <cell r="J5985">
            <v>808</v>
          </cell>
          <cell r="L5985">
            <v>0</v>
          </cell>
        </row>
        <row r="5986">
          <cell r="A5986" t="str">
            <v>M5</v>
          </cell>
          <cell r="B5986" t="str">
            <v>W22</v>
          </cell>
          <cell r="C5986">
            <v>43248</v>
          </cell>
          <cell r="D5986" t="str">
            <v>A</v>
          </cell>
          <cell r="E5986" t="str">
            <v>EDGE COATING</v>
          </cell>
          <cell r="G5986" t="str">
            <v>Old</v>
          </cell>
          <cell r="H5986" t="str">
            <v>Book cover</v>
          </cell>
          <cell r="J5986">
            <v>844</v>
          </cell>
          <cell r="L5986">
            <v>1</v>
          </cell>
        </row>
        <row r="5987">
          <cell r="A5987" t="str">
            <v>M5</v>
          </cell>
          <cell r="B5987" t="str">
            <v>W22</v>
          </cell>
          <cell r="C5987">
            <v>43248</v>
          </cell>
          <cell r="D5987" t="str">
            <v>A</v>
          </cell>
          <cell r="E5987" t="str">
            <v>EDGE COATING</v>
          </cell>
          <cell r="G5987" t="str">
            <v>Old</v>
          </cell>
          <cell r="H5987" t="str">
            <v>Book cover</v>
          </cell>
          <cell r="J5987">
            <v>108</v>
          </cell>
          <cell r="L5987">
            <v>0</v>
          </cell>
        </row>
        <row r="5988">
          <cell r="A5988" t="str">
            <v>M5</v>
          </cell>
          <cell r="B5988" t="str">
            <v>W22</v>
          </cell>
          <cell r="C5988">
            <v>43248</v>
          </cell>
          <cell r="D5988" t="str">
            <v>A</v>
          </cell>
          <cell r="E5988" t="str">
            <v>EDGE COATING</v>
          </cell>
          <cell r="G5988" t="str">
            <v>Old</v>
          </cell>
          <cell r="H5988" t="str">
            <v>Book cover</v>
          </cell>
          <cell r="J5988">
            <v>37</v>
          </cell>
          <cell r="L5988">
            <v>0</v>
          </cell>
        </row>
        <row r="5989">
          <cell r="A5989" t="str">
            <v>M5</v>
          </cell>
          <cell r="B5989" t="str">
            <v>W22</v>
          </cell>
          <cell r="C5989">
            <v>43248</v>
          </cell>
          <cell r="D5989" t="str">
            <v>A</v>
          </cell>
          <cell r="E5989" t="str">
            <v>EDGE COATING</v>
          </cell>
          <cell r="G5989" t="str">
            <v>Old</v>
          </cell>
          <cell r="H5989" t="str">
            <v>Book cover</v>
          </cell>
          <cell r="J5989">
            <v>563</v>
          </cell>
          <cell r="L5989">
            <v>0</v>
          </cell>
        </row>
        <row r="5990">
          <cell r="A5990" t="str">
            <v>M5</v>
          </cell>
          <cell r="B5990" t="str">
            <v>W22</v>
          </cell>
          <cell r="C5990">
            <v>43248</v>
          </cell>
          <cell r="D5990" t="str">
            <v>A</v>
          </cell>
          <cell r="E5990" t="str">
            <v>EDGE COATING</v>
          </cell>
          <cell r="G5990" t="str">
            <v>Old</v>
          </cell>
          <cell r="H5990" t="str">
            <v>Book cover</v>
          </cell>
          <cell r="J5990">
            <v>45</v>
          </cell>
          <cell r="L5990">
            <v>0</v>
          </cell>
        </row>
        <row r="5991">
          <cell r="A5991" t="str">
            <v>M5</v>
          </cell>
          <cell r="B5991" t="str">
            <v>W22</v>
          </cell>
          <cell r="C5991">
            <v>43248</v>
          </cell>
          <cell r="D5991" t="str">
            <v>A</v>
          </cell>
          <cell r="E5991" t="str">
            <v>EDGE COATING</v>
          </cell>
          <cell r="G5991" t="str">
            <v>Old</v>
          </cell>
          <cell r="H5991" t="str">
            <v>Book cover</v>
          </cell>
          <cell r="J5991">
            <v>137</v>
          </cell>
          <cell r="L5991">
            <v>2</v>
          </cell>
        </row>
        <row r="5992">
          <cell r="A5992" t="str">
            <v>M5</v>
          </cell>
          <cell r="B5992" t="str">
            <v>W22</v>
          </cell>
          <cell r="C5992">
            <v>43248</v>
          </cell>
          <cell r="D5992" t="str">
            <v>A</v>
          </cell>
          <cell r="E5992" t="str">
            <v>EDGE COATING</v>
          </cell>
          <cell r="G5992" t="str">
            <v>Old</v>
          </cell>
          <cell r="H5992" t="str">
            <v>Flip Cover</v>
          </cell>
          <cell r="J5992">
            <v>698</v>
          </cell>
          <cell r="L5992">
            <v>0</v>
          </cell>
        </row>
        <row r="5993">
          <cell r="A5993" t="str">
            <v>M5</v>
          </cell>
          <cell r="B5993" t="str">
            <v>W22</v>
          </cell>
          <cell r="C5993">
            <v>43248</v>
          </cell>
          <cell r="D5993" t="str">
            <v>A</v>
          </cell>
          <cell r="E5993" t="str">
            <v>EDGE COATING</v>
          </cell>
          <cell r="G5993" t="str">
            <v>Old</v>
          </cell>
          <cell r="H5993" t="str">
            <v>Flip Cover</v>
          </cell>
          <cell r="J5993">
            <v>366</v>
          </cell>
          <cell r="L5993">
            <v>1</v>
          </cell>
        </row>
        <row r="5994">
          <cell r="A5994" t="str">
            <v>M5</v>
          </cell>
          <cell r="B5994" t="str">
            <v>W22</v>
          </cell>
          <cell r="C5994">
            <v>43248</v>
          </cell>
          <cell r="D5994" t="str">
            <v>A</v>
          </cell>
          <cell r="E5994" t="str">
            <v>EDGE COATING</v>
          </cell>
          <cell r="G5994" t="str">
            <v>Old</v>
          </cell>
          <cell r="H5994" t="str">
            <v>Clear View Cover</v>
          </cell>
          <cell r="J5994">
            <v>1506</v>
          </cell>
          <cell r="L5994">
            <v>3</v>
          </cell>
        </row>
        <row r="5995">
          <cell r="A5995" t="str">
            <v>M5</v>
          </cell>
          <cell r="B5995" t="str">
            <v>W22</v>
          </cell>
          <cell r="C5995">
            <v>43248</v>
          </cell>
          <cell r="D5995" t="str">
            <v>A</v>
          </cell>
          <cell r="E5995" t="str">
            <v>EDGE COATING</v>
          </cell>
          <cell r="G5995" t="str">
            <v>Old</v>
          </cell>
          <cell r="H5995" t="str">
            <v>Clear View Cover</v>
          </cell>
          <cell r="J5995">
            <v>694</v>
          </cell>
          <cell r="L5995">
            <v>1</v>
          </cell>
        </row>
        <row r="5996">
          <cell r="A5996" t="str">
            <v>M5</v>
          </cell>
          <cell r="B5996" t="str">
            <v>W22</v>
          </cell>
          <cell r="C5996">
            <v>43248</v>
          </cell>
          <cell r="D5996" t="str">
            <v>A</v>
          </cell>
          <cell r="E5996" t="str">
            <v>EDGE COATING</v>
          </cell>
          <cell r="G5996" t="str">
            <v>Old</v>
          </cell>
          <cell r="H5996" t="str">
            <v>Clear View Cover</v>
          </cell>
          <cell r="J5996">
            <v>731</v>
          </cell>
          <cell r="L5996">
            <v>2</v>
          </cell>
        </row>
        <row r="5997">
          <cell r="A5997" t="str">
            <v>M5</v>
          </cell>
          <cell r="B5997" t="str">
            <v>W22</v>
          </cell>
          <cell r="C5997">
            <v>43248</v>
          </cell>
          <cell r="D5997" t="str">
            <v>A</v>
          </cell>
          <cell r="E5997" t="str">
            <v>EDGE COATING</v>
          </cell>
          <cell r="G5997" t="str">
            <v>New</v>
          </cell>
          <cell r="H5997" t="str">
            <v>Clear View Cover</v>
          </cell>
          <cell r="J5997">
            <v>418</v>
          </cell>
          <cell r="L5997">
            <v>0</v>
          </cell>
        </row>
        <row r="5998">
          <cell r="A5998" t="str">
            <v>M5</v>
          </cell>
          <cell r="B5998" t="str">
            <v>W22</v>
          </cell>
          <cell r="C5998">
            <v>43248</v>
          </cell>
          <cell r="D5998" t="str">
            <v>A</v>
          </cell>
          <cell r="E5998" t="str">
            <v>EDGE COATING</v>
          </cell>
          <cell r="G5998" t="str">
            <v>New</v>
          </cell>
          <cell r="H5998" t="str">
            <v>Clear View Cover</v>
          </cell>
          <cell r="J5998">
            <v>362</v>
          </cell>
          <cell r="L5998">
            <v>6</v>
          </cell>
        </row>
        <row r="5999">
          <cell r="A5999" t="str">
            <v>M5</v>
          </cell>
          <cell r="B5999" t="str">
            <v>W22</v>
          </cell>
          <cell r="C5999">
            <v>43248</v>
          </cell>
          <cell r="D5999" t="str">
            <v>A</v>
          </cell>
          <cell r="E5999" t="str">
            <v>EDGE COATING</v>
          </cell>
          <cell r="G5999" t="str">
            <v>New</v>
          </cell>
          <cell r="H5999" t="str">
            <v>Clear View Cover</v>
          </cell>
          <cell r="J5999">
            <v>1662</v>
          </cell>
          <cell r="L5999">
            <v>10</v>
          </cell>
        </row>
        <row r="6000">
          <cell r="A6000" t="str">
            <v>M5</v>
          </cell>
          <cell r="B6000" t="str">
            <v>W22</v>
          </cell>
          <cell r="C6000">
            <v>43248</v>
          </cell>
          <cell r="D6000" t="str">
            <v>A</v>
          </cell>
          <cell r="E6000" t="str">
            <v>EDGE COATING</v>
          </cell>
          <cell r="G6000" t="str">
            <v>New</v>
          </cell>
          <cell r="H6000" t="str">
            <v>Clear View Cover</v>
          </cell>
          <cell r="J6000">
            <v>68</v>
          </cell>
          <cell r="L6000">
            <v>0</v>
          </cell>
        </row>
        <row r="6001">
          <cell r="A6001" t="str">
            <v>M5</v>
          </cell>
          <cell r="B6001" t="str">
            <v>W22</v>
          </cell>
          <cell r="C6001">
            <v>43248</v>
          </cell>
          <cell r="D6001" t="str">
            <v>A</v>
          </cell>
          <cell r="E6001" t="str">
            <v>EDGE COATING</v>
          </cell>
          <cell r="G6001" t="str">
            <v>Old</v>
          </cell>
          <cell r="H6001" t="str">
            <v>Clear View Cover</v>
          </cell>
          <cell r="J6001">
            <v>384</v>
          </cell>
          <cell r="L6001">
            <v>9</v>
          </cell>
        </row>
        <row r="6002">
          <cell r="A6002" t="str">
            <v>M5</v>
          </cell>
          <cell r="B6002" t="str">
            <v>W22</v>
          </cell>
          <cell r="C6002">
            <v>43248</v>
          </cell>
          <cell r="D6002" t="str">
            <v>B</v>
          </cell>
          <cell r="E6002" t="str">
            <v>IN T/P</v>
          </cell>
          <cell r="G6002" t="str">
            <v>Old</v>
          </cell>
          <cell r="H6002" t="str">
            <v>Book cover</v>
          </cell>
          <cell r="J6002">
            <v>1140</v>
          </cell>
          <cell r="L6002">
            <v>0</v>
          </cell>
        </row>
        <row r="6003">
          <cell r="A6003" t="str">
            <v>M5</v>
          </cell>
          <cell r="B6003" t="str">
            <v>W22</v>
          </cell>
          <cell r="C6003">
            <v>43248</v>
          </cell>
          <cell r="D6003" t="str">
            <v>B</v>
          </cell>
          <cell r="E6003" t="str">
            <v>IN T/P</v>
          </cell>
          <cell r="G6003" t="str">
            <v>Old</v>
          </cell>
          <cell r="H6003" t="str">
            <v>Book cover</v>
          </cell>
          <cell r="J6003">
            <v>319</v>
          </cell>
          <cell r="L6003">
            <v>0</v>
          </cell>
        </row>
        <row r="6004">
          <cell r="A6004" t="str">
            <v>M5</v>
          </cell>
          <cell r="B6004" t="str">
            <v>W22</v>
          </cell>
          <cell r="C6004">
            <v>43248</v>
          </cell>
          <cell r="D6004" t="str">
            <v>B</v>
          </cell>
          <cell r="E6004" t="str">
            <v>IN T/P</v>
          </cell>
          <cell r="G6004" t="str">
            <v>Old</v>
          </cell>
          <cell r="H6004" t="str">
            <v>Book cover</v>
          </cell>
          <cell r="J6004">
            <v>389</v>
          </cell>
          <cell r="L6004">
            <v>0</v>
          </cell>
        </row>
        <row r="6005">
          <cell r="A6005" t="str">
            <v>M5</v>
          </cell>
          <cell r="B6005" t="str">
            <v>W22</v>
          </cell>
          <cell r="C6005">
            <v>43248</v>
          </cell>
          <cell r="D6005" t="str">
            <v>B</v>
          </cell>
          <cell r="E6005" t="str">
            <v>IN T/P</v>
          </cell>
          <cell r="G6005" t="str">
            <v>Old</v>
          </cell>
          <cell r="H6005" t="str">
            <v>Book cover</v>
          </cell>
          <cell r="J6005">
            <v>251</v>
          </cell>
          <cell r="L6005">
            <v>0</v>
          </cell>
        </row>
        <row r="6006">
          <cell r="A6006" t="str">
            <v>M5</v>
          </cell>
          <cell r="B6006" t="str">
            <v>W22</v>
          </cell>
          <cell r="C6006">
            <v>43248</v>
          </cell>
          <cell r="D6006" t="str">
            <v>B</v>
          </cell>
          <cell r="E6006" t="str">
            <v>IN T/P</v>
          </cell>
          <cell r="G6006" t="str">
            <v>Old</v>
          </cell>
          <cell r="H6006" t="str">
            <v>Book cover</v>
          </cell>
          <cell r="J6006">
            <v>971</v>
          </cell>
          <cell r="L6006">
            <v>0</v>
          </cell>
        </row>
        <row r="6007">
          <cell r="A6007" t="str">
            <v>M5</v>
          </cell>
          <cell r="B6007" t="str">
            <v>W22</v>
          </cell>
          <cell r="C6007">
            <v>43248</v>
          </cell>
          <cell r="D6007" t="str">
            <v>B</v>
          </cell>
          <cell r="E6007" t="str">
            <v>IN T/P</v>
          </cell>
          <cell r="G6007" t="str">
            <v>Old</v>
          </cell>
          <cell r="H6007" t="str">
            <v>Book cover</v>
          </cell>
          <cell r="J6007">
            <v>92</v>
          </cell>
          <cell r="L6007">
            <v>0</v>
          </cell>
        </row>
        <row r="6008">
          <cell r="A6008" t="str">
            <v>M5</v>
          </cell>
          <cell r="B6008" t="str">
            <v>W22</v>
          </cell>
          <cell r="C6008">
            <v>43248</v>
          </cell>
          <cell r="D6008" t="str">
            <v>B</v>
          </cell>
          <cell r="E6008" t="str">
            <v>IN VAI</v>
          </cell>
          <cell r="G6008" t="str">
            <v>Old</v>
          </cell>
          <cell r="H6008" t="str">
            <v>Flip Cover</v>
          </cell>
          <cell r="J6008">
            <v>700</v>
          </cell>
          <cell r="L6008">
            <v>0</v>
          </cell>
        </row>
        <row r="6009">
          <cell r="A6009" t="str">
            <v>M5</v>
          </cell>
          <cell r="B6009" t="str">
            <v>W22</v>
          </cell>
          <cell r="C6009">
            <v>43248</v>
          </cell>
          <cell r="D6009" t="str">
            <v>B</v>
          </cell>
          <cell r="E6009" t="str">
            <v>EDGE COATING</v>
          </cell>
          <cell r="G6009" t="str">
            <v>Old</v>
          </cell>
          <cell r="H6009" t="str">
            <v>Book cover</v>
          </cell>
          <cell r="J6009">
            <v>1131</v>
          </cell>
          <cell r="L6009">
            <v>0</v>
          </cell>
        </row>
        <row r="6010">
          <cell r="A6010" t="str">
            <v>M5</v>
          </cell>
          <cell r="B6010" t="str">
            <v>W22</v>
          </cell>
          <cell r="C6010">
            <v>43248</v>
          </cell>
          <cell r="D6010" t="str">
            <v>B</v>
          </cell>
          <cell r="E6010" t="str">
            <v>EDGE COATING</v>
          </cell>
          <cell r="G6010" t="str">
            <v>Old</v>
          </cell>
          <cell r="H6010" t="str">
            <v>Book cover</v>
          </cell>
          <cell r="J6010">
            <v>607</v>
          </cell>
          <cell r="L6010">
            <v>0</v>
          </cell>
        </row>
        <row r="6011">
          <cell r="A6011" t="str">
            <v>M5</v>
          </cell>
          <cell r="B6011" t="str">
            <v>W22</v>
          </cell>
          <cell r="C6011">
            <v>43248</v>
          </cell>
          <cell r="D6011" t="str">
            <v>B</v>
          </cell>
          <cell r="E6011" t="str">
            <v>EDGE COATING</v>
          </cell>
          <cell r="G6011" t="str">
            <v>Old</v>
          </cell>
          <cell r="H6011" t="str">
            <v>Book cover</v>
          </cell>
          <cell r="J6011">
            <v>935</v>
          </cell>
          <cell r="L6011">
            <v>0</v>
          </cell>
        </row>
        <row r="6012">
          <cell r="A6012" t="str">
            <v>M5</v>
          </cell>
          <cell r="B6012" t="str">
            <v>W22</v>
          </cell>
          <cell r="C6012">
            <v>43248</v>
          </cell>
          <cell r="D6012" t="str">
            <v>B</v>
          </cell>
          <cell r="E6012" t="str">
            <v>EDGE COATING</v>
          </cell>
          <cell r="G6012" t="str">
            <v>Old</v>
          </cell>
          <cell r="H6012" t="str">
            <v>Book cover</v>
          </cell>
          <cell r="J6012">
            <v>360</v>
          </cell>
          <cell r="L6012">
            <v>0</v>
          </cell>
        </row>
        <row r="6013">
          <cell r="A6013" t="str">
            <v>M5</v>
          </cell>
          <cell r="B6013" t="str">
            <v>W22</v>
          </cell>
          <cell r="C6013">
            <v>43248</v>
          </cell>
          <cell r="D6013" t="str">
            <v>B</v>
          </cell>
          <cell r="E6013" t="str">
            <v>EDGE COATING</v>
          </cell>
          <cell r="G6013" t="str">
            <v>Old</v>
          </cell>
          <cell r="H6013" t="str">
            <v>Book cover</v>
          </cell>
          <cell r="J6013">
            <v>48</v>
          </cell>
          <cell r="L6013">
            <v>0</v>
          </cell>
        </row>
        <row r="6014">
          <cell r="A6014" t="str">
            <v>M5</v>
          </cell>
          <cell r="B6014" t="str">
            <v>W22</v>
          </cell>
          <cell r="C6014">
            <v>43248</v>
          </cell>
          <cell r="D6014" t="str">
            <v>B</v>
          </cell>
          <cell r="E6014" t="str">
            <v>ASSY</v>
          </cell>
          <cell r="G6014" t="str">
            <v>Old</v>
          </cell>
          <cell r="H6014" t="str">
            <v>Book cover</v>
          </cell>
          <cell r="J6014">
            <v>41</v>
          </cell>
          <cell r="L6014">
            <v>0</v>
          </cell>
        </row>
        <row r="6015">
          <cell r="A6015" t="str">
            <v>M5</v>
          </cell>
          <cell r="B6015" t="str">
            <v>W22</v>
          </cell>
          <cell r="C6015">
            <v>43248</v>
          </cell>
          <cell r="D6015" t="str">
            <v>B</v>
          </cell>
          <cell r="E6015" t="str">
            <v>ASSY</v>
          </cell>
          <cell r="G6015" t="str">
            <v>Old</v>
          </cell>
          <cell r="H6015" t="str">
            <v>Book cover</v>
          </cell>
          <cell r="J6015">
            <v>172</v>
          </cell>
          <cell r="L6015">
            <v>3</v>
          </cell>
        </row>
        <row r="6016">
          <cell r="A6016" t="str">
            <v>M5</v>
          </cell>
          <cell r="B6016" t="str">
            <v>W22</v>
          </cell>
          <cell r="C6016">
            <v>43248</v>
          </cell>
          <cell r="D6016" t="str">
            <v>B</v>
          </cell>
          <cell r="E6016" t="str">
            <v>ASSY</v>
          </cell>
          <cell r="G6016" t="str">
            <v>Old</v>
          </cell>
          <cell r="H6016" t="str">
            <v>Book cover</v>
          </cell>
          <cell r="J6016">
            <v>724</v>
          </cell>
          <cell r="L6016">
            <v>4</v>
          </cell>
        </row>
        <row r="6017">
          <cell r="A6017" t="str">
            <v>M5</v>
          </cell>
          <cell r="B6017" t="str">
            <v>W22</v>
          </cell>
          <cell r="C6017">
            <v>43248</v>
          </cell>
          <cell r="D6017" t="str">
            <v>B</v>
          </cell>
          <cell r="E6017" t="str">
            <v>ASSY</v>
          </cell>
          <cell r="G6017" t="str">
            <v>Old</v>
          </cell>
          <cell r="H6017" t="str">
            <v>Book cover</v>
          </cell>
          <cell r="J6017">
            <v>94</v>
          </cell>
          <cell r="L6017">
            <v>2</v>
          </cell>
        </row>
        <row r="6018">
          <cell r="A6018" t="str">
            <v>M5</v>
          </cell>
          <cell r="B6018" t="str">
            <v>W22</v>
          </cell>
          <cell r="C6018">
            <v>43248</v>
          </cell>
          <cell r="D6018" t="str">
            <v>B</v>
          </cell>
          <cell r="E6018" t="str">
            <v>ASSY</v>
          </cell>
          <cell r="G6018" t="str">
            <v>Old</v>
          </cell>
          <cell r="H6018" t="str">
            <v>Book cover</v>
          </cell>
          <cell r="J6018">
            <v>908</v>
          </cell>
          <cell r="L6018">
            <v>8</v>
          </cell>
        </row>
        <row r="6019">
          <cell r="A6019" t="str">
            <v>M5</v>
          </cell>
          <cell r="B6019" t="str">
            <v>W22</v>
          </cell>
          <cell r="C6019">
            <v>43248</v>
          </cell>
          <cell r="D6019" t="str">
            <v>B</v>
          </cell>
          <cell r="E6019" t="str">
            <v>ASSY</v>
          </cell>
          <cell r="G6019" t="str">
            <v>Old</v>
          </cell>
          <cell r="H6019" t="str">
            <v>Book cover</v>
          </cell>
          <cell r="J6019">
            <v>783</v>
          </cell>
          <cell r="L6019">
            <v>7</v>
          </cell>
        </row>
        <row r="6020">
          <cell r="A6020" t="str">
            <v>M5</v>
          </cell>
          <cell r="B6020" t="str">
            <v>W22</v>
          </cell>
          <cell r="C6020">
            <v>43249</v>
          </cell>
          <cell r="D6020" t="str">
            <v>A</v>
          </cell>
          <cell r="E6020" t="str">
            <v>ASSY</v>
          </cell>
          <cell r="G6020" t="str">
            <v>Old</v>
          </cell>
          <cell r="H6020" t="str">
            <v>Clear View Cover</v>
          </cell>
          <cell r="J6020">
            <v>880</v>
          </cell>
          <cell r="L6020">
            <v>0</v>
          </cell>
        </row>
        <row r="6021">
          <cell r="A6021" t="str">
            <v>M5</v>
          </cell>
          <cell r="B6021" t="str">
            <v>W22</v>
          </cell>
          <cell r="C6021">
            <v>43249</v>
          </cell>
          <cell r="D6021" t="str">
            <v>A</v>
          </cell>
          <cell r="E6021" t="str">
            <v>ASSY</v>
          </cell>
          <cell r="G6021" t="str">
            <v>Old</v>
          </cell>
          <cell r="H6021" t="str">
            <v>Clear View Cover</v>
          </cell>
          <cell r="J6021">
            <v>905</v>
          </cell>
          <cell r="L6021">
            <v>0</v>
          </cell>
        </row>
        <row r="6022">
          <cell r="A6022" t="str">
            <v>M5</v>
          </cell>
          <cell r="B6022" t="str">
            <v>W22</v>
          </cell>
          <cell r="C6022">
            <v>43249</v>
          </cell>
          <cell r="D6022" t="str">
            <v>A</v>
          </cell>
          <cell r="E6022" t="str">
            <v>ASSY</v>
          </cell>
          <cell r="G6022" t="str">
            <v>Old</v>
          </cell>
          <cell r="H6022" t="str">
            <v>Clear View Cover</v>
          </cell>
          <cell r="J6022">
            <v>459</v>
          </cell>
          <cell r="L6022">
            <v>0</v>
          </cell>
        </row>
        <row r="6023">
          <cell r="A6023" t="str">
            <v>M5</v>
          </cell>
          <cell r="B6023" t="str">
            <v>W22</v>
          </cell>
          <cell r="C6023">
            <v>43249</v>
          </cell>
          <cell r="D6023" t="str">
            <v>A</v>
          </cell>
          <cell r="E6023" t="str">
            <v>ASSY</v>
          </cell>
          <cell r="G6023" t="str">
            <v>Old</v>
          </cell>
          <cell r="H6023" t="str">
            <v>Clear View Cover</v>
          </cell>
          <cell r="J6023">
            <v>200</v>
          </cell>
          <cell r="L6023">
            <v>0</v>
          </cell>
        </row>
        <row r="6024">
          <cell r="A6024" t="str">
            <v>M5</v>
          </cell>
          <cell r="B6024" t="str">
            <v>W22</v>
          </cell>
          <cell r="C6024">
            <v>43249</v>
          </cell>
          <cell r="D6024" t="str">
            <v>A</v>
          </cell>
          <cell r="E6024" t="str">
            <v>ASSY</v>
          </cell>
          <cell r="G6024" t="str">
            <v>Old</v>
          </cell>
          <cell r="H6024" t="str">
            <v>Clear View Cover</v>
          </cell>
          <cell r="J6024">
            <v>399</v>
          </cell>
          <cell r="L6024">
            <v>0</v>
          </cell>
        </row>
        <row r="6025">
          <cell r="A6025" t="str">
            <v>M5</v>
          </cell>
          <cell r="B6025" t="str">
            <v>W22</v>
          </cell>
          <cell r="C6025">
            <v>43249</v>
          </cell>
          <cell r="D6025" t="str">
            <v>A</v>
          </cell>
          <cell r="E6025" t="str">
            <v>ASSY</v>
          </cell>
          <cell r="G6025" t="str">
            <v>Old</v>
          </cell>
          <cell r="H6025" t="str">
            <v>Clear View Cover</v>
          </cell>
          <cell r="J6025">
            <v>1198</v>
          </cell>
          <cell r="L6025">
            <v>0</v>
          </cell>
        </row>
        <row r="6026">
          <cell r="A6026" t="str">
            <v>M5</v>
          </cell>
          <cell r="B6026" t="str">
            <v>W22</v>
          </cell>
          <cell r="C6026">
            <v>43249</v>
          </cell>
          <cell r="D6026" t="str">
            <v>A</v>
          </cell>
          <cell r="E6026" t="str">
            <v>ASSY</v>
          </cell>
          <cell r="G6026" t="str">
            <v>Old</v>
          </cell>
          <cell r="H6026" t="str">
            <v>Clear View Cover</v>
          </cell>
          <cell r="J6026">
            <v>858</v>
          </cell>
          <cell r="L6026">
            <v>0</v>
          </cell>
        </row>
        <row r="6027">
          <cell r="A6027" t="str">
            <v>M5</v>
          </cell>
          <cell r="B6027" t="str">
            <v>W22</v>
          </cell>
          <cell r="C6027">
            <v>43249</v>
          </cell>
          <cell r="D6027" t="str">
            <v>A</v>
          </cell>
          <cell r="E6027" t="str">
            <v>MAIN HEATING</v>
          </cell>
          <cell r="G6027" t="str">
            <v>Old</v>
          </cell>
          <cell r="H6027" t="str">
            <v>Clear View Cover</v>
          </cell>
          <cell r="J6027">
            <v>1458</v>
          </cell>
          <cell r="L6027">
            <v>6</v>
          </cell>
        </row>
        <row r="6028">
          <cell r="A6028" t="str">
            <v>M5</v>
          </cell>
          <cell r="B6028" t="str">
            <v>W22</v>
          </cell>
          <cell r="C6028">
            <v>43249</v>
          </cell>
          <cell r="D6028" t="str">
            <v>A</v>
          </cell>
          <cell r="E6028" t="str">
            <v>MAIN HEATING</v>
          </cell>
          <cell r="G6028" t="str">
            <v>Old</v>
          </cell>
          <cell r="H6028" t="str">
            <v>Clear View Cover</v>
          </cell>
          <cell r="J6028">
            <v>723</v>
          </cell>
          <cell r="L6028">
            <v>0</v>
          </cell>
        </row>
        <row r="6029">
          <cell r="A6029" t="str">
            <v>M5</v>
          </cell>
          <cell r="B6029" t="str">
            <v>W22</v>
          </cell>
          <cell r="C6029">
            <v>43249</v>
          </cell>
          <cell r="D6029" t="str">
            <v>A</v>
          </cell>
          <cell r="E6029" t="str">
            <v>MAIN HEATING</v>
          </cell>
          <cell r="G6029" t="str">
            <v>Old</v>
          </cell>
          <cell r="H6029" t="str">
            <v>Clear View Cover</v>
          </cell>
          <cell r="J6029">
            <v>435</v>
          </cell>
          <cell r="L6029">
            <v>0</v>
          </cell>
        </row>
        <row r="6030">
          <cell r="A6030" t="str">
            <v>M5</v>
          </cell>
          <cell r="B6030" t="str">
            <v>W22</v>
          </cell>
          <cell r="C6030">
            <v>43249</v>
          </cell>
          <cell r="D6030" t="str">
            <v>A</v>
          </cell>
          <cell r="E6030" t="str">
            <v>MAIN HEATING</v>
          </cell>
          <cell r="G6030" t="str">
            <v>New</v>
          </cell>
          <cell r="H6030" t="str">
            <v>Clear View Cover</v>
          </cell>
          <cell r="J6030">
            <v>137</v>
          </cell>
          <cell r="L6030">
            <v>0</v>
          </cell>
        </row>
        <row r="6031">
          <cell r="A6031" t="str">
            <v>M5</v>
          </cell>
          <cell r="B6031" t="str">
            <v>W22</v>
          </cell>
          <cell r="C6031">
            <v>43249</v>
          </cell>
          <cell r="D6031" t="str">
            <v>A</v>
          </cell>
          <cell r="E6031" t="str">
            <v>MAIN HEATING</v>
          </cell>
          <cell r="G6031" t="str">
            <v>New</v>
          </cell>
          <cell r="H6031" t="str">
            <v>Clear View Cover</v>
          </cell>
          <cell r="J6031">
            <v>249</v>
          </cell>
          <cell r="L6031">
            <v>0</v>
          </cell>
        </row>
        <row r="6032">
          <cell r="A6032" t="str">
            <v>M5</v>
          </cell>
          <cell r="B6032" t="str">
            <v>W22</v>
          </cell>
          <cell r="C6032">
            <v>43249</v>
          </cell>
          <cell r="D6032" t="str">
            <v>A</v>
          </cell>
          <cell r="E6032" t="str">
            <v>MAIN HEATING</v>
          </cell>
          <cell r="G6032" t="str">
            <v>New</v>
          </cell>
          <cell r="H6032" t="str">
            <v>Clear View Cover</v>
          </cell>
          <cell r="J6032">
            <v>552</v>
          </cell>
          <cell r="L6032">
            <v>0</v>
          </cell>
        </row>
        <row r="6033">
          <cell r="A6033" t="str">
            <v>M5</v>
          </cell>
          <cell r="B6033" t="str">
            <v>W22</v>
          </cell>
          <cell r="C6033">
            <v>43249</v>
          </cell>
          <cell r="D6033" t="str">
            <v>A</v>
          </cell>
          <cell r="E6033" t="str">
            <v>ASSY</v>
          </cell>
          <cell r="G6033" t="str">
            <v>Old</v>
          </cell>
          <cell r="H6033" t="str">
            <v>Book cover</v>
          </cell>
          <cell r="J6033">
            <v>1586</v>
          </cell>
          <cell r="L6033">
            <v>4</v>
          </cell>
        </row>
        <row r="6034">
          <cell r="A6034" t="str">
            <v>M5</v>
          </cell>
          <cell r="B6034" t="str">
            <v>W22</v>
          </cell>
          <cell r="C6034">
            <v>43249</v>
          </cell>
          <cell r="D6034" t="str">
            <v>A</v>
          </cell>
          <cell r="E6034" t="str">
            <v>ASSY</v>
          </cell>
          <cell r="G6034" t="str">
            <v>Old</v>
          </cell>
          <cell r="H6034" t="str">
            <v>Book cover</v>
          </cell>
          <cell r="J6034">
            <v>107</v>
          </cell>
          <cell r="L6034">
            <v>1</v>
          </cell>
        </row>
        <row r="6035">
          <cell r="A6035" t="str">
            <v>M5</v>
          </cell>
          <cell r="B6035" t="str">
            <v>W22</v>
          </cell>
          <cell r="C6035">
            <v>43249</v>
          </cell>
          <cell r="D6035" t="str">
            <v>A</v>
          </cell>
          <cell r="E6035" t="str">
            <v>ASSY</v>
          </cell>
          <cell r="G6035" t="str">
            <v>Old</v>
          </cell>
          <cell r="H6035" t="str">
            <v>Book cover</v>
          </cell>
          <cell r="J6035">
            <v>980</v>
          </cell>
          <cell r="L6035">
            <v>0</v>
          </cell>
        </row>
        <row r="6036">
          <cell r="A6036" t="str">
            <v>M5</v>
          </cell>
          <cell r="B6036" t="str">
            <v>W22</v>
          </cell>
          <cell r="C6036">
            <v>43249</v>
          </cell>
          <cell r="D6036" t="str">
            <v>A</v>
          </cell>
          <cell r="E6036" t="str">
            <v>ASSY</v>
          </cell>
          <cell r="G6036" t="str">
            <v>Old</v>
          </cell>
          <cell r="H6036" t="str">
            <v>Book cover</v>
          </cell>
          <cell r="J6036">
            <v>513</v>
          </cell>
          <cell r="L6036">
            <v>0</v>
          </cell>
        </row>
        <row r="6037">
          <cell r="A6037" t="str">
            <v>M5</v>
          </cell>
          <cell r="B6037" t="str">
            <v>W22</v>
          </cell>
          <cell r="C6037">
            <v>43249</v>
          </cell>
          <cell r="D6037" t="str">
            <v>A</v>
          </cell>
          <cell r="E6037" t="str">
            <v>ASSY</v>
          </cell>
          <cell r="G6037" t="str">
            <v>Old</v>
          </cell>
          <cell r="H6037" t="str">
            <v>Book cover</v>
          </cell>
          <cell r="J6037">
            <v>601</v>
          </cell>
          <cell r="L6037">
            <v>1</v>
          </cell>
        </row>
        <row r="6038">
          <cell r="A6038" t="str">
            <v>M5</v>
          </cell>
          <cell r="B6038" t="str">
            <v>W22</v>
          </cell>
          <cell r="C6038">
            <v>43249</v>
          </cell>
          <cell r="D6038" t="str">
            <v>A</v>
          </cell>
          <cell r="E6038" t="str">
            <v>ASSY</v>
          </cell>
          <cell r="G6038" t="str">
            <v>New</v>
          </cell>
          <cell r="H6038" t="str">
            <v>Clear View Cover</v>
          </cell>
          <cell r="J6038">
            <v>796</v>
          </cell>
          <cell r="L6038">
            <v>3</v>
          </cell>
        </row>
        <row r="6039">
          <cell r="A6039" t="str">
            <v>M5</v>
          </cell>
          <cell r="B6039" t="str">
            <v>W22</v>
          </cell>
          <cell r="C6039">
            <v>43249</v>
          </cell>
          <cell r="D6039" t="str">
            <v>A</v>
          </cell>
          <cell r="E6039" t="str">
            <v>ASSY</v>
          </cell>
          <cell r="G6039" t="str">
            <v>New</v>
          </cell>
          <cell r="H6039" t="str">
            <v>Clear View Cover</v>
          </cell>
          <cell r="J6039">
            <v>376</v>
          </cell>
          <cell r="L6039">
            <v>0</v>
          </cell>
        </row>
        <row r="6040">
          <cell r="A6040" t="str">
            <v>M5</v>
          </cell>
          <cell r="B6040" t="str">
            <v>W22</v>
          </cell>
          <cell r="C6040">
            <v>43249</v>
          </cell>
          <cell r="D6040" t="str">
            <v>A</v>
          </cell>
          <cell r="E6040" t="str">
            <v>ASSY</v>
          </cell>
          <cell r="G6040" t="str">
            <v>New</v>
          </cell>
          <cell r="H6040" t="str">
            <v>Clear View Cover</v>
          </cell>
          <cell r="J6040">
            <v>535</v>
          </cell>
          <cell r="L6040">
            <v>0</v>
          </cell>
        </row>
        <row r="6041">
          <cell r="A6041" t="str">
            <v>M5</v>
          </cell>
          <cell r="B6041" t="str">
            <v>W22</v>
          </cell>
          <cell r="C6041">
            <v>43249</v>
          </cell>
          <cell r="D6041" t="str">
            <v>A</v>
          </cell>
          <cell r="E6041" t="str">
            <v>ASSY</v>
          </cell>
          <cell r="G6041" t="str">
            <v>Old</v>
          </cell>
          <cell r="H6041" t="str">
            <v>Flip Cover</v>
          </cell>
          <cell r="J6041">
            <v>990</v>
          </cell>
          <cell r="L6041">
            <v>0</v>
          </cell>
        </row>
        <row r="6042">
          <cell r="A6042" t="str">
            <v>M5</v>
          </cell>
          <cell r="B6042" t="str">
            <v>W22</v>
          </cell>
          <cell r="C6042">
            <v>43249</v>
          </cell>
          <cell r="D6042" t="str">
            <v>A</v>
          </cell>
          <cell r="E6042" t="str">
            <v>ASSY</v>
          </cell>
          <cell r="G6042" t="str">
            <v>Old Silicon</v>
          </cell>
          <cell r="H6042" t="str">
            <v>Silicon</v>
          </cell>
          <cell r="J6042">
            <v>513</v>
          </cell>
          <cell r="L6042">
            <v>4</v>
          </cell>
        </row>
        <row r="6043">
          <cell r="A6043" t="str">
            <v>M5</v>
          </cell>
          <cell r="B6043" t="str">
            <v>W22</v>
          </cell>
          <cell r="C6043">
            <v>43249</v>
          </cell>
          <cell r="D6043" t="str">
            <v>A</v>
          </cell>
          <cell r="E6043" t="str">
            <v>ASSY</v>
          </cell>
          <cell r="G6043" t="str">
            <v>Old Silicon</v>
          </cell>
          <cell r="H6043" t="str">
            <v>Silicon</v>
          </cell>
          <cell r="J6043">
            <v>450</v>
          </cell>
          <cell r="L6043">
            <v>4</v>
          </cell>
        </row>
        <row r="6044">
          <cell r="A6044" t="str">
            <v>M5</v>
          </cell>
          <cell r="B6044" t="str">
            <v>W22</v>
          </cell>
          <cell r="C6044">
            <v>43249</v>
          </cell>
          <cell r="D6044" t="str">
            <v>A</v>
          </cell>
          <cell r="E6044" t="str">
            <v>ASSY</v>
          </cell>
          <cell r="G6044" t="str">
            <v>Old</v>
          </cell>
          <cell r="H6044" t="str">
            <v>Clear View Cover</v>
          </cell>
          <cell r="J6044">
            <v>182</v>
          </cell>
          <cell r="L6044">
            <v>0</v>
          </cell>
        </row>
        <row r="6045">
          <cell r="A6045" t="str">
            <v>M5</v>
          </cell>
          <cell r="B6045" t="str">
            <v>W22</v>
          </cell>
          <cell r="C6045">
            <v>43249</v>
          </cell>
          <cell r="D6045" t="str">
            <v>A</v>
          </cell>
          <cell r="E6045" t="str">
            <v>ASSY</v>
          </cell>
          <cell r="G6045" t="str">
            <v>Old</v>
          </cell>
          <cell r="H6045" t="str">
            <v>Clear View Cover</v>
          </cell>
          <cell r="J6045">
            <v>758</v>
          </cell>
          <cell r="L6045">
            <v>0</v>
          </cell>
        </row>
        <row r="6046">
          <cell r="A6046" t="str">
            <v>M5</v>
          </cell>
          <cell r="B6046" t="str">
            <v>W22</v>
          </cell>
          <cell r="C6046">
            <v>43249</v>
          </cell>
          <cell r="D6046" t="str">
            <v>A</v>
          </cell>
          <cell r="E6046" t="str">
            <v>ASSY</v>
          </cell>
          <cell r="G6046" t="str">
            <v>Old</v>
          </cell>
          <cell r="H6046" t="str">
            <v>Flip Cover</v>
          </cell>
          <cell r="J6046">
            <v>1415</v>
          </cell>
          <cell r="L6046">
            <v>0</v>
          </cell>
        </row>
        <row r="6047">
          <cell r="A6047" t="str">
            <v>M5</v>
          </cell>
          <cell r="B6047" t="str">
            <v>W22</v>
          </cell>
          <cell r="C6047">
            <v>43249</v>
          </cell>
          <cell r="D6047" t="str">
            <v>A</v>
          </cell>
          <cell r="E6047" t="str">
            <v>ASSY</v>
          </cell>
          <cell r="G6047" t="str">
            <v>Old</v>
          </cell>
          <cell r="H6047" t="str">
            <v>Flip Cover</v>
          </cell>
          <cell r="J6047">
            <v>4</v>
          </cell>
          <cell r="L6047">
            <v>0</v>
          </cell>
        </row>
        <row r="6048">
          <cell r="A6048" t="str">
            <v>M5</v>
          </cell>
          <cell r="B6048" t="str">
            <v>W22</v>
          </cell>
          <cell r="C6048">
            <v>43249</v>
          </cell>
          <cell r="D6048" t="str">
            <v>A</v>
          </cell>
          <cell r="E6048" t="str">
            <v>MAIN HEATING</v>
          </cell>
          <cell r="G6048" t="str">
            <v>New</v>
          </cell>
          <cell r="H6048" t="str">
            <v>Clear View Cover</v>
          </cell>
          <cell r="J6048">
            <v>31</v>
          </cell>
          <cell r="L6048">
            <v>0</v>
          </cell>
        </row>
        <row r="6049">
          <cell r="A6049" t="str">
            <v>M5</v>
          </cell>
          <cell r="B6049" t="str">
            <v>W22</v>
          </cell>
          <cell r="C6049">
            <v>43249</v>
          </cell>
          <cell r="D6049" t="str">
            <v>A</v>
          </cell>
          <cell r="E6049" t="str">
            <v>MAIN HEATING</v>
          </cell>
          <cell r="G6049" t="str">
            <v>New</v>
          </cell>
          <cell r="H6049" t="str">
            <v>Clear View Cover</v>
          </cell>
          <cell r="J6049">
            <v>4</v>
          </cell>
          <cell r="L6049">
            <v>0</v>
          </cell>
        </row>
        <row r="6050">
          <cell r="A6050" t="str">
            <v>M5</v>
          </cell>
          <cell r="B6050" t="str">
            <v>W22</v>
          </cell>
          <cell r="C6050">
            <v>43249</v>
          </cell>
          <cell r="D6050" t="str">
            <v>A</v>
          </cell>
          <cell r="E6050" t="str">
            <v>MAIN HEATING</v>
          </cell>
          <cell r="G6050" t="str">
            <v>New</v>
          </cell>
          <cell r="H6050" t="str">
            <v>Clear View Cover</v>
          </cell>
          <cell r="J6050">
            <v>199</v>
          </cell>
          <cell r="L6050">
            <v>0</v>
          </cell>
        </row>
        <row r="6051">
          <cell r="A6051" t="str">
            <v>M5</v>
          </cell>
          <cell r="B6051" t="str">
            <v>W22</v>
          </cell>
          <cell r="C6051">
            <v>43249</v>
          </cell>
          <cell r="D6051" t="str">
            <v>A</v>
          </cell>
          <cell r="E6051" t="str">
            <v>MAIN HEATING</v>
          </cell>
          <cell r="G6051" t="str">
            <v>New</v>
          </cell>
          <cell r="H6051" t="str">
            <v>Clear View Cover</v>
          </cell>
          <cell r="J6051">
            <v>4</v>
          </cell>
          <cell r="L6051">
            <v>0</v>
          </cell>
        </row>
        <row r="6052">
          <cell r="A6052" t="str">
            <v>M5</v>
          </cell>
          <cell r="B6052" t="str">
            <v>W22</v>
          </cell>
          <cell r="C6052">
            <v>43249</v>
          </cell>
          <cell r="D6052" t="str">
            <v>A</v>
          </cell>
          <cell r="E6052" t="str">
            <v>MAIN HEATING</v>
          </cell>
          <cell r="G6052" t="str">
            <v>New</v>
          </cell>
          <cell r="H6052" t="str">
            <v>Clear View Cover</v>
          </cell>
          <cell r="J6052">
            <v>1394</v>
          </cell>
          <cell r="L6052">
            <v>0</v>
          </cell>
        </row>
        <row r="6053">
          <cell r="A6053" t="str">
            <v>M5</v>
          </cell>
          <cell r="B6053" t="str">
            <v>W22</v>
          </cell>
          <cell r="C6053">
            <v>43249</v>
          </cell>
          <cell r="D6053" t="str">
            <v>A</v>
          </cell>
          <cell r="E6053" t="str">
            <v>MAIN HEATING</v>
          </cell>
          <cell r="G6053" t="str">
            <v>New</v>
          </cell>
          <cell r="H6053" t="str">
            <v>Clear View Cover</v>
          </cell>
          <cell r="J6053">
            <v>295</v>
          </cell>
          <cell r="L6053">
            <v>0</v>
          </cell>
        </row>
        <row r="6054">
          <cell r="A6054" t="str">
            <v>M5</v>
          </cell>
          <cell r="B6054" t="str">
            <v>W22</v>
          </cell>
          <cell r="C6054">
            <v>43249</v>
          </cell>
          <cell r="D6054" t="str">
            <v>A</v>
          </cell>
          <cell r="E6054" t="str">
            <v>PACKING</v>
          </cell>
          <cell r="G6054" t="str">
            <v>Old</v>
          </cell>
          <cell r="H6054" t="str">
            <v>Book cover</v>
          </cell>
          <cell r="J6054">
            <v>651</v>
          </cell>
          <cell r="L6054">
            <v>11</v>
          </cell>
        </row>
        <row r="6055">
          <cell r="A6055" t="str">
            <v>M5</v>
          </cell>
          <cell r="B6055" t="str">
            <v>W22</v>
          </cell>
          <cell r="C6055">
            <v>43249</v>
          </cell>
          <cell r="D6055" t="str">
            <v>A</v>
          </cell>
          <cell r="E6055" t="str">
            <v>PACKING</v>
          </cell>
          <cell r="G6055" t="str">
            <v>Old</v>
          </cell>
          <cell r="H6055" t="str">
            <v>Book cover</v>
          </cell>
          <cell r="J6055">
            <v>1007</v>
          </cell>
          <cell r="L6055">
            <v>7</v>
          </cell>
        </row>
        <row r="6056">
          <cell r="A6056" t="str">
            <v>M5</v>
          </cell>
          <cell r="B6056" t="str">
            <v>W22</v>
          </cell>
          <cell r="C6056">
            <v>43249</v>
          </cell>
          <cell r="D6056" t="str">
            <v>A</v>
          </cell>
          <cell r="E6056" t="str">
            <v>PACKING</v>
          </cell>
          <cell r="G6056" t="str">
            <v>Old</v>
          </cell>
          <cell r="H6056" t="str">
            <v>Book cover</v>
          </cell>
          <cell r="J6056">
            <v>1061</v>
          </cell>
          <cell r="L6056">
            <v>1</v>
          </cell>
        </row>
        <row r="6057">
          <cell r="A6057" t="str">
            <v>M5</v>
          </cell>
          <cell r="B6057" t="str">
            <v>W22</v>
          </cell>
          <cell r="C6057">
            <v>43249</v>
          </cell>
          <cell r="D6057" t="str">
            <v>A</v>
          </cell>
          <cell r="E6057" t="str">
            <v>EDGE COATING</v>
          </cell>
          <cell r="G6057" t="str">
            <v>New</v>
          </cell>
          <cell r="H6057" t="str">
            <v>Clear View Cover</v>
          </cell>
          <cell r="J6057">
            <v>1164</v>
          </cell>
          <cell r="L6057">
            <v>4</v>
          </cell>
        </row>
        <row r="6058">
          <cell r="A6058" t="str">
            <v>M5</v>
          </cell>
          <cell r="B6058" t="str">
            <v>W22</v>
          </cell>
          <cell r="C6058">
            <v>43249</v>
          </cell>
          <cell r="D6058" t="str">
            <v>A</v>
          </cell>
          <cell r="E6058" t="str">
            <v>EDGE COATING</v>
          </cell>
          <cell r="G6058" t="str">
            <v>New</v>
          </cell>
          <cell r="H6058" t="str">
            <v>Clear View Cover</v>
          </cell>
          <cell r="J6058">
            <v>106</v>
          </cell>
          <cell r="L6058">
            <v>1</v>
          </cell>
        </row>
        <row r="6059">
          <cell r="A6059" t="str">
            <v>M5</v>
          </cell>
          <cell r="B6059" t="str">
            <v>W22</v>
          </cell>
          <cell r="C6059">
            <v>43249</v>
          </cell>
          <cell r="D6059" t="str">
            <v>A</v>
          </cell>
          <cell r="E6059" t="str">
            <v>EDGE COATING</v>
          </cell>
          <cell r="G6059" t="str">
            <v>New</v>
          </cell>
          <cell r="H6059" t="str">
            <v>Clear View Cover</v>
          </cell>
          <cell r="J6059">
            <v>233</v>
          </cell>
          <cell r="L6059">
            <v>5</v>
          </cell>
        </row>
        <row r="6060">
          <cell r="A6060" t="str">
            <v>M5</v>
          </cell>
          <cell r="B6060" t="str">
            <v>W22</v>
          </cell>
          <cell r="C6060">
            <v>43249</v>
          </cell>
          <cell r="D6060" t="str">
            <v>A</v>
          </cell>
          <cell r="E6060" t="str">
            <v>EDGE COATING</v>
          </cell>
          <cell r="G6060" t="str">
            <v>New</v>
          </cell>
          <cell r="H6060" t="str">
            <v>Clear View Cover</v>
          </cell>
          <cell r="J6060">
            <v>329</v>
          </cell>
          <cell r="L6060">
            <v>9</v>
          </cell>
        </row>
        <row r="6061">
          <cell r="A6061" t="str">
            <v>M5</v>
          </cell>
          <cell r="B6061" t="str">
            <v>W22</v>
          </cell>
          <cell r="C6061">
            <v>43249</v>
          </cell>
          <cell r="D6061" t="str">
            <v>A</v>
          </cell>
          <cell r="E6061" t="str">
            <v>EDGE COATING</v>
          </cell>
          <cell r="G6061" t="str">
            <v>New</v>
          </cell>
          <cell r="H6061" t="str">
            <v>Clear View Cover</v>
          </cell>
          <cell r="J6061">
            <v>85</v>
          </cell>
          <cell r="L6061">
            <v>1</v>
          </cell>
        </row>
        <row r="6062">
          <cell r="A6062" t="str">
            <v>M5</v>
          </cell>
          <cell r="B6062" t="str">
            <v>W22</v>
          </cell>
          <cell r="C6062">
            <v>43249</v>
          </cell>
          <cell r="D6062" t="str">
            <v>A</v>
          </cell>
          <cell r="E6062" t="str">
            <v>EDGE COATING</v>
          </cell>
          <cell r="G6062" t="str">
            <v>New</v>
          </cell>
          <cell r="H6062" t="str">
            <v>Clear View Cover</v>
          </cell>
          <cell r="J6062">
            <v>1292</v>
          </cell>
          <cell r="L6062">
            <v>4</v>
          </cell>
        </row>
        <row r="6063">
          <cell r="A6063" t="str">
            <v>M5</v>
          </cell>
          <cell r="B6063" t="str">
            <v>W22</v>
          </cell>
          <cell r="C6063">
            <v>43249</v>
          </cell>
          <cell r="D6063" t="str">
            <v>A</v>
          </cell>
          <cell r="E6063" t="str">
            <v>EDGE COATING</v>
          </cell>
          <cell r="G6063" t="str">
            <v>Old</v>
          </cell>
          <cell r="H6063" t="str">
            <v>Clear View Cover</v>
          </cell>
          <cell r="J6063">
            <v>50</v>
          </cell>
          <cell r="L6063">
            <v>0</v>
          </cell>
        </row>
        <row r="6064">
          <cell r="A6064" t="str">
            <v>M5</v>
          </cell>
          <cell r="B6064" t="str">
            <v>W22</v>
          </cell>
          <cell r="C6064">
            <v>43249</v>
          </cell>
          <cell r="D6064" t="str">
            <v>A</v>
          </cell>
          <cell r="E6064" t="str">
            <v>EDGE COATING</v>
          </cell>
          <cell r="G6064" t="str">
            <v>Old</v>
          </cell>
          <cell r="H6064" t="str">
            <v>Clear View Cover</v>
          </cell>
          <cell r="J6064">
            <v>887</v>
          </cell>
          <cell r="L6064">
            <v>6</v>
          </cell>
        </row>
        <row r="6065">
          <cell r="A6065" t="str">
            <v>M5</v>
          </cell>
          <cell r="B6065" t="str">
            <v>W22</v>
          </cell>
          <cell r="C6065">
            <v>43249</v>
          </cell>
          <cell r="D6065" t="str">
            <v>A</v>
          </cell>
          <cell r="E6065" t="str">
            <v>EDGE COATING</v>
          </cell>
          <cell r="G6065" t="str">
            <v>Old</v>
          </cell>
          <cell r="H6065" t="str">
            <v>Clear View Cover</v>
          </cell>
          <cell r="J6065">
            <v>893</v>
          </cell>
          <cell r="L6065">
            <v>0</v>
          </cell>
        </row>
        <row r="6066">
          <cell r="A6066" t="str">
            <v>M5</v>
          </cell>
          <cell r="B6066" t="str">
            <v>W22</v>
          </cell>
          <cell r="C6066">
            <v>43249</v>
          </cell>
          <cell r="D6066" t="str">
            <v>A</v>
          </cell>
          <cell r="E6066" t="str">
            <v>EDGE COATING</v>
          </cell>
          <cell r="G6066" t="str">
            <v>Old</v>
          </cell>
          <cell r="H6066" t="str">
            <v>Clear View Cover</v>
          </cell>
          <cell r="J6066">
            <v>27</v>
          </cell>
          <cell r="L6066">
            <v>0</v>
          </cell>
        </row>
        <row r="6067">
          <cell r="A6067" t="str">
            <v>M5</v>
          </cell>
          <cell r="B6067" t="str">
            <v>W22</v>
          </cell>
          <cell r="C6067">
            <v>43249</v>
          </cell>
          <cell r="D6067" t="str">
            <v>A</v>
          </cell>
          <cell r="E6067" t="str">
            <v>EDGE COATING</v>
          </cell>
          <cell r="G6067" t="str">
            <v>Old</v>
          </cell>
          <cell r="H6067" t="str">
            <v>Clear View Cover</v>
          </cell>
          <cell r="J6067">
            <v>279</v>
          </cell>
          <cell r="L6067">
            <v>7</v>
          </cell>
        </row>
        <row r="6068">
          <cell r="A6068" t="str">
            <v>M5</v>
          </cell>
          <cell r="B6068" t="str">
            <v>W22</v>
          </cell>
          <cell r="C6068">
            <v>43249</v>
          </cell>
          <cell r="D6068" t="str">
            <v>A</v>
          </cell>
          <cell r="E6068" t="str">
            <v>EDGE COATING</v>
          </cell>
          <cell r="G6068" t="str">
            <v>Old</v>
          </cell>
          <cell r="H6068" t="str">
            <v>Clear View Cover</v>
          </cell>
          <cell r="J6068">
            <v>507</v>
          </cell>
          <cell r="L6068">
            <v>0</v>
          </cell>
        </row>
        <row r="6069">
          <cell r="A6069" t="str">
            <v>M5</v>
          </cell>
          <cell r="B6069" t="str">
            <v>W22</v>
          </cell>
          <cell r="C6069">
            <v>43249</v>
          </cell>
          <cell r="D6069" t="str">
            <v>A</v>
          </cell>
          <cell r="E6069" t="str">
            <v>EDGE COATING</v>
          </cell>
          <cell r="G6069" t="str">
            <v>Old</v>
          </cell>
          <cell r="H6069" t="str">
            <v>Clear View Cover</v>
          </cell>
          <cell r="J6069">
            <v>1067</v>
          </cell>
          <cell r="L6069">
            <v>3</v>
          </cell>
        </row>
        <row r="6070">
          <cell r="A6070" t="str">
            <v>M5</v>
          </cell>
          <cell r="B6070" t="str">
            <v>W22</v>
          </cell>
          <cell r="C6070">
            <v>43249</v>
          </cell>
          <cell r="D6070" t="str">
            <v>A</v>
          </cell>
          <cell r="E6070" t="str">
            <v>EDGE COATING</v>
          </cell>
          <cell r="G6070" t="str">
            <v>Old</v>
          </cell>
          <cell r="H6070" t="str">
            <v>Clear View Cover</v>
          </cell>
          <cell r="J6070">
            <v>40</v>
          </cell>
          <cell r="L6070">
            <v>0</v>
          </cell>
        </row>
        <row r="6071">
          <cell r="A6071" t="str">
            <v>M5</v>
          </cell>
          <cell r="B6071" t="str">
            <v>W22</v>
          </cell>
          <cell r="C6071">
            <v>43249</v>
          </cell>
          <cell r="D6071" t="str">
            <v>A</v>
          </cell>
          <cell r="E6071" t="str">
            <v>EDGE COATING</v>
          </cell>
          <cell r="G6071" t="str">
            <v>Old</v>
          </cell>
          <cell r="H6071" t="str">
            <v>Book cover</v>
          </cell>
          <cell r="J6071">
            <v>160</v>
          </cell>
          <cell r="L6071">
            <v>0</v>
          </cell>
        </row>
        <row r="6072">
          <cell r="A6072" t="str">
            <v>M5</v>
          </cell>
          <cell r="B6072" t="str">
            <v>W22</v>
          </cell>
          <cell r="C6072">
            <v>43249</v>
          </cell>
          <cell r="D6072" t="str">
            <v>A</v>
          </cell>
          <cell r="E6072" t="str">
            <v>EDGE COATING</v>
          </cell>
          <cell r="G6072" t="str">
            <v>Old</v>
          </cell>
          <cell r="H6072" t="str">
            <v>Book cover</v>
          </cell>
          <cell r="J6072">
            <v>2073</v>
          </cell>
          <cell r="L6072">
            <v>0</v>
          </cell>
        </row>
        <row r="6073">
          <cell r="A6073" t="str">
            <v>M5</v>
          </cell>
          <cell r="B6073" t="str">
            <v>W22</v>
          </cell>
          <cell r="C6073">
            <v>43249</v>
          </cell>
          <cell r="D6073" t="str">
            <v>A</v>
          </cell>
          <cell r="E6073" t="str">
            <v>EDGE COATING</v>
          </cell>
          <cell r="G6073" t="str">
            <v>Old</v>
          </cell>
          <cell r="H6073" t="str">
            <v>Book cover</v>
          </cell>
          <cell r="J6073">
            <v>710</v>
          </cell>
          <cell r="L6073">
            <v>0</v>
          </cell>
        </row>
        <row r="6074">
          <cell r="A6074" t="str">
            <v>M5</v>
          </cell>
          <cell r="B6074" t="str">
            <v>W22</v>
          </cell>
          <cell r="C6074">
            <v>43249</v>
          </cell>
          <cell r="D6074" t="str">
            <v>A</v>
          </cell>
          <cell r="E6074" t="str">
            <v>EDGE COATING</v>
          </cell>
          <cell r="G6074" t="str">
            <v>Old</v>
          </cell>
          <cell r="H6074" t="str">
            <v>Book cover</v>
          </cell>
          <cell r="J6074">
            <v>287</v>
          </cell>
          <cell r="L6074">
            <v>0</v>
          </cell>
        </row>
        <row r="6075">
          <cell r="A6075" t="str">
            <v>M5</v>
          </cell>
          <cell r="B6075" t="str">
            <v>W22</v>
          </cell>
          <cell r="C6075">
            <v>43249</v>
          </cell>
          <cell r="D6075" t="str">
            <v>A</v>
          </cell>
          <cell r="E6075" t="str">
            <v>EDGE COATING</v>
          </cell>
          <cell r="G6075" t="str">
            <v>Old</v>
          </cell>
          <cell r="H6075" t="str">
            <v>Book cover</v>
          </cell>
          <cell r="J6075">
            <v>644</v>
          </cell>
          <cell r="L6075">
            <v>0</v>
          </cell>
        </row>
        <row r="6076">
          <cell r="A6076" t="str">
            <v>M5</v>
          </cell>
          <cell r="B6076" t="str">
            <v>W22</v>
          </cell>
          <cell r="C6076">
            <v>43249</v>
          </cell>
          <cell r="D6076" t="str">
            <v>A</v>
          </cell>
          <cell r="E6076" t="str">
            <v>EDGE COATING</v>
          </cell>
          <cell r="G6076" t="str">
            <v>Old</v>
          </cell>
          <cell r="H6076" t="str">
            <v>Book cover</v>
          </cell>
          <cell r="J6076">
            <v>75</v>
          </cell>
          <cell r="L6076">
            <v>0</v>
          </cell>
        </row>
        <row r="6077">
          <cell r="A6077" t="str">
            <v>M5</v>
          </cell>
          <cell r="B6077" t="str">
            <v>W22</v>
          </cell>
          <cell r="C6077">
            <v>43249</v>
          </cell>
          <cell r="D6077" t="str">
            <v>A</v>
          </cell>
          <cell r="E6077" t="str">
            <v>PACKING</v>
          </cell>
          <cell r="G6077" t="str">
            <v>Old</v>
          </cell>
          <cell r="H6077" t="str">
            <v>Flip Cover</v>
          </cell>
          <cell r="J6077">
            <v>1006</v>
          </cell>
          <cell r="L6077">
            <v>6</v>
          </cell>
        </row>
        <row r="6078">
          <cell r="A6078" t="str">
            <v>M5</v>
          </cell>
          <cell r="B6078" t="str">
            <v>W22</v>
          </cell>
          <cell r="C6078">
            <v>43249</v>
          </cell>
          <cell r="D6078" t="str">
            <v>A</v>
          </cell>
          <cell r="E6078" t="str">
            <v>PACKING</v>
          </cell>
          <cell r="G6078" t="str">
            <v>Old</v>
          </cell>
          <cell r="H6078" t="str">
            <v>Flip Cover</v>
          </cell>
          <cell r="J6078">
            <v>1002</v>
          </cell>
          <cell r="L6078">
            <v>2</v>
          </cell>
        </row>
        <row r="6079">
          <cell r="A6079" t="str">
            <v>M5</v>
          </cell>
          <cell r="B6079" t="str">
            <v>W22</v>
          </cell>
          <cell r="C6079">
            <v>43249</v>
          </cell>
          <cell r="D6079" t="str">
            <v>A</v>
          </cell>
          <cell r="E6079" t="str">
            <v>PACKING</v>
          </cell>
          <cell r="G6079" t="str">
            <v>Old</v>
          </cell>
          <cell r="H6079" t="str">
            <v>Clear View Cover</v>
          </cell>
          <cell r="J6079">
            <v>769</v>
          </cell>
          <cell r="L6079">
            <v>9</v>
          </cell>
        </row>
        <row r="6080">
          <cell r="A6080" t="str">
            <v>M5</v>
          </cell>
          <cell r="B6080" t="str">
            <v>W22</v>
          </cell>
          <cell r="C6080">
            <v>43249</v>
          </cell>
          <cell r="D6080" t="str">
            <v>A</v>
          </cell>
          <cell r="E6080" t="str">
            <v>PACKING</v>
          </cell>
          <cell r="G6080" t="str">
            <v>Old</v>
          </cell>
          <cell r="H6080" t="str">
            <v>Clear View Cover</v>
          </cell>
          <cell r="J6080">
            <v>131</v>
          </cell>
          <cell r="L6080">
            <v>0</v>
          </cell>
        </row>
        <row r="6081">
          <cell r="A6081" t="str">
            <v>M5</v>
          </cell>
          <cell r="B6081" t="str">
            <v>W22</v>
          </cell>
          <cell r="C6081">
            <v>43249</v>
          </cell>
          <cell r="D6081" t="str">
            <v>A</v>
          </cell>
          <cell r="E6081" t="str">
            <v>PACKING</v>
          </cell>
          <cell r="G6081" t="str">
            <v>Old</v>
          </cell>
          <cell r="H6081" t="str">
            <v>Clear View Cover</v>
          </cell>
          <cell r="J6081">
            <v>45</v>
          </cell>
          <cell r="L6081">
            <v>0</v>
          </cell>
        </row>
        <row r="6082">
          <cell r="A6082" t="str">
            <v>M5</v>
          </cell>
          <cell r="B6082" t="str">
            <v>W22</v>
          </cell>
          <cell r="C6082">
            <v>43249</v>
          </cell>
          <cell r="D6082" t="str">
            <v>A</v>
          </cell>
          <cell r="E6082" t="str">
            <v>PACKING</v>
          </cell>
          <cell r="G6082" t="str">
            <v>Old</v>
          </cell>
          <cell r="H6082" t="str">
            <v>Flip Cover</v>
          </cell>
          <cell r="J6082">
            <v>4</v>
          </cell>
          <cell r="L6082">
            <v>0</v>
          </cell>
        </row>
        <row r="6083">
          <cell r="A6083" t="str">
            <v>M5</v>
          </cell>
          <cell r="B6083" t="str">
            <v>W22</v>
          </cell>
          <cell r="C6083">
            <v>43249</v>
          </cell>
          <cell r="D6083" t="str">
            <v>A</v>
          </cell>
          <cell r="E6083" t="str">
            <v>MAIN HEATING</v>
          </cell>
          <cell r="G6083" t="str">
            <v>Old</v>
          </cell>
          <cell r="H6083" t="str">
            <v>Book cover</v>
          </cell>
          <cell r="J6083">
            <v>1219</v>
          </cell>
          <cell r="L6083">
            <v>5</v>
          </cell>
        </row>
        <row r="6084">
          <cell r="A6084" t="str">
            <v>M5</v>
          </cell>
          <cell r="B6084" t="str">
            <v>W22</v>
          </cell>
          <cell r="C6084">
            <v>43249</v>
          </cell>
          <cell r="D6084" t="str">
            <v>A</v>
          </cell>
          <cell r="E6084" t="str">
            <v>IN T/P</v>
          </cell>
          <cell r="G6084" t="str">
            <v>New</v>
          </cell>
          <cell r="H6084" t="str">
            <v>Clear View Cover</v>
          </cell>
          <cell r="J6084">
            <v>249</v>
          </cell>
          <cell r="L6084">
            <v>1</v>
          </cell>
        </row>
        <row r="6085">
          <cell r="A6085" t="str">
            <v>M5</v>
          </cell>
          <cell r="B6085" t="str">
            <v>W22</v>
          </cell>
          <cell r="C6085">
            <v>43249</v>
          </cell>
          <cell r="D6085" t="str">
            <v>A</v>
          </cell>
          <cell r="E6085" t="str">
            <v>IN T/P</v>
          </cell>
          <cell r="G6085" t="str">
            <v>New</v>
          </cell>
          <cell r="H6085" t="str">
            <v>Clear View Cover</v>
          </cell>
          <cell r="J6085">
            <v>117</v>
          </cell>
          <cell r="L6085">
            <v>0</v>
          </cell>
        </row>
        <row r="6086">
          <cell r="A6086" t="str">
            <v>M5</v>
          </cell>
          <cell r="B6086" t="str">
            <v>W22</v>
          </cell>
          <cell r="C6086">
            <v>43249</v>
          </cell>
          <cell r="D6086" t="str">
            <v>A</v>
          </cell>
          <cell r="E6086" t="str">
            <v>IN T/P</v>
          </cell>
          <cell r="G6086" t="str">
            <v>New</v>
          </cell>
          <cell r="H6086" t="str">
            <v>Clear View Cover</v>
          </cell>
          <cell r="J6086">
            <v>349</v>
          </cell>
          <cell r="L6086">
            <v>0</v>
          </cell>
        </row>
        <row r="6087">
          <cell r="A6087" t="str">
            <v>M5</v>
          </cell>
          <cell r="B6087" t="str">
            <v>W22</v>
          </cell>
          <cell r="C6087">
            <v>43249</v>
          </cell>
          <cell r="D6087" t="str">
            <v>A</v>
          </cell>
          <cell r="E6087" t="str">
            <v>IN T/P</v>
          </cell>
          <cell r="G6087" t="str">
            <v>New</v>
          </cell>
          <cell r="H6087" t="str">
            <v>Clear View Cover</v>
          </cell>
          <cell r="J6087">
            <v>1394</v>
          </cell>
          <cell r="L6087">
            <v>0</v>
          </cell>
        </row>
        <row r="6088">
          <cell r="A6088" t="str">
            <v>M5</v>
          </cell>
          <cell r="B6088" t="str">
            <v>W22</v>
          </cell>
          <cell r="C6088">
            <v>43249</v>
          </cell>
          <cell r="D6088" t="str">
            <v>A</v>
          </cell>
          <cell r="E6088" t="str">
            <v>IN T/P</v>
          </cell>
          <cell r="G6088" t="str">
            <v>New</v>
          </cell>
          <cell r="H6088" t="str">
            <v>Clear View Cover</v>
          </cell>
          <cell r="J6088">
            <v>31</v>
          </cell>
          <cell r="L6088">
            <v>0</v>
          </cell>
        </row>
        <row r="6089">
          <cell r="A6089" t="str">
            <v>M5</v>
          </cell>
          <cell r="B6089" t="str">
            <v>W22</v>
          </cell>
          <cell r="C6089">
            <v>43249</v>
          </cell>
          <cell r="D6089" t="str">
            <v>A</v>
          </cell>
          <cell r="E6089" t="str">
            <v>IN T/P</v>
          </cell>
          <cell r="G6089" t="str">
            <v>Old</v>
          </cell>
          <cell r="H6089" t="str">
            <v>Clear View Cover</v>
          </cell>
          <cell r="J6089">
            <v>1452</v>
          </cell>
          <cell r="L6089">
            <v>0</v>
          </cell>
        </row>
        <row r="6090">
          <cell r="A6090" t="str">
            <v>M5</v>
          </cell>
          <cell r="B6090" t="str">
            <v>W22</v>
          </cell>
          <cell r="C6090">
            <v>43249</v>
          </cell>
          <cell r="D6090" t="str">
            <v>A</v>
          </cell>
          <cell r="E6090" t="str">
            <v>IN T/P</v>
          </cell>
          <cell r="G6090" t="str">
            <v>Old</v>
          </cell>
          <cell r="H6090" t="str">
            <v>Clear View Cover</v>
          </cell>
          <cell r="J6090">
            <v>755</v>
          </cell>
          <cell r="L6090">
            <v>2</v>
          </cell>
        </row>
        <row r="6091">
          <cell r="A6091" t="str">
            <v>M5</v>
          </cell>
          <cell r="B6091" t="str">
            <v>W22</v>
          </cell>
          <cell r="C6091">
            <v>43249</v>
          </cell>
          <cell r="D6091" t="str">
            <v>A</v>
          </cell>
          <cell r="E6091" t="str">
            <v>IN T/P</v>
          </cell>
          <cell r="G6091" t="str">
            <v>Old</v>
          </cell>
          <cell r="H6091" t="str">
            <v>Clear View Cover</v>
          </cell>
          <cell r="J6091">
            <v>448</v>
          </cell>
          <cell r="L6091">
            <v>1</v>
          </cell>
        </row>
        <row r="6092">
          <cell r="A6092" t="str">
            <v>M5</v>
          </cell>
          <cell r="B6092" t="str">
            <v>W22</v>
          </cell>
          <cell r="C6092">
            <v>43249</v>
          </cell>
          <cell r="D6092" t="str">
            <v>A</v>
          </cell>
          <cell r="E6092" t="str">
            <v>IN T/P</v>
          </cell>
          <cell r="G6092" t="str">
            <v>Old</v>
          </cell>
          <cell r="H6092" t="str">
            <v>Clear View Cover</v>
          </cell>
          <cell r="J6092">
            <v>434</v>
          </cell>
          <cell r="L6092">
            <v>0</v>
          </cell>
        </row>
        <row r="6093">
          <cell r="A6093" t="str">
            <v>M5</v>
          </cell>
          <cell r="B6093" t="str">
            <v>W22</v>
          </cell>
          <cell r="C6093">
            <v>43249</v>
          </cell>
          <cell r="D6093" t="str">
            <v>A</v>
          </cell>
          <cell r="E6093" t="str">
            <v>IN T/P</v>
          </cell>
          <cell r="G6093" t="str">
            <v>Old</v>
          </cell>
          <cell r="H6093" t="str">
            <v>Clear View Cover</v>
          </cell>
          <cell r="J6093">
            <v>342</v>
          </cell>
          <cell r="L6093">
            <v>0</v>
          </cell>
        </row>
        <row r="6094">
          <cell r="A6094" t="str">
            <v>M5</v>
          </cell>
          <cell r="B6094" t="str">
            <v>W22</v>
          </cell>
          <cell r="C6094">
            <v>43249</v>
          </cell>
          <cell r="D6094" t="str">
            <v>A</v>
          </cell>
          <cell r="E6094" t="str">
            <v>IN T/P</v>
          </cell>
          <cell r="G6094" t="str">
            <v>Old</v>
          </cell>
          <cell r="H6094" t="str">
            <v>Clear View Cover</v>
          </cell>
          <cell r="J6094">
            <v>558</v>
          </cell>
          <cell r="L6094">
            <v>0</v>
          </cell>
        </row>
        <row r="6095">
          <cell r="A6095" t="str">
            <v>M5</v>
          </cell>
          <cell r="B6095" t="str">
            <v>W22</v>
          </cell>
          <cell r="C6095">
            <v>43249</v>
          </cell>
          <cell r="D6095" t="str">
            <v>A</v>
          </cell>
          <cell r="E6095" t="str">
            <v>IN T/P</v>
          </cell>
          <cell r="G6095" t="str">
            <v>Old</v>
          </cell>
          <cell r="H6095" t="str">
            <v>Book cover</v>
          </cell>
          <cell r="J6095">
            <v>1780</v>
          </cell>
          <cell r="L6095">
            <v>0</v>
          </cell>
        </row>
        <row r="6096">
          <cell r="A6096" t="str">
            <v>M5</v>
          </cell>
          <cell r="B6096" t="str">
            <v>W22</v>
          </cell>
          <cell r="C6096">
            <v>43249</v>
          </cell>
          <cell r="D6096" t="str">
            <v>A</v>
          </cell>
          <cell r="E6096" t="str">
            <v>IN T/P</v>
          </cell>
          <cell r="G6096" t="str">
            <v>Old</v>
          </cell>
          <cell r="H6096" t="str">
            <v>Book cover</v>
          </cell>
          <cell r="J6096">
            <v>106</v>
          </cell>
          <cell r="L6096">
            <v>0</v>
          </cell>
        </row>
        <row r="6097">
          <cell r="A6097" t="str">
            <v>M5</v>
          </cell>
          <cell r="B6097" t="str">
            <v>W22</v>
          </cell>
          <cell r="C6097">
            <v>43249</v>
          </cell>
          <cell r="D6097" t="str">
            <v>A</v>
          </cell>
          <cell r="E6097" t="str">
            <v>IN T/P</v>
          </cell>
          <cell r="G6097" t="str">
            <v>Old</v>
          </cell>
          <cell r="H6097" t="str">
            <v>Book cover</v>
          </cell>
          <cell r="J6097">
            <v>640</v>
          </cell>
          <cell r="L6097">
            <v>0</v>
          </cell>
        </row>
        <row r="6098">
          <cell r="A6098" t="str">
            <v>M5</v>
          </cell>
          <cell r="B6098" t="str">
            <v>W22</v>
          </cell>
          <cell r="C6098">
            <v>43249</v>
          </cell>
          <cell r="D6098" t="str">
            <v>A</v>
          </cell>
          <cell r="E6098" t="str">
            <v>IN T/P</v>
          </cell>
          <cell r="G6098" t="str">
            <v>Old</v>
          </cell>
          <cell r="H6098" t="str">
            <v>Book cover</v>
          </cell>
          <cell r="J6098">
            <v>513</v>
          </cell>
          <cell r="L6098">
            <v>0</v>
          </cell>
        </row>
        <row r="6099">
          <cell r="A6099" t="str">
            <v>M5</v>
          </cell>
          <cell r="B6099" t="str">
            <v>W22</v>
          </cell>
          <cell r="C6099">
            <v>43249</v>
          </cell>
          <cell r="D6099" t="str">
            <v>A</v>
          </cell>
          <cell r="E6099" t="str">
            <v>IN T/P</v>
          </cell>
          <cell r="G6099" t="str">
            <v>Old</v>
          </cell>
          <cell r="H6099" t="str">
            <v>Book cover</v>
          </cell>
          <cell r="J6099">
            <v>1100</v>
          </cell>
          <cell r="L6099">
            <v>0</v>
          </cell>
        </row>
        <row r="6100">
          <cell r="A6100" t="str">
            <v>M5</v>
          </cell>
          <cell r="B6100" t="str">
            <v>W22</v>
          </cell>
          <cell r="C6100">
            <v>43249</v>
          </cell>
          <cell r="D6100" t="str">
            <v>A</v>
          </cell>
          <cell r="E6100" t="str">
            <v>IN T/P</v>
          </cell>
          <cell r="G6100" t="str">
            <v>Old</v>
          </cell>
          <cell r="H6100" t="str">
            <v>Book cover</v>
          </cell>
          <cell r="J6100">
            <v>100</v>
          </cell>
          <cell r="L6100">
            <v>0</v>
          </cell>
        </row>
        <row r="6101">
          <cell r="A6101" t="str">
            <v>M5</v>
          </cell>
          <cell r="B6101" t="str">
            <v>W22</v>
          </cell>
          <cell r="C6101">
            <v>43249</v>
          </cell>
          <cell r="D6101" t="str">
            <v>A</v>
          </cell>
          <cell r="E6101" t="str">
            <v>IN VAI</v>
          </cell>
          <cell r="G6101" t="str">
            <v>Old</v>
          </cell>
          <cell r="H6101" t="str">
            <v>Flip Cover</v>
          </cell>
          <cell r="J6101">
            <v>800</v>
          </cell>
          <cell r="L6101">
            <v>0</v>
          </cell>
        </row>
        <row r="6102">
          <cell r="A6102" t="str">
            <v>M5</v>
          </cell>
          <cell r="B6102" t="str">
            <v>W22</v>
          </cell>
          <cell r="C6102">
            <v>43249</v>
          </cell>
          <cell r="D6102" t="str">
            <v>A</v>
          </cell>
          <cell r="E6102" t="str">
            <v>IN VAI</v>
          </cell>
          <cell r="G6102" t="str">
            <v>Old</v>
          </cell>
          <cell r="H6102" t="str">
            <v>Flip Cover</v>
          </cell>
          <cell r="J6102">
            <v>300</v>
          </cell>
          <cell r="L6102">
            <v>0</v>
          </cell>
        </row>
        <row r="6103">
          <cell r="A6103" t="str">
            <v>M5</v>
          </cell>
          <cell r="B6103" t="str">
            <v>W22</v>
          </cell>
          <cell r="C6103">
            <v>43249</v>
          </cell>
          <cell r="D6103" t="str">
            <v>A</v>
          </cell>
          <cell r="E6103" t="str">
            <v>IN VAI</v>
          </cell>
          <cell r="G6103" t="str">
            <v>Old</v>
          </cell>
          <cell r="H6103" t="str">
            <v>Flip Cover</v>
          </cell>
          <cell r="J6103">
            <v>2000</v>
          </cell>
          <cell r="L6103">
            <v>0</v>
          </cell>
        </row>
        <row r="6104">
          <cell r="A6104" t="str">
            <v>M5</v>
          </cell>
          <cell r="B6104" t="str">
            <v>W22</v>
          </cell>
          <cell r="C6104">
            <v>43249</v>
          </cell>
          <cell r="D6104" t="str">
            <v>A</v>
          </cell>
          <cell r="E6104" t="str">
            <v>MAIN HEATING</v>
          </cell>
          <cell r="G6104" t="str">
            <v>Old</v>
          </cell>
          <cell r="H6104" t="str">
            <v>Clear View Cover</v>
          </cell>
          <cell r="J6104">
            <v>557</v>
          </cell>
          <cell r="L6104">
            <v>0</v>
          </cell>
        </row>
        <row r="6105">
          <cell r="A6105" t="str">
            <v>M5</v>
          </cell>
          <cell r="B6105" t="str">
            <v>W22</v>
          </cell>
          <cell r="C6105">
            <v>43249</v>
          </cell>
          <cell r="D6105" t="str">
            <v>A</v>
          </cell>
          <cell r="E6105" t="str">
            <v>MAIN HEATING</v>
          </cell>
          <cell r="G6105" t="str">
            <v>Old</v>
          </cell>
          <cell r="H6105" t="str">
            <v>Clear View Cover</v>
          </cell>
          <cell r="J6105">
            <v>440</v>
          </cell>
          <cell r="L6105">
            <v>3</v>
          </cell>
        </row>
        <row r="6106">
          <cell r="A6106" t="str">
            <v>M5</v>
          </cell>
          <cell r="B6106" t="str">
            <v>W22</v>
          </cell>
          <cell r="C6106">
            <v>43249</v>
          </cell>
          <cell r="D6106" t="str">
            <v>A</v>
          </cell>
          <cell r="E6106" t="str">
            <v>MAIN HEATING</v>
          </cell>
          <cell r="G6106" t="str">
            <v>Old</v>
          </cell>
          <cell r="H6106" t="str">
            <v>Clear View Cover</v>
          </cell>
          <cell r="J6106">
            <v>482</v>
          </cell>
          <cell r="L6106">
            <v>0</v>
          </cell>
        </row>
        <row r="6107">
          <cell r="A6107" t="str">
            <v>M5</v>
          </cell>
          <cell r="B6107" t="str">
            <v>W22</v>
          </cell>
          <cell r="C6107">
            <v>43249</v>
          </cell>
          <cell r="D6107" t="str">
            <v>A</v>
          </cell>
          <cell r="E6107" t="str">
            <v>PACKING</v>
          </cell>
          <cell r="G6107" t="str">
            <v>Old</v>
          </cell>
          <cell r="H6107" t="str">
            <v>Book cover</v>
          </cell>
          <cell r="J6107">
            <v>1052</v>
          </cell>
          <cell r="L6107">
            <v>2</v>
          </cell>
        </row>
        <row r="6108">
          <cell r="A6108" t="str">
            <v>M5</v>
          </cell>
          <cell r="B6108" t="str">
            <v>W22</v>
          </cell>
          <cell r="C6108">
            <v>43249</v>
          </cell>
          <cell r="D6108" t="str">
            <v>A</v>
          </cell>
          <cell r="E6108" t="str">
            <v>PACKING</v>
          </cell>
          <cell r="G6108" t="str">
            <v>Old</v>
          </cell>
          <cell r="H6108" t="str">
            <v>Book cover</v>
          </cell>
          <cell r="J6108">
            <v>1750</v>
          </cell>
          <cell r="L6108">
            <v>0</v>
          </cell>
        </row>
        <row r="6109">
          <cell r="A6109" t="str">
            <v>M5</v>
          </cell>
          <cell r="B6109" t="str">
            <v>W22</v>
          </cell>
          <cell r="C6109">
            <v>43249</v>
          </cell>
          <cell r="D6109" t="str">
            <v>A</v>
          </cell>
          <cell r="E6109" t="str">
            <v>PACKING</v>
          </cell>
          <cell r="G6109" t="str">
            <v>New</v>
          </cell>
          <cell r="H6109" t="str">
            <v>Clear View Cover</v>
          </cell>
          <cell r="J6109">
            <v>910</v>
          </cell>
          <cell r="L6109">
            <v>10</v>
          </cell>
        </row>
        <row r="6110">
          <cell r="A6110" t="str">
            <v>M5</v>
          </cell>
          <cell r="B6110" t="str">
            <v>W22</v>
          </cell>
          <cell r="C6110">
            <v>43249</v>
          </cell>
          <cell r="D6110" t="str">
            <v>A</v>
          </cell>
          <cell r="E6110" t="str">
            <v>PACKING</v>
          </cell>
          <cell r="G6110" t="str">
            <v>New</v>
          </cell>
          <cell r="H6110" t="str">
            <v>Clear View Cover</v>
          </cell>
          <cell r="J6110">
            <v>617</v>
          </cell>
          <cell r="L6110">
            <v>17</v>
          </cell>
        </row>
        <row r="6111">
          <cell r="A6111" t="str">
            <v>M5</v>
          </cell>
          <cell r="B6111" t="str">
            <v>W22</v>
          </cell>
          <cell r="C6111">
            <v>43249</v>
          </cell>
          <cell r="D6111" t="str">
            <v>A</v>
          </cell>
          <cell r="E6111" t="str">
            <v>PACKING</v>
          </cell>
          <cell r="G6111" t="str">
            <v>Old</v>
          </cell>
          <cell r="H6111" t="str">
            <v>Clear View Cover</v>
          </cell>
          <cell r="J6111">
            <v>611</v>
          </cell>
          <cell r="L6111">
            <v>11</v>
          </cell>
        </row>
        <row r="6112">
          <cell r="A6112" t="str">
            <v>M5</v>
          </cell>
          <cell r="B6112" t="str">
            <v>W22</v>
          </cell>
          <cell r="C6112">
            <v>43249</v>
          </cell>
          <cell r="D6112" t="str">
            <v>A</v>
          </cell>
          <cell r="E6112" t="str">
            <v>PACKING</v>
          </cell>
          <cell r="G6112" t="str">
            <v>Old</v>
          </cell>
          <cell r="H6112" t="str">
            <v>Clear View Cover</v>
          </cell>
          <cell r="J6112">
            <v>403</v>
          </cell>
          <cell r="L6112">
            <v>3</v>
          </cell>
        </row>
        <row r="6113">
          <cell r="A6113" t="str">
            <v>M5</v>
          </cell>
          <cell r="B6113" t="str">
            <v>W22</v>
          </cell>
          <cell r="C6113">
            <v>43249</v>
          </cell>
          <cell r="D6113" t="str">
            <v>A</v>
          </cell>
          <cell r="E6113" t="str">
            <v>PACKING</v>
          </cell>
          <cell r="G6113" t="str">
            <v>New</v>
          </cell>
          <cell r="H6113" t="str">
            <v>Clear View Cover</v>
          </cell>
          <cell r="J6113">
            <v>1080</v>
          </cell>
          <cell r="L6113">
            <v>5</v>
          </cell>
        </row>
        <row r="6114">
          <cell r="A6114" t="str">
            <v>M5</v>
          </cell>
          <cell r="B6114" t="str">
            <v>W22</v>
          </cell>
          <cell r="C6114">
            <v>43249</v>
          </cell>
          <cell r="D6114" t="str">
            <v>A</v>
          </cell>
          <cell r="E6114" t="str">
            <v>PACKING</v>
          </cell>
          <cell r="G6114" t="str">
            <v>Old</v>
          </cell>
          <cell r="H6114" t="str">
            <v>Clear View Cover</v>
          </cell>
          <cell r="J6114">
            <v>652</v>
          </cell>
          <cell r="L6114">
            <v>3</v>
          </cell>
        </row>
        <row r="6115">
          <cell r="A6115" t="str">
            <v>M5</v>
          </cell>
          <cell r="B6115" t="str">
            <v>W22</v>
          </cell>
          <cell r="C6115">
            <v>43249</v>
          </cell>
          <cell r="D6115" t="str">
            <v>A</v>
          </cell>
          <cell r="E6115" t="str">
            <v>PACKING</v>
          </cell>
          <cell r="G6115" t="str">
            <v>Old</v>
          </cell>
          <cell r="H6115" t="str">
            <v>Clear View Cover</v>
          </cell>
          <cell r="J6115">
            <v>778</v>
          </cell>
          <cell r="L6115">
            <v>3</v>
          </cell>
        </row>
        <row r="6116">
          <cell r="A6116" t="str">
            <v>M5</v>
          </cell>
          <cell r="B6116" t="str">
            <v>W22</v>
          </cell>
          <cell r="C6116">
            <v>43249</v>
          </cell>
          <cell r="D6116" t="str">
            <v>A</v>
          </cell>
          <cell r="E6116" t="str">
            <v>PACKING</v>
          </cell>
          <cell r="G6116" t="str">
            <v>Old</v>
          </cell>
          <cell r="H6116" t="str">
            <v>Clear View Cover</v>
          </cell>
          <cell r="J6116">
            <v>339</v>
          </cell>
          <cell r="L6116">
            <v>4</v>
          </cell>
        </row>
        <row r="6117">
          <cell r="A6117" t="str">
            <v>M5</v>
          </cell>
          <cell r="B6117" t="str">
            <v>W22</v>
          </cell>
          <cell r="C6117">
            <v>43249</v>
          </cell>
          <cell r="D6117" t="str">
            <v>A</v>
          </cell>
          <cell r="E6117" t="str">
            <v>PACKING</v>
          </cell>
          <cell r="G6117" t="str">
            <v>Old</v>
          </cell>
          <cell r="H6117" t="str">
            <v>Clear View Cover</v>
          </cell>
          <cell r="J6117">
            <v>137</v>
          </cell>
          <cell r="L6117">
            <v>2</v>
          </cell>
        </row>
        <row r="6118">
          <cell r="A6118" t="str">
            <v>M5</v>
          </cell>
          <cell r="B6118" t="str">
            <v>W22</v>
          </cell>
          <cell r="C6118">
            <v>43249</v>
          </cell>
          <cell r="D6118" t="str">
            <v>A</v>
          </cell>
          <cell r="E6118" t="str">
            <v>PACKING</v>
          </cell>
          <cell r="G6118" t="str">
            <v>New</v>
          </cell>
          <cell r="H6118" t="str">
            <v>Clear View Cover</v>
          </cell>
          <cell r="J6118">
            <v>280</v>
          </cell>
          <cell r="L6118">
            <v>0</v>
          </cell>
        </row>
        <row r="6119">
          <cell r="A6119" t="str">
            <v>M5</v>
          </cell>
          <cell r="B6119" t="str">
            <v>W22</v>
          </cell>
          <cell r="C6119">
            <v>43249</v>
          </cell>
          <cell r="D6119" t="str">
            <v>A</v>
          </cell>
          <cell r="E6119" t="str">
            <v>PACKING</v>
          </cell>
          <cell r="G6119" t="str">
            <v>New Silicon</v>
          </cell>
          <cell r="H6119" t="str">
            <v>Silicon</v>
          </cell>
          <cell r="J6119">
            <v>186</v>
          </cell>
          <cell r="L6119">
            <v>5</v>
          </cell>
        </row>
        <row r="6120">
          <cell r="A6120" t="str">
            <v>M5</v>
          </cell>
          <cell r="B6120" t="str">
            <v>W22</v>
          </cell>
          <cell r="C6120">
            <v>43249</v>
          </cell>
          <cell r="D6120" t="str">
            <v>A</v>
          </cell>
          <cell r="E6120" t="str">
            <v>PACKING</v>
          </cell>
          <cell r="G6120" t="str">
            <v>New Silicon</v>
          </cell>
          <cell r="H6120" t="str">
            <v>Silicon</v>
          </cell>
          <cell r="J6120">
            <v>211</v>
          </cell>
          <cell r="L6120">
            <v>7</v>
          </cell>
        </row>
        <row r="6121">
          <cell r="A6121" t="str">
            <v>M5</v>
          </cell>
          <cell r="B6121" t="str">
            <v>W22</v>
          </cell>
          <cell r="C6121">
            <v>43249</v>
          </cell>
          <cell r="D6121" t="str">
            <v>A</v>
          </cell>
          <cell r="E6121" t="str">
            <v>PACKING</v>
          </cell>
          <cell r="G6121" t="str">
            <v>New Silicon</v>
          </cell>
          <cell r="H6121" t="str">
            <v>Silicon</v>
          </cell>
          <cell r="J6121">
            <v>164</v>
          </cell>
          <cell r="L6121">
            <v>4</v>
          </cell>
        </row>
        <row r="6122">
          <cell r="A6122" t="str">
            <v>M5</v>
          </cell>
          <cell r="B6122" t="str">
            <v>W22</v>
          </cell>
          <cell r="C6122">
            <v>43249</v>
          </cell>
          <cell r="D6122" t="str">
            <v>A</v>
          </cell>
          <cell r="E6122" t="str">
            <v>PACKING</v>
          </cell>
          <cell r="G6122" t="str">
            <v>Old Silicon</v>
          </cell>
          <cell r="H6122" t="str">
            <v>Silicon</v>
          </cell>
          <cell r="J6122">
            <v>1114</v>
          </cell>
          <cell r="L6122">
            <v>34</v>
          </cell>
        </row>
        <row r="6123">
          <cell r="A6123" t="str">
            <v>M5</v>
          </cell>
          <cell r="B6123" t="str">
            <v>W22</v>
          </cell>
          <cell r="C6123">
            <v>43249</v>
          </cell>
          <cell r="D6123" t="str">
            <v>A</v>
          </cell>
          <cell r="E6123" t="str">
            <v>PACKING</v>
          </cell>
          <cell r="G6123" t="str">
            <v>Old</v>
          </cell>
          <cell r="H6123" t="str">
            <v>Flip Cover</v>
          </cell>
          <cell r="J6123">
            <v>681</v>
          </cell>
          <cell r="L6123">
            <v>1</v>
          </cell>
        </row>
        <row r="6124">
          <cell r="A6124" t="str">
            <v>M5</v>
          </cell>
          <cell r="B6124" t="str">
            <v>W22</v>
          </cell>
          <cell r="C6124">
            <v>43249</v>
          </cell>
          <cell r="D6124" t="str">
            <v>A</v>
          </cell>
          <cell r="E6124" t="str">
            <v>PACKING</v>
          </cell>
          <cell r="G6124" t="str">
            <v>Old</v>
          </cell>
          <cell r="H6124" t="str">
            <v>Flip Cover</v>
          </cell>
          <cell r="J6124">
            <v>320</v>
          </cell>
          <cell r="L6124">
            <v>0</v>
          </cell>
        </row>
        <row r="6125">
          <cell r="A6125" t="str">
            <v>M5</v>
          </cell>
          <cell r="B6125" t="str">
            <v>W22</v>
          </cell>
          <cell r="C6125">
            <v>43249</v>
          </cell>
          <cell r="D6125" t="str">
            <v>B</v>
          </cell>
          <cell r="E6125" t="str">
            <v>ASSY</v>
          </cell>
          <cell r="G6125" t="str">
            <v>Old</v>
          </cell>
          <cell r="H6125" t="str">
            <v>Book cover</v>
          </cell>
          <cell r="J6125">
            <v>60</v>
          </cell>
          <cell r="L6125">
            <v>0</v>
          </cell>
        </row>
        <row r="6126">
          <cell r="A6126" t="str">
            <v>M5</v>
          </cell>
          <cell r="B6126" t="str">
            <v>W22</v>
          </cell>
          <cell r="C6126">
            <v>43249</v>
          </cell>
          <cell r="D6126" t="str">
            <v>B</v>
          </cell>
          <cell r="E6126" t="str">
            <v>ASSY</v>
          </cell>
          <cell r="G6126" t="str">
            <v>Old</v>
          </cell>
          <cell r="H6126" t="str">
            <v>Book cover</v>
          </cell>
          <cell r="J6126">
            <v>529</v>
          </cell>
          <cell r="L6126">
            <v>4</v>
          </cell>
        </row>
        <row r="6127">
          <cell r="A6127" t="str">
            <v>M5</v>
          </cell>
          <cell r="B6127" t="str">
            <v>W22</v>
          </cell>
          <cell r="C6127">
            <v>43249</v>
          </cell>
          <cell r="D6127" t="str">
            <v>B</v>
          </cell>
          <cell r="E6127" t="str">
            <v>ASSY</v>
          </cell>
          <cell r="G6127" t="str">
            <v>Old</v>
          </cell>
          <cell r="H6127" t="str">
            <v>Book cover</v>
          </cell>
          <cell r="J6127">
            <v>1941</v>
          </cell>
          <cell r="L6127">
            <v>20</v>
          </cell>
        </row>
        <row r="6128">
          <cell r="A6128" t="str">
            <v>M5</v>
          </cell>
          <cell r="B6128" t="str">
            <v>W22</v>
          </cell>
          <cell r="C6128">
            <v>43249</v>
          </cell>
          <cell r="D6128" t="str">
            <v>B</v>
          </cell>
          <cell r="E6128" t="str">
            <v>EDGE COATING</v>
          </cell>
          <cell r="G6128" t="str">
            <v>Old</v>
          </cell>
          <cell r="H6128" t="str">
            <v>Book cover</v>
          </cell>
          <cell r="J6128">
            <v>331</v>
          </cell>
          <cell r="L6128">
            <v>0</v>
          </cell>
        </row>
        <row r="6129">
          <cell r="A6129" t="str">
            <v>M5</v>
          </cell>
          <cell r="B6129" t="str">
            <v>W22</v>
          </cell>
          <cell r="C6129">
            <v>43249</v>
          </cell>
          <cell r="D6129" t="str">
            <v>B</v>
          </cell>
          <cell r="E6129" t="str">
            <v>EDGE COATING</v>
          </cell>
          <cell r="G6129" t="str">
            <v>Old</v>
          </cell>
          <cell r="H6129" t="str">
            <v>Book cover</v>
          </cell>
          <cell r="J6129">
            <v>839</v>
          </cell>
          <cell r="L6129">
            <v>0</v>
          </cell>
        </row>
        <row r="6130">
          <cell r="A6130" t="str">
            <v>M5</v>
          </cell>
          <cell r="B6130" t="str">
            <v>W22</v>
          </cell>
          <cell r="C6130">
            <v>43249</v>
          </cell>
          <cell r="D6130" t="str">
            <v>B</v>
          </cell>
          <cell r="E6130" t="str">
            <v>EDGE COATING</v>
          </cell>
          <cell r="G6130" t="str">
            <v>Old</v>
          </cell>
          <cell r="H6130" t="str">
            <v>Book cover</v>
          </cell>
          <cell r="J6130">
            <v>1335</v>
          </cell>
          <cell r="L6130">
            <v>0</v>
          </cell>
        </row>
        <row r="6131">
          <cell r="A6131" t="str">
            <v>M5</v>
          </cell>
          <cell r="B6131" t="str">
            <v>W22</v>
          </cell>
          <cell r="C6131">
            <v>43249</v>
          </cell>
          <cell r="D6131" t="str">
            <v>B</v>
          </cell>
          <cell r="E6131" t="str">
            <v>EDGE COATING</v>
          </cell>
          <cell r="G6131" t="str">
            <v>Old</v>
          </cell>
          <cell r="H6131" t="str">
            <v>Book cover</v>
          </cell>
          <cell r="J6131">
            <v>8</v>
          </cell>
          <cell r="L6131">
            <v>0</v>
          </cell>
        </row>
        <row r="6132">
          <cell r="A6132" t="str">
            <v>M5</v>
          </cell>
          <cell r="B6132" t="str">
            <v>W22</v>
          </cell>
          <cell r="C6132">
            <v>43249</v>
          </cell>
          <cell r="D6132" t="str">
            <v>B</v>
          </cell>
          <cell r="E6132" t="str">
            <v>EDGE COATING</v>
          </cell>
          <cell r="G6132" t="str">
            <v>Old</v>
          </cell>
          <cell r="H6132" t="str">
            <v>Book cover</v>
          </cell>
          <cell r="J6132">
            <v>54</v>
          </cell>
          <cell r="L6132">
            <v>0</v>
          </cell>
        </row>
        <row r="6133">
          <cell r="A6133" t="str">
            <v>M5</v>
          </cell>
          <cell r="B6133" t="str">
            <v>W22</v>
          </cell>
          <cell r="C6133">
            <v>43249</v>
          </cell>
          <cell r="D6133" t="str">
            <v>B</v>
          </cell>
          <cell r="E6133" t="str">
            <v>EDGE COATING</v>
          </cell>
          <cell r="G6133" t="str">
            <v>Old</v>
          </cell>
          <cell r="H6133" t="str">
            <v>Book cover</v>
          </cell>
          <cell r="J6133">
            <v>12</v>
          </cell>
          <cell r="L6133">
            <v>0</v>
          </cell>
        </row>
        <row r="6134">
          <cell r="A6134" t="str">
            <v>M5</v>
          </cell>
          <cell r="B6134" t="str">
            <v>W22</v>
          </cell>
          <cell r="C6134">
            <v>43249</v>
          </cell>
          <cell r="D6134" t="str">
            <v>B</v>
          </cell>
          <cell r="E6134" t="str">
            <v>IN T/P</v>
          </cell>
          <cell r="G6134" t="str">
            <v>Old</v>
          </cell>
          <cell r="H6134" t="str">
            <v>Book cover</v>
          </cell>
          <cell r="J6134">
            <v>1833</v>
          </cell>
          <cell r="L6134">
            <v>1</v>
          </cell>
        </row>
        <row r="6135">
          <cell r="A6135" t="str">
            <v>M5</v>
          </cell>
          <cell r="B6135" t="str">
            <v>W22</v>
          </cell>
          <cell r="C6135">
            <v>43249</v>
          </cell>
          <cell r="D6135" t="str">
            <v>B</v>
          </cell>
          <cell r="E6135" t="str">
            <v>IN T/P</v>
          </cell>
          <cell r="G6135" t="str">
            <v>Old</v>
          </cell>
          <cell r="H6135" t="str">
            <v>Book cover</v>
          </cell>
          <cell r="J6135">
            <v>645</v>
          </cell>
          <cell r="L6135">
            <v>0</v>
          </cell>
        </row>
        <row r="6136">
          <cell r="A6136" t="str">
            <v>M5</v>
          </cell>
          <cell r="B6136" t="str">
            <v>W22</v>
          </cell>
          <cell r="C6136">
            <v>43250</v>
          </cell>
          <cell r="D6136" t="str">
            <v>A</v>
          </cell>
          <cell r="E6136" t="str">
            <v>ASSY</v>
          </cell>
          <cell r="G6136" t="str">
            <v>Old</v>
          </cell>
          <cell r="H6136" t="str">
            <v>Flip Cover</v>
          </cell>
          <cell r="J6136">
            <v>827</v>
          </cell>
          <cell r="L6136">
            <v>0</v>
          </cell>
        </row>
        <row r="6137">
          <cell r="A6137" t="str">
            <v>M5</v>
          </cell>
          <cell r="B6137" t="str">
            <v>W22</v>
          </cell>
          <cell r="C6137">
            <v>43250</v>
          </cell>
          <cell r="D6137" t="str">
            <v>A</v>
          </cell>
          <cell r="E6137" t="str">
            <v>ASSY</v>
          </cell>
          <cell r="G6137" t="str">
            <v>Old</v>
          </cell>
          <cell r="H6137" t="str">
            <v>Flip Cover</v>
          </cell>
          <cell r="J6137">
            <v>271</v>
          </cell>
          <cell r="L6137">
            <v>0</v>
          </cell>
        </row>
        <row r="6138">
          <cell r="A6138" t="str">
            <v>M5</v>
          </cell>
          <cell r="B6138" t="str">
            <v>W22</v>
          </cell>
          <cell r="C6138">
            <v>43250</v>
          </cell>
          <cell r="D6138" t="str">
            <v>A</v>
          </cell>
          <cell r="E6138" t="str">
            <v>ASSY</v>
          </cell>
          <cell r="G6138" t="str">
            <v>Old</v>
          </cell>
          <cell r="H6138" t="str">
            <v>Clear View Cover</v>
          </cell>
          <cell r="J6138">
            <v>77</v>
          </cell>
          <cell r="L6138">
            <v>0</v>
          </cell>
        </row>
        <row r="6139">
          <cell r="A6139" t="str">
            <v>M5</v>
          </cell>
          <cell r="B6139" t="str">
            <v>W22</v>
          </cell>
          <cell r="C6139">
            <v>43250</v>
          </cell>
          <cell r="D6139" t="str">
            <v>A</v>
          </cell>
          <cell r="E6139" t="str">
            <v>ASSY</v>
          </cell>
          <cell r="G6139" t="str">
            <v>Old</v>
          </cell>
          <cell r="H6139" t="str">
            <v>Book cover</v>
          </cell>
          <cell r="J6139">
            <v>2327</v>
          </cell>
          <cell r="L6139">
            <v>12</v>
          </cell>
        </row>
        <row r="6140">
          <cell r="A6140" t="str">
            <v>M5</v>
          </cell>
          <cell r="B6140" t="str">
            <v>W22</v>
          </cell>
          <cell r="C6140">
            <v>43250</v>
          </cell>
          <cell r="D6140" t="str">
            <v>A</v>
          </cell>
          <cell r="E6140" t="str">
            <v>ASSY</v>
          </cell>
          <cell r="G6140" t="str">
            <v>Old</v>
          </cell>
          <cell r="H6140" t="str">
            <v>Book cover</v>
          </cell>
          <cell r="J6140">
            <v>883</v>
          </cell>
          <cell r="L6140">
            <v>3</v>
          </cell>
        </row>
        <row r="6141">
          <cell r="A6141" t="str">
            <v>M5</v>
          </cell>
          <cell r="B6141" t="str">
            <v>W22</v>
          </cell>
          <cell r="C6141">
            <v>43250</v>
          </cell>
          <cell r="D6141" t="str">
            <v>A</v>
          </cell>
          <cell r="E6141" t="str">
            <v>ASSY</v>
          </cell>
          <cell r="G6141" t="str">
            <v>Old</v>
          </cell>
          <cell r="H6141" t="str">
            <v>Book cover</v>
          </cell>
          <cell r="J6141">
            <v>200</v>
          </cell>
          <cell r="L6141">
            <v>0</v>
          </cell>
        </row>
        <row r="6142">
          <cell r="A6142" t="str">
            <v>M5</v>
          </cell>
          <cell r="B6142" t="str">
            <v>W22</v>
          </cell>
          <cell r="C6142">
            <v>43250</v>
          </cell>
          <cell r="D6142" t="str">
            <v>A</v>
          </cell>
          <cell r="E6142" t="str">
            <v>ASSY</v>
          </cell>
          <cell r="G6142" t="str">
            <v>Old</v>
          </cell>
          <cell r="H6142" t="str">
            <v>Book cover</v>
          </cell>
          <cell r="J6142">
            <v>110</v>
          </cell>
          <cell r="L6142">
            <v>0</v>
          </cell>
        </row>
        <row r="6143">
          <cell r="A6143" t="str">
            <v>M5</v>
          </cell>
          <cell r="B6143" t="str">
            <v>W22</v>
          </cell>
          <cell r="C6143">
            <v>43250</v>
          </cell>
          <cell r="D6143" t="str">
            <v>A</v>
          </cell>
          <cell r="E6143" t="str">
            <v>ASSY</v>
          </cell>
          <cell r="G6143" t="str">
            <v>Old</v>
          </cell>
          <cell r="H6143" t="str">
            <v>Book cover</v>
          </cell>
          <cell r="J6143">
            <v>112</v>
          </cell>
          <cell r="L6143">
            <v>0</v>
          </cell>
        </row>
        <row r="6144">
          <cell r="A6144" t="str">
            <v>M5</v>
          </cell>
          <cell r="B6144" t="str">
            <v>W22</v>
          </cell>
          <cell r="C6144">
            <v>43250</v>
          </cell>
          <cell r="D6144" t="str">
            <v>A</v>
          </cell>
          <cell r="E6144" t="str">
            <v>ASSY</v>
          </cell>
          <cell r="G6144" t="str">
            <v>Old</v>
          </cell>
          <cell r="H6144" t="str">
            <v>Book cover</v>
          </cell>
          <cell r="J6144">
            <v>534</v>
          </cell>
          <cell r="L6144">
            <v>2</v>
          </cell>
        </row>
        <row r="6145">
          <cell r="A6145" t="str">
            <v>M5</v>
          </cell>
          <cell r="B6145" t="str">
            <v>W22</v>
          </cell>
          <cell r="C6145">
            <v>43250</v>
          </cell>
          <cell r="D6145" t="str">
            <v>A</v>
          </cell>
          <cell r="E6145" t="str">
            <v>MAIN HEATING</v>
          </cell>
          <cell r="G6145" t="str">
            <v>New</v>
          </cell>
          <cell r="H6145" t="str">
            <v>Clear View Cover</v>
          </cell>
          <cell r="J6145">
            <v>300</v>
          </cell>
          <cell r="L6145">
            <v>0</v>
          </cell>
        </row>
        <row r="6146">
          <cell r="A6146" t="str">
            <v>M5</v>
          </cell>
          <cell r="B6146" t="str">
            <v>W22</v>
          </cell>
          <cell r="C6146">
            <v>43250</v>
          </cell>
          <cell r="D6146" t="str">
            <v>A</v>
          </cell>
          <cell r="E6146" t="str">
            <v>MAIN HEATING</v>
          </cell>
          <cell r="G6146" t="str">
            <v>New</v>
          </cell>
          <cell r="H6146" t="str">
            <v>Clear View Cover</v>
          </cell>
          <cell r="J6146">
            <v>210</v>
          </cell>
          <cell r="L6146">
            <v>0</v>
          </cell>
        </row>
        <row r="6147">
          <cell r="A6147" t="str">
            <v>M5</v>
          </cell>
          <cell r="B6147" t="str">
            <v>W22</v>
          </cell>
          <cell r="C6147">
            <v>43250</v>
          </cell>
          <cell r="D6147" t="str">
            <v>A</v>
          </cell>
          <cell r="E6147" t="str">
            <v>MAIN HEATING</v>
          </cell>
          <cell r="G6147" t="str">
            <v>New</v>
          </cell>
          <cell r="H6147" t="str">
            <v>Clear View Cover</v>
          </cell>
          <cell r="J6147">
            <v>11</v>
          </cell>
          <cell r="L6147">
            <v>0</v>
          </cell>
        </row>
        <row r="6148">
          <cell r="A6148" t="str">
            <v>M5</v>
          </cell>
          <cell r="B6148" t="str">
            <v>W22</v>
          </cell>
          <cell r="C6148">
            <v>43250</v>
          </cell>
          <cell r="D6148" t="str">
            <v>A</v>
          </cell>
          <cell r="E6148" t="str">
            <v>MAIN HEATING</v>
          </cell>
          <cell r="G6148" t="str">
            <v>New</v>
          </cell>
          <cell r="H6148" t="str">
            <v>Clear View Cover</v>
          </cell>
          <cell r="J6148">
            <v>2066</v>
          </cell>
          <cell r="L6148">
            <v>0</v>
          </cell>
        </row>
        <row r="6149">
          <cell r="A6149" t="str">
            <v>M5</v>
          </cell>
          <cell r="B6149" t="str">
            <v>W22</v>
          </cell>
          <cell r="C6149">
            <v>43250</v>
          </cell>
          <cell r="D6149" t="str">
            <v>A</v>
          </cell>
          <cell r="E6149" t="str">
            <v>EDGE COATING</v>
          </cell>
          <cell r="G6149" t="str">
            <v>New</v>
          </cell>
          <cell r="H6149" t="str">
            <v>Clear View Cover</v>
          </cell>
          <cell r="J6149">
            <v>24</v>
          </cell>
          <cell r="L6149">
            <v>0</v>
          </cell>
        </row>
        <row r="6150">
          <cell r="A6150" t="str">
            <v>M5</v>
          </cell>
          <cell r="B6150" t="str">
            <v>W22</v>
          </cell>
          <cell r="C6150">
            <v>43250</v>
          </cell>
          <cell r="D6150" t="str">
            <v>A</v>
          </cell>
          <cell r="E6150" t="str">
            <v>EDGE COATING</v>
          </cell>
          <cell r="G6150" t="str">
            <v>New</v>
          </cell>
          <cell r="H6150" t="str">
            <v>Clear View Cover</v>
          </cell>
          <cell r="J6150">
            <v>1786</v>
          </cell>
          <cell r="L6150">
            <v>0</v>
          </cell>
        </row>
        <row r="6151">
          <cell r="A6151" t="str">
            <v>M5</v>
          </cell>
          <cell r="B6151" t="str">
            <v>W22</v>
          </cell>
          <cell r="C6151">
            <v>43250</v>
          </cell>
          <cell r="D6151" t="str">
            <v>A</v>
          </cell>
          <cell r="E6151" t="str">
            <v>EDGE COATING</v>
          </cell>
          <cell r="G6151" t="str">
            <v>New</v>
          </cell>
          <cell r="H6151" t="str">
            <v>Clear View Cover</v>
          </cell>
          <cell r="J6151">
            <v>37</v>
          </cell>
          <cell r="L6151">
            <v>0</v>
          </cell>
        </row>
        <row r="6152">
          <cell r="A6152" t="str">
            <v>M5</v>
          </cell>
          <cell r="B6152" t="str">
            <v>W22</v>
          </cell>
          <cell r="C6152">
            <v>43250</v>
          </cell>
          <cell r="D6152" t="str">
            <v>A</v>
          </cell>
          <cell r="E6152" t="str">
            <v>EDGE COATING</v>
          </cell>
          <cell r="G6152" t="str">
            <v>New</v>
          </cell>
          <cell r="H6152" t="str">
            <v>Clear View Cover</v>
          </cell>
          <cell r="J6152">
            <v>85</v>
          </cell>
          <cell r="L6152">
            <v>0</v>
          </cell>
        </row>
        <row r="6153">
          <cell r="A6153" t="str">
            <v>M5</v>
          </cell>
          <cell r="B6153" t="str">
            <v>W22</v>
          </cell>
          <cell r="C6153">
            <v>43250</v>
          </cell>
          <cell r="D6153" t="str">
            <v>A</v>
          </cell>
          <cell r="E6153" t="str">
            <v>EDGE COATING</v>
          </cell>
          <cell r="G6153" t="str">
            <v>New</v>
          </cell>
          <cell r="H6153" t="str">
            <v>Clear View Cover</v>
          </cell>
          <cell r="J6153">
            <v>2424</v>
          </cell>
          <cell r="L6153">
            <v>0</v>
          </cell>
        </row>
        <row r="6154">
          <cell r="A6154" t="str">
            <v>M5</v>
          </cell>
          <cell r="B6154" t="str">
            <v>W22</v>
          </cell>
          <cell r="C6154">
            <v>43250</v>
          </cell>
          <cell r="D6154" t="str">
            <v>A</v>
          </cell>
          <cell r="E6154" t="str">
            <v>EDGE COATING</v>
          </cell>
          <cell r="G6154" t="str">
            <v>New</v>
          </cell>
          <cell r="H6154" t="str">
            <v>Clear View Cover</v>
          </cell>
          <cell r="J6154">
            <v>7</v>
          </cell>
          <cell r="L6154">
            <v>0</v>
          </cell>
        </row>
        <row r="6155">
          <cell r="A6155" t="str">
            <v>M5</v>
          </cell>
          <cell r="B6155" t="str">
            <v>W22</v>
          </cell>
          <cell r="C6155">
            <v>43250</v>
          </cell>
          <cell r="D6155" t="str">
            <v>A</v>
          </cell>
          <cell r="E6155" t="str">
            <v>EDGE COATING</v>
          </cell>
          <cell r="G6155" t="str">
            <v>Old</v>
          </cell>
          <cell r="H6155" t="str">
            <v>Clear View Cover</v>
          </cell>
          <cell r="J6155">
            <v>212</v>
          </cell>
          <cell r="L6155">
            <v>0</v>
          </cell>
        </row>
        <row r="6156">
          <cell r="A6156" t="str">
            <v>M5</v>
          </cell>
          <cell r="B6156" t="str">
            <v>W22</v>
          </cell>
          <cell r="C6156">
            <v>43250</v>
          </cell>
          <cell r="D6156" t="str">
            <v>A</v>
          </cell>
          <cell r="E6156" t="str">
            <v>EDGE COATING</v>
          </cell>
          <cell r="G6156" t="str">
            <v>Old</v>
          </cell>
          <cell r="H6156" t="str">
            <v>Clear View Cover</v>
          </cell>
          <cell r="J6156">
            <v>262</v>
          </cell>
          <cell r="L6156">
            <v>0</v>
          </cell>
        </row>
        <row r="6157">
          <cell r="A6157" t="str">
            <v>M5</v>
          </cell>
          <cell r="B6157" t="str">
            <v>W22</v>
          </cell>
          <cell r="C6157">
            <v>43250</v>
          </cell>
          <cell r="D6157" t="str">
            <v>A</v>
          </cell>
          <cell r="E6157" t="str">
            <v>EDGE COATING</v>
          </cell>
          <cell r="G6157" t="str">
            <v>Old</v>
          </cell>
          <cell r="H6157" t="str">
            <v>Clear View Cover</v>
          </cell>
          <cell r="J6157">
            <v>93</v>
          </cell>
          <cell r="L6157">
            <v>0</v>
          </cell>
        </row>
        <row r="6158">
          <cell r="A6158" t="str">
            <v>M5</v>
          </cell>
          <cell r="B6158" t="str">
            <v>W22</v>
          </cell>
          <cell r="C6158">
            <v>43250</v>
          </cell>
          <cell r="D6158" t="str">
            <v>A</v>
          </cell>
          <cell r="E6158" t="str">
            <v>EDGE COATING</v>
          </cell>
          <cell r="G6158" t="str">
            <v>Old</v>
          </cell>
          <cell r="H6158" t="str">
            <v>Clear View Cover</v>
          </cell>
          <cell r="J6158">
            <v>15</v>
          </cell>
          <cell r="L6158">
            <v>0</v>
          </cell>
        </row>
        <row r="6159">
          <cell r="A6159" t="str">
            <v>M5</v>
          </cell>
          <cell r="B6159" t="str">
            <v>W22</v>
          </cell>
          <cell r="C6159">
            <v>43250</v>
          </cell>
          <cell r="D6159" t="str">
            <v>A</v>
          </cell>
          <cell r="E6159" t="str">
            <v>EDGE COATING</v>
          </cell>
          <cell r="G6159" t="str">
            <v>Old</v>
          </cell>
          <cell r="H6159" t="str">
            <v>Clear View Cover</v>
          </cell>
          <cell r="J6159">
            <v>387</v>
          </cell>
          <cell r="L6159">
            <v>0</v>
          </cell>
        </row>
        <row r="6160">
          <cell r="A6160" t="str">
            <v>M5</v>
          </cell>
          <cell r="B6160" t="str">
            <v>W22</v>
          </cell>
          <cell r="C6160">
            <v>43250</v>
          </cell>
          <cell r="D6160" t="str">
            <v>A</v>
          </cell>
          <cell r="E6160" t="str">
            <v>EDGE COATING</v>
          </cell>
          <cell r="G6160" t="str">
            <v>Old</v>
          </cell>
          <cell r="H6160" t="str">
            <v>Clear View Cover</v>
          </cell>
          <cell r="J6160">
            <v>144</v>
          </cell>
          <cell r="L6160">
            <v>0</v>
          </cell>
        </row>
        <row r="6161">
          <cell r="A6161" t="str">
            <v>M5</v>
          </cell>
          <cell r="B6161" t="str">
            <v>W22</v>
          </cell>
          <cell r="C6161">
            <v>43250</v>
          </cell>
          <cell r="D6161" t="str">
            <v>A</v>
          </cell>
          <cell r="E6161" t="str">
            <v>EDGE COATING</v>
          </cell>
          <cell r="G6161" t="str">
            <v>Old</v>
          </cell>
          <cell r="H6161" t="str">
            <v>Clear View Cover</v>
          </cell>
          <cell r="J6161">
            <v>240</v>
          </cell>
          <cell r="L6161">
            <v>0</v>
          </cell>
        </row>
        <row r="6162">
          <cell r="A6162" t="str">
            <v>M5</v>
          </cell>
          <cell r="B6162" t="str">
            <v>W22</v>
          </cell>
          <cell r="C6162">
            <v>43250</v>
          </cell>
          <cell r="D6162" t="str">
            <v>A</v>
          </cell>
          <cell r="E6162" t="str">
            <v>EDGE COATING</v>
          </cell>
          <cell r="G6162" t="str">
            <v>Old</v>
          </cell>
          <cell r="H6162" t="str">
            <v>Clear View Cover</v>
          </cell>
          <cell r="J6162">
            <v>389</v>
          </cell>
          <cell r="L6162">
            <v>0</v>
          </cell>
        </row>
        <row r="6163">
          <cell r="A6163" t="str">
            <v>M5</v>
          </cell>
          <cell r="B6163" t="str">
            <v>W22</v>
          </cell>
          <cell r="C6163">
            <v>43250</v>
          </cell>
          <cell r="D6163" t="str">
            <v>A</v>
          </cell>
          <cell r="E6163" t="str">
            <v>EDGE COATING</v>
          </cell>
          <cell r="G6163" t="str">
            <v>Old</v>
          </cell>
          <cell r="H6163" t="str">
            <v>Clear View Cover</v>
          </cell>
          <cell r="J6163">
            <v>44</v>
          </cell>
          <cell r="L6163">
            <v>0</v>
          </cell>
        </row>
        <row r="6164">
          <cell r="A6164" t="str">
            <v>M5</v>
          </cell>
          <cell r="B6164" t="str">
            <v>W22</v>
          </cell>
          <cell r="C6164">
            <v>43250</v>
          </cell>
          <cell r="D6164" t="str">
            <v>A</v>
          </cell>
          <cell r="E6164" t="str">
            <v>EDGE COATING</v>
          </cell>
          <cell r="G6164" t="str">
            <v>Old</v>
          </cell>
          <cell r="H6164" t="str">
            <v>Clear View Cover</v>
          </cell>
          <cell r="J6164">
            <v>98</v>
          </cell>
          <cell r="L6164">
            <v>0</v>
          </cell>
        </row>
        <row r="6165">
          <cell r="A6165" t="str">
            <v>M5</v>
          </cell>
          <cell r="B6165" t="str">
            <v>W22</v>
          </cell>
          <cell r="C6165">
            <v>43250</v>
          </cell>
          <cell r="D6165" t="str">
            <v>A</v>
          </cell>
          <cell r="E6165" t="str">
            <v>EDGE COATING</v>
          </cell>
          <cell r="G6165" t="str">
            <v>Old</v>
          </cell>
          <cell r="H6165" t="str">
            <v>Clear View Cover</v>
          </cell>
          <cell r="J6165">
            <v>14</v>
          </cell>
          <cell r="L6165">
            <v>0</v>
          </cell>
        </row>
        <row r="6166">
          <cell r="A6166" t="str">
            <v>M5</v>
          </cell>
          <cell r="B6166" t="str">
            <v>W22</v>
          </cell>
          <cell r="C6166">
            <v>43250</v>
          </cell>
          <cell r="D6166" t="str">
            <v>A</v>
          </cell>
          <cell r="E6166" t="str">
            <v>EDGE COATING</v>
          </cell>
          <cell r="G6166" t="str">
            <v>Old</v>
          </cell>
          <cell r="H6166" t="str">
            <v>Book cover</v>
          </cell>
          <cell r="J6166">
            <v>2526</v>
          </cell>
          <cell r="L6166">
            <v>0</v>
          </cell>
        </row>
        <row r="6167">
          <cell r="A6167" t="str">
            <v>M5</v>
          </cell>
          <cell r="B6167" t="str">
            <v>W22</v>
          </cell>
          <cell r="C6167">
            <v>43250</v>
          </cell>
          <cell r="D6167" t="str">
            <v>A</v>
          </cell>
          <cell r="E6167" t="str">
            <v>EDGE COATING</v>
          </cell>
          <cell r="G6167" t="str">
            <v>Old</v>
          </cell>
          <cell r="H6167" t="str">
            <v>Book cover</v>
          </cell>
          <cell r="J6167">
            <v>28</v>
          </cell>
          <cell r="L6167">
            <v>0</v>
          </cell>
        </row>
        <row r="6168">
          <cell r="A6168" t="str">
            <v>M5</v>
          </cell>
          <cell r="B6168" t="str">
            <v>W22</v>
          </cell>
          <cell r="C6168">
            <v>43250</v>
          </cell>
          <cell r="D6168" t="str">
            <v>A</v>
          </cell>
          <cell r="E6168" t="str">
            <v>EDGE COATING</v>
          </cell>
          <cell r="G6168" t="str">
            <v>Old</v>
          </cell>
          <cell r="H6168" t="str">
            <v>Book cover</v>
          </cell>
          <cell r="J6168">
            <v>566</v>
          </cell>
          <cell r="L6168">
            <v>0</v>
          </cell>
        </row>
        <row r="6169">
          <cell r="A6169" t="str">
            <v>M5</v>
          </cell>
          <cell r="B6169" t="str">
            <v>W22</v>
          </cell>
          <cell r="C6169">
            <v>43250</v>
          </cell>
          <cell r="D6169" t="str">
            <v>A</v>
          </cell>
          <cell r="E6169" t="str">
            <v>EDGE COATING</v>
          </cell>
          <cell r="G6169" t="str">
            <v>Old</v>
          </cell>
          <cell r="H6169" t="str">
            <v>Book cover</v>
          </cell>
          <cell r="J6169">
            <v>102</v>
          </cell>
          <cell r="L6169">
            <v>0</v>
          </cell>
        </row>
        <row r="6170">
          <cell r="A6170" t="str">
            <v>M5</v>
          </cell>
          <cell r="B6170" t="str">
            <v>W22</v>
          </cell>
          <cell r="C6170">
            <v>43250</v>
          </cell>
          <cell r="D6170" t="str">
            <v>A</v>
          </cell>
          <cell r="E6170" t="str">
            <v>EDGE COATING</v>
          </cell>
          <cell r="G6170" t="str">
            <v>Old</v>
          </cell>
          <cell r="H6170" t="str">
            <v>Book cover</v>
          </cell>
          <cell r="J6170">
            <v>108</v>
          </cell>
          <cell r="L6170">
            <v>0</v>
          </cell>
        </row>
        <row r="6171">
          <cell r="A6171" t="str">
            <v>M5</v>
          </cell>
          <cell r="B6171" t="str">
            <v>W22</v>
          </cell>
          <cell r="C6171">
            <v>43250</v>
          </cell>
          <cell r="D6171" t="str">
            <v>A</v>
          </cell>
          <cell r="E6171" t="str">
            <v>EDGE COATING</v>
          </cell>
          <cell r="G6171" t="str">
            <v>Old</v>
          </cell>
          <cell r="H6171" t="str">
            <v>Book cover</v>
          </cell>
          <cell r="J6171">
            <v>308</v>
          </cell>
          <cell r="L6171">
            <v>0</v>
          </cell>
        </row>
        <row r="6172">
          <cell r="A6172" t="str">
            <v>M5</v>
          </cell>
          <cell r="B6172" t="str">
            <v>W22</v>
          </cell>
          <cell r="C6172">
            <v>43250</v>
          </cell>
          <cell r="D6172" t="str">
            <v>A</v>
          </cell>
          <cell r="E6172" t="str">
            <v>EDGE COATING</v>
          </cell>
          <cell r="G6172" t="str">
            <v>Old</v>
          </cell>
          <cell r="H6172" t="str">
            <v>Book cover</v>
          </cell>
          <cell r="J6172">
            <v>55</v>
          </cell>
          <cell r="L6172">
            <v>0</v>
          </cell>
        </row>
        <row r="6173">
          <cell r="A6173" t="str">
            <v>M5</v>
          </cell>
          <cell r="B6173" t="str">
            <v>W22</v>
          </cell>
          <cell r="C6173">
            <v>43250</v>
          </cell>
          <cell r="D6173" t="str">
            <v>A</v>
          </cell>
          <cell r="E6173" t="str">
            <v>EDGE COATING</v>
          </cell>
          <cell r="G6173" t="str">
            <v>Old</v>
          </cell>
          <cell r="H6173" t="str">
            <v>Book cover</v>
          </cell>
          <cell r="J6173">
            <v>40</v>
          </cell>
          <cell r="L6173">
            <v>0</v>
          </cell>
        </row>
        <row r="6174">
          <cell r="A6174" t="str">
            <v>M5</v>
          </cell>
          <cell r="B6174" t="str">
            <v>W22</v>
          </cell>
          <cell r="C6174">
            <v>43250</v>
          </cell>
          <cell r="D6174" t="str">
            <v>A</v>
          </cell>
          <cell r="E6174" t="str">
            <v>ASSY</v>
          </cell>
          <cell r="G6174" t="str">
            <v>New</v>
          </cell>
          <cell r="H6174" t="str">
            <v>Clear View Cover</v>
          </cell>
          <cell r="J6174">
            <v>2153</v>
          </cell>
          <cell r="L6174">
            <v>6</v>
          </cell>
        </row>
        <row r="6175">
          <cell r="A6175" t="str">
            <v>M5</v>
          </cell>
          <cell r="B6175" t="str">
            <v>W22</v>
          </cell>
          <cell r="C6175">
            <v>43250</v>
          </cell>
          <cell r="D6175" t="str">
            <v>A</v>
          </cell>
          <cell r="E6175" t="str">
            <v>ASSY</v>
          </cell>
          <cell r="G6175" t="str">
            <v>Old</v>
          </cell>
          <cell r="H6175" t="str">
            <v>Clear View Cover</v>
          </cell>
          <cell r="J6175">
            <v>265</v>
          </cell>
          <cell r="L6175">
            <v>0</v>
          </cell>
        </row>
        <row r="6176">
          <cell r="A6176" t="str">
            <v>M5</v>
          </cell>
          <cell r="B6176" t="str">
            <v>W22</v>
          </cell>
          <cell r="C6176">
            <v>43250</v>
          </cell>
          <cell r="D6176" t="str">
            <v>A</v>
          </cell>
          <cell r="E6176" t="str">
            <v>ASSY</v>
          </cell>
          <cell r="G6176" t="str">
            <v>Old</v>
          </cell>
          <cell r="H6176" t="str">
            <v>Clear View Cover</v>
          </cell>
          <cell r="J6176">
            <v>210</v>
          </cell>
          <cell r="L6176">
            <v>0</v>
          </cell>
        </row>
        <row r="6177">
          <cell r="A6177" t="str">
            <v>M5</v>
          </cell>
          <cell r="B6177" t="str">
            <v>W22</v>
          </cell>
          <cell r="C6177">
            <v>43250</v>
          </cell>
          <cell r="D6177" t="str">
            <v>A</v>
          </cell>
          <cell r="E6177" t="str">
            <v>ASSY</v>
          </cell>
          <cell r="G6177" t="str">
            <v>New</v>
          </cell>
          <cell r="H6177" t="str">
            <v>Clear View Cover</v>
          </cell>
          <cell r="J6177">
            <v>1851</v>
          </cell>
          <cell r="L6177">
            <v>9</v>
          </cell>
        </row>
        <row r="6178">
          <cell r="A6178" t="str">
            <v>M5</v>
          </cell>
          <cell r="B6178" t="str">
            <v>W22</v>
          </cell>
          <cell r="C6178">
            <v>43250</v>
          </cell>
          <cell r="D6178" t="str">
            <v>A</v>
          </cell>
          <cell r="E6178" t="str">
            <v>ASSY</v>
          </cell>
          <cell r="G6178" t="str">
            <v>Old</v>
          </cell>
          <cell r="H6178" t="str">
            <v>Flip Cover</v>
          </cell>
          <cell r="J6178">
            <v>662</v>
          </cell>
          <cell r="L6178">
            <v>0</v>
          </cell>
        </row>
        <row r="6179">
          <cell r="A6179" t="str">
            <v>M5</v>
          </cell>
          <cell r="B6179" t="str">
            <v>W22</v>
          </cell>
          <cell r="C6179">
            <v>43250</v>
          </cell>
          <cell r="D6179" t="str">
            <v>A</v>
          </cell>
          <cell r="E6179" t="str">
            <v>ASSY</v>
          </cell>
          <cell r="G6179" t="str">
            <v>Old</v>
          </cell>
          <cell r="H6179" t="str">
            <v>Flip Cover</v>
          </cell>
          <cell r="J6179">
            <v>188</v>
          </cell>
          <cell r="L6179">
            <v>0</v>
          </cell>
        </row>
        <row r="6180">
          <cell r="A6180" t="str">
            <v>M5</v>
          </cell>
          <cell r="B6180" t="str">
            <v>W22</v>
          </cell>
          <cell r="C6180">
            <v>43250</v>
          </cell>
          <cell r="D6180" t="str">
            <v>A</v>
          </cell>
          <cell r="E6180" t="str">
            <v>ASSY</v>
          </cell>
          <cell r="G6180" t="str">
            <v>Old</v>
          </cell>
          <cell r="H6180" t="str">
            <v>Flip Cover</v>
          </cell>
          <cell r="J6180">
            <v>390</v>
          </cell>
          <cell r="L6180">
            <v>0</v>
          </cell>
        </row>
        <row r="6181">
          <cell r="A6181" t="str">
            <v>M5</v>
          </cell>
          <cell r="B6181" t="str">
            <v>W22</v>
          </cell>
          <cell r="C6181">
            <v>43250</v>
          </cell>
          <cell r="D6181" t="str">
            <v>A</v>
          </cell>
          <cell r="E6181" t="str">
            <v>PACKING</v>
          </cell>
          <cell r="G6181" t="str">
            <v>Old</v>
          </cell>
          <cell r="H6181" t="str">
            <v>Flip Cover</v>
          </cell>
          <cell r="J6181">
            <v>995</v>
          </cell>
          <cell r="L6181">
            <v>5</v>
          </cell>
        </row>
        <row r="6182">
          <cell r="A6182" t="str">
            <v>M5</v>
          </cell>
          <cell r="B6182" t="str">
            <v>W22</v>
          </cell>
          <cell r="C6182">
            <v>43250</v>
          </cell>
          <cell r="D6182" t="str">
            <v>A</v>
          </cell>
          <cell r="E6182" t="str">
            <v>PACKING</v>
          </cell>
          <cell r="G6182" t="str">
            <v>Old</v>
          </cell>
          <cell r="H6182" t="str">
            <v>Clear View Cover</v>
          </cell>
          <cell r="J6182">
            <v>1002</v>
          </cell>
          <cell r="L6182">
            <v>2</v>
          </cell>
        </row>
        <row r="6183">
          <cell r="A6183" t="str">
            <v>M5</v>
          </cell>
          <cell r="B6183" t="str">
            <v>W22</v>
          </cell>
          <cell r="C6183">
            <v>43250</v>
          </cell>
          <cell r="D6183" t="str">
            <v>A</v>
          </cell>
          <cell r="E6183" t="str">
            <v>PACKING</v>
          </cell>
          <cell r="G6183" t="str">
            <v>Old</v>
          </cell>
          <cell r="H6183" t="str">
            <v>Clear View Cover</v>
          </cell>
          <cell r="J6183">
            <v>302</v>
          </cell>
          <cell r="L6183">
            <v>2</v>
          </cell>
        </row>
        <row r="6184">
          <cell r="A6184" t="str">
            <v>M5</v>
          </cell>
          <cell r="B6184" t="str">
            <v>W22</v>
          </cell>
          <cell r="C6184">
            <v>43250</v>
          </cell>
          <cell r="D6184" t="str">
            <v>A</v>
          </cell>
          <cell r="E6184" t="str">
            <v>PACKING</v>
          </cell>
          <cell r="G6184" t="str">
            <v>Old</v>
          </cell>
          <cell r="H6184" t="str">
            <v>Clear View Cover</v>
          </cell>
          <cell r="J6184">
            <v>355</v>
          </cell>
          <cell r="L6184">
            <v>0</v>
          </cell>
        </row>
        <row r="6185">
          <cell r="A6185" t="str">
            <v>M5</v>
          </cell>
          <cell r="B6185" t="str">
            <v>W22</v>
          </cell>
          <cell r="C6185">
            <v>43250</v>
          </cell>
          <cell r="D6185" t="str">
            <v>A</v>
          </cell>
          <cell r="E6185" t="str">
            <v>PACKING</v>
          </cell>
          <cell r="G6185" t="str">
            <v>New</v>
          </cell>
          <cell r="H6185" t="str">
            <v>Clear View Cover</v>
          </cell>
          <cell r="J6185">
            <v>699</v>
          </cell>
          <cell r="L6185">
            <v>19</v>
          </cell>
        </row>
        <row r="6186">
          <cell r="A6186" t="str">
            <v>M5</v>
          </cell>
          <cell r="B6186" t="str">
            <v>W22</v>
          </cell>
          <cell r="C6186">
            <v>43250</v>
          </cell>
          <cell r="D6186" t="str">
            <v>A</v>
          </cell>
          <cell r="E6186" t="str">
            <v>PACKING</v>
          </cell>
          <cell r="G6186" t="str">
            <v>New</v>
          </cell>
          <cell r="H6186" t="str">
            <v>Clear View Cover</v>
          </cell>
          <cell r="J6186">
            <v>1556</v>
          </cell>
          <cell r="L6186">
            <v>3</v>
          </cell>
        </row>
        <row r="6187">
          <cell r="A6187" t="str">
            <v>M5</v>
          </cell>
          <cell r="B6187" t="str">
            <v>W22</v>
          </cell>
          <cell r="C6187">
            <v>43250</v>
          </cell>
          <cell r="D6187" t="str">
            <v>A</v>
          </cell>
          <cell r="E6187" t="str">
            <v>PACKING</v>
          </cell>
          <cell r="G6187" t="str">
            <v>Old</v>
          </cell>
          <cell r="H6187" t="str">
            <v>Book cover</v>
          </cell>
          <cell r="J6187">
            <v>2070</v>
          </cell>
          <cell r="L6187">
            <v>0</v>
          </cell>
        </row>
        <row r="6188">
          <cell r="A6188" t="str">
            <v>M5</v>
          </cell>
          <cell r="B6188" t="str">
            <v>W22</v>
          </cell>
          <cell r="C6188">
            <v>43250</v>
          </cell>
          <cell r="D6188" t="str">
            <v>A</v>
          </cell>
          <cell r="E6188" t="str">
            <v>PACKING</v>
          </cell>
          <cell r="G6188" t="str">
            <v>Old</v>
          </cell>
          <cell r="H6188" t="str">
            <v>Flip Cover</v>
          </cell>
          <cell r="J6188">
            <v>367</v>
          </cell>
          <cell r="L6188">
            <v>2</v>
          </cell>
        </row>
        <row r="6189">
          <cell r="A6189" t="str">
            <v>M5</v>
          </cell>
          <cell r="B6189" t="str">
            <v>W22</v>
          </cell>
          <cell r="C6189">
            <v>43250</v>
          </cell>
          <cell r="D6189" t="str">
            <v>A</v>
          </cell>
          <cell r="E6189" t="str">
            <v>PACKING</v>
          </cell>
          <cell r="G6189" t="str">
            <v>Old</v>
          </cell>
          <cell r="H6189" t="str">
            <v>Book cover</v>
          </cell>
          <cell r="J6189">
            <v>608</v>
          </cell>
          <cell r="L6189">
            <v>0</v>
          </cell>
        </row>
        <row r="6190">
          <cell r="A6190" t="str">
            <v>M5</v>
          </cell>
          <cell r="B6190" t="str">
            <v>W22</v>
          </cell>
          <cell r="C6190">
            <v>43250</v>
          </cell>
          <cell r="D6190" t="str">
            <v>A</v>
          </cell>
          <cell r="E6190" t="str">
            <v>PACKING</v>
          </cell>
          <cell r="G6190" t="str">
            <v>New</v>
          </cell>
          <cell r="H6190" t="str">
            <v>Clear View Cover</v>
          </cell>
          <cell r="J6190">
            <v>33</v>
          </cell>
          <cell r="L6190">
            <v>0</v>
          </cell>
        </row>
        <row r="6191">
          <cell r="A6191" t="str">
            <v>M5</v>
          </cell>
          <cell r="B6191" t="str">
            <v>W22</v>
          </cell>
          <cell r="C6191">
            <v>43250</v>
          </cell>
          <cell r="D6191" t="str">
            <v>A</v>
          </cell>
          <cell r="E6191" t="str">
            <v>PACKING</v>
          </cell>
          <cell r="G6191" t="str">
            <v>Old</v>
          </cell>
          <cell r="H6191" t="str">
            <v>Clear View Cover</v>
          </cell>
          <cell r="J6191">
            <v>77</v>
          </cell>
          <cell r="L6191">
            <v>0</v>
          </cell>
        </row>
        <row r="6192">
          <cell r="A6192" t="str">
            <v>M5</v>
          </cell>
          <cell r="B6192" t="str">
            <v>W22</v>
          </cell>
          <cell r="C6192">
            <v>43250</v>
          </cell>
          <cell r="D6192" t="str">
            <v>A</v>
          </cell>
          <cell r="E6192" t="str">
            <v>PACKING</v>
          </cell>
          <cell r="G6192" t="str">
            <v>Old</v>
          </cell>
          <cell r="H6192" t="str">
            <v>Clear View Cover</v>
          </cell>
          <cell r="J6192">
            <v>200</v>
          </cell>
          <cell r="L6192">
            <v>0</v>
          </cell>
        </row>
        <row r="6193">
          <cell r="A6193" t="str">
            <v>M5</v>
          </cell>
          <cell r="B6193" t="str">
            <v>W22</v>
          </cell>
          <cell r="C6193">
            <v>43250</v>
          </cell>
          <cell r="D6193" t="str">
            <v>A</v>
          </cell>
          <cell r="E6193" t="str">
            <v>MAIN HEATING</v>
          </cell>
          <cell r="G6193" t="str">
            <v>Old</v>
          </cell>
          <cell r="H6193" t="str">
            <v>Book cover</v>
          </cell>
          <cell r="J6193">
            <v>655</v>
          </cell>
          <cell r="L6193">
            <v>5</v>
          </cell>
        </row>
        <row r="6194">
          <cell r="A6194" t="str">
            <v>M5</v>
          </cell>
          <cell r="B6194" t="str">
            <v>W22</v>
          </cell>
          <cell r="C6194">
            <v>43250</v>
          </cell>
          <cell r="D6194" t="str">
            <v>A</v>
          </cell>
          <cell r="E6194" t="str">
            <v>MAIN HEATING</v>
          </cell>
          <cell r="G6194" t="str">
            <v>Old</v>
          </cell>
          <cell r="H6194" t="str">
            <v>Book cover</v>
          </cell>
          <cell r="J6194">
            <v>60</v>
          </cell>
          <cell r="L6194">
            <v>0</v>
          </cell>
        </row>
        <row r="6195">
          <cell r="A6195" t="str">
            <v>M5</v>
          </cell>
          <cell r="B6195" t="str">
            <v>W22</v>
          </cell>
          <cell r="C6195">
            <v>43250</v>
          </cell>
          <cell r="D6195" t="str">
            <v>A</v>
          </cell>
          <cell r="E6195" t="str">
            <v>MAIN HEATING</v>
          </cell>
          <cell r="G6195" t="str">
            <v>Old</v>
          </cell>
          <cell r="H6195" t="str">
            <v>Book cover</v>
          </cell>
          <cell r="J6195">
            <v>107</v>
          </cell>
          <cell r="L6195">
            <v>0</v>
          </cell>
        </row>
        <row r="6196">
          <cell r="A6196" t="str">
            <v>M5</v>
          </cell>
          <cell r="B6196" t="str">
            <v>W22</v>
          </cell>
          <cell r="C6196">
            <v>43250</v>
          </cell>
          <cell r="D6196" t="str">
            <v>A</v>
          </cell>
          <cell r="E6196" t="str">
            <v>MAIN HEATING</v>
          </cell>
          <cell r="G6196" t="str">
            <v>Old</v>
          </cell>
          <cell r="H6196" t="str">
            <v>Book cover</v>
          </cell>
          <cell r="J6196">
            <v>147</v>
          </cell>
          <cell r="L6196">
            <v>0</v>
          </cell>
        </row>
        <row r="6197">
          <cell r="A6197" t="str">
            <v>M5</v>
          </cell>
          <cell r="B6197" t="str">
            <v>W22</v>
          </cell>
          <cell r="C6197">
            <v>43250</v>
          </cell>
          <cell r="D6197" t="str">
            <v>A</v>
          </cell>
          <cell r="E6197" t="str">
            <v>IN T/P</v>
          </cell>
          <cell r="G6197" t="str">
            <v>New</v>
          </cell>
          <cell r="H6197" t="str">
            <v>Clear View Cover</v>
          </cell>
          <cell r="J6197">
            <v>2178</v>
          </cell>
          <cell r="L6197">
            <v>0</v>
          </cell>
        </row>
        <row r="6198">
          <cell r="A6198" t="str">
            <v>M5</v>
          </cell>
          <cell r="B6198" t="str">
            <v>W22</v>
          </cell>
          <cell r="C6198">
            <v>43250</v>
          </cell>
          <cell r="D6198" t="str">
            <v>A</v>
          </cell>
          <cell r="E6198" t="str">
            <v>IN T/P</v>
          </cell>
          <cell r="G6198" t="str">
            <v>New</v>
          </cell>
          <cell r="H6198" t="str">
            <v>Clear View Cover</v>
          </cell>
          <cell r="J6198">
            <v>306</v>
          </cell>
          <cell r="L6198">
            <v>0</v>
          </cell>
        </row>
        <row r="6199">
          <cell r="A6199" t="str">
            <v>M5</v>
          </cell>
          <cell r="B6199" t="str">
            <v>W22</v>
          </cell>
          <cell r="C6199">
            <v>43250</v>
          </cell>
          <cell r="D6199" t="str">
            <v>A</v>
          </cell>
          <cell r="E6199" t="str">
            <v>IN T/P</v>
          </cell>
          <cell r="G6199" t="str">
            <v>New</v>
          </cell>
          <cell r="H6199" t="str">
            <v>Clear View Cover</v>
          </cell>
          <cell r="J6199">
            <v>362</v>
          </cell>
          <cell r="L6199">
            <v>1</v>
          </cell>
        </row>
        <row r="6200">
          <cell r="A6200" t="str">
            <v>M5</v>
          </cell>
          <cell r="B6200" t="str">
            <v>W22</v>
          </cell>
          <cell r="C6200">
            <v>43250</v>
          </cell>
          <cell r="D6200" t="str">
            <v>A</v>
          </cell>
          <cell r="E6200" t="str">
            <v>IN T/P</v>
          </cell>
          <cell r="G6200" t="str">
            <v>New</v>
          </cell>
          <cell r="H6200" t="str">
            <v>Clear View Cover</v>
          </cell>
          <cell r="J6200">
            <v>1122</v>
          </cell>
          <cell r="L6200">
            <v>0</v>
          </cell>
        </row>
        <row r="6201">
          <cell r="A6201" t="str">
            <v>M5</v>
          </cell>
          <cell r="B6201" t="str">
            <v>W22</v>
          </cell>
          <cell r="C6201">
            <v>43250</v>
          </cell>
          <cell r="D6201" t="str">
            <v>A</v>
          </cell>
          <cell r="E6201" t="str">
            <v>IN T/P</v>
          </cell>
          <cell r="G6201" t="str">
            <v>Old</v>
          </cell>
          <cell r="H6201" t="str">
            <v>Clear View Cover</v>
          </cell>
          <cell r="J6201">
            <v>939</v>
          </cell>
          <cell r="L6201">
            <v>0</v>
          </cell>
        </row>
        <row r="6202">
          <cell r="A6202" t="str">
            <v>M5</v>
          </cell>
          <cell r="B6202" t="str">
            <v>W22</v>
          </cell>
          <cell r="C6202">
            <v>43250</v>
          </cell>
          <cell r="D6202" t="str">
            <v>A</v>
          </cell>
          <cell r="E6202" t="str">
            <v>IN T/P</v>
          </cell>
          <cell r="G6202" t="str">
            <v>Old</v>
          </cell>
          <cell r="H6202" t="str">
            <v>Clear View Cover</v>
          </cell>
          <cell r="J6202">
            <v>76</v>
          </cell>
          <cell r="L6202">
            <v>0</v>
          </cell>
        </row>
        <row r="6203">
          <cell r="A6203" t="str">
            <v>M5</v>
          </cell>
          <cell r="B6203" t="str">
            <v>W22</v>
          </cell>
          <cell r="C6203">
            <v>43250</v>
          </cell>
          <cell r="D6203" t="str">
            <v>A</v>
          </cell>
          <cell r="E6203" t="str">
            <v>IN T/P</v>
          </cell>
          <cell r="G6203" t="str">
            <v>Old</v>
          </cell>
          <cell r="H6203" t="str">
            <v>Clear View Cover</v>
          </cell>
          <cell r="J6203">
            <v>356</v>
          </cell>
          <cell r="L6203">
            <v>0</v>
          </cell>
        </row>
        <row r="6204">
          <cell r="A6204" t="str">
            <v>M5</v>
          </cell>
          <cell r="B6204" t="str">
            <v>W22</v>
          </cell>
          <cell r="C6204">
            <v>43250</v>
          </cell>
          <cell r="D6204" t="str">
            <v>A</v>
          </cell>
          <cell r="E6204" t="str">
            <v>IN T/P</v>
          </cell>
          <cell r="G6204" t="str">
            <v>Old</v>
          </cell>
          <cell r="H6204" t="str">
            <v>Clear View Cover</v>
          </cell>
          <cell r="J6204">
            <v>911</v>
          </cell>
          <cell r="L6204">
            <v>0</v>
          </cell>
        </row>
        <row r="6205">
          <cell r="A6205" t="str">
            <v>M5</v>
          </cell>
          <cell r="B6205" t="str">
            <v>W22</v>
          </cell>
          <cell r="C6205">
            <v>43250</v>
          </cell>
          <cell r="D6205" t="str">
            <v>A</v>
          </cell>
          <cell r="E6205" t="str">
            <v>IN T/P</v>
          </cell>
          <cell r="G6205" t="str">
            <v>Old</v>
          </cell>
          <cell r="H6205" t="str">
            <v>Clear View Cover</v>
          </cell>
          <cell r="J6205">
            <v>453</v>
          </cell>
          <cell r="L6205">
            <v>0</v>
          </cell>
        </row>
        <row r="6206">
          <cell r="A6206" t="str">
            <v>M5</v>
          </cell>
          <cell r="B6206" t="str">
            <v>W22</v>
          </cell>
          <cell r="C6206">
            <v>43250</v>
          </cell>
          <cell r="D6206" t="str">
            <v>A</v>
          </cell>
          <cell r="E6206" t="str">
            <v>IN T/P</v>
          </cell>
          <cell r="G6206" t="str">
            <v>Old</v>
          </cell>
          <cell r="H6206" t="str">
            <v>Clear View Cover</v>
          </cell>
          <cell r="J6206">
            <v>926</v>
          </cell>
          <cell r="L6206">
            <v>0</v>
          </cell>
        </row>
        <row r="6207">
          <cell r="A6207" t="str">
            <v>M5</v>
          </cell>
          <cell r="B6207" t="str">
            <v>W22</v>
          </cell>
          <cell r="C6207">
            <v>43250</v>
          </cell>
          <cell r="D6207" t="str">
            <v>A</v>
          </cell>
          <cell r="E6207" t="str">
            <v>IN T/P</v>
          </cell>
          <cell r="G6207" t="str">
            <v>Old</v>
          </cell>
          <cell r="H6207" t="str">
            <v>Clear View Cover</v>
          </cell>
          <cell r="J6207">
            <v>180</v>
          </cell>
          <cell r="L6207">
            <v>0</v>
          </cell>
        </row>
        <row r="6208">
          <cell r="A6208" t="str">
            <v>M5</v>
          </cell>
          <cell r="B6208" t="str">
            <v>W22</v>
          </cell>
          <cell r="C6208">
            <v>43250</v>
          </cell>
          <cell r="D6208" t="str">
            <v>A</v>
          </cell>
          <cell r="E6208" t="str">
            <v>IN T/P</v>
          </cell>
          <cell r="G6208" t="str">
            <v>Old</v>
          </cell>
          <cell r="H6208" t="str">
            <v>Clear View Cover</v>
          </cell>
          <cell r="J6208">
            <v>23</v>
          </cell>
          <cell r="L6208">
            <v>0</v>
          </cell>
        </row>
        <row r="6209">
          <cell r="A6209" t="str">
            <v>M5</v>
          </cell>
          <cell r="B6209" t="str">
            <v>W22</v>
          </cell>
          <cell r="C6209">
            <v>43250</v>
          </cell>
          <cell r="D6209" t="str">
            <v>A</v>
          </cell>
          <cell r="E6209" t="str">
            <v>IN T/P</v>
          </cell>
          <cell r="G6209" t="str">
            <v>Old</v>
          </cell>
          <cell r="H6209" t="str">
            <v>Book cover</v>
          </cell>
          <cell r="J6209">
            <v>2505</v>
          </cell>
          <cell r="L6209">
            <v>0</v>
          </cell>
        </row>
        <row r="6210">
          <cell r="A6210" t="str">
            <v>M5</v>
          </cell>
          <cell r="B6210" t="str">
            <v>W22</v>
          </cell>
          <cell r="C6210">
            <v>43250</v>
          </cell>
          <cell r="D6210" t="str">
            <v>A</v>
          </cell>
          <cell r="E6210" t="str">
            <v>IN T/P</v>
          </cell>
          <cell r="G6210" t="str">
            <v>Old</v>
          </cell>
          <cell r="H6210" t="str">
            <v>Book cover</v>
          </cell>
          <cell r="J6210">
            <v>880</v>
          </cell>
          <cell r="L6210">
            <v>0</v>
          </cell>
        </row>
        <row r="6211">
          <cell r="A6211" t="str">
            <v>M5</v>
          </cell>
          <cell r="B6211" t="str">
            <v>W22</v>
          </cell>
          <cell r="C6211">
            <v>43250</v>
          </cell>
          <cell r="D6211" t="str">
            <v>A</v>
          </cell>
          <cell r="E6211" t="str">
            <v>IN T/P</v>
          </cell>
          <cell r="G6211" t="str">
            <v>Old</v>
          </cell>
          <cell r="H6211" t="str">
            <v>Book cover</v>
          </cell>
          <cell r="J6211">
            <v>400</v>
          </cell>
          <cell r="L6211">
            <v>0</v>
          </cell>
        </row>
        <row r="6212">
          <cell r="A6212" t="str">
            <v>M5</v>
          </cell>
          <cell r="B6212" t="str">
            <v>W22</v>
          </cell>
          <cell r="C6212">
            <v>43250</v>
          </cell>
          <cell r="D6212" t="str">
            <v>A</v>
          </cell>
          <cell r="E6212" t="str">
            <v>IN VAI</v>
          </cell>
          <cell r="G6212" t="str">
            <v>Old</v>
          </cell>
          <cell r="H6212" t="str">
            <v>Clear View Cover</v>
          </cell>
          <cell r="J6212">
            <v>400</v>
          </cell>
          <cell r="L6212">
            <v>0</v>
          </cell>
        </row>
        <row r="6213">
          <cell r="A6213" t="str">
            <v>M5</v>
          </cell>
          <cell r="B6213" t="str">
            <v>W22</v>
          </cell>
          <cell r="C6213">
            <v>43250</v>
          </cell>
          <cell r="D6213" t="str">
            <v>A</v>
          </cell>
          <cell r="E6213" t="str">
            <v>IN VAI</v>
          </cell>
          <cell r="G6213" t="str">
            <v>Old</v>
          </cell>
          <cell r="H6213" t="str">
            <v>Clear View Cover</v>
          </cell>
          <cell r="J6213">
            <v>700</v>
          </cell>
          <cell r="L6213">
            <v>0</v>
          </cell>
        </row>
        <row r="6214">
          <cell r="A6214" t="str">
            <v>M5</v>
          </cell>
          <cell r="B6214" t="str">
            <v>W22</v>
          </cell>
          <cell r="C6214">
            <v>43250</v>
          </cell>
          <cell r="D6214" t="str">
            <v>A</v>
          </cell>
          <cell r="E6214" t="str">
            <v>IN VAI</v>
          </cell>
          <cell r="G6214" t="str">
            <v>Old</v>
          </cell>
          <cell r="H6214" t="str">
            <v>Flip Cover</v>
          </cell>
          <cell r="J6214">
            <v>1200</v>
          </cell>
          <cell r="L6214">
            <v>0</v>
          </cell>
        </row>
        <row r="6215">
          <cell r="A6215" t="str">
            <v>M5</v>
          </cell>
          <cell r="B6215" t="str">
            <v>W22</v>
          </cell>
          <cell r="C6215">
            <v>43250</v>
          </cell>
          <cell r="D6215" t="str">
            <v>A</v>
          </cell>
          <cell r="E6215" t="str">
            <v>IN VAI</v>
          </cell>
          <cell r="G6215" t="str">
            <v>Old</v>
          </cell>
          <cell r="H6215" t="str">
            <v>Flip Cover</v>
          </cell>
          <cell r="J6215">
            <v>900</v>
          </cell>
          <cell r="L6215">
            <v>0</v>
          </cell>
        </row>
        <row r="6216">
          <cell r="A6216" t="str">
            <v>M5</v>
          </cell>
          <cell r="B6216" t="str">
            <v>W22</v>
          </cell>
          <cell r="C6216">
            <v>43250</v>
          </cell>
          <cell r="D6216" t="str">
            <v>A</v>
          </cell>
          <cell r="E6216" t="str">
            <v>IN VAI</v>
          </cell>
          <cell r="G6216" t="str">
            <v>Old</v>
          </cell>
          <cell r="H6216" t="str">
            <v>Flip Cover</v>
          </cell>
          <cell r="J6216">
            <v>1100</v>
          </cell>
          <cell r="L6216">
            <v>0</v>
          </cell>
        </row>
        <row r="6217">
          <cell r="A6217" t="str">
            <v>M5</v>
          </cell>
          <cell r="B6217" t="str">
            <v>W22</v>
          </cell>
          <cell r="C6217">
            <v>43250</v>
          </cell>
          <cell r="D6217" t="str">
            <v>A</v>
          </cell>
          <cell r="E6217" t="str">
            <v>MAIN HEATING</v>
          </cell>
          <cell r="G6217" t="str">
            <v>Old</v>
          </cell>
          <cell r="H6217" t="str">
            <v>Clear View Cover</v>
          </cell>
          <cell r="J6217">
            <v>879</v>
          </cell>
          <cell r="L6217">
            <v>2</v>
          </cell>
        </row>
        <row r="6218">
          <cell r="A6218" t="str">
            <v>M5</v>
          </cell>
          <cell r="B6218" t="str">
            <v>W22</v>
          </cell>
          <cell r="C6218">
            <v>43250</v>
          </cell>
          <cell r="D6218" t="str">
            <v>A</v>
          </cell>
          <cell r="E6218" t="str">
            <v>MAIN HEATING</v>
          </cell>
          <cell r="G6218" t="str">
            <v>Old</v>
          </cell>
          <cell r="H6218" t="str">
            <v>Clear View Cover</v>
          </cell>
          <cell r="J6218">
            <v>76</v>
          </cell>
          <cell r="L6218">
            <v>0</v>
          </cell>
        </row>
        <row r="6219">
          <cell r="A6219" t="str">
            <v>M5</v>
          </cell>
          <cell r="B6219" t="str">
            <v>W22</v>
          </cell>
          <cell r="C6219">
            <v>43250</v>
          </cell>
          <cell r="D6219" t="str">
            <v>A</v>
          </cell>
          <cell r="E6219" t="str">
            <v>MAIN HEATING</v>
          </cell>
          <cell r="G6219" t="str">
            <v>Old</v>
          </cell>
          <cell r="H6219" t="str">
            <v>Clear View Cover</v>
          </cell>
          <cell r="J6219">
            <v>356</v>
          </cell>
          <cell r="L6219">
            <v>0</v>
          </cell>
        </row>
        <row r="6220">
          <cell r="A6220" t="str">
            <v>M5</v>
          </cell>
          <cell r="B6220" t="str">
            <v>W22</v>
          </cell>
          <cell r="C6220">
            <v>43250</v>
          </cell>
          <cell r="D6220" t="str">
            <v>A</v>
          </cell>
          <cell r="E6220" t="str">
            <v>PACKING</v>
          </cell>
          <cell r="G6220" t="str">
            <v>Old</v>
          </cell>
          <cell r="H6220" t="str">
            <v>Clear View Cover</v>
          </cell>
          <cell r="J6220">
            <v>488</v>
          </cell>
          <cell r="L6220">
            <v>3</v>
          </cell>
        </row>
        <row r="6221">
          <cell r="A6221" t="str">
            <v>M5</v>
          </cell>
          <cell r="B6221" t="str">
            <v>W22</v>
          </cell>
          <cell r="C6221">
            <v>43250</v>
          </cell>
          <cell r="D6221" t="str">
            <v>A</v>
          </cell>
          <cell r="E6221" t="str">
            <v>PACKING</v>
          </cell>
          <cell r="G6221" t="str">
            <v>Old</v>
          </cell>
          <cell r="H6221" t="str">
            <v>Clear View Cover</v>
          </cell>
          <cell r="J6221">
            <v>77</v>
          </cell>
          <cell r="L6221">
            <v>2</v>
          </cell>
        </row>
        <row r="6222">
          <cell r="A6222" t="str">
            <v>M5</v>
          </cell>
          <cell r="B6222" t="str">
            <v>W22</v>
          </cell>
          <cell r="C6222">
            <v>43250</v>
          </cell>
          <cell r="D6222" t="str">
            <v>A</v>
          </cell>
          <cell r="E6222" t="str">
            <v>PACKING</v>
          </cell>
          <cell r="G6222" t="str">
            <v>New</v>
          </cell>
          <cell r="H6222" t="str">
            <v>Clear View Cover</v>
          </cell>
          <cell r="J6222">
            <v>1254</v>
          </cell>
          <cell r="L6222">
            <v>9</v>
          </cell>
        </row>
        <row r="6223">
          <cell r="A6223" t="str">
            <v>M5</v>
          </cell>
          <cell r="B6223" t="str">
            <v>W22</v>
          </cell>
          <cell r="C6223">
            <v>43250</v>
          </cell>
          <cell r="D6223" t="str">
            <v>A</v>
          </cell>
          <cell r="E6223" t="str">
            <v>PACKING</v>
          </cell>
          <cell r="G6223" t="str">
            <v>Old</v>
          </cell>
          <cell r="H6223" t="str">
            <v>Clear View Cover</v>
          </cell>
          <cell r="J6223">
            <v>855</v>
          </cell>
          <cell r="L6223">
            <v>5</v>
          </cell>
        </row>
        <row r="6224">
          <cell r="A6224" t="str">
            <v>M5</v>
          </cell>
          <cell r="B6224" t="str">
            <v>W22</v>
          </cell>
          <cell r="C6224">
            <v>43250</v>
          </cell>
          <cell r="D6224" t="str">
            <v>A</v>
          </cell>
          <cell r="E6224" t="str">
            <v>PACKING</v>
          </cell>
          <cell r="G6224" t="str">
            <v>Old</v>
          </cell>
          <cell r="H6224" t="str">
            <v>Flip Cover</v>
          </cell>
          <cell r="J6224">
            <v>363</v>
          </cell>
          <cell r="L6224">
            <v>3</v>
          </cell>
        </row>
        <row r="6225">
          <cell r="A6225" t="str">
            <v>M5</v>
          </cell>
          <cell r="B6225" t="str">
            <v>W22</v>
          </cell>
          <cell r="C6225">
            <v>43250</v>
          </cell>
          <cell r="D6225" t="str">
            <v>A</v>
          </cell>
          <cell r="E6225" t="str">
            <v>PACKING</v>
          </cell>
          <cell r="G6225" t="str">
            <v>Old</v>
          </cell>
          <cell r="H6225" t="str">
            <v>Flip Cover</v>
          </cell>
          <cell r="J6225">
            <v>240</v>
          </cell>
          <cell r="L6225">
            <v>0</v>
          </cell>
        </row>
        <row r="6226">
          <cell r="A6226" t="str">
            <v>M5</v>
          </cell>
          <cell r="B6226" t="str">
            <v>W22</v>
          </cell>
          <cell r="C6226">
            <v>43250</v>
          </cell>
          <cell r="D6226" t="str">
            <v>A</v>
          </cell>
          <cell r="E6226" t="str">
            <v>PACKING</v>
          </cell>
          <cell r="G6226" t="str">
            <v>Old</v>
          </cell>
          <cell r="H6226" t="str">
            <v>Book cover</v>
          </cell>
          <cell r="J6226">
            <v>1201</v>
          </cell>
          <cell r="L6226">
            <v>11</v>
          </cell>
        </row>
        <row r="6227">
          <cell r="A6227" t="str">
            <v>M5</v>
          </cell>
          <cell r="B6227" t="str">
            <v>W22</v>
          </cell>
          <cell r="C6227">
            <v>43250</v>
          </cell>
          <cell r="D6227" t="str">
            <v>A</v>
          </cell>
          <cell r="E6227" t="str">
            <v>PACKING</v>
          </cell>
          <cell r="G6227" t="str">
            <v>Old</v>
          </cell>
          <cell r="H6227" t="str">
            <v>Book cover</v>
          </cell>
          <cell r="J6227">
            <v>61</v>
          </cell>
          <cell r="L6227">
            <v>1</v>
          </cell>
        </row>
        <row r="6228">
          <cell r="A6228" t="str">
            <v>M5</v>
          </cell>
          <cell r="B6228" t="str">
            <v>W22</v>
          </cell>
          <cell r="C6228">
            <v>43250</v>
          </cell>
          <cell r="D6228" t="str">
            <v>A</v>
          </cell>
          <cell r="E6228" t="str">
            <v>PACKING</v>
          </cell>
          <cell r="G6228" t="str">
            <v>Old</v>
          </cell>
          <cell r="H6228" t="str">
            <v>Book cover</v>
          </cell>
          <cell r="J6228">
            <v>1263</v>
          </cell>
          <cell r="L6228">
            <v>3</v>
          </cell>
        </row>
        <row r="6229">
          <cell r="A6229" t="str">
            <v>M5</v>
          </cell>
          <cell r="B6229" t="str">
            <v>W22</v>
          </cell>
          <cell r="C6229">
            <v>43250</v>
          </cell>
          <cell r="D6229" t="str">
            <v>A</v>
          </cell>
          <cell r="E6229" t="str">
            <v>MAIN HEATING</v>
          </cell>
          <cell r="G6229" t="str">
            <v>Old</v>
          </cell>
          <cell r="H6229" t="str">
            <v>Clear View Cover</v>
          </cell>
          <cell r="J6229">
            <v>929</v>
          </cell>
          <cell r="L6229">
            <v>3</v>
          </cell>
        </row>
        <row r="6230">
          <cell r="A6230" t="str">
            <v>M5</v>
          </cell>
          <cell r="B6230" t="str">
            <v>W22</v>
          </cell>
          <cell r="C6230">
            <v>43250</v>
          </cell>
          <cell r="D6230" t="str">
            <v>A</v>
          </cell>
          <cell r="E6230" t="str">
            <v>MAIN HEATING</v>
          </cell>
          <cell r="G6230" t="str">
            <v>Old</v>
          </cell>
          <cell r="H6230" t="str">
            <v>Clear View Cover</v>
          </cell>
          <cell r="J6230">
            <v>228</v>
          </cell>
          <cell r="L6230">
            <v>0</v>
          </cell>
        </row>
        <row r="6231">
          <cell r="A6231" t="str">
            <v>M5</v>
          </cell>
          <cell r="B6231" t="str">
            <v>W22</v>
          </cell>
          <cell r="C6231">
            <v>43250</v>
          </cell>
          <cell r="D6231" t="str">
            <v>A</v>
          </cell>
          <cell r="E6231" t="str">
            <v>MAIN HEATING</v>
          </cell>
          <cell r="G6231" t="str">
            <v>Old</v>
          </cell>
          <cell r="H6231" t="str">
            <v>Clear View Cover</v>
          </cell>
          <cell r="J6231">
            <v>203</v>
          </cell>
          <cell r="L6231">
            <v>0</v>
          </cell>
        </row>
        <row r="6232">
          <cell r="A6232" t="str">
            <v>M5</v>
          </cell>
          <cell r="B6232" t="str">
            <v>W22</v>
          </cell>
          <cell r="C6232">
            <v>43250</v>
          </cell>
          <cell r="D6232" t="str">
            <v>A</v>
          </cell>
          <cell r="E6232" t="str">
            <v>MAIN HEATING</v>
          </cell>
          <cell r="G6232" t="str">
            <v>Old</v>
          </cell>
          <cell r="H6232" t="str">
            <v>Clear View Cover</v>
          </cell>
          <cell r="J6232">
            <v>453</v>
          </cell>
          <cell r="L6232">
            <v>0</v>
          </cell>
        </row>
        <row r="6233">
          <cell r="A6233" t="str">
            <v>M5</v>
          </cell>
          <cell r="B6233" t="str">
            <v>W22</v>
          </cell>
          <cell r="C6233">
            <v>43250</v>
          </cell>
          <cell r="D6233" t="str">
            <v>A</v>
          </cell>
          <cell r="E6233" t="str">
            <v>MAIN HEATING</v>
          </cell>
          <cell r="G6233" t="str">
            <v>Old</v>
          </cell>
          <cell r="H6233" t="str">
            <v>Clear View Cover</v>
          </cell>
          <cell r="J6233">
            <v>811</v>
          </cell>
          <cell r="L6233">
            <v>0</v>
          </cell>
        </row>
        <row r="6234">
          <cell r="A6234" t="str">
            <v>M5</v>
          </cell>
          <cell r="B6234" t="str">
            <v>W22</v>
          </cell>
          <cell r="C6234">
            <v>43250</v>
          </cell>
          <cell r="D6234" t="str">
            <v>A</v>
          </cell>
          <cell r="E6234" t="str">
            <v>MAIN HEATING</v>
          </cell>
          <cell r="G6234" t="str">
            <v>New</v>
          </cell>
          <cell r="H6234" t="str">
            <v>Clear View Cover</v>
          </cell>
          <cell r="J6234">
            <v>1187</v>
          </cell>
          <cell r="L6234">
            <v>5</v>
          </cell>
        </row>
        <row r="6235">
          <cell r="A6235" t="str">
            <v>M5</v>
          </cell>
          <cell r="B6235" t="str">
            <v>W22</v>
          </cell>
          <cell r="C6235">
            <v>43250</v>
          </cell>
          <cell r="D6235" t="str">
            <v>A</v>
          </cell>
          <cell r="E6235" t="str">
            <v>PACKING</v>
          </cell>
          <cell r="G6235" t="str">
            <v>Old</v>
          </cell>
          <cell r="H6235" t="str">
            <v>Clear View Cover</v>
          </cell>
          <cell r="J6235">
            <v>1282</v>
          </cell>
          <cell r="L6235">
            <v>2</v>
          </cell>
        </row>
        <row r="6236">
          <cell r="A6236" t="str">
            <v>M5</v>
          </cell>
          <cell r="B6236" t="str">
            <v>W22</v>
          </cell>
          <cell r="C6236">
            <v>43250</v>
          </cell>
          <cell r="D6236" t="str">
            <v>A</v>
          </cell>
          <cell r="E6236" t="str">
            <v>PACKING</v>
          </cell>
          <cell r="G6236" t="str">
            <v>Old</v>
          </cell>
          <cell r="H6236" t="str">
            <v>Flip Cover</v>
          </cell>
          <cell r="J6236">
            <v>1618</v>
          </cell>
          <cell r="L6236">
            <v>0</v>
          </cell>
        </row>
        <row r="6237">
          <cell r="A6237" t="str">
            <v>M5</v>
          </cell>
          <cell r="B6237" t="str">
            <v>W22</v>
          </cell>
          <cell r="C6237">
            <v>43250</v>
          </cell>
          <cell r="D6237" t="str">
            <v>A</v>
          </cell>
          <cell r="E6237" t="str">
            <v>PACKING</v>
          </cell>
          <cell r="G6237" t="str">
            <v>Old</v>
          </cell>
          <cell r="H6237" t="str">
            <v>Clear View Cover</v>
          </cell>
          <cell r="J6237">
            <v>110</v>
          </cell>
          <cell r="L6237">
            <v>0</v>
          </cell>
        </row>
        <row r="6238">
          <cell r="A6238" t="str">
            <v>M5</v>
          </cell>
          <cell r="B6238" t="str">
            <v>W22</v>
          </cell>
          <cell r="C6238">
            <v>43250</v>
          </cell>
          <cell r="D6238" t="str">
            <v>A</v>
          </cell>
          <cell r="E6238" t="str">
            <v>PACKING</v>
          </cell>
          <cell r="G6238" t="str">
            <v>New Silicon</v>
          </cell>
          <cell r="H6238" t="str">
            <v>Silicon</v>
          </cell>
          <cell r="J6238">
            <v>459</v>
          </cell>
          <cell r="L6238">
            <v>19</v>
          </cell>
        </row>
        <row r="6239">
          <cell r="A6239" t="str">
            <v>M5</v>
          </cell>
          <cell r="B6239" t="str">
            <v>W22</v>
          </cell>
          <cell r="C6239">
            <v>43250</v>
          </cell>
          <cell r="D6239" t="str">
            <v>B</v>
          </cell>
          <cell r="E6239" t="str">
            <v>ASSY</v>
          </cell>
          <cell r="G6239" t="str">
            <v>Old</v>
          </cell>
          <cell r="H6239" t="str">
            <v>Book cover</v>
          </cell>
          <cell r="J6239">
            <v>1171</v>
          </cell>
          <cell r="L6239">
            <v>4</v>
          </cell>
        </row>
        <row r="6240">
          <cell r="A6240" t="str">
            <v>M5</v>
          </cell>
          <cell r="B6240" t="str">
            <v>W22</v>
          </cell>
          <cell r="C6240">
            <v>43250</v>
          </cell>
          <cell r="D6240" t="str">
            <v>B</v>
          </cell>
          <cell r="E6240" t="str">
            <v>ASSY</v>
          </cell>
          <cell r="G6240" t="str">
            <v>Old</v>
          </cell>
          <cell r="H6240" t="str">
            <v>Book cover</v>
          </cell>
          <cell r="J6240">
            <v>33</v>
          </cell>
          <cell r="L6240">
            <v>0</v>
          </cell>
        </row>
        <row r="6241">
          <cell r="A6241" t="str">
            <v>M5</v>
          </cell>
          <cell r="B6241" t="str">
            <v>W22</v>
          </cell>
          <cell r="C6241">
            <v>43250</v>
          </cell>
          <cell r="D6241" t="str">
            <v>B</v>
          </cell>
          <cell r="E6241" t="str">
            <v>ASSY</v>
          </cell>
          <cell r="G6241" t="str">
            <v>Old</v>
          </cell>
          <cell r="H6241" t="str">
            <v>Book cover</v>
          </cell>
          <cell r="J6241">
            <v>151</v>
          </cell>
          <cell r="L6241">
            <v>0</v>
          </cell>
        </row>
        <row r="6242">
          <cell r="A6242" t="str">
            <v>M5</v>
          </cell>
          <cell r="B6242" t="str">
            <v>W22</v>
          </cell>
          <cell r="C6242">
            <v>43250</v>
          </cell>
          <cell r="D6242" t="str">
            <v>B</v>
          </cell>
          <cell r="E6242" t="str">
            <v>ASSY</v>
          </cell>
          <cell r="G6242" t="str">
            <v>Old</v>
          </cell>
          <cell r="H6242" t="str">
            <v>Book cover</v>
          </cell>
          <cell r="J6242">
            <v>487</v>
          </cell>
          <cell r="L6242">
            <v>2</v>
          </cell>
        </row>
        <row r="6243">
          <cell r="A6243" t="str">
            <v>M5</v>
          </cell>
          <cell r="B6243" t="str">
            <v>W22</v>
          </cell>
          <cell r="C6243">
            <v>43250</v>
          </cell>
          <cell r="D6243" t="str">
            <v>B</v>
          </cell>
          <cell r="E6243" t="str">
            <v>ASSY</v>
          </cell>
          <cell r="G6243" t="str">
            <v>Old</v>
          </cell>
          <cell r="H6243" t="str">
            <v>Book cover</v>
          </cell>
          <cell r="J6243">
            <v>545</v>
          </cell>
          <cell r="L6243">
            <v>5</v>
          </cell>
        </row>
        <row r="6244">
          <cell r="A6244" t="str">
            <v>M5</v>
          </cell>
          <cell r="B6244" t="str">
            <v>W22</v>
          </cell>
          <cell r="C6244">
            <v>43250</v>
          </cell>
          <cell r="D6244" t="str">
            <v>B</v>
          </cell>
          <cell r="E6244" t="str">
            <v>EDGE COATING</v>
          </cell>
          <cell r="G6244" t="str">
            <v>Old</v>
          </cell>
          <cell r="H6244" t="str">
            <v>Book cover</v>
          </cell>
          <cell r="J6244">
            <v>395</v>
          </cell>
          <cell r="L6244">
            <v>0</v>
          </cell>
        </row>
        <row r="6245">
          <cell r="A6245" t="str">
            <v>M5</v>
          </cell>
          <cell r="B6245" t="str">
            <v>W22</v>
          </cell>
          <cell r="C6245">
            <v>43250</v>
          </cell>
          <cell r="D6245" t="str">
            <v>B</v>
          </cell>
          <cell r="E6245" t="str">
            <v>EDGE COATING</v>
          </cell>
          <cell r="G6245" t="str">
            <v>Old</v>
          </cell>
          <cell r="H6245" t="str">
            <v>Book cover</v>
          </cell>
          <cell r="J6245">
            <v>695</v>
          </cell>
          <cell r="L6245">
            <v>0</v>
          </cell>
        </row>
        <row r="6246">
          <cell r="A6246" t="str">
            <v>M5</v>
          </cell>
          <cell r="B6246" t="str">
            <v>W22</v>
          </cell>
          <cell r="C6246">
            <v>43250</v>
          </cell>
          <cell r="D6246" t="str">
            <v>B</v>
          </cell>
          <cell r="E6246" t="str">
            <v>EDGE COATING</v>
          </cell>
          <cell r="G6246" t="str">
            <v>Old</v>
          </cell>
          <cell r="H6246" t="str">
            <v>Book cover</v>
          </cell>
          <cell r="J6246">
            <v>1425</v>
          </cell>
          <cell r="L6246">
            <v>0</v>
          </cell>
        </row>
        <row r="6247">
          <cell r="A6247" t="str">
            <v>M5</v>
          </cell>
          <cell r="B6247" t="str">
            <v>W22</v>
          </cell>
          <cell r="C6247">
            <v>43250</v>
          </cell>
          <cell r="D6247" t="str">
            <v>B</v>
          </cell>
          <cell r="E6247" t="str">
            <v>EDGE COATING</v>
          </cell>
          <cell r="G6247" t="str">
            <v>Old</v>
          </cell>
          <cell r="H6247" t="str">
            <v>Book cover</v>
          </cell>
          <cell r="J6247">
            <v>367</v>
          </cell>
          <cell r="L6247">
            <v>0</v>
          </cell>
        </row>
        <row r="6248">
          <cell r="A6248" t="str">
            <v>M5</v>
          </cell>
          <cell r="B6248" t="str">
            <v>W22</v>
          </cell>
          <cell r="C6248">
            <v>43250</v>
          </cell>
          <cell r="D6248" t="str">
            <v>B</v>
          </cell>
          <cell r="E6248" t="str">
            <v>IN VAI</v>
          </cell>
          <cell r="G6248" t="str">
            <v>Old</v>
          </cell>
          <cell r="H6248" t="str">
            <v>Flip Cover</v>
          </cell>
          <cell r="J6248">
            <v>850</v>
          </cell>
          <cell r="L6248">
            <v>0</v>
          </cell>
        </row>
        <row r="6249">
          <cell r="A6249" t="str">
            <v>M5</v>
          </cell>
          <cell r="B6249" t="str">
            <v>W22</v>
          </cell>
          <cell r="C6249">
            <v>43250</v>
          </cell>
          <cell r="D6249" t="str">
            <v>B</v>
          </cell>
          <cell r="E6249" t="str">
            <v>IN T/P</v>
          </cell>
          <cell r="G6249" t="str">
            <v>Old</v>
          </cell>
          <cell r="H6249" t="str">
            <v>Book cover</v>
          </cell>
          <cell r="J6249">
            <v>110</v>
          </cell>
          <cell r="L6249">
            <v>0</v>
          </cell>
        </row>
        <row r="6250">
          <cell r="A6250" t="str">
            <v>M5</v>
          </cell>
          <cell r="B6250" t="str">
            <v>W22</v>
          </cell>
          <cell r="C6250">
            <v>43250</v>
          </cell>
          <cell r="D6250" t="str">
            <v>B</v>
          </cell>
          <cell r="E6250" t="str">
            <v>IN T/P</v>
          </cell>
          <cell r="G6250" t="str">
            <v>Old</v>
          </cell>
          <cell r="H6250" t="str">
            <v>Book cover</v>
          </cell>
          <cell r="J6250">
            <v>637</v>
          </cell>
          <cell r="L6250">
            <v>0</v>
          </cell>
        </row>
        <row r="6251">
          <cell r="A6251" t="str">
            <v>M5</v>
          </cell>
          <cell r="B6251" t="str">
            <v>W22</v>
          </cell>
          <cell r="C6251">
            <v>43250</v>
          </cell>
          <cell r="D6251" t="str">
            <v>B</v>
          </cell>
          <cell r="E6251" t="str">
            <v>IN VAI</v>
          </cell>
          <cell r="G6251" t="str">
            <v>Old</v>
          </cell>
          <cell r="H6251" t="str">
            <v>Flip Cover</v>
          </cell>
          <cell r="J6251">
            <v>150</v>
          </cell>
          <cell r="L6251">
            <v>0</v>
          </cell>
        </row>
        <row r="6252">
          <cell r="A6252" t="str">
            <v>M5</v>
          </cell>
          <cell r="B6252" t="str">
            <v>W22</v>
          </cell>
          <cell r="C6252">
            <v>43251</v>
          </cell>
          <cell r="D6252" t="str">
            <v>A</v>
          </cell>
          <cell r="E6252" t="str">
            <v>ASSY</v>
          </cell>
          <cell r="G6252" t="str">
            <v>Old</v>
          </cell>
          <cell r="H6252" t="str">
            <v>Book cover</v>
          </cell>
          <cell r="J6252">
            <v>84</v>
          </cell>
          <cell r="L6252">
            <v>2</v>
          </cell>
        </row>
        <row r="6253">
          <cell r="A6253" t="str">
            <v>M5</v>
          </cell>
          <cell r="B6253" t="str">
            <v>W22</v>
          </cell>
          <cell r="C6253">
            <v>43251</v>
          </cell>
          <cell r="D6253" t="str">
            <v>A</v>
          </cell>
          <cell r="E6253" t="str">
            <v>ASSY</v>
          </cell>
          <cell r="G6253" t="str">
            <v>Old</v>
          </cell>
          <cell r="H6253" t="str">
            <v>Book cover</v>
          </cell>
          <cell r="J6253">
            <v>28</v>
          </cell>
          <cell r="L6253">
            <v>0</v>
          </cell>
        </row>
        <row r="6254">
          <cell r="A6254" t="str">
            <v>M5</v>
          </cell>
          <cell r="B6254" t="str">
            <v>W22</v>
          </cell>
          <cell r="C6254">
            <v>43251</v>
          </cell>
          <cell r="D6254" t="str">
            <v>A</v>
          </cell>
          <cell r="E6254" t="str">
            <v>ASSY</v>
          </cell>
          <cell r="G6254" t="str">
            <v>Old</v>
          </cell>
          <cell r="H6254" t="str">
            <v>Flip Cover</v>
          </cell>
          <cell r="J6254">
            <v>382</v>
          </cell>
          <cell r="L6254">
            <v>0</v>
          </cell>
        </row>
        <row r="6255">
          <cell r="A6255" t="str">
            <v>M5</v>
          </cell>
          <cell r="B6255" t="str">
            <v>W22</v>
          </cell>
          <cell r="C6255">
            <v>43251</v>
          </cell>
          <cell r="D6255" t="str">
            <v>A</v>
          </cell>
          <cell r="E6255" t="str">
            <v>ASSY</v>
          </cell>
          <cell r="G6255" t="str">
            <v>Old</v>
          </cell>
          <cell r="H6255" t="str">
            <v>Clear View Cover</v>
          </cell>
          <cell r="J6255">
            <v>400</v>
          </cell>
          <cell r="L6255">
            <v>0</v>
          </cell>
        </row>
        <row r="6256">
          <cell r="A6256" t="str">
            <v>M5</v>
          </cell>
          <cell r="B6256" t="str">
            <v>W22</v>
          </cell>
          <cell r="C6256">
            <v>43251</v>
          </cell>
          <cell r="D6256" t="str">
            <v>A</v>
          </cell>
          <cell r="E6256" t="str">
            <v>ASSY</v>
          </cell>
          <cell r="G6256" t="str">
            <v>Old</v>
          </cell>
          <cell r="H6256" t="str">
            <v>Flip Cover</v>
          </cell>
          <cell r="J6256">
            <v>550</v>
          </cell>
          <cell r="L6256">
            <v>0</v>
          </cell>
        </row>
        <row r="6257">
          <cell r="A6257" t="str">
            <v>M5</v>
          </cell>
          <cell r="B6257" t="str">
            <v>W22</v>
          </cell>
          <cell r="C6257">
            <v>43251</v>
          </cell>
          <cell r="D6257" t="str">
            <v>A</v>
          </cell>
          <cell r="E6257" t="str">
            <v>ASSY</v>
          </cell>
          <cell r="G6257" t="str">
            <v>Old</v>
          </cell>
          <cell r="H6257" t="str">
            <v>Flip Cover</v>
          </cell>
          <cell r="J6257">
            <v>1184</v>
          </cell>
          <cell r="L6257">
            <v>0</v>
          </cell>
        </row>
        <row r="6258">
          <cell r="A6258" t="str">
            <v>M5</v>
          </cell>
          <cell r="B6258" t="str">
            <v>W22</v>
          </cell>
          <cell r="C6258">
            <v>43251</v>
          </cell>
          <cell r="D6258" t="str">
            <v>A</v>
          </cell>
          <cell r="E6258" t="str">
            <v>MAIN HEATING</v>
          </cell>
          <cell r="G6258" t="str">
            <v>New</v>
          </cell>
          <cell r="H6258" t="str">
            <v>Clear View Cover</v>
          </cell>
          <cell r="J6258">
            <v>794</v>
          </cell>
          <cell r="L6258">
            <v>0</v>
          </cell>
        </row>
        <row r="6259">
          <cell r="A6259" t="str">
            <v>M5</v>
          </cell>
          <cell r="B6259" t="str">
            <v>W22</v>
          </cell>
          <cell r="C6259">
            <v>43251</v>
          </cell>
          <cell r="D6259" t="str">
            <v>A</v>
          </cell>
          <cell r="E6259" t="str">
            <v>MAIN HEATING</v>
          </cell>
          <cell r="G6259" t="str">
            <v>New</v>
          </cell>
          <cell r="H6259" t="str">
            <v>Clear View Cover</v>
          </cell>
          <cell r="J6259">
            <v>7</v>
          </cell>
          <cell r="L6259">
            <v>0</v>
          </cell>
        </row>
        <row r="6260">
          <cell r="A6260" t="str">
            <v>M5</v>
          </cell>
          <cell r="B6260" t="str">
            <v>W22</v>
          </cell>
          <cell r="C6260">
            <v>43251</v>
          </cell>
          <cell r="D6260" t="str">
            <v>A</v>
          </cell>
          <cell r="E6260" t="str">
            <v>MAIN HEATING</v>
          </cell>
          <cell r="G6260" t="str">
            <v>New</v>
          </cell>
          <cell r="H6260" t="str">
            <v>Clear View Cover</v>
          </cell>
          <cell r="J6260">
            <v>3</v>
          </cell>
          <cell r="L6260">
            <v>0</v>
          </cell>
        </row>
        <row r="6261">
          <cell r="A6261" t="str">
            <v>M5</v>
          </cell>
          <cell r="B6261" t="str">
            <v>W22</v>
          </cell>
          <cell r="C6261">
            <v>43251</v>
          </cell>
          <cell r="D6261" t="str">
            <v>A</v>
          </cell>
          <cell r="E6261" t="str">
            <v>MAIN HEATING</v>
          </cell>
          <cell r="G6261" t="str">
            <v>New</v>
          </cell>
          <cell r="H6261" t="str">
            <v>Clear View Cover</v>
          </cell>
          <cell r="J6261">
            <v>14</v>
          </cell>
          <cell r="L6261">
            <v>0</v>
          </cell>
        </row>
        <row r="6262">
          <cell r="A6262" t="str">
            <v>M5</v>
          </cell>
          <cell r="B6262" t="str">
            <v>W22</v>
          </cell>
          <cell r="C6262">
            <v>43251</v>
          </cell>
          <cell r="D6262" t="str">
            <v>A</v>
          </cell>
          <cell r="E6262" t="str">
            <v>MAIN HEATING</v>
          </cell>
          <cell r="G6262" t="str">
            <v>New</v>
          </cell>
          <cell r="H6262" t="str">
            <v>Clear View Cover</v>
          </cell>
          <cell r="J6262">
            <v>5</v>
          </cell>
          <cell r="L6262">
            <v>0</v>
          </cell>
        </row>
        <row r="6263">
          <cell r="A6263" t="str">
            <v>M5</v>
          </cell>
          <cell r="B6263" t="str">
            <v>W22</v>
          </cell>
          <cell r="C6263">
            <v>43251</v>
          </cell>
          <cell r="D6263" t="str">
            <v>A</v>
          </cell>
          <cell r="E6263" t="str">
            <v>PACKING</v>
          </cell>
          <cell r="G6263" t="str">
            <v>New</v>
          </cell>
          <cell r="H6263" t="str">
            <v>Clear View Cover</v>
          </cell>
          <cell r="J6263">
            <v>2043</v>
          </cell>
          <cell r="L6263">
            <v>0</v>
          </cell>
        </row>
        <row r="6264">
          <cell r="A6264" t="str">
            <v>M5</v>
          </cell>
          <cell r="B6264" t="str">
            <v>W22</v>
          </cell>
          <cell r="C6264">
            <v>43251</v>
          </cell>
          <cell r="D6264" t="str">
            <v>A</v>
          </cell>
          <cell r="E6264" t="str">
            <v>PACKING</v>
          </cell>
          <cell r="G6264" t="str">
            <v>New</v>
          </cell>
          <cell r="H6264" t="str">
            <v>Clear View Cover</v>
          </cell>
          <cell r="J6264">
            <v>200</v>
          </cell>
          <cell r="L6264">
            <v>0</v>
          </cell>
        </row>
        <row r="6265">
          <cell r="A6265" t="str">
            <v>M5</v>
          </cell>
          <cell r="B6265" t="str">
            <v>W22</v>
          </cell>
          <cell r="C6265">
            <v>43251</v>
          </cell>
          <cell r="D6265" t="str">
            <v>A</v>
          </cell>
          <cell r="E6265" t="str">
            <v>PACKING</v>
          </cell>
          <cell r="G6265" t="str">
            <v>Old</v>
          </cell>
          <cell r="H6265" t="str">
            <v>Flip Cover</v>
          </cell>
          <cell r="J6265">
            <v>360</v>
          </cell>
          <cell r="L6265">
            <v>0</v>
          </cell>
        </row>
        <row r="6266">
          <cell r="A6266" t="str">
            <v>M5</v>
          </cell>
          <cell r="B6266" t="str">
            <v>W22</v>
          </cell>
          <cell r="C6266">
            <v>43251</v>
          </cell>
          <cell r="D6266" t="str">
            <v>A</v>
          </cell>
          <cell r="E6266" t="str">
            <v>EDGE COATING</v>
          </cell>
          <cell r="G6266" t="str">
            <v>Old</v>
          </cell>
          <cell r="H6266" t="str">
            <v>Book cover</v>
          </cell>
          <cell r="J6266">
            <v>580</v>
          </cell>
          <cell r="L6266">
            <v>0</v>
          </cell>
        </row>
        <row r="6267">
          <cell r="A6267" t="str">
            <v>M5</v>
          </cell>
          <cell r="B6267" t="str">
            <v>W22</v>
          </cell>
          <cell r="C6267">
            <v>43251</v>
          </cell>
          <cell r="D6267" t="str">
            <v>A</v>
          </cell>
          <cell r="E6267" t="str">
            <v>EDGE COATING</v>
          </cell>
          <cell r="G6267" t="str">
            <v>Old</v>
          </cell>
          <cell r="H6267" t="str">
            <v>Book cover</v>
          </cell>
          <cell r="J6267">
            <v>12</v>
          </cell>
          <cell r="L6267">
            <v>0</v>
          </cell>
        </row>
        <row r="6268">
          <cell r="A6268" t="str">
            <v>M5</v>
          </cell>
          <cell r="B6268" t="str">
            <v>W22</v>
          </cell>
          <cell r="C6268">
            <v>43251</v>
          </cell>
          <cell r="D6268" t="str">
            <v>A</v>
          </cell>
          <cell r="E6268" t="str">
            <v>EDGE COATING</v>
          </cell>
          <cell r="G6268" t="str">
            <v>Old</v>
          </cell>
          <cell r="H6268" t="str">
            <v>Book cover</v>
          </cell>
          <cell r="J6268">
            <v>182</v>
          </cell>
          <cell r="L6268">
            <v>0</v>
          </cell>
        </row>
        <row r="6269">
          <cell r="A6269" t="str">
            <v>M5</v>
          </cell>
          <cell r="B6269" t="str">
            <v>W22</v>
          </cell>
          <cell r="C6269">
            <v>43251</v>
          </cell>
          <cell r="D6269" t="str">
            <v>A</v>
          </cell>
          <cell r="E6269" t="str">
            <v>EDGE COATING</v>
          </cell>
          <cell r="G6269" t="str">
            <v>Old</v>
          </cell>
          <cell r="H6269" t="str">
            <v>Book cover</v>
          </cell>
          <cell r="J6269">
            <v>34</v>
          </cell>
          <cell r="L6269">
            <v>0</v>
          </cell>
        </row>
        <row r="6270">
          <cell r="A6270" t="str">
            <v>M5</v>
          </cell>
          <cell r="B6270" t="str">
            <v>W22</v>
          </cell>
          <cell r="C6270">
            <v>43251</v>
          </cell>
          <cell r="D6270" t="str">
            <v>A</v>
          </cell>
          <cell r="E6270" t="str">
            <v>PACKING</v>
          </cell>
          <cell r="G6270" t="str">
            <v>Old</v>
          </cell>
          <cell r="H6270" t="str">
            <v>Flip Cover</v>
          </cell>
          <cell r="J6270">
            <v>970</v>
          </cell>
          <cell r="L6270">
            <v>10</v>
          </cell>
        </row>
        <row r="6271">
          <cell r="A6271" t="str">
            <v>M5</v>
          </cell>
          <cell r="B6271" t="str">
            <v>W22</v>
          </cell>
          <cell r="C6271">
            <v>43251</v>
          </cell>
          <cell r="D6271" t="str">
            <v>A</v>
          </cell>
          <cell r="E6271" t="str">
            <v>PACKING</v>
          </cell>
          <cell r="G6271" t="str">
            <v>Old</v>
          </cell>
          <cell r="H6271" t="str">
            <v>Flip Cover</v>
          </cell>
          <cell r="J6271">
            <v>962</v>
          </cell>
          <cell r="L6271">
            <v>2</v>
          </cell>
        </row>
        <row r="6272">
          <cell r="A6272" t="str">
            <v>M5</v>
          </cell>
          <cell r="B6272" t="str">
            <v>W22</v>
          </cell>
          <cell r="C6272">
            <v>43251</v>
          </cell>
          <cell r="D6272" t="str">
            <v>A</v>
          </cell>
          <cell r="E6272" t="str">
            <v>PACKING</v>
          </cell>
          <cell r="G6272" t="str">
            <v>Old</v>
          </cell>
          <cell r="H6272" t="str">
            <v>Flip Cover</v>
          </cell>
          <cell r="J6272">
            <v>282</v>
          </cell>
          <cell r="L6272">
            <v>2</v>
          </cell>
        </row>
        <row r="6273">
          <cell r="A6273" t="str">
            <v>M5</v>
          </cell>
          <cell r="B6273" t="str">
            <v>W22</v>
          </cell>
          <cell r="C6273">
            <v>43251</v>
          </cell>
          <cell r="D6273" t="str">
            <v>A</v>
          </cell>
          <cell r="E6273" t="str">
            <v>PACKING</v>
          </cell>
          <cell r="G6273" t="str">
            <v>Old</v>
          </cell>
          <cell r="H6273" t="str">
            <v>Clear View Cover</v>
          </cell>
          <cell r="J6273">
            <v>166</v>
          </cell>
          <cell r="L6273">
            <v>6</v>
          </cell>
        </row>
        <row r="6274">
          <cell r="A6274" t="str">
            <v>M5</v>
          </cell>
          <cell r="B6274" t="str">
            <v>W22</v>
          </cell>
          <cell r="C6274">
            <v>43251</v>
          </cell>
          <cell r="D6274" t="str">
            <v>A</v>
          </cell>
          <cell r="E6274" t="str">
            <v>PACKING</v>
          </cell>
          <cell r="G6274" t="str">
            <v>Old</v>
          </cell>
          <cell r="H6274" t="str">
            <v>Clear View Cover</v>
          </cell>
          <cell r="J6274">
            <v>160</v>
          </cell>
          <cell r="L6274">
            <v>0</v>
          </cell>
        </row>
        <row r="6275">
          <cell r="A6275" t="str">
            <v>M5</v>
          </cell>
          <cell r="B6275" t="str">
            <v>W22</v>
          </cell>
          <cell r="C6275">
            <v>43251</v>
          </cell>
          <cell r="D6275" t="str">
            <v>A</v>
          </cell>
          <cell r="E6275" t="str">
            <v>PACKING</v>
          </cell>
          <cell r="G6275" t="str">
            <v>Old</v>
          </cell>
          <cell r="H6275" t="str">
            <v>Clear View Cover</v>
          </cell>
          <cell r="J6275">
            <v>70</v>
          </cell>
          <cell r="L6275">
            <v>0</v>
          </cell>
        </row>
        <row r="6276">
          <cell r="A6276" t="str">
            <v>M5</v>
          </cell>
          <cell r="B6276" t="str">
            <v>W22</v>
          </cell>
          <cell r="C6276">
            <v>43251</v>
          </cell>
          <cell r="D6276" t="str">
            <v>A</v>
          </cell>
          <cell r="E6276" t="str">
            <v>PACKING</v>
          </cell>
          <cell r="G6276" t="str">
            <v>Old</v>
          </cell>
          <cell r="H6276" t="str">
            <v>Book cover</v>
          </cell>
          <cell r="J6276">
            <v>1235</v>
          </cell>
          <cell r="L6276">
            <v>5</v>
          </cell>
        </row>
        <row r="6277">
          <cell r="A6277" t="str">
            <v>M5</v>
          </cell>
          <cell r="B6277" t="str">
            <v>W22</v>
          </cell>
          <cell r="C6277">
            <v>43251</v>
          </cell>
          <cell r="D6277" t="str">
            <v>A</v>
          </cell>
          <cell r="E6277" t="str">
            <v>PACKING</v>
          </cell>
          <cell r="G6277" t="str">
            <v>Old</v>
          </cell>
          <cell r="H6277" t="str">
            <v>Clear View Cover</v>
          </cell>
          <cell r="J6277">
            <v>109</v>
          </cell>
          <cell r="L6277">
            <v>0</v>
          </cell>
        </row>
        <row r="6278">
          <cell r="A6278" t="str">
            <v>M5</v>
          </cell>
          <cell r="B6278" t="str">
            <v>W22</v>
          </cell>
          <cell r="C6278">
            <v>43251</v>
          </cell>
          <cell r="D6278" t="str">
            <v>A</v>
          </cell>
          <cell r="E6278" t="str">
            <v>PACKING</v>
          </cell>
          <cell r="G6278" t="str">
            <v>Old</v>
          </cell>
          <cell r="H6278" t="str">
            <v>Flip Cover</v>
          </cell>
          <cell r="J6278">
            <v>200</v>
          </cell>
          <cell r="L6278">
            <v>0</v>
          </cell>
        </row>
        <row r="6279">
          <cell r="A6279" t="str">
            <v>M5</v>
          </cell>
          <cell r="B6279" t="str">
            <v>W22</v>
          </cell>
          <cell r="C6279">
            <v>43251</v>
          </cell>
          <cell r="D6279" t="str">
            <v>A</v>
          </cell>
          <cell r="E6279" t="str">
            <v>IN T/P</v>
          </cell>
          <cell r="G6279" t="str">
            <v>New</v>
          </cell>
          <cell r="H6279" t="str">
            <v>Clear View Cover</v>
          </cell>
          <cell r="J6279">
            <v>1007</v>
          </cell>
          <cell r="L6279">
            <v>0</v>
          </cell>
        </row>
        <row r="6280">
          <cell r="A6280" t="str">
            <v>M5</v>
          </cell>
          <cell r="B6280" t="str">
            <v>W22</v>
          </cell>
          <cell r="C6280">
            <v>43251</v>
          </cell>
          <cell r="D6280" t="str">
            <v>A</v>
          </cell>
          <cell r="E6280" t="str">
            <v>IN T/P</v>
          </cell>
          <cell r="G6280" t="str">
            <v>New</v>
          </cell>
          <cell r="H6280" t="str">
            <v>Clear View Cover</v>
          </cell>
          <cell r="J6280">
            <v>1061</v>
          </cell>
          <cell r="L6280">
            <v>0</v>
          </cell>
        </row>
        <row r="6281">
          <cell r="A6281" t="str">
            <v>M5</v>
          </cell>
          <cell r="B6281" t="str">
            <v>W22</v>
          </cell>
          <cell r="C6281">
            <v>43251</v>
          </cell>
          <cell r="D6281" t="str">
            <v>A</v>
          </cell>
          <cell r="E6281" t="str">
            <v>IN T/P</v>
          </cell>
          <cell r="G6281" t="str">
            <v>New</v>
          </cell>
          <cell r="H6281" t="str">
            <v>Clear View Cover</v>
          </cell>
          <cell r="J6281">
            <v>14</v>
          </cell>
          <cell r="L6281">
            <v>0</v>
          </cell>
        </row>
        <row r="6282">
          <cell r="A6282" t="str">
            <v>M5</v>
          </cell>
          <cell r="B6282" t="str">
            <v>W22</v>
          </cell>
          <cell r="C6282">
            <v>43251</v>
          </cell>
          <cell r="D6282" t="str">
            <v>A</v>
          </cell>
          <cell r="E6282" t="str">
            <v>IN T/P</v>
          </cell>
          <cell r="G6282" t="str">
            <v>Old</v>
          </cell>
          <cell r="H6282" t="str">
            <v>Clear View Cover</v>
          </cell>
          <cell r="J6282">
            <v>264</v>
          </cell>
          <cell r="L6282">
            <v>0</v>
          </cell>
        </row>
        <row r="6283">
          <cell r="A6283" t="str">
            <v>M5</v>
          </cell>
          <cell r="B6283" t="str">
            <v>W22</v>
          </cell>
          <cell r="C6283">
            <v>43251</v>
          </cell>
          <cell r="D6283" t="str">
            <v>A</v>
          </cell>
          <cell r="E6283" t="str">
            <v>IN T/P</v>
          </cell>
          <cell r="G6283" t="str">
            <v>Old</v>
          </cell>
          <cell r="H6283" t="str">
            <v>Clear View Cover</v>
          </cell>
          <cell r="J6283">
            <v>47</v>
          </cell>
          <cell r="L6283">
            <v>0</v>
          </cell>
        </row>
        <row r="6284">
          <cell r="A6284" t="str">
            <v>M5</v>
          </cell>
          <cell r="B6284" t="str">
            <v>W22</v>
          </cell>
          <cell r="C6284">
            <v>43251</v>
          </cell>
          <cell r="D6284" t="str">
            <v>A</v>
          </cell>
          <cell r="E6284" t="str">
            <v>IN T/P</v>
          </cell>
          <cell r="G6284" t="str">
            <v>Old</v>
          </cell>
          <cell r="H6284" t="str">
            <v>Clear View Cover</v>
          </cell>
          <cell r="J6284">
            <v>115</v>
          </cell>
          <cell r="L6284">
            <v>0</v>
          </cell>
        </row>
        <row r="6285">
          <cell r="A6285" t="str">
            <v>M5</v>
          </cell>
          <cell r="B6285" t="str">
            <v>W22</v>
          </cell>
          <cell r="C6285">
            <v>43251</v>
          </cell>
          <cell r="D6285" t="str">
            <v>A</v>
          </cell>
          <cell r="E6285" t="str">
            <v>IN T/P</v>
          </cell>
          <cell r="G6285" t="str">
            <v>Old</v>
          </cell>
          <cell r="H6285" t="str">
            <v>Clear View Cover</v>
          </cell>
          <cell r="J6285">
            <v>144</v>
          </cell>
          <cell r="L6285">
            <v>0</v>
          </cell>
        </row>
        <row r="6286">
          <cell r="A6286" t="str">
            <v>M5</v>
          </cell>
          <cell r="B6286" t="str">
            <v>W22</v>
          </cell>
          <cell r="C6286">
            <v>43251</v>
          </cell>
          <cell r="D6286" t="str">
            <v>A</v>
          </cell>
          <cell r="E6286" t="str">
            <v>IN T/P</v>
          </cell>
          <cell r="G6286" t="str">
            <v>Old</v>
          </cell>
          <cell r="H6286" t="str">
            <v>Clear View Cover</v>
          </cell>
          <cell r="J6286">
            <v>26</v>
          </cell>
          <cell r="L6286">
            <v>0</v>
          </cell>
        </row>
        <row r="6287">
          <cell r="A6287" t="str">
            <v>M5</v>
          </cell>
          <cell r="B6287" t="str">
            <v>W22</v>
          </cell>
          <cell r="C6287">
            <v>43251</v>
          </cell>
          <cell r="D6287" t="str">
            <v>A</v>
          </cell>
          <cell r="E6287" t="str">
            <v>IN T/P</v>
          </cell>
          <cell r="G6287" t="str">
            <v>Old</v>
          </cell>
          <cell r="H6287" t="str">
            <v>Clear View Cover</v>
          </cell>
          <cell r="J6287">
            <v>41</v>
          </cell>
          <cell r="L6287">
            <v>0</v>
          </cell>
        </row>
        <row r="6288">
          <cell r="A6288" t="str">
            <v>M5</v>
          </cell>
          <cell r="B6288" t="str">
            <v>W22</v>
          </cell>
          <cell r="C6288">
            <v>43251</v>
          </cell>
          <cell r="D6288" t="str">
            <v>A</v>
          </cell>
          <cell r="E6288" t="str">
            <v>IN T/P</v>
          </cell>
          <cell r="G6288" t="str">
            <v>Old</v>
          </cell>
          <cell r="H6288" t="str">
            <v>Clear View Cover</v>
          </cell>
          <cell r="J6288">
            <v>34</v>
          </cell>
          <cell r="L6288">
            <v>0</v>
          </cell>
        </row>
        <row r="6289">
          <cell r="A6289" t="str">
            <v>M5</v>
          </cell>
          <cell r="B6289" t="str">
            <v>W22</v>
          </cell>
          <cell r="C6289">
            <v>43251</v>
          </cell>
          <cell r="D6289" t="str">
            <v>A</v>
          </cell>
          <cell r="E6289" t="str">
            <v>IN T/P</v>
          </cell>
          <cell r="G6289" t="str">
            <v>Old</v>
          </cell>
          <cell r="H6289" t="str">
            <v>Book cover</v>
          </cell>
          <cell r="J6289">
            <v>82</v>
          </cell>
          <cell r="L6289">
            <v>0</v>
          </cell>
        </row>
        <row r="6290">
          <cell r="A6290" t="str">
            <v>M5</v>
          </cell>
          <cell r="B6290" t="str">
            <v>W22</v>
          </cell>
          <cell r="C6290">
            <v>43251</v>
          </cell>
          <cell r="D6290" t="str">
            <v>A</v>
          </cell>
          <cell r="E6290" t="str">
            <v>IN T/P</v>
          </cell>
          <cell r="G6290" t="str">
            <v>Old</v>
          </cell>
          <cell r="H6290" t="str">
            <v>Book cover</v>
          </cell>
          <cell r="J6290">
            <v>438</v>
          </cell>
          <cell r="L6290">
            <v>0</v>
          </cell>
        </row>
        <row r="6291">
          <cell r="A6291" t="str">
            <v>M5</v>
          </cell>
          <cell r="B6291" t="str">
            <v>W22</v>
          </cell>
          <cell r="C6291">
            <v>43251</v>
          </cell>
          <cell r="D6291" t="str">
            <v>A</v>
          </cell>
          <cell r="E6291" t="str">
            <v>IN T/P</v>
          </cell>
          <cell r="G6291" t="str">
            <v>Old</v>
          </cell>
          <cell r="H6291" t="str">
            <v>Book cover</v>
          </cell>
          <cell r="J6291">
            <v>611</v>
          </cell>
          <cell r="L6291">
            <v>3</v>
          </cell>
        </row>
        <row r="6292">
          <cell r="A6292" t="str">
            <v>M5</v>
          </cell>
          <cell r="B6292" t="str">
            <v>W22</v>
          </cell>
          <cell r="C6292">
            <v>43251</v>
          </cell>
          <cell r="D6292" t="str">
            <v>A</v>
          </cell>
          <cell r="E6292" t="str">
            <v>IN T/P</v>
          </cell>
          <cell r="G6292" t="str">
            <v>Old</v>
          </cell>
          <cell r="H6292" t="str">
            <v>Book cover</v>
          </cell>
          <cell r="J6292">
            <v>100</v>
          </cell>
          <cell r="L6292">
            <v>0</v>
          </cell>
        </row>
        <row r="6293">
          <cell r="A6293" t="str">
            <v>M5</v>
          </cell>
          <cell r="B6293" t="str">
            <v>W22</v>
          </cell>
          <cell r="C6293">
            <v>43251</v>
          </cell>
          <cell r="D6293" t="str">
            <v>A</v>
          </cell>
          <cell r="E6293" t="str">
            <v>IN T/P</v>
          </cell>
          <cell r="G6293" t="str">
            <v>Old</v>
          </cell>
          <cell r="H6293" t="str">
            <v>Book cover</v>
          </cell>
          <cell r="J6293">
            <v>105</v>
          </cell>
          <cell r="L6293">
            <v>0</v>
          </cell>
        </row>
        <row r="6294">
          <cell r="A6294" t="str">
            <v>M5</v>
          </cell>
          <cell r="B6294" t="str">
            <v>W22</v>
          </cell>
          <cell r="C6294">
            <v>43251</v>
          </cell>
          <cell r="D6294" t="str">
            <v>A</v>
          </cell>
          <cell r="E6294" t="str">
            <v>MAIN HEATING</v>
          </cell>
          <cell r="G6294" t="str">
            <v>Old</v>
          </cell>
          <cell r="H6294" t="str">
            <v>Book cover</v>
          </cell>
          <cell r="J6294">
            <v>699</v>
          </cell>
          <cell r="L6294">
            <v>0</v>
          </cell>
        </row>
        <row r="6295">
          <cell r="A6295" t="str">
            <v>M5</v>
          </cell>
          <cell r="B6295" t="str">
            <v>W22</v>
          </cell>
          <cell r="C6295">
            <v>43251</v>
          </cell>
          <cell r="D6295" t="str">
            <v>A</v>
          </cell>
          <cell r="E6295" t="str">
            <v>MAIN HEATING</v>
          </cell>
          <cell r="G6295" t="str">
            <v>Old</v>
          </cell>
          <cell r="H6295" t="str">
            <v>Book cover</v>
          </cell>
          <cell r="J6295">
            <v>106</v>
          </cell>
          <cell r="L6295">
            <v>0</v>
          </cell>
        </row>
        <row r="6296">
          <cell r="A6296" t="str">
            <v>M5</v>
          </cell>
          <cell r="B6296" t="str">
            <v>W22</v>
          </cell>
          <cell r="C6296">
            <v>43251</v>
          </cell>
          <cell r="D6296" t="str">
            <v>A</v>
          </cell>
          <cell r="E6296" t="str">
            <v>PACKING</v>
          </cell>
          <cell r="G6296" t="str">
            <v>Old</v>
          </cell>
          <cell r="H6296" t="str">
            <v>Book cover</v>
          </cell>
          <cell r="J6296">
            <v>1004</v>
          </cell>
          <cell r="L6296">
            <v>4</v>
          </cell>
        </row>
        <row r="6297">
          <cell r="A6297" t="str">
            <v>M5</v>
          </cell>
          <cell r="B6297" t="str">
            <v>W22</v>
          </cell>
          <cell r="C6297">
            <v>43251</v>
          </cell>
          <cell r="D6297" t="str">
            <v>A</v>
          </cell>
          <cell r="E6297" t="str">
            <v>PACKING</v>
          </cell>
          <cell r="G6297" t="str">
            <v>Old</v>
          </cell>
          <cell r="H6297" t="str">
            <v>Book cover</v>
          </cell>
          <cell r="J6297">
            <v>20</v>
          </cell>
          <cell r="L6297">
            <v>0</v>
          </cell>
        </row>
        <row r="6298">
          <cell r="A6298" t="str">
            <v>M5</v>
          </cell>
          <cell r="B6298" t="str">
            <v>W22</v>
          </cell>
          <cell r="C6298">
            <v>43251</v>
          </cell>
          <cell r="D6298" t="str">
            <v>A</v>
          </cell>
          <cell r="E6298" t="str">
            <v>PACKING</v>
          </cell>
          <cell r="G6298" t="str">
            <v>Old</v>
          </cell>
          <cell r="H6298" t="str">
            <v>Book cover</v>
          </cell>
          <cell r="J6298">
            <v>101</v>
          </cell>
          <cell r="L6298">
            <v>1</v>
          </cell>
        </row>
        <row r="6299">
          <cell r="A6299" t="str">
            <v>M5</v>
          </cell>
          <cell r="B6299" t="str">
            <v>W22</v>
          </cell>
          <cell r="C6299">
            <v>43251</v>
          </cell>
          <cell r="D6299" t="str">
            <v>A</v>
          </cell>
          <cell r="E6299" t="str">
            <v>PACKING</v>
          </cell>
          <cell r="G6299" t="str">
            <v>Old</v>
          </cell>
          <cell r="H6299" t="str">
            <v>Book cover</v>
          </cell>
          <cell r="J6299">
            <v>646</v>
          </cell>
          <cell r="L6299">
            <v>6</v>
          </cell>
        </row>
        <row r="6300">
          <cell r="A6300" t="str">
            <v>M5</v>
          </cell>
          <cell r="B6300" t="str">
            <v>W22</v>
          </cell>
          <cell r="C6300">
            <v>43251</v>
          </cell>
          <cell r="D6300" t="str">
            <v>A</v>
          </cell>
          <cell r="E6300" t="str">
            <v>PACKING</v>
          </cell>
          <cell r="G6300" t="str">
            <v>Old</v>
          </cell>
          <cell r="H6300" t="str">
            <v>Book cover</v>
          </cell>
          <cell r="J6300">
            <v>104</v>
          </cell>
          <cell r="L6300">
            <v>4</v>
          </cell>
        </row>
        <row r="6301">
          <cell r="A6301" t="str">
            <v>M5</v>
          </cell>
          <cell r="B6301" t="str">
            <v>W22</v>
          </cell>
          <cell r="C6301">
            <v>43251</v>
          </cell>
          <cell r="D6301" t="str">
            <v>A</v>
          </cell>
          <cell r="E6301" t="str">
            <v>PACKING</v>
          </cell>
          <cell r="G6301" t="str">
            <v>Old</v>
          </cell>
          <cell r="H6301" t="str">
            <v>Book cover</v>
          </cell>
          <cell r="J6301">
            <v>2306</v>
          </cell>
          <cell r="L6301">
            <v>6</v>
          </cell>
        </row>
        <row r="6302">
          <cell r="A6302" t="str">
            <v>M5</v>
          </cell>
          <cell r="B6302" t="str">
            <v>W22</v>
          </cell>
          <cell r="C6302">
            <v>43251</v>
          </cell>
          <cell r="D6302" t="str">
            <v>A</v>
          </cell>
          <cell r="E6302" t="str">
            <v>PACKING</v>
          </cell>
          <cell r="G6302" t="str">
            <v>Old</v>
          </cell>
          <cell r="H6302" t="str">
            <v>Clear View Cover</v>
          </cell>
          <cell r="J6302">
            <v>46</v>
          </cell>
          <cell r="L6302">
            <v>1</v>
          </cell>
        </row>
        <row r="6303">
          <cell r="A6303" t="str">
            <v>M5</v>
          </cell>
          <cell r="B6303" t="str">
            <v>W22</v>
          </cell>
          <cell r="C6303">
            <v>43251</v>
          </cell>
          <cell r="D6303" t="str">
            <v>A</v>
          </cell>
          <cell r="E6303" t="str">
            <v>PACKING</v>
          </cell>
          <cell r="G6303" t="str">
            <v>New</v>
          </cell>
          <cell r="H6303" t="str">
            <v>Clear View Cover</v>
          </cell>
          <cell r="J6303">
            <v>1731</v>
          </cell>
          <cell r="L6303">
            <v>11</v>
          </cell>
        </row>
        <row r="6304">
          <cell r="A6304" t="str">
            <v>M5</v>
          </cell>
          <cell r="B6304" t="str">
            <v>W22</v>
          </cell>
          <cell r="C6304">
            <v>43251</v>
          </cell>
          <cell r="D6304" t="str">
            <v>A</v>
          </cell>
          <cell r="E6304" t="str">
            <v>PACKING</v>
          </cell>
          <cell r="G6304" t="str">
            <v>Old</v>
          </cell>
          <cell r="H6304" t="str">
            <v>Clear View Cover</v>
          </cell>
          <cell r="J6304">
            <v>404</v>
          </cell>
          <cell r="L6304">
            <v>4</v>
          </cell>
        </row>
        <row r="6305">
          <cell r="A6305" t="str">
            <v>M5</v>
          </cell>
          <cell r="B6305" t="str">
            <v>W22</v>
          </cell>
          <cell r="C6305">
            <v>43251</v>
          </cell>
          <cell r="D6305" t="str">
            <v>A</v>
          </cell>
          <cell r="E6305" t="str">
            <v>PACKING</v>
          </cell>
          <cell r="G6305" t="str">
            <v>Old</v>
          </cell>
          <cell r="H6305" t="str">
            <v>Clear View Cover</v>
          </cell>
          <cell r="J6305">
            <v>180</v>
          </cell>
          <cell r="L6305">
            <v>0</v>
          </cell>
        </row>
        <row r="6306">
          <cell r="A6306" t="str">
            <v>M5</v>
          </cell>
          <cell r="B6306" t="str">
            <v>W22</v>
          </cell>
          <cell r="C6306">
            <v>43251</v>
          </cell>
          <cell r="D6306" t="str">
            <v>A</v>
          </cell>
          <cell r="E6306" t="str">
            <v>PACKING</v>
          </cell>
          <cell r="G6306" t="str">
            <v>Old</v>
          </cell>
          <cell r="H6306" t="str">
            <v>Clear View Cover</v>
          </cell>
          <cell r="J6306">
            <v>110</v>
          </cell>
          <cell r="L6306">
            <v>0</v>
          </cell>
        </row>
        <row r="6307">
          <cell r="A6307" t="str">
            <v>M6</v>
          </cell>
          <cell r="B6307" t="str">
            <v>W22</v>
          </cell>
          <cell r="C6307">
            <v>43253</v>
          </cell>
          <cell r="D6307" t="str">
            <v>B</v>
          </cell>
          <cell r="E6307" t="str">
            <v>ASSY</v>
          </cell>
          <cell r="G6307" t="str">
            <v>Old</v>
          </cell>
          <cell r="H6307" t="str">
            <v>Flip Cover</v>
          </cell>
          <cell r="J6307">
            <v>1110</v>
          </cell>
          <cell r="L6307">
            <v>0</v>
          </cell>
        </row>
        <row r="6308">
          <cell r="A6308" t="str">
            <v>M6</v>
          </cell>
          <cell r="B6308" t="str">
            <v>W22</v>
          </cell>
          <cell r="C6308">
            <v>43253</v>
          </cell>
          <cell r="D6308" t="str">
            <v>B</v>
          </cell>
          <cell r="E6308" t="str">
            <v>EDGE COATING</v>
          </cell>
          <cell r="G6308" t="str">
            <v>New</v>
          </cell>
          <cell r="H6308" t="str">
            <v>Clear View Cover</v>
          </cell>
          <cell r="J6308">
            <v>670</v>
          </cell>
          <cell r="L6308">
            <v>4</v>
          </cell>
        </row>
        <row r="6309">
          <cell r="A6309" t="str">
            <v>M6</v>
          </cell>
          <cell r="B6309" t="str">
            <v>W22</v>
          </cell>
          <cell r="C6309">
            <v>43253</v>
          </cell>
          <cell r="D6309" t="str">
            <v>B</v>
          </cell>
          <cell r="E6309" t="str">
            <v>EDGE COATING</v>
          </cell>
          <cell r="G6309" t="str">
            <v>Old</v>
          </cell>
          <cell r="H6309" t="str">
            <v>Book cover</v>
          </cell>
          <cell r="J6309">
            <v>1050</v>
          </cell>
          <cell r="L6309">
            <v>0</v>
          </cell>
        </row>
        <row r="6310">
          <cell r="A6310" t="str">
            <v>M6</v>
          </cell>
          <cell r="B6310" t="str">
            <v>W22</v>
          </cell>
          <cell r="C6310">
            <v>43253</v>
          </cell>
          <cell r="D6310" t="str">
            <v>B</v>
          </cell>
          <cell r="E6310" t="str">
            <v>ASSY</v>
          </cell>
          <cell r="G6310" t="str">
            <v>Old</v>
          </cell>
          <cell r="H6310" t="str">
            <v>Flip Cover</v>
          </cell>
          <cell r="J6310">
            <v>200</v>
          </cell>
          <cell r="L6310">
            <v>0</v>
          </cell>
        </row>
        <row r="6311">
          <cell r="A6311" t="str">
            <v>M6</v>
          </cell>
          <cell r="B6311" t="str">
            <v>W22</v>
          </cell>
          <cell r="C6311">
            <v>43253</v>
          </cell>
          <cell r="D6311" t="str">
            <v>B</v>
          </cell>
          <cell r="E6311" t="str">
            <v>ASSY</v>
          </cell>
          <cell r="G6311" t="str">
            <v>Old</v>
          </cell>
          <cell r="H6311" t="str">
            <v>Flip Cover</v>
          </cell>
          <cell r="J6311">
            <v>48</v>
          </cell>
          <cell r="L6311">
            <v>0</v>
          </cell>
        </row>
        <row r="6312">
          <cell r="A6312" t="str">
            <v>M6</v>
          </cell>
          <cell r="B6312" t="str">
            <v>W22</v>
          </cell>
          <cell r="C6312">
            <v>43253</v>
          </cell>
          <cell r="D6312" t="str">
            <v>B</v>
          </cell>
          <cell r="E6312" t="str">
            <v>ASSY</v>
          </cell>
          <cell r="G6312" t="str">
            <v>Old</v>
          </cell>
          <cell r="H6312" t="str">
            <v>Flip Cover</v>
          </cell>
          <cell r="J6312">
            <v>1200</v>
          </cell>
          <cell r="L6312">
            <v>0</v>
          </cell>
        </row>
        <row r="6313">
          <cell r="A6313" t="str">
            <v>M6</v>
          </cell>
          <cell r="B6313" t="str">
            <v>W22</v>
          </cell>
          <cell r="C6313">
            <v>43253</v>
          </cell>
          <cell r="D6313" t="str">
            <v>B</v>
          </cell>
          <cell r="E6313" t="str">
            <v>ASSY</v>
          </cell>
          <cell r="G6313" t="str">
            <v>New</v>
          </cell>
          <cell r="H6313" t="str">
            <v>Clear View Cover</v>
          </cell>
          <cell r="J6313">
            <v>3171</v>
          </cell>
          <cell r="L6313">
            <v>0</v>
          </cell>
        </row>
        <row r="6314">
          <cell r="A6314" t="str">
            <v>M6</v>
          </cell>
          <cell r="B6314" t="str">
            <v>W22</v>
          </cell>
          <cell r="C6314">
            <v>43253</v>
          </cell>
          <cell r="D6314" t="str">
            <v>B</v>
          </cell>
          <cell r="E6314" t="str">
            <v>IN T/P</v>
          </cell>
          <cell r="G6314" t="str">
            <v>Old</v>
          </cell>
          <cell r="H6314" t="str">
            <v>Book cover</v>
          </cell>
          <cell r="J6314">
            <v>1750</v>
          </cell>
          <cell r="L6314">
            <v>1</v>
          </cell>
        </row>
        <row r="6315">
          <cell r="A6315" t="str">
            <v>M6</v>
          </cell>
          <cell r="B6315" t="str">
            <v>W22</v>
          </cell>
          <cell r="C6315">
            <v>43253</v>
          </cell>
          <cell r="D6315" t="str">
            <v>B</v>
          </cell>
          <cell r="E6315" t="str">
            <v>IN VAI</v>
          </cell>
          <cell r="G6315" t="str">
            <v>Old</v>
          </cell>
          <cell r="H6315" t="str">
            <v>Flip Cover</v>
          </cell>
          <cell r="J6315">
            <v>1800</v>
          </cell>
          <cell r="L6315">
            <v>0</v>
          </cell>
        </row>
        <row r="6316">
          <cell r="A6316" t="str">
            <v>M6</v>
          </cell>
          <cell r="B6316" t="str">
            <v>W22</v>
          </cell>
          <cell r="C6316">
            <v>43253</v>
          </cell>
          <cell r="D6316" t="str">
            <v>B</v>
          </cell>
          <cell r="E6316" t="str">
            <v>IN VAI</v>
          </cell>
          <cell r="G6316" t="str">
            <v>Old</v>
          </cell>
          <cell r="H6316" t="str">
            <v>Flip Cover</v>
          </cell>
          <cell r="J6316">
            <v>1400</v>
          </cell>
          <cell r="L6316">
            <v>0</v>
          </cell>
        </row>
        <row r="6317">
          <cell r="A6317" t="str">
            <v>M6</v>
          </cell>
          <cell r="B6317" t="str">
            <v>W22</v>
          </cell>
          <cell r="C6317">
            <v>43253</v>
          </cell>
          <cell r="D6317" t="str">
            <v>B</v>
          </cell>
          <cell r="E6317" t="str">
            <v>ASSY</v>
          </cell>
          <cell r="G6317" t="str">
            <v>Old</v>
          </cell>
          <cell r="H6317" t="str">
            <v>Book cover</v>
          </cell>
          <cell r="J6317">
            <v>1848</v>
          </cell>
          <cell r="L6317">
            <v>8</v>
          </cell>
        </row>
        <row r="6318">
          <cell r="A6318" t="str">
            <v>M6</v>
          </cell>
          <cell r="B6318" t="str">
            <v>W22</v>
          </cell>
          <cell r="C6318">
            <v>43253</v>
          </cell>
          <cell r="D6318" t="str">
            <v>B</v>
          </cell>
          <cell r="E6318" t="str">
            <v>ASSY</v>
          </cell>
          <cell r="G6318" t="str">
            <v>Old</v>
          </cell>
          <cell r="H6318" t="str">
            <v>Book cover</v>
          </cell>
          <cell r="J6318">
            <v>124</v>
          </cell>
          <cell r="L6318">
            <v>0</v>
          </cell>
        </row>
        <row r="6319">
          <cell r="A6319" t="str">
            <v>M6</v>
          </cell>
          <cell r="B6319" t="str">
            <v>W23</v>
          </cell>
          <cell r="C6319">
            <v>43255</v>
          </cell>
          <cell r="D6319" t="str">
            <v>A</v>
          </cell>
          <cell r="E6319" t="str">
            <v>Packing</v>
          </cell>
          <cell r="G6319" t="str">
            <v>New Silicon</v>
          </cell>
          <cell r="H6319" t="str">
            <v>Silicon</v>
          </cell>
          <cell r="J6319">
            <v>2043</v>
          </cell>
          <cell r="L6319">
            <v>13</v>
          </cell>
        </row>
        <row r="6320">
          <cell r="A6320" t="str">
            <v>M6</v>
          </cell>
          <cell r="B6320" t="str">
            <v>W23</v>
          </cell>
          <cell r="C6320">
            <v>43255</v>
          </cell>
          <cell r="D6320" t="str">
            <v>A</v>
          </cell>
          <cell r="E6320" t="str">
            <v>EDGE COATING</v>
          </cell>
          <cell r="G6320" t="str">
            <v>New</v>
          </cell>
          <cell r="H6320" t="str">
            <v>Clear View Cover</v>
          </cell>
          <cell r="J6320">
            <v>4849</v>
          </cell>
          <cell r="L6320">
            <v>0</v>
          </cell>
        </row>
        <row r="6321">
          <cell r="A6321" t="str">
            <v>M6</v>
          </cell>
          <cell r="B6321" t="str">
            <v>W23</v>
          </cell>
          <cell r="C6321">
            <v>43255</v>
          </cell>
          <cell r="D6321" t="str">
            <v>A</v>
          </cell>
          <cell r="E6321" t="str">
            <v>EDGE COATING</v>
          </cell>
          <cell r="G6321" t="str">
            <v>New</v>
          </cell>
          <cell r="H6321" t="str">
            <v>Clear View Cover</v>
          </cell>
          <cell r="J6321">
            <v>1394</v>
          </cell>
          <cell r="L6321">
            <v>0</v>
          </cell>
        </row>
        <row r="6322">
          <cell r="A6322" t="str">
            <v>M6</v>
          </cell>
          <cell r="B6322" t="str">
            <v>W23</v>
          </cell>
          <cell r="C6322">
            <v>43255</v>
          </cell>
          <cell r="D6322" t="str">
            <v>A</v>
          </cell>
          <cell r="E6322" t="str">
            <v>EDGE COATING</v>
          </cell>
          <cell r="G6322" t="str">
            <v>Old</v>
          </cell>
          <cell r="H6322" t="str">
            <v>Flip Cover</v>
          </cell>
          <cell r="J6322">
            <v>196</v>
          </cell>
          <cell r="L6322">
            <v>0</v>
          </cell>
        </row>
        <row r="6323">
          <cell r="A6323" t="str">
            <v>M6</v>
          </cell>
          <cell r="B6323" t="str">
            <v>W23</v>
          </cell>
          <cell r="C6323">
            <v>43255</v>
          </cell>
          <cell r="D6323" t="str">
            <v>A</v>
          </cell>
          <cell r="E6323" t="str">
            <v>EDGE COATING</v>
          </cell>
          <cell r="G6323" t="str">
            <v>Old</v>
          </cell>
          <cell r="H6323" t="str">
            <v>Clear View Cover</v>
          </cell>
          <cell r="J6323">
            <v>1263</v>
          </cell>
          <cell r="L6323">
            <v>0</v>
          </cell>
        </row>
        <row r="6324">
          <cell r="A6324" t="str">
            <v>M6</v>
          </cell>
          <cell r="B6324" t="str">
            <v>W23</v>
          </cell>
          <cell r="C6324">
            <v>43255</v>
          </cell>
          <cell r="D6324" t="str">
            <v>A</v>
          </cell>
          <cell r="E6324" t="str">
            <v>EDGE COATING</v>
          </cell>
          <cell r="G6324" t="str">
            <v>Old</v>
          </cell>
          <cell r="H6324" t="str">
            <v>Clear View Cover</v>
          </cell>
          <cell r="J6324">
            <v>676</v>
          </cell>
          <cell r="L6324">
            <v>0</v>
          </cell>
        </row>
        <row r="6325">
          <cell r="A6325" t="str">
            <v>M6</v>
          </cell>
          <cell r="B6325" t="str">
            <v>W23</v>
          </cell>
          <cell r="C6325">
            <v>43255</v>
          </cell>
          <cell r="D6325" t="str">
            <v>A</v>
          </cell>
          <cell r="E6325" t="str">
            <v>EDGE COATING</v>
          </cell>
          <cell r="G6325" t="str">
            <v>Old</v>
          </cell>
          <cell r="H6325" t="str">
            <v>Book cover</v>
          </cell>
          <cell r="J6325">
            <v>2451</v>
          </cell>
          <cell r="L6325">
            <v>0</v>
          </cell>
        </row>
        <row r="6326">
          <cell r="A6326" t="str">
            <v>M6</v>
          </cell>
          <cell r="B6326" t="str">
            <v>W23</v>
          </cell>
          <cell r="C6326">
            <v>43255</v>
          </cell>
          <cell r="D6326" t="str">
            <v>A</v>
          </cell>
          <cell r="E6326" t="str">
            <v>EDGE COATING</v>
          </cell>
          <cell r="G6326" t="str">
            <v>Old</v>
          </cell>
          <cell r="H6326" t="str">
            <v>Book cover</v>
          </cell>
          <cell r="J6326">
            <v>1378</v>
          </cell>
          <cell r="L6326">
            <v>0</v>
          </cell>
        </row>
        <row r="6327">
          <cell r="A6327" t="str">
            <v>M6</v>
          </cell>
          <cell r="B6327" t="str">
            <v>W23</v>
          </cell>
          <cell r="C6327">
            <v>43255</v>
          </cell>
          <cell r="D6327" t="str">
            <v>A</v>
          </cell>
          <cell r="E6327" t="str">
            <v>EDGE COATING</v>
          </cell>
          <cell r="G6327" t="str">
            <v>Old</v>
          </cell>
          <cell r="H6327" t="str">
            <v>Book cover</v>
          </cell>
          <cell r="J6327">
            <v>521</v>
          </cell>
          <cell r="L6327">
            <v>0</v>
          </cell>
        </row>
        <row r="6328">
          <cell r="A6328" t="str">
            <v>M6</v>
          </cell>
          <cell r="B6328" t="str">
            <v>W23</v>
          </cell>
          <cell r="C6328">
            <v>43255</v>
          </cell>
          <cell r="D6328" t="str">
            <v>A</v>
          </cell>
          <cell r="E6328" t="str">
            <v>EDGE COATING</v>
          </cell>
          <cell r="G6328" t="str">
            <v>Old</v>
          </cell>
          <cell r="H6328" t="str">
            <v>Book cover</v>
          </cell>
          <cell r="J6328">
            <v>202</v>
          </cell>
          <cell r="L6328">
            <v>0</v>
          </cell>
        </row>
        <row r="6329">
          <cell r="A6329" t="str">
            <v>M6</v>
          </cell>
          <cell r="B6329" t="str">
            <v>W23</v>
          </cell>
          <cell r="C6329">
            <v>43255</v>
          </cell>
          <cell r="D6329" t="str">
            <v>A</v>
          </cell>
          <cell r="E6329" t="str">
            <v>ASSY</v>
          </cell>
          <cell r="G6329" t="str">
            <v>New Silicon</v>
          </cell>
          <cell r="H6329" t="str">
            <v>Silicon</v>
          </cell>
          <cell r="J6329">
            <v>2257</v>
          </cell>
          <cell r="L6329">
            <v>10</v>
          </cell>
        </row>
        <row r="6330">
          <cell r="A6330" t="str">
            <v>M6</v>
          </cell>
          <cell r="B6330" t="str">
            <v>W23</v>
          </cell>
          <cell r="C6330">
            <v>43255</v>
          </cell>
          <cell r="D6330" t="str">
            <v>A</v>
          </cell>
          <cell r="E6330" t="str">
            <v>MAIN HEATING</v>
          </cell>
          <cell r="G6330" t="str">
            <v>New</v>
          </cell>
          <cell r="H6330" t="str">
            <v>Clear View Cover</v>
          </cell>
          <cell r="J6330">
            <v>4295</v>
          </cell>
          <cell r="L6330">
            <v>11</v>
          </cell>
        </row>
        <row r="6331">
          <cell r="A6331" t="str">
            <v>M6</v>
          </cell>
          <cell r="B6331" t="str">
            <v>W23</v>
          </cell>
          <cell r="C6331">
            <v>43255</v>
          </cell>
          <cell r="D6331" t="str">
            <v>A</v>
          </cell>
          <cell r="E6331" t="str">
            <v>ASSY</v>
          </cell>
          <cell r="G6331" t="str">
            <v>New</v>
          </cell>
          <cell r="H6331" t="str">
            <v>Clear View Cover</v>
          </cell>
          <cell r="J6331">
            <v>2207</v>
          </cell>
          <cell r="L6331">
            <v>5</v>
          </cell>
        </row>
        <row r="6332">
          <cell r="A6332" t="str">
            <v>M6</v>
          </cell>
          <cell r="B6332" t="str">
            <v>W23</v>
          </cell>
          <cell r="C6332">
            <v>43255</v>
          </cell>
          <cell r="D6332" t="str">
            <v>A</v>
          </cell>
          <cell r="E6332" t="str">
            <v>ASSY</v>
          </cell>
          <cell r="G6332" t="str">
            <v>Old</v>
          </cell>
          <cell r="H6332" t="str">
            <v>Flip Cover</v>
          </cell>
          <cell r="J6332">
            <v>285</v>
          </cell>
          <cell r="L6332">
            <v>0</v>
          </cell>
        </row>
        <row r="6333">
          <cell r="A6333" t="str">
            <v>M6</v>
          </cell>
          <cell r="B6333" t="str">
            <v>W23</v>
          </cell>
          <cell r="C6333">
            <v>43255</v>
          </cell>
          <cell r="D6333" t="str">
            <v>A</v>
          </cell>
          <cell r="E6333" t="str">
            <v>IN T/P</v>
          </cell>
          <cell r="G6333" t="str">
            <v>New</v>
          </cell>
          <cell r="H6333" t="str">
            <v>Clear View Cover</v>
          </cell>
          <cell r="J6333">
            <v>4086</v>
          </cell>
          <cell r="L6333">
            <v>5</v>
          </cell>
        </row>
        <row r="6334">
          <cell r="A6334" t="str">
            <v>M6</v>
          </cell>
          <cell r="B6334" t="str">
            <v>W23</v>
          </cell>
          <cell r="C6334">
            <v>43255</v>
          </cell>
          <cell r="D6334" t="str">
            <v>A</v>
          </cell>
          <cell r="E6334" t="str">
            <v>IN T/P</v>
          </cell>
          <cell r="G6334" t="str">
            <v>Old</v>
          </cell>
          <cell r="H6334" t="str">
            <v>Clear View Cover</v>
          </cell>
          <cell r="J6334">
            <v>528</v>
          </cell>
          <cell r="L6334">
            <v>0</v>
          </cell>
        </row>
        <row r="6335">
          <cell r="A6335" t="str">
            <v>M6</v>
          </cell>
          <cell r="B6335" t="str">
            <v>W23</v>
          </cell>
          <cell r="C6335">
            <v>43255</v>
          </cell>
          <cell r="D6335" t="str">
            <v>A</v>
          </cell>
          <cell r="E6335" t="str">
            <v>IN T/P</v>
          </cell>
          <cell r="G6335" t="str">
            <v>Old</v>
          </cell>
          <cell r="H6335" t="str">
            <v>Book cover</v>
          </cell>
          <cell r="J6335">
            <v>2330</v>
          </cell>
          <cell r="L6335">
            <v>0</v>
          </cell>
        </row>
        <row r="6336">
          <cell r="A6336" t="str">
            <v>M6</v>
          </cell>
          <cell r="B6336" t="str">
            <v>W23</v>
          </cell>
          <cell r="C6336">
            <v>43255</v>
          </cell>
          <cell r="D6336" t="str">
            <v>A</v>
          </cell>
          <cell r="E6336" t="str">
            <v>IN T/P</v>
          </cell>
          <cell r="G6336" t="str">
            <v>Old</v>
          </cell>
          <cell r="H6336" t="str">
            <v>Book cover</v>
          </cell>
          <cell r="J6336">
            <v>400</v>
          </cell>
          <cell r="L6336">
            <v>0</v>
          </cell>
        </row>
        <row r="6337">
          <cell r="A6337" t="str">
            <v>M6</v>
          </cell>
          <cell r="B6337" t="str">
            <v>W23</v>
          </cell>
          <cell r="C6337">
            <v>43255</v>
          </cell>
          <cell r="D6337" t="str">
            <v>A</v>
          </cell>
          <cell r="E6337" t="str">
            <v>IN VAI</v>
          </cell>
          <cell r="G6337" t="str">
            <v>Old</v>
          </cell>
          <cell r="H6337" t="str">
            <v>Flip Cover</v>
          </cell>
          <cell r="J6337">
            <v>1200</v>
          </cell>
          <cell r="L6337">
            <v>0</v>
          </cell>
        </row>
        <row r="6338">
          <cell r="A6338" t="str">
            <v>M6</v>
          </cell>
          <cell r="B6338" t="str">
            <v>W23</v>
          </cell>
          <cell r="C6338">
            <v>43255</v>
          </cell>
          <cell r="D6338" t="str">
            <v>A</v>
          </cell>
          <cell r="E6338" t="str">
            <v>Packing</v>
          </cell>
          <cell r="G6338" t="str">
            <v>Old</v>
          </cell>
          <cell r="H6338" t="str">
            <v>Flip Cover</v>
          </cell>
          <cell r="J6338">
            <v>980</v>
          </cell>
          <cell r="L6338">
            <v>0</v>
          </cell>
        </row>
        <row r="6339">
          <cell r="A6339" t="str">
            <v>M6</v>
          </cell>
          <cell r="B6339" t="str">
            <v>W23</v>
          </cell>
          <cell r="C6339">
            <v>43255</v>
          </cell>
          <cell r="D6339" t="str">
            <v>A</v>
          </cell>
          <cell r="E6339" t="str">
            <v>MAIN HEATING</v>
          </cell>
          <cell r="G6339" t="str">
            <v>Old</v>
          </cell>
          <cell r="H6339" t="str">
            <v>Clear View Cover</v>
          </cell>
          <cell r="J6339">
            <v>744</v>
          </cell>
          <cell r="L6339">
            <v>0</v>
          </cell>
        </row>
        <row r="6340">
          <cell r="A6340" t="str">
            <v>M6</v>
          </cell>
          <cell r="B6340" t="str">
            <v>W23</v>
          </cell>
          <cell r="C6340">
            <v>43255</v>
          </cell>
          <cell r="D6340" t="str">
            <v>A</v>
          </cell>
          <cell r="E6340" t="str">
            <v>ASSY</v>
          </cell>
          <cell r="G6340" t="str">
            <v>New</v>
          </cell>
          <cell r="H6340" t="str">
            <v>Clear View Cover</v>
          </cell>
          <cell r="J6340">
            <v>1396</v>
          </cell>
          <cell r="L6340">
            <v>0</v>
          </cell>
        </row>
        <row r="6341">
          <cell r="A6341" t="str">
            <v>M6</v>
          </cell>
          <cell r="B6341" t="str">
            <v>W23</v>
          </cell>
          <cell r="C6341">
            <v>43255</v>
          </cell>
          <cell r="D6341" t="str">
            <v>A</v>
          </cell>
          <cell r="E6341" t="str">
            <v>ASSY</v>
          </cell>
          <cell r="G6341" t="str">
            <v>Old</v>
          </cell>
          <cell r="H6341" t="str">
            <v>Flip Cover</v>
          </cell>
          <cell r="J6341">
            <v>1254</v>
          </cell>
          <cell r="L6341">
            <v>0</v>
          </cell>
        </row>
        <row r="6342">
          <cell r="A6342" t="str">
            <v>M6</v>
          </cell>
          <cell r="B6342" t="str">
            <v>W23</v>
          </cell>
          <cell r="C6342">
            <v>43255</v>
          </cell>
          <cell r="D6342" t="str">
            <v>A</v>
          </cell>
          <cell r="E6342" t="str">
            <v>ASSY</v>
          </cell>
          <cell r="G6342" t="str">
            <v>Old</v>
          </cell>
          <cell r="H6342" t="str">
            <v>Clear View Cover</v>
          </cell>
          <cell r="J6342">
            <v>1292</v>
          </cell>
          <cell r="L6342">
            <v>15</v>
          </cell>
        </row>
        <row r="6343">
          <cell r="A6343" t="str">
            <v>M6</v>
          </cell>
          <cell r="B6343" t="str">
            <v>W23</v>
          </cell>
          <cell r="C6343">
            <v>43255</v>
          </cell>
          <cell r="D6343" t="str">
            <v>A</v>
          </cell>
          <cell r="E6343" t="str">
            <v>ASSY</v>
          </cell>
          <cell r="G6343" t="str">
            <v>Old</v>
          </cell>
          <cell r="H6343" t="str">
            <v>Clear View Cover</v>
          </cell>
          <cell r="J6343">
            <v>1122</v>
          </cell>
          <cell r="L6343">
            <v>0</v>
          </cell>
        </row>
        <row r="6344">
          <cell r="A6344" t="str">
            <v>M6</v>
          </cell>
          <cell r="B6344" t="str">
            <v>W23</v>
          </cell>
          <cell r="C6344">
            <v>43255</v>
          </cell>
          <cell r="D6344" t="str">
            <v>A</v>
          </cell>
          <cell r="E6344" t="str">
            <v>ASSY</v>
          </cell>
          <cell r="G6344" t="str">
            <v>Old</v>
          </cell>
          <cell r="H6344" t="str">
            <v>Book cover</v>
          </cell>
          <cell r="J6344">
            <v>2338</v>
          </cell>
          <cell r="L6344">
            <v>18</v>
          </cell>
        </row>
        <row r="6345">
          <cell r="A6345" t="str">
            <v>M6</v>
          </cell>
          <cell r="B6345" t="str">
            <v>W23</v>
          </cell>
          <cell r="C6345">
            <v>43255</v>
          </cell>
          <cell r="D6345" t="str">
            <v>A</v>
          </cell>
          <cell r="E6345" t="str">
            <v>ASSY</v>
          </cell>
          <cell r="G6345" t="str">
            <v>Old</v>
          </cell>
          <cell r="H6345" t="str">
            <v>Book cover</v>
          </cell>
          <cell r="J6345">
            <v>757</v>
          </cell>
          <cell r="L6345">
            <v>7</v>
          </cell>
        </row>
        <row r="6346">
          <cell r="A6346" t="str">
            <v>M6</v>
          </cell>
          <cell r="B6346" t="str">
            <v>W23</v>
          </cell>
          <cell r="C6346">
            <v>43255</v>
          </cell>
          <cell r="D6346" t="str">
            <v>A</v>
          </cell>
          <cell r="E6346" t="str">
            <v>ASSY</v>
          </cell>
          <cell r="G6346" t="str">
            <v>Old</v>
          </cell>
          <cell r="H6346" t="str">
            <v>Book cover</v>
          </cell>
          <cell r="J6346">
            <v>1309</v>
          </cell>
          <cell r="L6346">
            <v>3</v>
          </cell>
        </row>
        <row r="6347">
          <cell r="A6347" t="str">
            <v>M6</v>
          </cell>
          <cell r="B6347" t="str">
            <v>W23</v>
          </cell>
          <cell r="C6347">
            <v>43255</v>
          </cell>
          <cell r="D6347" t="str">
            <v>A</v>
          </cell>
          <cell r="E6347" t="str">
            <v>ASSY</v>
          </cell>
          <cell r="G6347" t="str">
            <v>Old</v>
          </cell>
          <cell r="H6347" t="str">
            <v>Book cover</v>
          </cell>
          <cell r="J6347">
            <v>361</v>
          </cell>
          <cell r="L6347">
            <v>1</v>
          </cell>
        </row>
        <row r="6348">
          <cell r="A6348" t="str">
            <v>M6</v>
          </cell>
          <cell r="B6348" t="str">
            <v>W23</v>
          </cell>
          <cell r="C6348">
            <v>43255</v>
          </cell>
          <cell r="D6348" t="str">
            <v>A</v>
          </cell>
          <cell r="E6348" t="str">
            <v>Packing</v>
          </cell>
          <cell r="G6348" t="str">
            <v>Old</v>
          </cell>
          <cell r="H6348" t="str">
            <v>Book cover</v>
          </cell>
          <cell r="J6348">
            <v>1683</v>
          </cell>
          <cell r="L6348">
            <v>3</v>
          </cell>
        </row>
        <row r="6349">
          <cell r="A6349" t="str">
            <v>M6</v>
          </cell>
          <cell r="B6349" t="str">
            <v>W23</v>
          </cell>
          <cell r="C6349">
            <v>43255</v>
          </cell>
          <cell r="D6349" t="str">
            <v>A</v>
          </cell>
          <cell r="E6349" t="str">
            <v>Packing</v>
          </cell>
          <cell r="G6349" t="str">
            <v>Old</v>
          </cell>
          <cell r="H6349" t="str">
            <v>Book cover</v>
          </cell>
          <cell r="J6349">
            <v>1508</v>
          </cell>
          <cell r="L6349">
            <v>8</v>
          </cell>
        </row>
        <row r="6350">
          <cell r="A6350" t="str">
            <v>M6</v>
          </cell>
          <cell r="B6350" t="str">
            <v>W23</v>
          </cell>
          <cell r="C6350">
            <v>43255</v>
          </cell>
          <cell r="D6350" t="str">
            <v>A</v>
          </cell>
          <cell r="E6350" t="str">
            <v>Packing</v>
          </cell>
          <cell r="G6350" t="str">
            <v>New</v>
          </cell>
          <cell r="H6350" t="str">
            <v>Clear View Cover</v>
          </cell>
          <cell r="J6350">
            <v>1400</v>
          </cell>
          <cell r="L6350">
            <v>0</v>
          </cell>
        </row>
        <row r="6351">
          <cell r="A6351" t="str">
            <v>M6</v>
          </cell>
          <cell r="B6351" t="str">
            <v>W23</v>
          </cell>
          <cell r="C6351">
            <v>43255</v>
          </cell>
          <cell r="D6351" t="str">
            <v>A</v>
          </cell>
          <cell r="E6351" t="str">
            <v>Packing</v>
          </cell>
          <cell r="G6351" t="str">
            <v>Old</v>
          </cell>
          <cell r="H6351" t="str">
            <v>Flip Cover</v>
          </cell>
          <cell r="J6351">
            <v>200</v>
          </cell>
          <cell r="L6351">
            <v>0</v>
          </cell>
        </row>
        <row r="6352">
          <cell r="A6352" t="str">
            <v>M6</v>
          </cell>
          <cell r="B6352" t="str">
            <v>W23</v>
          </cell>
          <cell r="C6352">
            <v>43255</v>
          </cell>
          <cell r="D6352" t="str">
            <v>A</v>
          </cell>
          <cell r="E6352" t="str">
            <v>Packing</v>
          </cell>
          <cell r="G6352" t="str">
            <v>Old</v>
          </cell>
          <cell r="H6352" t="str">
            <v>Flip Cover</v>
          </cell>
          <cell r="J6352">
            <v>1091</v>
          </cell>
          <cell r="L6352">
            <v>11</v>
          </cell>
        </row>
        <row r="6353">
          <cell r="A6353" t="str">
            <v>M6</v>
          </cell>
          <cell r="B6353" t="str">
            <v>W23</v>
          </cell>
          <cell r="C6353">
            <v>43255</v>
          </cell>
          <cell r="D6353" t="str">
            <v>A</v>
          </cell>
          <cell r="E6353" t="str">
            <v>Packing</v>
          </cell>
          <cell r="G6353" t="str">
            <v>New</v>
          </cell>
          <cell r="H6353" t="str">
            <v>Clear View Cover</v>
          </cell>
          <cell r="J6353">
            <v>2107</v>
          </cell>
          <cell r="L6353">
            <v>7</v>
          </cell>
        </row>
        <row r="6354">
          <cell r="A6354" t="str">
            <v>M6</v>
          </cell>
          <cell r="B6354" t="str">
            <v>W23</v>
          </cell>
          <cell r="C6354">
            <v>43255</v>
          </cell>
          <cell r="D6354" t="str">
            <v>A</v>
          </cell>
          <cell r="E6354" t="str">
            <v>Packing</v>
          </cell>
          <cell r="G6354" t="str">
            <v>Old</v>
          </cell>
          <cell r="H6354" t="str">
            <v>Book cover</v>
          </cell>
          <cell r="J6354">
            <v>1203</v>
          </cell>
          <cell r="L6354">
            <v>3</v>
          </cell>
        </row>
        <row r="6355">
          <cell r="A6355" t="str">
            <v>M6</v>
          </cell>
          <cell r="B6355" t="str">
            <v>W23</v>
          </cell>
          <cell r="C6355">
            <v>43255</v>
          </cell>
          <cell r="D6355" t="str">
            <v>A</v>
          </cell>
          <cell r="E6355" t="str">
            <v>Packing</v>
          </cell>
          <cell r="G6355" t="str">
            <v>Old</v>
          </cell>
          <cell r="H6355" t="str">
            <v>Flip Cover</v>
          </cell>
          <cell r="J6355">
            <v>121</v>
          </cell>
          <cell r="L6355">
            <v>1</v>
          </cell>
        </row>
        <row r="6356">
          <cell r="A6356" t="str">
            <v>M6</v>
          </cell>
          <cell r="B6356" t="str">
            <v>W23</v>
          </cell>
          <cell r="C6356">
            <v>43255</v>
          </cell>
          <cell r="D6356" t="str">
            <v>A</v>
          </cell>
          <cell r="E6356" t="str">
            <v>Packing</v>
          </cell>
          <cell r="G6356" t="str">
            <v>Old</v>
          </cell>
          <cell r="H6356" t="str">
            <v>Flip Cover</v>
          </cell>
          <cell r="J6356">
            <v>504</v>
          </cell>
          <cell r="L6356">
            <v>4</v>
          </cell>
        </row>
        <row r="6357">
          <cell r="A6357" t="str">
            <v>M6</v>
          </cell>
          <cell r="B6357" t="str">
            <v>W23</v>
          </cell>
          <cell r="C6357">
            <v>43256</v>
          </cell>
          <cell r="D6357" t="str">
            <v>A</v>
          </cell>
          <cell r="E6357" t="str">
            <v>ASSY</v>
          </cell>
          <cell r="G6357" t="str">
            <v>New Silicon</v>
          </cell>
          <cell r="H6357" t="str">
            <v>Silicon</v>
          </cell>
          <cell r="J6357">
            <v>1196</v>
          </cell>
          <cell r="L6357">
            <v>7</v>
          </cell>
        </row>
        <row r="6358">
          <cell r="A6358" t="str">
            <v>M6</v>
          </cell>
          <cell r="B6358" t="str">
            <v>W23</v>
          </cell>
          <cell r="C6358">
            <v>43256</v>
          </cell>
          <cell r="D6358" t="str">
            <v>A</v>
          </cell>
          <cell r="E6358" t="str">
            <v>ASSY</v>
          </cell>
          <cell r="G6358" t="str">
            <v>New Silicon</v>
          </cell>
          <cell r="H6358" t="str">
            <v>Silicon</v>
          </cell>
          <cell r="J6358">
            <v>309</v>
          </cell>
          <cell r="L6358">
            <v>0</v>
          </cell>
        </row>
        <row r="6359">
          <cell r="A6359" t="str">
            <v>M6</v>
          </cell>
          <cell r="B6359" t="str">
            <v>W23</v>
          </cell>
          <cell r="C6359">
            <v>43256</v>
          </cell>
          <cell r="D6359" t="str">
            <v>A</v>
          </cell>
          <cell r="E6359" t="str">
            <v>ASSY</v>
          </cell>
          <cell r="G6359" t="str">
            <v>New Silicon</v>
          </cell>
          <cell r="H6359" t="str">
            <v>Silicon</v>
          </cell>
          <cell r="J6359">
            <v>300</v>
          </cell>
          <cell r="L6359">
            <v>1</v>
          </cell>
        </row>
        <row r="6360">
          <cell r="A6360" t="str">
            <v>M6</v>
          </cell>
          <cell r="B6360" t="str">
            <v>W23</v>
          </cell>
          <cell r="C6360">
            <v>43256</v>
          </cell>
          <cell r="D6360" t="str">
            <v>A</v>
          </cell>
          <cell r="E6360" t="str">
            <v>MAIN HEATING</v>
          </cell>
          <cell r="G6360" t="str">
            <v>Old</v>
          </cell>
          <cell r="H6360" t="str">
            <v>Clear View Cover</v>
          </cell>
          <cell r="J6360">
            <v>1429</v>
          </cell>
          <cell r="L6360">
            <v>5</v>
          </cell>
        </row>
        <row r="6361">
          <cell r="A6361" t="str">
            <v>M6</v>
          </cell>
          <cell r="B6361" t="str">
            <v>W23</v>
          </cell>
          <cell r="C6361">
            <v>43256</v>
          </cell>
          <cell r="D6361" t="str">
            <v>A</v>
          </cell>
          <cell r="E6361" t="str">
            <v>MAIN HEATING</v>
          </cell>
          <cell r="G6361" t="str">
            <v>New</v>
          </cell>
          <cell r="H6361" t="str">
            <v>Clear View Cover</v>
          </cell>
          <cell r="J6361">
            <v>1499</v>
          </cell>
          <cell r="L6361">
            <v>7</v>
          </cell>
        </row>
        <row r="6362">
          <cell r="A6362" t="str">
            <v>M6</v>
          </cell>
          <cell r="B6362" t="str">
            <v>W23</v>
          </cell>
          <cell r="C6362">
            <v>43256</v>
          </cell>
          <cell r="D6362" t="str">
            <v>A</v>
          </cell>
          <cell r="E6362" t="str">
            <v>MAIN HEATING</v>
          </cell>
          <cell r="G6362" t="str">
            <v>New</v>
          </cell>
          <cell r="H6362" t="str">
            <v>Clear View Cover</v>
          </cell>
          <cell r="J6362">
            <v>372</v>
          </cell>
          <cell r="L6362">
            <v>0</v>
          </cell>
        </row>
        <row r="6363">
          <cell r="A6363" t="str">
            <v>M6</v>
          </cell>
          <cell r="B6363" t="str">
            <v>W23</v>
          </cell>
          <cell r="C6363">
            <v>43256</v>
          </cell>
          <cell r="D6363" t="str">
            <v>A</v>
          </cell>
          <cell r="E6363" t="str">
            <v>PACKING</v>
          </cell>
          <cell r="G6363" t="str">
            <v>New Silicon</v>
          </cell>
          <cell r="H6363" t="str">
            <v>Silicon</v>
          </cell>
          <cell r="J6363">
            <v>781</v>
          </cell>
          <cell r="L6363">
            <v>21</v>
          </cell>
        </row>
        <row r="6364">
          <cell r="A6364" t="str">
            <v>M6</v>
          </cell>
          <cell r="B6364" t="str">
            <v>W23</v>
          </cell>
          <cell r="C6364">
            <v>43256</v>
          </cell>
          <cell r="D6364" t="str">
            <v>A</v>
          </cell>
          <cell r="E6364" t="str">
            <v>ASSY</v>
          </cell>
          <cell r="G6364" t="str">
            <v>Old</v>
          </cell>
          <cell r="H6364" t="str">
            <v>Book cover</v>
          </cell>
          <cell r="J6364">
            <v>1177</v>
          </cell>
          <cell r="L6364">
            <v>7</v>
          </cell>
        </row>
        <row r="6365">
          <cell r="A6365" t="str">
            <v>M6</v>
          </cell>
          <cell r="B6365" t="str">
            <v>W23</v>
          </cell>
          <cell r="C6365">
            <v>43256</v>
          </cell>
          <cell r="D6365" t="str">
            <v>A</v>
          </cell>
          <cell r="E6365" t="str">
            <v>ASSY</v>
          </cell>
          <cell r="G6365" t="str">
            <v>Old</v>
          </cell>
          <cell r="H6365" t="str">
            <v>Book cover</v>
          </cell>
          <cell r="J6365">
            <v>43</v>
          </cell>
          <cell r="L6365">
            <v>0</v>
          </cell>
        </row>
        <row r="6366">
          <cell r="A6366" t="str">
            <v>M6</v>
          </cell>
          <cell r="B6366" t="str">
            <v>W23</v>
          </cell>
          <cell r="C6366">
            <v>43256</v>
          </cell>
          <cell r="D6366" t="str">
            <v>A</v>
          </cell>
          <cell r="E6366" t="str">
            <v>ASSY</v>
          </cell>
          <cell r="G6366" t="str">
            <v>Old</v>
          </cell>
          <cell r="H6366" t="str">
            <v>Book cover</v>
          </cell>
          <cell r="J6366">
            <v>1847</v>
          </cell>
          <cell r="L6366">
            <v>7</v>
          </cell>
        </row>
        <row r="6367">
          <cell r="A6367" t="str">
            <v>M6</v>
          </cell>
          <cell r="B6367" t="str">
            <v>W23</v>
          </cell>
          <cell r="C6367">
            <v>43256</v>
          </cell>
          <cell r="D6367" t="str">
            <v>A</v>
          </cell>
          <cell r="E6367" t="str">
            <v>ASSY</v>
          </cell>
          <cell r="G6367" t="str">
            <v>Old</v>
          </cell>
          <cell r="H6367" t="str">
            <v>Book cover</v>
          </cell>
          <cell r="J6367">
            <v>983</v>
          </cell>
          <cell r="L6367">
            <v>3</v>
          </cell>
        </row>
        <row r="6368">
          <cell r="A6368" t="str">
            <v>M6</v>
          </cell>
          <cell r="B6368" t="str">
            <v>W23</v>
          </cell>
          <cell r="C6368">
            <v>43256</v>
          </cell>
          <cell r="D6368" t="str">
            <v>A</v>
          </cell>
          <cell r="E6368" t="str">
            <v>ASSY</v>
          </cell>
          <cell r="G6368" t="str">
            <v>Old</v>
          </cell>
          <cell r="H6368" t="str">
            <v>Book cover</v>
          </cell>
          <cell r="J6368">
            <v>313</v>
          </cell>
          <cell r="L6368">
            <v>3</v>
          </cell>
        </row>
        <row r="6369">
          <cell r="A6369" t="str">
            <v>M6</v>
          </cell>
          <cell r="B6369" t="str">
            <v>W23</v>
          </cell>
          <cell r="C6369">
            <v>43256</v>
          </cell>
          <cell r="D6369" t="str">
            <v>A</v>
          </cell>
          <cell r="E6369" t="str">
            <v>ASSY</v>
          </cell>
          <cell r="G6369" t="str">
            <v>Old</v>
          </cell>
          <cell r="H6369" t="str">
            <v>Book cover</v>
          </cell>
          <cell r="J6369">
            <v>63</v>
          </cell>
          <cell r="L6369">
            <v>0</v>
          </cell>
        </row>
        <row r="6370">
          <cell r="A6370" t="str">
            <v>M6</v>
          </cell>
          <cell r="B6370" t="str">
            <v>W23</v>
          </cell>
          <cell r="C6370">
            <v>43256</v>
          </cell>
          <cell r="D6370" t="str">
            <v>A</v>
          </cell>
          <cell r="E6370" t="str">
            <v>MAIN HEATING</v>
          </cell>
          <cell r="G6370" t="str">
            <v>New</v>
          </cell>
          <cell r="H6370" t="str">
            <v>Clear View Cover</v>
          </cell>
          <cell r="J6370">
            <v>1850</v>
          </cell>
          <cell r="L6370">
            <v>0</v>
          </cell>
        </row>
        <row r="6371">
          <cell r="A6371" t="str">
            <v>M6</v>
          </cell>
          <cell r="B6371" t="str">
            <v>W23</v>
          </cell>
          <cell r="C6371">
            <v>43256</v>
          </cell>
          <cell r="D6371" t="str">
            <v>A</v>
          </cell>
          <cell r="E6371" t="str">
            <v>MAIN HEATING</v>
          </cell>
          <cell r="G6371" t="str">
            <v>New</v>
          </cell>
          <cell r="H6371" t="str">
            <v>Clear View Cover</v>
          </cell>
          <cell r="J6371">
            <v>186</v>
          </cell>
          <cell r="L6371">
            <v>0</v>
          </cell>
        </row>
        <row r="6372">
          <cell r="A6372" t="str">
            <v>M6</v>
          </cell>
          <cell r="B6372" t="str">
            <v>W23</v>
          </cell>
          <cell r="C6372">
            <v>43256</v>
          </cell>
          <cell r="D6372" t="str">
            <v>A</v>
          </cell>
          <cell r="E6372" t="str">
            <v>MAIN HEATING</v>
          </cell>
          <cell r="G6372" t="str">
            <v>New</v>
          </cell>
          <cell r="H6372" t="str">
            <v>Clear View Cover</v>
          </cell>
          <cell r="J6372">
            <v>40</v>
          </cell>
          <cell r="L6372">
            <v>0</v>
          </cell>
        </row>
        <row r="6373">
          <cell r="A6373" t="str">
            <v>M6</v>
          </cell>
          <cell r="B6373" t="str">
            <v>W23</v>
          </cell>
          <cell r="C6373">
            <v>43256</v>
          </cell>
          <cell r="D6373" t="str">
            <v>A</v>
          </cell>
          <cell r="E6373" t="str">
            <v>PACKING</v>
          </cell>
          <cell r="G6373" t="str">
            <v>Old</v>
          </cell>
          <cell r="H6373" t="str">
            <v>Flip Cover</v>
          </cell>
          <cell r="J6373">
            <v>680</v>
          </cell>
          <cell r="L6373">
            <v>0</v>
          </cell>
        </row>
        <row r="6374">
          <cell r="A6374" t="str">
            <v>M6</v>
          </cell>
          <cell r="B6374" t="str">
            <v>W23</v>
          </cell>
          <cell r="C6374">
            <v>43256</v>
          </cell>
          <cell r="D6374" t="str">
            <v>A</v>
          </cell>
          <cell r="E6374" t="str">
            <v>PACKING</v>
          </cell>
          <cell r="G6374" t="str">
            <v>Old</v>
          </cell>
          <cell r="H6374" t="str">
            <v>Flip Cover</v>
          </cell>
          <cell r="J6374">
            <v>200</v>
          </cell>
          <cell r="L6374">
            <v>0</v>
          </cell>
        </row>
        <row r="6375">
          <cell r="A6375" t="str">
            <v>M6</v>
          </cell>
          <cell r="B6375" t="str">
            <v>W23</v>
          </cell>
          <cell r="C6375">
            <v>43256</v>
          </cell>
          <cell r="D6375" t="str">
            <v>A</v>
          </cell>
          <cell r="E6375" t="str">
            <v>PACKING</v>
          </cell>
          <cell r="G6375" t="str">
            <v>Old</v>
          </cell>
          <cell r="H6375" t="str">
            <v>Clear View Cover</v>
          </cell>
          <cell r="J6375">
            <v>1480</v>
          </cell>
          <cell r="L6375">
            <v>5</v>
          </cell>
        </row>
        <row r="6376">
          <cell r="A6376" t="str">
            <v>M6</v>
          </cell>
          <cell r="B6376" t="str">
            <v>W23</v>
          </cell>
          <cell r="C6376">
            <v>43256</v>
          </cell>
          <cell r="D6376" t="str">
            <v>A</v>
          </cell>
          <cell r="E6376" t="str">
            <v>PACKING</v>
          </cell>
          <cell r="G6376" t="str">
            <v>New</v>
          </cell>
          <cell r="H6376" t="str">
            <v>Clear View Cover</v>
          </cell>
          <cell r="J6376">
            <v>43</v>
          </cell>
          <cell r="L6376">
            <v>3</v>
          </cell>
        </row>
        <row r="6377">
          <cell r="A6377" t="str">
            <v>M6</v>
          </cell>
          <cell r="B6377" t="str">
            <v>W23</v>
          </cell>
          <cell r="C6377">
            <v>43256</v>
          </cell>
          <cell r="D6377" t="str">
            <v>A</v>
          </cell>
          <cell r="E6377" t="str">
            <v>PACKING</v>
          </cell>
          <cell r="G6377" t="str">
            <v>New</v>
          </cell>
          <cell r="H6377" t="str">
            <v>Clear View Cover</v>
          </cell>
          <cell r="J6377">
            <v>244</v>
          </cell>
          <cell r="L6377">
            <v>0</v>
          </cell>
        </row>
        <row r="6378">
          <cell r="A6378" t="str">
            <v>M6</v>
          </cell>
          <cell r="B6378" t="str">
            <v>W23</v>
          </cell>
          <cell r="C6378">
            <v>43256</v>
          </cell>
          <cell r="D6378" t="str">
            <v>A</v>
          </cell>
          <cell r="E6378" t="str">
            <v>PACKING</v>
          </cell>
          <cell r="G6378" t="str">
            <v>New</v>
          </cell>
          <cell r="H6378" t="str">
            <v>Clear View Cover</v>
          </cell>
          <cell r="J6378">
            <v>215</v>
          </cell>
          <cell r="L6378">
            <v>0</v>
          </cell>
        </row>
        <row r="6379">
          <cell r="A6379" t="str">
            <v>M6</v>
          </cell>
          <cell r="B6379" t="str">
            <v>W23</v>
          </cell>
          <cell r="C6379">
            <v>43256</v>
          </cell>
          <cell r="D6379" t="str">
            <v>A</v>
          </cell>
          <cell r="E6379" t="str">
            <v>PACKING</v>
          </cell>
          <cell r="G6379" t="str">
            <v>New Silicon</v>
          </cell>
          <cell r="H6379" t="str">
            <v>Silicon</v>
          </cell>
          <cell r="J6379">
            <v>568</v>
          </cell>
          <cell r="L6379">
            <v>8</v>
          </cell>
        </row>
        <row r="6380">
          <cell r="A6380" t="str">
            <v>M6</v>
          </cell>
          <cell r="B6380" t="str">
            <v>W23</v>
          </cell>
          <cell r="C6380">
            <v>43256</v>
          </cell>
          <cell r="D6380" t="str">
            <v>A</v>
          </cell>
          <cell r="E6380" t="str">
            <v>PACKING</v>
          </cell>
          <cell r="G6380" t="str">
            <v>New</v>
          </cell>
          <cell r="H6380" t="str">
            <v>Clear View Cover</v>
          </cell>
          <cell r="J6380">
            <v>2029</v>
          </cell>
          <cell r="L6380">
            <v>13</v>
          </cell>
        </row>
        <row r="6381">
          <cell r="A6381" t="str">
            <v>M6</v>
          </cell>
          <cell r="B6381" t="str">
            <v>W23</v>
          </cell>
          <cell r="C6381">
            <v>43256</v>
          </cell>
          <cell r="D6381" t="str">
            <v>A</v>
          </cell>
          <cell r="E6381" t="str">
            <v>PACKING</v>
          </cell>
          <cell r="G6381" t="str">
            <v>New</v>
          </cell>
          <cell r="H6381" t="str">
            <v>Clear View Cover</v>
          </cell>
          <cell r="J6381">
            <v>1166</v>
          </cell>
          <cell r="L6381">
            <v>6</v>
          </cell>
        </row>
        <row r="6382">
          <cell r="A6382" t="str">
            <v>M6</v>
          </cell>
          <cell r="B6382" t="str">
            <v>W23</v>
          </cell>
          <cell r="C6382">
            <v>43256</v>
          </cell>
          <cell r="D6382" t="str">
            <v>A</v>
          </cell>
          <cell r="E6382" t="str">
            <v>PACKING</v>
          </cell>
          <cell r="G6382" t="str">
            <v>Old</v>
          </cell>
          <cell r="H6382" t="str">
            <v>Clear View Cover</v>
          </cell>
          <cell r="J6382">
            <v>1687</v>
          </cell>
          <cell r="L6382">
            <v>7</v>
          </cell>
        </row>
        <row r="6383">
          <cell r="A6383" t="str">
            <v>M6</v>
          </cell>
          <cell r="B6383" t="str">
            <v>W23</v>
          </cell>
          <cell r="C6383">
            <v>43256</v>
          </cell>
          <cell r="D6383" t="str">
            <v>A</v>
          </cell>
          <cell r="E6383" t="str">
            <v>PACKING</v>
          </cell>
          <cell r="G6383" t="str">
            <v>Old</v>
          </cell>
          <cell r="H6383" t="str">
            <v>Book cover</v>
          </cell>
          <cell r="J6383">
            <v>662</v>
          </cell>
          <cell r="L6383">
            <v>2</v>
          </cell>
        </row>
        <row r="6384">
          <cell r="A6384" t="str">
            <v>M6</v>
          </cell>
          <cell r="B6384" t="str">
            <v>W23</v>
          </cell>
          <cell r="C6384">
            <v>43256</v>
          </cell>
          <cell r="D6384" t="str">
            <v>A</v>
          </cell>
          <cell r="E6384" t="str">
            <v>PACKING</v>
          </cell>
          <cell r="G6384" t="str">
            <v>Old</v>
          </cell>
          <cell r="H6384" t="str">
            <v>Flip Cover</v>
          </cell>
          <cell r="J6384">
            <v>1487</v>
          </cell>
          <cell r="L6384">
            <v>7</v>
          </cell>
        </row>
        <row r="6385">
          <cell r="A6385" t="str">
            <v>M6</v>
          </cell>
          <cell r="B6385" t="str">
            <v>W23</v>
          </cell>
          <cell r="C6385">
            <v>43256</v>
          </cell>
          <cell r="D6385" t="str">
            <v>A</v>
          </cell>
          <cell r="E6385" t="str">
            <v>PACKING</v>
          </cell>
          <cell r="G6385" t="str">
            <v>Old</v>
          </cell>
          <cell r="H6385" t="str">
            <v>Book cover</v>
          </cell>
          <cell r="J6385">
            <v>2233</v>
          </cell>
          <cell r="L6385">
            <v>13</v>
          </cell>
        </row>
        <row r="6386">
          <cell r="A6386" t="str">
            <v>M6</v>
          </cell>
          <cell r="B6386" t="str">
            <v>W23</v>
          </cell>
          <cell r="C6386">
            <v>43256</v>
          </cell>
          <cell r="D6386" t="str">
            <v>A</v>
          </cell>
          <cell r="E6386" t="str">
            <v>PACKING</v>
          </cell>
          <cell r="G6386" t="str">
            <v>Old</v>
          </cell>
          <cell r="H6386" t="str">
            <v>Book cover</v>
          </cell>
          <cell r="J6386">
            <v>957</v>
          </cell>
          <cell r="L6386">
            <v>17</v>
          </cell>
        </row>
        <row r="6387">
          <cell r="A6387" t="str">
            <v>M6</v>
          </cell>
          <cell r="B6387" t="str">
            <v>W23</v>
          </cell>
          <cell r="C6387">
            <v>43256</v>
          </cell>
          <cell r="D6387" t="str">
            <v>A</v>
          </cell>
          <cell r="E6387" t="str">
            <v>PACKING</v>
          </cell>
          <cell r="G6387" t="str">
            <v>Old</v>
          </cell>
          <cell r="H6387" t="str">
            <v>Book cover</v>
          </cell>
          <cell r="J6387">
            <v>60</v>
          </cell>
          <cell r="L6387">
            <v>0</v>
          </cell>
        </row>
        <row r="6388">
          <cell r="A6388" t="str">
            <v>M6</v>
          </cell>
          <cell r="B6388" t="str">
            <v>W23</v>
          </cell>
          <cell r="C6388">
            <v>43256</v>
          </cell>
          <cell r="D6388" t="str">
            <v>A</v>
          </cell>
          <cell r="E6388" t="str">
            <v>IN T/P</v>
          </cell>
          <cell r="G6388" t="str">
            <v>New</v>
          </cell>
          <cell r="H6388" t="str">
            <v>Clear View Cover</v>
          </cell>
          <cell r="J6388">
            <v>1492</v>
          </cell>
          <cell r="L6388">
            <v>0</v>
          </cell>
        </row>
        <row r="6389">
          <cell r="A6389" t="str">
            <v>M6</v>
          </cell>
          <cell r="B6389" t="str">
            <v>W23</v>
          </cell>
          <cell r="C6389">
            <v>43256</v>
          </cell>
          <cell r="D6389" t="str">
            <v>A</v>
          </cell>
          <cell r="E6389" t="str">
            <v>IN T/P</v>
          </cell>
          <cell r="G6389" t="str">
            <v>New</v>
          </cell>
          <cell r="H6389" t="str">
            <v>Clear View Cover</v>
          </cell>
          <cell r="J6389">
            <v>120</v>
          </cell>
          <cell r="L6389">
            <v>0</v>
          </cell>
        </row>
        <row r="6390">
          <cell r="A6390" t="str">
            <v>M6</v>
          </cell>
          <cell r="B6390" t="str">
            <v>W23</v>
          </cell>
          <cell r="C6390">
            <v>43256</v>
          </cell>
          <cell r="D6390" t="str">
            <v>A</v>
          </cell>
          <cell r="E6390" t="str">
            <v>IN T/P</v>
          </cell>
          <cell r="G6390" t="str">
            <v>New</v>
          </cell>
          <cell r="H6390" t="str">
            <v>Clear View Cover</v>
          </cell>
          <cell r="J6390">
            <v>2048</v>
          </cell>
          <cell r="L6390">
            <v>0</v>
          </cell>
        </row>
        <row r="6391">
          <cell r="A6391" t="str">
            <v>M6</v>
          </cell>
          <cell r="B6391" t="str">
            <v>W23</v>
          </cell>
          <cell r="C6391">
            <v>43256</v>
          </cell>
          <cell r="D6391" t="str">
            <v>A</v>
          </cell>
          <cell r="E6391" t="str">
            <v>IN T/P</v>
          </cell>
          <cell r="G6391" t="str">
            <v>New</v>
          </cell>
          <cell r="H6391" t="str">
            <v>Clear View Cover</v>
          </cell>
          <cell r="J6391">
            <v>40</v>
          </cell>
          <cell r="L6391">
            <v>0</v>
          </cell>
        </row>
        <row r="6392">
          <cell r="A6392" t="str">
            <v>M6</v>
          </cell>
          <cell r="B6392" t="str">
            <v>W23</v>
          </cell>
          <cell r="C6392">
            <v>43256</v>
          </cell>
          <cell r="D6392" t="str">
            <v>A</v>
          </cell>
          <cell r="E6392" t="str">
            <v>IN T/P</v>
          </cell>
          <cell r="G6392" t="str">
            <v>Old</v>
          </cell>
          <cell r="H6392" t="str">
            <v>Clear View Cover</v>
          </cell>
          <cell r="J6392">
            <v>1424</v>
          </cell>
          <cell r="L6392">
            <v>0</v>
          </cell>
        </row>
        <row r="6393">
          <cell r="A6393" t="str">
            <v>M6</v>
          </cell>
          <cell r="B6393" t="str">
            <v>W23</v>
          </cell>
          <cell r="C6393">
            <v>43256</v>
          </cell>
          <cell r="D6393" t="str">
            <v>A</v>
          </cell>
          <cell r="E6393" t="str">
            <v>IN T/P</v>
          </cell>
          <cell r="G6393" t="str">
            <v>Old</v>
          </cell>
          <cell r="H6393" t="str">
            <v>Clear View Cover</v>
          </cell>
          <cell r="J6393">
            <v>2178</v>
          </cell>
          <cell r="L6393">
            <v>4</v>
          </cell>
        </row>
        <row r="6394">
          <cell r="A6394" t="str">
            <v>M6</v>
          </cell>
          <cell r="B6394" t="str">
            <v>W23</v>
          </cell>
          <cell r="C6394">
            <v>43256</v>
          </cell>
          <cell r="D6394" t="str">
            <v>A</v>
          </cell>
          <cell r="E6394" t="str">
            <v>IN T/P</v>
          </cell>
          <cell r="G6394" t="str">
            <v>Old</v>
          </cell>
          <cell r="H6394" t="str">
            <v>Book cover</v>
          </cell>
          <cell r="J6394">
            <v>1840</v>
          </cell>
          <cell r="L6394">
            <v>3</v>
          </cell>
        </row>
        <row r="6395">
          <cell r="A6395" t="str">
            <v>M6</v>
          </cell>
          <cell r="B6395" t="str">
            <v>W23</v>
          </cell>
          <cell r="C6395">
            <v>43256</v>
          </cell>
          <cell r="D6395" t="str">
            <v>A</v>
          </cell>
          <cell r="E6395" t="str">
            <v>IN T/P</v>
          </cell>
          <cell r="G6395" t="str">
            <v>Old</v>
          </cell>
          <cell r="H6395" t="str">
            <v>Book cover</v>
          </cell>
          <cell r="J6395">
            <v>890</v>
          </cell>
          <cell r="L6395">
            <v>0</v>
          </cell>
        </row>
        <row r="6396">
          <cell r="A6396" t="str">
            <v>M6</v>
          </cell>
          <cell r="B6396" t="str">
            <v>W23</v>
          </cell>
          <cell r="C6396">
            <v>43256</v>
          </cell>
          <cell r="D6396" t="str">
            <v>A</v>
          </cell>
          <cell r="E6396" t="str">
            <v>IN T/P</v>
          </cell>
          <cell r="G6396" t="str">
            <v>Old</v>
          </cell>
          <cell r="H6396" t="str">
            <v>Book cover</v>
          </cell>
          <cell r="J6396">
            <v>1200</v>
          </cell>
          <cell r="L6396">
            <v>0</v>
          </cell>
        </row>
        <row r="6397">
          <cell r="A6397" t="str">
            <v>M6</v>
          </cell>
          <cell r="B6397" t="str">
            <v>W23</v>
          </cell>
          <cell r="C6397">
            <v>43256</v>
          </cell>
          <cell r="D6397" t="str">
            <v>A</v>
          </cell>
          <cell r="E6397" t="str">
            <v>IN T/P</v>
          </cell>
          <cell r="G6397" t="str">
            <v>Old</v>
          </cell>
          <cell r="H6397" t="str">
            <v>Book cover</v>
          </cell>
          <cell r="J6397">
            <v>43</v>
          </cell>
          <cell r="L6397">
            <v>0</v>
          </cell>
        </row>
        <row r="6398">
          <cell r="A6398" t="str">
            <v>M6</v>
          </cell>
          <cell r="B6398" t="str">
            <v>W23</v>
          </cell>
          <cell r="C6398">
            <v>43256</v>
          </cell>
          <cell r="D6398" t="str">
            <v>A</v>
          </cell>
          <cell r="E6398" t="str">
            <v>IN VAI</v>
          </cell>
          <cell r="G6398" t="str">
            <v>Old</v>
          </cell>
          <cell r="H6398" t="str">
            <v>Flip Cover</v>
          </cell>
          <cell r="J6398">
            <v>2000</v>
          </cell>
          <cell r="L6398">
            <v>0</v>
          </cell>
        </row>
        <row r="6399">
          <cell r="A6399" t="str">
            <v>M6</v>
          </cell>
          <cell r="B6399" t="str">
            <v>W23</v>
          </cell>
          <cell r="C6399">
            <v>43256</v>
          </cell>
          <cell r="D6399" t="str">
            <v>A</v>
          </cell>
          <cell r="E6399" t="str">
            <v>IN VAI</v>
          </cell>
          <cell r="G6399" t="str">
            <v>Old</v>
          </cell>
          <cell r="H6399" t="str">
            <v>Flip Cover</v>
          </cell>
          <cell r="J6399">
            <v>230</v>
          </cell>
          <cell r="L6399">
            <v>0</v>
          </cell>
        </row>
        <row r="6400">
          <cell r="A6400" t="str">
            <v>M6</v>
          </cell>
          <cell r="B6400" t="str">
            <v>W23</v>
          </cell>
          <cell r="C6400">
            <v>43256</v>
          </cell>
          <cell r="D6400" t="str">
            <v>A</v>
          </cell>
          <cell r="E6400" t="str">
            <v>MAIN HEATING</v>
          </cell>
          <cell r="G6400" t="str">
            <v>Old</v>
          </cell>
          <cell r="H6400" t="str">
            <v>Flip Cover</v>
          </cell>
          <cell r="J6400">
            <v>645</v>
          </cell>
          <cell r="L6400">
            <v>3</v>
          </cell>
        </row>
        <row r="6401">
          <cell r="A6401" t="str">
            <v>M6</v>
          </cell>
          <cell r="B6401" t="str">
            <v>W23</v>
          </cell>
          <cell r="C6401">
            <v>43256</v>
          </cell>
          <cell r="D6401" t="str">
            <v>A</v>
          </cell>
          <cell r="E6401" t="str">
            <v>MAIN HEATING</v>
          </cell>
          <cell r="G6401" t="str">
            <v>Old</v>
          </cell>
          <cell r="H6401" t="str">
            <v>Flip Cover</v>
          </cell>
          <cell r="J6401">
            <v>199</v>
          </cell>
          <cell r="L6401">
            <v>0</v>
          </cell>
        </row>
        <row r="6402">
          <cell r="A6402" t="str">
            <v>M6</v>
          </cell>
          <cell r="B6402" t="str">
            <v>W23</v>
          </cell>
          <cell r="C6402">
            <v>43256</v>
          </cell>
          <cell r="D6402" t="str">
            <v>A</v>
          </cell>
          <cell r="E6402" t="str">
            <v>MAIN HEATING</v>
          </cell>
          <cell r="G6402" t="str">
            <v>Old</v>
          </cell>
          <cell r="H6402" t="str">
            <v>Clear View Cover</v>
          </cell>
          <cell r="J6402">
            <v>2305</v>
          </cell>
          <cell r="L6402">
            <v>4</v>
          </cell>
        </row>
        <row r="6403">
          <cell r="A6403" t="str">
            <v>M6</v>
          </cell>
          <cell r="B6403" t="str">
            <v>W23</v>
          </cell>
          <cell r="C6403">
            <v>43256</v>
          </cell>
          <cell r="D6403" t="str">
            <v>A</v>
          </cell>
          <cell r="E6403" t="str">
            <v>EDGE COATING</v>
          </cell>
          <cell r="G6403" t="str">
            <v>Old</v>
          </cell>
          <cell r="H6403" t="str">
            <v>Clear View Cover</v>
          </cell>
          <cell r="J6403">
            <v>1879</v>
          </cell>
          <cell r="L6403">
            <v>0</v>
          </cell>
        </row>
        <row r="6404">
          <cell r="A6404" t="str">
            <v>M6</v>
          </cell>
          <cell r="B6404" t="str">
            <v>W23</v>
          </cell>
          <cell r="C6404">
            <v>43256</v>
          </cell>
          <cell r="D6404" t="str">
            <v>A</v>
          </cell>
          <cell r="E6404" t="str">
            <v>EDGE COATING</v>
          </cell>
          <cell r="G6404" t="str">
            <v>Old</v>
          </cell>
          <cell r="H6404" t="str">
            <v>Clear View Cover</v>
          </cell>
          <cell r="J6404">
            <v>226</v>
          </cell>
          <cell r="L6404">
            <v>0</v>
          </cell>
        </row>
        <row r="6405">
          <cell r="A6405" t="str">
            <v>M6</v>
          </cell>
          <cell r="B6405" t="str">
            <v>W23</v>
          </cell>
          <cell r="C6405">
            <v>43256</v>
          </cell>
          <cell r="D6405" t="str">
            <v>A</v>
          </cell>
          <cell r="E6405" t="str">
            <v>EDGE COATING</v>
          </cell>
          <cell r="G6405" t="str">
            <v>Old</v>
          </cell>
          <cell r="H6405" t="str">
            <v>Clear View Cover</v>
          </cell>
          <cell r="J6405">
            <v>898</v>
          </cell>
          <cell r="L6405">
            <v>0</v>
          </cell>
        </row>
        <row r="6406">
          <cell r="A6406" t="str">
            <v>M6</v>
          </cell>
          <cell r="B6406" t="str">
            <v>W23</v>
          </cell>
          <cell r="C6406">
            <v>43256</v>
          </cell>
          <cell r="D6406" t="str">
            <v>A</v>
          </cell>
          <cell r="E6406" t="str">
            <v>EDGE COATING</v>
          </cell>
          <cell r="G6406" t="str">
            <v>Old</v>
          </cell>
          <cell r="H6406" t="str">
            <v>Clear View Cover</v>
          </cell>
          <cell r="J6406">
            <v>302</v>
          </cell>
          <cell r="L6406">
            <v>0</v>
          </cell>
        </row>
        <row r="6407">
          <cell r="A6407" t="str">
            <v>M6</v>
          </cell>
          <cell r="B6407" t="str">
            <v>W23</v>
          </cell>
          <cell r="C6407">
            <v>43256</v>
          </cell>
          <cell r="D6407" t="str">
            <v>A</v>
          </cell>
          <cell r="E6407" t="str">
            <v>EDGE COATING</v>
          </cell>
          <cell r="G6407" t="str">
            <v>New</v>
          </cell>
          <cell r="H6407" t="str">
            <v>Clear View Cover</v>
          </cell>
          <cell r="J6407">
            <v>176</v>
          </cell>
          <cell r="L6407">
            <v>3</v>
          </cell>
        </row>
        <row r="6408">
          <cell r="A6408" t="str">
            <v>M6</v>
          </cell>
          <cell r="B6408" t="str">
            <v>W23</v>
          </cell>
          <cell r="C6408">
            <v>43256</v>
          </cell>
          <cell r="D6408" t="str">
            <v>A</v>
          </cell>
          <cell r="E6408" t="str">
            <v>EDGE COATING</v>
          </cell>
          <cell r="G6408" t="str">
            <v>New</v>
          </cell>
          <cell r="H6408" t="str">
            <v>Clear View Cover</v>
          </cell>
          <cell r="J6408">
            <v>884</v>
          </cell>
          <cell r="L6408">
            <v>0</v>
          </cell>
        </row>
        <row r="6409">
          <cell r="A6409" t="str">
            <v>M6</v>
          </cell>
          <cell r="B6409" t="str">
            <v>W23</v>
          </cell>
          <cell r="C6409">
            <v>43256</v>
          </cell>
          <cell r="D6409" t="str">
            <v>A</v>
          </cell>
          <cell r="E6409" t="str">
            <v>EDGE COATING</v>
          </cell>
          <cell r="G6409" t="str">
            <v>New</v>
          </cell>
          <cell r="H6409" t="str">
            <v>Clear View Cover</v>
          </cell>
          <cell r="J6409">
            <v>158</v>
          </cell>
          <cell r="L6409">
            <v>0</v>
          </cell>
        </row>
        <row r="6410">
          <cell r="A6410" t="str">
            <v>M6</v>
          </cell>
          <cell r="B6410" t="str">
            <v>W23</v>
          </cell>
          <cell r="C6410">
            <v>43256</v>
          </cell>
          <cell r="D6410" t="str">
            <v>A</v>
          </cell>
          <cell r="E6410" t="str">
            <v>EDGE COATING</v>
          </cell>
          <cell r="G6410" t="str">
            <v>New</v>
          </cell>
          <cell r="H6410" t="str">
            <v>Clear View Cover</v>
          </cell>
          <cell r="J6410">
            <v>992</v>
          </cell>
          <cell r="L6410">
            <v>7</v>
          </cell>
        </row>
        <row r="6411">
          <cell r="A6411" t="str">
            <v>M6</v>
          </cell>
          <cell r="B6411" t="str">
            <v>W23</v>
          </cell>
          <cell r="C6411">
            <v>43256</v>
          </cell>
          <cell r="D6411" t="str">
            <v>A</v>
          </cell>
          <cell r="E6411" t="str">
            <v>EDGE COATING</v>
          </cell>
          <cell r="G6411" t="str">
            <v>New</v>
          </cell>
          <cell r="H6411" t="str">
            <v>Clear View Cover</v>
          </cell>
          <cell r="J6411">
            <v>773</v>
          </cell>
          <cell r="L6411">
            <v>0</v>
          </cell>
        </row>
        <row r="6412">
          <cell r="A6412" t="str">
            <v>M6</v>
          </cell>
          <cell r="B6412" t="str">
            <v>W23</v>
          </cell>
          <cell r="C6412">
            <v>43256</v>
          </cell>
          <cell r="D6412" t="str">
            <v>A</v>
          </cell>
          <cell r="E6412" t="str">
            <v>EDGE COATING</v>
          </cell>
          <cell r="G6412" t="str">
            <v>New</v>
          </cell>
          <cell r="H6412" t="str">
            <v>Clear View Cover</v>
          </cell>
          <cell r="J6412">
            <v>42</v>
          </cell>
          <cell r="L6412">
            <v>0</v>
          </cell>
        </row>
        <row r="6413">
          <cell r="A6413" t="str">
            <v>M6</v>
          </cell>
          <cell r="B6413" t="str">
            <v>W23</v>
          </cell>
          <cell r="C6413">
            <v>43256</v>
          </cell>
          <cell r="D6413" t="str">
            <v>A</v>
          </cell>
          <cell r="E6413" t="str">
            <v>EDGE COATING</v>
          </cell>
          <cell r="G6413" t="str">
            <v>Old</v>
          </cell>
          <cell r="H6413" t="str">
            <v>Flip Cover</v>
          </cell>
          <cell r="J6413">
            <v>527</v>
          </cell>
          <cell r="L6413">
            <v>1</v>
          </cell>
        </row>
        <row r="6414">
          <cell r="A6414" t="str">
            <v>M6</v>
          </cell>
          <cell r="B6414" t="str">
            <v>W23</v>
          </cell>
          <cell r="C6414">
            <v>43256</v>
          </cell>
          <cell r="D6414" t="str">
            <v>A</v>
          </cell>
          <cell r="E6414" t="str">
            <v>EDGE COATING</v>
          </cell>
          <cell r="G6414" t="str">
            <v>Old</v>
          </cell>
          <cell r="H6414" t="str">
            <v>Flip Cover</v>
          </cell>
          <cell r="J6414">
            <v>199</v>
          </cell>
          <cell r="L6414">
            <v>0</v>
          </cell>
        </row>
        <row r="6415">
          <cell r="A6415" t="str">
            <v>M6</v>
          </cell>
          <cell r="B6415" t="str">
            <v>W23</v>
          </cell>
          <cell r="C6415">
            <v>43256</v>
          </cell>
          <cell r="D6415" t="str">
            <v>A</v>
          </cell>
          <cell r="E6415" t="str">
            <v>EDGE COATING</v>
          </cell>
          <cell r="G6415" t="str">
            <v>Old</v>
          </cell>
          <cell r="H6415" t="str">
            <v>Book cover</v>
          </cell>
          <cell r="J6415">
            <v>25</v>
          </cell>
          <cell r="L6415">
            <v>0</v>
          </cell>
        </row>
        <row r="6416">
          <cell r="A6416" t="str">
            <v>M6</v>
          </cell>
          <cell r="B6416" t="str">
            <v>W23</v>
          </cell>
          <cell r="C6416">
            <v>43256</v>
          </cell>
          <cell r="D6416" t="str">
            <v>A</v>
          </cell>
          <cell r="E6416" t="str">
            <v>EDGE COATING</v>
          </cell>
          <cell r="G6416" t="str">
            <v>Old</v>
          </cell>
          <cell r="H6416" t="str">
            <v>Book cover</v>
          </cell>
          <cell r="J6416">
            <v>1602</v>
          </cell>
          <cell r="L6416">
            <v>0</v>
          </cell>
        </row>
        <row r="6417">
          <cell r="A6417" t="str">
            <v>M6</v>
          </cell>
          <cell r="B6417" t="str">
            <v>W23</v>
          </cell>
          <cell r="C6417">
            <v>43256</v>
          </cell>
          <cell r="D6417" t="str">
            <v>A</v>
          </cell>
          <cell r="E6417" t="str">
            <v>EDGE COATING</v>
          </cell>
          <cell r="G6417" t="str">
            <v>Old</v>
          </cell>
          <cell r="H6417" t="str">
            <v>Book cover</v>
          </cell>
          <cell r="J6417">
            <v>260</v>
          </cell>
          <cell r="L6417">
            <v>0</v>
          </cell>
        </row>
        <row r="6418">
          <cell r="A6418" t="str">
            <v>M6</v>
          </cell>
          <cell r="B6418" t="str">
            <v>W23</v>
          </cell>
          <cell r="C6418">
            <v>43256</v>
          </cell>
          <cell r="D6418" t="str">
            <v>A</v>
          </cell>
          <cell r="E6418" t="str">
            <v>EDGE COATING</v>
          </cell>
          <cell r="G6418" t="str">
            <v>Old</v>
          </cell>
          <cell r="H6418" t="str">
            <v>Book cover</v>
          </cell>
          <cell r="J6418">
            <v>950</v>
          </cell>
          <cell r="L6418">
            <v>0</v>
          </cell>
        </row>
        <row r="6419">
          <cell r="A6419" t="str">
            <v>M6</v>
          </cell>
          <cell r="B6419" t="str">
            <v>W23</v>
          </cell>
          <cell r="C6419">
            <v>43256</v>
          </cell>
          <cell r="D6419" t="str">
            <v>A</v>
          </cell>
          <cell r="E6419" t="str">
            <v>EDGE COATING</v>
          </cell>
          <cell r="G6419" t="str">
            <v>Old</v>
          </cell>
          <cell r="H6419" t="str">
            <v>Book cover</v>
          </cell>
          <cell r="J6419">
            <v>795</v>
          </cell>
          <cell r="L6419">
            <v>0</v>
          </cell>
        </row>
        <row r="6420">
          <cell r="A6420" t="str">
            <v>M6</v>
          </cell>
          <cell r="B6420" t="str">
            <v>W23</v>
          </cell>
          <cell r="C6420">
            <v>43256</v>
          </cell>
          <cell r="D6420" t="str">
            <v>A</v>
          </cell>
          <cell r="E6420" t="str">
            <v>EDGE COATING</v>
          </cell>
          <cell r="G6420" t="str">
            <v>Old</v>
          </cell>
          <cell r="H6420" t="str">
            <v>Book cover</v>
          </cell>
          <cell r="J6420">
            <v>34</v>
          </cell>
          <cell r="L6420">
            <v>0</v>
          </cell>
        </row>
        <row r="6421">
          <cell r="A6421" t="str">
            <v>M6</v>
          </cell>
          <cell r="B6421" t="str">
            <v>W23</v>
          </cell>
          <cell r="C6421">
            <v>43256</v>
          </cell>
          <cell r="D6421" t="str">
            <v>A</v>
          </cell>
          <cell r="E6421" t="str">
            <v>EDGE COATING</v>
          </cell>
          <cell r="G6421" t="str">
            <v>Old</v>
          </cell>
          <cell r="H6421" t="str">
            <v>Book cover</v>
          </cell>
          <cell r="J6421">
            <v>300</v>
          </cell>
          <cell r="L6421">
            <v>0</v>
          </cell>
        </row>
        <row r="6422">
          <cell r="A6422" t="str">
            <v>M6</v>
          </cell>
          <cell r="B6422" t="str">
            <v>W23</v>
          </cell>
          <cell r="C6422">
            <v>43256</v>
          </cell>
          <cell r="D6422" t="str">
            <v>A</v>
          </cell>
          <cell r="E6422" t="str">
            <v>EDGE COATING</v>
          </cell>
          <cell r="G6422" t="str">
            <v>Old</v>
          </cell>
          <cell r="H6422" t="str">
            <v>Book cover</v>
          </cell>
          <cell r="J6422">
            <v>60</v>
          </cell>
          <cell r="L6422">
            <v>0</v>
          </cell>
        </row>
        <row r="6423">
          <cell r="A6423" t="str">
            <v>M6</v>
          </cell>
          <cell r="B6423" t="str">
            <v>W23</v>
          </cell>
          <cell r="C6423">
            <v>43256</v>
          </cell>
          <cell r="D6423" t="str">
            <v>A</v>
          </cell>
          <cell r="E6423" t="str">
            <v>ASSY</v>
          </cell>
          <cell r="G6423" t="str">
            <v>Old</v>
          </cell>
          <cell r="H6423" t="str">
            <v>Flip Cover</v>
          </cell>
          <cell r="J6423">
            <v>385</v>
          </cell>
          <cell r="L6423">
            <v>0</v>
          </cell>
        </row>
        <row r="6424">
          <cell r="A6424" t="str">
            <v>M6</v>
          </cell>
          <cell r="B6424" t="str">
            <v>W23</v>
          </cell>
          <cell r="C6424">
            <v>43256</v>
          </cell>
          <cell r="D6424" t="str">
            <v>A</v>
          </cell>
          <cell r="E6424" t="str">
            <v>ASSY</v>
          </cell>
          <cell r="G6424" t="str">
            <v>New</v>
          </cell>
          <cell r="H6424" t="str">
            <v>Clear View Cover</v>
          </cell>
          <cell r="J6424">
            <v>842</v>
          </cell>
          <cell r="L6424">
            <v>0</v>
          </cell>
        </row>
        <row r="6425">
          <cell r="A6425" t="str">
            <v>M6</v>
          </cell>
          <cell r="B6425" t="str">
            <v>W23</v>
          </cell>
          <cell r="C6425">
            <v>43256</v>
          </cell>
          <cell r="D6425" t="str">
            <v>A</v>
          </cell>
          <cell r="E6425" t="str">
            <v>ASSY</v>
          </cell>
          <cell r="G6425" t="str">
            <v>New</v>
          </cell>
          <cell r="H6425" t="str">
            <v>Clear View Cover</v>
          </cell>
          <cell r="J6425">
            <v>1181</v>
          </cell>
          <cell r="L6425">
            <v>6</v>
          </cell>
        </row>
        <row r="6426">
          <cell r="A6426" t="str">
            <v>M6</v>
          </cell>
          <cell r="B6426" t="str">
            <v>W23</v>
          </cell>
          <cell r="C6426">
            <v>43256</v>
          </cell>
          <cell r="D6426" t="str">
            <v>A</v>
          </cell>
          <cell r="E6426" t="str">
            <v>ASSY</v>
          </cell>
          <cell r="G6426" t="str">
            <v>Old</v>
          </cell>
          <cell r="H6426" t="str">
            <v>Clear View Cover</v>
          </cell>
          <cell r="J6426">
            <v>1601</v>
          </cell>
          <cell r="L6426">
            <v>9</v>
          </cell>
        </row>
        <row r="6427">
          <cell r="A6427" t="str">
            <v>M6</v>
          </cell>
          <cell r="B6427" t="str">
            <v>W23</v>
          </cell>
          <cell r="C6427">
            <v>43256</v>
          </cell>
          <cell r="D6427" t="str">
            <v>A</v>
          </cell>
          <cell r="E6427" t="str">
            <v>ASSY</v>
          </cell>
          <cell r="G6427" t="str">
            <v>Old</v>
          </cell>
          <cell r="H6427" t="str">
            <v>Clear View Cover</v>
          </cell>
          <cell r="J6427">
            <v>322</v>
          </cell>
          <cell r="L6427">
            <v>0</v>
          </cell>
        </row>
        <row r="6428">
          <cell r="A6428" t="str">
            <v>M6</v>
          </cell>
          <cell r="B6428" t="str">
            <v>W23</v>
          </cell>
          <cell r="C6428">
            <v>43256</v>
          </cell>
          <cell r="D6428" t="str">
            <v>A</v>
          </cell>
          <cell r="E6428" t="str">
            <v>ASSY</v>
          </cell>
          <cell r="G6428" t="str">
            <v>New</v>
          </cell>
          <cell r="H6428" t="str">
            <v>Clear View Cover</v>
          </cell>
          <cell r="J6428">
            <v>138</v>
          </cell>
          <cell r="L6428">
            <v>0</v>
          </cell>
        </row>
        <row r="6429">
          <cell r="A6429" t="str">
            <v>M6</v>
          </cell>
          <cell r="B6429" t="str">
            <v>W23</v>
          </cell>
          <cell r="C6429">
            <v>43256</v>
          </cell>
          <cell r="D6429" t="str">
            <v>A</v>
          </cell>
          <cell r="E6429" t="str">
            <v>ASSY</v>
          </cell>
          <cell r="G6429" t="str">
            <v>New</v>
          </cell>
          <cell r="H6429" t="str">
            <v>Clear View Cover</v>
          </cell>
          <cell r="J6429">
            <v>938</v>
          </cell>
          <cell r="L6429">
            <v>0</v>
          </cell>
        </row>
        <row r="6430">
          <cell r="A6430" t="str">
            <v>M6</v>
          </cell>
          <cell r="B6430" t="str">
            <v>W23</v>
          </cell>
          <cell r="C6430">
            <v>43256</v>
          </cell>
          <cell r="D6430" t="str">
            <v>A</v>
          </cell>
          <cell r="E6430" t="str">
            <v>ASSY</v>
          </cell>
          <cell r="G6430" t="str">
            <v>New</v>
          </cell>
          <cell r="H6430" t="str">
            <v>Clear View Cover</v>
          </cell>
          <cell r="J6430">
            <v>160</v>
          </cell>
          <cell r="L6430">
            <v>0</v>
          </cell>
        </row>
        <row r="6431">
          <cell r="A6431" t="str">
            <v>M6</v>
          </cell>
          <cell r="B6431" t="str">
            <v>W23</v>
          </cell>
          <cell r="C6431">
            <v>43256</v>
          </cell>
          <cell r="D6431" t="str">
            <v>A</v>
          </cell>
          <cell r="E6431" t="str">
            <v>ASSY</v>
          </cell>
          <cell r="G6431" t="str">
            <v>Old</v>
          </cell>
          <cell r="H6431" t="str">
            <v>Clear View Cover</v>
          </cell>
          <cell r="J6431">
            <v>979</v>
          </cell>
          <cell r="L6431">
            <v>0</v>
          </cell>
        </row>
        <row r="6432">
          <cell r="A6432" t="str">
            <v>M6</v>
          </cell>
          <cell r="B6432" t="str">
            <v>W23</v>
          </cell>
          <cell r="C6432">
            <v>43256</v>
          </cell>
          <cell r="D6432" t="str">
            <v>A</v>
          </cell>
          <cell r="E6432" t="str">
            <v>ASSY</v>
          </cell>
          <cell r="G6432" t="str">
            <v>Old</v>
          </cell>
          <cell r="H6432" t="str">
            <v>Clear View Cover</v>
          </cell>
          <cell r="J6432">
            <v>483</v>
          </cell>
          <cell r="L6432">
            <v>0</v>
          </cell>
        </row>
        <row r="6433">
          <cell r="A6433" t="str">
            <v>M6</v>
          </cell>
          <cell r="B6433" t="str">
            <v>W23</v>
          </cell>
          <cell r="C6433">
            <v>43256</v>
          </cell>
          <cell r="D6433" t="str">
            <v>A</v>
          </cell>
          <cell r="E6433" t="str">
            <v>ASSY</v>
          </cell>
          <cell r="G6433" t="str">
            <v>Old</v>
          </cell>
          <cell r="H6433" t="str">
            <v>Flip Cover</v>
          </cell>
          <cell r="J6433">
            <v>1416</v>
          </cell>
          <cell r="L6433">
            <v>6</v>
          </cell>
        </row>
        <row r="6434">
          <cell r="A6434" t="str">
            <v>M6</v>
          </cell>
          <cell r="B6434" t="str">
            <v>W23</v>
          </cell>
          <cell r="C6434">
            <v>43256</v>
          </cell>
          <cell r="D6434" t="str">
            <v>A</v>
          </cell>
          <cell r="E6434" t="str">
            <v>ASSY</v>
          </cell>
          <cell r="G6434" t="str">
            <v>Old</v>
          </cell>
          <cell r="H6434" t="str">
            <v>Clear View Cover</v>
          </cell>
          <cell r="J6434">
            <v>623</v>
          </cell>
          <cell r="L6434">
            <v>0</v>
          </cell>
        </row>
        <row r="6435">
          <cell r="A6435" t="str">
            <v>M6</v>
          </cell>
          <cell r="B6435" t="str">
            <v>W23</v>
          </cell>
          <cell r="C6435">
            <v>43257</v>
          </cell>
          <cell r="D6435" t="str">
            <v>A</v>
          </cell>
          <cell r="E6435" t="str">
            <v>MAIN HEATING</v>
          </cell>
          <cell r="G6435" t="str">
            <v>New</v>
          </cell>
          <cell r="H6435" t="str">
            <v>Clear View Cover</v>
          </cell>
          <cell r="J6435">
            <v>1571</v>
          </cell>
          <cell r="L6435">
            <v>0</v>
          </cell>
        </row>
        <row r="6436">
          <cell r="A6436" t="str">
            <v>M6</v>
          </cell>
          <cell r="B6436" t="str">
            <v>W23</v>
          </cell>
          <cell r="C6436">
            <v>43257</v>
          </cell>
          <cell r="D6436" t="str">
            <v>A</v>
          </cell>
          <cell r="E6436" t="str">
            <v>MAIN HEATING</v>
          </cell>
          <cell r="G6436" t="str">
            <v>New</v>
          </cell>
          <cell r="H6436" t="str">
            <v>Clear View Cover</v>
          </cell>
          <cell r="J6436">
            <v>261</v>
          </cell>
          <cell r="L6436">
            <v>0</v>
          </cell>
        </row>
        <row r="6437">
          <cell r="A6437" t="str">
            <v>M6</v>
          </cell>
          <cell r="B6437" t="str">
            <v>W23</v>
          </cell>
          <cell r="C6437">
            <v>43257</v>
          </cell>
          <cell r="D6437" t="str">
            <v>A</v>
          </cell>
          <cell r="E6437" t="str">
            <v>MAIN HEATING</v>
          </cell>
          <cell r="G6437" t="str">
            <v>New</v>
          </cell>
          <cell r="H6437" t="str">
            <v>Clear View Cover</v>
          </cell>
          <cell r="J6437">
            <v>780</v>
          </cell>
          <cell r="L6437">
            <v>0</v>
          </cell>
        </row>
        <row r="6438">
          <cell r="A6438" t="str">
            <v>M6</v>
          </cell>
          <cell r="B6438" t="str">
            <v>W23</v>
          </cell>
          <cell r="C6438">
            <v>43257</v>
          </cell>
          <cell r="D6438" t="str">
            <v>A</v>
          </cell>
          <cell r="E6438" t="str">
            <v>MAIN HEATING</v>
          </cell>
          <cell r="G6438" t="str">
            <v>New</v>
          </cell>
          <cell r="H6438" t="str">
            <v>Clear View Cover</v>
          </cell>
          <cell r="J6438">
            <v>558</v>
          </cell>
          <cell r="L6438">
            <v>0</v>
          </cell>
        </row>
        <row r="6439">
          <cell r="A6439" t="str">
            <v>M6</v>
          </cell>
          <cell r="B6439" t="str">
            <v>W23</v>
          </cell>
          <cell r="C6439">
            <v>43257</v>
          </cell>
          <cell r="D6439" t="str">
            <v>A</v>
          </cell>
          <cell r="E6439" t="str">
            <v>MAIN HEATING</v>
          </cell>
          <cell r="G6439" t="str">
            <v>New</v>
          </cell>
          <cell r="H6439" t="str">
            <v>Clear View Cover</v>
          </cell>
          <cell r="J6439">
            <v>161</v>
          </cell>
          <cell r="L6439">
            <v>0</v>
          </cell>
        </row>
        <row r="6440">
          <cell r="A6440" t="str">
            <v>M6</v>
          </cell>
          <cell r="B6440" t="str">
            <v>W23</v>
          </cell>
          <cell r="C6440">
            <v>43257</v>
          </cell>
          <cell r="D6440" t="str">
            <v>A</v>
          </cell>
          <cell r="E6440" t="str">
            <v>MAIN HEATING</v>
          </cell>
          <cell r="G6440" t="str">
            <v>New</v>
          </cell>
          <cell r="H6440" t="str">
            <v>Clear View Cover</v>
          </cell>
          <cell r="J6440">
            <v>1001</v>
          </cell>
          <cell r="L6440">
            <v>4</v>
          </cell>
        </row>
        <row r="6441">
          <cell r="A6441" t="str">
            <v>M6</v>
          </cell>
          <cell r="B6441" t="str">
            <v>W23</v>
          </cell>
          <cell r="C6441">
            <v>43257</v>
          </cell>
          <cell r="D6441" t="str">
            <v>A</v>
          </cell>
          <cell r="E6441" t="str">
            <v>MAIN HEATING</v>
          </cell>
          <cell r="G6441" t="str">
            <v>Old</v>
          </cell>
          <cell r="H6441" t="str">
            <v>Clear View Cover</v>
          </cell>
          <cell r="J6441">
            <v>471</v>
          </cell>
          <cell r="L6441">
            <v>0</v>
          </cell>
        </row>
        <row r="6442">
          <cell r="A6442" t="str">
            <v>M6</v>
          </cell>
          <cell r="B6442" t="str">
            <v>W23</v>
          </cell>
          <cell r="C6442">
            <v>43257</v>
          </cell>
          <cell r="D6442" t="str">
            <v>A</v>
          </cell>
          <cell r="E6442" t="str">
            <v>MAIN HEATING</v>
          </cell>
          <cell r="G6442" t="str">
            <v>Old</v>
          </cell>
          <cell r="H6442" t="str">
            <v>Clear View Cover</v>
          </cell>
          <cell r="J6442">
            <v>160</v>
          </cell>
          <cell r="L6442">
            <v>0</v>
          </cell>
        </row>
        <row r="6443">
          <cell r="A6443" t="str">
            <v>M6</v>
          </cell>
          <cell r="B6443" t="str">
            <v>W23</v>
          </cell>
          <cell r="C6443">
            <v>43257</v>
          </cell>
          <cell r="D6443" t="str">
            <v>A</v>
          </cell>
          <cell r="E6443" t="str">
            <v>MAIN HEATING</v>
          </cell>
          <cell r="G6443" t="str">
            <v>Old</v>
          </cell>
          <cell r="H6443" t="str">
            <v>Clear View Cover</v>
          </cell>
          <cell r="J6443">
            <v>427</v>
          </cell>
          <cell r="L6443">
            <v>0</v>
          </cell>
        </row>
        <row r="6444">
          <cell r="A6444" t="str">
            <v>M6</v>
          </cell>
          <cell r="B6444" t="str">
            <v>W23</v>
          </cell>
          <cell r="C6444">
            <v>43257</v>
          </cell>
          <cell r="D6444" t="str">
            <v>A</v>
          </cell>
          <cell r="E6444" t="str">
            <v>MAIN HEATING</v>
          </cell>
          <cell r="G6444" t="str">
            <v>Old</v>
          </cell>
          <cell r="H6444" t="str">
            <v>Clear View Cover</v>
          </cell>
          <cell r="J6444">
            <v>485</v>
          </cell>
          <cell r="L6444">
            <v>0</v>
          </cell>
        </row>
        <row r="6445">
          <cell r="A6445" t="str">
            <v>M6</v>
          </cell>
          <cell r="B6445" t="str">
            <v>W23</v>
          </cell>
          <cell r="C6445">
            <v>43257</v>
          </cell>
          <cell r="D6445" t="str">
            <v>A</v>
          </cell>
          <cell r="E6445" t="str">
            <v>MAIN HEATING</v>
          </cell>
          <cell r="G6445" t="str">
            <v>Old</v>
          </cell>
          <cell r="H6445" t="str">
            <v>Clear View Cover</v>
          </cell>
          <cell r="J6445">
            <v>938</v>
          </cell>
          <cell r="L6445">
            <v>3</v>
          </cell>
        </row>
        <row r="6446">
          <cell r="A6446" t="str">
            <v>M6</v>
          </cell>
          <cell r="B6446" t="str">
            <v>W23</v>
          </cell>
          <cell r="C6446">
            <v>43257</v>
          </cell>
          <cell r="D6446" t="str">
            <v>A</v>
          </cell>
          <cell r="E6446" t="str">
            <v>ASSY</v>
          </cell>
          <cell r="G6446" t="str">
            <v>New</v>
          </cell>
          <cell r="H6446" t="str">
            <v>Clear View Cover</v>
          </cell>
          <cell r="J6446">
            <v>1017</v>
          </cell>
          <cell r="L6446">
            <v>2</v>
          </cell>
        </row>
        <row r="6447">
          <cell r="A6447" t="str">
            <v>M6</v>
          </cell>
          <cell r="B6447" t="str">
            <v>W23</v>
          </cell>
          <cell r="C6447">
            <v>43257</v>
          </cell>
          <cell r="D6447" t="str">
            <v>A</v>
          </cell>
          <cell r="E6447" t="str">
            <v>ASSY</v>
          </cell>
          <cell r="G6447" t="str">
            <v>Old</v>
          </cell>
          <cell r="H6447" t="str">
            <v>Clear View Cover</v>
          </cell>
          <cell r="J6447">
            <v>845</v>
          </cell>
          <cell r="L6447">
            <v>0</v>
          </cell>
        </row>
        <row r="6448">
          <cell r="A6448" t="str">
            <v>M6</v>
          </cell>
          <cell r="B6448" t="str">
            <v>W23</v>
          </cell>
          <cell r="C6448">
            <v>43257</v>
          </cell>
          <cell r="D6448" t="str">
            <v>A</v>
          </cell>
          <cell r="E6448" t="str">
            <v>ASSY</v>
          </cell>
          <cell r="G6448" t="str">
            <v>Old</v>
          </cell>
          <cell r="H6448" t="str">
            <v>Clear View Cover</v>
          </cell>
          <cell r="J6448">
            <v>635</v>
          </cell>
          <cell r="L6448">
            <v>0</v>
          </cell>
        </row>
        <row r="6449">
          <cell r="A6449" t="str">
            <v>M6</v>
          </cell>
          <cell r="B6449" t="str">
            <v>W23</v>
          </cell>
          <cell r="C6449">
            <v>43257</v>
          </cell>
          <cell r="D6449" t="str">
            <v>A</v>
          </cell>
          <cell r="E6449" t="str">
            <v>ASSY</v>
          </cell>
          <cell r="G6449" t="str">
            <v>Old</v>
          </cell>
          <cell r="H6449" t="str">
            <v>Flip Cover</v>
          </cell>
          <cell r="J6449">
            <v>784</v>
          </cell>
          <cell r="L6449">
            <v>0</v>
          </cell>
        </row>
        <row r="6450">
          <cell r="A6450" t="str">
            <v>M6</v>
          </cell>
          <cell r="B6450" t="str">
            <v>W23</v>
          </cell>
          <cell r="C6450">
            <v>43257</v>
          </cell>
          <cell r="D6450" t="str">
            <v>A</v>
          </cell>
          <cell r="E6450" t="str">
            <v>ASSY</v>
          </cell>
          <cell r="G6450" t="str">
            <v>Old</v>
          </cell>
          <cell r="H6450" t="str">
            <v>Flip Cover</v>
          </cell>
          <cell r="J6450">
            <v>332</v>
          </cell>
          <cell r="L6450">
            <v>0</v>
          </cell>
        </row>
        <row r="6451">
          <cell r="A6451" t="str">
            <v>M6</v>
          </cell>
          <cell r="B6451" t="str">
            <v>W23</v>
          </cell>
          <cell r="C6451">
            <v>43257</v>
          </cell>
          <cell r="D6451" t="str">
            <v>A</v>
          </cell>
          <cell r="E6451" t="str">
            <v>ASSY</v>
          </cell>
          <cell r="G6451" t="str">
            <v>Old</v>
          </cell>
          <cell r="H6451" t="str">
            <v>Flip Cover</v>
          </cell>
          <cell r="J6451">
            <v>474</v>
          </cell>
          <cell r="L6451">
            <v>0</v>
          </cell>
        </row>
        <row r="6452">
          <cell r="A6452" t="str">
            <v>M6</v>
          </cell>
          <cell r="B6452" t="str">
            <v>W23</v>
          </cell>
          <cell r="C6452">
            <v>43257</v>
          </cell>
          <cell r="D6452" t="str">
            <v>A</v>
          </cell>
          <cell r="E6452" t="str">
            <v>ASSY</v>
          </cell>
          <cell r="G6452" t="str">
            <v>Old</v>
          </cell>
          <cell r="H6452" t="str">
            <v>Clear View Cover</v>
          </cell>
          <cell r="J6452">
            <v>1175</v>
          </cell>
          <cell r="L6452">
            <v>5</v>
          </cell>
        </row>
        <row r="6453">
          <cell r="A6453" t="str">
            <v>M6</v>
          </cell>
          <cell r="B6453" t="str">
            <v>W23</v>
          </cell>
          <cell r="C6453">
            <v>43257</v>
          </cell>
          <cell r="D6453" t="str">
            <v>A</v>
          </cell>
          <cell r="E6453" t="str">
            <v>ASSY</v>
          </cell>
          <cell r="G6453" t="str">
            <v>Old</v>
          </cell>
          <cell r="H6453" t="str">
            <v>Clear View Cover</v>
          </cell>
          <cell r="J6453">
            <v>100</v>
          </cell>
          <cell r="L6453">
            <v>0</v>
          </cell>
        </row>
        <row r="6454">
          <cell r="A6454" t="str">
            <v>M6</v>
          </cell>
          <cell r="B6454" t="str">
            <v>W23</v>
          </cell>
          <cell r="C6454">
            <v>43257</v>
          </cell>
          <cell r="D6454" t="str">
            <v>A</v>
          </cell>
          <cell r="E6454" t="str">
            <v>ASSY</v>
          </cell>
          <cell r="G6454" t="str">
            <v>Old</v>
          </cell>
          <cell r="H6454" t="str">
            <v>Clear View Cover</v>
          </cell>
          <cell r="J6454">
            <v>550</v>
          </cell>
          <cell r="L6454">
            <v>0</v>
          </cell>
        </row>
        <row r="6455">
          <cell r="A6455" t="str">
            <v>M6</v>
          </cell>
          <cell r="B6455" t="str">
            <v>W23</v>
          </cell>
          <cell r="C6455">
            <v>43257</v>
          </cell>
          <cell r="D6455" t="str">
            <v>A</v>
          </cell>
          <cell r="E6455" t="str">
            <v>ASSY</v>
          </cell>
          <cell r="G6455" t="str">
            <v>Old</v>
          </cell>
          <cell r="H6455" t="str">
            <v>Clear View Cover</v>
          </cell>
          <cell r="J6455">
            <v>480</v>
          </cell>
          <cell r="L6455">
            <v>0</v>
          </cell>
        </row>
        <row r="6456">
          <cell r="A6456" t="str">
            <v>M6</v>
          </cell>
          <cell r="B6456" t="str">
            <v>W23</v>
          </cell>
          <cell r="C6456">
            <v>43257</v>
          </cell>
          <cell r="D6456" t="str">
            <v>A</v>
          </cell>
          <cell r="E6456" t="str">
            <v>ASSY</v>
          </cell>
          <cell r="G6456" t="str">
            <v>Old</v>
          </cell>
          <cell r="H6456" t="str">
            <v>Clear View Cover</v>
          </cell>
          <cell r="J6456">
            <v>1093</v>
          </cell>
          <cell r="L6456">
            <v>0</v>
          </cell>
        </row>
        <row r="6457">
          <cell r="A6457" t="str">
            <v>M6</v>
          </cell>
          <cell r="B6457" t="str">
            <v>W23</v>
          </cell>
          <cell r="C6457">
            <v>43257</v>
          </cell>
          <cell r="D6457" t="str">
            <v>A</v>
          </cell>
          <cell r="E6457" t="str">
            <v>ASSY</v>
          </cell>
          <cell r="G6457" t="str">
            <v>Old</v>
          </cell>
          <cell r="H6457" t="str">
            <v>Clear View Cover</v>
          </cell>
          <cell r="J6457">
            <v>127</v>
          </cell>
          <cell r="L6457">
            <v>0</v>
          </cell>
        </row>
        <row r="6458">
          <cell r="A6458" t="str">
            <v>M6</v>
          </cell>
          <cell r="B6458" t="str">
            <v>W23</v>
          </cell>
          <cell r="C6458">
            <v>43257</v>
          </cell>
          <cell r="D6458" t="str">
            <v>A</v>
          </cell>
          <cell r="E6458" t="str">
            <v>ASSY</v>
          </cell>
          <cell r="G6458" t="str">
            <v>New</v>
          </cell>
          <cell r="H6458" t="str">
            <v>Clear View Cover</v>
          </cell>
          <cell r="J6458">
            <v>2438</v>
          </cell>
          <cell r="L6458">
            <v>5</v>
          </cell>
        </row>
        <row r="6459">
          <cell r="A6459" t="str">
            <v>M6</v>
          </cell>
          <cell r="B6459" t="str">
            <v>W23</v>
          </cell>
          <cell r="C6459">
            <v>43257</v>
          </cell>
          <cell r="D6459" t="str">
            <v>A</v>
          </cell>
          <cell r="E6459" t="str">
            <v>ASSY</v>
          </cell>
          <cell r="G6459" t="str">
            <v>New</v>
          </cell>
          <cell r="H6459" t="str">
            <v>Clear View Cover</v>
          </cell>
          <cell r="J6459">
            <v>617</v>
          </cell>
          <cell r="L6459">
            <v>0</v>
          </cell>
        </row>
        <row r="6460">
          <cell r="A6460" t="str">
            <v>M6</v>
          </cell>
          <cell r="B6460" t="str">
            <v>W23</v>
          </cell>
          <cell r="C6460">
            <v>43257</v>
          </cell>
          <cell r="D6460" t="str">
            <v>A</v>
          </cell>
          <cell r="E6460" t="str">
            <v>EDGE COATING</v>
          </cell>
          <cell r="G6460" t="str">
            <v>Old</v>
          </cell>
          <cell r="H6460" t="str">
            <v>Clear View Cover</v>
          </cell>
          <cell r="J6460">
            <v>583</v>
          </cell>
          <cell r="L6460">
            <v>0</v>
          </cell>
        </row>
        <row r="6461">
          <cell r="A6461" t="str">
            <v>M6</v>
          </cell>
          <cell r="B6461" t="str">
            <v>W23</v>
          </cell>
          <cell r="C6461">
            <v>43257</v>
          </cell>
          <cell r="D6461" t="str">
            <v>A</v>
          </cell>
          <cell r="E6461" t="str">
            <v>EDGE COATING</v>
          </cell>
          <cell r="G6461" t="str">
            <v>Old</v>
          </cell>
          <cell r="H6461" t="str">
            <v>Clear View Cover</v>
          </cell>
          <cell r="J6461">
            <v>53</v>
          </cell>
          <cell r="L6461">
            <v>0</v>
          </cell>
        </row>
        <row r="6462">
          <cell r="A6462" t="str">
            <v>M6</v>
          </cell>
          <cell r="B6462" t="str">
            <v>W23</v>
          </cell>
          <cell r="C6462">
            <v>43257</v>
          </cell>
          <cell r="D6462" t="str">
            <v>A</v>
          </cell>
          <cell r="E6462" t="str">
            <v>EDGE COATING</v>
          </cell>
          <cell r="G6462" t="str">
            <v>Old</v>
          </cell>
          <cell r="H6462" t="str">
            <v>Clear View Cover</v>
          </cell>
          <cell r="J6462">
            <v>817</v>
          </cell>
          <cell r="L6462">
            <v>1</v>
          </cell>
        </row>
        <row r="6463">
          <cell r="A6463" t="str">
            <v>M6</v>
          </cell>
          <cell r="B6463" t="str">
            <v>W23</v>
          </cell>
          <cell r="C6463">
            <v>43257</v>
          </cell>
          <cell r="D6463" t="str">
            <v>A</v>
          </cell>
          <cell r="E6463" t="str">
            <v>EDGE COATING</v>
          </cell>
          <cell r="G6463" t="str">
            <v>Old</v>
          </cell>
          <cell r="H6463" t="str">
            <v>Clear View Cover</v>
          </cell>
          <cell r="J6463">
            <v>687</v>
          </cell>
          <cell r="L6463">
            <v>2</v>
          </cell>
        </row>
        <row r="6464">
          <cell r="A6464" t="str">
            <v>M6</v>
          </cell>
          <cell r="B6464" t="str">
            <v>W23</v>
          </cell>
          <cell r="C6464">
            <v>43257</v>
          </cell>
          <cell r="D6464" t="str">
            <v>A</v>
          </cell>
          <cell r="E6464" t="str">
            <v>EDGE COATING</v>
          </cell>
          <cell r="G6464" t="str">
            <v>Old</v>
          </cell>
          <cell r="H6464" t="str">
            <v>Clear View Cover</v>
          </cell>
          <cell r="J6464">
            <v>196</v>
          </cell>
          <cell r="L6464">
            <v>5</v>
          </cell>
        </row>
        <row r="6465">
          <cell r="A6465" t="str">
            <v>M6</v>
          </cell>
          <cell r="B6465" t="str">
            <v>W23</v>
          </cell>
          <cell r="C6465">
            <v>43257</v>
          </cell>
          <cell r="D6465" t="str">
            <v>A</v>
          </cell>
          <cell r="E6465" t="str">
            <v>EDGE COATING</v>
          </cell>
          <cell r="G6465" t="str">
            <v>Old</v>
          </cell>
          <cell r="H6465" t="str">
            <v>Clear View Cover</v>
          </cell>
          <cell r="J6465">
            <v>236</v>
          </cell>
          <cell r="L6465">
            <v>1</v>
          </cell>
        </row>
        <row r="6466">
          <cell r="A6466" t="str">
            <v>M6</v>
          </cell>
          <cell r="B6466" t="str">
            <v>W23</v>
          </cell>
          <cell r="C6466">
            <v>43257</v>
          </cell>
          <cell r="D6466" t="str">
            <v>A</v>
          </cell>
          <cell r="E6466" t="str">
            <v>EDGE COATING</v>
          </cell>
          <cell r="G6466" t="str">
            <v>Old</v>
          </cell>
          <cell r="H6466" t="str">
            <v>Clear View Cover</v>
          </cell>
          <cell r="J6466">
            <v>1680</v>
          </cell>
          <cell r="L6466">
            <v>5</v>
          </cell>
        </row>
        <row r="6467">
          <cell r="A6467" t="str">
            <v>M6</v>
          </cell>
          <cell r="B6467" t="str">
            <v>W23</v>
          </cell>
          <cell r="C6467">
            <v>43257</v>
          </cell>
          <cell r="D6467" t="str">
            <v>A</v>
          </cell>
          <cell r="E6467" t="str">
            <v>EDGE COATING</v>
          </cell>
          <cell r="G6467" t="str">
            <v>Old</v>
          </cell>
          <cell r="H6467" t="str">
            <v>Clear View Cover</v>
          </cell>
          <cell r="J6467">
            <v>554</v>
          </cell>
          <cell r="L6467">
            <v>1</v>
          </cell>
        </row>
        <row r="6468">
          <cell r="A6468" t="str">
            <v>M6</v>
          </cell>
          <cell r="B6468" t="str">
            <v>W23</v>
          </cell>
          <cell r="C6468">
            <v>43257</v>
          </cell>
          <cell r="D6468" t="str">
            <v>A</v>
          </cell>
          <cell r="E6468" t="str">
            <v>EDGE COATING</v>
          </cell>
          <cell r="G6468" t="str">
            <v>Old</v>
          </cell>
          <cell r="H6468" t="str">
            <v>Clear View Cover</v>
          </cell>
          <cell r="J6468">
            <v>318</v>
          </cell>
          <cell r="L6468">
            <v>0</v>
          </cell>
        </row>
        <row r="6469">
          <cell r="A6469" t="str">
            <v>M6</v>
          </cell>
          <cell r="B6469" t="str">
            <v>W23</v>
          </cell>
          <cell r="C6469">
            <v>43257</v>
          </cell>
          <cell r="D6469" t="str">
            <v>A</v>
          </cell>
          <cell r="E6469" t="str">
            <v>EDGE COATING</v>
          </cell>
          <cell r="G6469" t="str">
            <v>New</v>
          </cell>
          <cell r="H6469" t="str">
            <v>Clear View Cover</v>
          </cell>
          <cell r="J6469">
            <v>987</v>
          </cell>
          <cell r="L6469">
            <v>0</v>
          </cell>
        </row>
        <row r="6470">
          <cell r="A6470" t="str">
            <v>M6</v>
          </cell>
          <cell r="B6470" t="str">
            <v>W23</v>
          </cell>
          <cell r="C6470">
            <v>43257</v>
          </cell>
          <cell r="D6470" t="str">
            <v>A</v>
          </cell>
          <cell r="E6470" t="str">
            <v>EDGE COATING</v>
          </cell>
          <cell r="G6470" t="str">
            <v>New</v>
          </cell>
          <cell r="H6470" t="str">
            <v>Clear View Cover</v>
          </cell>
          <cell r="J6470">
            <v>45</v>
          </cell>
          <cell r="L6470">
            <v>0</v>
          </cell>
        </row>
        <row r="6471">
          <cell r="A6471" t="str">
            <v>M6</v>
          </cell>
          <cell r="B6471" t="str">
            <v>W23</v>
          </cell>
          <cell r="C6471">
            <v>43257</v>
          </cell>
          <cell r="D6471" t="str">
            <v>A</v>
          </cell>
          <cell r="E6471" t="str">
            <v>EDGE COATING</v>
          </cell>
          <cell r="G6471" t="str">
            <v>New</v>
          </cell>
          <cell r="H6471" t="str">
            <v>Clear View Cover</v>
          </cell>
          <cell r="J6471">
            <v>921</v>
          </cell>
          <cell r="L6471">
            <v>1</v>
          </cell>
        </row>
        <row r="6472">
          <cell r="A6472" t="str">
            <v>M6</v>
          </cell>
          <cell r="B6472" t="str">
            <v>W23</v>
          </cell>
          <cell r="C6472">
            <v>43257</v>
          </cell>
          <cell r="D6472" t="str">
            <v>A</v>
          </cell>
          <cell r="E6472" t="str">
            <v>EDGE COATING</v>
          </cell>
          <cell r="G6472" t="str">
            <v>New</v>
          </cell>
          <cell r="H6472" t="str">
            <v>Clear View Cover</v>
          </cell>
          <cell r="J6472">
            <v>2049</v>
          </cell>
          <cell r="L6472">
            <v>5</v>
          </cell>
        </row>
        <row r="6473">
          <cell r="A6473" t="str">
            <v>M6</v>
          </cell>
          <cell r="B6473" t="str">
            <v>W23</v>
          </cell>
          <cell r="C6473">
            <v>43257</v>
          </cell>
          <cell r="D6473" t="str">
            <v>A</v>
          </cell>
          <cell r="E6473" t="str">
            <v>EDGE COATING</v>
          </cell>
          <cell r="G6473" t="str">
            <v>New</v>
          </cell>
          <cell r="H6473" t="str">
            <v>Clear View Cover</v>
          </cell>
          <cell r="J6473">
            <v>118</v>
          </cell>
          <cell r="L6473">
            <v>0</v>
          </cell>
        </row>
        <row r="6474">
          <cell r="A6474" t="str">
            <v>M6</v>
          </cell>
          <cell r="B6474" t="str">
            <v>W23</v>
          </cell>
          <cell r="C6474">
            <v>43257</v>
          </cell>
          <cell r="D6474" t="str">
            <v>A</v>
          </cell>
          <cell r="E6474" t="str">
            <v>MAIN HEATING</v>
          </cell>
          <cell r="G6474" t="str">
            <v>Old</v>
          </cell>
          <cell r="H6474" t="str">
            <v>Clear View Cover</v>
          </cell>
          <cell r="J6474">
            <v>1009</v>
          </cell>
          <cell r="L6474">
            <v>9</v>
          </cell>
        </row>
        <row r="6475">
          <cell r="A6475" t="str">
            <v>M6</v>
          </cell>
          <cell r="B6475" t="str">
            <v>W23</v>
          </cell>
          <cell r="C6475">
            <v>43257</v>
          </cell>
          <cell r="D6475" t="str">
            <v>A</v>
          </cell>
          <cell r="E6475" t="str">
            <v>MAIN HEATING</v>
          </cell>
          <cell r="G6475" t="str">
            <v>Old</v>
          </cell>
          <cell r="H6475" t="str">
            <v>Clear View Cover</v>
          </cell>
          <cell r="J6475">
            <v>354</v>
          </cell>
          <cell r="L6475">
            <v>3</v>
          </cell>
        </row>
        <row r="6476">
          <cell r="A6476" t="str">
            <v>M6</v>
          </cell>
          <cell r="B6476" t="str">
            <v>W23</v>
          </cell>
          <cell r="C6476">
            <v>43257</v>
          </cell>
          <cell r="D6476" t="str">
            <v>A</v>
          </cell>
          <cell r="E6476" t="str">
            <v>IN T/P</v>
          </cell>
          <cell r="G6476" t="str">
            <v>Old</v>
          </cell>
          <cell r="H6476" t="str">
            <v>Clear View Cover</v>
          </cell>
          <cell r="J6476">
            <v>895</v>
          </cell>
          <cell r="L6476">
            <v>5</v>
          </cell>
        </row>
        <row r="6477">
          <cell r="A6477" t="str">
            <v>M6</v>
          </cell>
          <cell r="B6477" t="str">
            <v>W23</v>
          </cell>
          <cell r="C6477">
            <v>43257</v>
          </cell>
          <cell r="D6477" t="str">
            <v>A</v>
          </cell>
          <cell r="E6477" t="str">
            <v>IN T/P</v>
          </cell>
          <cell r="G6477" t="str">
            <v>New</v>
          </cell>
          <cell r="H6477" t="str">
            <v>Clear View Cover</v>
          </cell>
          <cell r="J6477">
            <v>161</v>
          </cell>
          <cell r="L6477">
            <v>0</v>
          </cell>
        </row>
        <row r="6478">
          <cell r="A6478" t="str">
            <v>M6</v>
          </cell>
          <cell r="B6478" t="str">
            <v>W23</v>
          </cell>
          <cell r="C6478">
            <v>43257</v>
          </cell>
          <cell r="D6478" t="str">
            <v>A</v>
          </cell>
          <cell r="E6478" t="str">
            <v>IN T/P</v>
          </cell>
          <cell r="G6478" t="str">
            <v>New</v>
          </cell>
          <cell r="H6478" t="str">
            <v>Clear View Cover</v>
          </cell>
          <cell r="J6478">
            <v>462</v>
          </cell>
          <cell r="L6478">
            <v>0</v>
          </cell>
        </row>
        <row r="6479">
          <cell r="A6479" t="str">
            <v>M6</v>
          </cell>
          <cell r="B6479" t="str">
            <v>W23</v>
          </cell>
          <cell r="C6479">
            <v>43257</v>
          </cell>
          <cell r="D6479" t="str">
            <v>A</v>
          </cell>
          <cell r="E6479" t="str">
            <v>IN T/P</v>
          </cell>
          <cell r="G6479" t="str">
            <v>New</v>
          </cell>
          <cell r="H6479" t="str">
            <v>Clear View Cover</v>
          </cell>
          <cell r="J6479">
            <v>1760</v>
          </cell>
          <cell r="L6479">
            <v>0</v>
          </cell>
        </row>
        <row r="6480">
          <cell r="A6480" t="str">
            <v>M6</v>
          </cell>
          <cell r="B6480" t="str">
            <v>W23</v>
          </cell>
          <cell r="C6480">
            <v>43257</v>
          </cell>
          <cell r="D6480" t="str">
            <v>A</v>
          </cell>
          <cell r="E6480" t="str">
            <v>IN T/P</v>
          </cell>
          <cell r="G6480" t="str">
            <v>New</v>
          </cell>
          <cell r="H6480" t="str">
            <v>Clear View Cover</v>
          </cell>
          <cell r="J6480">
            <v>261</v>
          </cell>
          <cell r="L6480">
            <v>0</v>
          </cell>
        </row>
        <row r="6481">
          <cell r="A6481" t="str">
            <v>M6</v>
          </cell>
          <cell r="B6481" t="str">
            <v>W23</v>
          </cell>
          <cell r="C6481">
            <v>43257</v>
          </cell>
          <cell r="D6481" t="str">
            <v>A</v>
          </cell>
          <cell r="E6481" t="str">
            <v>IN T/P</v>
          </cell>
          <cell r="G6481" t="str">
            <v>New</v>
          </cell>
          <cell r="H6481" t="str">
            <v>Clear View Cover</v>
          </cell>
          <cell r="J6481">
            <v>40</v>
          </cell>
          <cell r="L6481">
            <v>0</v>
          </cell>
        </row>
        <row r="6482">
          <cell r="A6482" t="str">
            <v>M6</v>
          </cell>
          <cell r="B6482" t="str">
            <v>W23</v>
          </cell>
          <cell r="C6482">
            <v>43257</v>
          </cell>
          <cell r="D6482" t="str">
            <v>A</v>
          </cell>
          <cell r="E6482" t="str">
            <v>IN T/P</v>
          </cell>
          <cell r="G6482" t="str">
            <v>New</v>
          </cell>
          <cell r="H6482" t="str">
            <v>Clear View Cover</v>
          </cell>
          <cell r="J6482">
            <v>510</v>
          </cell>
          <cell r="L6482">
            <v>0</v>
          </cell>
        </row>
        <row r="6483">
          <cell r="A6483" t="str">
            <v>M6</v>
          </cell>
          <cell r="B6483" t="str">
            <v>W23</v>
          </cell>
          <cell r="C6483">
            <v>43257</v>
          </cell>
          <cell r="D6483" t="str">
            <v>A</v>
          </cell>
          <cell r="E6483" t="str">
            <v>IN T/P</v>
          </cell>
          <cell r="G6483" t="str">
            <v>Old</v>
          </cell>
          <cell r="H6483" t="str">
            <v>Clear View Cover</v>
          </cell>
          <cell r="J6483">
            <v>434</v>
          </cell>
          <cell r="L6483">
            <v>0</v>
          </cell>
        </row>
        <row r="6484">
          <cell r="A6484" t="str">
            <v>M6</v>
          </cell>
          <cell r="B6484" t="str">
            <v>W23</v>
          </cell>
          <cell r="C6484">
            <v>43257</v>
          </cell>
          <cell r="D6484" t="str">
            <v>A</v>
          </cell>
          <cell r="E6484" t="str">
            <v>IN T/P</v>
          </cell>
          <cell r="G6484" t="str">
            <v>Old</v>
          </cell>
          <cell r="H6484" t="str">
            <v>Clear View Cover</v>
          </cell>
          <cell r="J6484">
            <v>926</v>
          </cell>
          <cell r="L6484">
            <v>0</v>
          </cell>
        </row>
        <row r="6485">
          <cell r="A6485" t="str">
            <v>M6</v>
          </cell>
          <cell r="B6485" t="str">
            <v>W23</v>
          </cell>
          <cell r="C6485">
            <v>43257</v>
          </cell>
          <cell r="D6485" t="str">
            <v>A</v>
          </cell>
          <cell r="E6485" t="str">
            <v>IN T/P</v>
          </cell>
          <cell r="G6485" t="str">
            <v>Old</v>
          </cell>
          <cell r="H6485" t="str">
            <v>Clear View Cover</v>
          </cell>
          <cell r="J6485">
            <v>353</v>
          </cell>
          <cell r="L6485">
            <v>0</v>
          </cell>
        </row>
        <row r="6486">
          <cell r="A6486" t="str">
            <v>M6</v>
          </cell>
          <cell r="B6486" t="str">
            <v>W23</v>
          </cell>
          <cell r="C6486">
            <v>43257</v>
          </cell>
          <cell r="D6486" t="str">
            <v>A</v>
          </cell>
          <cell r="E6486" t="str">
            <v>IN T/P</v>
          </cell>
          <cell r="G6486" t="str">
            <v>Old</v>
          </cell>
          <cell r="H6486" t="str">
            <v>Clear View Cover</v>
          </cell>
          <cell r="J6486">
            <v>875</v>
          </cell>
          <cell r="L6486">
            <v>0</v>
          </cell>
        </row>
        <row r="6487">
          <cell r="A6487" t="str">
            <v>M6</v>
          </cell>
          <cell r="B6487" t="str">
            <v>W23</v>
          </cell>
          <cell r="C6487">
            <v>43257</v>
          </cell>
          <cell r="D6487" t="str">
            <v>A</v>
          </cell>
          <cell r="E6487" t="str">
            <v>IN T/P</v>
          </cell>
          <cell r="G6487" t="str">
            <v>Old</v>
          </cell>
          <cell r="H6487" t="str">
            <v>Clear View Cover</v>
          </cell>
          <cell r="J6487">
            <v>485</v>
          </cell>
          <cell r="L6487">
            <v>0</v>
          </cell>
        </row>
        <row r="6488">
          <cell r="A6488" t="str">
            <v>M6</v>
          </cell>
          <cell r="B6488" t="str">
            <v>W23</v>
          </cell>
          <cell r="C6488">
            <v>43257</v>
          </cell>
          <cell r="D6488" t="str">
            <v>A</v>
          </cell>
          <cell r="E6488" t="str">
            <v>IN T/P</v>
          </cell>
          <cell r="G6488" t="str">
            <v>Old</v>
          </cell>
          <cell r="H6488" t="str">
            <v>Clear View Cover</v>
          </cell>
          <cell r="J6488">
            <v>1200</v>
          </cell>
          <cell r="L6488">
            <v>0</v>
          </cell>
        </row>
        <row r="6489">
          <cell r="A6489" t="str">
            <v>M6</v>
          </cell>
          <cell r="B6489" t="str">
            <v>W23</v>
          </cell>
          <cell r="C6489">
            <v>43257</v>
          </cell>
          <cell r="D6489" t="str">
            <v>A</v>
          </cell>
          <cell r="E6489" t="str">
            <v>IN T/P</v>
          </cell>
          <cell r="G6489" t="str">
            <v>Old</v>
          </cell>
          <cell r="H6489" t="str">
            <v>Book cover</v>
          </cell>
          <cell r="J6489">
            <v>400</v>
          </cell>
          <cell r="L6489">
            <v>0</v>
          </cell>
        </row>
        <row r="6490">
          <cell r="A6490" t="str">
            <v>M6</v>
          </cell>
          <cell r="B6490" t="str">
            <v>W23</v>
          </cell>
          <cell r="C6490">
            <v>43257</v>
          </cell>
          <cell r="D6490" t="str">
            <v>A</v>
          </cell>
          <cell r="E6490" t="str">
            <v>IN T/P</v>
          </cell>
          <cell r="G6490" t="str">
            <v>Old</v>
          </cell>
          <cell r="H6490" t="str">
            <v>Book cover</v>
          </cell>
          <cell r="J6490">
            <v>1080</v>
          </cell>
          <cell r="L6490">
            <v>0</v>
          </cell>
        </row>
        <row r="6491">
          <cell r="A6491" t="str">
            <v>M6</v>
          </cell>
          <cell r="B6491" t="str">
            <v>W23</v>
          </cell>
          <cell r="C6491">
            <v>43257</v>
          </cell>
          <cell r="D6491" t="str">
            <v>A</v>
          </cell>
          <cell r="E6491" t="str">
            <v>IN T/P</v>
          </cell>
          <cell r="G6491" t="str">
            <v>Old</v>
          </cell>
          <cell r="H6491" t="str">
            <v>Book cover</v>
          </cell>
          <cell r="J6491">
            <v>100</v>
          </cell>
          <cell r="L6491">
            <v>0</v>
          </cell>
        </row>
        <row r="6492">
          <cell r="A6492" t="str">
            <v>M6</v>
          </cell>
          <cell r="B6492" t="str">
            <v>W23</v>
          </cell>
          <cell r="C6492">
            <v>43257</v>
          </cell>
          <cell r="D6492" t="str">
            <v>A</v>
          </cell>
          <cell r="E6492" t="str">
            <v>IN VAI</v>
          </cell>
          <cell r="G6492" t="str">
            <v>Old</v>
          </cell>
          <cell r="H6492" t="str">
            <v>Flip Cover</v>
          </cell>
          <cell r="J6492">
            <v>50</v>
          </cell>
          <cell r="L6492">
            <v>0</v>
          </cell>
        </row>
        <row r="6493">
          <cell r="A6493" t="str">
            <v>M6</v>
          </cell>
          <cell r="B6493" t="str">
            <v>W23</v>
          </cell>
          <cell r="C6493">
            <v>43257</v>
          </cell>
          <cell r="D6493" t="str">
            <v>A</v>
          </cell>
          <cell r="E6493" t="str">
            <v>IN VAI</v>
          </cell>
          <cell r="G6493" t="str">
            <v>Old</v>
          </cell>
          <cell r="H6493" t="str">
            <v>Flip Cover</v>
          </cell>
          <cell r="J6493">
            <v>1500</v>
          </cell>
          <cell r="L6493">
            <v>0</v>
          </cell>
        </row>
        <row r="6494">
          <cell r="A6494" t="str">
            <v>M6</v>
          </cell>
          <cell r="B6494" t="str">
            <v>W23</v>
          </cell>
          <cell r="C6494">
            <v>43257</v>
          </cell>
          <cell r="D6494" t="str">
            <v>A</v>
          </cell>
          <cell r="E6494" t="str">
            <v>PACKING</v>
          </cell>
          <cell r="G6494" t="str">
            <v>Old</v>
          </cell>
          <cell r="H6494" t="str">
            <v>Clear View Cover</v>
          </cell>
          <cell r="J6494">
            <v>1251</v>
          </cell>
          <cell r="L6494">
            <v>11</v>
          </cell>
        </row>
        <row r="6495">
          <cell r="A6495" t="str">
            <v>M6</v>
          </cell>
          <cell r="B6495" t="str">
            <v>W23</v>
          </cell>
          <cell r="C6495">
            <v>43257</v>
          </cell>
          <cell r="D6495" t="str">
            <v>A</v>
          </cell>
          <cell r="E6495" t="str">
            <v>PACKING</v>
          </cell>
          <cell r="G6495" t="str">
            <v>Old</v>
          </cell>
          <cell r="H6495" t="str">
            <v>Clear View Cover</v>
          </cell>
          <cell r="J6495">
            <v>365</v>
          </cell>
          <cell r="L6495">
            <v>5</v>
          </cell>
        </row>
        <row r="6496">
          <cell r="A6496" t="str">
            <v>M6</v>
          </cell>
          <cell r="B6496" t="str">
            <v>W23</v>
          </cell>
          <cell r="C6496">
            <v>43257</v>
          </cell>
          <cell r="D6496" t="str">
            <v>A</v>
          </cell>
          <cell r="E6496" t="str">
            <v>PACKING</v>
          </cell>
          <cell r="G6496" t="str">
            <v>Old</v>
          </cell>
          <cell r="H6496" t="str">
            <v>Clear View Cover</v>
          </cell>
          <cell r="J6496">
            <v>647</v>
          </cell>
          <cell r="L6496">
            <v>7</v>
          </cell>
        </row>
        <row r="6497">
          <cell r="A6497" t="str">
            <v>M6</v>
          </cell>
          <cell r="B6497" t="str">
            <v>W23</v>
          </cell>
          <cell r="C6497">
            <v>43257</v>
          </cell>
          <cell r="D6497" t="str">
            <v>A</v>
          </cell>
          <cell r="E6497" t="str">
            <v>PACKING</v>
          </cell>
          <cell r="G6497" t="str">
            <v>New</v>
          </cell>
          <cell r="H6497" t="str">
            <v>Clear View Cover</v>
          </cell>
          <cell r="J6497">
            <v>320</v>
          </cell>
          <cell r="L6497">
            <v>0</v>
          </cell>
        </row>
        <row r="6498">
          <cell r="A6498" t="str">
            <v>M6</v>
          </cell>
          <cell r="B6498" t="str">
            <v>W23</v>
          </cell>
          <cell r="C6498">
            <v>43257</v>
          </cell>
          <cell r="D6498" t="str">
            <v>A</v>
          </cell>
          <cell r="E6498" t="str">
            <v>PACKING</v>
          </cell>
          <cell r="G6498" t="str">
            <v>New Silicon</v>
          </cell>
          <cell r="H6498" t="str">
            <v>Silicon</v>
          </cell>
          <cell r="J6498">
            <v>433</v>
          </cell>
          <cell r="L6498">
            <v>7</v>
          </cell>
        </row>
        <row r="6499">
          <cell r="A6499" t="str">
            <v>M6</v>
          </cell>
          <cell r="B6499" t="str">
            <v>W23</v>
          </cell>
          <cell r="C6499">
            <v>43257</v>
          </cell>
          <cell r="D6499" t="str">
            <v>A</v>
          </cell>
          <cell r="E6499" t="str">
            <v>PACKING</v>
          </cell>
          <cell r="G6499" t="str">
            <v>New Silicon</v>
          </cell>
          <cell r="H6499" t="str">
            <v>Silicon</v>
          </cell>
          <cell r="J6499">
            <v>303</v>
          </cell>
          <cell r="L6499">
            <v>3</v>
          </cell>
        </row>
        <row r="6500">
          <cell r="A6500" t="str">
            <v>M6</v>
          </cell>
          <cell r="B6500" t="str">
            <v>W23</v>
          </cell>
          <cell r="C6500">
            <v>43257</v>
          </cell>
          <cell r="D6500" t="str">
            <v>A</v>
          </cell>
          <cell r="E6500" t="str">
            <v>PACKING</v>
          </cell>
          <cell r="G6500" t="str">
            <v>New Silicon</v>
          </cell>
          <cell r="H6500" t="str">
            <v>Silicon</v>
          </cell>
          <cell r="J6500">
            <v>164</v>
          </cell>
          <cell r="L6500">
            <v>4</v>
          </cell>
        </row>
        <row r="6501">
          <cell r="A6501" t="str">
            <v>M6</v>
          </cell>
          <cell r="B6501" t="str">
            <v>W23</v>
          </cell>
          <cell r="C6501">
            <v>43257</v>
          </cell>
          <cell r="D6501" t="str">
            <v>A</v>
          </cell>
          <cell r="E6501" t="str">
            <v>PACKING</v>
          </cell>
          <cell r="G6501" t="str">
            <v>Old Silicon</v>
          </cell>
          <cell r="H6501" t="str">
            <v>Silicon</v>
          </cell>
          <cell r="J6501">
            <v>325</v>
          </cell>
          <cell r="L6501">
            <v>2</v>
          </cell>
        </row>
        <row r="6502">
          <cell r="A6502" t="str">
            <v>M6</v>
          </cell>
          <cell r="B6502" t="str">
            <v>W23</v>
          </cell>
          <cell r="C6502">
            <v>43257</v>
          </cell>
          <cell r="D6502" t="str">
            <v>A</v>
          </cell>
          <cell r="E6502" t="str">
            <v>PACKING</v>
          </cell>
          <cell r="G6502" t="str">
            <v>Old</v>
          </cell>
          <cell r="H6502" t="str">
            <v>Book cover</v>
          </cell>
          <cell r="J6502">
            <v>1164</v>
          </cell>
          <cell r="L6502">
            <v>4</v>
          </cell>
        </row>
        <row r="6503">
          <cell r="A6503" t="str">
            <v>M6</v>
          </cell>
          <cell r="B6503" t="str">
            <v>W23</v>
          </cell>
          <cell r="C6503">
            <v>43257</v>
          </cell>
          <cell r="D6503" t="str">
            <v>A</v>
          </cell>
          <cell r="E6503" t="str">
            <v>PACKING</v>
          </cell>
          <cell r="G6503" t="str">
            <v>Old</v>
          </cell>
          <cell r="H6503" t="str">
            <v>Book cover</v>
          </cell>
          <cell r="J6503">
            <v>100</v>
          </cell>
          <cell r="L6503">
            <v>2</v>
          </cell>
        </row>
        <row r="6504">
          <cell r="A6504" t="str">
            <v>M6</v>
          </cell>
          <cell r="B6504" t="str">
            <v>W23</v>
          </cell>
          <cell r="C6504">
            <v>43257</v>
          </cell>
          <cell r="D6504" t="str">
            <v>A</v>
          </cell>
          <cell r="E6504" t="str">
            <v>PACKING</v>
          </cell>
          <cell r="G6504" t="str">
            <v>Old</v>
          </cell>
          <cell r="H6504" t="str">
            <v>Book cover</v>
          </cell>
          <cell r="J6504">
            <v>83</v>
          </cell>
          <cell r="L6504">
            <v>3</v>
          </cell>
        </row>
        <row r="6505">
          <cell r="A6505" t="str">
            <v>M6</v>
          </cell>
          <cell r="B6505" t="str">
            <v>W23</v>
          </cell>
          <cell r="C6505">
            <v>43257</v>
          </cell>
          <cell r="D6505" t="str">
            <v>A</v>
          </cell>
          <cell r="E6505" t="str">
            <v>PACKING</v>
          </cell>
          <cell r="G6505" t="str">
            <v>Old</v>
          </cell>
          <cell r="H6505" t="str">
            <v>Book cover</v>
          </cell>
          <cell r="J6505">
            <v>321</v>
          </cell>
          <cell r="L6505">
            <v>1</v>
          </cell>
        </row>
        <row r="6506">
          <cell r="A6506" t="str">
            <v>M6</v>
          </cell>
          <cell r="B6506" t="str">
            <v>W23</v>
          </cell>
          <cell r="C6506">
            <v>43257</v>
          </cell>
          <cell r="D6506" t="str">
            <v>A</v>
          </cell>
          <cell r="E6506" t="str">
            <v>PACKING</v>
          </cell>
          <cell r="G6506" t="str">
            <v>Old</v>
          </cell>
          <cell r="H6506" t="str">
            <v>Book cover</v>
          </cell>
          <cell r="J6506">
            <v>510</v>
          </cell>
          <cell r="L6506">
            <v>10</v>
          </cell>
        </row>
        <row r="6507">
          <cell r="A6507" t="str">
            <v>M6</v>
          </cell>
          <cell r="B6507" t="str">
            <v>W23</v>
          </cell>
          <cell r="C6507">
            <v>43257</v>
          </cell>
          <cell r="D6507" t="str">
            <v>A</v>
          </cell>
          <cell r="E6507" t="str">
            <v>PACKING</v>
          </cell>
          <cell r="G6507" t="str">
            <v>Old</v>
          </cell>
          <cell r="H6507" t="str">
            <v>Clear View Cover</v>
          </cell>
          <cell r="J6507">
            <v>537</v>
          </cell>
          <cell r="L6507">
            <v>17</v>
          </cell>
        </row>
        <row r="6508">
          <cell r="A6508" t="str">
            <v>M6</v>
          </cell>
          <cell r="B6508" t="str">
            <v>W23</v>
          </cell>
          <cell r="C6508">
            <v>43257</v>
          </cell>
          <cell r="D6508" t="str">
            <v>A</v>
          </cell>
          <cell r="E6508" t="str">
            <v>PACKING</v>
          </cell>
          <cell r="G6508" t="str">
            <v>Old</v>
          </cell>
          <cell r="H6508" t="str">
            <v>Book cover</v>
          </cell>
          <cell r="J6508">
            <v>842</v>
          </cell>
          <cell r="L6508">
            <v>2</v>
          </cell>
        </row>
        <row r="6509">
          <cell r="A6509" t="str">
            <v>M6</v>
          </cell>
          <cell r="B6509" t="str">
            <v>W23</v>
          </cell>
          <cell r="C6509">
            <v>43257</v>
          </cell>
          <cell r="D6509" t="str">
            <v>A</v>
          </cell>
          <cell r="E6509" t="str">
            <v>PACKING</v>
          </cell>
          <cell r="G6509" t="str">
            <v>Old</v>
          </cell>
          <cell r="H6509" t="str">
            <v>Flip Cover</v>
          </cell>
          <cell r="J6509">
            <v>1261</v>
          </cell>
          <cell r="L6509">
            <v>1</v>
          </cell>
        </row>
        <row r="6510">
          <cell r="A6510" t="str">
            <v>M6</v>
          </cell>
          <cell r="B6510" t="str">
            <v>W23</v>
          </cell>
          <cell r="C6510">
            <v>43257</v>
          </cell>
          <cell r="D6510" t="str">
            <v>A</v>
          </cell>
          <cell r="E6510" t="str">
            <v>PACKING</v>
          </cell>
          <cell r="G6510" t="str">
            <v>Old</v>
          </cell>
          <cell r="H6510" t="str">
            <v>Clear View Cover</v>
          </cell>
          <cell r="J6510">
            <v>542</v>
          </cell>
          <cell r="L6510">
            <v>22</v>
          </cell>
        </row>
        <row r="6511">
          <cell r="A6511" t="str">
            <v>M6</v>
          </cell>
          <cell r="B6511" t="str">
            <v>W23</v>
          </cell>
          <cell r="C6511">
            <v>43257</v>
          </cell>
          <cell r="D6511" t="str">
            <v>A</v>
          </cell>
          <cell r="E6511" t="str">
            <v>PACKING</v>
          </cell>
          <cell r="G6511" t="str">
            <v>Old</v>
          </cell>
          <cell r="H6511" t="str">
            <v>Clear View Cover</v>
          </cell>
          <cell r="J6511">
            <v>760</v>
          </cell>
          <cell r="L6511">
            <v>0</v>
          </cell>
        </row>
        <row r="6512">
          <cell r="A6512" t="str">
            <v>M6</v>
          </cell>
          <cell r="B6512" t="str">
            <v>W23</v>
          </cell>
          <cell r="C6512">
            <v>43257</v>
          </cell>
          <cell r="D6512" t="str">
            <v>A</v>
          </cell>
          <cell r="E6512" t="str">
            <v>PACKING</v>
          </cell>
          <cell r="G6512" t="str">
            <v>Old</v>
          </cell>
          <cell r="H6512" t="str">
            <v>Flip Cover</v>
          </cell>
          <cell r="J6512">
            <v>320</v>
          </cell>
          <cell r="L6512">
            <v>0</v>
          </cell>
        </row>
        <row r="6513">
          <cell r="A6513" t="str">
            <v>M6</v>
          </cell>
          <cell r="B6513" t="str">
            <v>W23</v>
          </cell>
          <cell r="C6513">
            <v>43257</v>
          </cell>
          <cell r="D6513" t="str">
            <v>A</v>
          </cell>
          <cell r="E6513" t="str">
            <v>PACKING</v>
          </cell>
          <cell r="G6513" t="str">
            <v>New</v>
          </cell>
          <cell r="H6513" t="str">
            <v>Clear View Cover</v>
          </cell>
          <cell r="J6513">
            <v>946</v>
          </cell>
          <cell r="L6513">
            <v>4</v>
          </cell>
        </row>
        <row r="6514">
          <cell r="A6514" t="str">
            <v>M6</v>
          </cell>
          <cell r="B6514" t="str">
            <v>W23</v>
          </cell>
          <cell r="C6514">
            <v>43257</v>
          </cell>
          <cell r="D6514" t="str">
            <v>A</v>
          </cell>
          <cell r="E6514" t="str">
            <v>PACKING</v>
          </cell>
          <cell r="G6514" t="str">
            <v>New</v>
          </cell>
          <cell r="H6514" t="str">
            <v>Clear View Cover</v>
          </cell>
          <cell r="J6514">
            <v>1774</v>
          </cell>
          <cell r="L6514">
            <v>14</v>
          </cell>
        </row>
        <row r="6515">
          <cell r="A6515" t="str">
            <v>M6</v>
          </cell>
          <cell r="B6515" t="str">
            <v>W23</v>
          </cell>
          <cell r="C6515">
            <v>43257</v>
          </cell>
          <cell r="D6515" t="str">
            <v>A</v>
          </cell>
          <cell r="E6515" t="str">
            <v>PACKING</v>
          </cell>
          <cell r="G6515" t="str">
            <v>New</v>
          </cell>
          <cell r="H6515" t="str">
            <v>Clear View Cover</v>
          </cell>
          <cell r="J6515">
            <v>204</v>
          </cell>
          <cell r="L6515">
            <v>4</v>
          </cell>
        </row>
        <row r="6516">
          <cell r="A6516" t="str">
            <v>M6</v>
          </cell>
          <cell r="B6516" t="str">
            <v>W23</v>
          </cell>
          <cell r="C6516">
            <v>43257</v>
          </cell>
          <cell r="D6516" t="str">
            <v>A</v>
          </cell>
          <cell r="E6516" t="str">
            <v>PACKING</v>
          </cell>
          <cell r="G6516" t="str">
            <v>New</v>
          </cell>
          <cell r="H6516" t="str">
            <v>Clear View Cover</v>
          </cell>
          <cell r="J6516">
            <v>161</v>
          </cell>
          <cell r="L6516">
            <v>1</v>
          </cell>
        </row>
        <row r="6517">
          <cell r="A6517" t="str">
            <v>M6</v>
          </cell>
          <cell r="B6517" t="str">
            <v>W23</v>
          </cell>
          <cell r="C6517">
            <v>43257</v>
          </cell>
          <cell r="D6517" t="str">
            <v>A</v>
          </cell>
          <cell r="E6517" t="str">
            <v>EDGE COATING</v>
          </cell>
          <cell r="G6517" t="str">
            <v>Old</v>
          </cell>
          <cell r="H6517" t="str">
            <v>Book cover</v>
          </cell>
          <cell r="J6517">
            <v>1395</v>
          </cell>
          <cell r="L6517">
            <v>0</v>
          </cell>
        </row>
        <row r="6518">
          <cell r="A6518" t="str">
            <v>M6</v>
          </cell>
          <cell r="B6518" t="str">
            <v>W23</v>
          </cell>
          <cell r="C6518">
            <v>43257</v>
          </cell>
          <cell r="D6518" t="str">
            <v>A</v>
          </cell>
          <cell r="E6518" t="str">
            <v>EDGE COATING</v>
          </cell>
          <cell r="G6518" t="str">
            <v>Old</v>
          </cell>
          <cell r="H6518" t="str">
            <v>Book cover</v>
          </cell>
          <cell r="J6518">
            <v>76</v>
          </cell>
          <cell r="L6518">
            <v>0</v>
          </cell>
        </row>
        <row r="6519">
          <cell r="A6519" t="str">
            <v>M6</v>
          </cell>
          <cell r="B6519" t="str">
            <v>W23</v>
          </cell>
          <cell r="C6519">
            <v>43257</v>
          </cell>
          <cell r="D6519" t="str">
            <v>A</v>
          </cell>
          <cell r="E6519" t="str">
            <v>EDGE COATING</v>
          </cell>
          <cell r="G6519" t="str">
            <v>Old</v>
          </cell>
          <cell r="H6519" t="str">
            <v>Book cover</v>
          </cell>
          <cell r="J6519">
            <v>502</v>
          </cell>
          <cell r="L6519">
            <v>0</v>
          </cell>
        </row>
        <row r="6520">
          <cell r="A6520" t="str">
            <v>M6</v>
          </cell>
          <cell r="B6520" t="str">
            <v>W23</v>
          </cell>
          <cell r="C6520">
            <v>43257</v>
          </cell>
          <cell r="D6520" t="str">
            <v>A</v>
          </cell>
          <cell r="E6520" t="str">
            <v>EDGE COATING</v>
          </cell>
          <cell r="G6520" t="str">
            <v>Old</v>
          </cell>
          <cell r="H6520" t="str">
            <v>Book cover</v>
          </cell>
          <cell r="J6520">
            <v>90</v>
          </cell>
          <cell r="L6520">
            <v>0</v>
          </cell>
        </row>
        <row r="6521">
          <cell r="A6521" t="str">
            <v>M6</v>
          </cell>
          <cell r="B6521" t="str">
            <v>W23</v>
          </cell>
          <cell r="C6521">
            <v>43257</v>
          </cell>
          <cell r="D6521" t="str">
            <v>A</v>
          </cell>
          <cell r="E6521" t="str">
            <v>EDGE COATING</v>
          </cell>
          <cell r="G6521" t="str">
            <v>Old</v>
          </cell>
          <cell r="H6521" t="str">
            <v>Book cover</v>
          </cell>
          <cell r="J6521">
            <v>911</v>
          </cell>
          <cell r="L6521">
            <v>0</v>
          </cell>
        </row>
        <row r="6522">
          <cell r="A6522" t="str">
            <v>M6</v>
          </cell>
          <cell r="B6522" t="str">
            <v>W23</v>
          </cell>
          <cell r="C6522">
            <v>43257</v>
          </cell>
          <cell r="D6522" t="str">
            <v>A</v>
          </cell>
          <cell r="E6522" t="str">
            <v>EDGE COATING</v>
          </cell>
          <cell r="G6522" t="str">
            <v>Old</v>
          </cell>
          <cell r="H6522" t="str">
            <v>Book cover</v>
          </cell>
          <cell r="J6522">
            <v>1222</v>
          </cell>
          <cell r="L6522">
            <v>0</v>
          </cell>
        </row>
        <row r="6523">
          <cell r="A6523" t="str">
            <v>M6</v>
          </cell>
          <cell r="B6523" t="str">
            <v>W23</v>
          </cell>
          <cell r="C6523">
            <v>43257</v>
          </cell>
          <cell r="D6523" t="str">
            <v>A</v>
          </cell>
          <cell r="E6523" t="str">
            <v>EDGE COATING</v>
          </cell>
          <cell r="G6523" t="str">
            <v>Old</v>
          </cell>
          <cell r="H6523" t="str">
            <v>Book cover</v>
          </cell>
          <cell r="J6523">
            <v>525</v>
          </cell>
          <cell r="L6523">
            <v>0</v>
          </cell>
        </row>
        <row r="6524">
          <cell r="A6524" t="str">
            <v>M6</v>
          </cell>
          <cell r="B6524" t="str">
            <v>W23</v>
          </cell>
          <cell r="C6524">
            <v>43257</v>
          </cell>
          <cell r="D6524" t="str">
            <v>A</v>
          </cell>
          <cell r="E6524" t="str">
            <v>EDGE COATING</v>
          </cell>
          <cell r="G6524" t="str">
            <v>Old</v>
          </cell>
          <cell r="H6524" t="str">
            <v>Book cover</v>
          </cell>
          <cell r="J6524">
            <v>73</v>
          </cell>
          <cell r="L6524">
            <v>0</v>
          </cell>
        </row>
        <row r="6525">
          <cell r="A6525" t="str">
            <v>M6</v>
          </cell>
          <cell r="B6525" t="str">
            <v>W23</v>
          </cell>
          <cell r="C6525">
            <v>43257</v>
          </cell>
          <cell r="D6525" t="str">
            <v>A</v>
          </cell>
          <cell r="E6525" t="str">
            <v>EDGE COATING</v>
          </cell>
          <cell r="G6525" t="str">
            <v>Old</v>
          </cell>
          <cell r="H6525" t="str">
            <v>Book cover</v>
          </cell>
          <cell r="J6525">
            <v>14</v>
          </cell>
          <cell r="L6525">
            <v>0</v>
          </cell>
        </row>
        <row r="6526">
          <cell r="A6526" t="str">
            <v>M6</v>
          </cell>
          <cell r="B6526" t="str">
            <v>W23</v>
          </cell>
          <cell r="C6526">
            <v>43257</v>
          </cell>
          <cell r="D6526" t="str">
            <v>B</v>
          </cell>
          <cell r="E6526" t="str">
            <v>IN T/P</v>
          </cell>
          <cell r="G6526" t="str">
            <v>Old</v>
          </cell>
          <cell r="H6526" t="str">
            <v>Book cover</v>
          </cell>
          <cell r="J6526">
            <v>443</v>
          </cell>
          <cell r="L6526">
            <v>0</v>
          </cell>
        </row>
        <row r="6527">
          <cell r="A6527" t="str">
            <v>M6</v>
          </cell>
          <cell r="B6527" t="str">
            <v>W23</v>
          </cell>
          <cell r="C6527">
            <v>43257</v>
          </cell>
          <cell r="D6527" t="str">
            <v>B</v>
          </cell>
          <cell r="E6527" t="str">
            <v>IN T/P</v>
          </cell>
          <cell r="G6527" t="str">
            <v>Old</v>
          </cell>
          <cell r="H6527" t="str">
            <v>Book cover</v>
          </cell>
          <cell r="J6527">
            <v>370</v>
          </cell>
          <cell r="L6527">
            <v>0</v>
          </cell>
        </row>
        <row r="6528">
          <cell r="A6528" t="str">
            <v>M6</v>
          </cell>
          <cell r="B6528" t="str">
            <v>W23</v>
          </cell>
          <cell r="C6528">
            <v>43257</v>
          </cell>
          <cell r="D6528" t="str">
            <v>B</v>
          </cell>
          <cell r="E6528" t="str">
            <v>IN T/P</v>
          </cell>
          <cell r="G6528" t="str">
            <v>Old</v>
          </cell>
          <cell r="H6528" t="str">
            <v>Book cover</v>
          </cell>
          <cell r="J6528">
            <v>273</v>
          </cell>
          <cell r="L6528">
            <v>1</v>
          </cell>
        </row>
        <row r="6529">
          <cell r="A6529" t="str">
            <v>M6</v>
          </cell>
          <cell r="B6529" t="str">
            <v>W23</v>
          </cell>
          <cell r="C6529">
            <v>43257</v>
          </cell>
          <cell r="D6529" t="str">
            <v>B</v>
          </cell>
          <cell r="E6529" t="str">
            <v>EDGE COATING</v>
          </cell>
          <cell r="G6529" t="str">
            <v>Old</v>
          </cell>
          <cell r="H6529" t="str">
            <v>Book cover</v>
          </cell>
          <cell r="J6529">
            <v>126</v>
          </cell>
          <cell r="L6529">
            <v>0</v>
          </cell>
        </row>
        <row r="6530">
          <cell r="A6530" t="str">
            <v>M6</v>
          </cell>
          <cell r="B6530" t="str">
            <v>W23</v>
          </cell>
          <cell r="C6530">
            <v>43257</v>
          </cell>
          <cell r="D6530" t="str">
            <v>B</v>
          </cell>
          <cell r="E6530" t="str">
            <v>EDGE COATING</v>
          </cell>
          <cell r="G6530" t="str">
            <v>Old</v>
          </cell>
          <cell r="H6530" t="str">
            <v>Book cover</v>
          </cell>
          <cell r="J6530">
            <v>418</v>
          </cell>
          <cell r="L6530">
            <v>0</v>
          </cell>
        </row>
        <row r="6531">
          <cell r="A6531" t="str">
            <v>M6</v>
          </cell>
          <cell r="B6531" t="str">
            <v>W23</v>
          </cell>
          <cell r="C6531">
            <v>43257</v>
          </cell>
          <cell r="D6531" t="str">
            <v>B</v>
          </cell>
          <cell r="E6531" t="str">
            <v>EDGE COATING</v>
          </cell>
          <cell r="G6531" t="str">
            <v>Old</v>
          </cell>
          <cell r="H6531" t="str">
            <v>Book cover</v>
          </cell>
          <cell r="J6531">
            <v>482</v>
          </cell>
          <cell r="L6531">
            <v>0</v>
          </cell>
        </row>
        <row r="6532">
          <cell r="A6532" t="str">
            <v>M6</v>
          </cell>
          <cell r="B6532" t="str">
            <v>W23</v>
          </cell>
          <cell r="C6532">
            <v>43257</v>
          </cell>
          <cell r="D6532" t="str">
            <v>B</v>
          </cell>
          <cell r="E6532" t="str">
            <v>EDGE COATING</v>
          </cell>
          <cell r="G6532" t="str">
            <v>Old</v>
          </cell>
          <cell r="H6532" t="str">
            <v>Book cover</v>
          </cell>
          <cell r="J6532">
            <v>387</v>
          </cell>
          <cell r="L6532">
            <v>0</v>
          </cell>
        </row>
        <row r="6533">
          <cell r="A6533" t="str">
            <v>M6</v>
          </cell>
          <cell r="B6533" t="str">
            <v>W23</v>
          </cell>
          <cell r="C6533">
            <v>43257</v>
          </cell>
          <cell r="D6533" t="str">
            <v>B</v>
          </cell>
          <cell r="E6533" t="str">
            <v>ASSY</v>
          </cell>
          <cell r="G6533" t="str">
            <v>Old</v>
          </cell>
          <cell r="H6533" t="str">
            <v>Book cover</v>
          </cell>
          <cell r="J6533">
            <v>663</v>
          </cell>
          <cell r="L6533">
            <v>0</v>
          </cell>
        </row>
        <row r="6534">
          <cell r="A6534" t="str">
            <v>M6</v>
          </cell>
          <cell r="B6534" t="str">
            <v>W23</v>
          </cell>
          <cell r="C6534">
            <v>43257</v>
          </cell>
          <cell r="D6534" t="str">
            <v>B</v>
          </cell>
          <cell r="E6534" t="str">
            <v>ASSY</v>
          </cell>
          <cell r="G6534" t="str">
            <v>Old</v>
          </cell>
          <cell r="H6534" t="str">
            <v>Book cover</v>
          </cell>
          <cell r="J6534">
            <v>93</v>
          </cell>
          <cell r="L6534">
            <v>0</v>
          </cell>
        </row>
        <row r="6535">
          <cell r="A6535" t="str">
            <v>M6</v>
          </cell>
          <cell r="B6535" t="str">
            <v>W23</v>
          </cell>
          <cell r="C6535">
            <v>43257</v>
          </cell>
          <cell r="D6535" t="str">
            <v>B</v>
          </cell>
          <cell r="E6535" t="str">
            <v>ASSY</v>
          </cell>
          <cell r="G6535" t="str">
            <v>Old</v>
          </cell>
          <cell r="H6535" t="str">
            <v>Book cover</v>
          </cell>
          <cell r="J6535">
            <v>360</v>
          </cell>
          <cell r="L6535">
            <v>0</v>
          </cell>
        </row>
        <row r="6536">
          <cell r="A6536" t="str">
            <v>M6</v>
          </cell>
          <cell r="B6536" t="str">
            <v>W23</v>
          </cell>
          <cell r="C6536">
            <v>43258</v>
          </cell>
          <cell r="D6536" t="str">
            <v>A</v>
          </cell>
          <cell r="E6536" t="str">
            <v>ASSY</v>
          </cell>
          <cell r="G6536" t="str">
            <v>Old</v>
          </cell>
          <cell r="H6536" t="str">
            <v>Clear View Cover</v>
          </cell>
          <cell r="J6536">
            <v>722</v>
          </cell>
          <cell r="L6536">
            <v>0</v>
          </cell>
        </row>
        <row r="6537">
          <cell r="A6537" t="str">
            <v>M6</v>
          </cell>
          <cell r="B6537" t="str">
            <v>W23</v>
          </cell>
          <cell r="C6537">
            <v>43258</v>
          </cell>
          <cell r="D6537" t="str">
            <v>A</v>
          </cell>
          <cell r="E6537" t="str">
            <v>ASSY</v>
          </cell>
          <cell r="G6537" t="str">
            <v>Old</v>
          </cell>
          <cell r="H6537" t="str">
            <v>Clear View Cover</v>
          </cell>
          <cell r="J6537">
            <v>1504</v>
          </cell>
          <cell r="L6537">
            <v>7</v>
          </cell>
        </row>
        <row r="6538">
          <cell r="A6538" t="str">
            <v>M6</v>
          </cell>
          <cell r="B6538" t="str">
            <v>W23</v>
          </cell>
          <cell r="C6538">
            <v>43258</v>
          </cell>
          <cell r="D6538" t="str">
            <v>A</v>
          </cell>
          <cell r="E6538" t="str">
            <v>ASSY</v>
          </cell>
          <cell r="G6538" t="str">
            <v>Old</v>
          </cell>
          <cell r="H6538" t="str">
            <v>Clear View Cover</v>
          </cell>
          <cell r="J6538">
            <v>266</v>
          </cell>
          <cell r="L6538">
            <v>0</v>
          </cell>
        </row>
        <row r="6539">
          <cell r="A6539" t="str">
            <v>M6</v>
          </cell>
          <cell r="B6539" t="str">
            <v>W23</v>
          </cell>
          <cell r="C6539">
            <v>43258</v>
          </cell>
          <cell r="D6539" t="str">
            <v>A</v>
          </cell>
          <cell r="E6539" t="str">
            <v>ASSY</v>
          </cell>
          <cell r="G6539" t="str">
            <v>New</v>
          </cell>
          <cell r="H6539" t="str">
            <v>Clear View Cover</v>
          </cell>
          <cell r="J6539">
            <v>1573</v>
          </cell>
          <cell r="L6539">
            <v>5</v>
          </cell>
        </row>
        <row r="6540">
          <cell r="A6540" t="str">
            <v>M6</v>
          </cell>
          <cell r="B6540" t="str">
            <v>W23</v>
          </cell>
          <cell r="C6540">
            <v>43258</v>
          </cell>
          <cell r="D6540" t="str">
            <v>A</v>
          </cell>
          <cell r="E6540" t="str">
            <v>ASSY</v>
          </cell>
          <cell r="G6540" t="str">
            <v>Old</v>
          </cell>
          <cell r="H6540" t="str">
            <v>Clear View Cover</v>
          </cell>
          <cell r="J6540">
            <v>411</v>
          </cell>
          <cell r="L6540">
            <v>0</v>
          </cell>
        </row>
        <row r="6541">
          <cell r="A6541" t="str">
            <v>M6</v>
          </cell>
          <cell r="B6541" t="str">
            <v>W23</v>
          </cell>
          <cell r="C6541">
            <v>43258</v>
          </cell>
          <cell r="D6541" t="str">
            <v>A</v>
          </cell>
          <cell r="E6541" t="str">
            <v>ASSY</v>
          </cell>
          <cell r="G6541" t="str">
            <v>Old</v>
          </cell>
          <cell r="H6541" t="str">
            <v>Clear View Cover</v>
          </cell>
          <cell r="J6541">
            <v>310</v>
          </cell>
          <cell r="L6541">
            <v>0</v>
          </cell>
        </row>
        <row r="6542">
          <cell r="A6542" t="str">
            <v>M6</v>
          </cell>
          <cell r="B6542" t="str">
            <v>W23</v>
          </cell>
          <cell r="C6542">
            <v>43258</v>
          </cell>
          <cell r="D6542" t="str">
            <v>A</v>
          </cell>
          <cell r="E6542" t="str">
            <v>ASSY</v>
          </cell>
          <cell r="G6542" t="str">
            <v>New</v>
          </cell>
          <cell r="H6542" t="str">
            <v>Clear View Cover</v>
          </cell>
          <cell r="J6542">
            <v>660</v>
          </cell>
          <cell r="L6542">
            <v>0</v>
          </cell>
        </row>
        <row r="6543">
          <cell r="A6543" t="str">
            <v>M6</v>
          </cell>
          <cell r="B6543" t="str">
            <v>W23</v>
          </cell>
          <cell r="C6543">
            <v>43258</v>
          </cell>
          <cell r="D6543" t="str">
            <v>A</v>
          </cell>
          <cell r="E6543" t="str">
            <v>MAIN HEATING</v>
          </cell>
          <cell r="G6543" t="str">
            <v>New</v>
          </cell>
          <cell r="H6543" t="str">
            <v>Clear View Cover</v>
          </cell>
          <cell r="J6543">
            <v>2041</v>
          </cell>
          <cell r="L6543">
            <v>7</v>
          </cell>
        </row>
        <row r="6544">
          <cell r="A6544" t="str">
            <v>M6</v>
          </cell>
          <cell r="B6544" t="str">
            <v>W23</v>
          </cell>
          <cell r="C6544">
            <v>43258</v>
          </cell>
          <cell r="D6544" t="str">
            <v>A</v>
          </cell>
          <cell r="E6544" t="str">
            <v>MAIN HEATING</v>
          </cell>
          <cell r="G6544" t="str">
            <v>New</v>
          </cell>
          <cell r="H6544" t="str">
            <v>Clear View Cover</v>
          </cell>
          <cell r="J6544">
            <v>1742</v>
          </cell>
          <cell r="L6544">
            <v>6</v>
          </cell>
        </row>
        <row r="6545">
          <cell r="A6545" t="str">
            <v>M6</v>
          </cell>
          <cell r="B6545" t="str">
            <v>W23</v>
          </cell>
          <cell r="C6545">
            <v>43258</v>
          </cell>
          <cell r="D6545" t="str">
            <v>A</v>
          </cell>
          <cell r="E6545" t="str">
            <v>MAIN HEATING</v>
          </cell>
          <cell r="G6545" t="str">
            <v>Old</v>
          </cell>
          <cell r="H6545" t="str">
            <v>Clear View Cover</v>
          </cell>
          <cell r="J6545">
            <v>696</v>
          </cell>
          <cell r="L6545">
            <v>0</v>
          </cell>
        </row>
        <row r="6546">
          <cell r="A6546" t="str">
            <v>M6</v>
          </cell>
          <cell r="B6546" t="str">
            <v>W23</v>
          </cell>
          <cell r="C6546">
            <v>43258</v>
          </cell>
          <cell r="D6546" t="str">
            <v>A</v>
          </cell>
          <cell r="E6546" t="str">
            <v>MAIN HEATING</v>
          </cell>
          <cell r="G6546" t="str">
            <v>Old</v>
          </cell>
          <cell r="H6546" t="str">
            <v>Clear View Cover</v>
          </cell>
          <cell r="J6546">
            <v>955</v>
          </cell>
          <cell r="L6546">
            <v>3</v>
          </cell>
        </row>
        <row r="6547">
          <cell r="A6547" t="str">
            <v>M6</v>
          </cell>
          <cell r="B6547" t="str">
            <v>W23</v>
          </cell>
          <cell r="C6547">
            <v>43258</v>
          </cell>
          <cell r="D6547" t="str">
            <v>A</v>
          </cell>
          <cell r="E6547" t="str">
            <v>MAIN HEATING</v>
          </cell>
          <cell r="G6547" t="str">
            <v>Old</v>
          </cell>
          <cell r="H6547" t="str">
            <v>Clear View Cover</v>
          </cell>
          <cell r="J6547">
            <v>803</v>
          </cell>
          <cell r="L6547">
            <v>0</v>
          </cell>
        </row>
        <row r="6548">
          <cell r="A6548" t="str">
            <v>M6</v>
          </cell>
          <cell r="B6548" t="str">
            <v>W23</v>
          </cell>
          <cell r="C6548">
            <v>43258</v>
          </cell>
          <cell r="D6548" t="str">
            <v>A</v>
          </cell>
          <cell r="E6548" t="str">
            <v>MAIN HEATING</v>
          </cell>
          <cell r="G6548" t="str">
            <v>Old</v>
          </cell>
          <cell r="H6548" t="str">
            <v>Clear View Cover</v>
          </cell>
          <cell r="J6548">
            <v>860</v>
          </cell>
          <cell r="L6548">
            <v>0</v>
          </cell>
        </row>
        <row r="6549">
          <cell r="A6549" t="str">
            <v>M6</v>
          </cell>
          <cell r="B6549" t="str">
            <v>W23</v>
          </cell>
          <cell r="C6549">
            <v>43258</v>
          </cell>
          <cell r="D6549" t="str">
            <v>A</v>
          </cell>
          <cell r="E6549" t="str">
            <v>MAIN HEATING</v>
          </cell>
          <cell r="G6549" t="str">
            <v>Old</v>
          </cell>
          <cell r="H6549" t="str">
            <v>Clear View Cover</v>
          </cell>
          <cell r="J6549">
            <v>479</v>
          </cell>
          <cell r="L6549">
            <v>0</v>
          </cell>
        </row>
        <row r="6550">
          <cell r="A6550" t="str">
            <v>M6</v>
          </cell>
          <cell r="B6550" t="str">
            <v>W23</v>
          </cell>
          <cell r="C6550">
            <v>43258</v>
          </cell>
          <cell r="D6550" t="str">
            <v>A</v>
          </cell>
          <cell r="E6550" t="str">
            <v>MAIN HEATING</v>
          </cell>
          <cell r="G6550" t="str">
            <v>Old</v>
          </cell>
          <cell r="H6550" t="str">
            <v>Clear View Cover</v>
          </cell>
          <cell r="J6550">
            <v>164</v>
          </cell>
          <cell r="L6550">
            <v>0</v>
          </cell>
        </row>
        <row r="6551">
          <cell r="A6551" t="str">
            <v>M6</v>
          </cell>
          <cell r="B6551" t="str">
            <v>W23</v>
          </cell>
          <cell r="C6551">
            <v>43258</v>
          </cell>
          <cell r="D6551" t="str">
            <v>A</v>
          </cell>
          <cell r="E6551" t="str">
            <v>PACKING</v>
          </cell>
          <cell r="G6551" t="str">
            <v>Old</v>
          </cell>
          <cell r="H6551" t="str">
            <v>Book cover</v>
          </cell>
          <cell r="J6551">
            <v>1027</v>
          </cell>
          <cell r="L6551">
            <v>27</v>
          </cell>
        </row>
        <row r="6552">
          <cell r="A6552" t="str">
            <v>M6</v>
          </cell>
          <cell r="B6552" t="str">
            <v>W23</v>
          </cell>
          <cell r="C6552">
            <v>43258</v>
          </cell>
          <cell r="D6552" t="str">
            <v>A</v>
          </cell>
          <cell r="E6552" t="str">
            <v>MAIN HEATING</v>
          </cell>
          <cell r="G6552" t="str">
            <v>Old</v>
          </cell>
          <cell r="H6552" t="str">
            <v>Clear View Cover</v>
          </cell>
          <cell r="J6552">
            <v>223</v>
          </cell>
          <cell r="L6552">
            <v>4</v>
          </cell>
        </row>
        <row r="6553">
          <cell r="A6553" t="str">
            <v>M6</v>
          </cell>
          <cell r="B6553" t="str">
            <v>W23</v>
          </cell>
          <cell r="C6553">
            <v>43258</v>
          </cell>
          <cell r="D6553" t="str">
            <v>A</v>
          </cell>
          <cell r="E6553" t="str">
            <v>MAIN HEATING</v>
          </cell>
          <cell r="G6553" t="str">
            <v>Old</v>
          </cell>
          <cell r="H6553" t="str">
            <v>Clear View Cover</v>
          </cell>
          <cell r="J6553">
            <v>645</v>
          </cell>
          <cell r="L6553">
            <v>5</v>
          </cell>
        </row>
        <row r="6554">
          <cell r="A6554" t="str">
            <v>M6</v>
          </cell>
          <cell r="B6554" t="str">
            <v>W23</v>
          </cell>
          <cell r="C6554">
            <v>43258</v>
          </cell>
          <cell r="D6554" t="str">
            <v>A</v>
          </cell>
          <cell r="E6554" t="str">
            <v>MAIN HEATING</v>
          </cell>
          <cell r="G6554" t="str">
            <v>Old</v>
          </cell>
          <cell r="H6554" t="str">
            <v>Clear View Cover</v>
          </cell>
          <cell r="J6554">
            <v>51</v>
          </cell>
          <cell r="L6554">
            <v>0</v>
          </cell>
        </row>
        <row r="6555">
          <cell r="A6555" t="str">
            <v>M6</v>
          </cell>
          <cell r="B6555" t="str">
            <v>W23</v>
          </cell>
          <cell r="C6555">
            <v>43258</v>
          </cell>
          <cell r="D6555" t="str">
            <v>A</v>
          </cell>
          <cell r="E6555" t="str">
            <v>IN T/P</v>
          </cell>
          <cell r="G6555" t="str">
            <v>New</v>
          </cell>
          <cell r="H6555" t="str">
            <v>Clear View Cover</v>
          </cell>
          <cell r="J6555">
            <v>535</v>
          </cell>
          <cell r="L6555">
            <v>0</v>
          </cell>
        </row>
        <row r="6556">
          <cell r="A6556" t="str">
            <v>M6</v>
          </cell>
          <cell r="B6556" t="str">
            <v>W23</v>
          </cell>
          <cell r="C6556">
            <v>43258</v>
          </cell>
          <cell r="D6556" t="str">
            <v>A</v>
          </cell>
          <cell r="E6556" t="str">
            <v>IN T/P</v>
          </cell>
          <cell r="G6556" t="str">
            <v>New</v>
          </cell>
          <cell r="H6556" t="str">
            <v>Clear View Cover</v>
          </cell>
          <cell r="J6556">
            <v>2548</v>
          </cell>
          <cell r="L6556">
            <v>2</v>
          </cell>
        </row>
        <row r="6557">
          <cell r="A6557" t="str">
            <v>M6</v>
          </cell>
          <cell r="B6557" t="str">
            <v>W23</v>
          </cell>
          <cell r="C6557">
            <v>43258</v>
          </cell>
          <cell r="D6557" t="str">
            <v>A</v>
          </cell>
          <cell r="E6557" t="str">
            <v>IN T/P</v>
          </cell>
          <cell r="G6557" t="str">
            <v>New</v>
          </cell>
          <cell r="H6557" t="str">
            <v>Clear View Cover</v>
          </cell>
          <cell r="J6557">
            <v>1274</v>
          </cell>
          <cell r="L6557">
            <v>0</v>
          </cell>
        </row>
        <row r="6558">
          <cell r="A6558" t="str">
            <v>M6</v>
          </cell>
          <cell r="B6558" t="str">
            <v>W23</v>
          </cell>
          <cell r="C6558">
            <v>43258</v>
          </cell>
          <cell r="D6558" t="str">
            <v>A</v>
          </cell>
          <cell r="E6558" t="str">
            <v>IN T/P</v>
          </cell>
          <cell r="G6558" t="str">
            <v>Old</v>
          </cell>
          <cell r="H6558" t="str">
            <v>Clear View Cover</v>
          </cell>
          <cell r="J6558">
            <v>90</v>
          </cell>
          <cell r="L6558">
            <v>0</v>
          </cell>
        </row>
        <row r="6559">
          <cell r="A6559" t="str">
            <v>M6</v>
          </cell>
          <cell r="B6559" t="str">
            <v>W23</v>
          </cell>
          <cell r="C6559">
            <v>43258</v>
          </cell>
          <cell r="D6559" t="str">
            <v>A</v>
          </cell>
          <cell r="E6559" t="str">
            <v>IN T/P</v>
          </cell>
          <cell r="G6559" t="str">
            <v>Old</v>
          </cell>
          <cell r="H6559" t="str">
            <v>Clear View Cover</v>
          </cell>
          <cell r="J6559">
            <v>109</v>
          </cell>
          <cell r="L6559">
            <v>0</v>
          </cell>
        </row>
        <row r="6560">
          <cell r="A6560" t="str">
            <v>M6</v>
          </cell>
          <cell r="B6560" t="str">
            <v>W23</v>
          </cell>
          <cell r="C6560">
            <v>43258</v>
          </cell>
          <cell r="D6560" t="str">
            <v>A</v>
          </cell>
          <cell r="E6560" t="str">
            <v>IN T/P</v>
          </cell>
          <cell r="G6560" t="str">
            <v>Old</v>
          </cell>
          <cell r="H6560" t="str">
            <v>Clear View Cover</v>
          </cell>
          <cell r="J6560">
            <v>1141</v>
          </cell>
          <cell r="L6560">
            <v>1</v>
          </cell>
        </row>
        <row r="6561">
          <cell r="A6561" t="str">
            <v>M6</v>
          </cell>
          <cell r="B6561" t="str">
            <v>W23</v>
          </cell>
          <cell r="C6561">
            <v>43258</v>
          </cell>
          <cell r="D6561" t="str">
            <v>A</v>
          </cell>
          <cell r="E6561" t="str">
            <v>IN T/P</v>
          </cell>
          <cell r="G6561" t="str">
            <v>Old</v>
          </cell>
          <cell r="H6561" t="str">
            <v>Clear View Cover</v>
          </cell>
          <cell r="J6561">
            <v>777</v>
          </cell>
          <cell r="L6561">
            <v>0</v>
          </cell>
        </row>
        <row r="6562">
          <cell r="A6562" t="str">
            <v>M6</v>
          </cell>
          <cell r="B6562" t="str">
            <v>W23</v>
          </cell>
          <cell r="C6562">
            <v>43258</v>
          </cell>
          <cell r="D6562" t="str">
            <v>A</v>
          </cell>
          <cell r="E6562" t="str">
            <v>IN T/P</v>
          </cell>
          <cell r="G6562" t="str">
            <v>Old</v>
          </cell>
          <cell r="H6562" t="str">
            <v>Clear View Cover</v>
          </cell>
          <cell r="J6562">
            <v>896</v>
          </cell>
          <cell r="L6562">
            <v>0</v>
          </cell>
        </row>
        <row r="6563">
          <cell r="A6563" t="str">
            <v>M6</v>
          </cell>
          <cell r="B6563" t="str">
            <v>W23</v>
          </cell>
          <cell r="C6563">
            <v>43258</v>
          </cell>
          <cell r="D6563" t="str">
            <v>A</v>
          </cell>
          <cell r="E6563" t="str">
            <v>IN T/P</v>
          </cell>
          <cell r="G6563" t="str">
            <v>Old</v>
          </cell>
          <cell r="H6563" t="str">
            <v>Clear View Cover</v>
          </cell>
          <cell r="J6563">
            <v>478</v>
          </cell>
          <cell r="L6563">
            <v>0</v>
          </cell>
        </row>
        <row r="6564">
          <cell r="A6564" t="str">
            <v>M6</v>
          </cell>
          <cell r="B6564" t="str">
            <v>W23</v>
          </cell>
          <cell r="C6564">
            <v>43258</v>
          </cell>
          <cell r="D6564" t="str">
            <v>A</v>
          </cell>
          <cell r="E6564" t="str">
            <v>IN T/P</v>
          </cell>
          <cell r="G6564" t="str">
            <v>Old</v>
          </cell>
          <cell r="H6564" t="str">
            <v>Clear View Cover</v>
          </cell>
          <cell r="J6564">
            <v>164</v>
          </cell>
          <cell r="L6564">
            <v>0</v>
          </cell>
        </row>
        <row r="6565">
          <cell r="A6565" t="str">
            <v>M6</v>
          </cell>
          <cell r="B6565" t="str">
            <v>W23</v>
          </cell>
          <cell r="C6565">
            <v>43258</v>
          </cell>
          <cell r="D6565" t="str">
            <v>A</v>
          </cell>
          <cell r="E6565" t="str">
            <v>IN T/P</v>
          </cell>
          <cell r="G6565" t="str">
            <v>Old</v>
          </cell>
          <cell r="H6565" t="str">
            <v>Clear View Cover</v>
          </cell>
          <cell r="J6565">
            <v>308</v>
          </cell>
          <cell r="L6565">
            <v>0</v>
          </cell>
        </row>
        <row r="6566">
          <cell r="A6566" t="str">
            <v>M6</v>
          </cell>
          <cell r="B6566" t="str">
            <v>W23</v>
          </cell>
          <cell r="C6566">
            <v>43258</v>
          </cell>
          <cell r="D6566" t="str">
            <v>A</v>
          </cell>
          <cell r="E6566" t="str">
            <v>IN T/P</v>
          </cell>
          <cell r="G6566" t="str">
            <v>Old</v>
          </cell>
          <cell r="H6566" t="str">
            <v>Clear View Cover</v>
          </cell>
          <cell r="J6566">
            <v>640</v>
          </cell>
          <cell r="L6566">
            <v>0</v>
          </cell>
        </row>
        <row r="6567">
          <cell r="A6567" t="str">
            <v>M6</v>
          </cell>
          <cell r="B6567" t="str">
            <v>W23</v>
          </cell>
          <cell r="C6567">
            <v>43258</v>
          </cell>
          <cell r="D6567" t="str">
            <v>A</v>
          </cell>
          <cell r="E6567" t="str">
            <v>IN T/P</v>
          </cell>
          <cell r="G6567" t="str">
            <v>Old</v>
          </cell>
          <cell r="H6567" t="str">
            <v>Book cover</v>
          </cell>
          <cell r="J6567">
            <v>2000</v>
          </cell>
          <cell r="L6567">
            <v>0</v>
          </cell>
        </row>
        <row r="6568">
          <cell r="A6568" t="str">
            <v>M6</v>
          </cell>
          <cell r="B6568" t="str">
            <v>W23</v>
          </cell>
          <cell r="C6568">
            <v>43258</v>
          </cell>
          <cell r="D6568" t="str">
            <v>A</v>
          </cell>
          <cell r="E6568" t="str">
            <v>IN T/P</v>
          </cell>
          <cell r="G6568" t="str">
            <v>Old</v>
          </cell>
          <cell r="H6568" t="str">
            <v>Book cover</v>
          </cell>
          <cell r="J6568">
            <v>500</v>
          </cell>
          <cell r="L6568">
            <v>0</v>
          </cell>
        </row>
        <row r="6569">
          <cell r="A6569" t="str">
            <v>M6</v>
          </cell>
          <cell r="B6569" t="str">
            <v>W23</v>
          </cell>
          <cell r="C6569">
            <v>43258</v>
          </cell>
          <cell r="D6569" t="str">
            <v>A</v>
          </cell>
          <cell r="E6569" t="str">
            <v>IN T/P</v>
          </cell>
          <cell r="G6569" t="str">
            <v>Old</v>
          </cell>
          <cell r="H6569" t="str">
            <v>Book cover</v>
          </cell>
          <cell r="J6569">
            <v>200</v>
          </cell>
          <cell r="L6569">
            <v>0</v>
          </cell>
        </row>
        <row r="6570">
          <cell r="A6570" t="str">
            <v>M6</v>
          </cell>
          <cell r="B6570" t="str">
            <v>W23</v>
          </cell>
          <cell r="C6570">
            <v>43258</v>
          </cell>
          <cell r="D6570" t="str">
            <v>A</v>
          </cell>
          <cell r="E6570" t="str">
            <v>IN VAI</v>
          </cell>
          <cell r="G6570" t="str">
            <v>Old</v>
          </cell>
          <cell r="H6570" t="str">
            <v>Clear View Cover</v>
          </cell>
          <cell r="J6570">
            <v>405</v>
          </cell>
          <cell r="L6570">
            <v>0</v>
          </cell>
        </row>
        <row r="6571">
          <cell r="A6571" t="str">
            <v>M6</v>
          </cell>
          <cell r="B6571" t="str">
            <v>W23</v>
          </cell>
          <cell r="C6571">
            <v>43258</v>
          </cell>
          <cell r="D6571" t="str">
            <v>A</v>
          </cell>
          <cell r="E6571" t="str">
            <v>IN VAI</v>
          </cell>
          <cell r="G6571" t="str">
            <v>Old</v>
          </cell>
          <cell r="H6571" t="str">
            <v>Clear View Cover</v>
          </cell>
          <cell r="J6571">
            <v>292</v>
          </cell>
          <cell r="L6571">
            <v>0</v>
          </cell>
        </row>
        <row r="6572">
          <cell r="A6572" t="str">
            <v>M6</v>
          </cell>
          <cell r="B6572" t="str">
            <v>W23</v>
          </cell>
          <cell r="C6572">
            <v>43258</v>
          </cell>
          <cell r="D6572" t="str">
            <v>A</v>
          </cell>
          <cell r="E6572" t="str">
            <v>IN VAI</v>
          </cell>
          <cell r="G6572" t="str">
            <v>Old</v>
          </cell>
          <cell r="H6572" t="str">
            <v>Flip Cover</v>
          </cell>
          <cell r="J6572">
            <v>660</v>
          </cell>
          <cell r="L6572">
            <v>0</v>
          </cell>
        </row>
        <row r="6573">
          <cell r="A6573" t="str">
            <v>M6</v>
          </cell>
          <cell r="B6573" t="str">
            <v>W23</v>
          </cell>
          <cell r="C6573">
            <v>43258</v>
          </cell>
          <cell r="D6573" t="str">
            <v>A</v>
          </cell>
          <cell r="E6573" t="str">
            <v>IN VAI</v>
          </cell>
          <cell r="G6573" t="str">
            <v>Old</v>
          </cell>
          <cell r="H6573" t="str">
            <v>Flip Cover</v>
          </cell>
          <cell r="J6573">
            <v>626</v>
          </cell>
          <cell r="L6573">
            <v>0</v>
          </cell>
        </row>
        <row r="6574">
          <cell r="A6574" t="str">
            <v>M6</v>
          </cell>
          <cell r="B6574" t="str">
            <v>W23</v>
          </cell>
          <cell r="C6574">
            <v>43258</v>
          </cell>
          <cell r="D6574" t="str">
            <v>A</v>
          </cell>
          <cell r="E6574" t="str">
            <v>IN VAI</v>
          </cell>
          <cell r="G6574" t="str">
            <v>Old</v>
          </cell>
          <cell r="H6574" t="str">
            <v>Flip Cover</v>
          </cell>
          <cell r="J6574">
            <v>109</v>
          </cell>
          <cell r="L6574">
            <v>0</v>
          </cell>
        </row>
        <row r="6575">
          <cell r="A6575" t="str">
            <v>M6</v>
          </cell>
          <cell r="B6575" t="str">
            <v>W23</v>
          </cell>
          <cell r="C6575">
            <v>43258</v>
          </cell>
          <cell r="D6575" t="str">
            <v>A</v>
          </cell>
          <cell r="E6575" t="str">
            <v>IN VAI</v>
          </cell>
          <cell r="G6575" t="str">
            <v>Old</v>
          </cell>
          <cell r="H6575" t="str">
            <v>Flip Cover</v>
          </cell>
          <cell r="J6575">
            <v>532</v>
          </cell>
          <cell r="L6575">
            <v>0</v>
          </cell>
        </row>
        <row r="6576">
          <cell r="A6576" t="str">
            <v>M6</v>
          </cell>
          <cell r="B6576" t="str">
            <v>W23</v>
          </cell>
          <cell r="C6576">
            <v>43258</v>
          </cell>
          <cell r="D6576" t="str">
            <v>A</v>
          </cell>
          <cell r="E6576" t="str">
            <v>EDGE COATING</v>
          </cell>
          <cell r="G6576" t="str">
            <v>Old</v>
          </cell>
          <cell r="H6576" t="str">
            <v>Clear View Cover</v>
          </cell>
          <cell r="J6576">
            <v>25</v>
          </cell>
          <cell r="L6576">
            <v>0</v>
          </cell>
        </row>
        <row r="6577">
          <cell r="A6577" t="str">
            <v>M6</v>
          </cell>
          <cell r="B6577" t="str">
            <v>W23</v>
          </cell>
          <cell r="C6577">
            <v>43258</v>
          </cell>
          <cell r="D6577" t="str">
            <v>A</v>
          </cell>
          <cell r="E6577" t="str">
            <v>EDGE COATING</v>
          </cell>
          <cell r="G6577" t="str">
            <v>Old</v>
          </cell>
          <cell r="H6577" t="str">
            <v>Clear View Cover</v>
          </cell>
          <cell r="J6577">
            <v>1104</v>
          </cell>
          <cell r="L6577">
            <v>0</v>
          </cell>
        </row>
        <row r="6578">
          <cell r="A6578" t="str">
            <v>M6</v>
          </cell>
          <cell r="B6578" t="str">
            <v>W23</v>
          </cell>
          <cell r="C6578">
            <v>43258</v>
          </cell>
          <cell r="D6578" t="str">
            <v>A</v>
          </cell>
          <cell r="E6578" t="str">
            <v>EDGE COATING</v>
          </cell>
          <cell r="G6578" t="str">
            <v>Old</v>
          </cell>
          <cell r="H6578" t="str">
            <v>Clear View Cover</v>
          </cell>
          <cell r="J6578">
            <v>437</v>
          </cell>
          <cell r="L6578">
            <v>1</v>
          </cell>
        </row>
        <row r="6579">
          <cell r="A6579" t="str">
            <v>M6</v>
          </cell>
          <cell r="B6579" t="str">
            <v>W23</v>
          </cell>
          <cell r="C6579">
            <v>43258</v>
          </cell>
          <cell r="D6579" t="str">
            <v>A</v>
          </cell>
          <cell r="E6579" t="str">
            <v>EDGE COATING</v>
          </cell>
          <cell r="G6579" t="str">
            <v>Old</v>
          </cell>
          <cell r="H6579" t="str">
            <v>Clear View Cover</v>
          </cell>
          <cell r="J6579">
            <v>808</v>
          </cell>
          <cell r="L6579">
            <v>2</v>
          </cell>
        </row>
        <row r="6580">
          <cell r="A6580" t="str">
            <v>M6</v>
          </cell>
          <cell r="B6580" t="str">
            <v>W23</v>
          </cell>
          <cell r="C6580">
            <v>43258</v>
          </cell>
          <cell r="D6580" t="str">
            <v>A</v>
          </cell>
          <cell r="E6580" t="str">
            <v>EDGE COATING</v>
          </cell>
          <cell r="G6580" t="str">
            <v>Old</v>
          </cell>
          <cell r="H6580" t="str">
            <v>Clear View Cover</v>
          </cell>
          <cell r="J6580">
            <v>169</v>
          </cell>
          <cell r="L6580">
            <v>0</v>
          </cell>
        </row>
        <row r="6581">
          <cell r="A6581" t="str">
            <v>M6</v>
          </cell>
          <cell r="B6581" t="str">
            <v>W23</v>
          </cell>
          <cell r="C6581">
            <v>43258</v>
          </cell>
          <cell r="D6581" t="str">
            <v>A</v>
          </cell>
          <cell r="E6581" t="str">
            <v>EDGE COATING</v>
          </cell>
          <cell r="G6581" t="str">
            <v>Old</v>
          </cell>
          <cell r="H6581" t="str">
            <v>Clear View Cover</v>
          </cell>
          <cell r="J6581">
            <v>27</v>
          </cell>
          <cell r="L6581">
            <v>0</v>
          </cell>
        </row>
        <row r="6582">
          <cell r="A6582" t="str">
            <v>M6</v>
          </cell>
          <cell r="B6582" t="str">
            <v>W23</v>
          </cell>
          <cell r="C6582">
            <v>43258</v>
          </cell>
          <cell r="D6582" t="str">
            <v>A</v>
          </cell>
          <cell r="E6582" t="str">
            <v>EDGE COATING</v>
          </cell>
          <cell r="G6582" t="str">
            <v>Old</v>
          </cell>
          <cell r="H6582" t="str">
            <v>Clear View Cover</v>
          </cell>
          <cell r="J6582">
            <v>37</v>
          </cell>
          <cell r="L6582">
            <v>2</v>
          </cell>
        </row>
        <row r="6583">
          <cell r="A6583" t="str">
            <v>M6</v>
          </cell>
          <cell r="B6583" t="str">
            <v>W23</v>
          </cell>
          <cell r="C6583">
            <v>43258</v>
          </cell>
          <cell r="D6583" t="str">
            <v>A</v>
          </cell>
          <cell r="E6583" t="str">
            <v>EDGE COATING</v>
          </cell>
          <cell r="G6583" t="str">
            <v>Old</v>
          </cell>
          <cell r="H6583" t="str">
            <v>Clear View Cover</v>
          </cell>
          <cell r="J6583">
            <v>155</v>
          </cell>
          <cell r="L6583">
            <v>0</v>
          </cell>
        </row>
        <row r="6584">
          <cell r="A6584" t="str">
            <v>M6</v>
          </cell>
          <cell r="B6584" t="str">
            <v>W23</v>
          </cell>
          <cell r="C6584">
            <v>43258</v>
          </cell>
          <cell r="D6584" t="str">
            <v>A</v>
          </cell>
          <cell r="E6584" t="str">
            <v>EDGE COATING</v>
          </cell>
          <cell r="G6584" t="str">
            <v>New</v>
          </cell>
          <cell r="H6584" t="str">
            <v>Clear View Cover</v>
          </cell>
          <cell r="J6584">
            <v>98</v>
          </cell>
          <cell r="L6584">
            <v>0</v>
          </cell>
        </row>
        <row r="6585">
          <cell r="A6585" t="str">
            <v>M6</v>
          </cell>
          <cell r="B6585" t="str">
            <v>W23</v>
          </cell>
          <cell r="C6585">
            <v>43258</v>
          </cell>
          <cell r="D6585" t="str">
            <v>A</v>
          </cell>
          <cell r="E6585" t="str">
            <v>EDGE COATING</v>
          </cell>
          <cell r="G6585" t="str">
            <v>New</v>
          </cell>
          <cell r="H6585" t="str">
            <v>Clear View Cover</v>
          </cell>
          <cell r="J6585">
            <v>15</v>
          </cell>
          <cell r="L6585">
            <v>0</v>
          </cell>
        </row>
        <row r="6586">
          <cell r="A6586" t="str">
            <v>M6</v>
          </cell>
          <cell r="B6586" t="str">
            <v>W23</v>
          </cell>
          <cell r="C6586">
            <v>43258</v>
          </cell>
          <cell r="D6586" t="str">
            <v>A</v>
          </cell>
          <cell r="E6586" t="str">
            <v>EDGE COATING</v>
          </cell>
          <cell r="G6586" t="str">
            <v>New</v>
          </cell>
          <cell r="H6586" t="str">
            <v>Clear View Cover</v>
          </cell>
          <cell r="J6586">
            <v>31</v>
          </cell>
          <cell r="L6586">
            <v>0</v>
          </cell>
        </row>
        <row r="6587">
          <cell r="A6587" t="str">
            <v>M6</v>
          </cell>
          <cell r="B6587" t="str">
            <v>W23</v>
          </cell>
          <cell r="C6587">
            <v>43258</v>
          </cell>
          <cell r="D6587" t="str">
            <v>A</v>
          </cell>
          <cell r="E6587" t="str">
            <v>EDGE COATING</v>
          </cell>
          <cell r="G6587" t="str">
            <v>New</v>
          </cell>
          <cell r="H6587" t="str">
            <v>Clear View Cover</v>
          </cell>
          <cell r="J6587">
            <v>614</v>
          </cell>
          <cell r="L6587">
            <v>4</v>
          </cell>
        </row>
        <row r="6588">
          <cell r="A6588" t="str">
            <v>M6</v>
          </cell>
          <cell r="B6588" t="str">
            <v>W23</v>
          </cell>
          <cell r="C6588">
            <v>43258</v>
          </cell>
          <cell r="D6588" t="str">
            <v>A</v>
          </cell>
          <cell r="E6588" t="str">
            <v>EDGE COATING</v>
          </cell>
          <cell r="G6588" t="str">
            <v>New</v>
          </cell>
          <cell r="H6588" t="str">
            <v>Clear View Cover</v>
          </cell>
          <cell r="J6588">
            <v>1931</v>
          </cell>
          <cell r="L6588">
            <v>1</v>
          </cell>
        </row>
        <row r="6589">
          <cell r="A6589" t="str">
            <v>M6</v>
          </cell>
          <cell r="B6589" t="str">
            <v>W23</v>
          </cell>
          <cell r="C6589">
            <v>43258</v>
          </cell>
          <cell r="D6589" t="str">
            <v>A</v>
          </cell>
          <cell r="E6589" t="str">
            <v>ASSY</v>
          </cell>
          <cell r="G6589" t="str">
            <v>Old Silicon</v>
          </cell>
          <cell r="H6589" t="str">
            <v>Silicon</v>
          </cell>
          <cell r="J6589">
            <v>123</v>
          </cell>
          <cell r="L6589">
            <v>1</v>
          </cell>
        </row>
        <row r="6590">
          <cell r="A6590" t="str">
            <v>M6</v>
          </cell>
          <cell r="B6590" t="str">
            <v>W23</v>
          </cell>
          <cell r="C6590">
            <v>43258</v>
          </cell>
          <cell r="D6590" t="str">
            <v>A</v>
          </cell>
          <cell r="E6590" t="str">
            <v>ASSY</v>
          </cell>
          <cell r="G6590" t="str">
            <v>Old Silicon</v>
          </cell>
          <cell r="H6590" t="str">
            <v>Silicon</v>
          </cell>
          <cell r="J6590">
            <v>1166</v>
          </cell>
          <cell r="L6590">
            <v>6</v>
          </cell>
        </row>
        <row r="6591">
          <cell r="A6591" t="str">
            <v>M6</v>
          </cell>
          <cell r="B6591" t="str">
            <v>W23</v>
          </cell>
          <cell r="C6591">
            <v>43258</v>
          </cell>
          <cell r="D6591" t="str">
            <v>A</v>
          </cell>
          <cell r="E6591" t="str">
            <v>PACKING</v>
          </cell>
          <cell r="G6591" t="str">
            <v>Old Silicon</v>
          </cell>
          <cell r="H6591" t="str">
            <v>Silicon</v>
          </cell>
          <cell r="J6591">
            <v>1055</v>
          </cell>
          <cell r="L6591">
            <v>55</v>
          </cell>
        </row>
        <row r="6592">
          <cell r="A6592" t="str">
            <v>M6</v>
          </cell>
          <cell r="B6592" t="str">
            <v>W23</v>
          </cell>
          <cell r="C6592">
            <v>43258</v>
          </cell>
          <cell r="D6592" t="str">
            <v>A</v>
          </cell>
          <cell r="E6592" t="str">
            <v>PACKING</v>
          </cell>
          <cell r="G6592" t="str">
            <v>Old Silicon</v>
          </cell>
          <cell r="H6592" t="str">
            <v>Silicon</v>
          </cell>
          <cell r="J6592">
            <v>120</v>
          </cell>
          <cell r="L6592">
            <v>0</v>
          </cell>
        </row>
        <row r="6593">
          <cell r="A6593" t="str">
            <v>M6</v>
          </cell>
          <cell r="B6593" t="str">
            <v>W23</v>
          </cell>
          <cell r="C6593">
            <v>43258</v>
          </cell>
          <cell r="D6593" t="str">
            <v>A</v>
          </cell>
          <cell r="E6593" t="str">
            <v>PACKING</v>
          </cell>
          <cell r="G6593" t="str">
            <v>Old</v>
          </cell>
          <cell r="H6593" t="str">
            <v>Book cover</v>
          </cell>
          <cell r="J6593">
            <v>2680</v>
          </cell>
          <cell r="L6593">
            <v>29</v>
          </cell>
        </row>
        <row r="6594">
          <cell r="A6594" t="str">
            <v>M6</v>
          </cell>
          <cell r="B6594" t="str">
            <v>W23</v>
          </cell>
          <cell r="C6594">
            <v>43258</v>
          </cell>
          <cell r="D6594" t="str">
            <v>A</v>
          </cell>
          <cell r="E6594" t="str">
            <v>PACKING</v>
          </cell>
          <cell r="G6594" t="str">
            <v>Old</v>
          </cell>
          <cell r="H6594" t="str">
            <v>Book cover</v>
          </cell>
          <cell r="J6594">
            <v>40</v>
          </cell>
          <cell r="L6594">
            <v>0</v>
          </cell>
        </row>
        <row r="6595">
          <cell r="A6595" t="str">
            <v>M6</v>
          </cell>
          <cell r="B6595" t="str">
            <v>W23</v>
          </cell>
          <cell r="C6595">
            <v>43258</v>
          </cell>
          <cell r="D6595" t="str">
            <v>A</v>
          </cell>
          <cell r="E6595" t="str">
            <v>PACKING</v>
          </cell>
          <cell r="G6595" t="str">
            <v>Old</v>
          </cell>
          <cell r="H6595" t="str">
            <v>Book cover</v>
          </cell>
          <cell r="J6595">
            <v>61</v>
          </cell>
          <cell r="L6595">
            <v>1</v>
          </cell>
        </row>
        <row r="6596">
          <cell r="A6596" t="str">
            <v>M6</v>
          </cell>
          <cell r="B6596" t="str">
            <v>W23</v>
          </cell>
          <cell r="C6596">
            <v>43258</v>
          </cell>
          <cell r="D6596" t="str">
            <v>A</v>
          </cell>
          <cell r="E6596" t="str">
            <v>PACKING</v>
          </cell>
          <cell r="G6596" t="str">
            <v>Old</v>
          </cell>
          <cell r="H6596" t="str">
            <v>Book cover</v>
          </cell>
          <cell r="J6596">
            <v>262</v>
          </cell>
          <cell r="L6596">
            <v>2</v>
          </cell>
        </row>
        <row r="6597">
          <cell r="A6597" t="str">
            <v>M6</v>
          </cell>
          <cell r="B6597" t="str">
            <v>W23</v>
          </cell>
          <cell r="C6597">
            <v>43258</v>
          </cell>
          <cell r="D6597" t="str">
            <v>A</v>
          </cell>
          <cell r="E6597" t="str">
            <v>PACKING</v>
          </cell>
          <cell r="G6597" t="str">
            <v>Old</v>
          </cell>
          <cell r="H6597" t="str">
            <v>Clear View Cover</v>
          </cell>
          <cell r="J6597">
            <v>480</v>
          </cell>
          <cell r="L6597">
            <v>0</v>
          </cell>
        </row>
        <row r="6598">
          <cell r="A6598" t="str">
            <v>M6</v>
          </cell>
          <cell r="B6598" t="str">
            <v>W23</v>
          </cell>
          <cell r="C6598">
            <v>43258</v>
          </cell>
          <cell r="D6598" t="str">
            <v>A</v>
          </cell>
          <cell r="E6598" t="str">
            <v>PACKING</v>
          </cell>
          <cell r="G6598" t="str">
            <v>Old</v>
          </cell>
          <cell r="H6598" t="str">
            <v>Clear View Cover</v>
          </cell>
          <cell r="J6598">
            <v>160</v>
          </cell>
          <cell r="L6598">
            <v>0</v>
          </cell>
        </row>
        <row r="6599">
          <cell r="A6599" t="str">
            <v>M6</v>
          </cell>
          <cell r="B6599" t="str">
            <v>W23</v>
          </cell>
          <cell r="C6599">
            <v>43258</v>
          </cell>
          <cell r="D6599" t="str">
            <v>A</v>
          </cell>
          <cell r="E6599" t="str">
            <v>PACKING</v>
          </cell>
          <cell r="G6599" t="str">
            <v>Old</v>
          </cell>
          <cell r="H6599" t="str">
            <v>Flip Cover</v>
          </cell>
          <cell r="J6599">
            <v>1107</v>
          </cell>
          <cell r="L6599">
            <v>12</v>
          </cell>
        </row>
        <row r="6600">
          <cell r="A6600" t="str">
            <v>M6</v>
          </cell>
          <cell r="B6600" t="str">
            <v>W23</v>
          </cell>
          <cell r="C6600">
            <v>43258</v>
          </cell>
          <cell r="D6600" t="str">
            <v>A</v>
          </cell>
          <cell r="E6600" t="str">
            <v>PACKING</v>
          </cell>
          <cell r="G6600" t="str">
            <v>Old</v>
          </cell>
          <cell r="H6600" t="str">
            <v>Flip Cover</v>
          </cell>
          <cell r="J6600">
            <v>109</v>
          </cell>
          <cell r="L6600">
            <v>1</v>
          </cell>
        </row>
        <row r="6601">
          <cell r="A6601" t="str">
            <v>M6</v>
          </cell>
          <cell r="B6601" t="str">
            <v>W23</v>
          </cell>
          <cell r="C6601">
            <v>43258</v>
          </cell>
          <cell r="D6601" t="str">
            <v>A</v>
          </cell>
          <cell r="E6601" t="str">
            <v>PACKING</v>
          </cell>
          <cell r="G6601" t="str">
            <v>New</v>
          </cell>
          <cell r="H6601" t="str">
            <v>Clear View Cover</v>
          </cell>
          <cell r="J6601">
            <v>812</v>
          </cell>
          <cell r="L6601">
            <v>11</v>
          </cell>
        </row>
        <row r="6602">
          <cell r="A6602" t="str">
            <v>M6</v>
          </cell>
          <cell r="B6602" t="str">
            <v>W23</v>
          </cell>
          <cell r="C6602">
            <v>43258</v>
          </cell>
          <cell r="D6602" t="str">
            <v>A</v>
          </cell>
          <cell r="E6602" t="str">
            <v>PACKING</v>
          </cell>
          <cell r="G6602" t="str">
            <v>New</v>
          </cell>
          <cell r="H6602" t="str">
            <v>Clear View Cover</v>
          </cell>
          <cell r="J6602">
            <v>724</v>
          </cell>
          <cell r="L6602">
            <v>4</v>
          </cell>
        </row>
        <row r="6603">
          <cell r="A6603" t="str">
            <v>M6</v>
          </cell>
          <cell r="B6603" t="str">
            <v>W23</v>
          </cell>
          <cell r="C6603">
            <v>43258</v>
          </cell>
          <cell r="D6603" t="str">
            <v>A</v>
          </cell>
          <cell r="E6603" t="str">
            <v>PACKING</v>
          </cell>
          <cell r="G6603" t="str">
            <v>Old</v>
          </cell>
          <cell r="H6603" t="str">
            <v>Clear View Cover</v>
          </cell>
          <cell r="J6603">
            <v>118</v>
          </cell>
          <cell r="L6603">
            <v>1</v>
          </cell>
        </row>
        <row r="6604">
          <cell r="A6604" t="str">
            <v>M6</v>
          </cell>
          <cell r="B6604" t="str">
            <v>W23</v>
          </cell>
          <cell r="C6604">
            <v>43258</v>
          </cell>
          <cell r="D6604" t="str">
            <v>A</v>
          </cell>
          <cell r="E6604" t="str">
            <v>PACKING</v>
          </cell>
          <cell r="G6604" t="str">
            <v>Old</v>
          </cell>
          <cell r="H6604" t="str">
            <v>Clear View Cover</v>
          </cell>
          <cell r="J6604">
            <v>681</v>
          </cell>
          <cell r="L6604">
            <v>11</v>
          </cell>
        </row>
        <row r="6605">
          <cell r="A6605" t="str">
            <v>M6</v>
          </cell>
          <cell r="B6605" t="str">
            <v>W23</v>
          </cell>
          <cell r="C6605">
            <v>43258</v>
          </cell>
          <cell r="D6605" t="str">
            <v>A</v>
          </cell>
          <cell r="E6605" t="str">
            <v>PACKING</v>
          </cell>
          <cell r="G6605" t="str">
            <v>Old</v>
          </cell>
          <cell r="H6605" t="str">
            <v>Clear View Cover</v>
          </cell>
          <cell r="J6605">
            <v>651</v>
          </cell>
          <cell r="L6605">
            <v>6</v>
          </cell>
        </row>
        <row r="6606">
          <cell r="A6606" t="str">
            <v>M6</v>
          </cell>
          <cell r="B6606" t="str">
            <v>W23</v>
          </cell>
          <cell r="C6606">
            <v>43258</v>
          </cell>
          <cell r="D6606" t="str">
            <v>A</v>
          </cell>
          <cell r="E6606" t="str">
            <v>PACKING</v>
          </cell>
          <cell r="G6606" t="str">
            <v>New</v>
          </cell>
          <cell r="H6606" t="str">
            <v>Clear View Cover</v>
          </cell>
          <cell r="J6606">
            <v>1750</v>
          </cell>
          <cell r="L6606">
            <v>0</v>
          </cell>
        </row>
        <row r="6607">
          <cell r="A6607" t="str">
            <v>M6</v>
          </cell>
          <cell r="B6607" t="str">
            <v>W23</v>
          </cell>
          <cell r="C6607">
            <v>43258</v>
          </cell>
          <cell r="D6607" t="str">
            <v>A</v>
          </cell>
          <cell r="E6607" t="str">
            <v>PACKING</v>
          </cell>
          <cell r="G6607" t="str">
            <v>Old</v>
          </cell>
          <cell r="H6607" t="str">
            <v>Clear View Cover</v>
          </cell>
          <cell r="J6607">
            <v>40</v>
          </cell>
          <cell r="L6607">
            <v>0</v>
          </cell>
        </row>
        <row r="6608">
          <cell r="A6608" t="str">
            <v>M6</v>
          </cell>
          <cell r="B6608" t="str">
            <v>W23</v>
          </cell>
          <cell r="C6608">
            <v>43258</v>
          </cell>
          <cell r="D6608" t="str">
            <v>A</v>
          </cell>
          <cell r="E6608" t="str">
            <v>PACKING</v>
          </cell>
          <cell r="G6608" t="str">
            <v>Old</v>
          </cell>
          <cell r="H6608" t="str">
            <v>Clear View Cover</v>
          </cell>
          <cell r="J6608">
            <v>1150</v>
          </cell>
          <cell r="L6608">
            <v>2</v>
          </cell>
        </row>
        <row r="6609">
          <cell r="A6609" t="str">
            <v>M6</v>
          </cell>
          <cell r="B6609" t="str">
            <v>W23</v>
          </cell>
          <cell r="C6609">
            <v>43258</v>
          </cell>
          <cell r="D6609" t="str">
            <v>A</v>
          </cell>
          <cell r="E6609" t="str">
            <v>PACKING</v>
          </cell>
          <cell r="G6609" t="str">
            <v>Old</v>
          </cell>
          <cell r="H6609" t="str">
            <v>Clear View Cover</v>
          </cell>
          <cell r="J6609">
            <v>804</v>
          </cell>
          <cell r="L6609">
            <v>4</v>
          </cell>
        </row>
        <row r="6610">
          <cell r="A6610" t="str">
            <v>M6</v>
          </cell>
          <cell r="B6610" t="str">
            <v>W23</v>
          </cell>
          <cell r="C6610">
            <v>43258</v>
          </cell>
          <cell r="D6610" t="str">
            <v>A</v>
          </cell>
          <cell r="E6610" t="str">
            <v>PACKING</v>
          </cell>
          <cell r="G6610" t="str">
            <v>Old</v>
          </cell>
          <cell r="H6610" t="str">
            <v>Clear View Cover</v>
          </cell>
          <cell r="J6610">
            <v>116</v>
          </cell>
          <cell r="L6610">
            <v>13</v>
          </cell>
        </row>
        <row r="6611">
          <cell r="A6611" t="str">
            <v>M6</v>
          </cell>
          <cell r="B6611" t="str">
            <v>W23</v>
          </cell>
          <cell r="C6611">
            <v>43258</v>
          </cell>
          <cell r="D6611" t="str">
            <v>A</v>
          </cell>
          <cell r="E6611" t="str">
            <v>PACKING</v>
          </cell>
          <cell r="G6611" t="str">
            <v>Old</v>
          </cell>
          <cell r="H6611" t="str">
            <v>Clear View Cover</v>
          </cell>
          <cell r="J6611">
            <v>1098</v>
          </cell>
          <cell r="L6611">
            <v>1</v>
          </cell>
        </row>
        <row r="6612">
          <cell r="A6612" t="str">
            <v>M6</v>
          </cell>
          <cell r="B6612" t="str">
            <v>W23</v>
          </cell>
          <cell r="C6612">
            <v>43258</v>
          </cell>
          <cell r="D6612" t="str">
            <v>A</v>
          </cell>
          <cell r="E6612" t="str">
            <v>PACKING</v>
          </cell>
          <cell r="G6612" t="str">
            <v>Old</v>
          </cell>
          <cell r="H6612" t="str">
            <v>Clear View Cover</v>
          </cell>
          <cell r="J6612">
            <v>134</v>
          </cell>
          <cell r="L6612">
            <v>10</v>
          </cell>
        </row>
        <row r="6613">
          <cell r="A6613" t="str">
            <v>M6</v>
          </cell>
          <cell r="B6613" t="str">
            <v>W23</v>
          </cell>
          <cell r="C6613">
            <v>43258</v>
          </cell>
          <cell r="D6613" t="str">
            <v>A</v>
          </cell>
          <cell r="E6613" t="str">
            <v>ASSY</v>
          </cell>
          <cell r="G6613" t="str">
            <v>Old</v>
          </cell>
          <cell r="H6613" t="str">
            <v>Flip Cover</v>
          </cell>
          <cell r="J6613">
            <v>626</v>
          </cell>
          <cell r="L6613">
            <v>0</v>
          </cell>
        </row>
        <row r="6614">
          <cell r="A6614" t="str">
            <v>M6</v>
          </cell>
          <cell r="B6614" t="str">
            <v>W23</v>
          </cell>
          <cell r="C6614">
            <v>43258</v>
          </cell>
          <cell r="D6614" t="str">
            <v>A</v>
          </cell>
          <cell r="E6614" t="str">
            <v>ASSY</v>
          </cell>
          <cell r="G6614" t="str">
            <v>Old</v>
          </cell>
          <cell r="H6614" t="str">
            <v>Flip Cover</v>
          </cell>
          <cell r="J6614">
            <v>111</v>
          </cell>
          <cell r="L6614">
            <v>0</v>
          </cell>
        </row>
        <row r="6615">
          <cell r="A6615" t="str">
            <v>M6</v>
          </cell>
          <cell r="B6615" t="str">
            <v>W23</v>
          </cell>
          <cell r="C6615">
            <v>43258</v>
          </cell>
          <cell r="D6615" t="str">
            <v>A</v>
          </cell>
          <cell r="E6615" t="str">
            <v>ASSY</v>
          </cell>
          <cell r="G6615" t="str">
            <v>Old</v>
          </cell>
          <cell r="H6615" t="str">
            <v>Flip Cover</v>
          </cell>
          <cell r="J6615">
            <v>1137</v>
          </cell>
          <cell r="L6615">
            <v>5</v>
          </cell>
        </row>
        <row r="6616">
          <cell r="A6616" t="str">
            <v>M6</v>
          </cell>
          <cell r="B6616" t="str">
            <v>W23</v>
          </cell>
          <cell r="C6616">
            <v>43258</v>
          </cell>
          <cell r="D6616" t="str">
            <v>A</v>
          </cell>
          <cell r="E6616" t="str">
            <v>ASSY</v>
          </cell>
          <cell r="G6616" t="str">
            <v>Old</v>
          </cell>
          <cell r="H6616" t="str">
            <v>Flip Cover</v>
          </cell>
          <cell r="J6616">
            <v>1102</v>
          </cell>
          <cell r="L6616">
            <v>4</v>
          </cell>
        </row>
        <row r="6617">
          <cell r="A6617" t="str">
            <v>M6</v>
          </cell>
          <cell r="B6617" t="str">
            <v>W23</v>
          </cell>
          <cell r="C6617">
            <v>43258</v>
          </cell>
          <cell r="D6617" t="str">
            <v>A</v>
          </cell>
          <cell r="E6617" t="str">
            <v>ASSY</v>
          </cell>
          <cell r="G6617" t="str">
            <v>Old</v>
          </cell>
          <cell r="H6617" t="str">
            <v>Book cover</v>
          </cell>
          <cell r="J6617">
            <v>1856</v>
          </cell>
          <cell r="L6617">
            <v>10</v>
          </cell>
        </row>
        <row r="6618">
          <cell r="A6618" t="str">
            <v>M6</v>
          </cell>
          <cell r="B6618" t="str">
            <v>W23</v>
          </cell>
          <cell r="C6618">
            <v>43258</v>
          </cell>
          <cell r="D6618" t="str">
            <v>A</v>
          </cell>
          <cell r="E6618" t="str">
            <v>ASSY</v>
          </cell>
          <cell r="G6618" t="str">
            <v>Old</v>
          </cell>
          <cell r="H6618" t="str">
            <v>Book cover</v>
          </cell>
          <cell r="J6618">
            <v>1334</v>
          </cell>
          <cell r="L6618">
            <v>4</v>
          </cell>
        </row>
        <row r="6619">
          <cell r="A6619" t="str">
            <v>M6</v>
          </cell>
          <cell r="B6619" t="str">
            <v>W23</v>
          </cell>
          <cell r="C6619">
            <v>43258</v>
          </cell>
          <cell r="D6619" t="str">
            <v>A</v>
          </cell>
          <cell r="E6619" t="str">
            <v>ASSY</v>
          </cell>
          <cell r="G6619" t="str">
            <v>Old</v>
          </cell>
          <cell r="H6619" t="str">
            <v>Book cover</v>
          </cell>
          <cell r="J6619">
            <v>219</v>
          </cell>
          <cell r="L6619">
            <v>1</v>
          </cell>
        </row>
        <row r="6620">
          <cell r="A6620" t="str">
            <v>M6</v>
          </cell>
          <cell r="B6620" t="str">
            <v>W23</v>
          </cell>
          <cell r="C6620">
            <v>43258</v>
          </cell>
          <cell r="D6620" t="str">
            <v>A</v>
          </cell>
          <cell r="E6620" t="str">
            <v>ASSY</v>
          </cell>
          <cell r="G6620" t="str">
            <v>Old</v>
          </cell>
          <cell r="H6620" t="str">
            <v>Book cover</v>
          </cell>
          <cell r="J6620">
            <v>129</v>
          </cell>
          <cell r="L6620">
            <v>1</v>
          </cell>
        </row>
        <row r="6621">
          <cell r="A6621" t="str">
            <v>M6</v>
          </cell>
          <cell r="B6621" t="str">
            <v>W23</v>
          </cell>
          <cell r="C6621">
            <v>43258</v>
          </cell>
          <cell r="D6621" t="str">
            <v>A</v>
          </cell>
          <cell r="E6621" t="str">
            <v>ASSY</v>
          </cell>
          <cell r="G6621" t="str">
            <v>Old</v>
          </cell>
          <cell r="H6621" t="str">
            <v>Book cover</v>
          </cell>
          <cell r="J6621">
            <v>81</v>
          </cell>
          <cell r="L6621">
            <v>0</v>
          </cell>
        </row>
        <row r="6622">
          <cell r="A6622" t="str">
            <v>M6</v>
          </cell>
          <cell r="B6622" t="str">
            <v>W23</v>
          </cell>
          <cell r="C6622">
            <v>43258</v>
          </cell>
          <cell r="D6622" t="str">
            <v>A</v>
          </cell>
          <cell r="E6622" t="str">
            <v>ASSY</v>
          </cell>
          <cell r="G6622" t="str">
            <v>Old</v>
          </cell>
          <cell r="H6622" t="str">
            <v>Book cover</v>
          </cell>
          <cell r="J6622">
            <v>98</v>
          </cell>
          <cell r="L6622">
            <v>0</v>
          </cell>
        </row>
        <row r="6623">
          <cell r="A6623" t="str">
            <v>M6</v>
          </cell>
          <cell r="B6623" t="str">
            <v>W23</v>
          </cell>
          <cell r="C6623">
            <v>43258</v>
          </cell>
          <cell r="D6623" t="str">
            <v>A</v>
          </cell>
          <cell r="E6623" t="str">
            <v>ASSY</v>
          </cell>
          <cell r="G6623" t="str">
            <v>Old</v>
          </cell>
          <cell r="H6623" t="str">
            <v>Book cover</v>
          </cell>
          <cell r="J6623">
            <v>128</v>
          </cell>
          <cell r="L6623">
            <v>1</v>
          </cell>
        </row>
        <row r="6624">
          <cell r="A6624" t="str">
            <v>M6</v>
          </cell>
          <cell r="B6624" t="str">
            <v>W23</v>
          </cell>
          <cell r="C6624">
            <v>43258</v>
          </cell>
          <cell r="D6624" t="str">
            <v>A</v>
          </cell>
          <cell r="E6624" t="str">
            <v>ASSY</v>
          </cell>
          <cell r="G6624" t="str">
            <v>Old</v>
          </cell>
          <cell r="H6624" t="str">
            <v>Book cover</v>
          </cell>
          <cell r="J6624">
            <v>29</v>
          </cell>
          <cell r="L6624">
            <v>0</v>
          </cell>
        </row>
        <row r="6625">
          <cell r="A6625" t="str">
            <v>M6</v>
          </cell>
          <cell r="B6625" t="str">
            <v>W23</v>
          </cell>
          <cell r="C6625">
            <v>43258</v>
          </cell>
          <cell r="D6625" t="str">
            <v>A</v>
          </cell>
          <cell r="E6625" t="str">
            <v>EDGE COATING</v>
          </cell>
          <cell r="G6625" t="str">
            <v>Old</v>
          </cell>
          <cell r="H6625" t="str">
            <v>Clear View Cover</v>
          </cell>
          <cell r="J6625">
            <v>150</v>
          </cell>
          <cell r="L6625">
            <v>0</v>
          </cell>
        </row>
        <row r="6626">
          <cell r="A6626" t="str">
            <v>M6</v>
          </cell>
          <cell r="B6626" t="str">
            <v>W23</v>
          </cell>
          <cell r="C6626">
            <v>43258</v>
          </cell>
          <cell r="D6626" t="str">
            <v>A</v>
          </cell>
          <cell r="E6626" t="str">
            <v>EDGE COATING</v>
          </cell>
          <cell r="G6626" t="str">
            <v>Old</v>
          </cell>
          <cell r="H6626" t="str">
            <v>Clear View Cover</v>
          </cell>
          <cell r="J6626">
            <v>115</v>
          </cell>
          <cell r="L6626">
            <v>0</v>
          </cell>
        </row>
        <row r="6627">
          <cell r="A6627" t="str">
            <v>M6</v>
          </cell>
          <cell r="B6627" t="str">
            <v>W23</v>
          </cell>
          <cell r="C6627">
            <v>43258</v>
          </cell>
          <cell r="D6627" t="str">
            <v>A</v>
          </cell>
          <cell r="E6627" t="str">
            <v>EDGE COATING</v>
          </cell>
          <cell r="G6627" t="str">
            <v>Old</v>
          </cell>
          <cell r="H6627" t="str">
            <v>Clear View Cover</v>
          </cell>
          <cell r="J6627">
            <v>50</v>
          </cell>
          <cell r="L6627">
            <v>0</v>
          </cell>
        </row>
        <row r="6628">
          <cell r="A6628" t="str">
            <v>M6</v>
          </cell>
          <cell r="B6628" t="str">
            <v>W23</v>
          </cell>
          <cell r="C6628">
            <v>43258</v>
          </cell>
          <cell r="D6628" t="str">
            <v>A</v>
          </cell>
          <cell r="E6628" t="str">
            <v>EDGE COATING</v>
          </cell>
          <cell r="G6628" t="str">
            <v>Old</v>
          </cell>
          <cell r="H6628" t="str">
            <v>Book cover</v>
          </cell>
          <cell r="J6628">
            <v>2543</v>
          </cell>
          <cell r="L6628">
            <v>0</v>
          </cell>
        </row>
        <row r="6629">
          <cell r="A6629" t="str">
            <v>M6</v>
          </cell>
          <cell r="B6629" t="str">
            <v>W23</v>
          </cell>
          <cell r="C6629">
            <v>43258</v>
          </cell>
          <cell r="D6629" t="str">
            <v>A</v>
          </cell>
          <cell r="E6629" t="str">
            <v>EDGE COATING</v>
          </cell>
          <cell r="G6629" t="str">
            <v>Old</v>
          </cell>
          <cell r="H6629" t="str">
            <v>Book cover</v>
          </cell>
          <cell r="J6629">
            <v>1451</v>
          </cell>
          <cell r="L6629">
            <v>1</v>
          </cell>
        </row>
        <row r="6630">
          <cell r="A6630" t="str">
            <v>M6</v>
          </cell>
          <cell r="B6630" t="str">
            <v>W23</v>
          </cell>
          <cell r="C6630">
            <v>43258</v>
          </cell>
          <cell r="D6630" t="str">
            <v>A</v>
          </cell>
          <cell r="E6630" t="str">
            <v>EDGE COATING</v>
          </cell>
          <cell r="G6630" t="str">
            <v>Old</v>
          </cell>
          <cell r="H6630" t="str">
            <v>Book cover</v>
          </cell>
          <cell r="J6630">
            <v>222</v>
          </cell>
          <cell r="L6630">
            <v>1</v>
          </cell>
        </row>
        <row r="6631">
          <cell r="A6631" t="str">
            <v>M6</v>
          </cell>
          <cell r="B6631" t="str">
            <v>W23</v>
          </cell>
          <cell r="C6631">
            <v>43258</v>
          </cell>
          <cell r="D6631" t="str">
            <v>A</v>
          </cell>
          <cell r="E6631" t="str">
            <v>EDGE COATING</v>
          </cell>
          <cell r="G6631" t="str">
            <v>Old</v>
          </cell>
          <cell r="H6631" t="str">
            <v>Book cover</v>
          </cell>
          <cell r="J6631">
            <v>225</v>
          </cell>
          <cell r="L6631">
            <v>0</v>
          </cell>
        </row>
        <row r="6632">
          <cell r="A6632" t="str">
            <v>M6</v>
          </cell>
          <cell r="B6632" t="str">
            <v>W23</v>
          </cell>
          <cell r="C6632">
            <v>43258</v>
          </cell>
          <cell r="D6632" t="str">
            <v>A</v>
          </cell>
          <cell r="E6632" t="str">
            <v>EDGE COATING</v>
          </cell>
          <cell r="G6632" t="str">
            <v>Old</v>
          </cell>
          <cell r="H6632" t="str">
            <v>Book cover</v>
          </cell>
          <cell r="J6632">
            <v>61</v>
          </cell>
          <cell r="L6632">
            <v>0</v>
          </cell>
        </row>
        <row r="6633">
          <cell r="A6633" t="str">
            <v>M6</v>
          </cell>
          <cell r="B6633" t="str">
            <v>W23</v>
          </cell>
          <cell r="C6633">
            <v>43259</v>
          </cell>
          <cell r="D6633" t="str">
            <v>A</v>
          </cell>
          <cell r="E6633" t="str">
            <v>PACKING</v>
          </cell>
          <cell r="G6633" t="str">
            <v>Old</v>
          </cell>
          <cell r="H6633" t="str">
            <v>Clear View Cover</v>
          </cell>
          <cell r="J6633">
            <v>485</v>
          </cell>
          <cell r="L6633">
            <v>5</v>
          </cell>
        </row>
        <row r="6634">
          <cell r="A6634" t="str">
            <v>M6</v>
          </cell>
          <cell r="B6634" t="str">
            <v>W23</v>
          </cell>
          <cell r="C6634">
            <v>43259</v>
          </cell>
          <cell r="D6634" t="str">
            <v>A</v>
          </cell>
          <cell r="E6634" t="str">
            <v>PACKING</v>
          </cell>
          <cell r="G6634" t="str">
            <v>Old</v>
          </cell>
          <cell r="H6634" t="str">
            <v>Clear View Cover</v>
          </cell>
          <cell r="J6634">
            <v>311</v>
          </cell>
          <cell r="L6634">
            <v>1</v>
          </cell>
        </row>
        <row r="6635">
          <cell r="A6635" t="str">
            <v>M6</v>
          </cell>
          <cell r="B6635" t="str">
            <v>W23</v>
          </cell>
          <cell r="C6635">
            <v>43259</v>
          </cell>
          <cell r="D6635" t="str">
            <v>A</v>
          </cell>
          <cell r="E6635" t="str">
            <v>PACKING</v>
          </cell>
          <cell r="G6635" t="str">
            <v>Old</v>
          </cell>
          <cell r="H6635" t="str">
            <v>Clear View Cover</v>
          </cell>
          <cell r="J6635">
            <v>621</v>
          </cell>
          <cell r="L6635">
            <v>1</v>
          </cell>
        </row>
        <row r="6636">
          <cell r="A6636" t="str">
            <v>M6</v>
          </cell>
          <cell r="B6636" t="str">
            <v>W23</v>
          </cell>
          <cell r="C6636">
            <v>43259</v>
          </cell>
          <cell r="D6636" t="str">
            <v>A</v>
          </cell>
          <cell r="E6636" t="str">
            <v>PACKING</v>
          </cell>
          <cell r="G6636" t="str">
            <v>Old</v>
          </cell>
          <cell r="H6636" t="str">
            <v>Flip Cover</v>
          </cell>
          <cell r="J6636">
            <v>402</v>
          </cell>
          <cell r="L6636">
            <v>2</v>
          </cell>
        </row>
        <row r="6637">
          <cell r="A6637" t="str">
            <v>M6</v>
          </cell>
          <cell r="B6637" t="str">
            <v>W23</v>
          </cell>
          <cell r="C6637">
            <v>43259</v>
          </cell>
          <cell r="D6637" t="str">
            <v>A</v>
          </cell>
          <cell r="E6637" t="str">
            <v>PACKING</v>
          </cell>
          <cell r="G6637" t="str">
            <v>Old</v>
          </cell>
          <cell r="H6637" t="str">
            <v>Flip Cover</v>
          </cell>
          <cell r="J6637">
            <v>461</v>
          </cell>
          <cell r="L6637">
            <v>1</v>
          </cell>
        </row>
        <row r="6638">
          <cell r="A6638" t="str">
            <v>M6</v>
          </cell>
          <cell r="B6638" t="str">
            <v>W23</v>
          </cell>
          <cell r="C6638">
            <v>43259</v>
          </cell>
          <cell r="D6638" t="str">
            <v>A</v>
          </cell>
          <cell r="E6638" t="str">
            <v>PACKING</v>
          </cell>
          <cell r="G6638" t="str">
            <v>Old Silicon</v>
          </cell>
          <cell r="H6638" t="str">
            <v>Silicon</v>
          </cell>
          <cell r="J6638">
            <v>1000</v>
          </cell>
          <cell r="L6638">
            <v>0</v>
          </cell>
        </row>
        <row r="6639">
          <cell r="A6639" t="str">
            <v>M6</v>
          </cell>
          <cell r="B6639" t="str">
            <v>W23</v>
          </cell>
          <cell r="C6639">
            <v>43259</v>
          </cell>
          <cell r="D6639" t="str">
            <v>A</v>
          </cell>
          <cell r="E6639" t="str">
            <v>MAIN HEATING</v>
          </cell>
          <cell r="G6639" t="str">
            <v>Old</v>
          </cell>
          <cell r="H6639" t="str">
            <v>Clear View Cover</v>
          </cell>
          <cell r="J6639">
            <v>1267</v>
          </cell>
          <cell r="L6639">
            <v>7</v>
          </cell>
        </row>
        <row r="6640">
          <cell r="A6640" t="str">
            <v>M6</v>
          </cell>
          <cell r="B6640" t="str">
            <v>W23</v>
          </cell>
          <cell r="C6640">
            <v>43259</v>
          </cell>
          <cell r="D6640" t="str">
            <v>A</v>
          </cell>
          <cell r="E6640" t="str">
            <v>MAIN HEATING</v>
          </cell>
          <cell r="G6640" t="str">
            <v>Old</v>
          </cell>
          <cell r="H6640" t="str">
            <v>Clear View Cover</v>
          </cell>
          <cell r="J6640">
            <v>397</v>
          </cell>
          <cell r="L6640">
            <v>0</v>
          </cell>
        </row>
        <row r="6641">
          <cell r="A6641" t="str">
            <v>M6</v>
          </cell>
          <cell r="B6641" t="str">
            <v>W23</v>
          </cell>
          <cell r="C6641">
            <v>43259</v>
          </cell>
          <cell r="D6641" t="str">
            <v>A</v>
          </cell>
          <cell r="E6641" t="str">
            <v>MAIN HEATING</v>
          </cell>
          <cell r="G6641" t="str">
            <v>New</v>
          </cell>
          <cell r="H6641" t="str">
            <v>Clear View Cover</v>
          </cell>
          <cell r="J6641">
            <v>660</v>
          </cell>
          <cell r="L6641">
            <v>0</v>
          </cell>
        </row>
        <row r="6642">
          <cell r="A6642" t="str">
            <v>M6</v>
          </cell>
          <cell r="B6642" t="str">
            <v>W23</v>
          </cell>
          <cell r="C6642">
            <v>43259</v>
          </cell>
          <cell r="D6642" t="str">
            <v>A</v>
          </cell>
          <cell r="E6642" t="str">
            <v>MAIN HEATING</v>
          </cell>
          <cell r="G6642" t="str">
            <v>New</v>
          </cell>
          <cell r="H6642" t="str">
            <v>Clear View Cover</v>
          </cell>
          <cell r="J6642">
            <v>1418</v>
          </cell>
          <cell r="L6642">
            <v>8</v>
          </cell>
        </row>
        <row r="6643">
          <cell r="A6643" t="str">
            <v>M6</v>
          </cell>
          <cell r="B6643" t="str">
            <v>W23</v>
          </cell>
          <cell r="C6643">
            <v>43259</v>
          </cell>
          <cell r="D6643" t="str">
            <v>A</v>
          </cell>
          <cell r="E6643" t="str">
            <v>ASSY</v>
          </cell>
          <cell r="G6643" t="str">
            <v>Old</v>
          </cell>
          <cell r="H6643" t="str">
            <v>Clear View Cover</v>
          </cell>
          <cell r="J6643">
            <v>628</v>
          </cell>
          <cell r="L6643">
            <v>0</v>
          </cell>
        </row>
        <row r="6644">
          <cell r="A6644" t="str">
            <v>M6</v>
          </cell>
          <cell r="B6644" t="str">
            <v>W23</v>
          </cell>
          <cell r="C6644">
            <v>43259</v>
          </cell>
          <cell r="D6644" t="str">
            <v>A</v>
          </cell>
          <cell r="E6644" t="str">
            <v>ASSY</v>
          </cell>
          <cell r="G6644" t="str">
            <v>New</v>
          </cell>
          <cell r="H6644" t="str">
            <v>Clear View Cover</v>
          </cell>
          <cell r="J6644">
            <v>386</v>
          </cell>
          <cell r="L6644">
            <v>0</v>
          </cell>
        </row>
        <row r="6645">
          <cell r="A6645" t="str">
            <v>M6</v>
          </cell>
          <cell r="B6645" t="str">
            <v>W23</v>
          </cell>
          <cell r="C6645">
            <v>43259</v>
          </cell>
          <cell r="D6645" t="str">
            <v>A</v>
          </cell>
          <cell r="E6645" t="str">
            <v>ASSY</v>
          </cell>
          <cell r="G6645" t="str">
            <v>Old</v>
          </cell>
          <cell r="H6645" t="str">
            <v>Flip Cover</v>
          </cell>
          <cell r="J6645">
            <v>263</v>
          </cell>
          <cell r="L6645">
            <v>0</v>
          </cell>
        </row>
        <row r="6646">
          <cell r="A6646" t="str">
            <v>M6</v>
          </cell>
          <cell r="B6646" t="str">
            <v>W23</v>
          </cell>
          <cell r="C6646">
            <v>43259</v>
          </cell>
          <cell r="D6646" t="str">
            <v>A</v>
          </cell>
          <cell r="E6646" t="str">
            <v>ASSY</v>
          </cell>
          <cell r="G6646" t="str">
            <v>Old</v>
          </cell>
          <cell r="H6646" t="str">
            <v>Flip Cover</v>
          </cell>
          <cell r="J6646">
            <v>481</v>
          </cell>
          <cell r="L6646">
            <v>0</v>
          </cell>
        </row>
        <row r="6647">
          <cell r="A6647" t="str">
            <v>M6</v>
          </cell>
          <cell r="B6647" t="str">
            <v>W23</v>
          </cell>
          <cell r="C6647">
            <v>43259</v>
          </cell>
          <cell r="D6647" t="str">
            <v>A</v>
          </cell>
          <cell r="E6647" t="str">
            <v>ASSY</v>
          </cell>
          <cell r="G6647" t="str">
            <v>Old</v>
          </cell>
          <cell r="H6647" t="str">
            <v>Clear View Cover</v>
          </cell>
          <cell r="J6647">
            <v>962</v>
          </cell>
          <cell r="L6647">
            <v>0</v>
          </cell>
        </row>
        <row r="6648">
          <cell r="A6648" t="str">
            <v>M6</v>
          </cell>
          <cell r="B6648" t="str">
            <v>W23</v>
          </cell>
          <cell r="C6648">
            <v>43259</v>
          </cell>
          <cell r="D6648" t="str">
            <v>A</v>
          </cell>
          <cell r="E6648" t="str">
            <v>ASSY</v>
          </cell>
          <cell r="G6648" t="str">
            <v>Old</v>
          </cell>
          <cell r="H6648" t="str">
            <v>Clear View Cover</v>
          </cell>
          <cell r="J6648">
            <v>149</v>
          </cell>
          <cell r="L6648">
            <v>0</v>
          </cell>
        </row>
        <row r="6649">
          <cell r="A6649" t="str">
            <v>M6</v>
          </cell>
          <cell r="B6649" t="str">
            <v>W23</v>
          </cell>
          <cell r="C6649">
            <v>43259</v>
          </cell>
          <cell r="D6649" t="str">
            <v>A</v>
          </cell>
          <cell r="E6649" t="str">
            <v>ASSY</v>
          </cell>
          <cell r="G6649" t="str">
            <v>Old</v>
          </cell>
          <cell r="H6649" t="str">
            <v>Clear View Cover</v>
          </cell>
          <cell r="J6649">
            <v>1652</v>
          </cell>
          <cell r="L6649">
            <v>5</v>
          </cell>
        </row>
        <row r="6650">
          <cell r="A6650" t="str">
            <v>M6</v>
          </cell>
          <cell r="B6650" t="str">
            <v>W23</v>
          </cell>
          <cell r="C6650">
            <v>43259</v>
          </cell>
          <cell r="D6650" t="str">
            <v>A</v>
          </cell>
          <cell r="E6650" t="str">
            <v>ASSY</v>
          </cell>
          <cell r="G6650" t="str">
            <v>New</v>
          </cell>
          <cell r="H6650" t="str">
            <v>Clear View Cover</v>
          </cell>
          <cell r="J6650">
            <v>2501</v>
          </cell>
          <cell r="L6650">
            <v>16</v>
          </cell>
        </row>
        <row r="6651">
          <cell r="A6651" t="str">
            <v>M6</v>
          </cell>
          <cell r="B6651" t="str">
            <v>W23</v>
          </cell>
          <cell r="C6651">
            <v>43259</v>
          </cell>
          <cell r="D6651" t="str">
            <v>A</v>
          </cell>
          <cell r="E6651" t="str">
            <v>ASSY</v>
          </cell>
          <cell r="G6651" t="str">
            <v>Old</v>
          </cell>
          <cell r="H6651" t="str">
            <v>Flip Cover</v>
          </cell>
          <cell r="J6651">
            <v>1146</v>
          </cell>
          <cell r="L6651">
            <v>2</v>
          </cell>
        </row>
        <row r="6652">
          <cell r="A6652" t="str">
            <v>M6</v>
          </cell>
          <cell r="B6652" t="str">
            <v>W23</v>
          </cell>
          <cell r="C6652">
            <v>43259</v>
          </cell>
          <cell r="D6652" t="str">
            <v>A</v>
          </cell>
          <cell r="E6652" t="str">
            <v>ASSY</v>
          </cell>
          <cell r="G6652" t="str">
            <v>Old</v>
          </cell>
          <cell r="H6652" t="str">
            <v>Flip Cover</v>
          </cell>
          <cell r="J6652">
            <v>900</v>
          </cell>
          <cell r="L6652">
            <v>0</v>
          </cell>
        </row>
        <row r="6653">
          <cell r="A6653" t="str">
            <v>M6</v>
          </cell>
          <cell r="B6653" t="str">
            <v>W23</v>
          </cell>
          <cell r="C6653">
            <v>43259</v>
          </cell>
          <cell r="D6653" t="str">
            <v>A</v>
          </cell>
          <cell r="E6653" t="str">
            <v>ASSY</v>
          </cell>
          <cell r="G6653" t="str">
            <v>Old Silicon</v>
          </cell>
          <cell r="H6653" t="str">
            <v>Silicon</v>
          </cell>
          <cell r="J6653">
            <v>744</v>
          </cell>
          <cell r="L6653">
            <v>4</v>
          </cell>
        </row>
        <row r="6654">
          <cell r="A6654" t="str">
            <v>M6</v>
          </cell>
          <cell r="B6654" t="str">
            <v>W23</v>
          </cell>
          <cell r="C6654">
            <v>43259</v>
          </cell>
          <cell r="D6654" t="str">
            <v>A</v>
          </cell>
          <cell r="E6654" t="str">
            <v>PACKING</v>
          </cell>
          <cell r="G6654" t="str">
            <v>Old</v>
          </cell>
          <cell r="H6654" t="str">
            <v>Book cover</v>
          </cell>
          <cell r="J6654">
            <v>24</v>
          </cell>
          <cell r="L6654">
            <v>4</v>
          </cell>
        </row>
        <row r="6655">
          <cell r="A6655" t="str">
            <v>M6</v>
          </cell>
          <cell r="B6655" t="str">
            <v>W23</v>
          </cell>
          <cell r="C6655">
            <v>43259</v>
          </cell>
          <cell r="D6655" t="str">
            <v>A</v>
          </cell>
          <cell r="E6655" t="str">
            <v>PACKING</v>
          </cell>
          <cell r="G6655" t="str">
            <v>Old</v>
          </cell>
          <cell r="H6655" t="str">
            <v>Flip Cover</v>
          </cell>
          <cell r="J6655">
            <v>840</v>
          </cell>
          <cell r="L6655">
            <v>0</v>
          </cell>
        </row>
        <row r="6656">
          <cell r="A6656" t="str">
            <v>M6</v>
          </cell>
          <cell r="B6656" t="str">
            <v>W23</v>
          </cell>
          <cell r="C6656">
            <v>43259</v>
          </cell>
          <cell r="D6656" t="str">
            <v>A</v>
          </cell>
          <cell r="E6656" t="str">
            <v>PACKING</v>
          </cell>
          <cell r="G6656" t="str">
            <v>Old</v>
          </cell>
          <cell r="H6656" t="str">
            <v>Book cover</v>
          </cell>
          <cell r="J6656">
            <v>340</v>
          </cell>
          <cell r="L6656">
            <v>0</v>
          </cell>
        </row>
        <row r="6657">
          <cell r="A6657" t="str">
            <v>M6</v>
          </cell>
          <cell r="B6657" t="str">
            <v>W23</v>
          </cell>
          <cell r="C6657">
            <v>43259</v>
          </cell>
          <cell r="D6657" t="str">
            <v>A</v>
          </cell>
          <cell r="E6657" t="str">
            <v>PACKING</v>
          </cell>
          <cell r="G6657" t="str">
            <v>Old</v>
          </cell>
          <cell r="H6657" t="str">
            <v>Book cover</v>
          </cell>
          <cell r="J6657">
            <v>100</v>
          </cell>
          <cell r="L6657">
            <v>0</v>
          </cell>
        </row>
        <row r="6658">
          <cell r="A6658" t="str">
            <v>M6</v>
          </cell>
          <cell r="B6658" t="str">
            <v>W23</v>
          </cell>
          <cell r="C6658">
            <v>43259</v>
          </cell>
          <cell r="D6658" t="str">
            <v>A</v>
          </cell>
          <cell r="E6658" t="str">
            <v>PACKING</v>
          </cell>
          <cell r="G6658" t="str">
            <v>Old</v>
          </cell>
          <cell r="H6658" t="str">
            <v>Book cover</v>
          </cell>
          <cell r="J6658">
            <v>384</v>
          </cell>
          <cell r="L6658">
            <v>4</v>
          </cell>
        </row>
        <row r="6659">
          <cell r="A6659" t="str">
            <v>M6</v>
          </cell>
          <cell r="B6659" t="str">
            <v>W23</v>
          </cell>
          <cell r="C6659">
            <v>43259</v>
          </cell>
          <cell r="D6659" t="str">
            <v>A</v>
          </cell>
          <cell r="E6659" t="str">
            <v>PACKING</v>
          </cell>
          <cell r="G6659" t="str">
            <v>New</v>
          </cell>
          <cell r="H6659" t="str">
            <v>Clear View Cover</v>
          </cell>
          <cell r="J6659">
            <v>2656</v>
          </cell>
          <cell r="L6659">
            <v>16</v>
          </cell>
        </row>
        <row r="6660">
          <cell r="A6660" t="str">
            <v>M6</v>
          </cell>
          <cell r="B6660" t="str">
            <v>W23</v>
          </cell>
          <cell r="C6660">
            <v>43259</v>
          </cell>
          <cell r="D6660" t="str">
            <v>A</v>
          </cell>
          <cell r="E6660" t="str">
            <v>PACKING</v>
          </cell>
          <cell r="G6660" t="str">
            <v>New</v>
          </cell>
          <cell r="H6660" t="str">
            <v>Clear View Cover</v>
          </cell>
          <cell r="J6660">
            <v>54</v>
          </cell>
          <cell r="L6660">
            <v>1</v>
          </cell>
        </row>
        <row r="6661">
          <cell r="A6661" t="str">
            <v>M6</v>
          </cell>
          <cell r="B6661" t="str">
            <v>W23</v>
          </cell>
          <cell r="C6661">
            <v>43259</v>
          </cell>
          <cell r="D6661" t="str">
            <v>A</v>
          </cell>
          <cell r="E6661" t="str">
            <v>PACKING</v>
          </cell>
          <cell r="G6661" t="str">
            <v>Old</v>
          </cell>
          <cell r="H6661" t="str">
            <v>Flip Cover</v>
          </cell>
          <cell r="J6661">
            <v>765</v>
          </cell>
          <cell r="L6661">
            <v>5</v>
          </cell>
        </row>
        <row r="6662">
          <cell r="A6662" t="str">
            <v>M6</v>
          </cell>
          <cell r="B6662" t="str">
            <v>W23</v>
          </cell>
          <cell r="C6662">
            <v>43259</v>
          </cell>
          <cell r="D6662" t="str">
            <v>A</v>
          </cell>
          <cell r="E6662" t="str">
            <v>PACKING</v>
          </cell>
          <cell r="G6662" t="str">
            <v>Old</v>
          </cell>
          <cell r="H6662" t="str">
            <v>Flip Cover</v>
          </cell>
          <cell r="J6662">
            <v>134</v>
          </cell>
          <cell r="L6662">
            <v>1</v>
          </cell>
        </row>
        <row r="6663">
          <cell r="A6663" t="str">
            <v>M6</v>
          </cell>
          <cell r="B6663" t="str">
            <v>W23</v>
          </cell>
          <cell r="C6663">
            <v>43259</v>
          </cell>
          <cell r="D6663" t="str">
            <v>A</v>
          </cell>
          <cell r="E6663" t="str">
            <v>ASSY</v>
          </cell>
          <cell r="G6663" t="str">
            <v>Old</v>
          </cell>
          <cell r="H6663" t="str">
            <v>Book cover</v>
          </cell>
          <cell r="J6663">
            <v>905</v>
          </cell>
          <cell r="L6663">
            <v>9</v>
          </cell>
        </row>
        <row r="6664">
          <cell r="A6664" t="str">
            <v>M6</v>
          </cell>
          <cell r="B6664" t="str">
            <v>W23</v>
          </cell>
          <cell r="C6664">
            <v>43259</v>
          </cell>
          <cell r="D6664" t="str">
            <v>A</v>
          </cell>
          <cell r="E6664" t="str">
            <v>ASSY</v>
          </cell>
          <cell r="G6664" t="str">
            <v>Old</v>
          </cell>
          <cell r="H6664" t="str">
            <v>Book cover</v>
          </cell>
          <cell r="J6664">
            <v>762</v>
          </cell>
          <cell r="L6664">
            <v>2</v>
          </cell>
        </row>
        <row r="6665">
          <cell r="A6665" t="str">
            <v>M6</v>
          </cell>
          <cell r="B6665" t="str">
            <v>W23</v>
          </cell>
          <cell r="C6665">
            <v>43259</v>
          </cell>
          <cell r="D6665" t="str">
            <v>A</v>
          </cell>
          <cell r="E6665" t="str">
            <v>ASSY</v>
          </cell>
          <cell r="G6665" t="str">
            <v>Old</v>
          </cell>
          <cell r="H6665" t="str">
            <v>Book cover</v>
          </cell>
          <cell r="J6665">
            <v>138</v>
          </cell>
          <cell r="L6665">
            <v>0</v>
          </cell>
        </row>
        <row r="6666">
          <cell r="A6666" t="str">
            <v>M6</v>
          </cell>
          <cell r="B6666" t="str">
            <v>W23</v>
          </cell>
          <cell r="C6666">
            <v>43259</v>
          </cell>
          <cell r="D6666" t="str">
            <v>A</v>
          </cell>
          <cell r="E6666" t="str">
            <v>ASSY</v>
          </cell>
          <cell r="G6666" t="str">
            <v>Old</v>
          </cell>
          <cell r="H6666" t="str">
            <v>Book cover</v>
          </cell>
          <cell r="J6666">
            <v>490</v>
          </cell>
          <cell r="L6666">
            <v>2</v>
          </cell>
        </row>
        <row r="6667">
          <cell r="A6667" t="str">
            <v>M6</v>
          </cell>
          <cell r="B6667" t="str">
            <v>W23</v>
          </cell>
          <cell r="C6667">
            <v>43259</v>
          </cell>
          <cell r="D6667" t="str">
            <v>A</v>
          </cell>
          <cell r="E6667" t="str">
            <v>ASSY</v>
          </cell>
          <cell r="G6667" t="str">
            <v>Old</v>
          </cell>
          <cell r="H6667" t="str">
            <v>Book cover</v>
          </cell>
          <cell r="J6667">
            <v>357</v>
          </cell>
          <cell r="L6667">
            <v>3</v>
          </cell>
        </row>
        <row r="6668">
          <cell r="A6668" t="str">
            <v>M6</v>
          </cell>
          <cell r="B6668" t="str">
            <v>W23</v>
          </cell>
          <cell r="C6668">
            <v>43259</v>
          </cell>
          <cell r="D6668" t="str">
            <v>A</v>
          </cell>
          <cell r="E6668" t="str">
            <v>ASSY</v>
          </cell>
          <cell r="G6668" t="str">
            <v>Old</v>
          </cell>
          <cell r="H6668" t="str">
            <v>Book cover</v>
          </cell>
          <cell r="J6668">
            <v>711</v>
          </cell>
          <cell r="L6668">
            <v>3</v>
          </cell>
        </row>
        <row r="6669">
          <cell r="A6669" t="str">
            <v>M6</v>
          </cell>
          <cell r="B6669" t="str">
            <v>W23</v>
          </cell>
          <cell r="C6669">
            <v>43259</v>
          </cell>
          <cell r="D6669" t="str">
            <v>A</v>
          </cell>
          <cell r="E6669" t="str">
            <v>ASSY</v>
          </cell>
          <cell r="G6669" t="str">
            <v>Old</v>
          </cell>
          <cell r="H6669" t="str">
            <v>Book cover</v>
          </cell>
          <cell r="J6669">
            <v>73</v>
          </cell>
          <cell r="L6669">
            <v>0</v>
          </cell>
        </row>
        <row r="6670">
          <cell r="A6670" t="str">
            <v>M6</v>
          </cell>
          <cell r="B6670" t="str">
            <v>W23</v>
          </cell>
          <cell r="C6670">
            <v>43259</v>
          </cell>
          <cell r="D6670" t="str">
            <v>A</v>
          </cell>
          <cell r="E6670" t="str">
            <v>ASSY</v>
          </cell>
          <cell r="G6670" t="str">
            <v>Old</v>
          </cell>
          <cell r="H6670" t="str">
            <v>Book cover</v>
          </cell>
          <cell r="J6670">
            <v>603</v>
          </cell>
          <cell r="L6670">
            <v>3</v>
          </cell>
        </row>
        <row r="6671">
          <cell r="A6671" t="str">
            <v>M6</v>
          </cell>
          <cell r="B6671" t="str">
            <v>W23</v>
          </cell>
          <cell r="C6671">
            <v>43259</v>
          </cell>
          <cell r="D6671" t="str">
            <v>A</v>
          </cell>
          <cell r="E6671" t="str">
            <v>ASSY</v>
          </cell>
          <cell r="G6671" t="str">
            <v>Old</v>
          </cell>
          <cell r="H6671" t="str">
            <v>Book cover</v>
          </cell>
          <cell r="J6671">
            <v>241</v>
          </cell>
          <cell r="L6671">
            <v>1</v>
          </cell>
        </row>
        <row r="6672">
          <cell r="A6672" t="str">
            <v>M6</v>
          </cell>
          <cell r="B6672" t="str">
            <v>W23</v>
          </cell>
          <cell r="C6672">
            <v>43259</v>
          </cell>
          <cell r="D6672" t="str">
            <v>A</v>
          </cell>
          <cell r="E6672" t="str">
            <v>PACKING</v>
          </cell>
          <cell r="G6672" t="str">
            <v>Old</v>
          </cell>
          <cell r="H6672" t="str">
            <v>Flip Cover</v>
          </cell>
          <cell r="J6672">
            <v>1244</v>
          </cell>
          <cell r="L6672">
            <v>4</v>
          </cell>
        </row>
        <row r="6673">
          <cell r="A6673" t="str">
            <v>M6</v>
          </cell>
          <cell r="B6673" t="str">
            <v>W23</v>
          </cell>
          <cell r="C6673">
            <v>43259</v>
          </cell>
          <cell r="D6673" t="str">
            <v>A</v>
          </cell>
          <cell r="E6673" t="str">
            <v>PACKING</v>
          </cell>
          <cell r="G6673" t="str">
            <v>Old</v>
          </cell>
          <cell r="H6673" t="str">
            <v>Book cover</v>
          </cell>
          <cell r="J6673">
            <v>1008</v>
          </cell>
          <cell r="L6673">
            <v>8</v>
          </cell>
        </row>
        <row r="6674">
          <cell r="A6674" t="str">
            <v>M6</v>
          </cell>
          <cell r="B6674" t="str">
            <v>W23</v>
          </cell>
          <cell r="C6674">
            <v>43259</v>
          </cell>
          <cell r="D6674" t="str">
            <v>A</v>
          </cell>
          <cell r="E6674" t="str">
            <v>PACKING</v>
          </cell>
          <cell r="G6674" t="str">
            <v>Old</v>
          </cell>
          <cell r="H6674" t="str">
            <v>Flip Cover</v>
          </cell>
          <cell r="J6674">
            <v>25</v>
          </cell>
          <cell r="L6674">
            <v>0</v>
          </cell>
        </row>
        <row r="6675">
          <cell r="A6675" t="str">
            <v>M6</v>
          </cell>
          <cell r="B6675" t="str">
            <v>W23</v>
          </cell>
          <cell r="C6675">
            <v>43259</v>
          </cell>
          <cell r="D6675" t="str">
            <v>A</v>
          </cell>
          <cell r="E6675" t="str">
            <v>PACKING</v>
          </cell>
          <cell r="G6675" t="str">
            <v>Old</v>
          </cell>
          <cell r="H6675" t="str">
            <v>Flip Cover</v>
          </cell>
          <cell r="J6675">
            <v>32</v>
          </cell>
          <cell r="L6675">
            <v>0</v>
          </cell>
        </row>
        <row r="6676">
          <cell r="A6676" t="str">
            <v>M6</v>
          </cell>
          <cell r="B6676" t="str">
            <v>W23</v>
          </cell>
          <cell r="C6676">
            <v>43259</v>
          </cell>
          <cell r="D6676" t="str">
            <v>A</v>
          </cell>
          <cell r="E6676" t="str">
            <v>PACKING</v>
          </cell>
          <cell r="G6676" t="str">
            <v>Old</v>
          </cell>
          <cell r="H6676" t="str">
            <v>Book cover</v>
          </cell>
          <cell r="J6676">
            <v>402</v>
          </cell>
          <cell r="L6676">
            <v>2</v>
          </cell>
        </row>
        <row r="6677">
          <cell r="A6677" t="str">
            <v>M6</v>
          </cell>
          <cell r="B6677" t="str">
            <v>W23</v>
          </cell>
          <cell r="C6677">
            <v>43259</v>
          </cell>
          <cell r="D6677" t="str">
            <v>A</v>
          </cell>
          <cell r="E6677" t="str">
            <v>PACKING</v>
          </cell>
          <cell r="G6677" t="str">
            <v>Old</v>
          </cell>
          <cell r="H6677" t="str">
            <v>Book cover</v>
          </cell>
          <cell r="J6677">
            <v>143</v>
          </cell>
          <cell r="L6677">
            <v>3</v>
          </cell>
        </row>
        <row r="6678">
          <cell r="A6678" t="str">
            <v>M6</v>
          </cell>
          <cell r="B6678" t="str">
            <v>W23</v>
          </cell>
          <cell r="C6678">
            <v>43259</v>
          </cell>
          <cell r="D6678" t="str">
            <v>A</v>
          </cell>
          <cell r="E6678" t="str">
            <v>MAIN HEATING</v>
          </cell>
          <cell r="G6678" t="str">
            <v>Old</v>
          </cell>
          <cell r="H6678" t="str">
            <v>Clear View Cover</v>
          </cell>
          <cell r="J6678">
            <v>308</v>
          </cell>
          <cell r="L6678">
            <v>3</v>
          </cell>
        </row>
        <row r="6679">
          <cell r="A6679" t="str">
            <v>M6</v>
          </cell>
          <cell r="B6679" t="str">
            <v>W23</v>
          </cell>
          <cell r="C6679">
            <v>43259</v>
          </cell>
          <cell r="D6679" t="str">
            <v>A</v>
          </cell>
          <cell r="E6679" t="str">
            <v>MAIN HEATING</v>
          </cell>
          <cell r="G6679" t="str">
            <v>Old</v>
          </cell>
          <cell r="H6679" t="str">
            <v>Flip Cover</v>
          </cell>
          <cell r="J6679">
            <v>259</v>
          </cell>
          <cell r="L6679">
            <v>0</v>
          </cell>
        </row>
        <row r="6680">
          <cell r="A6680" t="str">
            <v>M6</v>
          </cell>
          <cell r="B6680" t="str">
            <v>W23</v>
          </cell>
          <cell r="C6680">
            <v>43259</v>
          </cell>
          <cell r="D6680" t="str">
            <v>A</v>
          </cell>
          <cell r="E6680" t="str">
            <v>MAIN HEATING</v>
          </cell>
          <cell r="G6680" t="str">
            <v>Old</v>
          </cell>
          <cell r="H6680" t="str">
            <v>Book cover</v>
          </cell>
          <cell r="J6680">
            <v>730</v>
          </cell>
          <cell r="L6680">
            <v>2</v>
          </cell>
        </row>
        <row r="6681">
          <cell r="A6681" t="str">
            <v>M6</v>
          </cell>
          <cell r="B6681" t="str">
            <v>W23</v>
          </cell>
          <cell r="C6681">
            <v>43259</v>
          </cell>
          <cell r="D6681" t="str">
            <v>A</v>
          </cell>
          <cell r="E6681" t="str">
            <v>MAIN HEATING</v>
          </cell>
          <cell r="G6681" t="str">
            <v>Old</v>
          </cell>
          <cell r="H6681" t="str">
            <v>Book cover</v>
          </cell>
          <cell r="J6681">
            <v>68</v>
          </cell>
          <cell r="L6681">
            <v>2</v>
          </cell>
        </row>
        <row r="6682">
          <cell r="A6682" t="str">
            <v>M6</v>
          </cell>
          <cell r="B6682" t="str">
            <v>W23</v>
          </cell>
          <cell r="C6682">
            <v>43259</v>
          </cell>
          <cell r="D6682" t="str">
            <v>A</v>
          </cell>
          <cell r="E6682" t="str">
            <v>MAIN HEATING</v>
          </cell>
          <cell r="G6682" t="str">
            <v>Old</v>
          </cell>
          <cell r="H6682" t="str">
            <v>Book cover</v>
          </cell>
          <cell r="J6682">
            <v>20</v>
          </cell>
          <cell r="L6682">
            <v>0</v>
          </cell>
        </row>
        <row r="6683">
          <cell r="A6683" t="str">
            <v>M6</v>
          </cell>
          <cell r="B6683" t="str">
            <v>W23</v>
          </cell>
          <cell r="C6683">
            <v>43259</v>
          </cell>
          <cell r="D6683" t="str">
            <v>A</v>
          </cell>
          <cell r="E6683" t="str">
            <v>MAIN HEATING</v>
          </cell>
          <cell r="G6683" t="str">
            <v>Old</v>
          </cell>
          <cell r="H6683" t="str">
            <v>Book cover</v>
          </cell>
          <cell r="J6683">
            <v>475</v>
          </cell>
          <cell r="L6683">
            <v>5</v>
          </cell>
        </row>
        <row r="6684">
          <cell r="A6684" t="str">
            <v>M6</v>
          </cell>
          <cell r="B6684" t="str">
            <v>W23</v>
          </cell>
          <cell r="C6684">
            <v>43259</v>
          </cell>
          <cell r="D6684" t="str">
            <v>A</v>
          </cell>
          <cell r="E6684" t="str">
            <v>MAIN HEATING</v>
          </cell>
          <cell r="G6684" t="str">
            <v>Old</v>
          </cell>
          <cell r="H6684" t="str">
            <v>Book cover</v>
          </cell>
          <cell r="J6684">
            <v>375</v>
          </cell>
          <cell r="L6684">
            <v>5</v>
          </cell>
        </row>
        <row r="6685">
          <cell r="A6685" t="str">
            <v>M6</v>
          </cell>
          <cell r="B6685" t="str">
            <v>W23</v>
          </cell>
          <cell r="C6685">
            <v>43259</v>
          </cell>
          <cell r="D6685" t="str">
            <v>A</v>
          </cell>
          <cell r="E6685" t="str">
            <v>IN VAI</v>
          </cell>
          <cell r="G6685" t="str">
            <v>Old</v>
          </cell>
          <cell r="H6685" t="str">
            <v>Flip Cover</v>
          </cell>
          <cell r="J6685">
            <v>50</v>
          </cell>
          <cell r="L6685">
            <v>0</v>
          </cell>
        </row>
        <row r="6686">
          <cell r="A6686" t="str">
            <v>M6</v>
          </cell>
          <cell r="B6686" t="str">
            <v>W23</v>
          </cell>
          <cell r="C6686">
            <v>43259</v>
          </cell>
          <cell r="D6686" t="str">
            <v>A</v>
          </cell>
          <cell r="E6686" t="str">
            <v>IN T/P</v>
          </cell>
          <cell r="G6686" t="str">
            <v>Old</v>
          </cell>
          <cell r="H6686" t="str">
            <v>Book cover</v>
          </cell>
          <cell r="J6686">
            <v>492</v>
          </cell>
          <cell r="L6686">
            <v>0</v>
          </cell>
        </row>
        <row r="6687">
          <cell r="A6687" t="str">
            <v>M6</v>
          </cell>
          <cell r="B6687" t="str">
            <v>W23</v>
          </cell>
          <cell r="C6687">
            <v>43259</v>
          </cell>
          <cell r="D6687" t="str">
            <v>A</v>
          </cell>
          <cell r="E6687" t="str">
            <v>IN T/P</v>
          </cell>
          <cell r="G6687" t="str">
            <v>Old</v>
          </cell>
          <cell r="H6687" t="str">
            <v>Book cover</v>
          </cell>
          <cell r="J6687">
            <v>27</v>
          </cell>
          <cell r="L6687">
            <v>0</v>
          </cell>
        </row>
        <row r="6688">
          <cell r="A6688" t="str">
            <v>M6</v>
          </cell>
          <cell r="B6688" t="str">
            <v>W23</v>
          </cell>
          <cell r="C6688">
            <v>43259</v>
          </cell>
          <cell r="D6688" t="str">
            <v>A</v>
          </cell>
          <cell r="E6688" t="str">
            <v>IN T/P</v>
          </cell>
          <cell r="G6688" t="str">
            <v>Old</v>
          </cell>
          <cell r="H6688" t="str">
            <v>Book cover</v>
          </cell>
          <cell r="J6688">
            <v>65</v>
          </cell>
          <cell r="L6688">
            <v>0</v>
          </cell>
        </row>
        <row r="6689">
          <cell r="A6689" t="str">
            <v>M6</v>
          </cell>
          <cell r="B6689" t="str">
            <v>W23</v>
          </cell>
          <cell r="C6689">
            <v>43259</v>
          </cell>
          <cell r="D6689" t="str">
            <v>A</v>
          </cell>
          <cell r="E6689" t="str">
            <v>IN T/P</v>
          </cell>
          <cell r="G6689" t="str">
            <v>Old</v>
          </cell>
          <cell r="H6689" t="str">
            <v>Book cover</v>
          </cell>
          <cell r="J6689">
            <v>955</v>
          </cell>
          <cell r="L6689">
            <v>0</v>
          </cell>
        </row>
        <row r="6690">
          <cell r="A6690" t="str">
            <v>M6</v>
          </cell>
          <cell r="B6690" t="str">
            <v>W23</v>
          </cell>
          <cell r="C6690">
            <v>43259</v>
          </cell>
          <cell r="D6690" t="str">
            <v>A</v>
          </cell>
          <cell r="E6690" t="str">
            <v>IN T/P</v>
          </cell>
          <cell r="G6690" t="str">
            <v>Old</v>
          </cell>
          <cell r="H6690" t="str">
            <v>Book cover</v>
          </cell>
          <cell r="J6690">
            <v>188</v>
          </cell>
          <cell r="L6690">
            <v>0</v>
          </cell>
        </row>
        <row r="6691">
          <cell r="A6691" t="str">
            <v>M6</v>
          </cell>
          <cell r="B6691" t="str">
            <v>W23</v>
          </cell>
          <cell r="C6691">
            <v>43259</v>
          </cell>
          <cell r="D6691" t="str">
            <v>A</v>
          </cell>
          <cell r="E6691" t="str">
            <v>IN T/P</v>
          </cell>
          <cell r="G6691" t="str">
            <v>Old</v>
          </cell>
          <cell r="H6691" t="str">
            <v>Book cover</v>
          </cell>
          <cell r="J6691">
            <v>532</v>
          </cell>
          <cell r="L6691">
            <v>11</v>
          </cell>
        </row>
        <row r="6692">
          <cell r="A6692" t="str">
            <v>M6</v>
          </cell>
          <cell r="B6692" t="str">
            <v>W23</v>
          </cell>
          <cell r="C6692">
            <v>43259</v>
          </cell>
          <cell r="D6692" t="str">
            <v>A</v>
          </cell>
          <cell r="E6692" t="str">
            <v>IN T/P</v>
          </cell>
          <cell r="G6692" t="str">
            <v>Old</v>
          </cell>
          <cell r="H6692" t="str">
            <v>Book cover</v>
          </cell>
          <cell r="J6692">
            <v>640</v>
          </cell>
          <cell r="L6692">
            <v>0</v>
          </cell>
        </row>
        <row r="6693">
          <cell r="A6693" t="str">
            <v>M6</v>
          </cell>
          <cell r="B6693" t="str">
            <v>W23</v>
          </cell>
          <cell r="C6693">
            <v>43259</v>
          </cell>
          <cell r="D6693" t="str">
            <v>A</v>
          </cell>
          <cell r="E6693" t="str">
            <v>IN T/P</v>
          </cell>
          <cell r="G6693" t="str">
            <v>New</v>
          </cell>
          <cell r="H6693" t="str">
            <v>Clear View Cover</v>
          </cell>
          <cell r="J6693">
            <v>2380</v>
          </cell>
          <cell r="L6693">
            <v>0</v>
          </cell>
        </row>
        <row r="6694">
          <cell r="A6694" t="str">
            <v>M6</v>
          </cell>
          <cell r="B6694" t="str">
            <v>W23</v>
          </cell>
          <cell r="C6694">
            <v>43259</v>
          </cell>
          <cell r="D6694" t="str">
            <v>A</v>
          </cell>
          <cell r="E6694" t="str">
            <v>IN T/P</v>
          </cell>
          <cell r="G6694" t="str">
            <v>New</v>
          </cell>
          <cell r="H6694" t="str">
            <v>Clear View Cover</v>
          </cell>
          <cell r="J6694">
            <v>14</v>
          </cell>
          <cell r="L6694">
            <v>0</v>
          </cell>
        </row>
        <row r="6695">
          <cell r="A6695" t="str">
            <v>M6</v>
          </cell>
          <cell r="B6695" t="str">
            <v>W23</v>
          </cell>
          <cell r="C6695">
            <v>43259</v>
          </cell>
          <cell r="D6695" t="str">
            <v>A</v>
          </cell>
          <cell r="E6695" t="str">
            <v>IN T/P</v>
          </cell>
          <cell r="G6695" t="str">
            <v>New</v>
          </cell>
          <cell r="H6695" t="str">
            <v>Clear View Cover</v>
          </cell>
          <cell r="J6695">
            <v>5</v>
          </cell>
          <cell r="L6695">
            <v>0</v>
          </cell>
        </row>
        <row r="6696">
          <cell r="A6696" t="str">
            <v>M6</v>
          </cell>
          <cell r="B6696" t="str">
            <v>W23</v>
          </cell>
          <cell r="C6696">
            <v>43259</v>
          </cell>
          <cell r="D6696" t="str">
            <v>A</v>
          </cell>
          <cell r="E6696" t="str">
            <v>IN T/P</v>
          </cell>
          <cell r="G6696" t="str">
            <v>Old</v>
          </cell>
          <cell r="H6696" t="str">
            <v>Clear View Cover</v>
          </cell>
          <cell r="J6696">
            <v>1679</v>
          </cell>
          <cell r="L6696">
            <v>1</v>
          </cell>
        </row>
        <row r="6697">
          <cell r="A6697" t="str">
            <v>M6</v>
          </cell>
          <cell r="B6697" t="str">
            <v>W23</v>
          </cell>
          <cell r="C6697">
            <v>43259</v>
          </cell>
          <cell r="D6697" t="str">
            <v>A</v>
          </cell>
          <cell r="E6697" t="str">
            <v>IN T/P</v>
          </cell>
          <cell r="G6697" t="str">
            <v>Old</v>
          </cell>
          <cell r="H6697" t="str">
            <v>Clear View Cover</v>
          </cell>
          <cell r="J6697">
            <v>95</v>
          </cell>
          <cell r="L6697">
            <v>0</v>
          </cell>
        </row>
        <row r="6698">
          <cell r="A6698" t="str">
            <v>M6</v>
          </cell>
          <cell r="B6698" t="str">
            <v>W23</v>
          </cell>
          <cell r="C6698">
            <v>43259</v>
          </cell>
          <cell r="D6698" t="str">
            <v>A</v>
          </cell>
          <cell r="E6698" t="str">
            <v>IN T/P</v>
          </cell>
          <cell r="G6698" t="str">
            <v>Old</v>
          </cell>
          <cell r="H6698" t="str">
            <v>Clear View Cover</v>
          </cell>
          <cell r="J6698">
            <v>379</v>
          </cell>
          <cell r="L6698">
            <v>0</v>
          </cell>
        </row>
        <row r="6699">
          <cell r="A6699" t="str">
            <v>M6</v>
          </cell>
          <cell r="B6699" t="str">
            <v>W23</v>
          </cell>
          <cell r="C6699">
            <v>43259</v>
          </cell>
          <cell r="D6699" t="str">
            <v>A</v>
          </cell>
          <cell r="E6699" t="str">
            <v>IN VAI</v>
          </cell>
          <cell r="G6699" t="str">
            <v>Old</v>
          </cell>
          <cell r="H6699" t="str">
            <v>Clear View Cover</v>
          </cell>
          <cell r="J6699">
            <v>200</v>
          </cell>
          <cell r="L6699">
            <v>0</v>
          </cell>
        </row>
        <row r="6700">
          <cell r="A6700" t="str">
            <v>M6</v>
          </cell>
          <cell r="B6700" t="str">
            <v>W23</v>
          </cell>
          <cell r="C6700">
            <v>43259</v>
          </cell>
          <cell r="D6700" t="str">
            <v>A</v>
          </cell>
          <cell r="E6700" t="str">
            <v>IN T/P</v>
          </cell>
          <cell r="G6700" t="str">
            <v>Old</v>
          </cell>
          <cell r="H6700" t="str">
            <v>Clear View Cover</v>
          </cell>
          <cell r="J6700">
            <v>80</v>
          </cell>
          <cell r="L6700">
            <v>0</v>
          </cell>
        </row>
        <row r="6701">
          <cell r="A6701" t="str">
            <v>M6</v>
          </cell>
          <cell r="B6701" t="str">
            <v>W23</v>
          </cell>
          <cell r="C6701">
            <v>43259</v>
          </cell>
          <cell r="D6701" t="str">
            <v>A</v>
          </cell>
          <cell r="E6701" t="str">
            <v>IN T/P</v>
          </cell>
          <cell r="G6701" t="str">
            <v>Old</v>
          </cell>
          <cell r="H6701" t="str">
            <v>Clear View Cover</v>
          </cell>
          <cell r="J6701">
            <v>11</v>
          </cell>
          <cell r="L6701">
            <v>0</v>
          </cell>
        </row>
        <row r="6702">
          <cell r="A6702" t="str">
            <v>M6</v>
          </cell>
          <cell r="B6702" t="str">
            <v>W23</v>
          </cell>
          <cell r="C6702">
            <v>43259</v>
          </cell>
          <cell r="D6702" t="str">
            <v>A</v>
          </cell>
          <cell r="E6702" t="str">
            <v>IN T/P</v>
          </cell>
          <cell r="G6702" t="str">
            <v>Old</v>
          </cell>
          <cell r="H6702" t="str">
            <v>Clear View Cover</v>
          </cell>
          <cell r="J6702">
            <v>5</v>
          </cell>
          <cell r="L6702">
            <v>0</v>
          </cell>
        </row>
        <row r="6703">
          <cell r="A6703" t="str">
            <v>M6</v>
          </cell>
          <cell r="B6703" t="str">
            <v>W23</v>
          </cell>
          <cell r="C6703">
            <v>43259</v>
          </cell>
          <cell r="D6703" t="str">
            <v>A</v>
          </cell>
          <cell r="E6703" t="str">
            <v>IN T/P</v>
          </cell>
          <cell r="G6703" t="str">
            <v>Old</v>
          </cell>
          <cell r="H6703" t="str">
            <v>Clear View Cover</v>
          </cell>
          <cell r="J6703">
            <v>21</v>
          </cell>
          <cell r="L6703">
            <v>0</v>
          </cell>
        </row>
        <row r="6704">
          <cell r="A6704" t="str">
            <v>M6</v>
          </cell>
          <cell r="B6704" t="str">
            <v>W23</v>
          </cell>
          <cell r="C6704">
            <v>43259</v>
          </cell>
          <cell r="D6704" t="str">
            <v>A</v>
          </cell>
          <cell r="E6704" t="str">
            <v>IN T/P</v>
          </cell>
          <cell r="G6704" t="str">
            <v>Old</v>
          </cell>
          <cell r="H6704" t="str">
            <v>Clear View Cover</v>
          </cell>
          <cell r="J6704">
            <v>171</v>
          </cell>
          <cell r="L6704">
            <v>0</v>
          </cell>
        </row>
        <row r="6705">
          <cell r="A6705" t="str">
            <v>M6</v>
          </cell>
          <cell r="B6705" t="str">
            <v>W23</v>
          </cell>
          <cell r="C6705">
            <v>43259</v>
          </cell>
          <cell r="D6705" t="str">
            <v>A</v>
          </cell>
          <cell r="E6705" t="str">
            <v>IN T/P</v>
          </cell>
          <cell r="G6705" t="str">
            <v>Old</v>
          </cell>
          <cell r="H6705" t="str">
            <v>Book cover</v>
          </cell>
          <cell r="J6705">
            <v>750</v>
          </cell>
          <cell r="L6705">
            <v>0</v>
          </cell>
        </row>
        <row r="6706">
          <cell r="A6706" t="str">
            <v>M6</v>
          </cell>
          <cell r="B6706" t="str">
            <v>W23</v>
          </cell>
          <cell r="C6706">
            <v>43259</v>
          </cell>
          <cell r="D6706" t="str">
            <v>A</v>
          </cell>
          <cell r="E6706" t="str">
            <v>IN T/P</v>
          </cell>
          <cell r="G6706" t="str">
            <v>Old</v>
          </cell>
          <cell r="H6706" t="str">
            <v>Book cover</v>
          </cell>
          <cell r="J6706">
            <v>550</v>
          </cell>
          <cell r="L6706">
            <v>0</v>
          </cell>
        </row>
        <row r="6707">
          <cell r="A6707" t="str">
            <v>M6</v>
          </cell>
          <cell r="B6707" t="str">
            <v>W23</v>
          </cell>
          <cell r="C6707">
            <v>43259</v>
          </cell>
          <cell r="D6707" t="str">
            <v>A</v>
          </cell>
          <cell r="E6707" t="str">
            <v>IN VAI</v>
          </cell>
          <cell r="G6707" t="str">
            <v>Old</v>
          </cell>
          <cell r="H6707" t="str">
            <v>Flip Cover</v>
          </cell>
          <cell r="J6707">
            <v>1500</v>
          </cell>
          <cell r="L6707">
            <v>0</v>
          </cell>
        </row>
        <row r="6708">
          <cell r="A6708" t="str">
            <v>M6</v>
          </cell>
          <cell r="B6708" t="str">
            <v>W23</v>
          </cell>
          <cell r="C6708">
            <v>43259</v>
          </cell>
          <cell r="D6708" t="str">
            <v>A</v>
          </cell>
          <cell r="E6708" t="str">
            <v>PACKING</v>
          </cell>
          <cell r="G6708" t="str">
            <v>Old</v>
          </cell>
          <cell r="H6708" t="str">
            <v>Clear View Cover</v>
          </cell>
          <cell r="J6708">
            <v>1572</v>
          </cell>
          <cell r="L6708">
            <v>12</v>
          </cell>
        </row>
        <row r="6709">
          <cell r="A6709" t="str">
            <v>M6</v>
          </cell>
          <cell r="B6709" t="str">
            <v>W23</v>
          </cell>
          <cell r="C6709">
            <v>43259</v>
          </cell>
          <cell r="D6709" t="str">
            <v>A</v>
          </cell>
          <cell r="E6709" t="str">
            <v>PACKING</v>
          </cell>
          <cell r="G6709" t="str">
            <v>Old</v>
          </cell>
          <cell r="H6709" t="str">
            <v>Clear View Cover</v>
          </cell>
          <cell r="J6709">
            <v>373</v>
          </cell>
          <cell r="L6709">
            <v>3</v>
          </cell>
        </row>
        <row r="6710">
          <cell r="A6710" t="str">
            <v>M6</v>
          </cell>
          <cell r="B6710" t="str">
            <v>W23</v>
          </cell>
          <cell r="C6710">
            <v>43259</v>
          </cell>
          <cell r="D6710" t="str">
            <v>A</v>
          </cell>
          <cell r="E6710" t="str">
            <v>PACKING</v>
          </cell>
          <cell r="G6710" t="str">
            <v>Old</v>
          </cell>
          <cell r="H6710" t="str">
            <v>Clear View Cover</v>
          </cell>
          <cell r="J6710">
            <v>64</v>
          </cell>
          <cell r="L6710">
            <v>1</v>
          </cell>
        </row>
        <row r="6711">
          <cell r="A6711" t="str">
            <v>M6</v>
          </cell>
          <cell r="B6711" t="str">
            <v>W23</v>
          </cell>
          <cell r="C6711">
            <v>43259</v>
          </cell>
          <cell r="D6711" t="str">
            <v>A</v>
          </cell>
          <cell r="E6711" t="str">
            <v>PACKING</v>
          </cell>
          <cell r="G6711" t="str">
            <v>Old</v>
          </cell>
          <cell r="H6711" t="str">
            <v>Clear View Cover</v>
          </cell>
          <cell r="J6711">
            <v>27</v>
          </cell>
          <cell r="L6711">
            <v>0</v>
          </cell>
        </row>
        <row r="6712">
          <cell r="A6712" t="str">
            <v>M6</v>
          </cell>
          <cell r="B6712" t="str">
            <v>W23</v>
          </cell>
          <cell r="C6712">
            <v>43259</v>
          </cell>
          <cell r="D6712" t="str">
            <v>A</v>
          </cell>
          <cell r="E6712" t="str">
            <v>PACKING</v>
          </cell>
          <cell r="G6712" t="str">
            <v>Old</v>
          </cell>
          <cell r="H6712" t="str">
            <v>Clear View Cover</v>
          </cell>
          <cell r="J6712">
            <v>56</v>
          </cell>
          <cell r="L6712">
            <v>5</v>
          </cell>
        </row>
        <row r="6713">
          <cell r="A6713" t="str">
            <v>M6</v>
          </cell>
          <cell r="B6713" t="str">
            <v>W23</v>
          </cell>
          <cell r="C6713">
            <v>43259</v>
          </cell>
          <cell r="D6713" t="str">
            <v>A</v>
          </cell>
          <cell r="E6713" t="str">
            <v>PACKING</v>
          </cell>
          <cell r="G6713" t="str">
            <v>Old</v>
          </cell>
          <cell r="H6713" t="str">
            <v>Book cover</v>
          </cell>
          <cell r="J6713">
            <v>64</v>
          </cell>
          <cell r="L6713">
            <v>4</v>
          </cell>
        </row>
        <row r="6714">
          <cell r="A6714" t="str">
            <v>M6</v>
          </cell>
          <cell r="B6714" t="str">
            <v>W23</v>
          </cell>
          <cell r="C6714">
            <v>43259</v>
          </cell>
          <cell r="D6714" t="str">
            <v>A</v>
          </cell>
          <cell r="E6714" t="str">
            <v>PACKING</v>
          </cell>
          <cell r="G6714" t="str">
            <v>Old</v>
          </cell>
          <cell r="H6714" t="str">
            <v>Book cover</v>
          </cell>
          <cell r="J6714">
            <v>110</v>
          </cell>
          <cell r="L6714">
            <v>0</v>
          </cell>
        </row>
        <row r="6715">
          <cell r="A6715" t="str">
            <v>M6</v>
          </cell>
          <cell r="B6715" t="str">
            <v>W23</v>
          </cell>
          <cell r="C6715">
            <v>43259</v>
          </cell>
          <cell r="D6715" t="str">
            <v>A</v>
          </cell>
          <cell r="E6715" t="str">
            <v>EDGE COATING</v>
          </cell>
          <cell r="G6715" t="str">
            <v>Old</v>
          </cell>
          <cell r="H6715" t="str">
            <v>Book cover</v>
          </cell>
          <cell r="J6715">
            <v>379</v>
          </cell>
          <cell r="L6715">
            <v>1</v>
          </cell>
        </row>
        <row r="6716">
          <cell r="A6716" t="str">
            <v>M6</v>
          </cell>
          <cell r="B6716" t="str">
            <v>W23</v>
          </cell>
          <cell r="C6716">
            <v>43259</v>
          </cell>
          <cell r="D6716" t="str">
            <v>A</v>
          </cell>
          <cell r="E6716" t="str">
            <v>EDGE COATING</v>
          </cell>
          <cell r="G6716" t="str">
            <v>Old</v>
          </cell>
          <cell r="H6716" t="str">
            <v>Book cover</v>
          </cell>
          <cell r="J6716">
            <v>481</v>
          </cell>
          <cell r="L6716">
            <v>0</v>
          </cell>
        </row>
        <row r="6717">
          <cell r="A6717" t="str">
            <v>M6</v>
          </cell>
          <cell r="B6717" t="str">
            <v>W23</v>
          </cell>
          <cell r="C6717">
            <v>43259</v>
          </cell>
          <cell r="D6717" t="str">
            <v>A</v>
          </cell>
          <cell r="E6717" t="str">
            <v>EDGE COATING</v>
          </cell>
          <cell r="G6717" t="str">
            <v>Old</v>
          </cell>
          <cell r="H6717" t="str">
            <v>Book cover</v>
          </cell>
          <cell r="J6717">
            <v>30</v>
          </cell>
          <cell r="L6717">
            <v>0</v>
          </cell>
        </row>
        <row r="6718">
          <cell r="A6718" t="str">
            <v>M6</v>
          </cell>
          <cell r="B6718" t="str">
            <v>W23</v>
          </cell>
          <cell r="C6718">
            <v>43259</v>
          </cell>
          <cell r="D6718" t="str">
            <v>A</v>
          </cell>
          <cell r="E6718" t="str">
            <v>EDGE COATING</v>
          </cell>
          <cell r="G6718" t="str">
            <v>Old</v>
          </cell>
          <cell r="H6718" t="str">
            <v>Book cover</v>
          </cell>
          <cell r="J6718">
            <v>563</v>
          </cell>
          <cell r="L6718">
            <v>0</v>
          </cell>
        </row>
        <row r="6719">
          <cell r="A6719" t="str">
            <v>M6</v>
          </cell>
          <cell r="B6719" t="str">
            <v>W23</v>
          </cell>
          <cell r="C6719">
            <v>43259</v>
          </cell>
          <cell r="D6719" t="str">
            <v>A</v>
          </cell>
          <cell r="E6719" t="str">
            <v>EDGE COATING</v>
          </cell>
          <cell r="G6719" t="str">
            <v>Old</v>
          </cell>
          <cell r="H6719" t="str">
            <v>Book cover</v>
          </cell>
          <cell r="J6719">
            <v>70</v>
          </cell>
          <cell r="L6719">
            <v>0</v>
          </cell>
        </row>
        <row r="6720">
          <cell r="A6720" t="str">
            <v>M6</v>
          </cell>
          <cell r="B6720" t="str">
            <v>W23</v>
          </cell>
          <cell r="C6720">
            <v>43259</v>
          </cell>
          <cell r="D6720" t="str">
            <v>A</v>
          </cell>
          <cell r="E6720" t="str">
            <v>EDGE COATING</v>
          </cell>
          <cell r="G6720" t="str">
            <v>Old</v>
          </cell>
          <cell r="H6720" t="str">
            <v>Book cover</v>
          </cell>
          <cell r="J6720">
            <v>483</v>
          </cell>
          <cell r="L6720">
            <v>0</v>
          </cell>
        </row>
        <row r="6721">
          <cell r="A6721" t="str">
            <v>M6</v>
          </cell>
          <cell r="B6721" t="str">
            <v>W23</v>
          </cell>
          <cell r="C6721">
            <v>43259</v>
          </cell>
          <cell r="D6721" t="str">
            <v>A</v>
          </cell>
          <cell r="E6721" t="str">
            <v>EDGE COATING</v>
          </cell>
          <cell r="G6721" t="str">
            <v>Old</v>
          </cell>
          <cell r="H6721" t="str">
            <v>Book cover</v>
          </cell>
          <cell r="J6721">
            <v>297</v>
          </cell>
          <cell r="L6721">
            <v>0</v>
          </cell>
        </row>
        <row r="6722">
          <cell r="A6722" t="str">
            <v>M6</v>
          </cell>
          <cell r="B6722" t="str">
            <v>W23</v>
          </cell>
          <cell r="C6722">
            <v>43259</v>
          </cell>
          <cell r="D6722" t="str">
            <v>A</v>
          </cell>
          <cell r="E6722" t="str">
            <v>EDGE COATING</v>
          </cell>
          <cell r="G6722" t="str">
            <v>Old</v>
          </cell>
          <cell r="H6722" t="str">
            <v>Book cover</v>
          </cell>
          <cell r="J6722">
            <v>12</v>
          </cell>
          <cell r="L6722">
            <v>0</v>
          </cell>
        </row>
        <row r="6723">
          <cell r="A6723" t="str">
            <v>M6</v>
          </cell>
          <cell r="B6723" t="str">
            <v>W23</v>
          </cell>
          <cell r="C6723">
            <v>43259</v>
          </cell>
          <cell r="D6723" t="str">
            <v>A</v>
          </cell>
          <cell r="E6723" t="str">
            <v>EDGE COATING</v>
          </cell>
          <cell r="G6723" t="str">
            <v>Old</v>
          </cell>
          <cell r="H6723" t="str">
            <v>Book cover</v>
          </cell>
          <cell r="J6723">
            <v>4</v>
          </cell>
          <cell r="L6723">
            <v>0</v>
          </cell>
        </row>
        <row r="6724">
          <cell r="A6724" t="str">
            <v>M6</v>
          </cell>
          <cell r="B6724" t="str">
            <v>W23</v>
          </cell>
          <cell r="C6724">
            <v>43259</v>
          </cell>
          <cell r="D6724" t="str">
            <v>A</v>
          </cell>
          <cell r="E6724" t="str">
            <v>EDGE COATING</v>
          </cell>
          <cell r="G6724" t="str">
            <v>Old</v>
          </cell>
          <cell r="H6724" t="str">
            <v>Book cover</v>
          </cell>
          <cell r="J6724">
            <v>228</v>
          </cell>
          <cell r="L6724">
            <v>0</v>
          </cell>
        </row>
        <row r="6725">
          <cell r="A6725" t="str">
            <v>M6</v>
          </cell>
          <cell r="B6725" t="str">
            <v>W23</v>
          </cell>
          <cell r="C6725">
            <v>43259</v>
          </cell>
          <cell r="D6725" t="str">
            <v>A</v>
          </cell>
          <cell r="E6725" t="str">
            <v>EDGE COATING</v>
          </cell>
          <cell r="G6725" t="str">
            <v>Old</v>
          </cell>
          <cell r="H6725" t="str">
            <v>Book cover</v>
          </cell>
          <cell r="J6725">
            <v>969</v>
          </cell>
          <cell r="L6725">
            <v>1</v>
          </cell>
        </row>
        <row r="6726">
          <cell r="A6726" t="str">
            <v>M6</v>
          </cell>
          <cell r="B6726" t="str">
            <v>W23</v>
          </cell>
          <cell r="C6726">
            <v>43259</v>
          </cell>
          <cell r="D6726" t="str">
            <v>A</v>
          </cell>
          <cell r="E6726" t="str">
            <v>EDGE COATING</v>
          </cell>
          <cell r="G6726" t="str">
            <v>Old</v>
          </cell>
          <cell r="H6726" t="str">
            <v>Flip Cover</v>
          </cell>
          <cell r="J6726">
            <v>875</v>
          </cell>
          <cell r="L6726">
            <v>0</v>
          </cell>
        </row>
        <row r="6727">
          <cell r="A6727" t="str">
            <v>M6</v>
          </cell>
          <cell r="B6727" t="str">
            <v>W23</v>
          </cell>
          <cell r="C6727">
            <v>43259</v>
          </cell>
          <cell r="D6727" t="str">
            <v>A</v>
          </cell>
          <cell r="E6727" t="str">
            <v>EDGE COATING</v>
          </cell>
          <cell r="G6727" t="str">
            <v>Old</v>
          </cell>
          <cell r="H6727" t="str">
            <v>Clear View Cover</v>
          </cell>
          <cell r="J6727">
            <v>970</v>
          </cell>
          <cell r="L6727">
            <v>0</v>
          </cell>
        </row>
        <row r="6728">
          <cell r="A6728" t="str">
            <v>M6</v>
          </cell>
          <cell r="B6728" t="str">
            <v>W23</v>
          </cell>
          <cell r="C6728">
            <v>43259</v>
          </cell>
          <cell r="D6728" t="str">
            <v>A</v>
          </cell>
          <cell r="E6728" t="str">
            <v>EDGE COATING</v>
          </cell>
          <cell r="G6728" t="str">
            <v>Old</v>
          </cell>
          <cell r="H6728" t="str">
            <v>Clear View Cover</v>
          </cell>
          <cell r="J6728">
            <v>1789</v>
          </cell>
          <cell r="L6728">
            <v>2</v>
          </cell>
        </row>
        <row r="6729">
          <cell r="A6729" t="str">
            <v>M6</v>
          </cell>
          <cell r="B6729" t="str">
            <v>W23</v>
          </cell>
          <cell r="C6729">
            <v>43259</v>
          </cell>
          <cell r="D6729" t="str">
            <v>A</v>
          </cell>
          <cell r="E6729" t="str">
            <v>EDGE COATING</v>
          </cell>
          <cell r="G6729" t="str">
            <v>Old</v>
          </cell>
          <cell r="H6729" t="str">
            <v>Clear View Cover</v>
          </cell>
          <cell r="J6729">
            <v>27</v>
          </cell>
          <cell r="L6729">
            <v>0</v>
          </cell>
        </row>
        <row r="6730">
          <cell r="A6730" t="str">
            <v>M6</v>
          </cell>
          <cell r="B6730" t="str">
            <v>W23</v>
          </cell>
          <cell r="C6730">
            <v>43259</v>
          </cell>
          <cell r="D6730" t="str">
            <v>A</v>
          </cell>
          <cell r="E6730" t="str">
            <v>EDGE COATING</v>
          </cell>
          <cell r="G6730" t="str">
            <v>Old</v>
          </cell>
          <cell r="H6730" t="str">
            <v>Clear View Cover</v>
          </cell>
          <cell r="J6730">
            <v>378</v>
          </cell>
          <cell r="L6730">
            <v>0</v>
          </cell>
        </row>
        <row r="6731">
          <cell r="A6731" t="str">
            <v>M6</v>
          </cell>
          <cell r="B6731" t="str">
            <v>W23</v>
          </cell>
          <cell r="C6731">
            <v>43259</v>
          </cell>
          <cell r="D6731" t="str">
            <v>A</v>
          </cell>
          <cell r="E6731" t="str">
            <v>EDGE COATING</v>
          </cell>
          <cell r="G6731" t="str">
            <v>Old</v>
          </cell>
          <cell r="H6731" t="str">
            <v>Clear View Cover</v>
          </cell>
          <cell r="J6731">
            <v>7</v>
          </cell>
          <cell r="L6731">
            <v>0</v>
          </cell>
        </row>
        <row r="6732">
          <cell r="A6732" t="str">
            <v>M6</v>
          </cell>
          <cell r="B6732" t="str">
            <v>W23</v>
          </cell>
          <cell r="C6732">
            <v>43259</v>
          </cell>
          <cell r="D6732" t="str">
            <v>A</v>
          </cell>
          <cell r="E6732" t="str">
            <v>EDGE COATING</v>
          </cell>
          <cell r="G6732" t="str">
            <v>New</v>
          </cell>
          <cell r="H6732" t="str">
            <v>Clear View Cover</v>
          </cell>
          <cell r="J6732">
            <v>517</v>
          </cell>
          <cell r="L6732">
            <v>0</v>
          </cell>
        </row>
        <row r="6733">
          <cell r="A6733" t="str">
            <v>M6</v>
          </cell>
          <cell r="B6733" t="str">
            <v>W23</v>
          </cell>
          <cell r="C6733">
            <v>43259</v>
          </cell>
          <cell r="D6733" t="str">
            <v>A</v>
          </cell>
          <cell r="E6733" t="str">
            <v>EDGE COATING</v>
          </cell>
          <cell r="G6733" t="str">
            <v>New</v>
          </cell>
          <cell r="H6733" t="str">
            <v>Clear View Cover</v>
          </cell>
          <cell r="J6733">
            <v>2097</v>
          </cell>
          <cell r="L6733">
            <v>0</v>
          </cell>
        </row>
        <row r="6734">
          <cell r="A6734" t="str">
            <v>M6</v>
          </cell>
          <cell r="B6734" t="str">
            <v>W23</v>
          </cell>
          <cell r="C6734">
            <v>43259</v>
          </cell>
          <cell r="D6734" t="str">
            <v>A</v>
          </cell>
          <cell r="E6734" t="str">
            <v>EDGE COATING</v>
          </cell>
          <cell r="G6734" t="str">
            <v>Old</v>
          </cell>
          <cell r="H6734" t="str">
            <v>Clear View Cover</v>
          </cell>
          <cell r="J6734">
            <v>24</v>
          </cell>
          <cell r="L6734">
            <v>0</v>
          </cell>
        </row>
        <row r="6735">
          <cell r="A6735" t="str">
            <v>M6</v>
          </cell>
          <cell r="B6735" t="str">
            <v>W23</v>
          </cell>
          <cell r="C6735">
            <v>43259</v>
          </cell>
          <cell r="D6735" t="str">
            <v>A</v>
          </cell>
          <cell r="E6735" t="str">
            <v>EDGE COATING</v>
          </cell>
          <cell r="G6735" t="str">
            <v>Old</v>
          </cell>
          <cell r="H6735" t="str">
            <v>Clear View Cover</v>
          </cell>
          <cell r="J6735">
            <v>10</v>
          </cell>
          <cell r="L6735">
            <v>1</v>
          </cell>
        </row>
        <row r="6736">
          <cell r="A6736" t="str">
            <v>M6</v>
          </cell>
          <cell r="B6736" t="str">
            <v>W23</v>
          </cell>
          <cell r="C6736">
            <v>43259</v>
          </cell>
          <cell r="D6736" t="str">
            <v>A</v>
          </cell>
          <cell r="E6736" t="str">
            <v>EDGE COATING</v>
          </cell>
          <cell r="G6736" t="str">
            <v>Old</v>
          </cell>
          <cell r="H6736" t="str">
            <v>Book cover</v>
          </cell>
          <cell r="J6736">
            <v>353</v>
          </cell>
          <cell r="L6736">
            <v>0</v>
          </cell>
        </row>
        <row r="6737">
          <cell r="A6737" t="str">
            <v>M6</v>
          </cell>
          <cell r="B6737" t="str">
            <v>W23</v>
          </cell>
          <cell r="C6737">
            <v>43259</v>
          </cell>
          <cell r="D6737" t="str">
            <v>A</v>
          </cell>
          <cell r="E6737" t="str">
            <v>EDGE COATING</v>
          </cell>
          <cell r="G6737" t="str">
            <v>Old</v>
          </cell>
          <cell r="H6737" t="str">
            <v>Book cover</v>
          </cell>
          <cell r="J6737">
            <v>749</v>
          </cell>
          <cell r="L6737">
            <v>0</v>
          </cell>
        </row>
        <row r="6738">
          <cell r="A6738" t="str">
            <v>M6</v>
          </cell>
          <cell r="B6738" t="str">
            <v>W23</v>
          </cell>
          <cell r="C6738">
            <v>43259</v>
          </cell>
          <cell r="D6738" t="str">
            <v>A</v>
          </cell>
          <cell r="E6738" t="str">
            <v>EDGE COATING</v>
          </cell>
          <cell r="G6738" t="str">
            <v>Old</v>
          </cell>
          <cell r="H6738" t="str">
            <v>Book cover</v>
          </cell>
          <cell r="J6738">
            <v>646</v>
          </cell>
          <cell r="L6738">
            <v>0</v>
          </cell>
        </row>
        <row r="6739">
          <cell r="A6739" t="str">
            <v>M6</v>
          </cell>
          <cell r="B6739" t="str">
            <v>W23</v>
          </cell>
          <cell r="C6739">
            <v>43259</v>
          </cell>
          <cell r="D6739" t="str">
            <v>A</v>
          </cell>
          <cell r="E6739" t="str">
            <v>EDGE COATING</v>
          </cell>
          <cell r="G6739" t="str">
            <v>Old</v>
          </cell>
          <cell r="H6739" t="str">
            <v>Book cover</v>
          </cell>
          <cell r="J6739">
            <v>16</v>
          </cell>
          <cell r="L6739">
            <v>0</v>
          </cell>
        </row>
        <row r="6740">
          <cell r="A6740" t="str">
            <v>M6</v>
          </cell>
          <cell r="B6740" t="str">
            <v>W23</v>
          </cell>
          <cell r="C6740">
            <v>43259</v>
          </cell>
          <cell r="D6740" t="str">
            <v>A</v>
          </cell>
          <cell r="E6740" t="str">
            <v>EDGE COATING</v>
          </cell>
          <cell r="G6740" t="str">
            <v>Old</v>
          </cell>
          <cell r="H6740" t="str">
            <v>Book cover</v>
          </cell>
          <cell r="J6740">
            <v>127</v>
          </cell>
          <cell r="L6740">
            <v>0</v>
          </cell>
        </row>
        <row r="6741">
          <cell r="A6741" t="str">
            <v>M6</v>
          </cell>
          <cell r="B6741" t="str">
            <v>W24</v>
          </cell>
          <cell r="C6741">
            <v>43262</v>
          </cell>
          <cell r="D6741" t="str">
            <v>B</v>
          </cell>
          <cell r="E6741" t="str">
            <v>PACKING</v>
          </cell>
          <cell r="G6741" t="str">
            <v>Old</v>
          </cell>
          <cell r="H6741" t="str">
            <v>Book cover</v>
          </cell>
          <cell r="J6741">
            <v>537</v>
          </cell>
          <cell r="L6741">
            <v>17</v>
          </cell>
        </row>
        <row r="6742">
          <cell r="A6742" t="str">
            <v>M6</v>
          </cell>
          <cell r="B6742" t="str">
            <v>W24</v>
          </cell>
          <cell r="C6742">
            <v>43262</v>
          </cell>
          <cell r="D6742" t="str">
            <v>B</v>
          </cell>
          <cell r="E6742" t="str">
            <v>PACKING</v>
          </cell>
          <cell r="G6742" t="str">
            <v>Old</v>
          </cell>
          <cell r="H6742" t="str">
            <v>Book cover</v>
          </cell>
          <cell r="J6742">
            <v>80</v>
          </cell>
          <cell r="L6742">
            <v>0</v>
          </cell>
        </row>
        <row r="6743">
          <cell r="A6743" t="str">
            <v>M6</v>
          </cell>
          <cell r="B6743" t="str">
            <v>W24</v>
          </cell>
          <cell r="C6743">
            <v>43262</v>
          </cell>
          <cell r="D6743" t="str">
            <v>B</v>
          </cell>
          <cell r="E6743" t="str">
            <v>EDGE COATING</v>
          </cell>
          <cell r="G6743" t="str">
            <v>New</v>
          </cell>
          <cell r="H6743" t="str">
            <v>Clear View Cover</v>
          </cell>
          <cell r="J6743">
            <v>599</v>
          </cell>
          <cell r="L6743">
            <v>0</v>
          </cell>
        </row>
        <row r="6744">
          <cell r="A6744" t="str">
            <v>M6</v>
          </cell>
          <cell r="B6744" t="str">
            <v>W24</v>
          </cell>
          <cell r="C6744">
            <v>43262</v>
          </cell>
          <cell r="D6744" t="str">
            <v>B</v>
          </cell>
          <cell r="E6744" t="str">
            <v>EDGE COATING</v>
          </cell>
          <cell r="G6744" t="str">
            <v>New</v>
          </cell>
          <cell r="H6744" t="str">
            <v>Clear View Cover</v>
          </cell>
          <cell r="J6744">
            <v>1948</v>
          </cell>
          <cell r="L6744">
            <v>0</v>
          </cell>
        </row>
        <row r="6745">
          <cell r="A6745" t="str">
            <v>M6</v>
          </cell>
          <cell r="B6745" t="str">
            <v>W24</v>
          </cell>
          <cell r="C6745">
            <v>43262</v>
          </cell>
          <cell r="D6745" t="str">
            <v>B</v>
          </cell>
          <cell r="E6745" t="str">
            <v>EDGE COATING</v>
          </cell>
          <cell r="G6745" t="str">
            <v>New</v>
          </cell>
          <cell r="H6745" t="str">
            <v>Clear View Cover</v>
          </cell>
          <cell r="J6745">
            <v>60</v>
          </cell>
          <cell r="L6745">
            <v>0</v>
          </cell>
        </row>
        <row r="6746">
          <cell r="A6746" t="str">
            <v>M6</v>
          </cell>
          <cell r="B6746" t="str">
            <v>W24</v>
          </cell>
          <cell r="C6746">
            <v>43262</v>
          </cell>
          <cell r="D6746" t="str">
            <v>B</v>
          </cell>
          <cell r="E6746" t="str">
            <v>EDGE COATING</v>
          </cell>
          <cell r="G6746" t="str">
            <v>New</v>
          </cell>
          <cell r="H6746" t="str">
            <v>Clear View Cover</v>
          </cell>
          <cell r="J6746">
            <v>39</v>
          </cell>
          <cell r="L6746">
            <v>0</v>
          </cell>
        </row>
        <row r="6747">
          <cell r="A6747" t="str">
            <v>M6</v>
          </cell>
          <cell r="B6747" t="str">
            <v>W24</v>
          </cell>
          <cell r="C6747">
            <v>43262</v>
          </cell>
          <cell r="D6747" t="str">
            <v>B</v>
          </cell>
          <cell r="E6747" t="str">
            <v>EDGE COATING</v>
          </cell>
          <cell r="G6747" t="str">
            <v>New</v>
          </cell>
          <cell r="H6747" t="str">
            <v>Clear View Cover</v>
          </cell>
          <cell r="J6747">
            <v>1554</v>
          </cell>
          <cell r="L6747">
            <v>0</v>
          </cell>
        </row>
        <row r="6748">
          <cell r="A6748" t="str">
            <v>M6</v>
          </cell>
          <cell r="B6748" t="str">
            <v>W24</v>
          </cell>
          <cell r="C6748">
            <v>43262</v>
          </cell>
          <cell r="D6748" t="str">
            <v>B</v>
          </cell>
          <cell r="E6748" t="str">
            <v>EDGE COATING</v>
          </cell>
          <cell r="G6748" t="str">
            <v>New</v>
          </cell>
          <cell r="H6748" t="str">
            <v>Clear View Cover</v>
          </cell>
          <cell r="J6748">
            <v>106</v>
          </cell>
          <cell r="L6748">
            <v>0</v>
          </cell>
        </row>
        <row r="6749">
          <cell r="A6749" t="str">
            <v>M6</v>
          </cell>
          <cell r="B6749" t="str">
            <v>W24</v>
          </cell>
          <cell r="C6749">
            <v>43262</v>
          </cell>
          <cell r="D6749" t="str">
            <v>B</v>
          </cell>
          <cell r="E6749" t="str">
            <v>EDGE COATING</v>
          </cell>
          <cell r="G6749" t="str">
            <v>New</v>
          </cell>
          <cell r="H6749" t="str">
            <v>Clear View Cover</v>
          </cell>
          <cell r="J6749">
            <v>107</v>
          </cell>
          <cell r="L6749">
            <v>0</v>
          </cell>
        </row>
        <row r="6750">
          <cell r="A6750" t="str">
            <v>M6</v>
          </cell>
          <cell r="B6750" t="str">
            <v>W24</v>
          </cell>
          <cell r="C6750">
            <v>43262</v>
          </cell>
          <cell r="D6750" t="str">
            <v>B</v>
          </cell>
          <cell r="E6750" t="str">
            <v>EDGE COATING</v>
          </cell>
          <cell r="G6750" t="str">
            <v>New</v>
          </cell>
          <cell r="H6750" t="str">
            <v>Clear View Cover</v>
          </cell>
          <cell r="J6750">
            <v>14</v>
          </cell>
          <cell r="L6750">
            <v>0</v>
          </cell>
        </row>
        <row r="6751">
          <cell r="A6751" t="str">
            <v>M6</v>
          </cell>
          <cell r="B6751" t="str">
            <v>W24</v>
          </cell>
          <cell r="C6751">
            <v>43262</v>
          </cell>
          <cell r="D6751" t="str">
            <v>B</v>
          </cell>
          <cell r="E6751" t="str">
            <v>EDGE COATING</v>
          </cell>
          <cell r="G6751" t="str">
            <v>Old</v>
          </cell>
          <cell r="H6751" t="str">
            <v>Clear View Cover</v>
          </cell>
          <cell r="J6751">
            <v>1321</v>
          </cell>
          <cell r="L6751">
            <v>0</v>
          </cell>
        </row>
        <row r="6752">
          <cell r="A6752" t="str">
            <v>M6</v>
          </cell>
          <cell r="B6752" t="str">
            <v>W24</v>
          </cell>
          <cell r="C6752">
            <v>43262</v>
          </cell>
          <cell r="D6752" t="str">
            <v>B</v>
          </cell>
          <cell r="E6752" t="str">
            <v>EDGE COATING</v>
          </cell>
          <cell r="G6752" t="str">
            <v>Old</v>
          </cell>
          <cell r="H6752" t="str">
            <v>Clear View Cover</v>
          </cell>
          <cell r="J6752">
            <v>1656</v>
          </cell>
          <cell r="L6752">
            <v>0</v>
          </cell>
        </row>
        <row r="6753">
          <cell r="A6753" t="str">
            <v>M6</v>
          </cell>
          <cell r="B6753" t="str">
            <v>W24</v>
          </cell>
          <cell r="C6753">
            <v>43262</v>
          </cell>
          <cell r="D6753" t="str">
            <v>B</v>
          </cell>
          <cell r="E6753" t="str">
            <v>EDGE COATING</v>
          </cell>
          <cell r="G6753" t="str">
            <v>Old</v>
          </cell>
          <cell r="H6753" t="str">
            <v>Clear View Cover</v>
          </cell>
          <cell r="J6753">
            <v>105</v>
          </cell>
          <cell r="L6753">
            <v>0</v>
          </cell>
        </row>
        <row r="6754">
          <cell r="A6754" t="str">
            <v>M6</v>
          </cell>
          <cell r="B6754" t="str">
            <v>W24</v>
          </cell>
          <cell r="C6754">
            <v>43262</v>
          </cell>
          <cell r="D6754" t="str">
            <v>B</v>
          </cell>
          <cell r="E6754" t="str">
            <v>EDGE COATING</v>
          </cell>
          <cell r="G6754" t="str">
            <v>Old</v>
          </cell>
          <cell r="H6754" t="str">
            <v>Clear View Cover</v>
          </cell>
          <cell r="J6754">
            <v>1</v>
          </cell>
          <cell r="L6754">
            <v>0</v>
          </cell>
        </row>
        <row r="6755">
          <cell r="A6755" t="str">
            <v>M6</v>
          </cell>
          <cell r="B6755" t="str">
            <v>W24</v>
          </cell>
          <cell r="C6755">
            <v>43262</v>
          </cell>
          <cell r="D6755" t="str">
            <v>B</v>
          </cell>
          <cell r="E6755" t="str">
            <v>EDGE COATING</v>
          </cell>
          <cell r="G6755" t="str">
            <v>Old</v>
          </cell>
          <cell r="H6755" t="str">
            <v>Flip Cover</v>
          </cell>
          <cell r="J6755">
            <v>78</v>
          </cell>
          <cell r="L6755">
            <v>0</v>
          </cell>
        </row>
        <row r="6756">
          <cell r="A6756" t="str">
            <v>M6</v>
          </cell>
          <cell r="B6756" t="str">
            <v>W24</v>
          </cell>
          <cell r="C6756">
            <v>43262</v>
          </cell>
          <cell r="D6756" t="str">
            <v>B</v>
          </cell>
          <cell r="E6756" t="str">
            <v>EDGE COATING</v>
          </cell>
          <cell r="G6756" t="str">
            <v>Old</v>
          </cell>
          <cell r="H6756" t="str">
            <v>Flip Cover</v>
          </cell>
          <cell r="J6756">
            <v>47</v>
          </cell>
          <cell r="L6756">
            <v>0</v>
          </cell>
        </row>
        <row r="6757">
          <cell r="A6757" t="str">
            <v>M6</v>
          </cell>
          <cell r="B6757" t="str">
            <v>W24</v>
          </cell>
          <cell r="C6757">
            <v>43262</v>
          </cell>
          <cell r="D6757" t="str">
            <v>B</v>
          </cell>
          <cell r="E6757" t="str">
            <v>ASSY</v>
          </cell>
          <cell r="G6757" t="str">
            <v>New</v>
          </cell>
          <cell r="H6757" t="str">
            <v>Clear View Cover</v>
          </cell>
          <cell r="J6757">
            <v>1339</v>
          </cell>
          <cell r="L6757">
            <v>0</v>
          </cell>
        </row>
        <row r="6758">
          <cell r="A6758" t="str">
            <v>M6</v>
          </cell>
          <cell r="B6758" t="str">
            <v>W24</v>
          </cell>
          <cell r="C6758">
            <v>43262</v>
          </cell>
          <cell r="D6758" t="str">
            <v>B</v>
          </cell>
          <cell r="E6758" t="str">
            <v>ASSY</v>
          </cell>
          <cell r="G6758" t="str">
            <v>New</v>
          </cell>
          <cell r="H6758" t="str">
            <v>Clear View Cover</v>
          </cell>
          <cell r="J6758">
            <v>96</v>
          </cell>
          <cell r="L6758">
            <v>0</v>
          </cell>
        </row>
        <row r="6759">
          <cell r="A6759" t="str">
            <v>M6</v>
          </cell>
          <cell r="B6759" t="str">
            <v>W24</v>
          </cell>
          <cell r="C6759">
            <v>43262</v>
          </cell>
          <cell r="D6759" t="str">
            <v>B</v>
          </cell>
          <cell r="E6759" t="str">
            <v>ASSY</v>
          </cell>
          <cell r="G6759" t="str">
            <v>New</v>
          </cell>
          <cell r="H6759" t="str">
            <v>Clear View Cover</v>
          </cell>
          <cell r="J6759">
            <v>79</v>
          </cell>
          <cell r="L6759">
            <v>0</v>
          </cell>
        </row>
        <row r="6760">
          <cell r="A6760" t="str">
            <v>M6</v>
          </cell>
          <cell r="B6760" t="str">
            <v>W24</v>
          </cell>
          <cell r="C6760">
            <v>43262</v>
          </cell>
          <cell r="D6760" t="str">
            <v>B</v>
          </cell>
          <cell r="E6760" t="str">
            <v>ASSY</v>
          </cell>
          <cell r="G6760" t="str">
            <v>New</v>
          </cell>
          <cell r="H6760" t="str">
            <v>Clear View Cover</v>
          </cell>
          <cell r="J6760">
            <v>16</v>
          </cell>
          <cell r="L6760">
            <v>0</v>
          </cell>
        </row>
        <row r="6761">
          <cell r="A6761" t="str">
            <v>M6</v>
          </cell>
          <cell r="B6761" t="str">
            <v>W24</v>
          </cell>
          <cell r="C6761">
            <v>43262</v>
          </cell>
          <cell r="D6761" t="str">
            <v>B</v>
          </cell>
          <cell r="E6761" t="str">
            <v>ASSY</v>
          </cell>
          <cell r="G6761" t="str">
            <v>New</v>
          </cell>
          <cell r="H6761" t="str">
            <v>Clear View Cover</v>
          </cell>
          <cell r="J6761">
            <v>1460</v>
          </cell>
          <cell r="L6761">
            <v>0</v>
          </cell>
        </row>
        <row r="6762">
          <cell r="A6762" t="str">
            <v>M6</v>
          </cell>
          <cell r="B6762" t="str">
            <v>W24</v>
          </cell>
          <cell r="C6762">
            <v>43262</v>
          </cell>
          <cell r="D6762" t="str">
            <v>B</v>
          </cell>
          <cell r="E6762" t="str">
            <v>ASSY</v>
          </cell>
          <cell r="G6762" t="str">
            <v>New</v>
          </cell>
          <cell r="H6762" t="str">
            <v>Clear View Cover</v>
          </cell>
          <cell r="J6762">
            <v>70</v>
          </cell>
          <cell r="L6762">
            <v>0</v>
          </cell>
        </row>
        <row r="6763">
          <cell r="A6763" t="str">
            <v>M6</v>
          </cell>
          <cell r="B6763" t="str">
            <v>W24</v>
          </cell>
          <cell r="C6763">
            <v>43262</v>
          </cell>
          <cell r="D6763" t="str">
            <v>B</v>
          </cell>
          <cell r="E6763" t="str">
            <v>ASSY</v>
          </cell>
          <cell r="G6763" t="str">
            <v>New</v>
          </cell>
          <cell r="H6763" t="str">
            <v>Clear View Cover</v>
          </cell>
          <cell r="J6763">
            <v>8</v>
          </cell>
          <cell r="L6763">
            <v>0</v>
          </cell>
        </row>
        <row r="6764">
          <cell r="A6764" t="str">
            <v>M6</v>
          </cell>
          <cell r="B6764" t="str">
            <v>W24</v>
          </cell>
          <cell r="C6764">
            <v>43262</v>
          </cell>
          <cell r="D6764" t="str">
            <v>B</v>
          </cell>
          <cell r="E6764" t="str">
            <v>ASSY</v>
          </cell>
          <cell r="G6764" t="str">
            <v>New</v>
          </cell>
          <cell r="H6764" t="str">
            <v>Clear View Cover</v>
          </cell>
          <cell r="J6764">
            <v>21</v>
          </cell>
          <cell r="L6764">
            <v>0</v>
          </cell>
        </row>
        <row r="6765">
          <cell r="A6765" t="str">
            <v>M6</v>
          </cell>
          <cell r="B6765" t="str">
            <v>W24</v>
          </cell>
          <cell r="C6765">
            <v>43262</v>
          </cell>
          <cell r="D6765" t="str">
            <v>B</v>
          </cell>
          <cell r="E6765" t="str">
            <v>ASSY</v>
          </cell>
          <cell r="G6765" t="str">
            <v>New</v>
          </cell>
          <cell r="H6765" t="str">
            <v>Clear View Cover</v>
          </cell>
          <cell r="J6765">
            <v>9</v>
          </cell>
          <cell r="L6765">
            <v>0</v>
          </cell>
        </row>
        <row r="6766">
          <cell r="A6766" t="str">
            <v>M6</v>
          </cell>
          <cell r="B6766" t="str">
            <v>W24</v>
          </cell>
          <cell r="C6766">
            <v>43262</v>
          </cell>
          <cell r="D6766" t="str">
            <v>B</v>
          </cell>
          <cell r="E6766" t="str">
            <v>MAIN HEATING</v>
          </cell>
          <cell r="G6766" t="str">
            <v>New</v>
          </cell>
          <cell r="H6766" t="str">
            <v>Clear View Cover</v>
          </cell>
          <cell r="J6766">
            <v>380</v>
          </cell>
          <cell r="L6766">
            <v>0</v>
          </cell>
        </row>
        <row r="6767">
          <cell r="A6767" t="str">
            <v>M6</v>
          </cell>
          <cell r="B6767" t="str">
            <v>W24</v>
          </cell>
          <cell r="C6767">
            <v>43262</v>
          </cell>
          <cell r="D6767" t="str">
            <v>B</v>
          </cell>
          <cell r="E6767" t="str">
            <v>MAIN HEATING</v>
          </cell>
          <cell r="G6767" t="str">
            <v>New</v>
          </cell>
          <cell r="H6767" t="str">
            <v>Clear View Cover</v>
          </cell>
          <cell r="J6767">
            <v>1260</v>
          </cell>
          <cell r="L6767">
            <v>0</v>
          </cell>
        </row>
        <row r="6768">
          <cell r="A6768" t="str">
            <v>M6</v>
          </cell>
          <cell r="B6768" t="str">
            <v>W24</v>
          </cell>
          <cell r="C6768">
            <v>43262</v>
          </cell>
          <cell r="D6768" t="str">
            <v>B</v>
          </cell>
          <cell r="E6768" t="str">
            <v>MAIN HEATING</v>
          </cell>
          <cell r="G6768" t="str">
            <v>Old</v>
          </cell>
          <cell r="H6768" t="str">
            <v>Clear View Cover</v>
          </cell>
          <cell r="J6768">
            <v>2070</v>
          </cell>
          <cell r="L6768">
            <v>0</v>
          </cell>
        </row>
        <row r="6769">
          <cell r="A6769" t="str">
            <v>M6</v>
          </cell>
          <cell r="B6769" t="str">
            <v>W24</v>
          </cell>
          <cell r="C6769">
            <v>43262</v>
          </cell>
          <cell r="D6769" t="str">
            <v>B</v>
          </cell>
          <cell r="E6769" t="str">
            <v>MAIN HEATING</v>
          </cell>
          <cell r="G6769" t="str">
            <v>Old</v>
          </cell>
          <cell r="H6769" t="str">
            <v>Clear View Cover</v>
          </cell>
          <cell r="J6769">
            <v>82</v>
          </cell>
          <cell r="L6769">
            <v>0</v>
          </cell>
        </row>
        <row r="6770">
          <cell r="A6770" t="str">
            <v>M6</v>
          </cell>
          <cell r="B6770" t="str">
            <v>W24</v>
          </cell>
          <cell r="C6770">
            <v>43262</v>
          </cell>
          <cell r="D6770" t="str">
            <v>B</v>
          </cell>
          <cell r="E6770" t="str">
            <v>MAIN HEATING</v>
          </cell>
          <cell r="G6770" t="str">
            <v>New</v>
          </cell>
          <cell r="H6770" t="str">
            <v>Clear View Cover</v>
          </cell>
          <cell r="J6770">
            <v>2112</v>
          </cell>
          <cell r="L6770">
            <v>0</v>
          </cell>
        </row>
        <row r="6771">
          <cell r="A6771" t="str">
            <v>M6</v>
          </cell>
          <cell r="B6771" t="str">
            <v>W24</v>
          </cell>
          <cell r="C6771">
            <v>43262</v>
          </cell>
          <cell r="D6771" t="str">
            <v>B</v>
          </cell>
          <cell r="E6771" t="str">
            <v>MAIN HEATING</v>
          </cell>
          <cell r="G6771" t="str">
            <v>New</v>
          </cell>
          <cell r="H6771" t="str">
            <v>Clear View Cover</v>
          </cell>
          <cell r="J6771">
            <v>7</v>
          </cell>
          <cell r="L6771">
            <v>0</v>
          </cell>
        </row>
        <row r="6772">
          <cell r="A6772" t="str">
            <v>M6</v>
          </cell>
          <cell r="B6772" t="str">
            <v>W24</v>
          </cell>
          <cell r="C6772">
            <v>43262</v>
          </cell>
          <cell r="D6772" t="str">
            <v>B</v>
          </cell>
          <cell r="E6772" t="str">
            <v>PACKING</v>
          </cell>
          <cell r="G6772" t="str">
            <v>Old</v>
          </cell>
          <cell r="H6772" t="str">
            <v>Clear View Cover</v>
          </cell>
          <cell r="J6772">
            <v>1650</v>
          </cell>
          <cell r="L6772">
            <v>10</v>
          </cell>
        </row>
        <row r="6773">
          <cell r="A6773" t="str">
            <v>M6</v>
          </cell>
          <cell r="B6773" t="str">
            <v>W24</v>
          </cell>
          <cell r="C6773">
            <v>43262</v>
          </cell>
          <cell r="D6773" t="str">
            <v>B</v>
          </cell>
          <cell r="E6773" t="str">
            <v>PACKING</v>
          </cell>
          <cell r="G6773" t="str">
            <v>New</v>
          </cell>
          <cell r="H6773" t="str">
            <v>Clear View Cover</v>
          </cell>
          <cell r="J6773">
            <v>456</v>
          </cell>
          <cell r="L6773">
            <v>0</v>
          </cell>
        </row>
        <row r="6774">
          <cell r="A6774" t="str">
            <v>M6</v>
          </cell>
          <cell r="B6774" t="str">
            <v>W24</v>
          </cell>
          <cell r="C6774">
            <v>43262</v>
          </cell>
          <cell r="D6774" t="str">
            <v>B</v>
          </cell>
          <cell r="E6774" t="str">
            <v>ASSY</v>
          </cell>
          <cell r="G6774" t="str">
            <v>New</v>
          </cell>
          <cell r="H6774" t="str">
            <v>Clear View Cover</v>
          </cell>
          <cell r="J6774">
            <v>2434</v>
          </cell>
          <cell r="L6774">
            <v>14</v>
          </cell>
        </row>
        <row r="6775">
          <cell r="A6775" t="str">
            <v>M6</v>
          </cell>
          <cell r="B6775" t="str">
            <v>W24</v>
          </cell>
          <cell r="C6775">
            <v>43262</v>
          </cell>
          <cell r="D6775" t="str">
            <v>B</v>
          </cell>
          <cell r="E6775" t="str">
            <v>ASSY</v>
          </cell>
          <cell r="G6775" t="str">
            <v>New</v>
          </cell>
          <cell r="H6775" t="str">
            <v>Clear View Cover</v>
          </cell>
          <cell r="J6775">
            <v>166</v>
          </cell>
          <cell r="L6775">
            <v>1</v>
          </cell>
        </row>
        <row r="6776">
          <cell r="A6776" t="str">
            <v>M6</v>
          </cell>
          <cell r="B6776" t="str">
            <v>W24</v>
          </cell>
          <cell r="C6776">
            <v>43262</v>
          </cell>
          <cell r="D6776" t="str">
            <v>B</v>
          </cell>
          <cell r="E6776" t="str">
            <v>ASSY</v>
          </cell>
          <cell r="G6776" t="str">
            <v>Old</v>
          </cell>
          <cell r="H6776" t="str">
            <v>Clear View Cover</v>
          </cell>
          <cell r="J6776">
            <v>1430</v>
          </cell>
          <cell r="L6776">
            <v>9</v>
          </cell>
        </row>
        <row r="6777">
          <cell r="A6777" t="str">
            <v>M6</v>
          </cell>
          <cell r="B6777" t="str">
            <v>W24</v>
          </cell>
          <cell r="C6777">
            <v>43262</v>
          </cell>
          <cell r="D6777" t="str">
            <v>B</v>
          </cell>
          <cell r="E6777" t="str">
            <v>ASSY</v>
          </cell>
          <cell r="G6777" t="str">
            <v>Old</v>
          </cell>
          <cell r="H6777" t="str">
            <v>Flip Cover</v>
          </cell>
          <cell r="J6777">
            <v>486</v>
          </cell>
          <cell r="L6777">
            <v>0</v>
          </cell>
        </row>
        <row r="6778">
          <cell r="A6778" t="str">
            <v>M6</v>
          </cell>
          <cell r="B6778" t="str">
            <v>W24</v>
          </cell>
          <cell r="C6778">
            <v>43262</v>
          </cell>
          <cell r="D6778" t="str">
            <v>B</v>
          </cell>
          <cell r="E6778" t="str">
            <v>ASSY</v>
          </cell>
          <cell r="G6778" t="str">
            <v>Old</v>
          </cell>
          <cell r="H6778" t="str">
            <v>Flip Cover</v>
          </cell>
          <cell r="J6778">
            <v>762</v>
          </cell>
          <cell r="L6778">
            <v>0</v>
          </cell>
        </row>
        <row r="6779">
          <cell r="A6779" t="str">
            <v>M6</v>
          </cell>
          <cell r="B6779" t="str">
            <v>W24</v>
          </cell>
          <cell r="C6779">
            <v>43262</v>
          </cell>
          <cell r="D6779" t="str">
            <v>B</v>
          </cell>
          <cell r="E6779" t="str">
            <v>ASSY</v>
          </cell>
          <cell r="G6779" t="str">
            <v>Old</v>
          </cell>
          <cell r="H6779" t="str">
            <v>Flip Cover</v>
          </cell>
          <cell r="J6779">
            <v>744</v>
          </cell>
          <cell r="L6779">
            <v>0</v>
          </cell>
        </row>
        <row r="6780">
          <cell r="A6780" t="str">
            <v>M6</v>
          </cell>
          <cell r="B6780" t="str">
            <v>W24</v>
          </cell>
          <cell r="C6780">
            <v>43262</v>
          </cell>
          <cell r="D6780" t="str">
            <v>B</v>
          </cell>
          <cell r="E6780" t="str">
            <v>ASSY</v>
          </cell>
          <cell r="G6780" t="str">
            <v>Old</v>
          </cell>
          <cell r="H6780" t="str">
            <v>Flip Cover</v>
          </cell>
          <cell r="J6780">
            <v>384</v>
          </cell>
          <cell r="L6780">
            <v>0</v>
          </cell>
        </row>
        <row r="6781">
          <cell r="A6781" t="str">
            <v>M6</v>
          </cell>
          <cell r="B6781" t="str">
            <v>W24</v>
          </cell>
          <cell r="C6781">
            <v>43262</v>
          </cell>
          <cell r="D6781" t="str">
            <v>B</v>
          </cell>
          <cell r="E6781" t="str">
            <v>EDGE COATING</v>
          </cell>
          <cell r="G6781" t="str">
            <v>Old</v>
          </cell>
          <cell r="H6781" t="str">
            <v>Book cover</v>
          </cell>
          <cell r="J6781">
            <v>480</v>
          </cell>
          <cell r="L6781">
            <v>0</v>
          </cell>
        </row>
        <row r="6782">
          <cell r="A6782" t="str">
            <v>M6</v>
          </cell>
          <cell r="B6782" t="str">
            <v>W24</v>
          </cell>
          <cell r="C6782">
            <v>43262</v>
          </cell>
          <cell r="D6782" t="str">
            <v>B</v>
          </cell>
          <cell r="E6782" t="str">
            <v>EDGE COATING</v>
          </cell>
          <cell r="G6782" t="str">
            <v>Old</v>
          </cell>
          <cell r="H6782" t="str">
            <v>Book cover</v>
          </cell>
          <cell r="J6782">
            <v>654</v>
          </cell>
          <cell r="L6782">
            <v>0</v>
          </cell>
        </row>
        <row r="6783">
          <cell r="A6783" t="str">
            <v>M6</v>
          </cell>
          <cell r="B6783" t="str">
            <v>W24</v>
          </cell>
          <cell r="C6783">
            <v>43262</v>
          </cell>
          <cell r="D6783" t="str">
            <v>B</v>
          </cell>
          <cell r="E6783" t="str">
            <v>EDGE COATING</v>
          </cell>
          <cell r="G6783" t="str">
            <v>Old</v>
          </cell>
          <cell r="H6783" t="str">
            <v>Book cover</v>
          </cell>
          <cell r="J6783">
            <v>30</v>
          </cell>
          <cell r="L6783">
            <v>0</v>
          </cell>
        </row>
        <row r="6784">
          <cell r="A6784" t="str">
            <v>M6</v>
          </cell>
          <cell r="B6784" t="str">
            <v>W24</v>
          </cell>
          <cell r="C6784">
            <v>43262</v>
          </cell>
          <cell r="D6784" t="str">
            <v>B</v>
          </cell>
          <cell r="E6784" t="str">
            <v>EDGE COATING</v>
          </cell>
          <cell r="G6784" t="str">
            <v>Old</v>
          </cell>
          <cell r="H6784" t="str">
            <v>Book cover</v>
          </cell>
          <cell r="J6784">
            <v>235</v>
          </cell>
          <cell r="L6784">
            <v>0</v>
          </cell>
        </row>
        <row r="6785">
          <cell r="A6785" t="str">
            <v>M6</v>
          </cell>
          <cell r="B6785" t="str">
            <v>W24</v>
          </cell>
          <cell r="C6785">
            <v>43262</v>
          </cell>
          <cell r="D6785" t="str">
            <v>B</v>
          </cell>
          <cell r="E6785" t="str">
            <v>EDGE COATING</v>
          </cell>
          <cell r="G6785" t="str">
            <v>Old</v>
          </cell>
          <cell r="H6785" t="str">
            <v>Book cover</v>
          </cell>
          <cell r="J6785">
            <v>22</v>
          </cell>
          <cell r="L6785">
            <v>0</v>
          </cell>
        </row>
        <row r="6786">
          <cell r="A6786" t="str">
            <v>M6</v>
          </cell>
          <cell r="B6786" t="str">
            <v>W24</v>
          </cell>
          <cell r="C6786">
            <v>43262</v>
          </cell>
          <cell r="D6786" t="str">
            <v>B</v>
          </cell>
          <cell r="E6786" t="str">
            <v>EDGE COATING</v>
          </cell>
          <cell r="G6786" t="str">
            <v>Old</v>
          </cell>
          <cell r="H6786" t="str">
            <v>Book cover</v>
          </cell>
          <cell r="J6786">
            <v>398</v>
          </cell>
          <cell r="L6786">
            <v>0</v>
          </cell>
        </row>
        <row r="6787">
          <cell r="A6787" t="str">
            <v>M6</v>
          </cell>
          <cell r="B6787" t="str">
            <v>W24</v>
          </cell>
          <cell r="C6787">
            <v>43262</v>
          </cell>
          <cell r="D6787" t="str">
            <v>B</v>
          </cell>
          <cell r="E6787" t="str">
            <v>EDGE COATING</v>
          </cell>
          <cell r="G6787" t="str">
            <v>Old</v>
          </cell>
          <cell r="H6787" t="str">
            <v>Book cover</v>
          </cell>
          <cell r="J6787">
            <v>150</v>
          </cell>
          <cell r="L6787">
            <v>0</v>
          </cell>
        </row>
        <row r="6788">
          <cell r="A6788" t="str">
            <v>M6</v>
          </cell>
          <cell r="B6788" t="str">
            <v>W24</v>
          </cell>
          <cell r="C6788">
            <v>43262</v>
          </cell>
          <cell r="D6788" t="str">
            <v>B</v>
          </cell>
          <cell r="E6788" t="str">
            <v>EDGE COATING</v>
          </cell>
          <cell r="G6788" t="str">
            <v>Old</v>
          </cell>
          <cell r="H6788" t="str">
            <v>Book cover</v>
          </cell>
          <cell r="J6788">
            <v>128</v>
          </cell>
          <cell r="L6788">
            <v>0</v>
          </cell>
        </row>
        <row r="6789">
          <cell r="A6789" t="str">
            <v>M6</v>
          </cell>
          <cell r="B6789" t="str">
            <v>W24</v>
          </cell>
          <cell r="C6789">
            <v>43262</v>
          </cell>
          <cell r="D6789" t="str">
            <v>B</v>
          </cell>
          <cell r="E6789" t="str">
            <v>ASSY</v>
          </cell>
          <cell r="G6789" t="str">
            <v>Old</v>
          </cell>
          <cell r="H6789" t="str">
            <v>Book cover</v>
          </cell>
          <cell r="J6789">
            <v>535</v>
          </cell>
          <cell r="L6789">
            <v>2</v>
          </cell>
        </row>
        <row r="6790">
          <cell r="A6790" t="str">
            <v>M6</v>
          </cell>
          <cell r="B6790" t="str">
            <v>W24</v>
          </cell>
          <cell r="C6790">
            <v>43262</v>
          </cell>
          <cell r="D6790" t="str">
            <v>B</v>
          </cell>
          <cell r="E6790" t="str">
            <v>ASSY</v>
          </cell>
          <cell r="G6790" t="str">
            <v>Old</v>
          </cell>
          <cell r="H6790" t="str">
            <v>Book cover</v>
          </cell>
          <cell r="J6790">
            <v>49</v>
          </cell>
          <cell r="L6790">
            <v>0</v>
          </cell>
        </row>
        <row r="6791">
          <cell r="A6791" t="str">
            <v>M6</v>
          </cell>
          <cell r="B6791" t="str">
            <v>W24</v>
          </cell>
          <cell r="C6791">
            <v>43262</v>
          </cell>
          <cell r="D6791" t="str">
            <v>B</v>
          </cell>
          <cell r="E6791" t="str">
            <v>ASSY</v>
          </cell>
          <cell r="G6791" t="str">
            <v>Old</v>
          </cell>
          <cell r="H6791" t="str">
            <v>Book cover</v>
          </cell>
          <cell r="J6791">
            <v>776</v>
          </cell>
          <cell r="L6791">
            <v>3</v>
          </cell>
        </row>
        <row r="6792">
          <cell r="A6792" t="str">
            <v>M6</v>
          </cell>
          <cell r="B6792" t="str">
            <v>W24</v>
          </cell>
          <cell r="C6792">
            <v>43262</v>
          </cell>
          <cell r="D6792" t="str">
            <v>B</v>
          </cell>
          <cell r="E6792" t="str">
            <v>ASSY</v>
          </cell>
          <cell r="G6792" t="str">
            <v>Old</v>
          </cell>
          <cell r="H6792" t="str">
            <v>Book cover</v>
          </cell>
          <cell r="J6792">
            <v>709</v>
          </cell>
          <cell r="L6792">
            <v>9</v>
          </cell>
        </row>
        <row r="6793">
          <cell r="A6793" t="str">
            <v>M6</v>
          </cell>
          <cell r="B6793" t="str">
            <v>W24</v>
          </cell>
          <cell r="C6793">
            <v>43262</v>
          </cell>
          <cell r="D6793" t="str">
            <v>B</v>
          </cell>
          <cell r="E6793" t="str">
            <v>ASSY</v>
          </cell>
          <cell r="G6793" t="str">
            <v>Old</v>
          </cell>
          <cell r="H6793" t="str">
            <v>Book cover</v>
          </cell>
          <cell r="J6793">
            <v>150</v>
          </cell>
          <cell r="L6793">
            <v>1</v>
          </cell>
        </row>
        <row r="6794">
          <cell r="A6794" t="str">
            <v>M6</v>
          </cell>
          <cell r="B6794" t="str">
            <v>W24</v>
          </cell>
          <cell r="C6794">
            <v>43262</v>
          </cell>
          <cell r="D6794" t="str">
            <v>B</v>
          </cell>
          <cell r="E6794" t="str">
            <v>ASSY</v>
          </cell>
          <cell r="G6794" t="str">
            <v>Old</v>
          </cell>
          <cell r="H6794" t="str">
            <v>Book cover</v>
          </cell>
          <cell r="J6794">
            <v>125</v>
          </cell>
          <cell r="L6794">
            <v>0</v>
          </cell>
        </row>
        <row r="6795">
          <cell r="A6795" t="str">
            <v>M6</v>
          </cell>
          <cell r="B6795" t="str">
            <v>W24</v>
          </cell>
          <cell r="C6795">
            <v>43262</v>
          </cell>
          <cell r="D6795" t="str">
            <v>B</v>
          </cell>
          <cell r="E6795" t="str">
            <v>IN T/P</v>
          </cell>
          <cell r="G6795" t="str">
            <v>New</v>
          </cell>
          <cell r="H6795" t="str">
            <v>Clear View Cover</v>
          </cell>
          <cell r="J6795">
            <v>614</v>
          </cell>
          <cell r="L6795">
            <v>0</v>
          </cell>
        </row>
        <row r="6796">
          <cell r="A6796" t="str">
            <v>M6</v>
          </cell>
          <cell r="B6796" t="str">
            <v>W24</v>
          </cell>
          <cell r="C6796">
            <v>43262</v>
          </cell>
          <cell r="D6796" t="str">
            <v>B</v>
          </cell>
          <cell r="E6796" t="str">
            <v>IN T/P</v>
          </cell>
          <cell r="G6796" t="str">
            <v>New</v>
          </cell>
          <cell r="H6796" t="str">
            <v>Clear View Cover</v>
          </cell>
          <cell r="J6796">
            <v>120</v>
          </cell>
          <cell r="L6796">
            <v>0</v>
          </cell>
        </row>
        <row r="6797">
          <cell r="A6797" t="str">
            <v>M6</v>
          </cell>
          <cell r="B6797" t="str">
            <v>W24</v>
          </cell>
          <cell r="C6797">
            <v>43262</v>
          </cell>
          <cell r="D6797" t="str">
            <v>B</v>
          </cell>
          <cell r="E6797" t="str">
            <v>IN T/P</v>
          </cell>
          <cell r="G6797" t="str">
            <v>New</v>
          </cell>
          <cell r="H6797" t="str">
            <v>Clear View Cover</v>
          </cell>
          <cell r="J6797">
            <v>2312</v>
          </cell>
          <cell r="L6797">
            <v>0</v>
          </cell>
        </row>
        <row r="6798">
          <cell r="A6798" t="str">
            <v>M6</v>
          </cell>
          <cell r="B6798" t="str">
            <v>W24</v>
          </cell>
          <cell r="C6798">
            <v>43262</v>
          </cell>
          <cell r="D6798" t="str">
            <v>B</v>
          </cell>
          <cell r="E6798" t="str">
            <v>IN T/P</v>
          </cell>
          <cell r="G6798" t="str">
            <v>Old</v>
          </cell>
          <cell r="H6798" t="str">
            <v>Clear View Cover</v>
          </cell>
          <cell r="J6798">
            <v>2107</v>
          </cell>
          <cell r="L6798">
            <v>1</v>
          </cell>
        </row>
        <row r="6799">
          <cell r="A6799" t="str">
            <v>M6</v>
          </cell>
          <cell r="B6799" t="str">
            <v>W24</v>
          </cell>
          <cell r="C6799">
            <v>43262</v>
          </cell>
          <cell r="D6799" t="str">
            <v>B</v>
          </cell>
          <cell r="E6799" t="str">
            <v>IN T/P</v>
          </cell>
          <cell r="G6799" t="str">
            <v>Old</v>
          </cell>
          <cell r="H6799" t="str">
            <v>Clear View Cover</v>
          </cell>
          <cell r="J6799">
            <v>1461</v>
          </cell>
          <cell r="L6799">
            <v>0</v>
          </cell>
        </row>
        <row r="6800">
          <cell r="A6800" t="str">
            <v>M6</v>
          </cell>
          <cell r="B6800" t="str">
            <v>W24</v>
          </cell>
          <cell r="C6800">
            <v>43262</v>
          </cell>
          <cell r="D6800" t="str">
            <v>B</v>
          </cell>
          <cell r="E6800" t="str">
            <v>IN T/P</v>
          </cell>
          <cell r="G6800" t="str">
            <v>Old</v>
          </cell>
          <cell r="H6800" t="str">
            <v>Book cover</v>
          </cell>
          <cell r="J6800">
            <v>617</v>
          </cell>
          <cell r="L6800">
            <v>1</v>
          </cell>
        </row>
        <row r="6801">
          <cell r="A6801" t="str">
            <v>M6</v>
          </cell>
          <cell r="B6801" t="str">
            <v>W24</v>
          </cell>
          <cell r="C6801">
            <v>43262</v>
          </cell>
          <cell r="D6801" t="str">
            <v>B</v>
          </cell>
          <cell r="E6801" t="str">
            <v>IN T/P</v>
          </cell>
          <cell r="G6801" t="str">
            <v>Old</v>
          </cell>
          <cell r="H6801" t="str">
            <v>Book cover</v>
          </cell>
          <cell r="J6801">
            <v>44</v>
          </cell>
          <cell r="L6801">
            <v>0</v>
          </cell>
        </row>
        <row r="6802">
          <cell r="A6802" t="str">
            <v>M6</v>
          </cell>
          <cell r="B6802" t="str">
            <v>W24</v>
          </cell>
          <cell r="C6802">
            <v>43262</v>
          </cell>
          <cell r="D6802" t="str">
            <v>B</v>
          </cell>
          <cell r="E6802" t="str">
            <v>IN T/P</v>
          </cell>
          <cell r="G6802" t="str">
            <v>Old</v>
          </cell>
          <cell r="H6802" t="str">
            <v>Book cover</v>
          </cell>
          <cell r="J6802">
            <v>150</v>
          </cell>
          <cell r="L6802">
            <v>0</v>
          </cell>
        </row>
        <row r="6803">
          <cell r="A6803" t="str">
            <v>M6</v>
          </cell>
          <cell r="B6803" t="str">
            <v>W24</v>
          </cell>
          <cell r="C6803">
            <v>43262</v>
          </cell>
          <cell r="D6803" t="str">
            <v>B</v>
          </cell>
          <cell r="E6803" t="str">
            <v>IN T/P</v>
          </cell>
          <cell r="G6803" t="str">
            <v>Old</v>
          </cell>
          <cell r="H6803" t="str">
            <v>Book cover</v>
          </cell>
          <cell r="J6803">
            <v>125</v>
          </cell>
          <cell r="L6803">
            <v>2</v>
          </cell>
        </row>
        <row r="6804">
          <cell r="A6804" t="str">
            <v>M6</v>
          </cell>
          <cell r="B6804" t="str">
            <v>W24</v>
          </cell>
          <cell r="C6804">
            <v>43262</v>
          </cell>
          <cell r="D6804" t="str">
            <v>B</v>
          </cell>
          <cell r="E6804" t="str">
            <v>IN T/P</v>
          </cell>
          <cell r="G6804" t="str">
            <v>Old</v>
          </cell>
          <cell r="H6804" t="str">
            <v>Book cover</v>
          </cell>
          <cell r="J6804">
            <v>149</v>
          </cell>
          <cell r="L6804">
            <v>0</v>
          </cell>
        </row>
        <row r="6805">
          <cell r="A6805" t="str">
            <v>M6</v>
          </cell>
          <cell r="B6805" t="str">
            <v>W24</v>
          </cell>
          <cell r="C6805">
            <v>43262</v>
          </cell>
          <cell r="D6805" t="str">
            <v>B</v>
          </cell>
          <cell r="E6805" t="str">
            <v>IN T/P</v>
          </cell>
          <cell r="G6805" t="str">
            <v>Old</v>
          </cell>
          <cell r="H6805" t="str">
            <v>Book cover</v>
          </cell>
          <cell r="J6805">
            <v>681</v>
          </cell>
          <cell r="L6805">
            <v>0</v>
          </cell>
        </row>
        <row r="6806">
          <cell r="A6806" t="str">
            <v>M6</v>
          </cell>
          <cell r="B6806" t="str">
            <v>W24</v>
          </cell>
          <cell r="C6806">
            <v>43262</v>
          </cell>
          <cell r="D6806" t="str">
            <v>B</v>
          </cell>
          <cell r="E6806" t="str">
            <v>IN VAI</v>
          </cell>
          <cell r="G6806" t="str">
            <v>Old</v>
          </cell>
          <cell r="H6806" t="str">
            <v>Flip Cover</v>
          </cell>
          <cell r="J6806">
            <v>930</v>
          </cell>
          <cell r="L6806">
            <v>0</v>
          </cell>
        </row>
        <row r="6807">
          <cell r="A6807" t="str">
            <v>M6</v>
          </cell>
          <cell r="B6807" t="str">
            <v>W24</v>
          </cell>
          <cell r="C6807">
            <v>43262</v>
          </cell>
          <cell r="D6807" t="str">
            <v>B</v>
          </cell>
          <cell r="E6807" t="str">
            <v>IN VAI</v>
          </cell>
          <cell r="G6807" t="str">
            <v>Old</v>
          </cell>
          <cell r="H6807" t="str">
            <v>Flip Cover</v>
          </cell>
          <cell r="J6807">
            <v>1900</v>
          </cell>
          <cell r="L6807">
            <v>0</v>
          </cell>
        </row>
        <row r="6808">
          <cell r="A6808" t="str">
            <v>M6</v>
          </cell>
          <cell r="B6808" t="str">
            <v>W24</v>
          </cell>
          <cell r="C6808">
            <v>43262</v>
          </cell>
          <cell r="D6808" t="str">
            <v>B</v>
          </cell>
          <cell r="E6808" t="str">
            <v>IN VAI</v>
          </cell>
          <cell r="G6808" t="str">
            <v>Old</v>
          </cell>
          <cell r="H6808" t="str">
            <v>Flip Cover</v>
          </cell>
          <cell r="J6808">
            <v>1500</v>
          </cell>
          <cell r="L6808">
            <v>0</v>
          </cell>
        </row>
        <row r="6809">
          <cell r="A6809" t="str">
            <v>M6</v>
          </cell>
          <cell r="B6809" t="str">
            <v>W24</v>
          </cell>
          <cell r="C6809">
            <v>43262</v>
          </cell>
          <cell r="D6809" t="str">
            <v>B</v>
          </cell>
          <cell r="E6809" t="str">
            <v>IN VAI</v>
          </cell>
          <cell r="G6809" t="str">
            <v>Old</v>
          </cell>
          <cell r="H6809" t="str">
            <v>Flip Cover</v>
          </cell>
          <cell r="J6809">
            <v>400</v>
          </cell>
          <cell r="L6809">
            <v>0</v>
          </cell>
        </row>
        <row r="6810">
          <cell r="A6810" t="str">
            <v>M6</v>
          </cell>
          <cell r="B6810" t="str">
            <v>W24</v>
          </cell>
          <cell r="C6810">
            <v>43262</v>
          </cell>
          <cell r="D6810" t="str">
            <v>B</v>
          </cell>
          <cell r="E6810" t="str">
            <v>MAIN HEATING</v>
          </cell>
          <cell r="G6810" t="str">
            <v>Old</v>
          </cell>
          <cell r="H6810" t="str">
            <v>Flip Cover</v>
          </cell>
          <cell r="J6810">
            <v>694</v>
          </cell>
          <cell r="L6810">
            <v>3</v>
          </cell>
        </row>
        <row r="6811">
          <cell r="A6811" t="str">
            <v>M6</v>
          </cell>
          <cell r="B6811" t="str">
            <v>W24</v>
          </cell>
          <cell r="C6811">
            <v>43262</v>
          </cell>
          <cell r="D6811" t="str">
            <v>B</v>
          </cell>
          <cell r="E6811" t="str">
            <v>MAIN HEATING</v>
          </cell>
          <cell r="G6811" t="str">
            <v>Old</v>
          </cell>
          <cell r="H6811" t="str">
            <v>Flip Cover</v>
          </cell>
          <cell r="J6811">
            <v>40</v>
          </cell>
          <cell r="L6811">
            <v>0</v>
          </cell>
        </row>
        <row r="6812">
          <cell r="A6812" t="str">
            <v>M6</v>
          </cell>
          <cell r="B6812" t="str">
            <v>W24</v>
          </cell>
          <cell r="C6812">
            <v>43262</v>
          </cell>
          <cell r="D6812" t="str">
            <v>B</v>
          </cell>
          <cell r="E6812" t="str">
            <v>MAIN HEATING</v>
          </cell>
          <cell r="G6812" t="str">
            <v>Old</v>
          </cell>
          <cell r="H6812" t="str">
            <v>Clear View Cover</v>
          </cell>
          <cell r="J6812">
            <v>1621</v>
          </cell>
          <cell r="L6812">
            <v>0</v>
          </cell>
        </row>
        <row r="6813">
          <cell r="A6813" t="str">
            <v>M6</v>
          </cell>
          <cell r="B6813" t="str">
            <v>W24</v>
          </cell>
          <cell r="C6813">
            <v>43262</v>
          </cell>
          <cell r="D6813" t="str">
            <v>B</v>
          </cell>
          <cell r="E6813" t="str">
            <v>PACKING</v>
          </cell>
          <cell r="G6813" t="str">
            <v>Old</v>
          </cell>
          <cell r="H6813" t="str">
            <v>Book cover</v>
          </cell>
          <cell r="J6813">
            <v>1084</v>
          </cell>
          <cell r="L6813">
            <v>4</v>
          </cell>
        </row>
        <row r="6814">
          <cell r="A6814" t="str">
            <v>M6</v>
          </cell>
          <cell r="B6814" t="str">
            <v>W24</v>
          </cell>
          <cell r="C6814">
            <v>43262</v>
          </cell>
          <cell r="D6814" t="str">
            <v>B</v>
          </cell>
          <cell r="E6814" t="str">
            <v>PACKING</v>
          </cell>
          <cell r="G6814" t="str">
            <v>Old</v>
          </cell>
          <cell r="H6814" t="str">
            <v>Book cover</v>
          </cell>
          <cell r="J6814">
            <v>365</v>
          </cell>
          <cell r="L6814">
            <v>10</v>
          </cell>
        </row>
        <row r="6815">
          <cell r="A6815" t="str">
            <v>M6</v>
          </cell>
          <cell r="B6815" t="str">
            <v>W24</v>
          </cell>
          <cell r="C6815">
            <v>43262</v>
          </cell>
          <cell r="D6815" t="str">
            <v>B</v>
          </cell>
          <cell r="E6815" t="str">
            <v>PACKING</v>
          </cell>
          <cell r="G6815" t="str">
            <v>New</v>
          </cell>
          <cell r="H6815" t="str">
            <v>Clear View Cover</v>
          </cell>
          <cell r="J6815">
            <v>1890</v>
          </cell>
          <cell r="L6815">
            <v>10</v>
          </cell>
        </row>
        <row r="6816">
          <cell r="A6816" t="str">
            <v>M6</v>
          </cell>
          <cell r="B6816" t="str">
            <v>W24</v>
          </cell>
          <cell r="C6816">
            <v>43262</v>
          </cell>
          <cell r="D6816" t="str">
            <v>B</v>
          </cell>
          <cell r="E6816" t="str">
            <v>PACKING</v>
          </cell>
          <cell r="G6816" t="str">
            <v>Old</v>
          </cell>
          <cell r="H6816" t="str">
            <v>Flip Cover</v>
          </cell>
          <cell r="J6816">
            <v>1012</v>
          </cell>
          <cell r="L6816">
            <v>12</v>
          </cell>
        </row>
        <row r="6817">
          <cell r="A6817" t="str">
            <v>M6</v>
          </cell>
          <cell r="B6817" t="str">
            <v>W24</v>
          </cell>
          <cell r="C6817">
            <v>43262</v>
          </cell>
          <cell r="D6817" t="str">
            <v>B</v>
          </cell>
          <cell r="E6817" t="str">
            <v>PACKING</v>
          </cell>
          <cell r="G6817" t="str">
            <v>Old</v>
          </cell>
          <cell r="H6817" t="str">
            <v>Flip Cover</v>
          </cell>
          <cell r="J6817">
            <v>40</v>
          </cell>
          <cell r="L6817">
            <v>0</v>
          </cell>
        </row>
        <row r="6818">
          <cell r="A6818" t="str">
            <v>M6</v>
          </cell>
          <cell r="B6818" t="str">
            <v>W24</v>
          </cell>
          <cell r="C6818">
            <v>43262</v>
          </cell>
          <cell r="D6818" t="str">
            <v>B</v>
          </cell>
          <cell r="E6818" t="str">
            <v>PACKING</v>
          </cell>
          <cell r="G6818" t="str">
            <v>Old</v>
          </cell>
          <cell r="H6818" t="str">
            <v>Flip Cover</v>
          </cell>
          <cell r="J6818">
            <v>1006</v>
          </cell>
          <cell r="L6818">
            <v>6</v>
          </cell>
        </row>
        <row r="6819">
          <cell r="A6819" t="str">
            <v>M6</v>
          </cell>
          <cell r="B6819" t="str">
            <v>W24</v>
          </cell>
          <cell r="C6819">
            <v>43262</v>
          </cell>
          <cell r="D6819" t="str">
            <v>B</v>
          </cell>
          <cell r="E6819" t="str">
            <v>PACKING</v>
          </cell>
          <cell r="G6819" t="str">
            <v>Old</v>
          </cell>
          <cell r="H6819" t="str">
            <v>Clear View Cover</v>
          </cell>
          <cell r="J6819">
            <v>1080</v>
          </cell>
          <cell r="L6819">
            <v>0</v>
          </cell>
        </row>
        <row r="6820">
          <cell r="A6820" t="str">
            <v>M6</v>
          </cell>
          <cell r="B6820" t="str">
            <v>W24</v>
          </cell>
          <cell r="C6820">
            <v>43262</v>
          </cell>
          <cell r="D6820" t="str">
            <v>B</v>
          </cell>
          <cell r="E6820" t="str">
            <v>PACKING</v>
          </cell>
          <cell r="G6820" t="str">
            <v>New</v>
          </cell>
          <cell r="H6820" t="str">
            <v>Clear View Cover</v>
          </cell>
          <cell r="J6820">
            <v>600</v>
          </cell>
          <cell r="L6820">
            <v>0</v>
          </cell>
        </row>
        <row r="6821">
          <cell r="A6821" t="str">
            <v>M6</v>
          </cell>
          <cell r="B6821" t="str">
            <v>W24</v>
          </cell>
          <cell r="C6821">
            <v>43263</v>
          </cell>
          <cell r="D6821" t="str">
            <v>B</v>
          </cell>
          <cell r="E6821" t="str">
            <v>ASSY</v>
          </cell>
          <cell r="G6821" t="str">
            <v>New Silicon</v>
          </cell>
          <cell r="H6821" t="str">
            <v>Silicon</v>
          </cell>
          <cell r="J6821">
            <v>257</v>
          </cell>
          <cell r="L6821">
            <v>1</v>
          </cell>
        </row>
        <row r="6822">
          <cell r="A6822" t="str">
            <v>M6</v>
          </cell>
          <cell r="B6822" t="str">
            <v>W24</v>
          </cell>
          <cell r="C6822">
            <v>43263</v>
          </cell>
          <cell r="D6822" t="str">
            <v>B</v>
          </cell>
          <cell r="E6822" t="str">
            <v>ASSY</v>
          </cell>
          <cell r="G6822" t="str">
            <v>New Silicon</v>
          </cell>
          <cell r="H6822" t="str">
            <v>Silicon</v>
          </cell>
          <cell r="J6822">
            <v>162</v>
          </cell>
          <cell r="L6822">
            <v>1</v>
          </cell>
        </row>
        <row r="6823">
          <cell r="A6823" t="str">
            <v>M6</v>
          </cell>
          <cell r="B6823" t="str">
            <v>W24</v>
          </cell>
          <cell r="C6823">
            <v>43263</v>
          </cell>
          <cell r="D6823" t="str">
            <v>B</v>
          </cell>
          <cell r="E6823" t="str">
            <v>PACKING</v>
          </cell>
          <cell r="G6823" t="str">
            <v>Old</v>
          </cell>
          <cell r="H6823" t="str">
            <v>Clear View Cover</v>
          </cell>
          <cell r="J6823">
            <v>1361</v>
          </cell>
          <cell r="L6823">
            <v>1</v>
          </cell>
        </row>
        <row r="6824">
          <cell r="A6824" t="str">
            <v>M6</v>
          </cell>
          <cell r="B6824" t="str">
            <v>W24</v>
          </cell>
          <cell r="C6824">
            <v>43263</v>
          </cell>
          <cell r="D6824" t="str">
            <v>B</v>
          </cell>
          <cell r="E6824" t="str">
            <v>PACKING</v>
          </cell>
          <cell r="G6824" t="str">
            <v>Old</v>
          </cell>
          <cell r="H6824" t="str">
            <v>Clear View Cover</v>
          </cell>
          <cell r="J6824">
            <v>80</v>
          </cell>
          <cell r="L6824">
            <v>0</v>
          </cell>
        </row>
        <row r="6825">
          <cell r="A6825" t="str">
            <v>M6</v>
          </cell>
          <cell r="B6825" t="str">
            <v>W24</v>
          </cell>
          <cell r="C6825">
            <v>43263</v>
          </cell>
          <cell r="D6825" t="str">
            <v>B</v>
          </cell>
          <cell r="E6825" t="str">
            <v>PACKING</v>
          </cell>
          <cell r="G6825" t="str">
            <v>Old</v>
          </cell>
          <cell r="H6825" t="str">
            <v>Clear View Cover</v>
          </cell>
          <cell r="J6825">
            <v>1364</v>
          </cell>
          <cell r="L6825">
            <v>4</v>
          </cell>
        </row>
        <row r="6826">
          <cell r="A6826" t="str">
            <v>M6</v>
          </cell>
          <cell r="B6826" t="str">
            <v>W24</v>
          </cell>
          <cell r="C6826">
            <v>43263</v>
          </cell>
          <cell r="D6826" t="str">
            <v>B</v>
          </cell>
          <cell r="E6826" t="str">
            <v>PACKING</v>
          </cell>
          <cell r="G6826" t="str">
            <v>Old</v>
          </cell>
          <cell r="H6826" t="str">
            <v>Book cover</v>
          </cell>
          <cell r="J6826">
            <v>1628</v>
          </cell>
          <cell r="L6826">
            <v>28</v>
          </cell>
        </row>
        <row r="6827">
          <cell r="A6827" t="str">
            <v>M6</v>
          </cell>
          <cell r="B6827" t="str">
            <v>W24</v>
          </cell>
          <cell r="C6827">
            <v>43263</v>
          </cell>
          <cell r="D6827" t="str">
            <v>B</v>
          </cell>
          <cell r="E6827" t="str">
            <v>PACKING</v>
          </cell>
          <cell r="G6827" t="str">
            <v>Old</v>
          </cell>
          <cell r="H6827" t="str">
            <v>Book cover</v>
          </cell>
          <cell r="J6827">
            <v>121</v>
          </cell>
          <cell r="L6827">
            <v>1</v>
          </cell>
        </row>
        <row r="6828">
          <cell r="A6828" t="str">
            <v>M6</v>
          </cell>
          <cell r="B6828" t="str">
            <v>W24</v>
          </cell>
          <cell r="C6828">
            <v>43263</v>
          </cell>
          <cell r="D6828" t="str">
            <v>B</v>
          </cell>
          <cell r="E6828" t="str">
            <v>PACKING</v>
          </cell>
          <cell r="G6828" t="str">
            <v>Old</v>
          </cell>
          <cell r="H6828" t="str">
            <v>Book cover</v>
          </cell>
          <cell r="J6828">
            <v>141</v>
          </cell>
          <cell r="L6828">
            <v>1</v>
          </cell>
        </row>
        <row r="6829">
          <cell r="A6829" t="str">
            <v>M6</v>
          </cell>
          <cell r="B6829" t="str">
            <v>W24</v>
          </cell>
          <cell r="C6829">
            <v>43263</v>
          </cell>
          <cell r="D6829" t="str">
            <v>B</v>
          </cell>
          <cell r="E6829" t="str">
            <v>PACKING</v>
          </cell>
          <cell r="G6829" t="str">
            <v>Old</v>
          </cell>
          <cell r="H6829" t="str">
            <v>Flip Cover</v>
          </cell>
          <cell r="J6829">
            <v>286</v>
          </cell>
          <cell r="L6829">
            <v>6</v>
          </cell>
        </row>
        <row r="6830">
          <cell r="A6830" t="str">
            <v>M6</v>
          </cell>
          <cell r="B6830" t="str">
            <v>W24</v>
          </cell>
          <cell r="C6830">
            <v>43263</v>
          </cell>
          <cell r="D6830" t="str">
            <v>B</v>
          </cell>
          <cell r="E6830" t="str">
            <v>MAIN HEATING</v>
          </cell>
          <cell r="G6830" t="str">
            <v>Old</v>
          </cell>
          <cell r="H6830" t="str">
            <v>Clear View Cover</v>
          </cell>
          <cell r="J6830">
            <v>568</v>
          </cell>
          <cell r="L6830">
            <v>0</v>
          </cell>
        </row>
        <row r="6831">
          <cell r="A6831" t="str">
            <v>M6</v>
          </cell>
          <cell r="B6831" t="str">
            <v>W24</v>
          </cell>
          <cell r="C6831">
            <v>43263</v>
          </cell>
          <cell r="D6831" t="str">
            <v>B</v>
          </cell>
          <cell r="E6831" t="str">
            <v>MAIN HEATING</v>
          </cell>
          <cell r="G6831" t="str">
            <v>Old</v>
          </cell>
          <cell r="H6831" t="str">
            <v>Clear View Cover</v>
          </cell>
          <cell r="J6831">
            <v>31</v>
          </cell>
          <cell r="L6831">
            <v>0</v>
          </cell>
        </row>
        <row r="6832">
          <cell r="A6832" t="str">
            <v>M6</v>
          </cell>
          <cell r="B6832" t="str">
            <v>W24</v>
          </cell>
          <cell r="C6832">
            <v>43263</v>
          </cell>
          <cell r="D6832" t="str">
            <v>B</v>
          </cell>
          <cell r="E6832" t="str">
            <v>MAIN HEATING</v>
          </cell>
          <cell r="G6832" t="str">
            <v>Old</v>
          </cell>
          <cell r="H6832" t="str">
            <v>Clear View Cover</v>
          </cell>
          <cell r="J6832">
            <v>3</v>
          </cell>
          <cell r="L6832">
            <v>0</v>
          </cell>
        </row>
        <row r="6833">
          <cell r="A6833" t="str">
            <v>M6</v>
          </cell>
          <cell r="B6833" t="str">
            <v>W24</v>
          </cell>
          <cell r="C6833">
            <v>43263</v>
          </cell>
          <cell r="D6833" t="str">
            <v>B</v>
          </cell>
          <cell r="E6833" t="str">
            <v>MAIN HEATING</v>
          </cell>
          <cell r="G6833" t="str">
            <v>Old</v>
          </cell>
          <cell r="H6833" t="str">
            <v>Clear View Cover</v>
          </cell>
          <cell r="J6833">
            <v>426</v>
          </cell>
          <cell r="L6833">
            <v>0</v>
          </cell>
        </row>
        <row r="6834">
          <cell r="A6834" t="str">
            <v>M6</v>
          </cell>
          <cell r="B6834" t="str">
            <v>W24</v>
          </cell>
          <cell r="C6834">
            <v>43263</v>
          </cell>
          <cell r="D6834" t="str">
            <v>B</v>
          </cell>
          <cell r="E6834" t="str">
            <v>MAIN HEATING</v>
          </cell>
          <cell r="G6834" t="str">
            <v>Old</v>
          </cell>
          <cell r="H6834" t="str">
            <v>Clear View Cover</v>
          </cell>
          <cell r="J6834">
            <v>774</v>
          </cell>
          <cell r="L6834">
            <v>0</v>
          </cell>
        </row>
        <row r="6835">
          <cell r="A6835" t="str">
            <v>M6</v>
          </cell>
          <cell r="B6835" t="str">
            <v>W24</v>
          </cell>
          <cell r="C6835">
            <v>43263</v>
          </cell>
          <cell r="D6835" t="str">
            <v>B</v>
          </cell>
          <cell r="E6835" t="str">
            <v>MAIN HEATING</v>
          </cell>
          <cell r="G6835" t="str">
            <v>New</v>
          </cell>
          <cell r="H6835" t="str">
            <v>Clear View Cover</v>
          </cell>
          <cell r="J6835">
            <v>1877</v>
          </cell>
          <cell r="L6835">
            <v>0</v>
          </cell>
        </row>
        <row r="6836">
          <cell r="A6836" t="str">
            <v>M6</v>
          </cell>
          <cell r="B6836" t="str">
            <v>W24</v>
          </cell>
          <cell r="C6836">
            <v>43263</v>
          </cell>
          <cell r="D6836" t="str">
            <v>B</v>
          </cell>
          <cell r="E6836" t="str">
            <v>MAIN HEATING</v>
          </cell>
          <cell r="G6836" t="str">
            <v>New</v>
          </cell>
          <cell r="H6836" t="str">
            <v>Clear View Cover</v>
          </cell>
          <cell r="J6836">
            <v>25</v>
          </cell>
          <cell r="L6836">
            <v>0</v>
          </cell>
        </row>
        <row r="6837">
          <cell r="A6837" t="str">
            <v>M6</v>
          </cell>
          <cell r="B6837" t="str">
            <v>W24</v>
          </cell>
          <cell r="C6837">
            <v>43263</v>
          </cell>
          <cell r="D6837" t="str">
            <v>B</v>
          </cell>
          <cell r="E6837" t="str">
            <v>MAIN HEATING</v>
          </cell>
          <cell r="G6837" t="str">
            <v>New</v>
          </cell>
          <cell r="H6837" t="str">
            <v>Clear View Cover</v>
          </cell>
          <cell r="J6837">
            <v>20</v>
          </cell>
          <cell r="L6837">
            <v>0</v>
          </cell>
        </row>
        <row r="6838">
          <cell r="A6838" t="str">
            <v>M6</v>
          </cell>
          <cell r="B6838" t="str">
            <v>W24</v>
          </cell>
          <cell r="C6838">
            <v>43263</v>
          </cell>
          <cell r="D6838" t="str">
            <v>B</v>
          </cell>
          <cell r="E6838" t="str">
            <v>MAIN HEATING</v>
          </cell>
          <cell r="G6838" t="str">
            <v>New</v>
          </cell>
          <cell r="H6838" t="str">
            <v>Clear View Cover</v>
          </cell>
          <cell r="J6838">
            <v>14</v>
          </cell>
          <cell r="L6838">
            <v>0</v>
          </cell>
        </row>
        <row r="6839">
          <cell r="A6839" t="str">
            <v>M6</v>
          </cell>
          <cell r="B6839" t="str">
            <v>W24</v>
          </cell>
          <cell r="C6839">
            <v>43263</v>
          </cell>
          <cell r="D6839" t="str">
            <v>B</v>
          </cell>
          <cell r="E6839" t="str">
            <v>ASSY</v>
          </cell>
          <cell r="G6839" t="str">
            <v>Old</v>
          </cell>
          <cell r="H6839" t="str">
            <v>Clear View Cover</v>
          </cell>
          <cell r="J6839">
            <v>880</v>
          </cell>
          <cell r="L6839">
            <v>0</v>
          </cell>
        </row>
        <row r="6840">
          <cell r="A6840" t="str">
            <v>M6</v>
          </cell>
          <cell r="B6840" t="str">
            <v>W24</v>
          </cell>
          <cell r="C6840">
            <v>43263</v>
          </cell>
          <cell r="D6840" t="str">
            <v>B</v>
          </cell>
          <cell r="E6840" t="str">
            <v>ASSY</v>
          </cell>
          <cell r="G6840" t="str">
            <v>Old</v>
          </cell>
          <cell r="H6840" t="str">
            <v>Clear View Cover</v>
          </cell>
          <cell r="J6840">
            <v>444</v>
          </cell>
          <cell r="L6840">
            <v>0</v>
          </cell>
        </row>
        <row r="6841">
          <cell r="A6841" t="str">
            <v>M6</v>
          </cell>
          <cell r="B6841" t="str">
            <v>W24</v>
          </cell>
          <cell r="C6841">
            <v>43263</v>
          </cell>
          <cell r="D6841" t="str">
            <v>B</v>
          </cell>
          <cell r="E6841" t="str">
            <v>ASSY</v>
          </cell>
          <cell r="G6841" t="str">
            <v>Old</v>
          </cell>
          <cell r="H6841" t="str">
            <v>Clear View Cover</v>
          </cell>
          <cell r="J6841">
            <v>28</v>
          </cell>
          <cell r="L6841">
            <v>0</v>
          </cell>
        </row>
        <row r="6842">
          <cell r="A6842" t="str">
            <v>M6</v>
          </cell>
          <cell r="B6842" t="str">
            <v>W24</v>
          </cell>
          <cell r="C6842">
            <v>43263</v>
          </cell>
          <cell r="D6842" t="str">
            <v>B</v>
          </cell>
          <cell r="E6842" t="str">
            <v>ASSY</v>
          </cell>
          <cell r="G6842" t="str">
            <v>Old</v>
          </cell>
          <cell r="H6842" t="str">
            <v>Clear View Cover</v>
          </cell>
          <cell r="J6842">
            <v>74</v>
          </cell>
          <cell r="L6842">
            <v>0</v>
          </cell>
        </row>
        <row r="6843">
          <cell r="A6843" t="str">
            <v>M6</v>
          </cell>
          <cell r="B6843" t="str">
            <v>W24</v>
          </cell>
          <cell r="C6843">
            <v>43263</v>
          </cell>
          <cell r="D6843" t="str">
            <v>B</v>
          </cell>
          <cell r="E6843" t="str">
            <v>ASSY</v>
          </cell>
          <cell r="G6843" t="str">
            <v>Old</v>
          </cell>
          <cell r="H6843" t="str">
            <v>Clear View Cover</v>
          </cell>
          <cell r="J6843">
            <v>11</v>
          </cell>
          <cell r="L6843">
            <v>0</v>
          </cell>
        </row>
        <row r="6844">
          <cell r="A6844" t="str">
            <v>M6</v>
          </cell>
          <cell r="B6844" t="str">
            <v>W24</v>
          </cell>
          <cell r="C6844">
            <v>43263</v>
          </cell>
          <cell r="D6844" t="str">
            <v>B</v>
          </cell>
          <cell r="E6844" t="str">
            <v>ASSY</v>
          </cell>
          <cell r="G6844" t="str">
            <v>New</v>
          </cell>
          <cell r="H6844" t="str">
            <v>Clear View Cover</v>
          </cell>
          <cell r="J6844">
            <v>1124</v>
          </cell>
          <cell r="L6844">
            <v>0</v>
          </cell>
        </row>
        <row r="6845">
          <cell r="A6845" t="str">
            <v>M6</v>
          </cell>
          <cell r="B6845" t="str">
            <v>W24</v>
          </cell>
          <cell r="C6845">
            <v>43263</v>
          </cell>
          <cell r="D6845" t="str">
            <v>B</v>
          </cell>
          <cell r="E6845" t="str">
            <v>ASSY</v>
          </cell>
          <cell r="G6845" t="str">
            <v>New</v>
          </cell>
          <cell r="H6845" t="str">
            <v>Clear View Cover</v>
          </cell>
          <cell r="J6845">
            <v>2</v>
          </cell>
          <cell r="L6845">
            <v>0</v>
          </cell>
        </row>
        <row r="6846">
          <cell r="A6846" t="str">
            <v>M6</v>
          </cell>
          <cell r="B6846" t="str">
            <v>W24</v>
          </cell>
          <cell r="C6846">
            <v>43263</v>
          </cell>
          <cell r="D6846" t="str">
            <v>B</v>
          </cell>
          <cell r="E6846" t="str">
            <v>ASSY</v>
          </cell>
          <cell r="G6846" t="str">
            <v>New</v>
          </cell>
          <cell r="H6846" t="str">
            <v>Clear View Cover</v>
          </cell>
          <cell r="J6846">
            <v>2</v>
          </cell>
          <cell r="L6846">
            <v>0</v>
          </cell>
        </row>
        <row r="6847">
          <cell r="A6847" t="str">
            <v>M6</v>
          </cell>
          <cell r="B6847" t="str">
            <v>W24</v>
          </cell>
          <cell r="C6847">
            <v>43263</v>
          </cell>
          <cell r="D6847" t="str">
            <v>B</v>
          </cell>
          <cell r="E6847" t="str">
            <v>ASSY</v>
          </cell>
          <cell r="G6847" t="str">
            <v>New</v>
          </cell>
          <cell r="H6847" t="str">
            <v>Clear View Cover</v>
          </cell>
          <cell r="J6847">
            <v>345</v>
          </cell>
          <cell r="L6847">
            <v>0</v>
          </cell>
        </row>
        <row r="6848">
          <cell r="A6848" t="str">
            <v>M6</v>
          </cell>
          <cell r="B6848" t="str">
            <v>W24</v>
          </cell>
          <cell r="C6848">
            <v>43263</v>
          </cell>
          <cell r="D6848" t="str">
            <v>B</v>
          </cell>
          <cell r="E6848" t="str">
            <v>MAIN HEATING</v>
          </cell>
          <cell r="G6848" t="str">
            <v>New</v>
          </cell>
          <cell r="H6848" t="str">
            <v>Clear View Cover</v>
          </cell>
          <cell r="J6848">
            <v>1240</v>
          </cell>
          <cell r="L6848">
            <v>0</v>
          </cell>
        </row>
        <row r="6849">
          <cell r="A6849" t="str">
            <v>M6</v>
          </cell>
          <cell r="B6849" t="str">
            <v>W24</v>
          </cell>
          <cell r="C6849">
            <v>43263</v>
          </cell>
          <cell r="D6849" t="str">
            <v>B</v>
          </cell>
          <cell r="E6849" t="str">
            <v>MAIN HEATING</v>
          </cell>
          <cell r="G6849" t="str">
            <v>New</v>
          </cell>
          <cell r="H6849" t="str">
            <v>Clear View Cover</v>
          </cell>
          <cell r="J6849">
            <v>23</v>
          </cell>
          <cell r="L6849">
            <v>0</v>
          </cell>
        </row>
        <row r="6850">
          <cell r="A6850" t="str">
            <v>M6</v>
          </cell>
          <cell r="B6850" t="str">
            <v>W24</v>
          </cell>
          <cell r="C6850">
            <v>43263</v>
          </cell>
          <cell r="D6850" t="str">
            <v>B</v>
          </cell>
          <cell r="E6850" t="str">
            <v>MAIN HEATING</v>
          </cell>
          <cell r="G6850" t="str">
            <v>New</v>
          </cell>
          <cell r="H6850" t="str">
            <v>Clear View Cover</v>
          </cell>
          <cell r="J6850">
            <v>16</v>
          </cell>
          <cell r="L6850">
            <v>0</v>
          </cell>
        </row>
        <row r="6851">
          <cell r="A6851" t="str">
            <v>M6</v>
          </cell>
          <cell r="B6851" t="str">
            <v>W24</v>
          </cell>
          <cell r="C6851">
            <v>43263</v>
          </cell>
          <cell r="D6851" t="str">
            <v>B</v>
          </cell>
          <cell r="E6851" t="str">
            <v>MAIN HEATING</v>
          </cell>
          <cell r="G6851" t="str">
            <v>New</v>
          </cell>
          <cell r="H6851" t="str">
            <v>Clear View Cover</v>
          </cell>
          <cell r="J6851">
            <v>16</v>
          </cell>
          <cell r="L6851">
            <v>0</v>
          </cell>
        </row>
        <row r="6852">
          <cell r="A6852" t="str">
            <v>M6</v>
          </cell>
          <cell r="B6852" t="str">
            <v>W24</v>
          </cell>
          <cell r="C6852">
            <v>43263</v>
          </cell>
          <cell r="D6852" t="str">
            <v>B</v>
          </cell>
          <cell r="E6852" t="str">
            <v>EDGE COATING</v>
          </cell>
          <cell r="G6852" t="str">
            <v>New</v>
          </cell>
          <cell r="H6852" t="str">
            <v>Clear View Cover</v>
          </cell>
          <cell r="J6852">
            <v>1525</v>
          </cell>
          <cell r="L6852">
            <v>0</v>
          </cell>
        </row>
        <row r="6853">
          <cell r="A6853" t="str">
            <v>M6</v>
          </cell>
          <cell r="B6853" t="str">
            <v>W24</v>
          </cell>
          <cell r="C6853">
            <v>43263</v>
          </cell>
          <cell r="D6853" t="str">
            <v>B</v>
          </cell>
          <cell r="E6853" t="str">
            <v>EDGE COATING</v>
          </cell>
          <cell r="G6853" t="str">
            <v>New</v>
          </cell>
          <cell r="H6853" t="str">
            <v>Clear View Cover</v>
          </cell>
          <cell r="J6853">
            <v>1535</v>
          </cell>
          <cell r="L6853">
            <v>0</v>
          </cell>
        </row>
        <row r="6854">
          <cell r="A6854" t="str">
            <v>M6</v>
          </cell>
          <cell r="B6854" t="str">
            <v>W24</v>
          </cell>
          <cell r="C6854">
            <v>43263</v>
          </cell>
          <cell r="D6854" t="str">
            <v>B</v>
          </cell>
          <cell r="E6854" t="str">
            <v>EDGE COATING</v>
          </cell>
          <cell r="G6854" t="str">
            <v>New</v>
          </cell>
          <cell r="H6854" t="str">
            <v>Clear View Cover</v>
          </cell>
          <cell r="J6854">
            <v>2</v>
          </cell>
          <cell r="L6854">
            <v>0</v>
          </cell>
        </row>
        <row r="6855">
          <cell r="A6855" t="str">
            <v>M6</v>
          </cell>
          <cell r="B6855" t="str">
            <v>W24</v>
          </cell>
          <cell r="C6855">
            <v>43263</v>
          </cell>
          <cell r="D6855" t="str">
            <v>B</v>
          </cell>
          <cell r="E6855" t="str">
            <v>EDGE COATING</v>
          </cell>
          <cell r="G6855" t="str">
            <v>New</v>
          </cell>
          <cell r="H6855" t="str">
            <v>Clear View Cover</v>
          </cell>
          <cell r="J6855">
            <v>1</v>
          </cell>
          <cell r="L6855">
            <v>0</v>
          </cell>
        </row>
        <row r="6856">
          <cell r="A6856" t="str">
            <v>M6</v>
          </cell>
          <cell r="B6856" t="str">
            <v>W24</v>
          </cell>
          <cell r="C6856">
            <v>43263</v>
          </cell>
          <cell r="D6856" t="str">
            <v>B</v>
          </cell>
          <cell r="E6856" t="str">
            <v>EDGE COATING</v>
          </cell>
          <cell r="G6856" t="str">
            <v>Old</v>
          </cell>
          <cell r="H6856" t="str">
            <v>Flip Cover</v>
          </cell>
          <cell r="J6856">
            <v>1</v>
          </cell>
          <cell r="L6856">
            <v>0</v>
          </cell>
        </row>
        <row r="6857">
          <cell r="A6857" t="str">
            <v>M6</v>
          </cell>
          <cell r="B6857" t="str">
            <v>W24</v>
          </cell>
          <cell r="C6857">
            <v>43263</v>
          </cell>
          <cell r="D6857" t="str">
            <v>B</v>
          </cell>
          <cell r="E6857" t="str">
            <v>EDGE COATING</v>
          </cell>
          <cell r="G6857" t="str">
            <v>Old</v>
          </cell>
          <cell r="H6857" t="str">
            <v>Flip Cover</v>
          </cell>
          <cell r="J6857">
            <v>4</v>
          </cell>
          <cell r="L6857">
            <v>0</v>
          </cell>
        </row>
        <row r="6858">
          <cell r="A6858" t="str">
            <v>M6</v>
          </cell>
          <cell r="B6858" t="str">
            <v>W24</v>
          </cell>
          <cell r="C6858">
            <v>43263</v>
          </cell>
          <cell r="D6858" t="str">
            <v>B</v>
          </cell>
          <cell r="E6858" t="str">
            <v>EDGE COATING</v>
          </cell>
          <cell r="G6858" t="str">
            <v>Old</v>
          </cell>
          <cell r="H6858" t="str">
            <v>Clear View Cover</v>
          </cell>
          <cell r="J6858">
            <v>963</v>
          </cell>
          <cell r="L6858">
            <v>0</v>
          </cell>
        </row>
        <row r="6859">
          <cell r="A6859" t="str">
            <v>M6</v>
          </cell>
          <cell r="B6859" t="str">
            <v>W24</v>
          </cell>
          <cell r="C6859">
            <v>43263</v>
          </cell>
          <cell r="D6859" t="str">
            <v>B</v>
          </cell>
          <cell r="E6859" t="str">
            <v>EDGE COATING</v>
          </cell>
          <cell r="G6859" t="str">
            <v>Old</v>
          </cell>
          <cell r="H6859" t="str">
            <v>Clear View Cover</v>
          </cell>
          <cell r="J6859">
            <v>442</v>
          </cell>
          <cell r="L6859">
            <v>0</v>
          </cell>
        </row>
        <row r="6860">
          <cell r="A6860" t="str">
            <v>M6</v>
          </cell>
          <cell r="B6860" t="str">
            <v>W24</v>
          </cell>
          <cell r="C6860">
            <v>43263</v>
          </cell>
          <cell r="D6860" t="str">
            <v>B</v>
          </cell>
          <cell r="E6860" t="str">
            <v>EDGE COATING</v>
          </cell>
          <cell r="G6860" t="str">
            <v>Old</v>
          </cell>
          <cell r="H6860" t="str">
            <v>Clear View Cover</v>
          </cell>
          <cell r="J6860">
            <v>110</v>
          </cell>
          <cell r="L6860">
            <v>0</v>
          </cell>
        </row>
        <row r="6861">
          <cell r="A6861" t="str">
            <v>M6</v>
          </cell>
          <cell r="B6861" t="str">
            <v>W24</v>
          </cell>
          <cell r="C6861">
            <v>43263</v>
          </cell>
          <cell r="D6861" t="str">
            <v>B</v>
          </cell>
          <cell r="E6861" t="str">
            <v>EDGE COATING</v>
          </cell>
          <cell r="G6861" t="str">
            <v>Old</v>
          </cell>
          <cell r="H6861" t="str">
            <v>Clear View Cover</v>
          </cell>
          <cell r="J6861">
            <v>1061</v>
          </cell>
          <cell r="L6861">
            <v>0</v>
          </cell>
        </row>
        <row r="6862">
          <cell r="A6862" t="str">
            <v>M6</v>
          </cell>
          <cell r="B6862" t="str">
            <v>W24</v>
          </cell>
          <cell r="C6862">
            <v>43263</v>
          </cell>
          <cell r="D6862" t="str">
            <v>B</v>
          </cell>
          <cell r="E6862" t="str">
            <v>EDGE COATING</v>
          </cell>
          <cell r="G6862" t="str">
            <v>Old</v>
          </cell>
          <cell r="H6862" t="str">
            <v>Clear View Cover</v>
          </cell>
          <cell r="J6862">
            <v>306</v>
          </cell>
          <cell r="L6862">
            <v>0</v>
          </cell>
        </row>
        <row r="6863">
          <cell r="A6863" t="str">
            <v>M6</v>
          </cell>
          <cell r="B6863" t="str">
            <v>W24</v>
          </cell>
          <cell r="C6863">
            <v>43263</v>
          </cell>
          <cell r="D6863" t="str">
            <v>B</v>
          </cell>
          <cell r="E6863" t="str">
            <v>EDGE COATING</v>
          </cell>
          <cell r="G6863" t="str">
            <v>Old</v>
          </cell>
          <cell r="H6863" t="str">
            <v>Clear View Cover</v>
          </cell>
          <cell r="J6863">
            <v>48</v>
          </cell>
          <cell r="L6863">
            <v>0</v>
          </cell>
        </row>
        <row r="6864">
          <cell r="A6864" t="str">
            <v>M6</v>
          </cell>
          <cell r="B6864" t="str">
            <v>W24</v>
          </cell>
          <cell r="C6864">
            <v>43263</v>
          </cell>
          <cell r="D6864" t="str">
            <v>B</v>
          </cell>
          <cell r="E6864" t="str">
            <v>EDGE COATING</v>
          </cell>
          <cell r="G6864" t="str">
            <v>Old</v>
          </cell>
          <cell r="H6864" t="str">
            <v>Clear View Cover</v>
          </cell>
          <cell r="J6864">
            <v>24</v>
          </cell>
          <cell r="L6864">
            <v>0</v>
          </cell>
        </row>
        <row r="6865">
          <cell r="A6865" t="str">
            <v>M6</v>
          </cell>
          <cell r="B6865" t="str">
            <v>W24</v>
          </cell>
          <cell r="C6865">
            <v>43263</v>
          </cell>
          <cell r="D6865" t="str">
            <v>B</v>
          </cell>
          <cell r="E6865" t="str">
            <v>PACKING</v>
          </cell>
          <cell r="G6865" t="str">
            <v>Old</v>
          </cell>
          <cell r="H6865" t="str">
            <v>Flip Cover</v>
          </cell>
          <cell r="J6865">
            <v>1609</v>
          </cell>
          <cell r="L6865">
            <v>9</v>
          </cell>
        </row>
        <row r="6866">
          <cell r="A6866" t="str">
            <v>M6</v>
          </cell>
          <cell r="B6866" t="str">
            <v>W24</v>
          </cell>
          <cell r="C6866">
            <v>43263</v>
          </cell>
          <cell r="D6866" t="str">
            <v>B</v>
          </cell>
          <cell r="E6866" t="str">
            <v>PACKING</v>
          </cell>
          <cell r="G6866" t="str">
            <v>Old</v>
          </cell>
          <cell r="H6866" t="str">
            <v>Flip Cover</v>
          </cell>
          <cell r="J6866">
            <v>547</v>
          </cell>
          <cell r="L6866">
            <v>7</v>
          </cell>
        </row>
        <row r="6867">
          <cell r="A6867" t="str">
            <v>M6</v>
          </cell>
          <cell r="B6867" t="str">
            <v>W24</v>
          </cell>
          <cell r="C6867">
            <v>43263</v>
          </cell>
          <cell r="D6867" t="str">
            <v>B</v>
          </cell>
          <cell r="E6867" t="str">
            <v>PACKING</v>
          </cell>
          <cell r="G6867" t="str">
            <v>Old</v>
          </cell>
          <cell r="H6867" t="str">
            <v>Flip Cover</v>
          </cell>
          <cell r="J6867">
            <v>1053</v>
          </cell>
          <cell r="L6867">
            <v>13</v>
          </cell>
        </row>
        <row r="6868">
          <cell r="A6868" t="str">
            <v>M6</v>
          </cell>
          <cell r="B6868" t="str">
            <v>W24</v>
          </cell>
          <cell r="C6868">
            <v>43263</v>
          </cell>
          <cell r="D6868" t="str">
            <v>B</v>
          </cell>
          <cell r="E6868" t="str">
            <v>PACKING</v>
          </cell>
          <cell r="G6868" t="str">
            <v>New</v>
          </cell>
          <cell r="H6868" t="str">
            <v>Clear View Cover</v>
          </cell>
          <cell r="J6868">
            <v>1191</v>
          </cell>
          <cell r="L6868">
            <v>11</v>
          </cell>
        </row>
        <row r="6869">
          <cell r="A6869" t="str">
            <v>M6</v>
          </cell>
          <cell r="B6869" t="str">
            <v>W24</v>
          </cell>
          <cell r="C6869">
            <v>43263</v>
          </cell>
          <cell r="D6869" t="str">
            <v>B</v>
          </cell>
          <cell r="E6869" t="str">
            <v>PACKING</v>
          </cell>
          <cell r="G6869" t="str">
            <v>New</v>
          </cell>
          <cell r="H6869" t="str">
            <v>Clear View Cover</v>
          </cell>
          <cell r="J6869">
            <v>2005</v>
          </cell>
          <cell r="L6869">
            <v>5</v>
          </cell>
        </row>
        <row r="6870">
          <cell r="A6870" t="str">
            <v>M6</v>
          </cell>
          <cell r="B6870" t="str">
            <v>W24</v>
          </cell>
          <cell r="C6870">
            <v>43263</v>
          </cell>
          <cell r="D6870" t="str">
            <v>B</v>
          </cell>
          <cell r="E6870" t="str">
            <v>ASSY</v>
          </cell>
          <cell r="G6870" t="str">
            <v>Old</v>
          </cell>
          <cell r="H6870" t="str">
            <v>Clear View Cover</v>
          </cell>
          <cell r="J6870">
            <v>1191</v>
          </cell>
          <cell r="L6870">
            <v>3</v>
          </cell>
        </row>
        <row r="6871">
          <cell r="A6871" t="str">
            <v>M6</v>
          </cell>
          <cell r="B6871" t="str">
            <v>W24</v>
          </cell>
          <cell r="C6871">
            <v>43263</v>
          </cell>
          <cell r="D6871" t="str">
            <v>B</v>
          </cell>
          <cell r="E6871" t="str">
            <v>ASSY</v>
          </cell>
          <cell r="G6871" t="str">
            <v>Old</v>
          </cell>
          <cell r="H6871" t="str">
            <v>Clear View Cover</v>
          </cell>
          <cell r="J6871">
            <v>531</v>
          </cell>
          <cell r="L6871">
            <v>0</v>
          </cell>
        </row>
        <row r="6872">
          <cell r="A6872" t="str">
            <v>M6</v>
          </cell>
          <cell r="B6872" t="str">
            <v>W24</v>
          </cell>
          <cell r="C6872">
            <v>43263</v>
          </cell>
          <cell r="D6872" t="str">
            <v>B</v>
          </cell>
          <cell r="E6872" t="str">
            <v>ASSY</v>
          </cell>
          <cell r="G6872" t="str">
            <v>Old</v>
          </cell>
          <cell r="H6872" t="str">
            <v>Flip Cover</v>
          </cell>
          <cell r="J6872">
            <v>836</v>
          </cell>
          <cell r="L6872">
            <v>0</v>
          </cell>
        </row>
        <row r="6873">
          <cell r="A6873" t="str">
            <v>M6</v>
          </cell>
          <cell r="B6873" t="str">
            <v>W24</v>
          </cell>
          <cell r="C6873">
            <v>43263</v>
          </cell>
          <cell r="D6873" t="str">
            <v>B</v>
          </cell>
          <cell r="E6873" t="str">
            <v>ASSY</v>
          </cell>
          <cell r="G6873" t="str">
            <v>Old</v>
          </cell>
          <cell r="H6873" t="str">
            <v>Flip Cover</v>
          </cell>
          <cell r="J6873">
            <v>1040</v>
          </cell>
          <cell r="L6873">
            <v>0</v>
          </cell>
        </row>
        <row r="6874">
          <cell r="A6874" t="str">
            <v>M6</v>
          </cell>
          <cell r="B6874" t="str">
            <v>W24</v>
          </cell>
          <cell r="C6874">
            <v>43263</v>
          </cell>
          <cell r="D6874" t="str">
            <v>B</v>
          </cell>
          <cell r="E6874" t="str">
            <v>ASSY</v>
          </cell>
          <cell r="G6874" t="str">
            <v>New</v>
          </cell>
          <cell r="H6874" t="str">
            <v>Clear View Cover</v>
          </cell>
          <cell r="J6874">
            <v>1152</v>
          </cell>
          <cell r="L6874">
            <v>5</v>
          </cell>
        </row>
        <row r="6875">
          <cell r="A6875" t="str">
            <v>M6</v>
          </cell>
          <cell r="B6875" t="str">
            <v>W24</v>
          </cell>
          <cell r="C6875">
            <v>43263</v>
          </cell>
          <cell r="D6875" t="str">
            <v>B</v>
          </cell>
          <cell r="E6875" t="str">
            <v>ASSY</v>
          </cell>
          <cell r="G6875" t="str">
            <v>New</v>
          </cell>
          <cell r="H6875" t="str">
            <v>Clear View Cover</v>
          </cell>
          <cell r="J6875">
            <v>124</v>
          </cell>
          <cell r="L6875">
            <v>0</v>
          </cell>
        </row>
        <row r="6876">
          <cell r="A6876" t="str">
            <v>M6</v>
          </cell>
          <cell r="B6876" t="str">
            <v>W24</v>
          </cell>
          <cell r="C6876">
            <v>43263</v>
          </cell>
          <cell r="D6876" t="str">
            <v>B</v>
          </cell>
          <cell r="E6876" t="str">
            <v>ASSY</v>
          </cell>
          <cell r="G6876" t="str">
            <v>Old</v>
          </cell>
          <cell r="H6876" t="str">
            <v>Clear View Cover</v>
          </cell>
          <cell r="J6876">
            <v>182</v>
          </cell>
          <cell r="L6876">
            <v>0</v>
          </cell>
        </row>
        <row r="6877">
          <cell r="A6877" t="str">
            <v>M6</v>
          </cell>
          <cell r="B6877" t="str">
            <v>W24</v>
          </cell>
          <cell r="C6877">
            <v>43263</v>
          </cell>
          <cell r="D6877" t="str">
            <v>B</v>
          </cell>
          <cell r="E6877" t="str">
            <v>ASSY</v>
          </cell>
          <cell r="G6877" t="str">
            <v>Old</v>
          </cell>
          <cell r="H6877" t="str">
            <v>Flip Cover</v>
          </cell>
          <cell r="J6877">
            <v>748</v>
          </cell>
          <cell r="L6877">
            <v>0</v>
          </cell>
        </row>
        <row r="6878">
          <cell r="A6878" t="str">
            <v>M6</v>
          </cell>
          <cell r="B6878" t="str">
            <v>W24</v>
          </cell>
          <cell r="C6878">
            <v>43263</v>
          </cell>
          <cell r="D6878" t="str">
            <v>B</v>
          </cell>
          <cell r="E6878" t="str">
            <v>ASSY</v>
          </cell>
          <cell r="G6878" t="str">
            <v>Old</v>
          </cell>
          <cell r="H6878" t="str">
            <v>Flip Cover</v>
          </cell>
          <cell r="J6878">
            <v>302</v>
          </cell>
          <cell r="L6878">
            <v>0</v>
          </cell>
        </row>
        <row r="6879">
          <cell r="A6879" t="str">
            <v>M6</v>
          </cell>
          <cell r="B6879" t="str">
            <v>W24</v>
          </cell>
          <cell r="C6879">
            <v>43263</v>
          </cell>
          <cell r="D6879" t="str">
            <v>B</v>
          </cell>
          <cell r="E6879" t="str">
            <v>ASSY</v>
          </cell>
          <cell r="G6879" t="str">
            <v>Old</v>
          </cell>
          <cell r="H6879" t="str">
            <v>Flip Cover</v>
          </cell>
          <cell r="J6879">
            <v>678</v>
          </cell>
          <cell r="L6879">
            <v>0</v>
          </cell>
        </row>
        <row r="6880">
          <cell r="A6880" t="str">
            <v>M6</v>
          </cell>
          <cell r="B6880" t="str">
            <v>W24</v>
          </cell>
          <cell r="C6880">
            <v>43263</v>
          </cell>
          <cell r="D6880" t="str">
            <v>B</v>
          </cell>
          <cell r="E6880" t="str">
            <v>PACKING</v>
          </cell>
          <cell r="G6880" t="str">
            <v>New Silicon</v>
          </cell>
          <cell r="H6880" t="str">
            <v>Silicon</v>
          </cell>
          <cell r="J6880">
            <v>313</v>
          </cell>
          <cell r="L6880">
            <v>13</v>
          </cell>
        </row>
        <row r="6881">
          <cell r="A6881" t="str">
            <v>M6</v>
          </cell>
          <cell r="B6881" t="str">
            <v>W24</v>
          </cell>
          <cell r="C6881">
            <v>43263</v>
          </cell>
          <cell r="D6881" t="str">
            <v>B</v>
          </cell>
          <cell r="E6881" t="str">
            <v>PACKING</v>
          </cell>
          <cell r="G6881" t="str">
            <v>New Silicon</v>
          </cell>
          <cell r="H6881" t="str">
            <v>Silicon</v>
          </cell>
          <cell r="J6881">
            <v>162</v>
          </cell>
          <cell r="L6881">
            <v>2</v>
          </cell>
        </row>
        <row r="6882">
          <cell r="A6882" t="str">
            <v>M6</v>
          </cell>
          <cell r="B6882" t="str">
            <v>W24</v>
          </cell>
          <cell r="C6882">
            <v>43263</v>
          </cell>
          <cell r="D6882" t="str">
            <v>B</v>
          </cell>
          <cell r="E6882" t="str">
            <v>IN T/P</v>
          </cell>
          <cell r="G6882" t="str">
            <v>New</v>
          </cell>
          <cell r="H6882" t="str">
            <v>Clear View Cover</v>
          </cell>
          <cell r="J6882">
            <v>25</v>
          </cell>
          <cell r="L6882">
            <v>1</v>
          </cell>
        </row>
        <row r="6883">
          <cell r="A6883" t="str">
            <v>M6</v>
          </cell>
          <cell r="B6883" t="str">
            <v>W24</v>
          </cell>
          <cell r="C6883">
            <v>43263</v>
          </cell>
          <cell r="D6883" t="str">
            <v>B</v>
          </cell>
          <cell r="E6883" t="str">
            <v>IN T/P</v>
          </cell>
          <cell r="G6883" t="str">
            <v>New</v>
          </cell>
          <cell r="H6883" t="str">
            <v>Clear View Cover</v>
          </cell>
          <cell r="J6883">
            <v>14</v>
          </cell>
          <cell r="L6883">
            <v>0</v>
          </cell>
        </row>
        <row r="6884">
          <cell r="A6884" t="str">
            <v>M6</v>
          </cell>
          <cell r="B6884" t="str">
            <v>W24</v>
          </cell>
          <cell r="C6884">
            <v>43263</v>
          </cell>
          <cell r="D6884" t="str">
            <v>B</v>
          </cell>
          <cell r="E6884" t="str">
            <v>IN T/P</v>
          </cell>
          <cell r="G6884" t="str">
            <v>New</v>
          </cell>
          <cell r="H6884" t="str">
            <v>Clear View Cover</v>
          </cell>
          <cell r="J6884">
            <v>20</v>
          </cell>
          <cell r="L6884">
            <v>0</v>
          </cell>
        </row>
        <row r="6885">
          <cell r="A6885" t="str">
            <v>M6</v>
          </cell>
          <cell r="B6885" t="str">
            <v>W24</v>
          </cell>
          <cell r="C6885">
            <v>43263</v>
          </cell>
          <cell r="D6885" t="str">
            <v>B</v>
          </cell>
          <cell r="E6885" t="str">
            <v>IN T/P</v>
          </cell>
          <cell r="G6885" t="str">
            <v>New</v>
          </cell>
          <cell r="H6885" t="str">
            <v>Clear View Cover</v>
          </cell>
          <cell r="J6885">
            <v>2572</v>
          </cell>
          <cell r="L6885">
            <v>3</v>
          </cell>
        </row>
        <row r="6886">
          <cell r="A6886" t="str">
            <v>M6</v>
          </cell>
          <cell r="B6886" t="str">
            <v>W24</v>
          </cell>
          <cell r="C6886">
            <v>43263</v>
          </cell>
          <cell r="D6886" t="str">
            <v>B</v>
          </cell>
          <cell r="E6886" t="str">
            <v>IN T/P</v>
          </cell>
          <cell r="G6886" t="str">
            <v>New</v>
          </cell>
          <cell r="H6886" t="str">
            <v>Clear View Cover</v>
          </cell>
          <cell r="J6886">
            <v>1133</v>
          </cell>
          <cell r="L6886">
            <v>0</v>
          </cell>
        </row>
        <row r="6887">
          <cell r="A6887" t="str">
            <v>M6</v>
          </cell>
          <cell r="B6887" t="str">
            <v>W24</v>
          </cell>
          <cell r="C6887">
            <v>43263</v>
          </cell>
          <cell r="D6887" t="str">
            <v>B</v>
          </cell>
          <cell r="E6887" t="str">
            <v>IN T/P</v>
          </cell>
          <cell r="G6887" t="str">
            <v>New</v>
          </cell>
          <cell r="H6887" t="str">
            <v>Clear View Cover</v>
          </cell>
          <cell r="J6887">
            <v>21</v>
          </cell>
          <cell r="L6887">
            <v>0</v>
          </cell>
        </row>
        <row r="6888">
          <cell r="A6888" t="str">
            <v>M6</v>
          </cell>
          <cell r="B6888" t="str">
            <v>W24</v>
          </cell>
          <cell r="C6888">
            <v>43263</v>
          </cell>
          <cell r="D6888" t="str">
            <v>B</v>
          </cell>
          <cell r="E6888" t="str">
            <v>IN T/P</v>
          </cell>
          <cell r="G6888" t="str">
            <v>New</v>
          </cell>
          <cell r="H6888" t="str">
            <v>Clear View Cover</v>
          </cell>
          <cell r="J6888">
            <v>23</v>
          </cell>
          <cell r="L6888">
            <v>0</v>
          </cell>
        </row>
        <row r="6889">
          <cell r="A6889" t="str">
            <v>M6</v>
          </cell>
          <cell r="B6889" t="str">
            <v>W24</v>
          </cell>
          <cell r="C6889">
            <v>43263</v>
          </cell>
          <cell r="D6889" t="str">
            <v>B</v>
          </cell>
          <cell r="E6889" t="str">
            <v>IN T/P</v>
          </cell>
          <cell r="G6889" t="str">
            <v>New</v>
          </cell>
          <cell r="H6889" t="str">
            <v>Clear View Cover</v>
          </cell>
          <cell r="J6889">
            <v>23</v>
          </cell>
          <cell r="L6889">
            <v>0</v>
          </cell>
        </row>
        <row r="6890">
          <cell r="A6890" t="str">
            <v>M6</v>
          </cell>
          <cell r="B6890" t="str">
            <v>W24</v>
          </cell>
          <cell r="C6890">
            <v>43263</v>
          </cell>
          <cell r="D6890" t="str">
            <v>B</v>
          </cell>
          <cell r="E6890" t="str">
            <v>IN T/P</v>
          </cell>
          <cell r="G6890" t="str">
            <v>Old</v>
          </cell>
          <cell r="H6890" t="str">
            <v>Clear View Cover</v>
          </cell>
          <cell r="J6890">
            <v>82</v>
          </cell>
          <cell r="L6890">
            <v>1</v>
          </cell>
        </row>
        <row r="6891">
          <cell r="A6891" t="str">
            <v>M6</v>
          </cell>
          <cell r="B6891" t="str">
            <v>W24</v>
          </cell>
          <cell r="C6891">
            <v>43263</v>
          </cell>
          <cell r="D6891" t="str">
            <v>B</v>
          </cell>
          <cell r="E6891" t="str">
            <v>IN T/P</v>
          </cell>
          <cell r="G6891" t="str">
            <v>Old</v>
          </cell>
          <cell r="H6891" t="str">
            <v>Clear View Cover</v>
          </cell>
          <cell r="J6891">
            <v>687</v>
          </cell>
          <cell r="L6891">
            <v>0</v>
          </cell>
        </row>
        <row r="6892">
          <cell r="A6892" t="str">
            <v>M6</v>
          </cell>
          <cell r="B6892" t="str">
            <v>W24</v>
          </cell>
          <cell r="C6892">
            <v>43263</v>
          </cell>
          <cell r="D6892" t="str">
            <v>B</v>
          </cell>
          <cell r="E6892" t="str">
            <v>IN T/P</v>
          </cell>
          <cell r="G6892" t="str">
            <v>Old</v>
          </cell>
          <cell r="H6892" t="str">
            <v>Clear View Cover</v>
          </cell>
          <cell r="J6892">
            <v>796</v>
          </cell>
          <cell r="L6892">
            <v>0</v>
          </cell>
        </row>
        <row r="6893">
          <cell r="A6893" t="str">
            <v>M6</v>
          </cell>
          <cell r="B6893" t="str">
            <v>W24</v>
          </cell>
          <cell r="C6893">
            <v>43263</v>
          </cell>
          <cell r="D6893" t="str">
            <v>B</v>
          </cell>
          <cell r="E6893" t="str">
            <v>IN T/P</v>
          </cell>
          <cell r="G6893" t="str">
            <v>Old</v>
          </cell>
          <cell r="H6893" t="str">
            <v>Clear View Cover</v>
          </cell>
          <cell r="J6893">
            <v>59</v>
          </cell>
          <cell r="L6893">
            <v>0</v>
          </cell>
        </row>
        <row r="6894">
          <cell r="A6894" t="str">
            <v>M6</v>
          </cell>
          <cell r="B6894" t="str">
            <v>W24</v>
          </cell>
          <cell r="C6894">
            <v>43263</v>
          </cell>
          <cell r="D6894" t="str">
            <v>B</v>
          </cell>
          <cell r="E6894" t="str">
            <v>IN T/P</v>
          </cell>
          <cell r="G6894" t="str">
            <v>Old</v>
          </cell>
          <cell r="H6894" t="str">
            <v>Clear View Cover</v>
          </cell>
          <cell r="J6894">
            <v>1096</v>
          </cell>
          <cell r="L6894">
            <v>4</v>
          </cell>
        </row>
        <row r="6895">
          <cell r="A6895" t="str">
            <v>M6</v>
          </cell>
          <cell r="B6895" t="str">
            <v>W24</v>
          </cell>
          <cell r="C6895">
            <v>43263</v>
          </cell>
          <cell r="D6895" t="str">
            <v>B</v>
          </cell>
          <cell r="E6895" t="str">
            <v>IN T/P</v>
          </cell>
          <cell r="G6895" t="str">
            <v>Old</v>
          </cell>
          <cell r="H6895" t="str">
            <v>Book cover</v>
          </cell>
          <cell r="J6895">
            <v>1002</v>
          </cell>
          <cell r="L6895">
            <v>0</v>
          </cell>
        </row>
        <row r="6896">
          <cell r="A6896" t="str">
            <v>M6</v>
          </cell>
          <cell r="B6896" t="str">
            <v>W24</v>
          </cell>
          <cell r="C6896">
            <v>43263</v>
          </cell>
          <cell r="D6896" t="str">
            <v>B</v>
          </cell>
          <cell r="E6896" t="str">
            <v>IN VAI</v>
          </cell>
          <cell r="G6896" t="str">
            <v>Old</v>
          </cell>
          <cell r="H6896" t="str">
            <v>Flip Cover</v>
          </cell>
          <cell r="J6896">
            <v>1400</v>
          </cell>
          <cell r="L6896">
            <v>0</v>
          </cell>
        </row>
        <row r="6897">
          <cell r="A6897" t="str">
            <v>M6</v>
          </cell>
          <cell r="B6897" t="str">
            <v>W24</v>
          </cell>
          <cell r="C6897">
            <v>43263</v>
          </cell>
          <cell r="D6897" t="str">
            <v>B</v>
          </cell>
          <cell r="E6897" t="str">
            <v>IN VAI</v>
          </cell>
          <cell r="G6897" t="str">
            <v>Old</v>
          </cell>
          <cell r="H6897" t="str">
            <v>Flip Cover</v>
          </cell>
          <cell r="J6897">
            <v>1000</v>
          </cell>
          <cell r="L6897">
            <v>0</v>
          </cell>
        </row>
        <row r="6898">
          <cell r="A6898" t="str">
            <v>M6</v>
          </cell>
          <cell r="B6898" t="str">
            <v>W24</v>
          </cell>
          <cell r="C6898">
            <v>43263</v>
          </cell>
          <cell r="D6898" t="str">
            <v>B</v>
          </cell>
          <cell r="E6898" t="str">
            <v>IN VAI</v>
          </cell>
          <cell r="G6898" t="str">
            <v>Old</v>
          </cell>
          <cell r="H6898" t="str">
            <v>Flip Cover</v>
          </cell>
          <cell r="J6898">
            <v>1300</v>
          </cell>
          <cell r="L6898">
            <v>0</v>
          </cell>
        </row>
        <row r="6899">
          <cell r="A6899" t="str">
            <v>M6</v>
          </cell>
          <cell r="B6899" t="str">
            <v>W24</v>
          </cell>
          <cell r="C6899">
            <v>43263</v>
          </cell>
          <cell r="D6899" t="str">
            <v>B</v>
          </cell>
          <cell r="E6899" t="str">
            <v>IN VAI</v>
          </cell>
          <cell r="G6899" t="str">
            <v>Old</v>
          </cell>
          <cell r="H6899" t="str">
            <v>Flip Cover</v>
          </cell>
          <cell r="J6899">
            <v>200</v>
          </cell>
          <cell r="L6899">
            <v>0</v>
          </cell>
        </row>
        <row r="6900">
          <cell r="A6900" t="str">
            <v>M6</v>
          </cell>
          <cell r="B6900" t="str">
            <v>W24</v>
          </cell>
          <cell r="C6900">
            <v>43263</v>
          </cell>
          <cell r="D6900" t="str">
            <v>B</v>
          </cell>
          <cell r="E6900" t="str">
            <v>MAIN HEATING</v>
          </cell>
          <cell r="G6900" t="str">
            <v>Old</v>
          </cell>
          <cell r="H6900" t="str">
            <v>Book cover</v>
          </cell>
          <cell r="J6900">
            <v>68</v>
          </cell>
          <cell r="L6900">
            <v>0</v>
          </cell>
        </row>
        <row r="6901">
          <cell r="A6901" t="str">
            <v>M6</v>
          </cell>
          <cell r="B6901" t="str">
            <v>W24</v>
          </cell>
          <cell r="C6901">
            <v>43263</v>
          </cell>
          <cell r="D6901" t="str">
            <v>B</v>
          </cell>
          <cell r="E6901" t="str">
            <v>MAIN HEATING</v>
          </cell>
          <cell r="G6901" t="str">
            <v>Old</v>
          </cell>
          <cell r="H6901" t="str">
            <v>Clear View Cover</v>
          </cell>
          <cell r="J6901">
            <v>1236</v>
          </cell>
          <cell r="L6901">
            <v>5</v>
          </cell>
        </row>
        <row r="6902">
          <cell r="A6902" t="str">
            <v>M6</v>
          </cell>
          <cell r="B6902" t="str">
            <v>W24</v>
          </cell>
          <cell r="C6902">
            <v>43263</v>
          </cell>
          <cell r="D6902" t="str">
            <v>B</v>
          </cell>
          <cell r="E6902" t="str">
            <v>EDGE COATING</v>
          </cell>
          <cell r="G6902" t="str">
            <v>Old</v>
          </cell>
          <cell r="H6902" t="str">
            <v>Book cover</v>
          </cell>
          <cell r="J6902">
            <v>457</v>
          </cell>
          <cell r="L6902">
            <v>0</v>
          </cell>
        </row>
        <row r="6903">
          <cell r="A6903" t="str">
            <v>M6</v>
          </cell>
          <cell r="B6903" t="str">
            <v>W24</v>
          </cell>
          <cell r="C6903">
            <v>43263</v>
          </cell>
          <cell r="D6903" t="str">
            <v>B</v>
          </cell>
          <cell r="E6903" t="str">
            <v>EDGE COATING</v>
          </cell>
          <cell r="G6903" t="str">
            <v>Old</v>
          </cell>
          <cell r="H6903" t="str">
            <v>Book cover</v>
          </cell>
          <cell r="J6903">
            <v>1218</v>
          </cell>
          <cell r="L6903">
            <v>0</v>
          </cell>
        </row>
        <row r="6904">
          <cell r="A6904" t="str">
            <v>M6</v>
          </cell>
          <cell r="B6904" t="str">
            <v>W24</v>
          </cell>
          <cell r="C6904">
            <v>43263</v>
          </cell>
          <cell r="D6904" t="str">
            <v>B</v>
          </cell>
          <cell r="E6904" t="str">
            <v>EDGE COATING</v>
          </cell>
          <cell r="G6904" t="str">
            <v>Old</v>
          </cell>
          <cell r="H6904" t="str">
            <v>Book cover</v>
          </cell>
          <cell r="J6904">
            <v>968</v>
          </cell>
          <cell r="L6904">
            <v>0</v>
          </cell>
        </row>
        <row r="6905">
          <cell r="A6905" t="str">
            <v>M6</v>
          </cell>
          <cell r="B6905" t="str">
            <v>W24</v>
          </cell>
          <cell r="C6905">
            <v>43263</v>
          </cell>
          <cell r="D6905" t="str">
            <v>B</v>
          </cell>
          <cell r="E6905" t="str">
            <v>EDGE COATING</v>
          </cell>
          <cell r="G6905" t="str">
            <v>Old</v>
          </cell>
          <cell r="H6905" t="str">
            <v>Book cover</v>
          </cell>
          <cell r="J6905">
            <v>414</v>
          </cell>
          <cell r="L6905">
            <v>0</v>
          </cell>
        </row>
        <row r="6906">
          <cell r="A6906" t="str">
            <v>M6</v>
          </cell>
          <cell r="B6906" t="str">
            <v>W24</v>
          </cell>
          <cell r="C6906">
            <v>43263</v>
          </cell>
          <cell r="D6906" t="str">
            <v>B</v>
          </cell>
          <cell r="E6906" t="str">
            <v>IN T/P</v>
          </cell>
          <cell r="G6906" t="str">
            <v>Old</v>
          </cell>
          <cell r="H6906" t="str">
            <v>Book cover</v>
          </cell>
          <cell r="J6906">
            <v>1136</v>
          </cell>
          <cell r="L6906">
            <v>0</v>
          </cell>
        </row>
        <row r="6907">
          <cell r="A6907" t="str">
            <v>M6</v>
          </cell>
          <cell r="B6907" t="str">
            <v>W24</v>
          </cell>
          <cell r="C6907">
            <v>43263</v>
          </cell>
          <cell r="D6907" t="str">
            <v>B</v>
          </cell>
          <cell r="E6907" t="str">
            <v>ASSY</v>
          </cell>
          <cell r="G6907" t="str">
            <v>Old</v>
          </cell>
          <cell r="H6907" t="str">
            <v>Book cover</v>
          </cell>
          <cell r="J6907">
            <v>833</v>
          </cell>
          <cell r="L6907">
            <v>11</v>
          </cell>
        </row>
        <row r="6908">
          <cell r="A6908" t="str">
            <v>M6</v>
          </cell>
          <cell r="B6908" t="str">
            <v>W24</v>
          </cell>
          <cell r="C6908">
            <v>43263</v>
          </cell>
          <cell r="D6908" t="str">
            <v>B</v>
          </cell>
          <cell r="E6908" t="str">
            <v>ASSY</v>
          </cell>
          <cell r="G6908" t="str">
            <v>Old</v>
          </cell>
          <cell r="H6908" t="str">
            <v>Book cover</v>
          </cell>
          <cell r="J6908">
            <v>417</v>
          </cell>
          <cell r="L6908">
            <v>2</v>
          </cell>
        </row>
        <row r="6909">
          <cell r="A6909" t="str">
            <v>M6</v>
          </cell>
          <cell r="B6909" t="str">
            <v>W24</v>
          </cell>
          <cell r="C6909">
            <v>43263</v>
          </cell>
          <cell r="D6909" t="str">
            <v>B</v>
          </cell>
          <cell r="E6909" t="str">
            <v>ASSY</v>
          </cell>
          <cell r="G6909" t="str">
            <v>Old</v>
          </cell>
          <cell r="H6909" t="str">
            <v>Book cover</v>
          </cell>
          <cell r="J6909">
            <v>1219</v>
          </cell>
          <cell r="L6909">
            <v>3</v>
          </cell>
        </row>
        <row r="6910">
          <cell r="A6910" t="str">
            <v>M6</v>
          </cell>
          <cell r="B6910" t="str">
            <v>W24</v>
          </cell>
          <cell r="C6910">
            <v>43263</v>
          </cell>
          <cell r="D6910" t="str">
            <v>B</v>
          </cell>
          <cell r="E6910" t="str">
            <v>ASSY</v>
          </cell>
          <cell r="G6910" t="str">
            <v>Old</v>
          </cell>
          <cell r="H6910" t="str">
            <v>Book cover</v>
          </cell>
          <cell r="J6910">
            <v>94</v>
          </cell>
          <cell r="L6910">
            <v>1</v>
          </cell>
        </row>
        <row r="6911">
          <cell r="A6911" t="str">
            <v>M6</v>
          </cell>
          <cell r="B6911" t="str">
            <v>W24</v>
          </cell>
          <cell r="C6911">
            <v>43263</v>
          </cell>
          <cell r="D6911" t="str">
            <v>B</v>
          </cell>
          <cell r="E6911" t="str">
            <v>ASSY</v>
          </cell>
          <cell r="G6911" t="str">
            <v>Old</v>
          </cell>
          <cell r="H6911" t="str">
            <v>Book cover</v>
          </cell>
          <cell r="J6911">
            <v>190</v>
          </cell>
          <cell r="L6911">
            <v>0</v>
          </cell>
        </row>
        <row r="6912">
          <cell r="A6912" t="str">
            <v>M6</v>
          </cell>
          <cell r="B6912" t="str">
            <v>W24</v>
          </cell>
          <cell r="C6912">
            <v>43263</v>
          </cell>
          <cell r="D6912" t="str">
            <v>B</v>
          </cell>
          <cell r="E6912" t="str">
            <v>ASSY</v>
          </cell>
          <cell r="G6912" t="str">
            <v>Old</v>
          </cell>
          <cell r="H6912" t="str">
            <v>Book cover</v>
          </cell>
          <cell r="J6912">
            <v>326</v>
          </cell>
          <cell r="L6912">
            <v>0</v>
          </cell>
        </row>
        <row r="6913">
          <cell r="A6913" t="str">
            <v>M6</v>
          </cell>
          <cell r="B6913" t="str">
            <v>W24</v>
          </cell>
          <cell r="C6913">
            <v>43264</v>
          </cell>
          <cell r="D6913" t="str">
            <v>B</v>
          </cell>
          <cell r="E6913" t="str">
            <v>PACKING</v>
          </cell>
          <cell r="G6913" t="str">
            <v>Old</v>
          </cell>
          <cell r="H6913" t="str">
            <v>Clear View Cover</v>
          </cell>
          <cell r="J6913">
            <v>882</v>
          </cell>
          <cell r="L6913">
            <v>2</v>
          </cell>
        </row>
        <row r="6914">
          <cell r="A6914" t="str">
            <v>M6</v>
          </cell>
          <cell r="B6914" t="str">
            <v>W24</v>
          </cell>
          <cell r="C6914">
            <v>43264</v>
          </cell>
          <cell r="D6914" t="str">
            <v>B</v>
          </cell>
          <cell r="E6914" t="str">
            <v>PACKING</v>
          </cell>
          <cell r="G6914" t="str">
            <v>Old</v>
          </cell>
          <cell r="H6914" t="str">
            <v>Clear View Cover</v>
          </cell>
          <cell r="J6914">
            <v>438</v>
          </cell>
          <cell r="L6914">
            <v>2</v>
          </cell>
        </row>
        <row r="6915">
          <cell r="A6915" t="str">
            <v>M6</v>
          </cell>
          <cell r="B6915" t="str">
            <v>W24</v>
          </cell>
          <cell r="C6915">
            <v>43264</v>
          </cell>
          <cell r="D6915" t="str">
            <v>B</v>
          </cell>
          <cell r="E6915" t="str">
            <v>PACKING</v>
          </cell>
          <cell r="G6915" t="str">
            <v>Old</v>
          </cell>
          <cell r="H6915" t="str">
            <v>Clear View Cover</v>
          </cell>
          <cell r="J6915">
            <v>92</v>
          </cell>
          <cell r="L6915">
            <v>2</v>
          </cell>
        </row>
        <row r="6916">
          <cell r="A6916" t="str">
            <v>M6</v>
          </cell>
          <cell r="B6916" t="str">
            <v>W24</v>
          </cell>
          <cell r="C6916">
            <v>43264</v>
          </cell>
          <cell r="D6916" t="str">
            <v>B</v>
          </cell>
          <cell r="E6916" t="str">
            <v>PACKING</v>
          </cell>
          <cell r="G6916" t="str">
            <v>Old</v>
          </cell>
          <cell r="H6916" t="str">
            <v>Flip Cover</v>
          </cell>
          <cell r="J6916">
            <v>846</v>
          </cell>
          <cell r="L6916">
            <v>6</v>
          </cell>
        </row>
        <row r="6917">
          <cell r="A6917" t="str">
            <v>M6</v>
          </cell>
          <cell r="B6917" t="str">
            <v>W24</v>
          </cell>
          <cell r="C6917">
            <v>43264</v>
          </cell>
          <cell r="D6917" t="str">
            <v>B</v>
          </cell>
          <cell r="E6917" t="str">
            <v>PACKING</v>
          </cell>
          <cell r="G6917" t="str">
            <v>Old</v>
          </cell>
          <cell r="H6917" t="str">
            <v>Book cover</v>
          </cell>
          <cell r="J6917">
            <v>715</v>
          </cell>
          <cell r="L6917">
            <v>15</v>
          </cell>
        </row>
        <row r="6918">
          <cell r="A6918" t="str">
            <v>M6</v>
          </cell>
          <cell r="B6918" t="str">
            <v>W24</v>
          </cell>
          <cell r="C6918">
            <v>43264</v>
          </cell>
          <cell r="D6918" t="str">
            <v>B</v>
          </cell>
          <cell r="E6918" t="str">
            <v>PACKING</v>
          </cell>
          <cell r="G6918" t="str">
            <v>Old</v>
          </cell>
          <cell r="H6918" t="str">
            <v>Book cover</v>
          </cell>
          <cell r="J6918">
            <v>174</v>
          </cell>
          <cell r="L6918">
            <v>14</v>
          </cell>
        </row>
        <row r="6919">
          <cell r="A6919" t="str">
            <v>M6</v>
          </cell>
          <cell r="B6919" t="str">
            <v>W24</v>
          </cell>
          <cell r="C6919">
            <v>43264</v>
          </cell>
          <cell r="D6919" t="str">
            <v>B</v>
          </cell>
          <cell r="E6919" t="str">
            <v>PACKING</v>
          </cell>
          <cell r="G6919" t="str">
            <v>Old</v>
          </cell>
          <cell r="H6919" t="str">
            <v>Book cover</v>
          </cell>
          <cell r="J6919">
            <v>223</v>
          </cell>
          <cell r="L6919">
            <v>3</v>
          </cell>
        </row>
        <row r="6920">
          <cell r="A6920" t="str">
            <v>M6</v>
          </cell>
          <cell r="B6920" t="str">
            <v>W24</v>
          </cell>
          <cell r="C6920">
            <v>43264</v>
          </cell>
          <cell r="D6920" t="str">
            <v>B</v>
          </cell>
          <cell r="E6920" t="str">
            <v>PACKING</v>
          </cell>
          <cell r="G6920" t="str">
            <v>Old</v>
          </cell>
          <cell r="H6920" t="str">
            <v>Book cover</v>
          </cell>
          <cell r="J6920">
            <v>82</v>
          </cell>
          <cell r="L6920">
            <v>2</v>
          </cell>
        </row>
        <row r="6921">
          <cell r="A6921" t="str">
            <v>M6</v>
          </cell>
          <cell r="B6921" t="str">
            <v>W24</v>
          </cell>
          <cell r="C6921">
            <v>43264</v>
          </cell>
          <cell r="D6921" t="str">
            <v>B</v>
          </cell>
          <cell r="E6921" t="str">
            <v>PACKING</v>
          </cell>
          <cell r="G6921" t="str">
            <v>Old</v>
          </cell>
          <cell r="H6921" t="str">
            <v>Book cover</v>
          </cell>
          <cell r="J6921">
            <v>1006</v>
          </cell>
          <cell r="L6921">
            <v>6</v>
          </cell>
        </row>
        <row r="6922">
          <cell r="A6922" t="str">
            <v>M6</v>
          </cell>
          <cell r="B6922" t="str">
            <v>W24</v>
          </cell>
          <cell r="C6922">
            <v>43264</v>
          </cell>
          <cell r="D6922" t="str">
            <v>B</v>
          </cell>
          <cell r="E6922" t="str">
            <v>PACKING</v>
          </cell>
          <cell r="G6922" t="str">
            <v>Old</v>
          </cell>
          <cell r="H6922" t="str">
            <v>Flip Cover</v>
          </cell>
          <cell r="J6922">
            <v>927</v>
          </cell>
          <cell r="L6922">
            <v>7</v>
          </cell>
        </row>
        <row r="6923">
          <cell r="A6923" t="str">
            <v>M6</v>
          </cell>
          <cell r="B6923" t="str">
            <v>W24</v>
          </cell>
          <cell r="C6923">
            <v>43264</v>
          </cell>
          <cell r="D6923" t="str">
            <v>B</v>
          </cell>
          <cell r="E6923" t="str">
            <v>PACKING</v>
          </cell>
          <cell r="G6923" t="str">
            <v>Old Silicon</v>
          </cell>
          <cell r="H6923" t="str">
            <v>Silicon</v>
          </cell>
          <cell r="J6923">
            <v>207</v>
          </cell>
          <cell r="L6923">
            <v>7</v>
          </cell>
        </row>
        <row r="6924">
          <cell r="A6924" t="str">
            <v>M6</v>
          </cell>
          <cell r="B6924" t="str">
            <v>W24</v>
          </cell>
          <cell r="C6924">
            <v>43264</v>
          </cell>
          <cell r="D6924" t="str">
            <v>B</v>
          </cell>
          <cell r="E6924" t="str">
            <v>ASSY</v>
          </cell>
          <cell r="G6924" t="str">
            <v>Old</v>
          </cell>
          <cell r="H6924" t="str">
            <v>Clear View Cover</v>
          </cell>
          <cell r="J6924">
            <v>147</v>
          </cell>
          <cell r="L6924">
            <v>0</v>
          </cell>
        </row>
        <row r="6925">
          <cell r="A6925" t="str">
            <v>M6</v>
          </cell>
          <cell r="B6925" t="str">
            <v>W24</v>
          </cell>
          <cell r="C6925">
            <v>43264</v>
          </cell>
          <cell r="D6925" t="str">
            <v>B</v>
          </cell>
          <cell r="E6925" t="str">
            <v>ASSY</v>
          </cell>
          <cell r="G6925" t="str">
            <v>Old</v>
          </cell>
          <cell r="H6925" t="str">
            <v>Clear View Cover</v>
          </cell>
          <cell r="J6925">
            <v>1071</v>
          </cell>
          <cell r="L6925">
            <v>3</v>
          </cell>
        </row>
        <row r="6926">
          <cell r="A6926" t="str">
            <v>M6</v>
          </cell>
          <cell r="B6926" t="str">
            <v>W24</v>
          </cell>
          <cell r="C6926">
            <v>43264</v>
          </cell>
          <cell r="D6926" t="str">
            <v>B</v>
          </cell>
          <cell r="E6926" t="str">
            <v>ASSY</v>
          </cell>
          <cell r="G6926" t="str">
            <v>Old</v>
          </cell>
          <cell r="H6926" t="str">
            <v>Flip Cover</v>
          </cell>
          <cell r="J6926">
            <v>818</v>
          </cell>
          <cell r="L6926">
            <v>0</v>
          </cell>
        </row>
        <row r="6927">
          <cell r="A6927" t="str">
            <v>M6</v>
          </cell>
          <cell r="B6927" t="str">
            <v>W24</v>
          </cell>
          <cell r="C6927">
            <v>43264</v>
          </cell>
          <cell r="D6927" t="str">
            <v>B</v>
          </cell>
          <cell r="E6927" t="str">
            <v>ASSY</v>
          </cell>
          <cell r="G6927" t="str">
            <v>Old</v>
          </cell>
          <cell r="H6927" t="str">
            <v>Flip Cover</v>
          </cell>
          <cell r="J6927">
            <v>948</v>
          </cell>
          <cell r="L6927">
            <v>0</v>
          </cell>
        </row>
        <row r="6928">
          <cell r="A6928" t="str">
            <v>M6</v>
          </cell>
          <cell r="B6928" t="str">
            <v>W24</v>
          </cell>
          <cell r="C6928">
            <v>43264</v>
          </cell>
          <cell r="D6928" t="str">
            <v>B</v>
          </cell>
          <cell r="E6928" t="str">
            <v>ASSY</v>
          </cell>
          <cell r="G6928" t="str">
            <v>New</v>
          </cell>
          <cell r="H6928" t="str">
            <v>Clear View Cover</v>
          </cell>
          <cell r="J6928">
            <v>406</v>
          </cell>
          <cell r="L6928">
            <v>0</v>
          </cell>
        </row>
        <row r="6929">
          <cell r="A6929" t="str">
            <v>M6</v>
          </cell>
          <cell r="B6929" t="str">
            <v>W24</v>
          </cell>
          <cell r="C6929">
            <v>43264</v>
          </cell>
          <cell r="D6929" t="str">
            <v>B</v>
          </cell>
          <cell r="E6929" t="str">
            <v>ASSY</v>
          </cell>
          <cell r="G6929" t="str">
            <v>Old</v>
          </cell>
          <cell r="H6929" t="str">
            <v>Flip Cover</v>
          </cell>
          <cell r="J6929">
            <v>840</v>
          </cell>
          <cell r="L6929">
            <v>0</v>
          </cell>
        </row>
        <row r="6930">
          <cell r="A6930" t="str">
            <v>M6</v>
          </cell>
          <cell r="B6930" t="str">
            <v>W24</v>
          </cell>
          <cell r="C6930">
            <v>43264</v>
          </cell>
          <cell r="D6930" t="str">
            <v>B</v>
          </cell>
          <cell r="E6930" t="str">
            <v>MAIN HEATING</v>
          </cell>
          <cell r="G6930" t="str">
            <v>Old</v>
          </cell>
          <cell r="H6930" t="str">
            <v>Book cover</v>
          </cell>
          <cell r="J6930">
            <v>661</v>
          </cell>
          <cell r="L6930">
            <v>5</v>
          </cell>
        </row>
        <row r="6931">
          <cell r="A6931" t="str">
            <v>M6</v>
          </cell>
          <cell r="B6931" t="str">
            <v>W24</v>
          </cell>
          <cell r="C6931">
            <v>43264</v>
          </cell>
          <cell r="D6931" t="str">
            <v>B</v>
          </cell>
          <cell r="E6931" t="str">
            <v>MAIN HEATING</v>
          </cell>
          <cell r="G6931" t="str">
            <v>Old</v>
          </cell>
          <cell r="H6931" t="str">
            <v>Clear View Cover</v>
          </cell>
          <cell r="J6931">
            <v>525</v>
          </cell>
          <cell r="L6931">
            <v>0</v>
          </cell>
        </row>
        <row r="6932">
          <cell r="A6932" t="str">
            <v>M6</v>
          </cell>
          <cell r="B6932" t="str">
            <v>W24</v>
          </cell>
          <cell r="C6932">
            <v>43264</v>
          </cell>
          <cell r="D6932" t="str">
            <v>B</v>
          </cell>
          <cell r="E6932" t="str">
            <v>MAIN HEATING</v>
          </cell>
          <cell r="G6932" t="str">
            <v>Old</v>
          </cell>
          <cell r="H6932" t="str">
            <v>Clear View Cover</v>
          </cell>
          <cell r="J6932">
            <v>636</v>
          </cell>
          <cell r="L6932">
            <v>0</v>
          </cell>
        </row>
        <row r="6933">
          <cell r="A6933" t="str">
            <v>M6</v>
          </cell>
          <cell r="B6933" t="str">
            <v>W24</v>
          </cell>
          <cell r="C6933">
            <v>43264</v>
          </cell>
          <cell r="D6933" t="str">
            <v>B</v>
          </cell>
          <cell r="E6933" t="str">
            <v>MAIN HEATING</v>
          </cell>
          <cell r="G6933" t="str">
            <v>Old</v>
          </cell>
          <cell r="H6933" t="str">
            <v>Clear View Cover</v>
          </cell>
          <cell r="J6933">
            <v>554</v>
          </cell>
          <cell r="L6933">
            <v>0</v>
          </cell>
        </row>
        <row r="6934">
          <cell r="A6934" t="str">
            <v>M6</v>
          </cell>
          <cell r="B6934" t="str">
            <v>W24</v>
          </cell>
          <cell r="C6934">
            <v>43264</v>
          </cell>
          <cell r="D6934" t="str">
            <v>B</v>
          </cell>
          <cell r="E6934" t="str">
            <v>MAIN HEATING</v>
          </cell>
          <cell r="G6934" t="str">
            <v>Old</v>
          </cell>
          <cell r="H6934" t="str">
            <v>Book cover</v>
          </cell>
          <cell r="J6934">
            <v>89</v>
          </cell>
          <cell r="L6934">
            <v>0</v>
          </cell>
        </row>
        <row r="6935">
          <cell r="A6935" t="str">
            <v>M6</v>
          </cell>
          <cell r="B6935" t="str">
            <v>W24</v>
          </cell>
          <cell r="C6935">
            <v>43264</v>
          </cell>
          <cell r="D6935" t="str">
            <v>B</v>
          </cell>
          <cell r="E6935" t="str">
            <v>ASSY</v>
          </cell>
          <cell r="G6935" t="str">
            <v>Old Silicon</v>
          </cell>
          <cell r="H6935" t="str">
            <v>Silicon</v>
          </cell>
          <cell r="J6935">
            <v>720</v>
          </cell>
          <cell r="L6935">
            <v>2</v>
          </cell>
        </row>
        <row r="6936">
          <cell r="A6936" t="str">
            <v>M6</v>
          </cell>
          <cell r="B6936" t="str">
            <v>W24</v>
          </cell>
          <cell r="C6936">
            <v>43264</v>
          </cell>
          <cell r="D6936" t="str">
            <v>B</v>
          </cell>
          <cell r="E6936" t="str">
            <v>ASSY</v>
          </cell>
          <cell r="G6936" t="str">
            <v>Old Silicon</v>
          </cell>
          <cell r="H6936" t="str">
            <v>Silicon</v>
          </cell>
          <cell r="J6936">
            <v>192</v>
          </cell>
          <cell r="L6936">
            <v>0</v>
          </cell>
        </row>
        <row r="6937">
          <cell r="A6937" t="str">
            <v>M6</v>
          </cell>
          <cell r="B6937" t="str">
            <v>W24</v>
          </cell>
          <cell r="C6937">
            <v>43264</v>
          </cell>
          <cell r="D6937" t="str">
            <v>B</v>
          </cell>
          <cell r="E6937" t="str">
            <v>ASSY</v>
          </cell>
          <cell r="G6937" t="str">
            <v>Old</v>
          </cell>
          <cell r="H6937" t="str">
            <v>Clear View Cover</v>
          </cell>
          <cell r="J6937">
            <v>830</v>
          </cell>
          <cell r="L6937">
            <v>0</v>
          </cell>
        </row>
        <row r="6938">
          <cell r="A6938" t="str">
            <v>M6</v>
          </cell>
          <cell r="B6938" t="str">
            <v>W24</v>
          </cell>
          <cell r="C6938">
            <v>43264</v>
          </cell>
          <cell r="D6938" t="str">
            <v>B</v>
          </cell>
          <cell r="E6938" t="str">
            <v>ASSY</v>
          </cell>
          <cell r="G6938" t="str">
            <v>Old</v>
          </cell>
          <cell r="H6938" t="str">
            <v>Clear View Cover</v>
          </cell>
          <cell r="J6938">
            <v>570</v>
          </cell>
          <cell r="L6938">
            <v>0</v>
          </cell>
        </row>
        <row r="6939">
          <cell r="A6939" t="str">
            <v>M6</v>
          </cell>
          <cell r="B6939" t="str">
            <v>W24</v>
          </cell>
          <cell r="C6939">
            <v>43264</v>
          </cell>
          <cell r="D6939" t="str">
            <v>B</v>
          </cell>
          <cell r="E6939" t="str">
            <v>ASSY</v>
          </cell>
          <cell r="G6939" t="str">
            <v>Old</v>
          </cell>
          <cell r="H6939" t="str">
            <v>Clear View Cover</v>
          </cell>
          <cell r="J6939">
            <v>180</v>
          </cell>
          <cell r="L6939">
            <v>0</v>
          </cell>
        </row>
        <row r="6940">
          <cell r="A6940" t="str">
            <v>M6</v>
          </cell>
          <cell r="B6940" t="str">
            <v>W24</v>
          </cell>
          <cell r="C6940">
            <v>43264</v>
          </cell>
          <cell r="D6940" t="str">
            <v>B</v>
          </cell>
          <cell r="E6940" t="str">
            <v>ASSY</v>
          </cell>
          <cell r="G6940" t="str">
            <v>Old</v>
          </cell>
          <cell r="H6940" t="str">
            <v>Clear View Cover</v>
          </cell>
          <cell r="J6940">
            <v>120</v>
          </cell>
          <cell r="L6940">
            <v>0</v>
          </cell>
        </row>
        <row r="6941">
          <cell r="A6941" t="str">
            <v>M6</v>
          </cell>
          <cell r="B6941" t="str">
            <v>W24</v>
          </cell>
          <cell r="C6941">
            <v>43264</v>
          </cell>
          <cell r="D6941" t="str">
            <v>B</v>
          </cell>
          <cell r="E6941" t="str">
            <v>ASSY</v>
          </cell>
          <cell r="G6941" t="str">
            <v>New</v>
          </cell>
          <cell r="H6941" t="str">
            <v>Clear View Cover</v>
          </cell>
          <cell r="J6941">
            <v>110</v>
          </cell>
          <cell r="L6941">
            <v>0</v>
          </cell>
        </row>
        <row r="6942">
          <cell r="A6942" t="str">
            <v>M6</v>
          </cell>
          <cell r="B6942" t="str">
            <v>W24</v>
          </cell>
          <cell r="C6942">
            <v>43264</v>
          </cell>
          <cell r="D6942" t="str">
            <v>B</v>
          </cell>
          <cell r="E6942" t="str">
            <v>ASSY</v>
          </cell>
          <cell r="G6942" t="str">
            <v>New</v>
          </cell>
          <cell r="H6942" t="str">
            <v>Clear View Cover</v>
          </cell>
          <cell r="J6942">
            <v>145</v>
          </cell>
          <cell r="L6942">
            <v>0</v>
          </cell>
        </row>
        <row r="6943">
          <cell r="A6943" t="str">
            <v>M6</v>
          </cell>
          <cell r="B6943" t="str">
            <v>W24</v>
          </cell>
          <cell r="C6943">
            <v>43264</v>
          </cell>
          <cell r="D6943" t="str">
            <v>B</v>
          </cell>
          <cell r="E6943" t="str">
            <v>ASSY</v>
          </cell>
          <cell r="G6943" t="str">
            <v>New</v>
          </cell>
          <cell r="H6943" t="str">
            <v>Clear View Cover</v>
          </cell>
          <cell r="J6943">
            <v>505</v>
          </cell>
          <cell r="L6943">
            <v>0</v>
          </cell>
        </row>
        <row r="6944">
          <cell r="A6944" t="str">
            <v>M6</v>
          </cell>
          <cell r="B6944" t="str">
            <v>W24</v>
          </cell>
          <cell r="C6944">
            <v>43264</v>
          </cell>
          <cell r="D6944" t="str">
            <v>B</v>
          </cell>
          <cell r="E6944" t="str">
            <v>ASSY</v>
          </cell>
          <cell r="G6944" t="str">
            <v>New</v>
          </cell>
          <cell r="H6944" t="str">
            <v>Clear View Cover</v>
          </cell>
          <cell r="J6944">
            <v>165</v>
          </cell>
          <cell r="L6944">
            <v>0</v>
          </cell>
        </row>
        <row r="6945">
          <cell r="A6945" t="str">
            <v>M6</v>
          </cell>
          <cell r="B6945" t="str">
            <v>W24</v>
          </cell>
          <cell r="C6945">
            <v>43264</v>
          </cell>
          <cell r="D6945" t="str">
            <v>B</v>
          </cell>
          <cell r="E6945" t="str">
            <v>MAIN HEATING</v>
          </cell>
          <cell r="G6945" t="str">
            <v>New</v>
          </cell>
          <cell r="H6945" t="str">
            <v>Clear View Cover</v>
          </cell>
          <cell r="J6945">
            <v>739</v>
          </cell>
          <cell r="L6945">
            <v>0</v>
          </cell>
        </row>
        <row r="6946">
          <cell r="A6946" t="str">
            <v>M6</v>
          </cell>
          <cell r="B6946" t="str">
            <v>W24</v>
          </cell>
          <cell r="C6946">
            <v>43264</v>
          </cell>
          <cell r="D6946" t="str">
            <v>B</v>
          </cell>
          <cell r="E6946" t="str">
            <v>MAIN HEATING</v>
          </cell>
          <cell r="G6946" t="str">
            <v>New</v>
          </cell>
          <cell r="H6946" t="str">
            <v>Clear View Cover</v>
          </cell>
          <cell r="J6946">
            <v>2</v>
          </cell>
          <cell r="L6946">
            <v>0</v>
          </cell>
        </row>
        <row r="6947">
          <cell r="A6947" t="str">
            <v>M6</v>
          </cell>
          <cell r="B6947" t="str">
            <v>W24</v>
          </cell>
          <cell r="C6947">
            <v>43264</v>
          </cell>
          <cell r="D6947" t="str">
            <v>B</v>
          </cell>
          <cell r="E6947" t="str">
            <v>MAIN HEATING</v>
          </cell>
          <cell r="G6947" t="str">
            <v>New</v>
          </cell>
          <cell r="H6947" t="str">
            <v>Clear View Cover</v>
          </cell>
          <cell r="J6947">
            <v>118</v>
          </cell>
          <cell r="L6947">
            <v>0</v>
          </cell>
        </row>
        <row r="6948">
          <cell r="A6948" t="str">
            <v>M6</v>
          </cell>
          <cell r="B6948" t="str">
            <v>W24</v>
          </cell>
          <cell r="C6948">
            <v>43264</v>
          </cell>
          <cell r="D6948" t="str">
            <v>B</v>
          </cell>
          <cell r="E6948" t="str">
            <v>MAIN HEATING</v>
          </cell>
          <cell r="G6948" t="str">
            <v>New</v>
          </cell>
          <cell r="H6948" t="str">
            <v>Clear View Cover</v>
          </cell>
          <cell r="J6948">
            <v>59</v>
          </cell>
          <cell r="L6948">
            <v>0</v>
          </cell>
        </row>
        <row r="6949">
          <cell r="A6949" t="str">
            <v>M6</v>
          </cell>
          <cell r="B6949" t="str">
            <v>W24</v>
          </cell>
          <cell r="C6949">
            <v>43264</v>
          </cell>
          <cell r="D6949" t="str">
            <v>B</v>
          </cell>
          <cell r="E6949" t="str">
            <v>MAIN HEATING</v>
          </cell>
          <cell r="G6949" t="str">
            <v>New</v>
          </cell>
          <cell r="H6949" t="str">
            <v>Clear View Cover</v>
          </cell>
          <cell r="J6949">
            <v>441</v>
          </cell>
          <cell r="L6949">
            <v>0</v>
          </cell>
        </row>
        <row r="6950">
          <cell r="A6950" t="str">
            <v>M6</v>
          </cell>
          <cell r="B6950" t="str">
            <v>W24</v>
          </cell>
          <cell r="C6950">
            <v>43264</v>
          </cell>
          <cell r="D6950" t="str">
            <v>B</v>
          </cell>
          <cell r="E6950" t="str">
            <v>MAIN HEATING</v>
          </cell>
          <cell r="G6950" t="str">
            <v>New</v>
          </cell>
          <cell r="H6950" t="str">
            <v>Clear View Cover</v>
          </cell>
          <cell r="J6950">
            <v>472</v>
          </cell>
          <cell r="L6950">
            <v>0</v>
          </cell>
        </row>
        <row r="6951">
          <cell r="A6951" t="str">
            <v>M6</v>
          </cell>
          <cell r="B6951" t="str">
            <v>W24</v>
          </cell>
          <cell r="C6951">
            <v>43264</v>
          </cell>
          <cell r="D6951" t="str">
            <v>B</v>
          </cell>
          <cell r="E6951" t="str">
            <v>MAIN HEATING</v>
          </cell>
          <cell r="G6951" t="str">
            <v>Old</v>
          </cell>
          <cell r="H6951" t="str">
            <v>Clear View Cover</v>
          </cell>
          <cell r="J6951">
            <v>390</v>
          </cell>
          <cell r="L6951">
            <v>0</v>
          </cell>
        </row>
        <row r="6952">
          <cell r="A6952" t="str">
            <v>M6</v>
          </cell>
          <cell r="B6952" t="str">
            <v>W24</v>
          </cell>
          <cell r="C6952">
            <v>43264</v>
          </cell>
          <cell r="D6952" t="str">
            <v>B</v>
          </cell>
          <cell r="E6952" t="str">
            <v>MAIN HEATING</v>
          </cell>
          <cell r="G6952" t="str">
            <v>Old</v>
          </cell>
          <cell r="H6952" t="str">
            <v>Clear View Cover</v>
          </cell>
          <cell r="J6952">
            <v>106</v>
          </cell>
          <cell r="L6952">
            <v>0</v>
          </cell>
        </row>
        <row r="6953">
          <cell r="A6953" t="str">
            <v>M6</v>
          </cell>
          <cell r="B6953" t="str">
            <v>W24</v>
          </cell>
          <cell r="C6953">
            <v>43264</v>
          </cell>
          <cell r="D6953" t="str">
            <v>B</v>
          </cell>
          <cell r="E6953" t="str">
            <v>MAIN HEATING</v>
          </cell>
          <cell r="G6953" t="str">
            <v>Old</v>
          </cell>
          <cell r="H6953" t="str">
            <v>Clear View Cover</v>
          </cell>
          <cell r="J6953">
            <v>67</v>
          </cell>
          <cell r="L6953">
            <v>0</v>
          </cell>
        </row>
        <row r="6954">
          <cell r="A6954" t="str">
            <v>M6</v>
          </cell>
          <cell r="B6954" t="str">
            <v>W24</v>
          </cell>
          <cell r="C6954">
            <v>43264</v>
          </cell>
          <cell r="D6954" t="str">
            <v>B</v>
          </cell>
          <cell r="E6954" t="str">
            <v>PACKING</v>
          </cell>
          <cell r="G6954" t="str">
            <v>New</v>
          </cell>
          <cell r="H6954" t="str">
            <v>Clear View Cover</v>
          </cell>
          <cell r="J6954">
            <v>1575</v>
          </cell>
          <cell r="L6954">
            <v>15</v>
          </cell>
        </row>
        <row r="6955">
          <cell r="A6955" t="str">
            <v>M6</v>
          </cell>
          <cell r="B6955" t="str">
            <v>W24</v>
          </cell>
          <cell r="C6955">
            <v>43264</v>
          </cell>
          <cell r="D6955" t="str">
            <v>B</v>
          </cell>
          <cell r="E6955" t="str">
            <v>PACKING</v>
          </cell>
          <cell r="G6955" t="str">
            <v>New</v>
          </cell>
          <cell r="H6955" t="str">
            <v>Clear View Cover</v>
          </cell>
          <cell r="J6955">
            <v>1368</v>
          </cell>
          <cell r="L6955">
            <v>8</v>
          </cell>
        </row>
        <row r="6956">
          <cell r="A6956" t="str">
            <v>M6</v>
          </cell>
          <cell r="B6956" t="str">
            <v>W24</v>
          </cell>
          <cell r="C6956">
            <v>43264</v>
          </cell>
          <cell r="D6956" t="str">
            <v>B</v>
          </cell>
          <cell r="E6956" t="str">
            <v>PACKING</v>
          </cell>
          <cell r="G6956" t="str">
            <v>Old</v>
          </cell>
          <cell r="H6956" t="str">
            <v>Flip Cover</v>
          </cell>
          <cell r="J6956">
            <v>1346</v>
          </cell>
          <cell r="L6956">
            <v>6</v>
          </cell>
        </row>
        <row r="6957">
          <cell r="A6957" t="str">
            <v>M6</v>
          </cell>
          <cell r="B6957" t="str">
            <v>W24</v>
          </cell>
          <cell r="C6957">
            <v>43264</v>
          </cell>
          <cell r="D6957" t="str">
            <v>B</v>
          </cell>
          <cell r="E6957" t="str">
            <v>PACKING</v>
          </cell>
          <cell r="G6957" t="str">
            <v>Old</v>
          </cell>
          <cell r="H6957" t="str">
            <v>Clear View Cover</v>
          </cell>
          <cell r="J6957">
            <v>205</v>
          </cell>
          <cell r="L6957">
            <v>5</v>
          </cell>
        </row>
        <row r="6958">
          <cell r="A6958" t="str">
            <v>M6</v>
          </cell>
          <cell r="B6958" t="str">
            <v>W24</v>
          </cell>
          <cell r="C6958">
            <v>43264</v>
          </cell>
          <cell r="D6958" t="str">
            <v>B</v>
          </cell>
          <cell r="E6958" t="str">
            <v>PACKING</v>
          </cell>
          <cell r="G6958" t="str">
            <v>Old</v>
          </cell>
          <cell r="H6958" t="str">
            <v>Clear View Cover</v>
          </cell>
          <cell r="J6958">
            <v>1006</v>
          </cell>
          <cell r="L6958">
            <v>31</v>
          </cell>
        </row>
        <row r="6959">
          <cell r="A6959" t="str">
            <v>M6</v>
          </cell>
          <cell r="B6959" t="str">
            <v>W24</v>
          </cell>
          <cell r="C6959">
            <v>43264</v>
          </cell>
          <cell r="D6959" t="str">
            <v>B</v>
          </cell>
          <cell r="E6959" t="str">
            <v>PACKING</v>
          </cell>
          <cell r="G6959" t="str">
            <v>Old</v>
          </cell>
          <cell r="H6959" t="str">
            <v>Clear View Cover</v>
          </cell>
          <cell r="J6959">
            <v>287</v>
          </cell>
          <cell r="L6959">
            <v>4</v>
          </cell>
        </row>
        <row r="6960">
          <cell r="A6960" t="str">
            <v>M6</v>
          </cell>
          <cell r="B6960" t="str">
            <v>W24</v>
          </cell>
          <cell r="C6960">
            <v>43264</v>
          </cell>
          <cell r="D6960" t="str">
            <v>B</v>
          </cell>
          <cell r="E6960" t="str">
            <v>ASSY</v>
          </cell>
          <cell r="G6960" t="str">
            <v>Old</v>
          </cell>
          <cell r="H6960" t="str">
            <v>Book cover</v>
          </cell>
          <cell r="J6960">
            <v>1321</v>
          </cell>
          <cell r="L6960">
            <v>1</v>
          </cell>
        </row>
        <row r="6961">
          <cell r="A6961" t="str">
            <v>M6</v>
          </cell>
          <cell r="B6961" t="str">
            <v>W24</v>
          </cell>
          <cell r="C6961">
            <v>43264</v>
          </cell>
          <cell r="D6961" t="str">
            <v>B</v>
          </cell>
          <cell r="E6961" t="str">
            <v>ASSY</v>
          </cell>
          <cell r="G6961" t="str">
            <v>Old</v>
          </cell>
          <cell r="H6961" t="str">
            <v>Book cover</v>
          </cell>
          <cell r="J6961">
            <v>82</v>
          </cell>
          <cell r="L6961">
            <v>1</v>
          </cell>
        </row>
        <row r="6962">
          <cell r="A6962" t="str">
            <v>M6</v>
          </cell>
          <cell r="B6962" t="str">
            <v>W24</v>
          </cell>
          <cell r="C6962">
            <v>43264</v>
          </cell>
          <cell r="D6962" t="str">
            <v>B</v>
          </cell>
          <cell r="E6962" t="str">
            <v>ASSY</v>
          </cell>
          <cell r="G6962" t="str">
            <v>Old</v>
          </cell>
          <cell r="H6962" t="str">
            <v>Book cover</v>
          </cell>
          <cell r="J6962">
            <v>28</v>
          </cell>
          <cell r="L6962">
            <v>0</v>
          </cell>
        </row>
        <row r="6963">
          <cell r="A6963" t="str">
            <v>M6</v>
          </cell>
          <cell r="B6963" t="str">
            <v>W24</v>
          </cell>
          <cell r="C6963">
            <v>43264</v>
          </cell>
          <cell r="D6963" t="str">
            <v>B</v>
          </cell>
          <cell r="E6963" t="str">
            <v>ASSY</v>
          </cell>
          <cell r="G6963" t="str">
            <v>Old</v>
          </cell>
          <cell r="H6963" t="str">
            <v>Book cover</v>
          </cell>
          <cell r="J6963">
            <v>185</v>
          </cell>
          <cell r="L6963">
            <v>0</v>
          </cell>
        </row>
        <row r="6964">
          <cell r="A6964" t="str">
            <v>M6</v>
          </cell>
          <cell r="B6964" t="str">
            <v>W24</v>
          </cell>
          <cell r="C6964">
            <v>43264</v>
          </cell>
          <cell r="D6964" t="str">
            <v>B</v>
          </cell>
          <cell r="E6964" t="str">
            <v>ASSY</v>
          </cell>
          <cell r="G6964" t="str">
            <v>Old</v>
          </cell>
          <cell r="H6964" t="str">
            <v>Book cover</v>
          </cell>
          <cell r="J6964">
            <v>11</v>
          </cell>
          <cell r="L6964">
            <v>0</v>
          </cell>
        </row>
        <row r="6965">
          <cell r="A6965" t="str">
            <v>M6</v>
          </cell>
          <cell r="B6965" t="str">
            <v>W24</v>
          </cell>
          <cell r="C6965">
            <v>43264</v>
          </cell>
          <cell r="D6965" t="str">
            <v>B</v>
          </cell>
          <cell r="E6965" t="str">
            <v>ASSY</v>
          </cell>
          <cell r="G6965" t="str">
            <v>Old</v>
          </cell>
          <cell r="H6965" t="str">
            <v>Book cover</v>
          </cell>
          <cell r="J6965">
            <v>562</v>
          </cell>
          <cell r="L6965">
            <v>1</v>
          </cell>
        </row>
        <row r="6966">
          <cell r="A6966" t="str">
            <v>M6</v>
          </cell>
          <cell r="B6966" t="str">
            <v>W24</v>
          </cell>
          <cell r="C6966">
            <v>43264</v>
          </cell>
          <cell r="D6966" t="str">
            <v>B</v>
          </cell>
          <cell r="E6966" t="str">
            <v>ASSY</v>
          </cell>
          <cell r="G6966" t="str">
            <v>Old</v>
          </cell>
          <cell r="H6966" t="str">
            <v>Book cover</v>
          </cell>
          <cell r="J6966">
            <v>1312</v>
          </cell>
          <cell r="L6966">
            <v>12</v>
          </cell>
        </row>
        <row r="6967">
          <cell r="A6967" t="str">
            <v>M6</v>
          </cell>
          <cell r="B6967" t="str">
            <v>W24</v>
          </cell>
          <cell r="C6967">
            <v>43264</v>
          </cell>
          <cell r="D6967" t="str">
            <v>B</v>
          </cell>
          <cell r="E6967" t="str">
            <v>ASSY</v>
          </cell>
          <cell r="G6967" t="str">
            <v>Old</v>
          </cell>
          <cell r="H6967" t="str">
            <v>Book cover</v>
          </cell>
          <cell r="J6967">
            <v>413</v>
          </cell>
          <cell r="L6967">
            <v>5</v>
          </cell>
        </row>
        <row r="6968">
          <cell r="A6968" t="str">
            <v>M6</v>
          </cell>
          <cell r="B6968" t="str">
            <v>W24</v>
          </cell>
          <cell r="C6968">
            <v>43264</v>
          </cell>
          <cell r="D6968" t="str">
            <v>B</v>
          </cell>
          <cell r="E6968" t="str">
            <v>EDGE COATING</v>
          </cell>
          <cell r="G6968" t="str">
            <v>Old</v>
          </cell>
          <cell r="H6968" t="str">
            <v>Book cover</v>
          </cell>
          <cell r="J6968">
            <v>1250</v>
          </cell>
          <cell r="L6968">
            <v>0</v>
          </cell>
        </row>
        <row r="6969">
          <cell r="A6969" t="str">
            <v>M6</v>
          </cell>
          <cell r="B6969" t="str">
            <v>W24</v>
          </cell>
          <cell r="C6969">
            <v>43264</v>
          </cell>
          <cell r="D6969" t="str">
            <v>B</v>
          </cell>
          <cell r="E6969" t="str">
            <v>EDGE COATING</v>
          </cell>
          <cell r="G6969" t="str">
            <v>Old</v>
          </cell>
          <cell r="H6969" t="str">
            <v>Book cover</v>
          </cell>
          <cell r="J6969">
            <v>428</v>
          </cell>
          <cell r="L6969">
            <v>0</v>
          </cell>
        </row>
        <row r="6970">
          <cell r="A6970" t="str">
            <v>M6</v>
          </cell>
          <cell r="B6970" t="str">
            <v>W24</v>
          </cell>
          <cell r="C6970">
            <v>43264</v>
          </cell>
          <cell r="D6970" t="str">
            <v>B</v>
          </cell>
          <cell r="E6970" t="str">
            <v>EDGE COATING</v>
          </cell>
          <cell r="G6970" t="str">
            <v>Old</v>
          </cell>
          <cell r="H6970" t="str">
            <v>Book cover</v>
          </cell>
          <cell r="J6970">
            <v>83</v>
          </cell>
          <cell r="L6970">
            <v>0</v>
          </cell>
        </row>
        <row r="6971">
          <cell r="A6971" t="str">
            <v>M6</v>
          </cell>
          <cell r="B6971" t="str">
            <v>W24</v>
          </cell>
          <cell r="C6971">
            <v>43264</v>
          </cell>
          <cell r="D6971" t="str">
            <v>B</v>
          </cell>
          <cell r="E6971" t="str">
            <v>EDGE COATING</v>
          </cell>
          <cell r="G6971" t="str">
            <v>Old</v>
          </cell>
          <cell r="H6971" t="str">
            <v>Book cover</v>
          </cell>
          <cell r="J6971">
            <v>644</v>
          </cell>
          <cell r="L6971">
            <v>0</v>
          </cell>
        </row>
        <row r="6972">
          <cell r="A6972" t="str">
            <v>M6</v>
          </cell>
          <cell r="B6972" t="str">
            <v>W24</v>
          </cell>
          <cell r="C6972">
            <v>43264</v>
          </cell>
          <cell r="D6972" t="str">
            <v>B</v>
          </cell>
          <cell r="E6972" t="str">
            <v>EDGE COATING</v>
          </cell>
          <cell r="G6972" t="str">
            <v>Old</v>
          </cell>
          <cell r="H6972" t="str">
            <v>Book cover</v>
          </cell>
          <cell r="J6972">
            <v>212</v>
          </cell>
          <cell r="L6972">
            <v>0</v>
          </cell>
        </row>
        <row r="6973">
          <cell r="A6973" t="str">
            <v>M6</v>
          </cell>
          <cell r="B6973" t="str">
            <v>W24</v>
          </cell>
          <cell r="C6973">
            <v>43264</v>
          </cell>
          <cell r="D6973" t="str">
            <v>B</v>
          </cell>
          <cell r="E6973" t="str">
            <v>EDGE COATING</v>
          </cell>
          <cell r="G6973" t="str">
            <v>Old</v>
          </cell>
          <cell r="H6973" t="str">
            <v>Book cover</v>
          </cell>
          <cell r="J6973">
            <v>158</v>
          </cell>
          <cell r="L6973">
            <v>0</v>
          </cell>
        </row>
        <row r="6974">
          <cell r="A6974" t="str">
            <v>M6</v>
          </cell>
          <cell r="B6974" t="str">
            <v>W24</v>
          </cell>
          <cell r="C6974">
            <v>43264</v>
          </cell>
          <cell r="D6974" t="str">
            <v>B</v>
          </cell>
          <cell r="E6974" t="str">
            <v>EDGE COATING</v>
          </cell>
          <cell r="G6974" t="str">
            <v>Old</v>
          </cell>
          <cell r="H6974" t="str">
            <v>Book cover</v>
          </cell>
          <cell r="J6974">
            <v>1174</v>
          </cell>
          <cell r="L6974">
            <v>0</v>
          </cell>
        </row>
        <row r="6975">
          <cell r="A6975" t="str">
            <v>M6</v>
          </cell>
          <cell r="B6975" t="str">
            <v>W24</v>
          </cell>
          <cell r="C6975">
            <v>43264</v>
          </cell>
          <cell r="D6975" t="str">
            <v>B</v>
          </cell>
          <cell r="E6975" t="str">
            <v>EDGE COATING</v>
          </cell>
          <cell r="G6975" t="str">
            <v>Old</v>
          </cell>
          <cell r="H6975" t="str">
            <v>Book cover</v>
          </cell>
          <cell r="J6975">
            <v>33</v>
          </cell>
          <cell r="L6975">
            <v>0</v>
          </cell>
        </row>
        <row r="6976">
          <cell r="A6976" t="str">
            <v>M6</v>
          </cell>
          <cell r="B6976" t="str">
            <v>W24</v>
          </cell>
          <cell r="C6976">
            <v>43264</v>
          </cell>
          <cell r="D6976" t="str">
            <v>B</v>
          </cell>
          <cell r="E6976" t="str">
            <v>EDGE COATING</v>
          </cell>
          <cell r="G6976" t="str">
            <v>Old</v>
          </cell>
          <cell r="H6976" t="str">
            <v>Book cover</v>
          </cell>
          <cell r="J6976">
            <v>13</v>
          </cell>
          <cell r="L6976">
            <v>0</v>
          </cell>
        </row>
        <row r="6977">
          <cell r="A6977" t="str">
            <v>M6</v>
          </cell>
          <cell r="B6977" t="str">
            <v>W24</v>
          </cell>
          <cell r="C6977">
            <v>43264</v>
          </cell>
          <cell r="D6977" t="str">
            <v>B</v>
          </cell>
          <cell r="E6977" t="str">
            <v>EDGE COATING</v>
          </cell>
          <cell r="G6977" t="str">
            <v>New</v>
          </cell>
          <cell r="H6977" t="str">
            <v>Clear View Cover</v>
          </cell>
          <cell r="J6977">
            <v>12</v>
          </cell>
          <cell r="L6977">
            <v>0</v>
          </cell>
        </row>
        <row r="6978">
          <cell r="A6978" t="str">
            <v>M6</v>
          </cell>
          <cell r="B6978" t="str">
            <v>W24</v>
          </cell>
          <cell r="C6978">
            <v>43264</v>
          </cell>
          <cell r="D6978" t="str">
            <v>B</v>
          </cell>
          <cell r="E6978" t="str">
            <v>EDGE COATING</v>
          </cell>
          <cell r="G6978" t="str">
            <v>New</v>
          </cell>
          <cell r="H6978" t="str">
            <v>Clear View Cover</v>
          </cell>
          <cell r="J6978">
            <v>110</v>
          </cell>
          <cell r="L6978">
            <v>0</v>
          </cell>
        </row>
        <row r="6979">
          <cell r="A6979" t="str">
            <v>M6</v>
          </cell>
          <cell r="B6979" t="str">
            <v>W24</v>
          </cell>
          <cell r="C6979">
            <v>43264</v>
          </cell>
          <cell r="D6979" t="str">
            <v>B</v>
          </cell>
          <cell r="E6979" t="str">
            <v>EDGE COATING</v>
          </cell>
          <cell r="G6979" t="str">
            <v>New</v>
          </cell>
          <cell r="H6979" t="str">
            <v>Clear View Cover</v>
          </cell>
          <cell r="J6979">
            <v>1</v>
          </cell>
          <cell r="L6979">
            <v>0</v>
          </cell>
        </row>
        <row r="6980">
          <cell r="A6980" t="str">
            <v>M6</v>
          </cell>
          <cell r="B6980" t="str">
            <v>W24</v>
          </cell>
          <cell r="C6980">
            <v>43264</v>
          </cell>
          <cell r="D6980" t="str">
            <v>B</v>
          </cell>
          <cell r="E6980" t="str">
            <v>EDGE COATING</v>
          </cell>
          <cell r="G6980" t="str">
            <v>New</v>
          </cell>
          <cell r="H6980" t="str">
            <v>Clear View Cover</v>
          </cell>
          <cell r="J6980">
            <v>474</v>
          </cell>
          <cell r="L6980">
            <v>0</v>
          </cell>
        </row>
        <row r="6981">
          <cell r="A6981" t="str">
            <v>M6</v>
          </cell>
          <cell r="B6981" t="str">
            <v>W24</v>
          </cell>
          <cell r="C6981">
            <v>43264</v>
          </cell>
          <cell r="D6981" t="str">
            <v>B</v>
          </cell>
          <cell r="E6981" t="str">
            <v>EDGE COATING</v>
          </cell>
          <cell r="G6981" t="str">
            <v>New</v>
          </cell>
          <cell r="H6981" t="str">
            <v>Clear View Cover</v>
          </cell>
          <cell r="J6981">
            <v>139</v>
          </cell>
          <cell r="L6981">
            <v>0</v>
          </cell>
        </row>
        <row r="6982">
          <cell r="A6982" t="str">
            <v>M6</v>
          </cell>
          <cell r="B6982" t="str">
            <v>W24</v>
          </cell>
          <cell r="C6982">
            <v>43264</v>
          </cell>
          <cell r="D6982" t="str">
            <v>B</v>
          </cell>
          <cell r="E6982" t="str">
            <v>EDGE COATING</v>
          </cell>
          <cell r="G6982" t="str">
            <v>New</v>
          </cell>
          <cell r="H6982" t="str">
            <v>Clear View Cover</v>
          </cell>
          <cell r="J6982">
            <v>79</v>
          </cell>
          <cell r="L6982">
            <v>0</v>
          </cell>
        </row>
        <row r="6983">
          <cell r="A6983" t="str">
            <v>M6</v>
          </cell>
          <cell r="B6983" t="str">
            <v>W24</v>
          </cell>
          <cell r="C6983">
            <v>43264</v>
          </cell>
          <cell r="D6983" t="str">
            <v>B</v>
          </cell>
          <cell r="E6983" t="str">
            <v>EDGE COATING</v>
          </cell>
          <cell r="G6983" t="str">
            <v>New</v>
          </cell>
          <cell r="H6983" t="str">
            <v>Clear View Cover</v>
          </cell>
          <cell r="J6983">
            <v>108</v>
          </cell>
          <cell r="L6983">
            <v>0</v>
          </cell>
        </row>
        <row r="6984">
          <cell r="A6984" t="str">
            <v>M6</v>
          </cell>
          <cell r="B6984" t="str">
            <v>W24</v>
          </cell>
          <cell r="C6984">
            <v>43264</v>
          </cell>
          <cell r="D6984" t="str">
            <v>B</v>
          </cell>
          <cell r="E6984" t="str">
            <v>EDGE COATING</v>
          </cell>
          <cell r="G6984" t="str">
            <v>Old</v>
          </cell>
          <cell r="H6984" t="str">
            <v>Clear View Cover</v>
          </cell>
          <cell r="J6984">
            <v>104</v>
          </cell>
          <cell r="L6984">
            <v>0</v>
          </cell>
        </row>
        <row r="6985">
          <cell r="A6985" t="str">
            <v>M6</v>
          </cell>
          <cell r="B6985" t="str">
            <v>W24</v>
          </cell>
          <cell r="C6985">
            <v>43264</v>
          </cell>
          <cell r="D6985" t="str">
            <v>B</v>
          </cell>
          <cell r="E6985" t="str">
            <v>EDGE COATING</v>
          </cell>
          <cell r="G6985" t="str">
            <v>Old</v>
          </cell>
          <cell r="H6985" t="str">
            <v>Clear View Cover</v>
          </cell>
          <cell r="J6985">
            <v>198</v>
          </cell>
          <cell r="L6985">
            <v>0</v>
          </cell>
        </row>
        <row r="6986">
          <cell r="A6986" t="str">
            <v>M6</v>
          </cell>
          <cell r="B6986" t="str">
            <v>W24</v>
          </cell>
          <cell r="C6986">
            <v>43264</v>
          </cell>
          <cell r="D6986" t="str">
            <v>B</v>
          </cell>
          <cell r="E6986" t="str">
            <v>EDGE COATING</v>
          </cell>
          <cell r="G6986" t="str">
            <v>Old</v>
          </cell>
          <cell r="H6986" t="str">
            <v>Clear View Cover</v>
          </cell>
          <cell r="J6986">
            <v>965</v>
          </cell>
          <cell r="L6986">
            <v>0</v>
          </cell>
        </row>
        <row r="6987">
          <cell r="A6987" t="str">
            <v>M6</v>
          </cell>
          <cell r="B6987" t="str">
            <v>W24</v>
          </cell>
          <cell r="C6987">
            <v>43264</v>
          </cell>
          <cell r="D6987" t="str">
            <v>B</v>
          </cell>
          <cell r="E6987" t="str">
            <v>EDGE COATING</v>
          </cell>
          <cell r="G6987" t="str">
            <v>Old</v>
          </cell>
          <cell r="H6987" t="str">
            <v>Clear View Cover</v>
          </cell>
          <cell r="J6987">
            <v>735</v>
          </cell>
          <cell r="L6987">
            <v>0</v>
          </cell>
        </row>
        <row r="6988">
          <cell r="A6988" t="str">
            <v>M6</v>
          </cell>
          <cell r="B6988" t="str">
            <v>W24</v>
          </cell>
          <cell r="C6988">
            <v>43264</v>
          </cell>
          <cell r="D6988" t="str">
            <v>B</v>
          </cell>
          <cell r="E6988" t="str">
            <v>EDGE COATING</v>
          </cell>
          <cell r="G6988" t="str">
            <v>Old</v>
          </cell>
          <cell r="H6988" t="str">
            <v>Clear View Cover</v>
          </cell>
          <cell r="J6988">
            <v>445</v>
          </cell>
          <cell r="L6988">
            <v>0</v>
          </cell>
        </row>
        <row r="6989">
          <cell r="A6989" t="str">
            <v>M6</v>
          </cell>
          <cell r="B6989" t="str">
            <v>W24</v>
          </cell>
          <cell r="C6989">
            <v>43264</v>
          </cell>
          <cell r="D6989" t="str">
            <v>B</v>
          </cell>
          <cell r="E6989" t="str">
            <v>EDGE COATING</v>
          </cell>
          <cell r="G6989" t="str">
            <v>Old</v>
          </cell>
          <cell r="H6989" t="str">
            <v>Clear View Cover</v>
          </cell>
          <cell r="J6989">
            <v>163</v>
          </cell>
          <cell r="L6989">
            <v>0</v>
          </cell>
        </row>
        <row r="6990">
          <cell r="A6990" t="str">
            <v>M6</v>
          </cell>
          <cell r="B6990" t="str">
            <v>W24</v>
          </cell>
          <cell r="C6990">
            <v>43264</v>
          </cell>
          <cell r="D6990" t="str">
            <v>B</v>
          </cell>
          <cell r="E6990" t="str">
            <v>IN T/P</v>
          </cell>
          <cell r="G6990" t="str">
            <v>New</v>
          </cell>
          <cell r="H6990" t="str">
            <v>Clear View Cover</v>
          </cell>
          <cell r="J6990">
            <v>1219</v>
          </cell>
          <cell r="L6990">
            <v>0</v>
          </cell>
        </row>
        <row r="6991">
          <cell r="A6991" t="str">
            <v>M6</v>
          </cell>
          <cell r="B6991" t="str">
            <v>W24</v>
          </cell>
          <cell r="C6991">
            <v>43264</v>
          </cell>
          <cell r="D6991" t="str">
            <v>B</v>
          </cell>
          <cell r="E6991" t="str">
            <v>IN T/P</v>
          </cell>
          <cell r="G6991" t="str">
            <v>New</v>
          </cell>
          <cell r="H6991" t="str">
            <v>Clear View Cover</v>
          </cell>
          <cell r="J6991">
            <v>411</v>
          </cell>
          <cell r="L6991">
            <v>0</v>
          </cell>
        </row>
        <row r="6992">
          <cell r="A6992" t="str">
            <v>M6</v>
          </cell>
          <cell r="B6992" t="str">
            <v>W24</v>
          </cell>
          <cell r="C6992">
            <v>43264</v>
          </cell>
          <cell r="D6992" t="str">
            <v>B</v>
          </cell>
          <cell r="E6992" t="str">
            <v>IN T/P</v>
          </cell>
          <cell r="G6992" t="str">
            <v>New</v>
          </cell>
          <cell r="H6992" t="str">
            <v>Clear View Cover</v>
          </cell>
          <cell r="J6992">
            <v>693</v>
          </cell>
          <cell r="L6992">
            <v>0</v>
          </cell>
        </row>
        <row r="6993">
          <cell r="A6993" t="str">
            <v>M6</v>
          </cell>
          <cell r="B6993" t="str">
            <v>W24</v>
          </cell>
          <cell r="C6993">
            <v>43264</v>
          </cell>
          <cell r="D6993" t="str">
            <v>B</v>
          </cell>
          <cell r="E6993" t="str">
            <v>IN T/P</v>
          </cell>
          <cell r="G6993" t="str">
            <v>New</v>
          </cell>
          <cell r="H6993" t="str">
            <v>Clear View Cover</v>
          </cell>
          <cell r="J6993">
            <v>737</v>
          </cell>
          <cell r="L6993">
            <v>0</v>
          </cell>
        </row>
        <row r="6994">
          <cell r="A6994" t="str">
            <v>M6</v>
          </cell>
          <cell r="B6994" t="str">
            <v>W24</v>
          </cell>
          <cell r="C6994">
            <v>43264</v>
          </cell>
          <cell r="D6994" t="str">
            <v>B</v>
          </cell>
          <cell r="E6994" t="str">
            <v>IN T/P</v>
          </cell>
          <cell r="G6994" t="str">
            <v>Old</v>
          </cell>
          <cell r="H6994" t="str">
            <v>Clear View Cover</v>
          </cell>
          <cell r="J6994">
            <v>99</v>
          </cell>
          <cell r="L6994">
            <v>0</v>
          </cell>
        </row>
        <row r="6995">
          <cell r="A6995" t="str">
            <v>M6</v>
          </cell>
          <cell r="B6995" t="str">
            <v>W24</v>
          </cell>
          <cell r="C6995">
            <v>43264</v>
          </cell>
          <cell r="D6995" t="str">
            <v>B</v>
          </cell>
          <cell r="E6995" t="str">
            <v>IN T/P</v>
          </cell>
          <cell r="G6995" t="str">
            <v>Old</v>
          </cell>
          <cell r="H6995" t="str">
            <v>Clear View Cover</v>
          </cell>
          <cell r="J6995">
            <v>108</v>
          </cell>
          <cell r="L6995">
            <v>0</v>
          </cell>
        </row>
        <row r="6996">
          <cell r="A6996" t="str">
            <v>M6</v>
          </cell>
          <cell r="B6996" t="str">
            <v>W24</v>
          </cell>
          <cell r="C6996">
            <v>43264</v>
          </cell>
          <cell r="D6996" t="str">
            <v>B</v>
          </cell>
          <cell r="E6996" t="str">
            <v>IN T/P</v>
          </cell>
          <cell r="G6996" t="str">
            <v>Old</v>
          </cell>
          <cell r="H6996" t="str">
            <v>Clear View Cover</v>
          </cell>
          <cell r="J6996">
            <v>365</v>
          </cell>
          <cell r="L6996">
            <v>0</v>
          </cell>
        </row>
        <row r="6997">
          <cell r="A6997" t="str">
            <v>M6</v>
          </cell>
          <cell r="B6997" t="str">
            <v>W24</v>
          </cell>
          <cell r="C6997">
            <v>43264</v>
          </cell>
          <cell r="D6997" t="str">
            <v>B</v>
          </cell>
          <cell r="E6997" t="str">
            <v>IN T/P</v>
          </cell>
          <cell r="G6997" t="str">
            <v>Old</v>
          </cell>
          <cell r="H6997" t="str">
            <v>Clear View Cover</v>
          </cell>
          <cell r="J6997">
            <v>171</v>
          </cell>
          <cell r="L6997">
            <v>0</v>
          </cell>
        </row>
        <row r="6998">
          <cell r="A6998" t="str">
            <v>M6</v>
          </cell>
          <cell r="B6998" t="str">
            <v>W24</v>
          </cell>
          <cell r="C6998">
            <v>43264</v>
          </cell>
          <cell r="D6998" t="str">
            <v>B</v>
          </cell>
          <cell r="E6998" t="str">
            <v>IN VAI</v>
          </cell>
          <cell r="G6998" t="str">
            <v>Old</v>
          </cell>
          <cell r="H6998" t="str">
            <v>Flip Cover</v>
          </cell>
          <cell r="J6998">
            <v>2000</v>
          </cell>
          <cell r="L6998">
            <v>0</v>
          </cell>
        </row>
        <row r="6999">
          <cell r="A6999" t="str">
            <v>M6</v>
          </cell>
          <cell r="B6999" t="str">
            <v>W24</v>
          </cell>
          <cell r="C6999">
            <v>43264</v>
          </cell>
          <cell r="D6999" t="str">
            <v>B</v>
          </cell>
          <cell r="E6999" t="str">
            <v>IN VAI</v>
          </cell>
          <cell r="G6999" t="str">
            <v>Old</v>
          </cell>
          <cell r="H6999" t="str">
            <v>Flip Cover</v>
          </cell>
          <cell r="J6999">
            <v>1670</v>
          </cell>
          <cell r="L6999">
            <v>0</v>
          </cell>
        </row>
        <row r="7000">
          <cell r="A7000" t="str">
            <v>M6</v>
          </cell>
          <cell r="B7000" t="str">
            <v>W24</v>
          </cell>
          <cell r="C7000">
            <v>43264</v>
          </cell>
          <cell r="D7000" t="str">
            <v>B</v>
          </cell>
          <cell r="E7000" t="str">
            <v>IN T/P</v>
          </cell>
          <cell r="G7000" t="str">
            <v>Old</v>
          </cell>
          <cell r="H7000" t="str">
            <v>Clear View Cover</v>
          </cell>
          <cell r="J7000">
            <v>546</v>
          </cell>
          <cell r="L7000">
            <v>0</v>
          </cell>
        </row>
        <row r="7001">
          <cell r="A7001" t="str">
            <v>M6</v>
          </cell>
          <cell r="B7001" t="str">
            <v>W24</v>
          </cell>
          <cell r="C7001">
            <v>43264</v>
          </cell>
          <cell r="D7001" t="str">
            <v>B</v>
          </cell>
          <cell r="E7001" t="str">
            <v>IN T/P</v>
          </cell>
          <cell r="G7001" t="str">
            <v>Old</v>
          </cell>
          <cell r="H7001" t="str">
            <v>Clear View Cover</v>
          </cell>
          <cell r="J7001">
            <v>645</v>
          </cell>
          <cell r="L7001">
            <v>0</v>
          </cell>
        </row>
        <row r="7002">
          <cell r="A7002" t="str">
            <v>M6</v>
          </cell>
          <cell r="B7002" t="str">
            <v>W24</v>
          </cell>
          <cell r="C7002">
            <v>43264</v>
          </cell>
          <cell r="D7002" t="str">
            <v>B</v>
          </cell>
          <cell r="E7002" t="str">
            <v>IN T/P</v>
          </cell>
          <cell r="G7002" t="str">
            <v>Old</v>
          </cell>
          <cell r="H7002" t="str">
            <v>Clear View Cover</v>
          </cell>
          <cell r="J7002">
            <v>554</v>
          </cell>
          <cell r="L7002">
            <v>0</v>
          </cell>
        </row>
        <row r="7003">
          <cell r="A7003" t="str">
            <v>M6</v>
          </cell>
          <cell r="B7003" t="str">
            <v>W24</v>
          </cell>
          <cell r="C7003">
            <v>43264</v>
          </cell>
          <cell r="D7003" t="str">
            <v>B</v>
          </cell>
          <cell r="E7003" t="str">
            <v>IN T/P</v>
          </cell>
          <cell r="G7003" t="str">
            <v>Old</v>
          </cell>
          <cell r="H7003" t="str">
            <v>Book cover</v>
          </cell>
          <cell r="J7003">
            <v>643</v>
          </cell>
          <cell r="L7003">
            <v>1</v>
          </cell>
        </row>
        <row r="7004">
          <cell r="A7004" t="str">
            <v>M6</v>
          </cell>
          <cell r="B7004" t="str">
            <v>W24</v>
          </cell>
          <cell r="C7004">
            <v>43264</v>
          </cell>
          <cell r="D7004" t="str">
            <v>B</v>
          </cell>
          <cell r="E7004" t="str">
            <v>IN T/P</v>
          </cell>
          <cell r="G7004" t="str">
            <v>Old</v>
          </cell>
          <cell r="H7004" t="str">
            <v>Book cover</v>
          </cell>
          <cell r="J7004">
            <v>89</v>
          </cell>
          <cell r="L7004">
            <v>0</v>
          </cell>
        </row>
        <row r="7005">
          <cell r="A7005" t="str">
            <v>M6</v>
          </cell>
          <cell r="B7005" t="str">
            <v>W24</v>
          </cell>
          <cell r="C7005">
            <v>43264</v>
          </cell>
          <cell r="D7005" t="str">
            <v>B</v>
          </cell>
          <cell r="E7005" t="str">
            <v>IN T/P</v>
          </cell>
          <cell r="G7005" t="str">
            <v>Old</v>
          </cell>
          <cell r="H7005" t="str">
            <v>Book cover</v>
          </cell>
          <cell r="J7005">
            <v>1151</v>
          </cell>
          <cell r="L7005">
            <v>1</v>
          </cell>
        </row>
        <row r="7006">
          <cell r="A7006" t="str">
            <v>M6</v>
          </cell>
          <cell r="B7006" t="str">
            <v>W24</v>
          </cell>
          <cell r="C7006">
            <v>43264</v>
          </cell>
          <cell r="D7006" t="str">
            <v>B</v>
          </cell>
          <cell r="E7006" t="str">
            <v>IN T/P</v>
          </cell>
          <cell r="G7006" t="str">
            <v>Old</v>
          </cell>
          <cell r="H7006" t="str">
            <v>Book cover</v>
          </cell>
          <cell r="J7006">
            <v>240</v>
          </cell>
          <cell r="L7006">
            <v>0</v>
          </cell>
        </row>
        <row r="7007">
          <cell r="A7007" t="str">
            <v>M6</v>
          </cell>
          <cell r="B7007" t="str">
            <v>W24</v>
          </cell>
          <cell r="C7007">
            <v>43264</v>
          </cell>
          <cell r="D7007" t="str">
            <v>B</v>
          </cell>
          <cell r="E7007" t="str">
            <v>IN VAI</v>
          </cell>
          <cell r="G7007" t="str">
            <v>Old</v>
          </cell>
          <cell r="H7007" t="str">
            <v>Flip Cover</v>
          </cell>
          <cell r="J7007">
            <v>200</v>
          </cell>
          <cell r="L7007">
            <v>0</v>
          </cell>
        </row>
        <row r="7008">
          <cell r="A7008" t="str">
            <v>M6</v>
          </cell>
          <cell r="B7008" t="str">
            <v>W24</v>
          </cell>
          <cell r="C7008">
            <v>43264</v>
          </cell>
          <cell r="D7008" t="str">
            <v>B</v>
          </cell>
          <cell r="E7008" t="str">
            <v>IN T/P</v>
          </cell>
          <cell r="G7008" t="str">
            <v>Old</v>
          </cell>
          <cell r="H7008" t="str">
            <v>Clear View Cover</v>
          </cell>
          <cell r="J7008">
            <v>3</v>
          </cell>
          <cell r="L7008">
            <v>0</v>
          </cell>
        </row>
        <row r="7009">
          <cell r="A7009" t="str">
            <v>M6</v>
          </cell>
          <cell r="B7009" t="str">
            <v>W24</v>
          </cell>
          <cell r="C7009">
            <v>43265</v>
          </cell>
          <cell r="D7009" t="str">
            <v>B</v>
          </cell>
          <cell r="E7009" t="str">
            <v>PACKING</v>
          </cell>
          <cell r="G7009" t="str">
            <v>Old Silicon</v>
          </cell>
          <cell r="H7009" t="str">
            <v>Silicon</v>
          </cell>
          <cell r="J7009">
            <v>888</v>
          </cell>
          <cell r="L7009">
            <v>48</v>
          </cell>
        </row>
        <row r="7010">
          <cell r="A7010" t="str">
            <v>M6</v>
          </cell>
          <cell r="B7010" t="str">
            <v>W24</v>
          </cell>
          <cell r="C7010">
            <v>43265</v>
          </cell>
          <cell r="D7010" t="str">
            <v>B</v>
          </cell>
          <cell r="E7010" t="str">
            <v>PACKING</v>
          </cell>
          <cell r="G7010" t="str">
            <v>Old</v>
          </cell>
          <cell r="H7010" t="str">
            <v>Book cover</v>
          </cell>
          <cell r="J7010">
            <v>282</v>
          </cell>
          <cell r="L7010">
            <v>2</v>
          </cell>
        </row>
        <row r="7011">
          <cell r="A7011" t="str">
            <v>M6</v>
          </cell>
          <cell r="B7011" t="str">
            <v>W24</v>
          </cell>
          <cell r="C7011">
            <v>43265</v>
          </cell>
          <cell r="D7011" t="str">
            <v>B</v>
          </cell>
          <cell r="E7011" t="str">
            <v>PACKING</v>
          </cell>
          <cell r="G7011" t="str">
            <v>Old</v>
          </cell>
          <cell r="H7011" t="str">
            <v>Book cover</v>
          </cell>
          <cell r="J7011">
            <v>82</v>
          </cell>
          <cell r="L7011">
            <v>2</v>
          </cell>
        </row>
        <row r="7012">
          <cell r="A7012" t="str">
            <v>M6</v>
          </cell>
          <cell r="B7012" t="str">
            <v>W24</v>
          </cell>
          <cell r="C7012">
            <v>43265</v>
          </cell>
          <cell r="D7012" t="str">
            <v>B</v>
          </cell>
          <cell r="E7012" t="str">
            <v>PACKING</v>
          </cell>
          <cell r="G7012" t="str">
            <v>Old</v>
          </cell>
          <cell r="H7012" t="str">
            <v>Book cover</v>
          </cell>
          <cell r="J7012">
            <v>982</v>
          </cell>
          <cell r="L7012">
            <v>2</v>
          </cell>
        </row>
        <row r="7013">
          <cell r="A7013" t="str">
            <v>M6</v>
          </cell>
          <cell r="B7013" t="str">
            <v>W24</v>
          </cell>
          <cell r="C7013">
            <v>43265</v>
          </cell>
          <cell r="D7013" t="str">
            <v>B</v>
          </cell>
          <cell r="E7013" t="str">
            <v>MAIN HEATING</v>
          </cell>
          <cell r="G7013" t="str">
            <v>Old</v>
          </cell>
          <cell r="H7013" t="str">
            <v>Book cover</v>
          </cell>
          <cell r="J7013">
            <v>301</v>
          </cell>
          <cell r="L7013">
            <v>2</v>
          </cell>
        </row>
        <row r="7014">
          <cell r="A7014" t="str">
            <v>M6</v>
          </cell>
          <cell r="B7014" t="str">
            <v>W24</v>
          </cell>
          <cell r="C7014">
            <v>43265</v>
          </cell>
          <cell r="D7014" t="str">
            <v>B</v>
          </cell>
          <cell r="E7014" t="str">
            <v>MAIN HEATING</v>
          </cell>
          <cell r="G7014" t="str">
            <v>Old</v>
          </cell>
          <cell r="H7014" t="str">
            <v>Book cover</v>
          </cell>
          <cell r="J7014">
            <v>93</v>
          </cell>
          <cell r="L7014">
            <v>1</v>
          </cell>
        </row>
        <row r="7015">
          <cell r="A7015" t="str">
            <v>M6</v>
          </cell>
          <cell r="B7015" t="str">
            <v>W24</v>
          </cell>
          <cell r="C7015">
            <v>43265</v>
          </cell>
          <cell r="D7015" t="str">
            <v>B</v>
          </cell>
          <cell r="E7015" t="str">
            <v>MAIN HEATING</v>
          </cell>
          <cell r="G7015" t="str">
            <v>Old</v>
          </cell>
          <cell r="H7015" t="str">
            <v>Clear View Cover</v>
          </cell>
          <cell r="J7015">
            <v>57</v>
          </cell>
          <cell r="L7015">
            <v>0</v>
          </cell>
        </row>
        <row r="7016">
          <cell r="A7016" t="str">
            <v>M6</v>
          </cell>
          <cell r="B7016" t="str">
            <v>W24</v>
          </cell>
          <cell r="C7016">
            <v>43265</v>
          </cell>
          <cell r="D7016" t="str">
            <v>B</v>
          </cell>
          <cell r="E7016" t="str">
            <v>MAIN HEATING</v>
          </cell>
          <cell r="G7016" t="str">
            <v>Old</v>
          </cell>
          <cell r="H7016" t="str">
            <v>Clear View Cover</v>
          </cell>
          <cell r="J7016">
            <v>20</v>
          </cell>
          <cell r="L7016">
            <v>0</v>
          </cell>
        </row>
        <row r="7017">
          <cell r="A7017" t="str">
            <v>M6</v>
          </cell>
          <cell r="B7017" t="str">
            <v>W24</v>
          </cell>
          <cell r="C7017">
            <v>43265</v>
          </cell>
          <cell r="D7017" t="str">
            <v>B</v>
          </cell>
          <cell r="E7017" t="str">
            <v>MAIN HEATING</v>
          </cell>
          <cell r="G7017" t="str">
            <v>Old</v>
          </cell>
          <cell r="H7017" t="str">
            <v>Clear View Cover</v>
          </cell>
          <cell r="J7017">
            <v>478</v>
          </cell>
          <cell r="L7017">
            <v>0</v>
          </cell>
        </row>
        <row r="7018">
          <cell r="A7018" t="str">
            <v>M6</v>
          </cell>
          <cell r="B7018" t="str">
            <v>W24</v>
          </cell>
          <cell r="C7018">
            <v>43265</v>
          </cell>
          <cell r="D7018" t="str">
            <v>B</v>
          </cell>
          <cell r="E7018" t="str">
            <v>MAIN HEATING</v>
          </cell>
          <cell r="G7018" t="str">
            <v>Old</v>
          </cell>
          <cell r="H7018" t="str">
            <v>Clear View Cover</v>
          </cell>
          <cell r="J7018">
            <v>668</v>
          </cell>
          <cell r="L7018">
            <v>2</v>
          </cell>
        </row>
        <row r="7019">
          <cell r="A7019" t="str">
            <v>M6</v>
          </cell>
          <cell r="B7019" t="str">
            <v>W24</v>
          </cell>
          <cell r="C7019">
            <v>43265</v>
          </cell>
          <cell r="D7019" t="str">
            <v>B</v>
          </cell>
          <cell r="E7019" t="str">
            <v>MAIN HEATING</v>
          </cell>
          <cell r="G7019" t="str">
            <v>Old</v>
          </cell>
          <cell r="H7019" t="str">
            <v>Book cover</v>
          </cell>
          <cell r="J7019">
            <v>36</v>
          </cell>
          <cell r="L7019">
            <v>0</v>
          </cell>
        </row>
        <row r="7020">
          <cell r="A7020" t="str">
            <v>M6</v>
          </cell>
          <cell r="B7020" t="str">
            <v>W24</v>
          </cell>
          <cell r="C7020">
            <v>43265</v>
          </cell>
          <cell r="D7020" t="str">
            <v>B</v>
          </cell>
          <cell r="E7020" t="str">
            <v>EDGE COATING</v>
          </cell>
          <cell r="G7020" t="str">
            <v>New</v>
          </cell>
          <cell r="H7020" t="str">
            <v>Clear View Cover</v>
          </cell>
          <cell r="J7020">
            <v>1048</v>
          </cell>
          <cell r="L7020">
            <v>0</v>
          </cell>
        </row>
        <row r="7021">
          <cell r="A7021" t="str">
            <v>M6</v>
          </cell>
          <cell r="B7021" t="str">
            <v>W24</v>
          </cell>
          <cell r="C7021">
            <v>43265</v>
          </cell>
          <cell r="D7021" t="str">
            <v>B</v>
          </cell>
          <cell r="E7021" t="str">
            <v>EDGE COATING</v>
          </cell>
          <cell r="G7021" t="str">
            <v>New</v>
          </cell>
          <cell r="H7021" t="str">
            <v>Clear View Cover</v>
          </cell>
          <cell r="J7021">
            <v>1635</v>
          </cell>
          <cell r="L7021">
            <v>0</v>
          </cell>
        </row>
        <row r="7022">
          <cell r="A7022" t="str">
            <v>M6</v>
          </cell>
          <cell r="B7022" t="str">
            <v>W24</v>
          </cell>
          <cell r="C7022">
            <v>43265</v>
          </cell>
          <cell r="D7022" t="str">
            <v>B</v>
          </cell>
          <cell r="E7022" t="str">
            <v>EDGE COATING</v>
          </cell>
          <cell r="G7022" t="str">
            <v>New</v>
          </cell>
          <cell r="H7022" t="str">
            <v>Clear View Cover</v>
          </cell>
          <cell r="J7022">
            <v>42</v>
          </cell>
          <cell r="L7022">
            <v>0</v>
          </cell>
        </row>
        <row r="7023">
          <cell r="A7023" t="str">
            <v>M6</v>
          </cell>
          <cell r="B7023" t="str">
            <v>W24</v>
          </cell>
          <cell r="C7023">
            <v>43265</v>
          </cell>
          <cell r="D7023" t="str">
            <v>B</v>
          </cell>
          <cell r="E7023" t="str">
            <v>EDGE COATING</v>
          </cell>
          <cell r="G7023" t="str">
            <v>New</v>
          </cell>
          <cell r="H7023" t="str">
            <v>Clear View Cover</v>
          </cell>
          <cell r="J7023">
            <v>27</v>
          </cell>
          <cell r="L7023">
            <v>0</v>
          </cell>
        </row>
        <row r="7024">
          <cell r="A7024" t="str">
            <v>M6</v>
          </cell>
          <cell r="B7024" t="str">
            <v>W24</v>
          </cell>
          <cell r="C7024">
            <v>43265</v>
          </cell>
          <cell r="D7024" t="str">
            <v>B</v>
          </cell>
          <cell r="E7024" t="str">
            <v>EDGE COATING</v>
          </cell>
          <cell r="G7024" t="str">
            <v>Old</v>
          </cell>
          <cell r="H7024" t="str">
            <v>Clear View Cover</v>
          </cell>
          <cell r="J7024">
            <v>56</v>
          </cell>
          <cell r="L7024">
            <v>0</v>
          </cell>
        </row>
        <row r="7025">
          <cell r="A7025" t="str">
            <v>M6</v>
          </cell>
          <cell r="B7025" t="str">
            <v>W24</v>
          </cell>
          <cell r="C7025">
            <v>43265</v>
          </cell>
          <cell r="D7025" t="str">
            <v>B</v>
          </cell>
          <cell r="E7025" t="str">
            <v>EDGE COATING</v>
          </cell>
          <cell r="G7025" t="str">
            <v>Old</v>
          </cell>
          <cell r="H7025" t="str">
            <v>Clear View Cover</v>
          </cell>
          <cell r="J7025">
            <v>157</v>
          </cell>
          <cell r="L7025">
            <v>0</v>
          </cell>
        </row>
        <row r="7026">
          <cell r="A7026" t="str">
            <v>M6</v>
          </cell>
          <cell r="B7026" t="str">
            <v>W24</v>
          </cell>
          <cell r="C7026">
            <v>43265</v>
          </cell>
          <cell r="D7026" t="str">
            <v>B</v>
          </cell>
          <cell r="E7026" t="str">
            <v>EDGE COATING</v>
          </cell>
          <cell r="G7026" t="str">
            <v>Old</v>
          </cell>
          <cell r="H7026" t="str">
            <v>Clear View Cover</v>
          </cell>
          <cell r="J7026">
            <v>34</v>
          </cell>
          <cell r="L7026">
            <v>0</v>
          </cell>
        </row>
        <row r="7027">
          <cell r="A7027" t="str">
            <v>M6</v>
          </cell>
          <cell r="B7027" t="str">
            <v>W24</v>
          </cell>
          <cell r="C7027">
            <v>43265</v>
          </cell>
          <cell r="D7027" t="str">
            <v>B</v>
          </cell>
          <cell r="E7027" t="str">
            <v>EDGE COATING</v>
          </cell>
          <cell r="G7027" t="str">
            <v>Old</v>
          </cell>
          <cell r="H7027" t="str">
            <v>Clear View Cover</v>
          </cell>
          <cell r="J7027">
            <v>890</v>
          </cell>
          <cell r="L7027">
            <v>0</v>
          </cell>
        </row>
        <row r="7028">
          <cell r="A7028" t="str">
            <v>M6</v>
          </cell>
          <cell r="B7028" t="str">
            <v>W24</v>
          </cell>
          <cell r="C7028">
            <v>43265</v>
          </cell>
          <cell r="D7028" t="str">
            <v>B</v>
          </cell>
          <cell r="E7028" t="str">
            <v>EDGE COATING</v>
          </cell>
          <cell r="G7028" t="str">
            <v>Old</v>
          </cell>
          <cell r="H7028" t="str">
            <v>Clear View Cover</v>
          </cell>
          <cell r="J7028">
            <v>137</v>
          </cell>
          <cell r="L7028">
            <v>0</v>
          </cell>
        </row>
        <row r="7029">
          <cell r="A7029" t="str">
            <v>M6</v>
          </cell>
          <cell r="B7029" t="str">
            <v>W24</v>
          </cell>
          <cell r="C7029">
            <v>43265</v>
          </cell>
          <cell r="D7029" t="str">
            <v>B</v>
          </cell>
          <cell r="E7029" t="str">
            <v>EDGE COATING</v>
          </cell>
          <cell r="G7029" t="str">
            <v>Old</v>
          </cell>
          <cell r="H7029" t="str">
            <v>Clear View Cover</v>
          </cell>
          <cell r="J7029">
            <v>122</v>
          </cell>
          <cell r="L7029">
            <v>0</v>
          </cell>
        </row>
        <row r="7030">
          <cell r="A7030" t="str">
            <v>M6</v>
          </cell>
          <cell r="B7030" t="str">
            <v>W24</v>
          </cell>
          <cell r="C7030">
            <v>43265</v>
          </cell>
          <cell r="D7030" t="str">
            <v>B</v>
          </cell>
          <cell r="E7030" t="str">
            <v>EDGE COATING</v>
          </cell>
          <cell r="G7030" t="str">
            <v>Old</v>
          </cell>
          <cell r="H7030" t="str">
            <v>Clear View Cover</v>
          </cell>
          <cell r="J7030">
            <v>1</v>
          </cell>
          <cell r="L7030">
            <v>0</v>
          </cell>
        </row>
        <row r="7031">
          <cell r="A7031" t="str">
            <v>M6</v>
          </cell>
          <cell r="B7031" t="str">
            <v>W24</v>
          </cell>
          <cell r="C7031">
            <v>43265</v>
          </cell>
          <cell r="D7031" t="str">
            <v>B</v>
          </cell>
          <cell r="E7031" t="str">
            <v>EDGE COATING</v>
          </cell>
          <cell r="G7031" t="str">
            <v>Old</v>
          </cell>
          <cell r="H7031" t="str">
            <v>Clear View Cover</v>
          </cell>
          <cell r="J7031">
            <v>1156</v>
          </cell>
          <cell r="L7031">
            <v>0</v>
          </cell>
        </row>
        <row r="7032">
          <cell r="A7032" t="str">
            <v>M6</v>
          </cell>
          <cell r="B7032" t="str">
            <v>W24</v>
          </cell>
          <cell r="C7032">
            <v>43265</v>
          </cell>
          <cell r="D7032" t="str">
            <v>B</v>
          </cell>
          <cell r="E7032" t="str">
            <v>EDGE COATING</v>
          </cell>
          <cell r="G7032" t="str">
            <v>Old</v>
          </cell>
          <cell r="H7032" t="str">
            <v>Clear View Cover</v>
          </cell>
          <cell r="J7032">
            <v>5</v>
          </cell>
          <cell r="L7032">
            <v>0</v>
          </cell>
        </row>
        <row r="7033">
          <cell r="A7033" t="str">
            <v>M6</v>
          </cell>
          <cell r="B7033" t="str">
            <v>W24</v>
          </cell>
          <cell r="C7033">
            <v>43265</v>
          </cell>
          <cell r="D7033" t="str">
            <v>B</v>
          </cell>
          <cell r="E7033" t="str">
            <v>EDGE COATING</v>
          </cell>
          <cell r="G7033" t="str">
            <v>Old</v>
          </cell>
          <cell r="H7033" t="str">
            <v>Clear View Cover</v>
          </cell>
          <cell r="J7033">
            <v>2</v>
          </cell>
          <cell r="L7033">
            <v>0</v>
          </cell>
        </row>
        <row r="7034">
          <cell r="A7034" t="str">
            <v>M6</v>
          </cell>
          <cell r="B7034" t="str">
            <v>W24</v>
          </cell>
          <cell r="C7034">
            <v>43265</v>
          </cell>
          <cell r="D7034" t="str">
            <v>B</v>
          </cell>
          <cell r="E7034" t="str">
            <v>EDGE COATING</v>
          </cell>
          <cell r="G7034" t="str">
            <v>Old</v>
          </cell>
          <cell r="H7034" t="str">
            <v>Clear View Cover</v>
          </cell>
          <cell r="J7034">
            <v>1</v>
          </cell>
          <cell r="L7034">
            <v>0</v>
          </cell>
        </row>
        <row r="7035">
          <cell r="A7035" t="str">
            <v>M6</v>
          </cell>
          <cell r="B7035" t="str">
            <v>W24</v>
          </cell>
          <cell r="C7035">
            <v>43265</v>
          </cell>
          <cell r="D7035" t="str">
            <v>B</v>
          </cell>
          <cell r="E7035" t="str">
            <v>EDGE COATING</v>
          </cell>
          <cell r="G7035" t="str">
            <v>Old</v>
          </cell>
          <cell r="H7035" t="str">
            <v>Book cover</v>
          </cell>
          <cell r="J7035">
            <v>1349</v>
          </cell>
          <cell r="L7035">
            <v>0</v>
          </cell>
        </row>
        <row r="7036">
          <cell r="A7036" t="str">
            <v>M6</v>
          </cell>
          <cell r="B7036" t="str">
            <v>W24</v>
          </cell>
          <cell r="C7036">
            <v>43265</v>
          </cell>
          <cell r="D7036" t="str">
            <v>B</v>
          </cell>
          <cell r="E7036" t="str">
            <v>EDGE COATING</v>
          </cell>
          <cell r="G7036" t="str">
            <v>Old</v>
          </cell>
          <cell r="H7036" t="str">
            <v>Book cover</v>
          </cell>
          <cell r="J7036">
            <v>645</v>
          </cell>
          <cell r="L7036">
            <v>0</v>
          </cell>
        </row>
        <row r="7037">
          <cell r="A7037" t="str">
            <v>M6</v>
          </cell>
          <cell r="B7037" t="str">
            <v>W24</v>
          </cell>
          <cell r="C7037">
            <v>43265</v>
          </cell>
          <cell r="D7037" t="str">
            <v>B</v>
          </cell>
          <cell r="E7037" t="str">
            <v>EDGE COATING</v>
          </cell>
          <cell r="G7037" t="str">
            <v>Old</v>
          </cell>
          <cell r="H7037" t="str">
            <v>Book cover</v>
          </cell>
          <cell r="J7037">
            <v>778</v>
          </cell>
          <cell r="L7037">
            <v>0</v>
          </cell>
        </row>
        <row r="7038">
          <cell r="A7038" t="str">
            <v>M6</v>
          </cell>
          <cell r="B7038" t="str">
            <v>W24</v>
          </cell>
          <cell r="C7038">
            <v>43265</v>
          </cell>
          <cell r="D7038" t="str">
            <v>B</v>
          </cell>
          <cell r="E7038" t="str">
            <v>EDGE COATING</v>
          </cell>
          <cell r="G7038" t="str">
            <v>Old</v>
          </cell>
          <cell r="H7038" t="str">
            <v>Book cover</v>
          </cell>
          <cell r="J7038">
            <v>19</v>
          </cell>
          <cell r="L7038">
            <v>0</v>
          </cell>
        </row>
        <row r="7039">
          <cell r="A7039" t="str">
            <v>M6</v>
          </cell>
          <cell r="B7039" t="str">
            <v>W24</v>
          </cell>
          <cell r="C7039">
            <v>43265</v>
          </cell>
          <cell r="D7039" t="str">
            <v>B</v>
          </cell>
          <cell r="E7039" t="str">
            <v>EDGE COATING</v>
          </cell>
          <cell r="G7039" t="str">
            <v>Old</v>
          </cell>
          <cell r="H7039" t="str">
            <v>Book cover</v>
          </cell>
          <cell r="J7039">
            <v>337</v>
          </cell>
          <cell r="L7039">
            <v>0</v>
          </cell>
        </row>
        <row r="7040">
          <cell r="A7040" t="str">
            <v>M6</v>
          </cell>
          <cell r="B7040" t="str">
            <v>W24</v>
          </cell>
          <cell r="C7040">
            <v>43265</v>
          </cell>
          <cell r="D7040" t="str">
            <v>B</v>
          </cell>
          <cell r="E7040" t="str">
            <v>IN T/P</v>
          </cell>
          <cell r="G7040" t="str">
            <v>New</v>
          </cell>
          <cell r="H7040" t="str">
            <v>Clear View Cover</v>
          </cell>
          <cell r="J7040">
            <v>94</v>
          </cell>
          <cell r="L7040">
            <v>0</v>
          </cell>
        </row>
        <row r="7041">
          <cell r="A7041" t="str">
            <v>M6</v>
          </cell>
          <cell r="B7041" t="str">
            <v>W24</v>
          </cell>
          <cell r="C7041">
            <v>43265</v>
          </cell>
          <cell r="D7041" t="str">
            <v>B</v>
          </cell>
          <cell r="E7041" t="str">
            <v>IN T/P</v>
          </cell>
          <cell r="G7041" t="str">
            <v>New</v>
          </cell>
          <cell r="H7041" t="str">
            <v>Clear View Cover</v>
          </cell>
          <cell r="J7041">
            <v>79</v>
          </cell>
          <cell r="L7041">
            <v>0</v>
          </cell>
        </row>
        <row r="7042">
          <cell r="A7042" t="str">
            <v>M6</v>
          </cell>
          <cell r="B7042" t="str">
            <v>W24</v>
          </cell>
          <cell r="C7042">
            <v>43265</v>
          </cell>
          <cell r="D7042" t="str">
            <v>B</v>
          </cell>
          <cell r="E7042" t="str">
            <v>IN T/P</v>
          </cell>
          <cell r="G7042" t="str">
            <v>New</v>
          </cell>
          <cell r="H7042" t="str">
            <v>Clear View Cover</v>
          </cell>
          <cell r="J7042">
            <v>1068</v>
          </cell>
          <cell r="L7042">
            <v>0</v>
          </cell>
        </row>
        <row r="7043">
          <cell r="A7043" t="str">
            <v>M6</v>
          </cell>
          <cell r="B7043" t="str">
            <v>W24</v>
          </cell>
          <cell r="C7043">
            <v>43265</v>
          </cell>
          <cell r="D7043" t="str">
            <v>B</v>
          </cell>
          <cell r="E7043" t="str">
            <v>IN T/P</v>
          </cell>
          <cell r="G7043" t="str">
            <v>New</v>
          </cell>
          <cell r="H7043" t="str">
            <v>Clear View Cover</v>
          </cell>
          <cell r="J7043">
            <v>542</v>
          </cell>
          <cell r="L7043">
            <v>0</v>
          </cell>
        </row>
        <row r="7044">
          <cell r="A7044" t="str">
            <v>M6</v>
          </cell>
          <cell r="B7044" t="str">
            <v>W24</v>
          </cell>
          <cell r="C7044">
            <v>43265</v>
          </cell>
          <cell r="D7044" t="str">
            <v>B</v>
          </cell>
          <cell r="E7044" t="str">
            <v>IN VAI</v>
          </cell>
          <cell r="G7044" t="str">
            <v>Old</v>
          </cell>
          <cell r="H7044" t="str">
            <v>Flip Cover</v>
          </cell>
          <cell r="J7044">
            <v>2100</v>
          </cell>
          <cell r="L7044">
            <v>0</v>
          </cell>
        </row>
        <row r="7045">
          <cell r="A7045" t="str">
            <v>M6</v>
          </cell>
          <cell r="B7045" t="str">
            <v>W24</v>
          </cell>
          <cell r="C7045">
            <v>43265</v>
          </cell>
          <cell r="D7045" t="str">
            <v>B</v>
          </cell>
          <cell r="E7045" t="str">
            <v>IN T/P</v>
          </cell>
          <cell r="G7045" t="str">
            <v>Old</v>
          </cell>
          <cell r="H7045" t="str">
            <v>Clear View Cover</v>
          </cell>
          <cell r="J7045">
            <v>1007</v>
          </cell>
          <cell r="L7045">
            <v>1</v>
          </cell>
        </row>
        <row r="7046">
          <cell r="A7046" t="str">
            <v>M6</v>
          </cell>
          <cell r="B7046" t="str">
            <v>W24</v>
          </cell>
          <cell r="C7046">
            <v>43265</v>
          </cell>
          <cell r="D7046" t="str">
            <v>B</v>
          </cell>
          <cell r="E7046" t="str">
            <v>IN T/P</v>
          </cell>
          <cell r="G7046" t="str">
            <v>Old</v>
          </cell>
          <cell r="H7046" t="str">
            <v>Clear View Cover</v>
          </cell>
          <cell r="J7046">
            <v>105</v>
          </cell>
          <cell r="L7046">
            <v>1</v>
          </cell>
        </row>
        <row r="7047">
          <cell r="A7047" t="str">
            <v>M6</v>
          </cell>
          <cell r="B7047" t="str">
            <v>W24</v>
          </cell>
          <cell r="C7047">
            <v>43265</v>
          </cell>
          <cell r="D7047" t="str">
            <v>B</v>
          </cell>
          <cell r="E7047" t="str">
            <v>IN T/P</v>
          </cell>
          <cell r="G7047" t="str">
            <v>Old</v>
          </cell>
          <cell r="H7047" t="str">
            <v>Clear View Cover</v>
          </cell>
          <cell r="J7047">
            <v>575</v>
          </cell>
          <cell r="L7047">
            <v>1</v>
          </cell>
        </row>
        <row r="7048">
          <cell r="A7048" t="str">
            <v>M6</v>
          </cell>
          <cell r="B7048" t="str">
            <v>W24</v>
          </cell>
          <cell r="C7048">
            <v>43265</v>
          </cell>
          <cell r="D7048" t="str">
            <v>B</v>
          </cell>
          <cell r="E7048" t="str">
            <v>IN T/P</v>
          </cell>
          <cell r="G7048" t="str">
            <v>Old</v>
          </cell>
          <cell r="H7048" t="str">
            <v>Clear View Cover</v>
          </cell>
          <cell r="J7048">
            <v>168</v>
          </cell>
          <cell r="L7048">
            <v>1</v>
          </cell>
        </row>
        <row r="7049">
          <cell r="A7049" t="str">
            <v>M6</v>
          </cell>
          <cell r="B7049" t="str">
            <v>W24</v>
          </cell>
          <cell r="C7049">
            <v>43265</v>
          </cell>
          <cell r="D7049" t="str">
            <v>B</v>
          </cell>
          <cell r="E7049" t="str">
            <v>IN T/P</v>
          </cell>
          <cell r="G7049" t="str">
            <v>Old</v>
          </cell>
          <cell r="H7049" t="str">
            <v>Clear View Cover</v>
          </cell>
          <cell r="J7049">
            <v>114</v>
          </cell>
          <cell r="L7049">
            <v>0</v>
          </cell>
        </row>
        <row r="7050">
          <cell r="A7050" t="str">
            <v>M6</v>
          </cell>
          <cell r="B7050" t="str">
            <v>W24</v>
          </cell>
          <cell r="C7050">
            <v>43265</v>
          </cell>
          <cell r="D7050" t="str">
            <v>B</v>
          </cell>
          <cell r="E7050" t="str">
            <v>IN T/P</v>
          </cell>
          <cell r="G7050" t="str">
            <v>Old</v>
          </cell>
          <cell r="H7050" t="str">
            <v>Clear View Cover</v>
          </cell>
          <cell r="J7050">
            <v>1098</v>
          </cell>
          <cell r="L7050">
            <v>0</v>
          </cell>
        </row>
        <row r="7051">
          <cell r="A7051" t="str">
            <v>M6</v>
          </cell>
          <cell r="B7051" t="str">
            <v>W24</v>
          </cell>
          <cell r="C7051">
            <v>43265</v>
          </cell>
          <cell r="D7051" t="str">
            <v>B</v>
          </cell>
          <cell r="E7051" t="str">
            <v>IN T/P</v>
          </cell>
          <cell r="G7051" t="str">
            <v>Old</v>
          </cell>
          <cell r="H7051" t="str">
            <v>Clear View Cover</v>
          </cell>
          <cell r="J7051">
            <v>474</v>
          </cell>
          <cell r="L7051">
            <v>1</v>
          </cell>
        </row>
        <row r="7052">
          <cell r="A7052" t="str">
            <v>M6</v>
          </cell>
          <cell r="B7052" t="str">
            <v>W24</v>
          </cell>
          <cell r="C7052">
            <v>43265</v>
          </cell>
          <cell r="D7052" t="str">
            <v>B</v>
          </cell>
          <cell r="E7052" t="str">
            <v>IN T/P</v>
          </cell>
          <cell r="G7052" t="str">
            <v>Old</v>
          </cell>
          <cell r="H7052" t="str">
            <v>Book cover</v>
          </cell>
          <cell r="J7052">
            <v>72</v>
          </cell>
          <cell r="L7052">
            <v>0</v>
          </cell>
        </row>
        <row r="7053">
          <cell r="A7053" t="str">
            <v>M6</v>
          </cell>
          <cell r="B7053" t="str">
            <v>W24</v>
          </cell>
          <cell r="C7053">
            <v>43265</v>
          </cell>
          <cell r="D7053" t="str">
            <v>B</v>
          </cell>
          <cell r="E7053" t="str">
            <v>IN T/P</v>
          </cell>
          <cell r="G7053" t="str">
            <v>Old</v>
          </cell>
          <cell r="H7053" t="str">
            <v>Book cover</v>
          </cell>
          <cell r="J7053">
            <v>252</v>
          </cell>
          <cell r="L7053">
            <v>0</v>
          </cell>
        </row>
        <row r="7054">
          <cell r="A7054" t="str">
            <v>M6</v>
          </cell>
          <cell r="B7054" t="str">
            <v>W24</v>
          </cell>
          <cell r="C7054">
            <v>43265</v>
          </cell>
          <cell r="D7054" t="str">
            <v>B</v>
          </cell>
          <cell r="E7054" t="str">
            <v>IN T/P</v>
          </cell>
          <cell r="G7054" t="str">
            <v>Old</v>
          </cell>
          <cell r="H7054" t="str">
            <v>Book cover</v>
          </cell>
          <cell r="J7054">
            <v>21</v>
          </cell>
          <cell r="L7054">
            <v>0</v>
          </cell>
        </row>
        <row r="7055">
          <cell r="A7055" t="str">
            <v>M6</v>
          </cell>
          <cell r="B7055" t="str">
            <v>W24</v>
          </cell>
          <cell r="C7055">
            <v>43265</v>
          </cell>
          <cell r="D7055" t="str">
            <v>B</v>
          </cell>
          <cell r="E7055" t="str">
            <v>IN T/P</v>
          </cell>
          <cell r="G7055" t="str">
            <v>Old</v>
          </cell>
          <cell r="H7055" t="str">
            <v>Book cover</v>
          </cell>
          <cell r="J7055">
            <v>638</v>
          </cell>
          <cell r="L7055">
            <v>0</v>
          </cell>
        </row>
        <row r="7056">
          <cell r="A7056" t="str">
            <v>M6</v>
          </cell>
          <cell r="B7056" t="str">
            <v>W24</v>
          </cell>
          <cell r="C7056">
            <v>43265</v>
          </cell>
          <cell r="D7056" t="str">
            <v>B</v>
          </cell>
          <cell r="E7056" t="str">
            <v>IN VAI</v>
          </cell>
          <cell r="G7056" t="str">
            <v>Old</v>
          </cell>
          <cell r="H7056" t="str">
            <v>Clear View Cover</v>
          </cell>
          <cell r="J7056">
            <v>180</v>
          </cell>
          <cell r="L7056">
            <v>0</v>
          </cell>
        </row>
        <row r="7057">
          <cell r="A7057" t="str">
            <v>M6</v>
          </cell>
          <cell r="B7057" t="str">
            <v>W24</v>
          </cell>
          <cell r="C7057">
            <v>43265</v>
          </cell>
          <cell r="D7057" t="str">
            <v>B</v>
          </cell>
          <cell r="E7057" t="str">
            <v>IN VAI</v>
          </cell>
          <cell r="G7057" t="str">
            <v>Old</v>
          </cell>
          <cell r="H7057" t="str">
            <v>Clear View Cover</v>
          </cell>
          <cell r="J7057">
            <v>500</v>
          </cell>
          <cell r="L7057">
            <v>0</v>
          </cell>
        </row>
        <row r="7058">
          <cell r="A7058" t="str">
            <v>M6</v>
          </cell>
          <cell r="B7058" t="str">
            <v>W24</v>
          </cell>
          <cell r="C7058">
            <v>43265</v>
          </cell>
          <cell r="D7058" t="str">
            <v>B</v>
          </cell>
          <cell r="E7058" t="str">
            <v>IN VAI</v>
          </cell>
          <cell r="G7058" t="str">
            <v>Old</v>
          </cell>
          <cell r="H7058" t="str">
            <v>Flip Cover</v>
          </cell>
          <cell r="J7058">
            <v>600</v>
          </cell>
          <cell r="L7058">
            <v>0</v>
          </cell>
        </row>
        <row r="7059">
          <cell r="A7059" t="str">
            <v>M6</v>
          </cell>
          <cell r="B7059" t="str">
            <v>W24</v>
          </cell>
          <cell r="C7059">
            <v>43265</v>
          </cell>
          <cell r="D7059" t="str">
            <v>B</v>
          </cell>
          <cell r="E7059" t="str">
            <v>IN T/P</v>
          </cell>
          <cell r="G7059" t="str">
            <v>Old</v>
          </cell>
          <cell r="H7059" t="str">
            <v>Clear View Cover</v>
          </cell>
          <cell r="J7059">
            <v>40</v>
          </cell>
          <cell r="L7059">
            <v>0</v>
          </cell>
        </row>
        <row r="7060">
          <cell r="A7060" t="str">
            <v>M6</v>
          </cell>
          <cell r="B7060" t="str">
            <v>W24</v>
          </cell>
          <cell r="C7060">
            <v>43265</v>
          </cell>
          <cell r="D7060" t="str">
            <v>B</v>
          </cell>
          <cell r="E7060" t="str">
            <v>MAIN HEATING</v>
          </cell>
          <cell r="G7060" t="str">
            <v>Old</v>
          </cell>
          <cell r="H7060" t="str">
            <v>Clear View Cover</v>
          </cell>
          <cell r="J7060">
            <v>1622</v>
          </cell>
          <cell r="L7060">
            <v>0</v>
          </cell>
        </row>
        <row r="7061">
          <cell r="A7061" t="str">
            <v>M6</v>
          </cell>
          <cell r="B7061" t="str">
            <v>W24</v>
          </cell>
          <cell r="C7061">
            <v>43265</v>
          </cell>
          <cell r="D7061" t="str">
            <v>B</v>
          </cell>
          <cell r="E7061" t="str">
            <v>MAIN HEATING</v>
          </cell>
          <cell r="G7061" t="str">
            <v>Old</v>
          </cell>
          <cell r="H7061" t="str">
            <v>Clear View Cover</v>
          </cell>
          <cell r="J7061">
            <v>59</v>
          </cell>
          <cell r="L7061">
            <v>0</v>
          </cell>
        </row>
        <row r="7062">
          <cell r="A7062" t="str">
            <v>M6</v>
          </cell>
          <cell r="B7062" t="str">
            <v>W24</v>
          </cell>
          <cell r="C7062">
            <v>43265</v>
          </cell>
          <cell r="D7062" t="str">
            <v>B</v>
          </cell>
          <cell r="E7062" t="str">
            <v>MAIN HEATING</v>
          </cell>
          <cell r="G7062" t="str">
            <v>Old</v>
          </cell>
          <cell r="H7062" t="str">
            <v>Clear View Cover</v>
          </cell>
          <cell r="J7062">
            <v>31</v>
          </cell>
          <cell r="L7062">
            <v>0</v>
          </cell>
        </row>
        <row r="7063">
          <cell r="A7063" t="str">
            <v>M6</v>
          </cell>
          <cell r="B7063" t="str">
            <v>W24</v>
          </cell>
          <cell r="C7063">
            <v>43265</v>
          </cell>
          <cell r="D7063" t="str">
            <v>B</v>
          </cell>
          <cell r="E7063" t="str">
            <v>MAIN HEATING</v>
          </cell>
          <cell r="G7063" t="str">
            <v>Old</v>
          </cell>
          <cell r="H7063" t="str">
            <v>Clear View Cover</v>
          </cell>
          <cell r="J7063">
            <v>21</v>
          </cell>
          <cell r="L7063">
            <v>0</v>
          </cell>
        </row>
        <row r="7064">
          <cell r="A7064" t="str">
            <v>M6</v>
          </cell>
          <cell r="B7064" t="str">
            <v>W24</v>
          </cell>
          <cell r="C7064">
            <v>43265</v>
          </cell>
          <cell r="D7064" t="str">
            <v>B</v>
          </cell>
          <cell r="E7064" t="str">
            <v>MAIN HEATING</v>
          </cell>
          <cell r="G7064" t="str">
            <v>Old</v>
          </cell>
          <cell r="H7064" t="str">
            <v>Clear View Cover</v>
          </cell>
          <cell r="J7064">
            <v>6</v>
          </cell>
          <cell r="L7064">
            <v>0</v>
          </cell>
        </row>
        <row r="7065">
          <cell r="A7065" t="str">
            <v>M6</v>
          </cell>
          <cell r="B7065" t="str">
            <v>W24</v>
          </cell>
          <cell r="C7065">
            <v>43265</v>
          </cell>
          <cell r="D7065" t="str">
            <v>B</v>
          </cell>
          <cell r="E7065" t="str">
            <v>MAIN HEATING</v>
          </cell>
          <cell r="G7065" t="str">
            <v>New</v>
          </cell>
          <cell r="H7065" t="str">
            <v>Clear View Cover</v>
          </cell>
          <cell r="J7065">
            <v>1069</v>
          </cell>
          <cell r="L7065">
            <v>0</v>
          </cell>
        </row>
        <row r="7066">
          <cell r="A7066" t="str">
            <v>M6</v>
          </cell>
          <cell r="B7066" t="str">
            <v>W24</v>
          </cell>
          <cell r="C7066">
            <v>43265</v>
          </cell>
          <cell r="D7066" t="str">
            <v>B</v>
          </cell>
          <cell r="E7066" t="str">
            <v>MAIN HEATING</v>
          </cell>
          <cell r="G7066" t="str">
            <v>Old</v>
          </cell>
          <cell r="H7066" t="str">
            <v>Clear View Cover</v>
          </cell>
          <cell r="J7066">
            <v>1087</v>
          </cell>
          <cell r="L7066">
            <v>0</v>
          </cell>
        </row>
        <row r="7067">
          <cell r="A7067" t="str">
            <v>M6</v>
          </cell>
          <cell r="B7067" t="str">
            <v>W24</v>
          </cell>
          <cell r="C7067">
            <v>43265</v>
          </cell>
          <cell r="D7067" t="str">
            <v>B</v>
          </cell>
          <cell r="E7067" t="str">
            <v>MAIN HEATING</v>
          </cell>
          <cell r="G7067" t="str">
            <v>Old</v>
          </cell>
          <cell r="H7067" t="str">
            <v>Clear View Cover</v>
          </cell>
          <cell r="J7067">
            <v>124</v>
          </cell>
          <cell r="L7067">
            <v>0</v>
          </cell>
        </row>
        <row r="7068">
          <cell r="A7068" t="str">
            <v>M6</v>
          </cell>
          <cell r="B7068" t="str">
            <v>W24</v>
          </cell>
          <cell r="C7068">
            <v>43265</v>
          </cell>
          <cell r="D7068" t="str">
            <v>B</v>
          </cell>
          <cell r="E7068" t="str">
            <v>MAIN HEATING</v>
          </cell>
          <cell r="G7068" t="str">
            <v>Old</v>
          </cell>
          <cell r="H7068" t="str">
            <v>Clear View Cover</v>
          </cell>
          <cell r="J7068">
            <v>168</v>
          </cell>
          <cell r="L7068">
            <v>0</v>
          </cell>
        </row>
        <row r="7069">
          <cell r="A7069" t="str">
            <v>M6</v>
          </cell>
          <cell r="B7069" t="str">
            <v>W24</v>
          </cell>
          <cell r="C7069">
            <v>43265</v>
          </cell>
          <cell r="D7069" t="str">
            <v>B</v>
          </cell>
          <cell r="E7069" t="str">
            <v>MAIN HEATING</v>
          </cell>
          <cell r="G7069" t="str">
            <v>Old</v>
          </cell>
          <cell r="H7069" t="str">
            <v>Clear View Cover</v>
          </cell>
          <cell r="J7069">
            <v>594</v>
          </cell>
          <cell r="L7069">
            <v>0</v>
          </cell>
        </row>
        <row r="7070">
          <cell r="A7070" t="str">
            <v>M6</v>
          </cell>
          <cell r="B7070" t="str">
            <v>W24</v>
          </cell>
          <cell r="C7070">
            <v>43265</v>
          </cell>
          <cell r="D7070" t="str">
            <v>B</v>
          </cell>
          <cell r="E7070" t="str">
            <v>MAIN HEATING</v>
          </cell>
          <cell r="G7070" t="str">
            <v>New</v>
          </cell>
          <cell r="H7070" t="str">
            <v>Clear View Cover</v>
          </cell>
          <cell r="J7070">
            <v>870</v>
          </cell>
          <cell r="L7070">
            <v>0</v>
          </cell>
        </row>
        <row r="7071">
          <cell r="A7071" t="str">
            <v>M6</v>
          </cell>
          <cell r="B7071" t="str">
            <v>W24</v>
          </cell>
          <cell r="C7071">
            <v>43265</v>
          </cell>
          <cell r="D7071" t="str">
            <v>B</v>
          </cell>
          <cell r="E7071" t="str">
            <v>ASSY</v>
          </cell>
          <cell r="G7071" t="str">
            <v>Old Silicon</v>
          </cell>
          <cell r="H7071" t="str">
            <v>Silicon</v>
          </cell>
          <cell r="J7071">
            <v>408</v>
          </cell>
          <cell r="L7071">
            <v>1</v>
          </cell>
        </row>
        <row r="7072">
          <cell r="A7072" t="str">
            <v>M6</v>
          </cell>
          <cell r="B7072" t="str">
            <v>W24</v>
          </cell>
          <cell r="C7072">
            <v>43265</v>
          </cell>
          <cell r="D7072" t="str">
            <v>B</v>
          </cell>
          <cell r="E7072" t="str">
            <v>ASSY</v>
          </cell>
          <cell r="G7072" t="str">
            <v>Old Silicon</v>
          </cell>
          <cell r="H7072" t="str">
            <v>Silicon</v>
          </cell>
          <cell r="J7072">
            <v>401</v>
          </cell>
          <cell r="L7072">
            <v>1</v>
          </cell>
        </row>
        <row r="7073">
          <cell r="A7073" t="str">
            <v>M6</v>
          </cell>
          <cell r="B7073" t="str">
            <v>W24</v>
          </cell>
          <cell r="C7073">
            <v>43265</v>
          </cell>
          <cell r="D7073" t="str">
            <v>B</v>
          </cell>
          <cell r="E7073" t="str">
            <v>PACKING</v>
          </cell>
          <cell r="G7073" t="str">
            <v>Old</v>
          </cell>
          <cell r="H7073" t="str">
            <v>Clear View Cover</v>
          </cell>
          <cell r="J7073">
            <v>1171</v>
          </cell>
          <cell r="L7073">
            <v>11</v>
          </cell>
        </row>
        <row r="7074">
          <cell r="A7074" t="str">
            <v>M6</v>
          </cell>
          <cell r="B7074" t="str">
            <v>W24</v>
          </cell>
          <cell r="C7074">
            <v>43265</v>
          </cell>
          <cell r="D7074" t="str">
            <v>B</v>
          </cell>
          <cell r="E7074" t="str">
            <v>PACKING</v>
          </cell>
          <cell r="G7074" t="str">
            <v>New</v>
          </cell>
          <cell r="H7074" t="str">
            <v>Clear View Cover</v>
          </cell>
          <cell r="J7074">
            <v>165</v>
          </cell>
          <cell r="L7074">
            <v>5</v>
          </cell>
        </row>
        <row r="7075">
          <cell r="A7075" t="str">
            <v>M6</v>
          </cell>
          <cell r="B7075" t="str">
            <v>W24</v>
          </cell>
          <cell r="C7075">
            <v>43265</v>
          </cell>
          <cell r="D7075" t="str">
            <v>B</v>
          </cell>
          <cell r="E7075" t="str">
            <v>PACKING</v>
          </cell>
          <cell r="G7075" t="str">
            <v>New</v>
          </cell>
          <cell r="H7075" t="str">
            <v>Clear View Cover</v>
          </cell>
          <cell r="J7075">
            <v>124</v>
          </cell>
          <cell r="L7075">
            <v>4</v>
          </cell>
        </row>
        <row r="7076">
          <cell r="A7076" t="str">
            <v>M6</v>
          </cell>
          <cell r="B7076" t="str">
            <v>W24</v>
          </cell>
          <cell r="C7076">
            <v>43265</v>
          </cell>
          <cell r="D7076" t="str">
            <v>B</v>
          </cell>
          <cell r="E7076" t="str">
            <v>PACKING</v>
          </cell>
          <cell r="G7076" t="str">
            <v>New</v>
          </cell>
          <cell r="H7076" t="str">
            <v>Clear View Cover</v>
          </cell>
          <cell r="J7076">
            <v>501</v>
          </cell>
          <cell r="L7076">
            <v>6</v>
          </cell>
        </row>
        <row r="7077">
          <cell r="A7077" t="str">
            <v>M6</v>
          </cell>
          <cell r="B7077" t="str">
            <v>W24</v>
          </cell>
          <cell r="C7077">
            <v>43265</v>
          </cell>
          <cell r="D7077" t="str">
            <v>B</v>
          </cell>
          <cell r="E7077" t="str">
            <v>PACKING</v>
          </cell>
          <cell r="G7077" t="str">
            <v>Old</v>
          </cell>
          <cell r="H7077" t="str">
            <v>Clear View Cover</v>
          </cell>
          <cell r="J7077">
            <v>69</v>
          </cell>
          <cell r="L7077">
            <v>2</v>
          </cell>
        </row>
        <row r="7078">
          <cell r="A7078" t="str">
            <v>M6</v>
          </cell>
          <cell r="B7078" t="str">
            <v>W24</v>
          </cell>
          <cell r="C7078">
            <v>43265</v>
          </cell>
          <cell r="D7078" t="str">
            <v>B</v>
          </cell>
          <cell r="E7078" t="str">
            <v>PACKING</v>
          </cell>
          <cell r="G7078" t="str">
            <v>Old</v>
          </cell>
          <cell r="H7078" t="str">
            <v>Clear View Cover</v>
          </cell>
          <cell r="J7078">
            <v>162</v>
          </cell>
          <cell r="L7078">
            <v>2</v>
          </cell>
        </row>
        <row r="7079">
          <cell r="A7079" t="str">
            <v>M6</v>
          </cell>
          <cell r="B7079" t="str">
            <v>W24</v>
          </cell>
          <cell r="C7079">
            <v>43265</v>
          </cell>
          <cell r="D7079" t="str">
            <v>B</v>
          </cell>
          <cell r="E7079" t="str">
            <v>PACKING</v>
          </cell>
          <cell r="G7079" t="str">
            <v>Old</v>
          </cell>
          <cell r="H7079" t="str">
            <v>Clear View Cover</v>
          </cell>
          <cell r="J7079">
            <v>607</v>
          </cell>
          <cell r="L7079">
            <v>7</v>
          </cell>
        </row>
        <row r="7080">
          <cell r="A7080" t="str">
            <v>M6</v>
          </cell>
          <cell r="B7080" t="str">
            <v>W24</v>
          </cell>
          <cell r="C7080">
            <v>43265</v>
          </cell>
          <cell r="D7080" t="str">
            <v>B</v>
          </cell>
          <cell r="E7080" t="str">
            <v>PACKING</v>
          </cell>
          <cell r="G7080" t="str">
            <v>Old</v>
          </cell>
          <cell r="H7080" t="str">
            <v>Clear View Cover</v>
          </cell>
          <cell r="J7080">
            <v>730</v>
          </cell>
          <cell r="L7080">
            <v>7</v>
          </cell>
        </row>
        <row r="7081">
          <cell r="A7081" t="str">
            <v>M6</v>
          </cell>
          <cell r="B7081" t="str">
            <v>W24</v>
          </cell>
          <cell r="C7081">
            <v>43265</v>
          </cell>
          <cell r="D7081" t="str">
            <v>B</v>
          </cell>
          <cell r="E7081" t="str">
            <v>PACKING</v>
          </cell>
          <cell r="G7081" t="str">
            <v>Old</v>
          </cell>
          <cell r="H7081" t="str">
            <v>Clear View Cover</v>
          </cell>
          <cell r="J7081">
            <v>75</v>
          </cell>
          <cell r="L7081">
            <v>0</v>
          </cell>
        </row>
        <row r="7082">
          <cell r="A7082" t="str">
            <v>M6</v>
          </cell>
          <cell r="B7082" t="str">
            <v>W24</v>
          </cell>
          <cell r="C7082">
            <v>43265</v>
          </cell>
          <cell r="D7082" t="str">
            <v>B</v>
          </cell>
          <cell r="E7082" t="str">
            <v>PACKING</v>
          </cell>
          <cell r="G7082" t="str">
            <v>Old</v>
          </cell>
          <cell r="H7082" t="str">
            <v>Clear View Cover</v>
          </cell>
          <cell r="J7082">
            <v>102</v>
          </cell>
          <cell r="L7082">
            <v>0</v>
          </cell>
        </row>
        <row r="7083">
          <cell r="A7083" t="str">
            <v>M6</v>
          </cell>
          <cell r="B7083" t="str">
            <v>W24</v>
          </cell>
          <cell r="C7083">
            <v>43265</v>
          </cell>
          <cell r="D7083" t="str">
            <v>B</v>
          </cell>
          <cell r="E7083" t="str">
            <v>PACKING</v>
          </cell>
          <cell r="G7083" t="str">
            <v>New</v>
          </cell>
          <cell r="H7083" t="str">
            <v>Clear View Cover</v>
          </cell>
          <cell r="J7083">
            <v>805</v>
          </cell>
          <cell r="L7083">
            <v>10</v>
          </cell>
        </row>
        <row r="7084">
          <cell r="A7084" t="str">
            <v>M6</v>
          </cell>
          <cell r="B7084" t="str">
            <v>W24</v>
          </cell>
          <cell r="C7084">
            <v>43265</v>
          </cell>
          <cell r="D7084" t="str">
            <v>B</v>
          </cell>
          <cell r="E7084" t="str">
            <v>PACKING</v>
          </cell>
          <cell r="G7084" t="str">
            <v>Old</v>
          </cell>
          <cell r="H7084" t="str">
            <v>Flip Cover</v>
          </cell>
          <cell r="J7084">
            <v>1485</v>
          </cell>
          <cell r="L7084">
            <v>5</v>
          </cell>
        </row>
        <row r="7085">
          <cell r="A7085" t="str">
            <v>M6</v>
          </cell>
          <cell r="B7085" t="str">
            <v>W24</v>
          </cell>
          <cell r="C7085">
            <v>43265</v>
          </cell>
          <cell r="D7085" t="str">
            <v>B</v>
          </cell>
          <cell r="E7085" t="str">
            <v>PACKING</v>
          </cell>
          <cell r="G7085" t="str">
            <v>Old</v>
          </cell>
          <cell r="H7085" t="str">
            <v>Flip Cover</v>
          </cell>
          <cell r="J7085">
            <v>2369</v>
          </cell>
          <cell r="L7085">
            <v>9</v>
          </cell>
        </row>
        <row r="7086">
          <cell r="A7086" t="str">
            <v>M6</v>
          </cell>
          <cell r="B7086" t="str">
            <v>W24</v>
          </cell>
          <cell r="C7086">
            <v>43265</v>
          </cell>
          <cell r="D7086" t="str">
            <v>B</v>
          </cell>
          <cell r="E7086" t="str">
            <v>ASSY</v>
          </cell>
          <cell r="G7086" t="str">
            <v>Old</v>
          </cell>
          <cell r="H7086" t="str">
            <v>Book cover</v>
          </cell>
          <cell r="J7086">
            <v>490</v>
          </cell>
          <cell r="L7086">
            <v>2</v>
          </cell>
        </row>
        <row r="7087">
          <cell r="A7087" t="str">
            <v>M6</v>
          </cell>
          <cell r="B7087" t="str">
            <v>W24</v>
          </cell>
          <cell r="C7087">
            <v>43265</v>
          </cell>
          <cell r="D7087" t="str">
            <v>B</v>
          </cell>
          <cell r="E7087" t="str">
            <v>ASSY</v>
          </cell>
          <cell r="G7087" t="str">
            <v>Old</v>
          </cell>
          <cell r="H7087" t="str">
            <v>Book cover</v>
          </cell>
          <cell r="J7087">
            <v>1238</v>
          </cell>
          <cell r="L7087">
            <v>4</v>
          </cell>
        </row>
        <row r="7088">
          <cell r="A7088" t="str">
            <v>M6</v>
          </cell>
          <cell r="B7088" t="str">
            <v>W24</v>
          </cell>
          <cell r="C7088">
            <v>43265</v>
          </cell>
          <cell r="D7088" t="str">
            <v>B</v>
          </cell>
          <cell r="E7088" t="str">
            <v>ASSY</v>
          </cell>
          <cell r="G7088" t="str">
            <v>Old</v>
          </cell>
          <cell r="H7088" t="str">
            <v>Book cover</v>
          </cell>
          <cell r="J7088">
            <v>506</v>
          </cell>
          <cell r="L7088">
            <v>1</v>
          </cell>
        </row>
        <row r="7089">
          <cell r="A7089" t="str">
            <v>M6</v>
          </cell>
          <cell r="B7089" t="str">
            <v>W24</v>
          </cell>
          <cell r="C7089">
            <v>43265</v>
          </cell>
          <cell r="D7089" t="str">
            <v>B</v>
          </cell>
          <cell r="E7089" t="str">
            <v>ASSY</v>
          </cell>
          <cell r="G7089" t="str">
            <v>Old</v>
          </cell>
          <cell r="H7089" t="str">
            <v>Book cover</v>
          </cell>
          <cell r="J7089">
            <v>337</v>
          </cell>
          <cell r="L7089">
            <v>1</v>
          </cell>
        </row>
        <row r="7090">
          <cell r="A7090" t="str">
            <v>M6</v>
          </cell>
          <cell r="B7090" t="str">
            <v>W24</v>
          </cell>
          <cell r="C7090">
            <v>43265</v>
          </cell>
          <cell r="D7090" t="str">
            <v>B</v>
          </cell>
          <cell r="E7090" t="str">
            <v>ASSY</v>
          </cell>
          <cell r="G7090" t="str">
            <v>Old</v>
          </cell>
          <cell r="H7090" t="str">
            <v>Book cover</v>
          </cell>
          <cell r="J7090">
            <v>21</v>
          </cell>
          <cell r="L7090">
            <v>0</v>
          </cell>
        </row>
        <row r="7091">
          <cell r="A7091" t="str">
            <v>M6</v>
          </cell>
          <cell r="B7091" t="str">
            <v>W24</v>
          </cell>
          <cell r="C7091">
            <v>43265</v>
          </cell>
          <cell r="D7091" t="str">
            <v>B</v>
          </cell>
          <cell r="E7091" t="str">
            <v>ASSY</v>
          </cell>
          <cell r="G7091" t="str">
            <v>New</v>
          </cell>
          <cell r="H7091" t="str">
            <v>Clear View Cover</v>
          </cell>
          <cell r="J7091">
            <v>603</v>
          </cell>
          <cell r="L7091">
            <v>0</v>
          </cell>
        </row>
        <row r="7092">
          <cell r="A7092" t="str">
            <v>M6</v>
          </cell>
          <cell r="B7092" t="str">
            <v>W24</v>
          </cell>
          <cell r="C7092">
            <v>43265</v>
          </cell>
          <cell r="D7092" t="str">
            <v>B</v>
          </cell>
          <cell r="E7092" t="str">
            <v>ASSY</v>
          </cell>
          <cell r="G7092" t="str">
            <v>New</v>
          </cell>
          <cell r="H7092" t="str">
            <v>Clear View Cover</v>
          </cell>
          <cell r="J7092">
            <v>1672</v>
          </cell>
          <cell r="L7092">
            <v>0</v>
          </cell>
        </row>
        <row r="7093">
          <cell r="A7093" t="str">
            <v>M6</v>
          </cell>
          <cell r="B7093" t="str">
            <v>W24</v>
          </cell>
          <cell r="C7093">
            <v>43265</v>
          </cell>
          <cell r="D7093" t="str">
            <v>B</v>
          </cell>
          <cell r="E7093" t="str">
            <v>ASSY</v>
          </cell>
          <cell r="G7093" t="str">
            <v>New</v>
          </cell>
          <cell r="H7093" t="str">
            <v>Clear View Cover</v>
          </cell>
          <cell r="J7093">
            <v>1052</v>
          </cell>
          <cell r="L7093">
            <v>0</v>
          </cell>
        </row>
        <row r="7094">
          <cell r="A7094" t="str">
            <v>M6</v>
          </cell>
          <cell r="B7094" t="str">
            <v>W24</v>
          </cell>
          <cell r="C7094">
            <v>43265</v>
          </cell>
          <cell r="D7094" t="str">
            <v>B</v>
          </cell>
          <cell r="E7094" t="str">
            <v>ASSY</v>
          </cell>
          <cell r="G7094" t="str">
            <v>Old</v>
          </cell>
          <cell r="H7094" t="str">
            <v>Flip Cover</v>
          </cell>
          <cell r="J7094">
            <v>1832</v>
          </cell>
          <cell r="L7094">
            <v>8</v>
          </cell>
        </row>
        <row r="7095">
          <cell r="A7095" t="str">
            <v>M6</v>
          </cell>
          <cell r="B7095" t="str">
            <v>W24</v>
          </cell>
          <cell r="C7095">
            <v>43265</v>
          </cell>
          <cell r="D7095" t="str">
            <v>B</v>
          </cell>
          <cell r="E7095" t="str">
            <v>ASSY</v>
          </cell>
          <cell r="G7095" t="str">
            <v>Old</v>
          </cell>
          <cell r="H7095" t="str">
            <v>Clear View Cover</v>
          </cell>
          <cell r="J7095">
            <v>559</v>
          </cell>
          <cell r="L7095">
            <v>0</v>
          </cell>
        </row>
        <row r="7096">
          <cell r="A7096" t="str">
            <v>M6</v>
          </cell>
          <cell r="B7096" t="str">
            <v>W24</v>
          </cell>
          <cell r="C7096">
            <v>43265</v>
          </cell>
          <cell r="D7096" t="str">
            <v>B</v>
          </cell>
          <cell r="E7096" t="str">
            <v>ASSY</v>
          </cell>
          <cell r="G7096" t="str">
            <v>Old</v>
          </cell>
          <cell r="H7096" t="str">
            <v>Flip Cover</v>
          </cell>
          <cell r="J7096">
            <v>812</v>
          </cell>
          <cell r="L7096">
            <v>0</v>
          </cell>
        </row>
        <row r="7097">
          <cell r="A7097" t="str">
            <v>M6</v>
          </cell>
          <cell r="B7097" t="str">
            <v>W24</v>
          </cell>
          <cell r="C7097">
            <v>43265</v>
          </cell>
          <cell r="D7097" t="str">
            <v>B</v>
          </cell>
          <cell r="E7097" t="str">
            <v>ASSY</v>
          </cell>
          <cell r="G7097" t="str">
            <v>Old</v>
          </cell>
          <cell r="H7097" t="str">
            <v>Clear View Cover</v>
          </cell>
          <cell r="J7097">
            <v>886</v>
          </cell>
          <cell r="L7097">
            <v>8</v>
          </cell>
        </row>
        <row r="7098">
          <cell r="A7098" t="str">
            <v>M6</v>
          </cell>
          <cell r="B7098" t="str">
            <v>W24</v>
          </cell>
          <cell r="C7098">
            <v>43266</v>
          </cell>
          <cell r="D7098" t="str">
            <v>B</v>
          </cell>
          <cell r="E7098" t="str">
            <v>PACKING</v>
          </cell>
          <cell r="G7098" t="str">
            <v>Old</v>
          </cell>
          <cell r="H7098" t="str">
            <v>Book cover</v>
          </cell>
          <cell r="J7098">
            <v>1006</v>
          </cell>
          <cell r="L7098">
            <v>6</v>
          </cell>
        </row>
        <row r="7099">
          <cell r="A7099" t="str">
            <v>M6</v>
          </cell>
          <cell r="B7099" t="str">
            <v>W24</v>
          </cell>
          <cell r="C7099">
            <v>43266</v>
          </cell>
          <cell r="D7099" t="str">
            <v>B</v>
          </cell>
          <cell r="E7099" t="str">
            <v>PACKING</v>
          </cell>
          <cell r="G7099" t="str">
            <v>Old Silicon</v>
          </cell>
          <cell r="H7099" t="str">
            <v>Silicon</v>
          </cell>
          <cell r="J7099">
            <v>776</v>
          </cell>
          <cell r="L7099">
            <v>56</v>
          </cell>
        </row>
        <row r="7100">
          <cell r="A7100" t="str">
            <v>M6</v>
          </cell>
          <cell r="B7100" t="str">
            <v>W24</v>
          </cell>
          <cell r="C7100">
            <v>43266</v>
          </cell>
          <cell r="D7100" t="str">
            <v>B</v>
          </cell>
          <cell r="E7100" t="str">
            <v>PACKING</v>
          </cell>
          <cell r="G7100" t="str">
            <v>Old Silicon</v>
          </cell>
          <cell r="H7100" t="str">
            <v>Silicon</v>
          </cell>
          <cell r="J7100">
            <v>743</v>
          </cell>
          <cell r="L7100">
            <v>23</v>
          </cell>
        </row>
        <row r="7101">
          <cell r="A7101" t="str">
            <v>M6</v>
          </cell>
          <cell r="B7101" t="str">
            <v>W24</v>
          </cell>
          <cell r="C7101">
            <v>43266</v>
          </cell>
          <cell r="D7101" t="str">
            <v>B</v>
          </cell>
          <cell r="E7101" t="str">
            <v>PACKING</v>
          </cell>
          <cell r="G7101" t="str">
            <v>Old</v>
          </cell>
          <cell r="H7101" t="str">
            <v>Clear View Cover</v>
          </cell>
          <cell r="J7101">
            <v>1611</v>
          </cell>
          <cell r="L7101">
            <v>11</v>
          </cell>
        </row>
        <row r="7102">
          <cell r="A7102" t="str">
            <v>M6</v>
          </cell>
          <cell r="B7102" t="str">
            <v>W24</v>
          </cell>
          <cell r="C7102">
            <v>43266</v>
          </cell>
          <cell r="D7102" t="str">
            <v>B</v>
          </cell>
          <cell r="E7102" t="str">
            <v>PACKING</v>
          </cell>
          <cell r="G7102" t="str">
            <v>Old</v>
          </cell>
          <cell r="H7102" t="str">
            <v>Clear View Cover</v>
          </cell>
          <cell r="J7102">
            <v>444</v>
          </cell>
          <cell r="L7102">
            <v>4</v>
          </cell>
        </row>
        <row r="7103">
          <cell r="A7103" t="str">
            <v>M6</v>
          </cell>
          <cell r="B7103" t="str">
            <v>W24</v>
          </cell>
          <cell r="C7103">
            <v>43266</v>
          </cell>
          <cell r="D7103" t="str">
            <v>B</v>
          </cell>
          <cell r="E7103" t="str">
            <v>PACKING</v>
          </cell>
          <cell r="G7103" t="str">
            <v>Old</v>
          </cell>
          <cell r="H7103" t="str">
            <v>Clear View Cover</v>
          </cell>
          <cell r="J7103">
            <v>27</v>
          </cell>
          <cell r="L7103">
            <v>0</v>
          </cell>
        </row>
        <row r="7104">
          <cell r="A7104" t="str">
            <v>M6</v>
          </cell>
          <cell r="B7104" t="str">
            <v>W24</v>
          </cell>
          <cell r="C7104">
            <v>43266</v>
          </cell>
          <cell r="D7104" t="str">
            <v>B</v>
          </cell>
          <cell r="E7104" t="str">
            <v>PACKING</v>
          </cell>
          <cell r="G7104" t="str">
            <v>Old</v>
          </cell>
          <cell r="H7104" t="str">
            <v>Clear View Cover</v>
          </cell>
          <cell r="J7104">
            <v>870</v>
          </cell>
          <cell r="L7104">
            <v>11</v>
          </cell>
        </row>
        <row r="7105">
          <cell r="A7105" t="str">
            <v>M6</v>
          </cell>
          <cell r="B7105" t="str">
            <v>W24</v>
          </cell>
          <cell r="C7105">
            <v>43266</v>
          </cell>
          <cell r="D7105" t="str">
            <v>B</v>
          </cell>
          <cell r="E7105" t="str">
            <v>PACKING</v>
          </cell>
          <cell r="G7105" t="str">
            <v>Old</v>
          </cell>
          <cell r="H7105" t="str">
            <v>Flip Cover</v>
          </cell>
          <cell r="J7105">
            <v>1840</v>
          </cell>
          <cell r="L7105">
            <v>9</v>
          </cell>
        </row>
        <row r="7106">
          <cell r="A7106" t="str">
            <v>M6</v>
          </cell>
          <cell r="B7106" t="str">
            <v>W24</v>
          </cell>
          <cell r="C7106">
            <v>43266</v>
          </cell>
          <cell r="D7106" t="str">
            <v>B</v>
          </cell>
          <cell r="E7106" t="str">
            <v>PACKING</v>
          </cell>
          <cell r="G7106" t="str">
            <v>Old</v>
          </cell>
          <cell r="H7106" t="str">
            <v>Clear View Cover</v>
          </cell>
          <cell r="J7106">
            <v>160</v>
          </cell>
          <cell r="L7106">
            <v>5</v>
          </cell>
        </row>
        <row r="7107">
          <cell r="A7107" t="str">
            <v>M6</v>
          </cell>
          <cell r="B7107" t="str">
            <v>W24</v>
          </cell>
          <cell r="C7107">
            <v>43266</v>
          </cell>
          <cell r="D7107" t="str">
            <v>B</v>
          </cell>
          <cell r="E7107" t="str">
            <v>PACKING</v>
          </cell>
          <cell r="G7107" t="str">
            <v>Old</v>
          </cell>
          <cell r="H7107" t="str">
            <v>Clear View Cover</v>
          </cell>
          <cell r="J7107">
            <v>520</v>
          </cell>
          <cell r="L7107">
            <v>5</v>
          </cell>
        </row>
        <row r="7108">
          <cell r="A7108" t="str">
            <v>M6</v>
          </cell>
          <cell r="B7108" t="str">
            <v>W24</v>
          </cell>
          <cell r="C7108">
            <v>43266</v>
          </cell>
          <cell r="D7108" t="str">
            <v>B</v>
          </cell>
          <cell r="E7108" t="str">
            <v>PACKING</v>
          </cell>
          <cell r="G7108" t="str">
            <v>Old</v>
          </cell>
          <cell r="H7108" t="str">
            <v>Clear View Cover</v>
          </cell>
          <cell r="J7108">
            <v>200</v>
          </cell>
          <cell r="L7108">
            <v>10</v>
          </cell>
        </row>
        <row r="7109">
          <cell r="A7109" t="str">
            <v>M6</v>
          </cell>
          <cell r="B7109" t="str">
            <v>W24</v>
          </cell>
          <cell r="C7109">
            <v>43266</v>
          </cell>
          <cell r="D7109" t="str">
            <v>B</v>
          </cell>
          <cell r="E7109" t="str">
            <v>PACKING</v>
          </cell>
          <cell r="G7109" t="str">
            <v>New</v>
          </cell>
          <cell r="H7109" t="str">
            <v>Clear View Cover</v>
          </cell>
          <cell r="J7109">
            <v>1085</v>
          </cell>
          <cell r="L7109">
            <v>5</v>
          </cell>
        </row>
        <row r="7110">
          <cell r="A7110" t="str">
            <v>M6</v>
          </cell>
          <cell r="B7110" t="str">
            <v>W24</v>
          </cell>
          <cell r="C7110">
            <v>43266</v>
          </cell>
          <cell r="D7110" t="str">
            <v>B</v>
          </cell>
          <cell r="E7110" t="str">
            <v>PACKING</v>
          </cell>
          <cell r="G7110" t="str">
            <v>New</v>
          </cell>
          <cell r="H7110" t="str">
            <v>Clear View Cover</v>
          </cell>
          <cell r="J7110">
            <v>2277</v>
          </cell>
          <cell r="L7110">
            <v>12</v>
          </cell>
        </row>
        <row r="7111">
          <cell r="A7111" t="str">
            <v>M6</v>
          </cell>
          <cell r="B7111" t="str">
            <v>W24</v>
          </cell>
          <cell r="C7111">
            <v>43266</v>
          </cell>
          <cell r="D7111" t="str">
            <v>B</v>
          </cell>
          <cell r="E7111" t="str">
            <v>ASSY</v>
          </cell>
          <cell r="G7111" t="str">
            <v>Old Silicon</v>
          </cell>
          <cell r="H7111" t="str">
            <v>Silicon</v>
          </cell>
          <cell r="J7111">
            <v>333</v>
          </cell>
          <cell r="L7111">
            <v>1</v>
          </cell>
        </row>
        <row r="7112">
          <cell r="A7112" t="str">
            <v>M6</v>
          </cell>
          <cell r="B7112" t="str">
            <v>W24</v>
          </cell>
          <cell r="C7112">
            <v>43266</v>
          </cell>
          <cell r="D7112" t="str">
            <v>B</v>
          </cell>
          <cell r="E7112" t="str">
            <v>ASSY</v>
          </cell>
          <cell r="G7112" t="str">
            <v>Old Silicon</v>
          </cell>
          <cell r="H7112" t="str">
            <v>Silicon</v>
          </cell>
          <cell r="J7112">
            <v>466</v>
          </cell>
          <cell r="L7112">
            <v>1</v>
          </cell>
        </row>
        <row r="7113">
          <cell r="A7113" t="str">
            <v>M6</v>
          </cell>
          <cell r="B7113" t="str">
            <v>W24</v>
          </cell>
          <cell r="C7113">
            <v>43266</v>
          </cell>
          <cell r="D7113" t="str">
            <v>B</v>
          </cell>
          <cell r="E7113" t="str">
            <v>ASSY</v>
          </cell>
          <cell r="G7113" t="str">
            <v>New Silicon</v>
          </cell>
          <cell r="H7113" t="str">
            <v>Silicon</v>
          </cell>
          <cell r="J7113">
            <v>514</v>
          </cell>
          <cell r="L7113">
            <v>0</v>
          </cell>
        </row>
        <row r="7114">
          <cell r="A7114" t="str">
            <v>M6</v>
          </cell>
          <cell r="B7114" t="str">
            <v>W24</v>
          </cell>
          <cell r="C7114">
            <v>43266</v>
          </cell>
          <cell r="D7114" t="str">
            <v>B</v>
          </cell>
          <cell r="E7114" t="str">
            <v>ASSY</v>
          </cell>
          <cell r="G7114" t="str">
            <v>New Silicon</v>
          </cell>
          <cell r="H7114" t="str">
            <v>Silicon</v>
          </cell>
          <cell r="J7114">
            <v>72</v>
          </cell>
          <cell r="L7114">
            <v>1</v>
          </cell>
        </row>
        <row r="7115">
          <cell r="A7115" t="str">
            <v>M6</v>
          </cell>
          <cell r="B7115" t="str">
            <v>W24</v>
          </cell>
          <cell r="C7115">
            <v>43266</v>
          </cell>
          <cell r="D7115" t="str">
            <v>B</v>
          </cell>
          <cell r="E7115" t="str">
            <v>ASSY</v>
          </cell>
          <cell r="G7115" t="str">
            <v>New</v>
          </cell>
          <cell r="H7115" t="str">
            <v>Clear View Cover</v>
          </cell>
          <cell r="J7115">
            <v>2659</v>
          </cell>
          <cell r="L7115">
            <v>0</v>
          </cell>
        </row>
        <row r="7116">
          <cell r="A7116" t="str">
            <v>M6</v>
          </cell>
          <cell r="B7116" t="str">
            <v>W24</v>
          </cell>
          <cell r="C7116">
            <v>43266</v>
          </cell>
          <cell r="D7116" t="str">
            <v>B</v>
          </cell>
          <cell r="E7116" t="str">
            <v>ASSY</v>
          </cell>
          <cell r="G7116" t="str">
            <v>New</v>
          </cell>
          <cell r="H7116" t="str">
            <v>Clear View Cover</v>
          </cell>
          <cell r="J7116">
            <v>92</v>
          </cell>
          <cell r="L7116">
            <v>0</v>
          </cell>
        </row>
        <row r="7117">
          <cell r="A7117" t="str">
            <v>M6</v>
          </cell>
          <cell r="B7117" t="str">
            <v>W24</v>
          </cell>
          <cell r="C7117">
            <v>43266</v>
          </cell>
          <cell r="D7117" t="str">
            <v>B</v>
          </cell>
          <cell r="E7117" t="str">
            <v>ASSY</v>
          </cell>
          <cell r="G7117" t="str">
            <v>New</v>
          </cell>
          <cell r="H7117" t="str">
            <v>Clear View Cover</v>
          </cell>
          <cell r="J7117">
            <v>77</v>
          </cell>
          <cell r="L7117">
            <v>0</v>
          </cell>
        </row>
        <row r="7118">
          <cell r="A7118" t="str">
            <v>M6</v>
          </cell>
          <cell r="B7118" t="str">
            <v>W24</v>
          </cell>
          <cell r="C7118">
            <v>43266</v>
          </cell>
          <cell r="D7118" t="str">
            <v>B</v>
          </cell>
          <cell r="E7118" t="str">
            <v>MAIN HEATING</v>
          </cell>
          <cell r="G7118" t="str">
            <v>New</v>
          </cell>
          <cell r="H7118" t="str">
            <v>Clear View Cover</v>
          </cell>
          <cell r="J7118">
            <v>2165</v>
          </cell>
          <cell r="L7118">
            <v>5</v>
          </cell>
        </row>
        <row r="7119">
          <cell r="A7119" t="str">
            <v>M6</v>
          </cell>
          <cell r="B7119" t="str">
            <v>W24</v>
          </cell>
          <cell r="C7119">
            <v>43266</v>
          </cell>
          <cell r="D7119" t="str">
            <v>B</v>
          </cell>
          <cell r="E7119" t="str">
            <v>MAIN HEATING</v>
          </cell>
          <cell r="G7119" t="str">
            <v>New</v>
          </cell>
          <cell r="H7119" t="str">
            <v>Clear View Cover</v>
          </cell>
          <cell r="J7119">
            <v>1407</v>
          </cell>
          <cell r="L7119">
            <v>2</v>
          </cell>
        </row>
        <row r="7120">
          <cell r="A7120" t="str">
            <v>M6</v>
          </cell>
          <cell r="B7120" t="str">
            <v>W24</v>
          </cell>
          <cell r="C7120">
            <v>43266</v>
          </cell>
          <cell r="D7120" t="str">
            <v>B</v>
          </cell>
          <cell r="E7120" t="str">
            <v>MAIN HEATING</v>
          </cell>
          <cell r="G7120" t="str">
            <v>New</v>
          </cell>
          <cell r="H7120" t="str">
            <v>Clear View Cover</v>
          </cell>
          <cell r="J7120">
            <v>1085</v>
          </cell>
          <cell r="L7120">
            <v>5</v>
          </cell>
        </row>
        <row r="7121">
          <cell r="A7121" t="str">
            <v>M6</v>
          </cell>
          <cell r="B7121" t="str">
            <v>W24</v>
          </cell>
          <cell r="C7121">
            <v>43266</v>
          </cell>
          <cell r="D7121" t="str">
            <v>B</v>
          </cell>
          <cell r="E7121" t="str">
            <v>MAIN HEATING</v>
          </cell>
          <cell r="G7121" t="str">
            <v>Old</v>
          </cell>
          <cell r="H7121" t="str">
            <v>Clear View Cover</v>
          </cell>
          <cell r="J7121">
            <v>1008</v>
          </cell>
          <cell r="L7121">
            <v>6</v>
          </cell>
        </row>
        <row r="7122">
          <cell r="A7122" t="str">
            <v>M6</v>
          </cell>
          <cell r="B7122" t="str">
            <v>W24</v>
          </cell>
          <cell r="C7122">
            <v>43266</v>
          </cell>
          <cell r="D7122" t="str">
            <v>B</v>
          </cell>
          <cell r="E7122" t="str">
            <v>MAIN HEATING</v>
          </cell>
          <cell r="G7122" t="str">
            <v>Old</v>
          </cell>
          <cell r="H7122" t="str">
            <v>Clear View Cover</v>
          </cell>
          <cell r="J7122">
            <v>221</v>
          </cell>
          <cell r="L7122">
            <v>0</v>
          </cell>
        </row>
        <row r="7123">
          <cell r="A7123" t="str">
            <v>M6</v>
          </cell>
          <cell r="B7123" t="str">
            <v>W24</v>
          </cell>
          <cell r="C7123">
            <v>43266</v>
          </cell>
          <cell r="D7123" t="str">
            <v>B</v>
          </cell>
          <cell r="E7123" t="str">
            <v>MAIN HEATING</v>
          </cell>
          <cell r="G7123" t="str">
            <v>Old</v>
          </cell>
          <cell r="H7123" t="str">
            <v>Clear View Cover</v>
          </cell>
          <cell r="J7123">
            <v>937</v>
          </cell>
          <cell r="L7123">
            <v>4</v>
          </cell>
        </row>
        <row r="7124">
          <cell r="A7124" t="str">
            <v>M6</v>
          </cell>
          <cell r="B7124" t="str">
            <v>W24</v>
          </cell>
          <cell r="C7124">
            <v>43266</v>
          </cell>
          <cell r="D7124" t="str">
            <v>B</v>
          </cell>
          <cell r="E7124" t="str">
            <v>ASSY</v>
          </cell>
          <cell r="G7124" t="str">
            <v>New</v>
          </cell>
          <cell r="H7124" t="str">
            <v>Clear View Cover</v>
          </cell>
          <cell r="J7124">
            <v>600</v>
          </cell>
          <cell r="L7124">
            <v>0</v>
          </cell>
        </row>
        <row r="7125">
          <cell r="A7125" t="str">
            <v>M6</v>
          </cell>
          <cell r="B7125" t="str">
            <v>W24</v>
          </cell>
          <cell r="C7125">
            <v>43266</v>
          </cell>
          <cell r="D7125" t="str">
            <v>B</v>
          </cell>
          <cell r="E7125" t="str">
            <v>ASSY</v>
          </cell>
          <cell r="G7125" t="str">
            <v>Old</v>
          </cell>
          <cell r="H7125" t="str">
            <v>Clear View Cover</v>
          </cell>
          <cell r="J7125">
            <v>1825</v>
          </cell>
          <cell r="L7125">
            <v>5</v>
          </cell>
        </row>
        <row r="7126">
          <cell r="A7126" t="str">
            <v>M6</v>
          </cell>
          <cell r="B7126" t="str">
            <v>W24</v>
          </cell>
          <cell r="C7126">
            <v>43266</v>
          </cell>
          <cell r="D7126" t="str">
            <v>B</v>
          </cell>
          <cell r="E7126" t="str">
            <v>ASSY</v>
          </cell>
          <cell r="G7126" t="str">
            <v>Old</v>
          </cell>
          <cell r="H7126" t="str">
            <v>Clear View Cover</v>
          </cell>
          <cell r="J7126">
            <v>207</v>
          </cell>
          <cell r="L7126">
            <v>0</v>
          </cell>
        </row>
        <row r="7127">
          <cell r="A7127" t="str">
            <v>M6</v>
          </cell>
          <cell r="B7127" t="str">
            <v>W24</v>
          </cell>
          <cell r="C7127">
            <v>43266</v>
          </cell>
          <cell r="D7127" t="str">
            <v>B</v>
          </cell>
          <cell r="E7127" t="str">
            <v>ASSY</v>
          </cell>
          <cell r="G7127" t="str">
            <v>Old</v>
          </cell>
          <cell r="H7127" t="str">
            <v>Flip Cover</v>
          </cell>
          <cell r="J7127">
            <v>1847</v>
          </cell>
          <cell r="L7127">
            <v>2</v>
          </cell>
        </row>
        <row r="7128">
          <cell r="A7128" t="str">
            <v>M6</v>
          </cell>
          <cell r="B7128" t="str">
            <v>W24</v>
          </cell>
          <cell r="C7128">
            <v>43266</v>
          </cell>
          <cell r="D7128" t="str">
            <v>B</v>
          </cell>
          <cell r="E7128" t="str">
            <v>ASSY</v>
          </cell>
          <cell r="G7128" t="str">
            <v>Old</v>
          </cell>
          <cell r="H7128" t="str">
            <v>Flip Cover</v>
          </cell>
          <cell r="J7128">
            <v>624</v>
          </cell>
          <cell r="L7128">
            <v>0</v>
          </cell>
        </row>
        <row r="7129">
          <cell r="A7129" t="str">
            <v>M6</v>
          </cell>
          <cell r="B7129" t="str">
            <v>W24</v>
          </cell>
          <cell r="C7129">
            <v>43266</v>
          </cell>
          <cell r="D7129" t="str">
            <v>B</v>
          </cell>
          <cell r="E7129" t="str">
            <v>ASSY</v>
          </cell>
          <cell r="G7129" t="str">
            <v>Old</v>
          </cell>
          <cell r="H7129" t="str">
            <v>Clear View Cover</v>
          </cell>
          <cell r="J7129">
            <v>355</v>
          </cell>
          <cell r="L7129">
            <v>0</v>
          </cell>
        </row>
        <row r="7130">
          <cell r="A7130" t="str">
            <v>M6</v>
          </cell>
          <cell r="B7130" t="str">
            <v>W24</v>
          </cell>
          <cell r="C7130">
            <v>43266</v>
          </cell>
          <cell r="D7130" t="str">
            <v>B</v>
          </cell>
          <cell r="E7130" t="str">
            <v>ASSY</v>
          </cell>
          <cell r="G7130" t="str">
            <v>Old</v>
          </cell>
          <cell r="H7130" t="str">
            <v>Clear View Cover</v>
          </cell>
          <cell r="J7130">
            <v>150</v>
          </cell>
          <cell r="L7130">
            <v>0</v>
          </cell>
        </row>
        <row r="7131">
          <cell r="A7131" t="str">
            <v>M6</v>
          </cell>
          <cell r="B7131" t="str">
            <v>W24</v>
          </cell>
          <cell r="C7131">
            <v>43266</v>
          </cell>
          <cell r="D7131" t="str">
            <v>B</v>
          </cell>
          <cell r="E7131" t="str">
            <v>ASSY</v>
          </cell>
          <cell r="G7131" t="str">
            <v>Old</v>
          </cell>
          <cell r="H7131" t="str">
            <v>Flip Cover</v>
          </cell>
          <cell r="J7131">
            <v>410</v>
          </cell>
          <cell r="L7131">
            <v>0</v>
          </cell>
        </row>
        <row r="7132">
          <cell r="A7132" t="str">
            <v>M6</v>
          </cell>
          <cell r="B7132" t="str">
            <v>W24</v>
          </cell>
          <cell r="C7132">
            <v>43266</v>
          </cell>
          <cell r="D7132" t="str">
            <v>B</v>
          </cell>
          <cell r="E7132" t="str">
            <v>ASSY</v>
          </cell>
          <cell r="G7132" t="str">
            <v>Old</v>
          </cell>
          <cell r="H7132" t="str">
            <v>Flip Cover</v>
          </cell>
          <cell r="J7132">
            <v>617</v>
          </cell>
          <cell r="L7132">
            <v>0</v>
          </cell>
        </row>
        <row r="7133">
          <cell r="A7133" t="str">
            <v>M6</v>
          </cell>
          <cell r="B7133" t="str">
            <v>W24</v>
          </cell>
          <cell r="C7133">
            <v>43266</v>
          </cell>
          <cell r="D7133" t="str">
            <v>B</v>
          </cell>
          <cell r="E7133" t="str">
            <v>ASSY</v>
          </cell>
          <cell r="G7133" t="str">
            <v>New</v>
          </cell>
          <cell r="H7133" t="str">
            <v>Clear View Cover</v>
          </cell>
          <cell r="J7133">
            <v>1342</v>
          </cell>
          <cell r="L7133">
            <v>10</v>
          </cell>
        </row>
        <row r="7134">
          <cell r="A7134" t="str">
            <v>M6</v>
          </cell>
          <cell r="B7134" t="str">
            <v>W24</v>
          </cell>
          <cell r="C7134">
            <v>43266</v>
          </cell>
          <cell r="D7134" t="str">
            <v>B</v>
          </cell>
          <cell r="E7134" t="str">
            <v>ASSY</v>
          </cell>
          <cell r="G7134" t="str">
            <v>Old</v>
          </cell>
          <cell r="H7134" t="str">
            <v>Book cover</v>
          </cell>
          <cell r="J7134">
            <v>514</v>
          </cell>
          <cell r="L7134">
            <v>6</v>
          </cell>
        </row>
        <row r="7135">
          <cell r="A7135" t="str">
            <v>M6</v>
          </cell>
          <cell r="B7135" t="str">
            <v>W24</v>
          </cell>
          <cell r="C7135">
            <v>43266</v>
          </cell>
          <cell r="D7135" t="str">
            <v>B</v>
          </cell>
          <cell r="E7135" t="str">
            <v>ASSY</v>
          </cell>
          <cell r="G7135" t="str">
            <v>Old</v>
          </cell>
          <cell r="H7135" t="str">
            <v>Book cover</v>
          </cell>
          <cell r="J7135">
            <v>682</v>
          </cell>
          <cell r="L7135">
            <v>19</v>
          </cell>
        </row>
        <row r="7136">
          <cell r="A7136" t="str">
            <v>M6</v>
          </cell>
          <cell r="B7136" t="str">
            <v>W24</v>
          </cell>
          <cell r="C7136">
            <v>43266</v>
          </cell>
          <cell r="D7136" t="str">
            <v>B</v>
          </cell>
          <cell r="E7136" t="str">
            <v>ASSY</v>
          </cell>
          <cell r="G7136" t="str">
            <v>Old</v>
          </cell>
          <cell r="H7136" t="str">
            <v>Book cover</v>
          </cell>
          <cell r="J7136">
            <v>135</v>
          </cell>
          <cell r="L7136">
            <v>2</v>
          </cell>
        </row>
        <row r="7137">
          <cell r="A7137" t="str">
            <v>M6</v>
          </cell>
          <cell r="B7137" t="str">
            <v>W24</v>
          </cell>
          <cell r="C7137">
            <v>43266</v>
          </cell>
          <cell r="D7137" t="str">
            <v>B</v>
          </cell>
          <cell r="E7137" t="str">
            <v>ASSY</v>
          </cell>
          <cell r="G7137" t="str">
            <v>Old</v>
          </cell>
          <cell r="H7137" t="str">
            <v>Book cover</v>
          </cell>
          <cell r="J7137">
            <v>903</v>
          </cell>
          <cell r="L7137">
            <v>3</v>
          </cell>
        </row>
        <row r="7138">
          <cell r="A7138" t="str">
            <v>M6</v>
          </cell>
          <cell r="B7138" t="str">
            <v>W24</v>
          </cell>
          <cell r="C7138">
            <v>43266</v>
          </cell>
          <cell r="D7138" t="str">
            <v>B</v>
          </cell>
          <cell r="E7138" t="str">
            <v>ASSY</v>
          </cell>
          <cell r="G7138" t="str">
            <v>Old</v>
          </cell>
          <cell r="H7138" t="str">
            <v>Book cover</v>
          </cell>
          <cell r="J7138">
            <v>130</v>
          </cell>
          <cell r="L7138">
            <v>0</v>
          </cell>
        </row>
        <row r="7139">
          <cell r="A7139" t="str">
            <v>M6</v>
          </cell>
          <cell r="B7139" t="str">
            <v>W24</v>
          </cell>
          <cell r="C7139">
            <v>43266</v>
          </cell>
          <cell r="D7139" t="str">
            <v>B</v>
          </cell>
          <cell r="E7139" t="str">
            <v>MAIN HEATING</v>
          </cell>
          <cell r="G7139" t="str">
            <v>Old</v>
          </cell>
          <cell r="H7139" t="str">
            <v>Flip Cover</v>
          </cell>
          <cell r="J7139">
            <v>400</v>
          </cell>
          <cell r="L7139">
            <v>1</v>
          </cell>
        </row>
        <row r="7140">
          <cell r="A7140" t="str">
            <v>M6</v>
          </cell>
          <cell r="B7140" t="str">
            <v>W24</v>
          </cell>
          <cell r="C7140">
            <v>43266</v>
          </cell>
          <cell r="D7140" t="str">
            <v>B</v>
          </cell>
          <cell r="E7140" t="str">
            <v>MAIN HEATING</v>
          </cell>
          <cell r="G7140" t="str">
            <v>Old</v>
          </cell>
          <cell r="H7140" t="str">
            <v>Clear View Cover</v>
          </cell>
          <cell r="J7140">
            <v>301</v>
          </cell>
          <cell r="L7140">
            <v>0</v>
          </cell>
        </row>
        <row r="7141">
          <cell r="A7141" t="str">
            <v>M6</v>
          </cell>
          <cell r="B7141" t="str">
            <v>W24</v>
          </cell>
          <cell r="C7141">
            <v>43266</v>
          </cell>
          <cell r="D7141" t="str">
            <v>B</v>
          </cell>
          <cell r="E7141" t="str">
            <v>MAIN HEATING</v>
          </cell>
          <cell r="G7141" t="str">
            <v>Old</v>
          </cell>
          <cell r="H7141" t="str">
            <v>Clear View Cover</v>
          </cell>
          <cell r="J7141">
            <v>2</v>
          </cell>
          <cell r="L7141">
            <v>0</v>
          </cell>
        </row>
        <row r="7142">
          <cell r="A7142" t="str">
            <v>M6</v>
          </cell>
          <cell r="B7142" t="str">
            <v>W24</v>
          </cell>
          <cell r="C7142">
            <v>43266</v>
          </cell>
          <cell r="D7142" t="str">
            <v>B</v>
          </cell>
          <cell r="E7142" t="str">
            <v>MAIN HEATING</v>
          </cell>
          <cell r="G7142" t="str">
            <v>Old</v>
          </cell>
          <cell r="H7142" t="str">
            <v>Clear View Cover</v>
          </cell>
          <cell r="J7142">
            <v>17</v>
          </cell>
          <cell r="L7142">
            <v>0</v>
          </cell>
        </row>
        <row r="7143">
          <cell r="A7143" t="str">
            <v>M6</v>
          </cell>
          <cell r="B7143" t="str">
            <v>W24</v>
          </cell>
          <cell r="C7143">
            <v>43266</v>
          </cell>
          <cell r="D7143" t="str">
            <v>B</v>
          </cell>
          <cell r="E7143" t="str">
            <v>EDGE COATING</v>
          </cell>
          <cell r="G7143" t="str">
            <v>New</v>
          </cell>
          <cell r="H7143" t="str">
            <v>Clear View Cover</v>
          </cell>
          <cell r="J7143">
            <v>1742</v>
          </cell>
          <cell r="L7143">
            <v>0</v>
          </cell>
        </row>
        <row r="7144">
          <cell r="A7144" t="str">
            <v>M6</v>
          </cell>
          <cell r="B7144" t="str">
            <v>W24</v>
          </cell>
          <cell r="C7144">
            <v>43266</v>
          </cell>
          <cell r="D7144" t="str">
            <v>B</v>
          </cell>
          <cell r="E7144" t="str">
            <v>EDGE COATING</v>
          </cell>
          <cell r="G7144" t="str">
            <v>New</v>
          </cell>
          <cell r="H7144" t="str">
            <v>Clear View Cover</v>
          </cell>
          <cell r="J7144">
            <v>181</v>
          </cell>
          <cell r="L7144">
            <v>0</v>
          </cell>
        </row>
        <row r="7145">
          <cell r="A7145" t="str">
            <v>M6</v>
          </cell>
          <cell r="B7145" t="str">
            <v>W24</v>
          </cell>
          <cell r="C7145">
            <v>43266</v>
          </cell>
          <cell r="D7145" t="str">
            <v>B</v>
          </cell>
          <cell r="E7145" t="str">
            <v>EDGE COATING</v>
          </cell>
          <cell r="G7145" t="str">
            <v>Old</v>
          </cell>
          <cell r="H7145" t="str">
            <v>Clear View Cover</v>
          </cell>
          <cell r="J7145">
            <v>223</v>
          </cell>
          <cell r="L7145">
            <v>0</v>
          </cell>
        </row>
        <row r="7146">
          <cell r="A7146" t="str">
            <v>M6</v>
          </cell>
          <cell r="B7146" t="str">
            <v>W24</v>
          </cell>
          <cell r="C7146">
            <v>43266</v>
          </cell>
          <cell r="D7146" t="str">
            <v>B</v>
          </cell>
          <cell r="E7146" t="str">
            <v>EDGE COATING</v>
          </cell>
          <cell r="G7146" t="str">
            <v>Old</v>
          </cell>
          <cell r="H7146" t="str">
            <v>Clear View Cover</v>
          </cell>
          <cell r="J7146">
            <v>2054</v>
          </cell>
          <cell r="L7146">
            <v>0</v>
          </cell>
        </row>
        <row r="7147">
          <cell r="A7147" t="str">
            <v>M6</v>
          </cell>
          <cell r="B7147" t="str">
            <v>W24</v>
          </cell>
          <cell r="C7147">
            <v>43266</v>
          </cell>
          <cell r="D7147" t="str">
            <v>B</v>
          </cell>
          <cell r="E7147" t="str">
            <v>EDGE COATING</v>
          </cell>
          <cell r="G7147" t="str">
            <v>Old</v>
          </cell>
          <cell r="H7147" t="str">
            <v>Clear View Cover</v>
          </cell>
          <cell r="J7147">
            <v>38</v>
          </cell>
          <cell r="L7147">
            <v>0</v>
          </cell>
        </row>
        <row r="7148">
          <cell r="A7148" t="str">
            <v>M6</v>
          </cell>
          <cell r="B7148" t="str">
            <v>W24</v>
          </cell>
          <cell r="C7148">
            <v>43266</v>
          </cell>
          <cell r="D7148" t="str">
            <v>B</v>
          </cell>
          <cell r="E7148" t="str">
            <v>EDGE COATING</v>
          </cell>
          <cell r="G7148" t="str">
            <v>Old</v>
          </cell>
          <cell r="H7148" t="str">
            <v>Clear View Cover</v>
          </cell>
          <cell r="J7148">
            <v>110</v>
          </cell>
          <cell r="L7148">
            <v>0</v>
          </cell>
        </row>
        <row r="7149">
          <cell r="A7149" t="str">
            <v>M6</v>
          </cell>
          <cell r="B7149" t="str">
            <v>W24</v>
          </cell>
          <cell r="C7149">
            <v>43266</v>
          </cell>
          <cell r="D7149" t="str">
            <v>B</v>
          </cell>
          <cell r="E7149" t="str">
            <v>EDGE COATING</v>
          </cell>
          <cell r="G7149" t="str">
            <v>Old</v>
          </cell>
          <cell r="H7149" t="str">
            <v>Flip Cover</v>
          </cell>
          <cell r="J7149">
            <v>396</v>
          </cell>
          <cell r="L7149">
            <v>0</v>
          </cell>
        </row>
        <row r="7150">
          <cell r="A7150" t="str">
            <v>M6</v>
          </cell>
          <cell r="B7150" t="str">
            <v>W24</v>
          </cell>
          <cell r="C7150">
            <v>43266</v>
          </cell>
          <cell r="D7150" t="str">
            <v>B</v>
          </cell>
          <cell r="E7150" t="str">
            <v>EDGE COATING</v>
          </cell>
          <cell r="G7150" t="str">
            <v>Old</v>
          </cell>
          <cell r="H7150" t="str">
            <v>Flip Cover</v>
          </cell>
          <cell r="J7150">
            <v>461</v>
          </cell>
          <cell r="L7150">
            <v>0</v>
          </cell>
        </row>
        <row r="7151">
          <cell r="A7151" t="str">
            <v>M6</v>
          </cell>
          <cell r="B7151" t="str">
            <v>W24</v>
          </cell>
          <cell r="C7151">
            <v>43266</v>
          </cell>
          <cell r="D7151" t="str">
            <v>B</v>
          </cell>
          <cell r="E7151" t="str">
            <v>EDGE COATING</v>
          </cell>
          <cell r="G7151" t="str">
            <v>New</v>
          </cell>
          <cell r="H7151" t="str">
            <v>Clear View Cover</v>
          </cell>
          <cell r="J7151">
            <v>375</v>
          </cell>
          <cell r="L7151">
            <v>0</v>
          </cell>
        </row>
        <row r="7152">
          <cell r="A7152" t="str">
            <v>M6</v>
          </cell>
          <cell r="B7152" t="str">
            <v>W24</v>
          </cell>
          <cell r="C7152">
            <v>43266</v>
          </cell>
          <cell r="D7152" t="str">
            <v>B</v>
          </cell>
          <cell r="E7152" t="str">
            <v>EDGE COATING</v>
          </cell>
          <cell r="G7152" t="str">
            <v>New</v>
          </cell>
          <cell r="H7152" t="str">
            <v>Clear View Cover</v>
          </cell>
          <cell r="J7152">
            <v>2649</v>
          </cell>
          <cell r="L7152">
            <v>0</v>
          </cell>
        </row>
        <row r="7153">
          <cell r="A7153" t="str">
            <v>M6</v>
          </cell>
          <cell r="B7153" t="str">
            <v>W24</v>
          </cell>
          <cell r="C7153">
            <v>43266</v>
          </cell>
          <cell r="D7153" t="str">
            <v>B</v>
          </cell>
          <cell r="E7153" t="str">
            <v>EDGE COATING</v>
          </cell>
          <cell r="G7153" t="str">
            <v>Old</v>
          </cell>
          <cell r="H7153" t="str">
            <v>Clear View Cover</v>
          </cell>
          <cell r="J7153">
            <v>484</v>
          </cell>
          <cell r="L7153">
            <v>0</v>
          </cell>
        </row>
        <row r="7154">
          <cell r="A7154" t="str">
            <v>M6</v>
          </cell>
          <cell r="B7154" t="str">
            <v>W24</v>
          </cell>
          <cell r="C7154">
            <v>43266</v>
          </cell>
          <cell r="D7154" t="str">
            <v>B</v>
          </cell>
          <cell r="E7154" t="str">
            <v>EDGE COATING</v>
          </cell>
          <cell r="G7154" t="str">
            <v>Old</v>
          </cell>
          <cell r="H7154" t="str">
            <v>Clear View Cover</v>
          </cell>
          <cell r="J7154">
            <v>39</v>
          </cell>
          <cell r="L7154">
            <v>0</v>
          </cell>
        </row>
        <row r="7155">
          <cell r="A7155" t="str">
            <v>M6</v>
          </cell>
          <cell r="B7155" t="str">
            <v>W24</v>
          </cell>
          <cell r="C7155">
            <v>43266</v>
          </cell>
          <cell r="D7155" t="str">
            <v>B</v>
          </cell>
          <cell r="E7155" t="str">
            <v>IN T/P</v>
          </cell>
          <cell r="G7155" t="str">
            <v>New</v>
          </cell>
          <cell r="H7155" t="str">
            <v>Clear View Cover</v>
          </cell>
          <cell r="J7155">
            <v>989</v>
          </cell>
          <cell r="L7155">
            <v>0</v>
          </cell>
        </row>
        <row r="7156">
          <cell r="A7156" t="str">
            <v>M6</v>
          </cell>
          <cell r="B7156" t="str">
            <v>W24</v>
          </cell>
          <cell r="C7156">
            <v>43266</v>
          </cell>
          <cell r="D7156" t="str">
            <v>B</v>
          </cell>
          <cell r="E7156" t="str">
            <v>IN T/P</v>
          </cell>
          <cell r="G7156" t="str">
            <v>New</v>
          </cell>
          <cell r="H7156" t="str">
            <v>Clear View Cover</v>
          </cell>
          <cell r="J7156">
            <v>1668</v>
          </cell>
          <cell r="L7156">
            <v>0</v>
          </cell>
        </row>
        <row r="7157">
          <cell r="A7157" t="str">
            <v>M6</v>
          </cell>
          <cell r="B7157" t="str">
            <v>W24</v>
          </cell>
          <cell r="C7157">
            <v>43266</v>
          </cell>
          <cell r="D7157" t="str">
            <v>B</v>
          </cell>
          <cell r="E7157" t="str">
            <v>IN T/P</v>
          </cell>
          <cell r="G7157" t="str">
            <v>New</v>
          </cell>
          <cell r="H7157" t="str">
            <v>Clear View Cover</v>
          </cell>
          <cell r="J7157">
            <v>1718</v>
          </cell>
          <cell r="L7157">
            <v>1</v>
          </cell>
        </row>
        <row r="7158">
          <cell r="A7158" t="str">
            <v>M6</v>
          </cell>
          <cell r="B7158" t="str">
            <v>W24</v>
          </cell>
          <cell r="C7158">
            <v>43266</v>
          </cell>
          <cell r="D7158" t="str">
            <v>B</v>
          </cell>
          <cell r="E7158" t="str">
            <v>IN T/P</v>
          </cell>
          <cell r="G7158" t="str">
            <v>Old</v>
          </cell>
          <cell r="H7158" t="str">
            <v>Clear View Cover</v>
          </cell>
          <cell r="J7158">
            <v>216</v>
          </cell>
          <cell r="L7158">
            <v>0</v>
          </cell>
        </row>
        <row r="7159">
          <cell r="A7159" t="str">
            <v>M6</v>
          </cell>
          <cell r="B7159" t="str">
            <v>W24</v>
          </cell>
          <cell r="C7159">
            <v>43266</v>
          </cell>
          <cell r="D7159" t="str">
            <v>B</v>
          </cell>
          <cell r="E7159" t="str">
            <v>IN T/P</v>
          </cell>
          <cell r="G7159" t="str">
            <v>Old</v>
          </cell>
          <cell r="H7159" t="str">
            <v>Clear View Cover</v>
          </cell>
          <cell r="J7159">
            <v>869</v>
          </cell>
          <cell r="L7159">
            <v>2</v>
          </cell>
        </row>
        <row r="7160">
          <cell r="A7160" t="str">
            <v>M6</v>
          </cell>
          <cell r="B7160" t="str">
            <v>W24</v>
          </cell>
          <cell r="C7160">
            <v>43266</v>
          </cell>
          <cell r="D7160" t="str">
            <v>B</v>
          </cell>
          <cell r="E7160" t="str">
            <v>IN T/P</v>
          </cell>
          <cell r="G7160" t="str">
            <v>Old</v>
          </cell>
          <cell r="H7160" t="str">
            <v>Clear View Cover</v>
          </cell>
          <cell r="J7160">
            <v>19</v>
          </cell>
          <cell r="L7160">
            <v>0</v>
          </cell>
        </row>
        <row r="7161">
          <cell r="A7161" t="str">
            <v>M6</v>
          </cell>
          <cell r="B7161" t="str">
            <v>W24</v>
          </cell>
          <cell r="C7161">
            <v>43266</v>
          </cell>
          <cell r="D7161" t="str">
            <v>B</v>
          </cell>
          <cell r="E7161" t="str">
            <v>IN T/P</v>
          </cell>
          <cell r="G7161" t="str">
            <v>Old</v>
          </cell>
          <cell r="H7161" t="str">
            <v>Clear View Cover</v>
          </cell>
          <cell r="J7161">
            <v>990</v>
          </cell>
          <cell r="L7161">
            <v>0</v>
          </cell>
        </row>
        <row r="7162">
          <cell r="A7162" t="str">
            <v>M6</v>
          </cell>
          <cell r="B7162" t="str">
            <v>W24</v>
          </cell>
          <cell r="C7162">
            <v>43266</v>
          </cell>
          <cell r="D7162" t="str">
            <v>B</v>
          </cell>
          <cell r="E7162" t="str">
            <v>IN T/P</v>
          </cell>
          <cell r="G7162" t="str">
            <v>Old</v>
          </cell>
          <cell r="H7162" t="str">
            <v>Clear View Cover</v>
          </cell>
          <cell r="J7162">
            <v>39</v>
          </cell>
          <cell r="L7162">
            <v>0</v>
          </cell>
        </row>
        <row r="7163">
          <cell r="A7163" t="str">
            <v>M6</v>
          </cell>
          <cell r="B7163" t="str">
            <v>W24</v>
          </cell>
          <cell r="C7163">
            <v>43266</v>
          </cell>
          <cell r="D7163" t="str">
            <v>B</v>
          </cell>
          <cell r="E7163" t="str">
            <v>IN T/P</v>
          </cell>
          <cell r="G7163" t="str">
            <v>Old</v>
          </cell>
          <cell r="H7163" t="str">
            <v>Clear View Cover</v>
          </cell>
          <cell r="J7163">
            <v>495</v>
          </cell>
          <cell r="L7163">
            <v>0</v>
          </cell>
        </row>
        <row r="7164">
          <cell r="A7164" t="str">
            <v>M6</v>
          </cell>
          <cell r="B7164" t="str">
            <v>W24</v>
          </cell>
          <cell r="C7164">
            <v>43266</v>
          </cell>
          <cell r="D7164" t="str">
            <v>B</v>
          </cell>
          <cell r="E7164" t="str">
            <v>IN T/P</v>
          </cell>
          <cell r="G7164" t="str">
            <v>Old</v>
          </cell>
          <cell r="H7164" t="str">
            <v>Clear View Cover</v>
          </cell>
          <cell r="J7164">
            <v>17</v>
          </cell>
          <cell r="L7164">
            <v>0</v>
          </cell>
        </row>
        <row r="7165">
          <cell r="A7165" t="str">
            <v>M6</v>
          </cell>
          <cell r="B7165" t="str">
            <v>W24</v>
          </cell>
          <cell r="C7165">
            <v>43266</v>
          </cell>
          <cell r="D7165" t="str">
            <v>B</v>
          </cell>
          <cell r="E7165" t="str">
            <v>IN VAI</v>
          </cell>
          <cell r="G7165" t="str">
            <v>Old</v>
          </cell>
          <cell r="H7165" t="str">
            <v>Flip Cover</v>
          </cell>
          <cell r="J7165">
            <v>1400</v>
          </cell>
          <cell r="L7165">
            <v>0</v>
          </cell>
        </row>
        <row r="7166">
          <cell r="A7166" t="str">
            <v>M6</v>
          </cell>
          <cell r="B7166" t="str">
            <v>W24</v>
          </cell>
          <cell r="C7166">
            <v>43266</v>
          </cell>
          <cell r="D7166" t="str">
            <v>B</v>
          </cell>
          <cell r="E7166" t="str">
            <v>IN VAI</v>
          </cell>
          <cell r="G7166" t="str">
            <v>Old</v>
          </cell>
          <cell r="H7166" t="str">
            <v>Flip Cover</v>
          </cell>
          <cell r="J7166">
            <v>400</v>
          </cell>
          <cell r="L7166">
            <v>0</v>
          </cell>
        </row>
        <row r="7167">
          <cell r="A7167" t="str">
            <v>M6</v>
          </cell>
          <cell r="B7167" t="str">
            <v>W24</v>
          </cell>
          <cell r="C7167">
            <v>43266</v>
          </cell>
          <cell r="D7167" t="str">
            <v>B</v>
          </cell>
          <cell r="E7167" t="str">
            <v>IN T/P</v>
          </cell>
          <cell r="G7167" t="str">
            <v>Old</v>
          </cell>
          <cell r="H7167" t="str">
            <v>Book cover</v>
          </cell>
          <cell r="J7167">
            <v>133</v>
          </cell>
          <cell r="L7167">
            <v>0</v>
          </cell>
        </row>
        <row r="7168">
          <cell r="A7168" t="str">
            <v>M6</v>
          </cell>
          <cell r="B7168" t="str">
            <v>W24</v>
          </cell>
          <cell r="C7168">
            <v>43266</v>
          </cell>
          <cell r="D7168" t="str">
            <v>B</v>
          </cell>
          <cell r="E7168" t="str">
            <v>IN T/P</v>
          </cell>
          <cell r="G7168" t="str">
            <v>Old</v>
          </cell>
          <cell r="H7168" t="str">
            <v>Book cover</v>
          </cell>
          <cell r="J7168">
            <v>529</v>
          </cell>
          <cell r="L7168">
            <v>1</v>
          </cell>
        </row>
        <row r="7169">
          <cell r="A7169" t="str">
            <v>M6</v>
          </cell>
          <cell r="B7169" t="str">
            <v>W25</v>
          </cell>
          <cell r="C7169">
            <v>43269</v>
          </cell>
          <cell r="D7169" t="str">
            <v>B</v>
          </cell>
          <cell r="E7169" t="str">
            <v>PACKING</v>
          </cell>
          <cell r="G7169" t="str">
            <v>New Silicon</v>
          </cell>
          <cell r="H7169" t="str">
            <v>Silicon</v>
          </cell>
          <cell r="J7169">
            <v>520</v>
          </cell>
          <cell r="L7169">
            <v>10</v>
          </cell>
        </row>
        <row r="7170">
          <cell r="A7170" t="str">
            <v>M6</v>
          </cell>
          <cell r="B7170" t="str">
            <v>W25</v>
          </cell>
          <cell r="C7170">
            <v>43269</v>
          </cell>
          <cell r="D7170" t="str">
            <v>B</v>
          </cell>
          <cell r="E7170" t="str">
            <v>PACKING</v>
          </cell>
          <cell r="G7170" t="str">
            <v>Old</v>
          </cell>
          <cell r="H7170" t="str">
            <v>Book cover</v>
          </cell>
          <cell r="J7170">
            <v>1122</v>
          </cell>
          <cell r="L7170">
            <v>2</v>
          </cell>
        </row>
        <row r="7171">
          <cell r="A7171" t="str">
            <v>M6</v>
          </cell>
          <cell r="B7171" t="str">
            <v>W25</v>
          </cell>
          <cell r="C7171">
            <v>43269</v>
          </cell>
          <cell r="D7171" t="str">
            <v>B</v>
          </cell>
          <cell r="E7171" t="str">
            <v>PACKING</v>
          </cell>
          <cell r="G7171" t="str">
            <v>Old</v>
          </cell>
          <cell r="H7171" t="str">
            <v>Book cover</v>
          </cell>
          <cell r="J7171">
            <v>120</v>
          </cell>
          <cell r="L7171">
            <v>0</v>
          </cell>
        </row>
        <row r="7172">
          <cell r="A7172" t="str">
            <v>M6</v>
          </cell>
          <cell r="B7172" t="str">
            <v>W25</v>
          </cell>
          <cell r="C7172">
            <v>43269</v>
          </cell>
          <cell r="D7172" t="str">
            <v>B</v>
          </cell>
          <cell r="E7172" t="str">
            <v>PACKING</v>
          </cell>
          <cell r="G7172" t="str">
            <v>Old</v>
          </cell>
          <cell r="H7172" t="str">
            <v>Flip Cover</v>
          </cell>
          <cell r="J7172">
            <v>500</v>
          </cell>
          <cell r="L7172">
            <v>0</v>
          </cell>
        </row>
        <row r="7173">
          <cell r="A7173" t="str">
            <v>M6</v>
          </cell>
          <cell r="B7173" t="str">
            <v>W25</v>
          </cell>
          <cell r="C7173">
            <v>43269</v>
          </cell>
          <cell r="D7173" t="str">
            <v>B</v>
          </cell>
          <cell r="E7173" t="str">
            <v>PACKING</v>
          </cell>
          <cell r="G7173" t="str">
            <v>Old</v>
          </cell>
          <cell r="H7173" t="str">
            <v>Flip Cover</v>
          </cell>
          <cell r="J7173">
            <v>400</v>
          </cell>
          <cell r="L7173">
            <v>0</v>
          </cell>
        </row>
        <row r="7174">
          <cell r="A7174" t="str">
            <v>M6</v>
          </cell>
          <cell r="B7174" t="str">
            <v>W25</v>
          </cell>
          <cell r="C7174">
            <v>43269</v>
          </cell>
          <cell r="D7174" t="str">
            <v>B</v>
          </cell>
          <cell r="E7174" t="str">
            <v>PACKING</v>
          </cell>
          <cell r="G7174" t="str">
            <v>Old</v>
          </cell>
          <cell r="H7174" t="str">
            <v>Flip Cover</v>
          </cell>
          <cell r="J7174">
            <v>600</v>
          </cell>
          <cell r="L7174">
            <v>0</v>
          </cell>
        </row>
        <row r="7175">
          <cell r="A7175" t="str">
            <v>M6</v>
          </cell>
          <cell r="B7175" t="str">
            <v>W25</v>
          </cell>
          <cell r="C7175">
            <v>43269</v>
          </cell>
          <cell r="D7175" t="str">
            <v>B</v>
          </cell>
          <cell r="E7175" t="str">
            <v>PACKING</v>
          </cell>
          <cell r="G7175" t="str">
            <v>Old</v>
          </cell>
          <cell r="H7175" t="str">
            <v>Flip Cover</v>
          </cell>
          <cell r="J7175">
            <v>1096</v>
          </cell>
          <cell r="L7175">
            <v>0</v>
          </cell>
        </row>
        <row r="7176">
          <cell r="A7176" t="str">
            <v>M6</v>
          </cell>
          <cell r="B7176" t="str">
            <v>W25</v>
          </cell>
          <cell r="C7176">
            <v>43269</v>
          </cell>
          <cell r="D7176" t="str">
            <v>B</v>
          </cell>
          <cell r="E7176" t="str">
            <v>PACKING</v>
          </cell>
          <cell r="G7176" t="str">
            <v>Old</v>
          </cell>
          <cell r="H7176" t="str">
            <v>Clear View Cover</v>
          </cell>
          <cell r="J7176">
            <v>570</v>
          </cell>
          <cell r="L7176">
            <v>0</v>
          </cell>
        </row>
        <row r="7177">
          <cell r="A7177" t="str">
            <v>M6</v>
          </cell>
          <cell r="B7177" t="str">
            <v>W25</v>
          </cell>
          <cell r="C7177">
            <v>43269</v>
          </cell>
          <cell r="D7177" t="str">
            <v>B</v>
          </cell>
          <cell r="E7177" t="str">
            <v>ASSY</v>
          </cell>
          <cell r="G7177" t="str">
            <v>Old</v>
          </cell>
          <cell r="H7177" t="str">
            <v>Clear View Cover</v>
          </cell>
          <cell r="J7177">
            <v>1175</v>
          </cell>
          <cell r="L7177">
            <v>0</v>
          </cell>
        </row>
        <row r="7178">
          <cell r="A7178" t="str">
            <v>M6</v>
          </cell>
          <cell r="B7178" t="str">
            <v>W25</v>
          </cell>
          <cell r="C7178">
            <v>43269</v>
          </cell>
          <cell r="D7178" t="str">
            <v>B</v>
          </cell>
          <cell r="E7178" t="str">
            <v>ASSY</v>
          </cell>
          <cell r="G7178" t="str">
            <v>New</v>
          </cell>
          <cell r="H7178" t="str">
            <v>Clear View Cover</v>
          </cell>
          <cell r="J7178">
            <v>1800</v>
          </cell>
          <cell r="L7178">
            <v>0</v>
          </cell>
        </row>
        <row r="7179">
          <cell r="A7179" t="str">
            <v>M6</v>
          </cell>
          <cell r="B7179" t="str">
            <v>W25</v>
          </cell>
          <cell r="C7179">
            <v>43269</v>
          </cell>
          <cell r="D7179" t="str">
            <v>B</v>
          </cell>
          <cell r="E7179" t="str">
            <v>ASSY</v>
          </cell>
          <cell r="G7179" t="str">
            <v>New</v>
          </cell>
          <cell r="H7179" t="str">
            <v>Clear View Cover</v>
          </cell>
          <cell r="J7179">
            <v>650</v>
          </cell>
          <cell r="L7179">
            <v>0</v>
          </cell>
        </row>
        <row r="7180">
          <cell r="A7180" t="str">
            <v>M6</v>
          </cell>
          <cell r="B7180" t="str">
            <v>W25</v>
          </cell>
          <cell r="C7180">
            <v>43269</v>
          </cell>
          <cell r="D7180" t="str">
            <v>B</v>
          </cell>
          <cell r="E7180" t="str">
            <v>ASSY</v>
          </cell>
          <cell r="G7180" t="str">
            <v>New</v>
          </cell>
          <cell r="H7180" t="str">
            <v>Clear View Cover</v>
          </cell>
          <cell r="J7180">
            <v>362</v>
          </cell>
          <cell r="L7180">
            <v>0</v>
          </cell>
        </row>
        <row r="7181">
          <cell r="A7181" t="str">
            <v>M6</v>
          </cell>
          <cell r="B7181" t="str">
            <v>W25</v>
          </cell>
          <cell r="C7181">
            <v>43269</v>
          </cell>
          <cell r="D7181" t="str">
            <v>B</v>
          </cell>
          <cell r="E7181" t="str">
            <v>ASSY</v>
          </cell>
          <cell r="G7181" t="str">
            <v>Old</v>
          </cell>
          <cell r="H7181" t="str">
            <v>Clear View Cover</v>
          </cell>
          <cell r="J7181">
            <v>1170</v>
          </cell>
          <cell r="L7181">
            <v>0</v>
          </cell>
        </row>
        <row r="7182">
          <cell r="A7182" t="str">
            <v>M6</v>
          </cell>
          <cell r="B7182" t="str">
            <v>W25</v>
          </cell>
          <cell r="C7182">
            <v>43269</v>
          </cell>
          <cell r="D7182" t="str">
            <v>B</v>
          </cell>
          <cell r="E7182" t="str">
            <v>ASSY</v>
          </cell>
          <cell r="G7182" t="str">
            <v>Old</v>
          </cell>
          <cell r="H7182" t="str">
            <v>Clear View Cover</v>
          </cell>
          <cell r="J7182">
            <v>270</v>
          </cell>
          <cell r="L7182">
            <v>0</v>
          </cell>
        </row>
        <row r="7183">
          <cell r="A7183" t="str">
            <v>M6</v>
          </cell>
          <cell r="B7183" t="str">
            <v>W25</v>
          </cell>
          <cell r="C7183">
            <v>43269</v>
          </cell>
          <cell r="D7183" t="str">
            <v>B</v>
          </cell>
          <cell r="E7183" t="str">
            <v>MAIN HEATING</v>
          </cell>
          <cell r="G7183" t="str">
            <v>New</v>
          </cell>
          <cell r="H7183" t="str">
            <v>Clear View Cover</v>
          </cell>
          <cell r="J7183">
            <v>651</v>
          </cell>
          <cell r="L7183">
            <v>0</v>
          </cell>
        </row>
        <row r="7184">
          <cell r="A7184" t="str">
            <v>M6</v>
          </cell>
          <cell r="B7184" t="str">
            <v>W25</v>
          </cell>
          <cell r="C7184">
            <v>43269</v>
          </cell>
          <cell r="D7184" t="str">
            <v>B</v>
          </cell>
          <cell r="E7184" t="str">
            <v>MAIN HEATING</v>
          </cell>
          <cell r="G7184" t="str">
            <v>New</v>
          </cell>
          <cell r="H7184" t="str">
            <v>Clear View Cover</v>
          </cell>
          <cell r="J7184">
            <v>896</v>
          </cell>
          <cell r="L7184">
            <v>0</v>
          </cell>
        </row>
        <row r="7185">
          <cell r="A7185" t="str">
            <v>M6</v>
          </cell>
          <cell r="B7185" t="str">
            <v>W25</v>
          </cell>
          <cell r="C7185">
            <v>43269</v>
          </cell>
          <cell r="D7185" t="str">
            <v>B</v>
          </cell>
          <cell r="E7185" t="str">
            <v>MAIN HEATING</v>
          </cell>
          <cell r="G7185" t="str">
            <v>New</v>
          </cell>
          <cell r="H7185" t="str">
            <v>Clear View Cover</v>
          </cell>
          <cell r="J7185">
            <v>195</v>
          </cell>
          <cell r="L7185">
            <v>0</v>
          </cell>
        </row>
        <row r="7186">
          <cell r="A7186" t="str">
            <v>M6</v>
          </cell>
          <cell r="B7186" t="str">
            <v>W25</v>
          </cell>
          <cell r="C7186">
            <v>43269</v>
          </cell>
          <cell r="D7186" t="str">
            <v>B</v>
          </cell>
          <cell r="E7186" t="str">
            <v>MAIN HEATING</v>
          </cell>
          <cell r="G7186" t="str">
            <v>Old</v>
          </cell>
          <cell r="H7186" t="str">
            <v>Clear View Cover</v>
          </cell>
          <cell r="J7186">
            <v>870</v>
          </cell>
          <cell r="L7186">
            <v>0</v>
          </cell>
        </row>
        <row r="7187">
          <cell r="A7187" t="str">
            <v>M6</v>
          </cell>
          <cell r="B7187" t="str">
            <v>W25</v>
          </cell>
          <cell r="C7187">
            <v>43269</v>
          </cell>
          <cell r="D7187" t="str">
            <v>B</v>
          </cell>
          <cell r="E7187" t="str">
            <v>MAIN HEATING</v>
          </cell>
          <cell r="G7187" t="str">
            <v>Old</v>
          </cell>
          <cell r="H7187" t="str">
            <v>Clear View Cover</v>
          </cell>
          <cell r="J7187">
            <v>1976</v>
          </cell>
          <cell r="L7187">
            <v>0</v>
          </cell>
        </row>
        <row r="7188">
          <cell r="A7188" t="str">
            <v>M6</v>
          </cell>
          <cell r="B7188" t="str">
            <v>W25</v>
          </cell>
          <cell r="C7188">
            <v>43269</v>
          </cell>
          <cell r="D7188" t="str">
            <v>B</v>
          </cell>
          <cell r="E7188" t="str">
            <v>MAIN HEATING</v>
          </cell>
          <cell r="G7188" t="str">
            <v>New</v>
          </cell>
          <cell r="H7188" t="str">
            <v>Clear View Cover</v>
          </cell>
          <cell r="J7188">
            <v>1740</v>
          </cell>
          <cell r="L7188">
            <v>0</v>
          </cell>
        </row>
        <row r="7189">
          <cell r="A7189" t="str">
            <v>M6</v>
          </cell>
          <cell r="B7189" t="str">
            <v>W25</v>
          </cell>
          <cell r="C7189">
            <v>43269</v>
          </cell>
          <cell r="D7189" t="str">
            <v>B</v>
          </cell>
          <cell r="E7189" t="str">
            <v>ASSY</v>
          </cell>
          <cell r="G7189" t="str">
            <v>Old</v>
          </cell>
          <cell r="H7189" t="str">
            <v>Flip Cover</v>
          </cell>
          <cell r="J7189">
            <v>1068</v>
          </cell>
          <cell r="L7189">
            <v>0</v>
          </cell>
        </row>
        <row r="7190">
          <cell r="A7190" t="str">
            <v>M6</v>
          </cell>
          <cell r="B7190" t="str">
            <v>W25</v>
          </cell>
          <cell r="C7190">
            <v>43269</v>
          </cell>
          <cell r="D7190" t="str">
            <v>B</v>
          </cell>
          <cell r="E7190" t="str">
            <v>ASSY</v>
          </cell>
          <cell r="G7190" t="str">
            <v>Old</v>
          </cell>
          <cell r="H7190" t="str">
            <v>Flip Cover</v>
          </cell>
          <cell r="J7190">
            <v>331</v>
          </cell>
          <cell r="L7190">
            <v>0</v>
          </cell>
        </row>
        <row r="7191">
          <cell r="A7191" t="str">
            <v>M6</v>
          </cell>
          <cell r="B7191" t="str">
            <v>W25</v>
          </cell>
          <cell r="C7191">
            <v>43269</v>
          </cell>
          <cell r="D7191" t="str">
            <v>B</v>
          </cell>
          <cell r="E7191" t="str">
            <v>ASSY</v>
          </cell>
          <cell r="G7191" t="str">
            <v>Old</v>
          </cell>
          <cell r="H7191" t="str">
            <v>Flip Cover</v>
          </cell>
          <cell r="J7191">
            <v>451</v>
          </cell>
          <cell r="L7191">
            <v>0</v>
          </cell>
        </row>
        <row r="7192">
          <cell r="A7192" t="str">
            <v>M6</v>
          </cell>
          <cell r="B7192" t="str">
            <v>W25</v>
          </cell>
          <cell r="C7192">
            <v>43269</v>
          </cell>
          <cell r="D7192" t="str">
            <v>B</v>
          </cell>
          <cell r="E7192" t="str">
            <v>ASSY</v>
          </cell>
          <cell r="G7192" t="str">
            <v>New</v>
          </cell>
          <cell r="H7192" t="str">
            <v>Clear View Cover</v>
          </cell>
          <cell r="J7192">
            <v>309</v>
          </cell>
          <cell r="L7192">
            <v>0</v>
          </cell>
        </row>
        <row r="7193">
          <cell r="A7193" t="str">
            <v>M6</v>
          </cell>
          <cell r="B7193" t="str">
            <v>W25</v>
          </cell>
          <cell r="C7193">
            <v>43269</v>
          </cell>
          <cell r="D7193" t="str">
            <v>B</v>
          </cell>
          <cell r="E7193" t="str">
            <v>ASSY</v>
          </cell>
          <cell r="G7193" t="str">
            <v>New</v>
          </cell>
          <cell r="H7193" t="str">
            <v>Clear View Cover</v>
          </cell>
          <cell r="J7193">
            <v>214</v>
          </cell>
          <cell r="L7193">
            <v>0</v>
          </cell>
        </row>
        <row r="7194">
          <cell r="A7194" t="str">
            <v>M6</v>
          </cell>
          <cell r="B7194" t="str">
            <v>W25</v>
          </cell>
          <cell r="C7194">
            <v>43269</v>
          </cell>
          <cell r="D7194" t="str">
            <v>B</v>
          </cell>
          <cell r="E7194" t="str">
            <v>ASSY</v>
          </cell>
          <cell r="G7194" t="str">
            <v>New</v>
          </cell>
          <cell r="H7194" t="str">
            <v>Clear View Cover</v>
          </cell>
          <cell r="J7194">
            <v>630</v>
          </cell>
          <cell r="L7194">
            <v>0</v>
          </cell>
        </row>
        <row r="7195">
          <cell r="A7195" t="str">
            <v>M6</v>
          </cell>
          <cell r="B7195" t="str">
            <v>W25</v>
          </cell>
          <cell r="C7195">
            <v>43269</v>
          </cell>
          <cell r="D7195" t="str">
            <v>B</v>
          </cell>
          <cell r="E7195" t="str">
            <v>IN T/P</v>
          </cell>
          <cell r="G7195" t="str">
            <v>New</v>
          </cell>
          <cell r="H7195" t="str">
            <v>Clear View Cover</v>
          </cell>
          <cell r="J7195">
            <v>840</v>
          </cell>
          <cell r="L7195">
            <v>0</v>
          </cell>
        </row>
        <row r="7196">
          <cell r="A7196" t="str">
            <v>M6</v>
          </cell>
          <cell r="B7196" t="str">
            <v>W25</v>
          </cell>
          <cell r="C7196">
            <v>43269</v>
          </cell>
          <cell r="D7196" t="str">
            <v>B</v>
          </cell>
          <cell r="E7196" t="str">
            <v>IN T/P</v>
          </cell>
          <cell r="G7196" t="str">
            <v>New</v>
          </cell>
          <cell r="H7196" t="str">
            <v>Clear View Cover</v>
          </cell>
          <cell r="J7196">
            <v>206</v>
          </cell>
          <cell r="L7196">
            <v>0</v>
          </cell>
        </row>
        <row r="7197">
          <cell r="A7197" t="str">
            <v>M6</v>
          </cell>
          <cell r="B7197" t="str">
            <v>W25</v>
          </cell>
          <cell r="C7197">
            <v>43269</v>
          </cell>
          <cell r="D7197" t="str">
            <v>B</v>
          </cell>
          <cell r="E7197" t="str">
            <v>IN T/P</v>
          </cell>
          <cell r="G7197" t="str">
            <v>New</v>
          </cell>
          <cell r="H7197" t="str">
            <v>Clear View Cover</v>
          </cell>
          <cell r="J7197">
            <v>906</v>
          </cell>
          <cell r="L7197">
            <v>0</v>
          </cell>
        </row>
        <row r="7198">
          <cell r="A7198" t="str">
            <v>M6</v>
          </cell>
          <cell r="B7198" t="str">
            <v>W25</v>
          </cell>
          <cell r="C7198">
            <v>43269</v>
          </cell>
          <cell r="D7198" t="str">
            <v>B</v>
          </cell>
          <cell r="E7198" t="str">
            <v>IN T/P</v>
          </cell>
          <cell r="G7198" t="str">
            <v>New</v>
          </cell>
          <cell r="H7198" t="str">
            <v>Clear View Cover</v>
          </cell>
          <cell r="J7198">
            <v>1852</v>
          </cell>
          <cell r="L7198">
            <v>1</v>
          </cell>
        </row>
        <row r="7199">
          <cell r="A7199" t="str">
            <v>M6</v>
          </cell>
          <cell r="B7199" t="str">
            <v>W25</v>
          </cell>
          <cell r="C7199">
            <v>43269</v>
          </cell>
          <cell r="D7199" t="str">
            <v>B</v>
          </cell>
          <cell r="E7199" t="str">
            <v>IN T/P</v>
          </cell>
          <cell r="G7199" t="str">
            <v>Old</v>
          </cell>
          <cell r="H7199" t="str">
            <v>Clear View Cover</v>
          </cell>
          <cell r="J7199">
            <v>2039</v>
          </cell>
          <cell r="L7199">
            <v>3</v>
          </cell>
        </row>
        <row r="7200">
          <cell r="A7200" t="str">
            <v>M6</v>
          </cell>
          <cell r="B7200" t="str">
            <v>W25</v>
          </cell>
          <cell r="C7200">
            <v>43269</v>
          </cell>
          <cell r="D7200" t="str">
            <v>B</v>
          </cell>
          <cell r="E7200" t="str">
            <v>IN T/P</v>
          </cell>
          <cell r="G7200" t="str">
            <v>Old</v>
          </cell>
          <cell r="H7200" t="str">
            <v>Clear View Cover</v>
          </cell>
          <cell r="J7200">
            <v>720</v>
          </cell>
          <cell r="L7200">
            <v>0</v>
          </cell>
        </row>
        <row r="7201">
          <cell r="A7201" t="str">
            <v>M6</v>
          </cell>
          <cell r="B7201" t="str">
            <v>W25</v>
          </cell>
          <cell r="C7201">
            <v>43269</v>
          </cell>
          <cell r="D7201" t="str">
            <v>B</v>
          </cell>
          <cell r="E7201" t="str">
            <v>IN VAI</v>
          </cell>
          <cell r="G7201" t="str">
            <v>Old</v>
          </cell>
          <cell r="H7201" t="str">
            <v>Flip Cover</v>
          </cell>
          <cell r="J7201">
            <v>540</v>
          </cell>
          <cell r="L7201">
            <v>0</v>
          </cell>
        </row>
        <row r="7202">
          <cell r="A7202" t="str">
            <v>M6</v>
          </cell>
          <cell r="B7202" t="str">
            <v>W25</v>
          </cell>
          <cell r="C7202">
            <v>43269</v>
          </cell>
          <cell r="D7202" t="str">
            <v>B</v>
          </cell>
          <cell r="E7202" t="str">
            <v>IN VAI</v>
          </cell>
          <cell r="G7202" t="str">
            <v>Old</v>
          </cell>
          <cell r="H7202" t="str">
            <v>Flip Cover</v>
          </cell>
          <cell r="J7202">
            <v>750</v>
          </cell>
          <cell r="L7202">
            <v>0</v>
          </cell>
        </row>
        <row r="7203">
          <cell r="A7203" t="str">
            <v>M6</v>
          </cell>
          <cell r="B7203" t="str">
            <v>W25</v>
          </cell>
          <cell r="C7203">
            <v>43269</v>
          </cell>
          <cell r="D7203" t="str">
            <v>B</v>
          </cell>
          <cell r="E7203" t="str">
            <v>IN T/P</v>
          </cell>
          <cell r="G7203" t="str">
            <v>Old</v>
          </cell>
          <cell r="H7203" t="str">
            <v>Book cover</v>
          </cell>
          <cell r="J7203">
            <v>646</v>
          </cell>
          <cell r="L7203">
            <v>5</v>
          </cell>
        </row>
        <row r="7204">
          <cell r="A7204" t="str">
            <v>M6</v>
          </cell>
          <cell r="B7204" t="str">
            <v>W25</v>
          </cell>
          <cell r="C7204">
            <v>43269</v>
          </cell>
          <cell r="D7204" t="str">
            <v>B</v>
          </cell>
          <cell r="E7204" t="str">
            <v>MAIN HEATING</v>
          </cell>
          <cell r="G7204" t="str">
            <v>Old</v>
          </cell>
          <cell r="H7204" t="str">
            <v>Flip Cover</v>
          </cell>
          <cell r="J7204">
            <v>611</v>
          </cell>
          <cell r="L7204">
            <v>4</v>
          </cell>
        </row>
        <row r="7205">
          <cell r="A7205" t="str">
            <v>M6</v>
          </cell>
          <cell r="B7205" t="str">
            <v>W25</v>
          </cell>
          <cell r="C7205">
            <v>43269</v>
          </cell>
          <cell r="D7205" t="str">
            <v>B</v>
          </cell>
          <cell r="E7205" t="str">
            <v>ASSY</v>
          </cell>
          <cell r="G7205" t="str">
            <v>Old</v>
          </cell>
          <cell r="H7205" t="str">
            <v>Book cover</v>
          </cell>
          <cell r="J7205">
            <v>469</v>
          </cell>
          <cell r="L7205">
            <v>11</v>
          </cell>
        </row>
        <row r="7206">
          <cell r="A7206" t="str">
            <v>M6</v>
          </cell>
          <cell r="B7206" t="str">
            <v>W25</v>
          </cell>
          <cell r="C7206">
            <v>43269</v>
          </cell>
          <cell r="D7206" t="str">
            <v>B</v>
          </cell>
          <cell r="E7206" t="str">
            <v>ASSY</v>
          </cell>
          <cell r="G7206" t="str">
            <v>Old</v>
          </cell>
          <cell r="H7206" t="str">
            <v>Book cover</v>
          </cell>
          <cell r="J7206">
            <v>664</v>
          </cell>
          <cell r="L7206">
            <v>0</v>
          </cell>
        </row>
        <row r="7207">
          <cell r="A7207" t="str">
            <v>M6</v>
          </cell>
          <cell r="B7207" t="str">
            <v>W25</v>
          </cell>
          <cell r="C7207">
            <v>43269</v>
          </cell>
          <cell r="D7207" t="str">
            <v>B</v>
          </cell>
          <cell r="E7207" t="str">
            <v>ASSY</v>
          </cell>
          <cell r="G7207" t="str">
            <v>Old</v>
          </cell>
          <cell r="H7207" t="str">
            <v>Book cover</v>
          </cell>
          <cell r="J7207">
            <v>837</v>
          </cell>
          <cell r="L7207">
            <v>2</v>
          </cell>
        </row>
        <row r="7208">
          <cell r="A7208" t="str">
            <v>M6</v>
          </cell>
          <cell r="B7208" t="str">
            <v>W25</v>
          </cell>
          <cell r="C7208">
            <v>43269</v>
          </cell>
          <cell r="D7208" t="str">
            <v>B</v>
          </cell>
          <cell r="E7208" t="str">
            <v>ASSY</v>
          </cell>
          <cell r="G7208" t="str">
            <v>Old</v>
          </cell>
          <cell r="H7208" t="str">
            <v>Book cover</v>
          </cell>
          <cell r="J7208">
            <v>209</v>
          </cell>
          <cell r="L7208">
            <v>0</v>
          </cell>
        </row>
        <row r="7209">
          <cell r="A7209" t="str">
            <v>M6</v>
          </cell>
          <cell r="B7209" t="str">
            <v>W25</v>
          </cell>
          <cell r="C7209">
            <v>43269</v>
          </cell>
          <cell r="D7209" t="str">
            <v>B</v>
          </cell>
          <cell r="E7209" t="str">
            <v>ASSY</v>
          </cell>
          <cell r="G7209" t="str">
            <v>Old Silicon</v>
          </cell>
          <cell r="H7209" t="str">
            <v>Silicon</v>
          </cell>
          <cell r="J7209">
            <v>692</v>
          </cell>
          <cell r="L7209">
            <v>3</v>
          </cell>
        </row>
        <row r="7210">
          <cell r="A7210" t="str">
            <v>M6</v>
          </cell>
          <cell r="B7210" t="str">
            <v>W25</v>
          </cell>
          <cell r="C7210">
            <v>43269</v>
          </cell>
          <cell r="D7210" t="str">
            <v>B</v>
          </cell>
          <cell r="E7210" t="str">
            <v>ASSY</v>
          </cell>
          <cell r="G7210" t="str">
            <v>Old Silicon</v>
          </cell>
          <cell r="H7210" t="str">
            <v>Silicon</v>
          </cell>
          <cell r="J7210">
            <v>39</v>
          </cell>
          <cell r="L7210">
            <v>1</v>
          </cell>
        </row>
        <row r="7211">
          <cell r="A7211" t="str">
            <v>M6</v>
          </cell>
          <cell r="B7211" t="str">
            <v>W25</v>
          </cell>
          <cell r="C7211">
            <v>43269</v>
          </cell>
          <cell r="D7211" t="str">
            <v>B</v>
          </cell>
          <cell r="E7211" t="str">
            <v>ASSY</v>
          </cell>
          <cell r="G7211" t="str">
            <v>New Silicon</v>
          </cell>
          <cell r="H7211" t="str">
            <v>Silicon</v>
          </cell>
          <cell r="J7211">
            <v>40</v>
          </cell>
          <cell r="L7211">
            <v>0</v>
          </cell>
        </row>
        <row r="7212">
          <cell r="A7212" t="str">
            <v>M6</v>
          </cell>
          <cell r="B7212" t="str">
            <v>W25</v>
          </cell>
          <cell r="C7212">
            <v>43269</v>
          </cell>
          <cell r="D7212" t="str">
            <v>B</v>
          </cell>
          <cell r="E7212" t="str">
            <v>ASSY</v>
          </cell>
          <cell r="G7212" t="str">
            <v>New Silicon</v>
          </cell>
          <cell r="H7212" t="str">
            <v>Silicon</v>
          </cell>
          <cell r="J7212">
            <v>40</v>
          </cell>
          <cell r="L7212">
            <v>0</v>
          </cell>
        </row>
        <row r="7213">
          <cell r="A7213" t="str">
            <v>M6</v>
          </cell>
          <cell r="B7213" t="str">
            <v>W25</v>
          </cell>
          <cell r="C7213">
            <v>43269</v>
          </cell>
          <cell r="D7213" t="str">
            <v>B</v>
          </cell>
          <cell r="E7213" t="str">
            <v>ASSY</v>
          </cell>
          <cell r="G7213" t="str">
            <v>New Silicon</v>
          </cell>
          <cell r="H7213" t="str">
            <v>Silicon</v>
          </cell>
          <cell r="J7213">
            <v>85</v>
          </cell>
          <cell r="L7213">
            <v>2</v>
          </cell>
        </row>
        <row r="7214">
          <cell r="A7214" t="str">
            <v>M6</v>
          </cell>
          <cell r="B7214" t="str">
            <v>W25</v>
          </cell>
          <cell r="C7214">
            <v>43269</v>
          </cell>
          <cell r="D7214" t="str">
            <v>B</v>
          </cell>
          <cell r="E7214" t="str">
            <v>PACKING</v>
          </cell>
          <cell r="G7214" t="str">
            <v>New</v>
          </cell>
          <cell r="H7214" t="str">
            <v>Clear View Cover</v>
          </cell>
          <cell r="J7214">
            <v>1707</v>
          </cell>
          <cell r="L7214">
            <v>7</v>
          </cell>
        </row>
        <row r="7215">
          <cell r="A7215" t="str">
            <v>M6</v>
          </cell>
          <cell r="B7215" t="str">
            <v>W25</v>
          </cell>
          <cell r="C7215">
            <v>43269</v>
          </cell>
          <cell r="D7215" t="str">
            <v>B</v>
          </cell>
          <cell r="E7215" t="str">
            <v>PACKING</v>
          </cell>
          <cell r="G7215" t="str">
            <v>Old</v>
          </cell>
          <cell r="H7215" t="str">
            <v>Clear View Cover</v>
          </cell>
          <cell r="J7215">
            <v>20</v>
          </cell>
          <cell r="L7215">
            <v>0</v>
          </cell>
        </row>
        <row r="7216">
          <cell r="A7216" t="str">
            <v>M6</v>
          </cell>
          <cell r="B7216" t="str">
            <v>W25</v>
          </cell>
          <cell r="C7216">
            <v>43269</v>
          </cell>
          <cell r="D7216" t="str">
            <v>B</v>
          </cell>
          <cell r="E7216" t="str">
            <v>EDGE COATING</v>
          </cell>
          <cell r="G7216" t="str">
            <v>Old</v>
          </cell>
          <cell r="H7216" t="str">
            <v>Book cover</v>
          </cell>
          <cell r="J7216">
            <v>852</v>
          </cell>
          <cell r="L7216">
            <v>0</v>
          </cell>
        </row>
        <row r="7217">
          <cell r="A7217" t="str">
            <v>M6</v>
          </cell>
          <cell r="B7217" t="str">
            <v>W25</v>
          </cell>
          <cell r="C7217">
            <v>43269</v>
          </cell>
          <cell r="D7217" t="str">
            <v>B</v>
          </cell>
          <cell r="E7217" t="str">
            <v>EDGE COATING</v>
          </cell>
          <cell r="G7217" t="str">
            <v>Old</v>
          </cell>
          <cell r="H7217" t="str">
            <v>Book cover</v>
          </cell>
          <cell r="J7217">
            <v>219</v>
          </cell>
          <cell r="L7217">
            <v>0</v>
          </cell>
        </row>
        <row r="7218">
          <cell r="A7218" t="str">
            <v>M6</v>
          </cell>
          <cell r="B7218" t="str">
            <v>W25</v>
          </cell>
          <cell r="C7218">
            <v>43269</v>
          </cell>
          <cell r="D7218" t="str">
            <v>B</v>
          </cell>
          <cell r="E7218" t="str">
            <v>EDGE COATING</v>
          </cell>
          <cell r="G7218" t="str">
            <v>Old</v>
          </cell>
          <cell r="H7218" t="str">
            <v>Book cover</v>
          </cell>
          <cell r="J7218">
            <v>244</v>
          </cell>
          <cell r="L7218">
            <v>0</v>
          </cell>
        </row>
        <row r="7219">
          <cell r="A7219" t="str">
            <v>M6</v>
          </cell>
          <cell r="B7219" t="str">
            <v>W25</v>
          </cell>
          <cell r="C7219">
            <v>43269</v>
          </cell>
          <cell r="D7219" t="str">
            <v>B</v>
          </cell>
          <cell r="E7219" t="str">
            <v>EDGE COATING</v>
          </cell>
          <cell r="G7219" t="str">
            <v>Old</v>
          </cell>
          <cell r="H7219" t="str">
            <v>Book cover</v>
          </cell>
          <cell r="J7219">
            <v>529</v>
          </cell>
          <cell r="L7219">
            <v>0</v>
          </cell>
        </row>
        <row r="7220">
          <cell r="A7220" t="str">
            <v>M6</v>
          </cell>
          <cell r="B7220" t="str">
            <v>W25</v>
          </cell>
          <cell r="C7220">
            <v>43269</v>
          </cell>
          <cell r="D7220" t="str">
            <v>B</v>
          </cell>
          <cell r="E7220" t="str">
            <v>EDGE COATING</v>
          </cell>
          <cell r="G7220" t="str">
            <v>Old</v>
          </cell>
          <cell r="H7220" t="str">
            <v>Book cover</v>
          </cell>
          <cell r="J7220">
            <v>378</v>
          </cell>
          <cell r="L7220">
            <v>0</v>
          </cell>
        </row>
        <row r="7221">
          <cell r="A7221" t="str">
            <v>M6</v>
          </cell>
          <cell r="B7221" t="str">
            <v>W25</v>
          </cell>
          <cell r="C7221">
            <v>43269</v>
          </cell>
          <cell r="D7221" t="str">
            <v>B</v>
          </cell>
          <cell r="E7221" t="str">
            <v>EDGE COATING</v>
          </cell>
          <cell r="G7221" t="str">
            <v>New</v>
          </cell>
          <cell r="H7221" t="str">
            <v>Clear View Cover</v>
          </cell>
          <cell r="J7221">
            <v>874</v>
          </cell>
          <cell r="L7221">
            <v>0</v>
          </cell>
        </row>
        <row r="7222">
          <cell r="A7222" t="str">
            <v>M6</v>
          </cell>
          <cell r="B7222" t="str">
            <v>W25</v>
          </cell>
          <cell r="C7222">
            <v>43269</v>
          </cell>
          <cell r="D7222" t="str">
            <v>B</v>
          </cell>
          <cell r="E7222" t="str">
            <v>EDGE COATING</v>
          </cell>
          <cell r="G7222" t="str">
            <v>New</v>
          </cell>
          <cell r="H7222" t="str">
            <v>Clear View Cover</v>
          </cell>
          <cell r="J7222">
            <v>244</v>
          </cell>
          <cell r="L7222">
            <v>0</v>
          </cell>
        </row>
        <row r="7223">
          <cell r="A7223" t="str">
            <v>M6</v>
          </cell>
          <cell r="B7223" t="str">
            <v>W25</v>
          </cell>
          <cell r="C7223">
            <v>43269</v>
          </cell>
          <cell r="D7223" t="str">
            <v>B</v>
          </cell>
          <cell r="E7223" t="str">
            <v>EDGE COATING</v>
          </cell>
          <cell r="G7223" t="str">
            <v>New</v>
          </cell>
          <cell r="H7223" t="str">
            <v>Clear View Cover</v>
          </cell>
          <cell r="J7223">
            <v>478</v>
          </cell>
          <cell r="L7223">
            <v>0</v>
          </cell>
        </row>
        <row r="7224">
          <cell r="A7224" t="str">
            <v>M6</v>
          </cell>
          <cell r="B7224" t="str">
            <v>W25</v>
          </cell>
          <cell r="C7224">
            <v>43269</v>
          </cell>
          <cell r="D7224" t="str">
            <v>B</v>
          </cell>
          <cell r="E7224" t="str">
            <v>EDGE COATING</v>
          </cell>
          <cell r="G7224" t="str">
            <v>New</v>
          </cell>
          <cell r="H7224" t="str">
            <v>Clear View Cover</v>
          </cell>
          <cell r="J7224">
            <v>2154</v>
          </cell>
          <cell r="L7224">
            <v>0</v>
          </cell>
        </row>
        <row r="7225">
          <cell r="A7225" t="str">
            <v>M6</v>
          </cell>
          <cell r="B7225" t="str">
            <v>W25</v>
          </cell>
          <cell r="C7225">
            <v>43269</v>
          </cell>
          <cell r="D7225" t="str">
            <v>B</v>
          </cell>
          <cell r="E7225" t="str">
            <v>EDGE COATING</v>
          </cell>
          <cell r="G7225" t="str">
            <v>New</v>
          </cell>
          <cell r="H7225" t="str">
            <v>Clear View Cover</v>
          </cell>
          <cell r="J7225">
            <v>20</v>
          </cell>
          <cell r="L7225">
            <v>0</v>
          </cell>
        </row>
        <row r="7226">
          <cell r="A7226" t="str">
            <v>M6</v>
          </cell>
          <cell r="B7226" t="str">
            <v>W25</v>
          </cell>
          <cell r="C7226">
            <v>43269</v>
          </cell>
          <cell r="D7226" t="str">
            <v>B</v>
          </cell>
          <cell r="E7226" t="str">
            <v>EDGE COATING</v>
          </cell>
          <cell r="G7226" t="str">
            <v>New</v>
          </cell>
          <cell r="H7226" t="str">
            <v>Clear View Cover</v>
          </cell>
          <cell r="J7226">
            <v>198</v>
          </cell>
          <cell r="L7226">
            <v>0</v>
          </cell>
        </row>
        <row r="7227">
          <cell r="A7227" t="str">
            <v>M6</v>
          </cell>
          <cell r="B7227" t="str">
            <v>W25</v>
          </cell>
          <cell r="C7227">
            <v>43269</v>
          </cell>
          <cell r="D7227" t="str">
            <v>B</v>
          </cell>
          <cell r="E7227" t="str">
            <v>EDGE COATING</v>
          </cell>
          <cell r="G7227" t="str">
            <v>Old</v>
          </cell>
          <cell r="H7227" t="str">
            <v>Clear View Cover</v>
          </cell>
          <cell r="J7227">
            <v>1</v>
          </cell>
          <cell r="L7227">
            <v>0</v>
          </cell>
        </row>
        <row r="7228">
          <cell r="A7228" t="str">
            <v>M6</v>
          </cell>
          <cell r="B7228" t="str">
            <v>W25</v>
          </cell>
          <cell r="C7228">
            <v>43269</v>
          </cell>
          <cell r="D7228" t="str">
            <v>B</v>
          </cell>
          <cell r="E7228" t="str">
            <v>EDGE COATING</v>
          </cell>
          <cell r="G7228" t="str">
            <v>Old</v>
          </cell>
          <cell r="H7228" t="str">
            <v>Clear View Cover</v>
          </cell>
          <cell r="J7228">
            <v>4</v>
          </cell>
          <cell r="L7228">
            <v>0</v>
          </cell>
        </row>
        <row r="7229">
          <cell r="A7229" t="str">
            <v>M6</v>
          </cell>
          <cell r="B7229" t="str">
            <v>W25</v>
          </cell>
          <cell r="C7229">
            <v>43269</v>
          </cell>
          <cell r="D7229" t="str">
            <v>B</v>
          </cell>
          <cell r="E7229" t="str">
            <v>EDGE COATING</v>
          </cell>
          <cell r="G7229" t="str">
            <v>Old</v>
          </cell>
          <cell r="H7229" t="str">
            <v>Clear View Cover</v>
          </cell>
          <cell r="J7229">
            <v>1085</v>
          </cell>
          <cell r="L7229">
            <v>0</v>
          </cell>
        </row>
        <row r="7230">
          <cell r="A7230" t="str">
            <v>M6</v>
          </cell>
          <cell r="B7230" t="str">
            <v>W25</v>
          </cell>
          <cell r="C7230">
            <v>43269</v>
          </cell>
          <cell r="D7230" t="str">
            <v>B</v>
          </cell>
          <cell r="E7230" t="str">
            <v>EDGE COATING</v>
          </cell>
          <cell r="G7230" t="str">
            <v>Old</v>
          </cell>
          <cell r="H7230" t="str">
            <v>Clear View Cover</v>
          </cell>
          <cell r="J7230">
            <v>258</v>
          </cell>
          <cell r="L7230">
            <v>0</v>
          </cell>
        </row>
        <row r="7231">
          <cell r="A7231" t="str">
            <v>M6</v>
          </cell>
          <cell r="B7231" t="str">
            <v>W25</v>
          </cell>
          <cell r="C7231">
            <v>43269</v>
          </cell>
          <cell r="D7231" t="str">
            <v>B</v>
          </cell>
          <cell r="E7231" t="str">
            <v>EDGE COATING</v>
          </cell>
          <cell r="G7231" t="str">
            <v>Old</v>
          </cell>
          <cell r="H7231" t="str">
            <v>Clear View Cover</v>
          </cell>
          <cell r="J7231">
            <v>1191</v>
          </cell>
          <cell r="L7231">
            <v>0</v>
          </cell>
        </row>
        <row r="7232">
          <cell r="A7232" t="str">
            <v>M6</v>
          </cell>
          <cell r="B7232" t="str">
            <v>W25</v>
          </cell>
          <cell r="C7232">
            <v>43269</v>
          </cell>
          <cell r="D7232" t="str">
            <v>B</v>
          </cell>
          <cell r="E7232" t="str">
            <v>EDGE COATING</v>
          </cell>
          <cell r="G7232" t="str">
            <v>Old</v>
          </cell>
          <cell r="H7232" t="str">
            <v>Flip Cover</v>
          </cell>
          <cell r="J7232">
            <v>20</v>
          </cell>
          <cell r="L7232">
            <v>0</v>
          </cell>
        </row>
        <row r="7233">
          <cell r="A7233" t="str">
            <v>M6</v>
          </cell>
          <cell r="B7233" t="str">
            <v>W25</v>
          </cell>
          <cell r="C7233">
            <v>43269</v>
          </cell>
          <cell r="D7233" t="str">
            <v>B</v>
          </cell>
          <cell r="E7233" t="str">
            <v>EDGE COATING</v>
          </cell>
          <cell r="G7233" t="str">
            <v>Old</v>
          </cell>
          <cell r="H7233" t="str">
            <v>Flip Cover</v>
          </cell>
          <cell r="J7233">
            <v>154</v>
          </cell>
          <cell r="L7233">
            <v>0</v>
          </cell>
        </row>
        <row r="7234">
          <cell r="A7234" t="str">
            <v>M6</v>
          </cell>
          <cell r="B7234" t="str">
            <v>W25</v>
          </cell>
          <cell r="C7234">
            <v>43269</v>
          </cell>
          <cell r="D7234" t="str">
            <v>B</v>
          </cell>
          <cell r="E7234" t="str">
            <v>EDGE COATING</v>
          </cell>
          <cell r="G7234" t="str">
            <v>New</v>
          </cell>
          <cell r="H7234" t="str">
            <v>Clear View Cover</v>
          </cell>
          <cell r="J7234">
            <v>370</v>
          </cell>
          <cell r="L7234">
            <v>0</v>
          </cell>
        </row>
        <row r="7235">
          <cell r="A7235" t="str">
            <v>M6</v>
          </cell>
          <cell r="B7235" t="str">
            <v>W25</v>
          </cell>
          <cell r="C7235">
            <v>43269</v>
          </cell>
          <cell r="D7235" t="str">
            <v>B</v>
          </cell>
          <cell r="E7235" t="str">
            <v>PACKING</v>
          </cell>
          <cell r="G7235" t="str">
            <v>New</v>
          </cell>
          <cell r="H7235" t="str">
            <v>Clear View Cover</v>
          </cell>
          <cell r="J7235">
            <v>2250</v>
          </cell>
          <cell r="L7235">
            <v>12</v>
          </cell>
        </row>
        <row r="7236">
          <cell r="A7236" t="str">
            <v>M6</v>
          </cell>
          <cell r="B7236" t="str">
            <v>W25</v>
          </cell>
          <cell r="C7236">
            <v>43269</v>
          </cell>
          <cell r="D7236" t="str">
            <v>B</v>
          </cell>
          <cell r="E7236" t="str">
            <v>PACKING</v>
          </cell>
          <cell r="G7236" t="str">
            <v>Old</v>
          </cell>
          <cell r="H7236" t="str">
            <v>Clear View Cover</v>
          </cell>
          <cell r="J7236">
            <v>1014</v>
          </cell>
          <cell r="L7236">
            <v>9</v>
          </cell>
        </row>
        <row r="7237">
          <cell r="A7237" t="str">
            <v>M6</v>
          </cell>
          <cell r="B7237" t="str">
            <v>W25</v>
          </cell>
          <cell r="C7237">
            <v>43270</v>
          </cell>
          <cell r="D7237" t="str">
            <v>B</v>
          </cell>
          <cell r="E7237" t="str">
            <v>PACKING</v>
          </cell>
          <cell r="G7237" t="str">
            <v>Old</v>
          </cell>
          <cell r="H7237" t="str">
            <v>Clear View Cover</v>
          </cell>
          <cell r="J7237">
            <v>1164</v>
          </cell>
          <cell r="L7237">
            <v>3</v>
          </cell>
        </row>
        <row r="7238">
          <cell r="A7238" t="str">
            <v>M6</v>
          </cell>
          <cell r="B7238" t="str">
            <v>W25</v>
          </cell>
          <cell r="C7238">
            <v>43270</v>
          </cell>
          <cell r="D7238" t="str">
            <v>B</v>
          </cell>
          <cell r="E7238" t="str">
            <v>PACKING</v>
          </cell>
          <cell r="G7238" t="str">
            <v>Old</v>
          </cell>
          <cell r="H7238" t="str">
            <v>Clear View Cover</v>
          </cell>
          <cell r="J7238">
            <v>282</v>
          </cell>
          <cell r="L7238">
            <v>2</v>
          </cell>
        </row>
        <row r="7239">
          <cell r="A7239" t="str">
            <v>M6</v>
          </cell>
          <cell r="B7239" t="str">
            <v>W25</v>
          </cell>
          <cell r="C7239">
            <v>43270</v>
          </cell>
          <cell r="D7239" t="str">
            <v>B</v>
          </cell>
          <cell r="E7239" t="str">
            <v>PACKING</v>
          </cell>
          <cell r="G7239" t="str">
            <v>Old</v>
          </cell>
          <cell r="H7239" t="str">
            <v>Clear View Cover</v>
          </cell>
          <cell r="J7239">
            <v>1166</v>
          </cell>
          <cell r="L7239">
            <v>6</v>
          </cell>
        </row>
        <row r="7240">
          <cell r="A7240" t="str">
            <v>M6</v>
          </cell>
          <cell r="B7240" t="str">
            <v>W25</v>
          </cell>
          <cell r="C7240">
            <v>43270</v>
          </cell>
          <cell r="D7240" t="str">
            <v>B</v>
          </cell>
          <cell r="E7240" t="str">
            <v>PACKING</v>
          </cell>
          <cell r="G7240" t="str">
            <v>Old</v>
          </cell>
          <cell r="H7240" t="str">
            <v>Flip Cover</v>
          </cell>
          <cell r="J7240">
            <v>364</v>
          </cell>
          <cell r="L7240">
            <v>4</v>
          </cell>
        </row>
        <row r="7241">
          <cell r="A7241" t="str">
            <v>M6</v>
          </cell>
          <cell r="B7241" t="str">
            <v>W25</v>
          </cell>
          <cell r="C7241">
            <v>43270</v>
          </cell>
          <cell r="D7241" t="str">
            <v>B</v>
          </cell>
          <cell r="E7241" t="str">
            <v>PACKING</v>
          </cell>
          <cell r="G7241" t="str">
            <v>Old Silicon</v>
          </cell>
          <cell r="H7241" t="str">
            <v>Silicon</v>
          </cell>
          <cell r="J7241">
            <v>40</v>
          </cell>
          <cell r="L7241">
            <v>0</v>
          </cell>
        </row>
        <row r="7242">
          <cell r="A7242" t="str">
            <v>M6</v>
          </cell>
          <cell r="B7242" t="str">
            <v>W25</v>
          </cell>
          <cell r="C7242">
            <v>43270</v>
          </cell>
          <cell r="D7242" t="str">
            <v>B</v>
          </cell>
          <cell r="E7242" t="str">
            <v>PACKING</v>
          </cell>
          <cell r="G7242" t="str">
            <v>Old Silicon</v>
          </cell>
          <cell r="H7242" t="str">
            <v>Silicon</v>
          </cell>
          <cell r="J7242">
            <v>814</v>
          </cell>
          <cell r="L7242">
            <v>14</v>
          </cell>
        </row>
        <row r="7243">
          <cell r="A7243" t="str">
            <v>M6</v>
          </cell>
          <cell r="B7243" t="str">
            <v>W25</v>
          </cell>
          <cell r="C7243">
            <v>43270</v>
          </cell>
          <cell r="D7243" t="str">
            <v>B</v>
          </cell>
          <cell r="E7243" t="str">
            <v>PACKING</v>
          </cell>
          <cell r="G7243" t="str">
            <v>New Silicon</v>
          </cell>
          <cell r="H7243" t="str">
            <v>Silicon</v>
          </cell>
          <cell r="J7243">
            <v>44</v>
          </cell>
          <cell r="L7243">
            <v>4</v>
          </cell>
        </row>
        <row r="7244">
          <cell r="A7244" t="str">
            <v>M6</v>
          </cell>
          <cell r="B7244" t="str">
            <v>W25</v>
          </cell>
          <cell r="C7244">
            <v>43270</v>
          </cell>
          <cell r="D7244" t="str">
            <v>B</v>
          </cell>
          <cell r="E7244" t="str">
            <v>PACKING</v>
          </cell>
          <cell r="G7244" t="str">
            <v>New Silicon</v>
          </cell>
          <cell r="H7244" t="str">
            <v>Silicon</v>
          </cell>
          <cell r="J7244">
            <v>40</v>
          </cell>
          <cell r="L7244">
            <v>0</v>
          </cell>
        </row>
        <row r="7245">
          <cell r="A7245" t="str">
            <v>M6</v>
          </cell>
          <cell r="B7245" t="str">
            <v>W25</v>
          </cell>
          <cell r="C7245">
            <v>43270</v>
          </cell>
          <cell r="D7245" t="str">
            <v>B</v>
          </cell>
          <cell r="E7245" t="str">
            <v>PACKING</v>
          </cell>
          <cell r="G7245" t="str">
            <v>New Silicon</v>
          </cell>
          <cell r="H7245" t="str">
            <v>Silicon</v>
          </cell>
          <cell r="J7245">
            <v>169</v>
          </cell>
          <cell r="L7245">
            <v>9</v>
          </cell>
        </row>
        <row r="7246">
          <cell r="A7246" t="str">
            <v>M6</v>
          </cell>
          <cell r="B7246" t="str">
            <v>W25</v>
          </cell>
          <cell r="C7246">
            <v>43270</v>
          </cell>
          <cell r="D7246" t="str">
            <v>B</v>
          </cell>
          <cell r="E7246" t="str">
            <v>PACKING</v>
          </cell>
          <cell r="G7246" t="str">
            <v>New</v>
          </cell>
          <cell r="H7246" t="str">
            <v>Clear View Cover</v>
          </cell>
          <cell r="J7246">
            <v>1960</v>
          </cell>
          <cell r="L7246">
            <v>1</v>
          </cell>
        </row>
        <row r="7247">
          <cell r="A7247" t="str">
            <v>M6</v>
          </cell>
          <cell r="B7247" t="str">
            <v>W25</v>
          </cell>
          <cell r="C7247">
            <v>43270</v>
          </cell>
          <cell r="D7247" t="str">
            <v>B</v>
          </cell>
          <cell r="E7247" t="str">
            <v>PACKING</v>
          </cell>
          <cell r="G7247" t="str">
            <v>New</v>
          </cell>
          <cell r="H7247" t="str">
            <v>Clear View Cover</v>
          </cell>
          <cell r="J7247">
            <v>322</v>
          </cell>
          <cell r="L7247">
            <v>3</v>
          </cell>
        </row>
        <row r="7248">
          <cell r="A7248" t="str">
            <v>M6</v>
          </cell>
          <cell r="B7248" t="str">
            <v>W25</v>
          </cell>
          <cell r="C7248">
            <v>43270</v>
          </cell>
          <cell r="D7248" t="str">
            <v>B</v>
          </cell>
          <cell r="E7248" t="str">
            <v>PACKING</v>
          </cell>
          <cell r="G7248" t="str">
            <v>New</v>
          </cell>
          <cell r="H7248" t="str">
            <v>Clear View Cover</v>
          </cell>
          <cell r="J7248">
            <v>920</v>
          </cell>
          <cell r="L7248">
            <v>2</v>
          </cell>
        </row>
        <row r="7249">
          <cell r="A7249" t="str">
            <v>M6</v>
          </cell>
          <cell r="B7249" t="str">
            <v>W25</v>
          </cell>
          <cell r="C7249">
            <v>43270</v>
          </cell>
          <cell r="D7249" t="str">
            <v>B</v>
          </cell>
          <cell r="E7249" t="str">
            <v>PACKING</v>
          </cell>
          <cell r="G7249" t="str">
            <v>Old Silicon</v>
          </cell>
          <cell r="H7249" t="str">
            <v>Silicon</v>
          </cell>
          <cell r="J7249">
            <v>40</v>
          </cell>
          <cell r="L7249">
            <v>0</v>
          </cell>
        </row>
        <row r="7250">
          <cell r="A7250" t="str">
            <v>M6</v>
          </cell>
          <cell r="B7250" t="str">
            <v>W25</v>
          </cell>
          <cell r="C7250">
            <v>43270</v>
          </cell>
          <cell r="D7250" t="str">
            <v>B</v>
          </cell>
          <cell r="E7250" t="str">
            <v>PACKING</v>
          </cell>
          <cell r="G7250" t="str">
            <v>Old</v>
          </cell>
          <cell r="H7250" t="str">
            <v>Book cover</v>
          </cell>
          <cell r="J7250">
            <v>45</v>
          </cell>
          <cell r="L7250">
            <v>0</v>
          </cell>
        </row>
        <row r="7251">
          <cell r="A7251" t="str">
            <v>M6</v>
          </cell>
          <cell r="B7251" t="str">
            <v>W25</v>
          </cell>
          <cell r="C7251">
            <v>43270</v>
          </cell>
          <cell r="D7251" t="str">
            <v>B</v>
          </cell>
          <cell r="E7251" t="str">
            <v>MAIN HEATING</v>
          </cell>
          <cell r="G7251" t="str">
            <v>Old</v>
          </cell>
          <cell r="H7251" t="str">
            <v>Clear View Cover</v>
          </cell>
          <cell r="J7251">
            <v>370</v>
          </cell>
          <cell r="L7251">
            <v>0</v>
          </cell>
        </row>
        <row r="7252">
          <cell r="A7252" t="str">
            <v>M6</v>
          </cell>
          <cell r="B7252" t="str">
            <v>W25</v>
          </cell>
          <cell r="C7252">
            <v>43270</v>
          </cell>
          <cell r="D7252" t="str">
            <v>B</v>
          </cell>
          <cell r="E7252" t="str">
            <v>MAIN HEATING</v>
          </cell>
          <cell r="G7252" t="str">
            <v>Old</v>
          </cell>
          <cell r="H7252" t="str">
            <v>Clear View Cover</v>
          </cell>
          <cell r="J7252">
            <v>96</v>
          </cell>
          <cell r="L7252">
            <v>0</v>
          </cell>
        </row>
        <row r="7253">
          <cell r="A7253" t="str">
            <v>M6</v>
          </cell>
          <cell r="B7253" t="str">
            <v>W25</v>
          </cell>
          <cell r="C7253">
            <v>43270</v>
          </cell>
          <cell r="D7253" t="str">
            <v>B</v>
          </cell>
          <cell r="E7253" t="str">
            <v>MAIN HEATING</v>
          </cell>
          <cell r="G7253" t="str">
            <v>New</v>
          </cell>
          <cell r="H7253" t="str">
            <v>Clear View Cover</v>
          </cell>
          <cell r="J7253">
            <v>1244</v>
          </cell>
          <cell r="L7253">
            <v>0</v>
          </cell>
        </row>
        <row r="7254">
          <cell r="A7254" t="str">
            <v>M6</v>
          </cell>
          <cell r="B7254" t="str">
            <v>W25</v>
          </cell>
          <cell r="C7254">
            <v>43270</v>
          </cell>
          <cell r="D7254" t="str">
            <v>B</v>
          </cell>
          <cell r="E7254" t="str">
            <v>MAIN HEATING</v>
          </cell>
          <cell r="G7254" t="str">
            <v>New</v>
          </cell>
          <cell r="H7254" t="str">
            <v>Clear View Cover</v>
          </cell>
          <cell r="J7254">
            <v>601</v>
          </cell>
          <cell r="L7254">
            <v>0</v>
          </cell>
        </row>
        <row r="7255">
          <cell r="A7255" t="str">
            <v>M6</v>
          </cell>
          <cell r="B7255" t="str">
            <v>W25</v>
          </cell>
          <cell r="C7255">
            <v>43270</v>
          </cell>
          <cell r="D7255" t="str">
            <v>B</v>
          </cell>
          <cell r="E7255" t="str">
            <v>MAIN HEATING</v>
          </cell>
          <cell r="G7255" t="str">
            <v>New</v>
          </cell>
          <cell r="H7255" t="str">
            <v>Clear View Cover</v>
          </cell>
          <cell r="J7255">
            <v>333</v>
          </cell>
          <cell r="L7255">
            <v>0</v>
          </cell>
        </row>
        <row r="7256">
          <cell r="A7256" t="str">
            <v>M6</v>
          </cell>
          <cell r="B7256" t="str">
            <v>W25</v>
          </cell>
          <cell r="C7256">
            <v>43270</v>
          </cell>
          <cell r="D7256" t="str">
            <v>B</v>
          </cell>
          <cell r="E7256" t="str">
            <v>MAIN HEATING</v>
          </cell>
          <cell r="G7256" t="str">
            <v>New</v>
          </cell>
          <cell r="H7256" t="str">
            <v>Clear View Cover</v>
          </cell>
          <cell r="J7256">
            <v>6</v>
          </cell>
          <cell r="L7256">
            <v>0</v>
          </cell>
        </row>
        <row r="7257">
          <cell r="A7257" t="str">
            <v>M6</v>
          </cell>
          <cell r="B7257" t="str">
            <v>W25</v>
          </cell>
          <cell r="C7257">
            <v>43270</v>
          </cell>
          <cell r="D7257" t="str">
            <v>B</v>
          </cell>
          <cell r="E7257" t="str">
            <v>ASSY</v>
          </cell>
          <cell r="G7257" t="str">
            <v>New</v>
          </cell>
          <cell r="H7257" t="str">
            <v>Clear View Cover</v>
          </cell>
          <cell r="J7257">
            <v>400</v>
          </cell>
          <cell r="L7257">
            <v>0</v>
          </cell>
        </row>
        <row r="7258">
          <cell r="A7258" t="str">
            <v>M6</v>
          </cell>
          <cell r="B7258" t="str">
            <v>W25</v>
          </cell>
          <cell r="C7258">
            <v>43270</v>
          </cell>
          <cell r="D7258" t="str">
            <v>B</v>
          </cell>
          <cell r="E7258" t="str">
            <v>ASSY</v>
          </cell>
          <cell r="G7258" t="str">
            <v>New</v>
          </cell>
          <cell r="H7258" t="str">
            <v>Clear View Cover</v>
          </cell>
          <cell r="J7258">
            <v>495</v>
          </cell>
          <cell r="L7258">
            <v>0</v>
          </cell>
        </row>
        <row r="7259">
          <cell r="A7259" t="str">
            <v>M6</v>
          </cell>
          <cell r="B7259" t="str">
            <v>W25</v>
          </cell>
          <cell r="C7259">
            <v>43270</v>
          </cell>
          <cell r="D7259" t="str">
            <v>B</v>
          </cell>
          <cell r="E7259" t="str">
            <v>ASSY</v>
          </cell>
          <cell r="G7259" t="str">
            <v>Old</v>
          </cell>
          <cell r="H7259" t="str">
            <v>Clear View Cover</v>
          </cell>
          <cell r="J7259">
            <v>724</v>
          </cell>
          <cell r="L7259">
            <v>0</v>
          </cell>
        </row>
        <row r="7260">
          <cell r="A7260" t="str">
            <v>M6</v>
          </cell>
          <cell r="B7260" t="str">
            <v>W25</v>
          </cell>
          <cell r="C7260">
            <v>43270</v>
          </cell>
          <cell r="D7260" t="str">
            <v>B</v>
          </cell>
          <cell r="E7260" t="str">
            <v>ASSY</v>
          </cell>
          <cell r="G7260" t="str">
            <v>Old Silicon</v>
          </cell>
          <cell r="H7260" t="str">
            <v>Silicon</v>
          </cell>
          <cell r="J7260">
            <v>66</v>
          </cell>
          <cell r="L7260">
            <v>1</v>
          </cell>
        </row>
        <row r="7261">
          <cell r="A7261" t="str">
            <v>M6</v>
          </cell>
          <cell r="B7261" t="str">
            <v>W25</v>
          </cell>
          <cell r="C7261">
            <v>43270</v>
          </cell>
          <cell r="D7261" t="str">
            <v>B</v>
          </cell>
          <cell r="E7261" t="str">
            <v>ASSY</v>
          </cell>
          <cell r="G7261" t="str">
            <v>Old Silicon</v>
          </cell>
          <cell r="H7261" t="str">
            <v>Silicon</v>
          </cell>
          <cell r="J7261">
            <v>228</v>
          </cell>
          <cell r="L7261">
            <v>1</v>
          </cell>
        </row>
        <row r="7262">
          <cell r="A7262" t="str">
            <v>M6</v>
          </cell>
          <cell r="B7262" t="str">
            <v>W25</v>
          </cell>
          <cell r="C7262">
            <v>43270</v>
          </cell>
          <cell r="D7262" t="str">
            <v>B</v>
          </cell>
          <cell r="E7262" t="str">
            <v>ASSY</v>
          </cell>
          <cell r="G7262" t="str">
            <v>New Silicon</v>
          </cell>
          <cell r="H7262" t="str">
            <v>Silicon</v>
          </cell>
          <cell r="J7262">
            <v>17</v>
          </cell>
          <cell r="L7262">
            <v>0</v>
          </cell>
        </row>
        <row r="7263">
          <cell r="A7263" t="str">
            <v>M6</v>
          </cell>
          <cell r="B7263" t="str">
            <v>W25</v>
          </cell>
          <cell r="C7263">
            <v>43270</v>
          </cell>
          <cell r="D7263" t="str">
            <v>B</v>
          </cell>
          <cell r="E7263" t="str">
            <v>ASSY</v>
          </cell>
          <cell r="G7263" t="str">
            <v>New Silicon</v>
          </cell>
          <cell r="H7263" t="str">
            <v>Silicon</v>
          </cell>
          <cell r="J7263">
            <v>14</v>
          </cell>
          <cell r="L7263">
            <v>0</v>
          </cell>
        </row>
        <row r="7264">
          <cell r="A7264" t="str">
            <v>M6</v>
          </cell>
          <cell r="B7264" t="str">
            <v>W25</v>
          </cell>
          <cell r="C7264">
            <v>43270</v>
          </cell>
          <cell r="D7264" t="str">
            <v>B</v>
          </cell>
          <cell r="E7264" t="str">
            <v>MAIN HEATING</v>
          </cell>
          <cell r="G7264" t="str">
            <v>Old</v>
          </cell>
          <cell r="H7264" t="str">
            <v>Clear View Cover</v>
          </cell>
          <cell r="J7264">
            <v>570</v>
          </cell>
          <cell r="L7264">
            <v>0</v>
          </cell>
        </row>
        <row r="7265">
          <cell r="A7265" t="str">
            <v>M6</v>
          </cell>
          <cell r="B7265" t="str">
            <v>W25</v>
          </cell>
          <cell r="C7265">
            <v>43270</v>
          </cell>
          <cell r="D7265" t="str">
            <v>B</v>
          </cell>
          <cell r="E7265" t="str">
            <v>MAIN HEATING</v>
          </cell>
          <cell r="G7265" t="str">
            <v>Old</v>
          </cell>
          <cell r="H7265" t="str">
            <v>Clear View Cover</v>
          </cell>
          <cell r="J7265">
            <v>294</v>
          </cell>
          <cell r="L7265">
            <v>0</v>
          </cell>
        </row>
        <row r="7266">
          <cell r="A7266" t="str">
            <v>M6</v>
          </cell>
          <cell r="B7266" t="str">
            <v>W25</v>
          </cell>
          <cell r="C7266">
            <v>43270</v>
          </cell>
          <cell r="D7266" t="str">
            <v>B</v>
          </cell>
          <cell r="E7266" t="str">
            <v>MAIN HEATING</v>
          </cell>
          <cell r="G7266" t="str">
            <v>Old</v>
          </cell>
          <cell r="H7266" t="str">
            <v>Clear View Cover</v>
          </cell>
          <cell r="J7266">
            <v>805</v>
          </cell>
          <cell r="L7266">
            <v>0</v>
          </cell>
        </row>
        <row r="7267">
          <cell r="A7267" t="str">
            <v>M6</v>
          </cell>
          <cell r="B7267" t="str">
            <v>W25</v>
          </cell>
          <cell r="C7267">
            <v>43270</v>
          </cell>
          <cell r="D7267" t="str">
            <v>B</v>
          </cell>
          <cell r="E7267" t="str">
            <v>MAIN HEATING</v>
          </cell>
          <cell r="G7267" t="str">
            <v>Old</v>
          </cell>
          <cell r="H7267" t="str">
            <v>Clear View Cover</v>
          </cell>
          <cell r="J7267">
            <v>90</v>
          </cell>
          <cell r="L7267">
            <v>0</v>
          </cell>
        </row>
        <row r="7268">
          <cell r="A7268" t="str">
            <v>M6</v>
          </cell>
          <cell r="B7268" t="str">
            <v>W25</v>
          </cell>
          <cell r="C7268">
            <v>43270</v>
          </cell>
          <cell r="D7268" t="str">
            <v>B</v>
          </cell>
          <cell r="E7268" t="str">
            <v>MAIN HEATING</v>
          </cell>
          <cell r="G7268" t="str">
            <v>New</v>
          </cell>
          <cell r="H7268" t="str">
            <v>Clear View Cover</v>
          </cell>
          <cell r="J7268">
            <v>862</v>
          </cell>
          <cell r="L7268">
            <v>0</v>
          </cell>
        </row>
        <row r="7269">
          <cell r="A7269" t="str">
            <v>M6</v>
          </cell>
          <cell r="B7269" t="str">
            <v>W25</v>
          </cell>
          <cell r="C7269">
            <v>43270</v>
          </cell>
          <cell r="D7269" t="str">
            <v>B</v>
          </cell>
          <cell r="E7269" t="str">
            <v>ASSY</v>
          </cell>
          <cell r="G7269" t="str">
            <v>New</v>
          </cell>
          <cell r="H7269" t="str">
            <v>Clear View Cover</v>
          </cell>
          <cell r="J7269">
            <v>400</v>
          </cell>
          <cell r="L7269">
            <v>0</v>
          </cell>
        </row>
        <row r="7270">
          <cell r="A7270" t="str">
            <v>M6</v>
          </cell>
          <cell r="B7270" t="str">
            <v>W25</v>
          </cell>
          <cell r="C7270">
            <v>43270</v>
          </cell>
          <cell r="D7270" t="str">
            <v>B</v>
          </cell>
          <cell r="E7270" t="str">
            <v>ASSY</v>
          </cell>
          <cell r="G7270" t="str">
            <v>Old</v>
          </cell>
          <cell r="H7270" t="str">
            <v>Flip Cover</v>
          </cell>
          <cell r="J7270">
            <v>648</v>
          </cell>
          <cell r="L7270">
            <v>0</v>
          </cell>
        </row>
        <row r="7271">
          <cell r="A7271" t="str">
            <v>M6</v>
          </cell>
          <cell r="B7271" t="str">
            <v>W25</v>
          </cell>
          <cell r="C7271">
            <v>43270</v>
          </cell>
          <cell r="D7271" t="str">
            <v>B</v>
          </cell>
          <cell r="E7271" t="str">
            <v>ASSY</v>
          </cell>
          <cell r="G7271" t="str">
            <v>Old</v>
          </cell>
          <cell r="H7271" t="str">
            <v>Clear View Cover</v>
          </cell>
          <cell r="J7271">
            <v>850</v>
          </cell>
          <cell r="L7271">
            <v>0</v>
          </cell>
        </row>
        <row r="7272">
          <cell r="A7272" t="str">
            <v>M6</v>
          </cell>
          <cell r="B7272" t="str">
            <v>W25</v>
          </cell>
          <cell r="C7272">
            <v>43270</v>
          </cell>
          <cell r="D7272" t="str">
            <v>B</v>
          </cell>
          <cell r="E7272" t="str">
            <v>ASSY</v>
          </cell>
          <cell r="G7272" t="str">
            <v>Old</v>
          </cell>
          <cell r="H7272" t="str">
            <v>Clear View Cover</v>
          </cell>
          <cell r="J7272">
            <v>135</v>
          </cell>
          <cell r="L7272">
            <v>0</v>
          </cell>
        </row>
        <row r="7273">
          <cell r="A7273" t="str">
            <v>M6</v>
          </cell>
          <cell r="B7273" t="str">
            <v>W25</v>
          </cell>
          <cell r="C7273">
            <v>43270</v>
          </cell>
          <cell r="D7273" t="str">
            <v>B</v>
          </cell>
          <cell r="E7273" t="str">
            <v>ASSY</v>
          </cell>
          <cell r="G7273" t="str">
            <v>Old</v>
          </cell>
          <cell r="H7273" t="str">
            <v>Clear View Cover</v>
          </cell>
          <cell r="J7273">
            <v>190</v>
          </cell>
          <cell r="L7273">
            <v>0</v>
          </cell>
        </row>
        <row r="7274">
          <cell r="A7274" t="str">
            <v>M6</v>
          </cell>
          <cell r="B7274" t="str">
            <v>W25</v>
          </cell>
          <cell r="C7274">
            <v>43270</v>
          </cell>
          <cell r="D7274" t="str">
            <v>B</v>
          </cell>
          <cell r="E7274" t="str">
            <v>ASSY</v>
          </cell>
          <cell r="G7274" t="str">
            <v>Old</v>
          </cell>
          <cell r="H7274" t="str">
            <v>Clear View Cover</v>
          </cell>
          <cell r="J7274">
            <v>540</v>
          </cell>
          <cell r="L7274">
            <v>0</v>
          </cell>
        </row>
        <row r="7275">
          <cell r="A7275" t="str">
            <v>M6</v>
          </cell>
          <cell r="B7275" t="str">
            <v>W25</v>
          </cell>
          <cell r="C7275">
            <v>43270</v>
          </cell>
          <cell r="D7275" t="str">
            <v>B</v>
          </cell>
          <cell r="E7275" t="str">
            <v>ASSY</v>
          </cell>
          <cell r="G7275" t="str">
            <v>Old</v>
          </cell>
          <cell r="H7275" t="str">
            <v>Clear View Cover</v>
          </cell>
          <cell r="J7275">
            <v>400</v>
          </cell>
          <cell r="L7275">
            <v>0</v>
          </cell>
        </row>
        <row r="7276">
          <cell r="A7276" t="str">
            <v>M6</v>
          </cell>
          <cell r="B7276" t="str">
            <v>W25</v>
          </cell>
          <cell r="C7276">
            <v>43270</v>
          </cell>
          <cell r="D7276" t="str">
            <v>B</v>
          </cell>
          <cell r="E7276" t="str">
            <v>ASSY</v>
          </cell>
          <cell r="G7276" t="str">
            <v>Old</v>
          </cell>
          <cell r="H7276" t="str">
            <v>Flip Cover</v>
          </cell>
          <cell r="J7276">
            <v>504</v>
          </cell>
          <cell r="L7276">
            <v>0</v>
          </cell>
        </row>
        <row r="7277">
          <cell r="A7277" t="str">
            <v>M6</v>
          </cell>
          <cell r="B7277" t="str">
            <v>W25</v>
          </cell>
          <cell r="C7277">
            <v>43270</v>
          </cell>
          <cell r="D7277" t="str">
            <v>B</v>
          </cell>
          <cell r="E7277" t="str">
            <v>PACKING</v>
          </cell>
          <cell r="G7277" t="str">
            <v>Old</v>
          </cell>
          <cell r="H7277" t="str">
            <v>Book cover</v>
          </cell>
          <cell r="J7277">
            <v>904</v>
          </cell>
          <cell r="L7277">
            <v>4</v>
          </cell>
        </row>
        <row r="7278">
          <cell r="A7278" t="str">
            <v>M6</v>
          </cell>
          <cell r="B7278" t="str">
            <v>W25</v>
          </cell>
          <cell r="C7278">
            <v>43270</v>
          </cell>
          <cell r="D7278" t="str">
            <v>B</v>
          </cell>
          <cell r="E7278" t="str">
            <v>PACKING</v>
          </cell>
          <cell r="G7278" t="str">
            <v>Old</v>
          </cell>
          <cell r="H7278" t="str">
            <v>Book cover</v>
          </cell>
          <cell r="J7278">
            <v>186</v>
          </cell>
          <cell r="L7278">
            <v>6</v>
          </cell>
        </row>
        <row r="7279">
          <cell r="A7279" t="str">
            <v>M6</v>
          </cell>
          <cell r="B7279" t="str">
            <v>W25</v>
          </cell>
          <cell r="C7279">
            <v>43270</v>
          </cell>
          <cell r="D7279" t="str">
            <v>B</v>
          </cell>
          <cell r="E7279" t="str">
            <v>PACKING</v>
          </cell>
          <cell r="G7279" t="str">
            <v>Old</v>
          </cell>
          <cell r="H7279" t="str">
            <v>Book cover</v>
          </cell>
          <cell r="J7279">
            <v>121</v>
          </cell>
          <cell r="L7279">
            <v>1</v>
          </cell>
        </row>
        <row r="7280">
          <cell r="A7280" t="str">
            <v>M6</v>
          </cell>
          <cell r="B7280" t="str">
            <v>W25</v>
          </cell>
          <cell r="C7280">
            <v>43270</v>
          </cell>
          <cell r="D7280" t="str">
            <v>B</v>
          </cell>
          <cell r="E7280" t="str">
            <v>PACKING</v>
          </cell>
          <cell r="G7280" t="str">
            <v>Old</v>
          </cell>
          <cell r="H7280" t="str">
            <v>Book cover</v>
          </cell>
          <cell r="J7280">
            <v>565</v>
          </cell>
          <cell r="L7280">
            <v>5</v>
          </cell>
        </row>
        <row r="7281">
          <cell r="A7281" t="str">
            <v>M6</v>
          </cell>
          <cell r="B7281" t="str">
            <v>W25</v>
          </cell>
          <cell r="C7281">
            <v>43270</v>
          </cell>
          <cell r="D7281" t="str">
            <v>B</v>
          </cell>
          <cell r="E7281" t="str">
            <v>PACKING</v>
          </cell>
          <cell r="G7281" t="str">
            <v>Old</v>
          </cell>
          <cell r="H7281" t="str">
            <v>Flip Cover</v>
          </cell>
          <cell r="J7281">
            <v>503</v>
          </cell>
          <cell r="L7281">
            <v>3</v>
          </cell>
        </row>
        <row r="7282">
          <cell r="A7282" t="str">
            <v>M6</v>
          </cell>
          <cell r="B7282" t="str">
            <v>W25</v>
          </cell>
          <cell r="C7282">
            <v>43270</v>
          </cell>
          <cell r="D7282" t="str">
            <v>B</v>
          </cell>
          <cell r="E7282" t="str">
            <v>EDGE COATING</v>
          </cell>
          <cell r="G7282" t="str">
            <v>New</v>
          </cell>
          <cell r="H7282" t="str">
            <v>Clear View Cover</v>
          </cell>
          <cell r="J7282">
            <v>332</v>
          </cell>
          <cell r="L7282">
            <v>0</v>
          </cell>
        </row>
        <row r="7283">
          <cell r="A7283" t="str">
            <v>M6</v>
          </cell>
          <cell r="B7283" t="str">
            <v>W25</v>
          </cell>
          <cell r="C7283">
            <v>43270</v>
          </cell>
          <cell r="D7283" t="str">
            <v>B</v>
          </cell>
          <cell r="E7283" t="str">
            <v>EDGE COATING</v>
          </cell>
          <cell r="G7283" t="str">
            <v>New</v>
          </cell>
          <cell r="H7283" t="str">
            <v>Clear View Cover</v>
          </cell>
          <cell r="J7283">
            <v>566</v>
          </cell>
          <cell r="L7283">
            <v>0</v>
          </cell>
        </row>
        <row r="7284">
          <cell r="A7284" t="str">
            <v>M6</v>
          </cell>
          <cell r="B7284" t="str">
            <v>W25</v>
          </cell>
          <cell r="C7284">
            <v>43270</v>
          </cell>
          <cell r="D7284" t="str">
            <v>B</v>
          </cell>
          <cell r="E7284" t="str">
            <v>EDGE COATING</v>
          </cell>
          <cell r="G7284" t="str">
            <v>New</v>
          </cell>
          <cell r="H7284" t="str">
            <v>Clear View Cover</v>
          </cell>
          <cell r="J7284">
            <v>625</v>
          </cell>
          <cell r="L7284">
            <v>0</v>
          </cell>
        </row>
        <row r="7285">
          <cell r="A7285" t="str">
            <v>M6</v>
          </cell>
          <cell r="B7285" t="str">
            <v>W25</v>
          </cell>
          <cell r="C7285">
            <v>43270</v>
          </cell>
          <cell r="D7285" t="str">
            <v>B</v>
          </cell>
          <cell r="E7285" t="str">
            <v>EDGE COATING</v>
          </cell>
          <cell r="G7285" t="str">
            <v>New</v>
          </cell>
          <cell r="H7285" t="str">
            <v>Clear View Cover</v>
          </cell>
          <cell r="J7285">
            <v>5</v>
          </cell>
          <cell r="L7285">
            <v>0</v>
          </cell>
        </row>
        <row r="7286">
          <cell r="A7286" t="str">
            <v>M6</v>
          </cell>
          <cell r="B7286" t="str">
            <v>W25</v>
          </cell>
          <cell r="C7286">
            <v>43270</v>
          </cell>
          <cell r="D7286" t="str">
            <v>B</v>
          </cell>
          <cell r="E7286" t="str">
            <v>EDGE COATING</v>
          </cell>
          <cell r="G7286" t="str">
            <v>Old</v>
          </cell>
          <cell r="H7286" t="str">
            <v>Clear View Cover</v>
          </cell>
          <cell r="J7286">
            <v>345</v>
          </cell>
          <cell r="L7286">
            <v>0</v>
          </cell>
        </row>
        <row r="7287">
          <cell r="A7287" t="str">
            <v>M6</v>
          </cell>
          <cell r="B7287" t="str">
            <v>W25</v>
          </cell>
          <cell r="C7287">
            <v>43270</v>
          </cell>
          <cell r="D7287" t="str">
            <v>B</v>
          </cell>
          <cell r="E7287" t="str">
            <v>EDGE COATING</v>
          </cell>
          <cell r="G7287" t="str">
            <v>Old</v>
          </cell>
          <cell r="H7287" t="str">
            <v>Clear View Cover</v>
          </cell>
          <cell r="J7287">
            <v>536</v>
          </cell>
          <cell r="L7287">
            <v>0</v>
          </cell>
        </row>
        <row r="7288">
          <cell r="A7288" t="str">
            <v>M6</v>
          </cell>
          <cell r="B7288" t="str">
            <v>W25</v>
          </cell>
          <cell r="C7288">
            <v>43270</v>
          </cell>
          <cell r="D7288" t="str">
            <v>B</v>
          </cell>
          <cell r="E7288" t="str">
            <v>EDGE COATING</v>
          </cell>
          <cell r="G7288" t="str">
            <v>Old</v>
          </cell>
          <cell r="H7288" t="str">
            <v>Clear View Cover</v>
          </cell>
          <cell r="J7288">
            <v>1</v>
          </cell>
          <cell r="L7288">
            <v>0</v>
          </cell>
        </row>
        <row r="7289">
          <cell r="A7289" t="str">
            <v>M6</v>
          </cell>
          <cell r="B7289" t="str">
            <v>W25</v>
          </cell>
          <cell r="C7289">
            <v>43270</v>
          </cell>
          <cell r="D7289" t="str">
            <v>B</v>
          </cell>
          <cell r="E7289" t="str">
            <v>EDGE COATING</v>
          </cell>
          <cell r="G7289" t="str">
            <v>Old</v>
          </cell>
          <cell r="H7289" t="str">
            <v>Clear View Cover</v>
          </cell>
          <cell r="J7289">
            <v>886</v>
          </cell>
          <cell r="L7289">
            <v>0</v>
          </cell>
        </row>
        <row r="7290">
          <cell r="A7290" t="str">
            <v>M6</v>
          </cell>
          <cell r="B7290" t="str">
            <v>W25</v>
          </cell>
          <cell r="C7290">
            <v>43270</v>
          </cell>
          <cell r="D7290" t="str">
            <v>B</v>
          </cell>
          <cell r="E7290" t="str">
            <v>EDGE COATING</v>
          </cell>
          <cell r="G7290" t="str">
            <v>Old</v>
          </cell>
          <cell r="H7290" t="str">
            <v>Clear View Cover</v>
          </cell>
          <cell r="J7290">
            <v>84</v>
          </cell>
          <cell r="L7290">
            <v>0</v>
          </cell>
        </row>
        <row r="7291">
          <cell r="A7291" t="str">
            <v>M6</v>
          </cell>
          <cell r="B7291" t="str">
            <v>W25</v>
          </cell>
          <cell r="C7291">
            <v>43270</v>
          </cell>
          <cell r="D7291" t="str">
            <v>B</v>
          </cell>
          <cell r="E7291" t="str">
            <v>EDGE COATING</v>
          </cell>
          <cell r="G7291" t="str">
            <v>Old</v>
          </cell>
          <cell r="H7291" t="str">
            <v>Clear View Cover</v>
          </cell>
          <cell r="J7291">
            <v>200</v>
          </cell>
          <cell r="L7291">
            <v>0</v>
          </cell>
        </row>
        <row r="7292">
          <cell r="A7292" t="str">
            <v>M6</v>
          </cell>
          <cell r="B7292" t="str">
            <v>W25</v>
          </cell>
          <cell r="C7292">
            <v>43270</v>
          </cell>
          <cell r="D7292" t="str">
            <v>B</v>
          </cell>
          <cell r="E7292" t="str">
            <v>EDGE COATING</v>
          </cell>
          <cell r="G7292" t="str">
            <v>Old</v>
          </cell>
          <cell r="H7292" t="str">
            <v>Clear View Cover</v>
          </cell>
          <cell r="J7292">
            <v>1</v>
          </cell>
          <cell r="L7292">
            <v>0</v>
          </cell>
        </row>
        <row r="7293">
          <cell r="A7293" t="str">
            <v>M6</v>
          </cell>
          <cell r="B7293" t="str">
            <v>W25</v>
          </cell>
          <cell r="C7293">
            <v>43270</v>
          </cell>
          <cell r="D7293" t="str">
            <v>B</v>
          </cell>
          <cell r="E7293" t="str">
            <v>EDGE COATING</v>
          </cell>
          <cell r="G7293" t="str">
            <v>Old</v>
          </cell>
          <cell r="H7293" t="str">
            <v>Clear View Cover</v>
          </cell>
          <cell r="J7293">
            <v>771</v>
          </cell>
          <cell r="L7293">
            <v>0</v>
          </cell>
        </row>
        <row r="7294">
          <cell r="A7294" t="str">
            <v>M6</v>
          </cell>
          <cell r="B7294" t="str">
            <v>W25</v>
          </cell>
          <cell r="C7294">
            <v>43270</v>
          </cell>
          <cell r="D7294" t="str">
            <v>B</v>
          </cell>
          <cell r="E7294" t="str">
            <v>EDGE COATING</v>
          </cell>
          <cell r="G7294" t="str">
            <v>Old</v>
          </cell>
          <cell r="H7294" t="str">
            <v>Book cover</v>
          </cell>
          <cell r="J7294">
            <v>384</v>
          </cell>
          <cell r="L7294">
            <v>0</v>
          </cell>
        </row>
        <row r="7295">
          <cell r="A7295" t="str">
            <v>M6</v>
          </cell>
          <cell r="B7295" t="str">
            <v>W25</v>
          </cell>
          <cell r="C7295">
            <v>43270</v>
          </cell>
          <cell r="D7295" t="str">
            <v>B</v>
          </cell>
          <cell r="E7295" t="str">
            <v>EDGE COATING</v>
          </cell>
          <cell r="G7295" t="str">
            <v>Old</v>
          </cell>
          <cell r="H7295" t="str">
            <v>Book cover</v>
          </cell>
          <cell r="J7295">
            <v>117</v>
          </cell>
          <cell r="L7295">
            <v>0</v>
          </cell>
        </row>
        <row r="7296">
          <cell r="A7296" t="str">
            <v>M6</v>
          </cell>
          <cell r="B7296" t="str">
            <v>W25</v>
          </cell>
          <cell r="C7296">
            <v>43270</v>
          </cell>
          <cell r="D7296" t="str">
            <v>B</v>
          </cell>
          <cell r="E7296" t="str">
            <v>EDGE COATING</v>
          </cell>
          <cell r="G7296" t="str">
            <v>Old</v>
          </cell>
          <cell r="H7296" t="str">
            <v>Book cover</v>
          </cell>
          <cell r="J7296">
            <v>150</v>
          </cell>
          <cell r="L7296">
            <v>0</v>
          </cell>
        </row>
        <row r="7297">
          <cell r="A7297" t="str">
            <v>M6</v>
          </cell>
          <cell r="B7297" t="str">
            <v>W25</v>
          </cell>
          <cell r="C7297">
            <v>43270</v>
          </cell>
          <cell r="D7297" t="str">
            <v>B</v>
          </cell>
          <cell r="E7297" t="str">
            <v>EDGE COATING</v>
          </cell>
          <cell r="G7297" t="str">
            <v>Old</v>
          </cell>
          <cell r="H7297" t="str">
            <v>Book cover</v>
          </cell>
          <cell r="J7297">
            <v>383</v>
          </cell>
          <cell r="L7297">
            <v>0</v>
          </cell>
        </row>
        <row r="7298">
          <cell r="A7298" t="str">
            <v>M6</v>
          </cell>
          <cell r="B7298" t="str">
            <v>W25</v>
          </cell>
          <cell r="C7298">
            <v>43270</v>
          </cell>
          <cell r="D7298" t="str">
            <v>B</v>
          </cell>
          <cell r="E7298" t="str">
            <v>EDGE COATING</v>
          </cell>
          <cell r="G7298" t="str">
            <v>Old</v>
          </cell>
          <cell r="H7298" t="str">
            <v>Book cover</v>
          </cell>
          <cell r="J7298">
            <v>484</v>
          </cell>
          <cell r="L7298">
            <v>0</v>
          </cell>
        </row>
        <row r="7299">
          <cell r="A7299" t="str">
            <v>M6</v>
          </cell>
          <cell r="B7299" t="str">
            <v>W25</v>
          </cell>
          <cell r="C7299">
            <v>43270</v>
          </cell>
          <cell r="D7299" t="str">
            <v>B</v>
          </cell>
          <cell r="E7299" t="str">
            <v>EDGE COATING</v>
          </cell>
          <cell r="G7299" t="str">
            <v>Old</v>
          </cell>
          <cell r="H7299" t="str">
            <v>Book cover</v>
          </cell>
          <cell r="J7299">
            <v>1148</v>
          </cell>
          <cell r="L7299">
            <v>0</v>
          </cell>
        </row>
        <row r="7300">
          <cell r="A7300" t="str">
            <v>M6</v>
          </cell>
          <cell r="B7300" t="str">
            <v>W25</v>
          </cell>
          <cell r="C7300">
            <v>43270</v>
          </cell>
          <cell r="D7300" t="str">
            <v>B</v>
          </cell>
          <cell r="E7300" t="str">
            <v>EDGE COATING</v>
          </cell>
          <cell r="G7300" t="str">
            <v>Old</v>
          </cell>
          <cell r="H7300" t="str">
            <v>Book cover</v>
          </cell>
          <cell r="J7300">
            <v>409</v>
          </cell>
          <cell r="L7300">
            <v>0</v>
          </cell>
        </row>
        <row r="7301">
          <cell r="A7301" t="str">
            <v>M6</v>
          </cell>
          <cell r="B7301" t="str">
            <v>W25</v>
          </cell>
          <cell r="C7301">
            <v>43270</v>
          </cell>
          <cell r="D7301" t="str">
            <v>B</v>
          </cell>
          <cell r="E7301" t="str">
            <v>EDGE COATING</v>
          </cell>
          <cell r="G7301" t="str">
            <v>Old</v>
          </cell>
          <cell r="H7301" t="str">
            <v>Book cover</v>
          </cell>
          <cell r="J7301">
            <v>54</v>
          </cell>
          <cell r="L7301">
            <v>0</v>
          </cell>
        </row>
        <row r="7302">
          <cell r="A7302" t="str">
            <v>M6</v>
          </cell>
          <cell r="B7302" t="str">
            <v>W25</v>
          </cell>
          <cell r="C7302">
            <v>43270</v>
          </cell>
          <cell r="D7302" t="str">
            <v>B</v>
          </cell>
          <cell r="E7302" t="str">
            <v>IN T/P</v>
          </cell>
          <cell r="G7302" t="str">
            <v>New</v>
          </cell>
          <cell r="H7302" t="str">
            <v>Clear View Cover</v>
          </cell>
          <cell r="J7302">
            <v>863</v>
          </cell>
          <cell r="L7302">
            <v>0</v>
          </cell>
        </row>
        <row r="7303">
          <cell r="A7303" t="str">
            <v>M6</v>
          </cell>
          <cell r="B7303" t="str">
            <v>W25</v>
          </cell>
          <cell r="C7303">
            <v>43270</v>
          </cell>
          <cell r="D7303" t="str">
            <v>B</v>
          </cell>
          <cell r="E7303" t="str">
            <v>IN T/P</v>
          </cell>
          <cell r="G7303" t="str">
            <v>New</v>
          </cell>
          <cell r="H7303" t="str">
            <v>Clear View Cover</v>
          </cell>
          <cell r="J7303">
            <v>13</v>
          </cell>
          <cell r="L7303">
            <v>0</v>
          </cell>
        </row>
        <row r="7304">
          <cell r="A7304" t="str">
            <v>M6</v>
          </cell>
          <cell r="B7304" t="str">
            <v>W25</v>
          </cell>
          <cell r="C7304">
            <v>43270</v>
          </cell>
          <cell r="D7304" t="str">
            <v>B</v>
          </cell>
          <cell r="E7304" t="str">
            <v>IN T/P</v>
          </cell>
          <cell r="G7304" t="str">
            <v>New</v>
          </cell>
          <cell r="H7304" t="str">
            <v>Clear View Cover</v>
          </cell>
          <cell r="J7304">
            <v>1869</v>
          </cell>
          <cell r="L7304">
            <v>0</v>
          </cell>
        </row>
        <row r="7305">
          <cell r="A7305" t="str">
            <v>M6</v>
          </cell>
          <cell r="B7305" t="str">
            <v>W25</v>
          </cell>
          <cell r="C7305">
            <v>43270</v>
          </cell>
          <cell r="D7305" t="str">
            <v>B</v>
          </cell>
          <cell r="E7305" t="str">
            <v>IN T/P</v>
          </cell>
          <cell r="G7305" t="str">
            <v>New</v>
          </cell>
          <cell r="H7305" t="str">
            <v>Clear View Cover</v>
          </cell>
          <cell r="J7305">
            <v>482</v>
          </cell>
          <cell r="L7305">
            <v>0</v>
          </cell>
        </row>
        <row r="7306">
          <cell r="A7306" t="str">
            <v>M6</v>
          </cell>
          <cell r="B7306" t="str">
            <v>W25</v>
          </cell>
          <cell r="C7306">
            <v>43270</v>
          </cell>
          <cell r="D7306" t="str">
            <v>B</v>
          </cell>
          <cell r="E7306" t="str">
            <v>IN T/P</v>
          </cell>
          <cell r="G7306" t="str">
            <v>New</v>
          </cell>
          <cell r="H7306" t="str">
            <v>Clear View Cover</v>
          </cell>
          <cell r="J7306">
            <v>331</v>
          </cell>
          <cell r="L7306">
            <v>0</v>
          </cell>
        </row>
        <row r="7307">
          <cell r="A7307" t="str">
            <v>M6</v>
          </cell>
          <cell r="B7307" t="str">
            <v>W25</v>
          </cell>
          <cell r="C7307">
            <v>43270</v>
          </cell>
          <cell r="D7307" t="str">
            <v>B</v>
          </cell>
          <cell r="E7307" t="str">
            <v>IN T/P</v>
          </cell>
          <cell r="G7307" t="str">
            <v>Old</v>
          </cell>
          <cell r="H7307" t="str">
            <v>Clear View Cover</v>
          </cell>
          <cell r="J7307">
            <v>928</v>
          </cell>
          <cell r="L7307">
            <v>1</v>
          </cell>
        </row>
        <row r="7308">
          <cell r="A7308" t="str">
            <v>M6</v>
          </cell>
          <cell r="B7308" t="str">
            <v>W25</v>
          </cell>
          <cell r="C7308">
            <v>43270</v>
          </cell>
          <cell r="D7308" t="str">
            <v>B</v>
          </cell>
          <cell r="E7308" t="str">
            <v>IN T/P</v>
          </cell>
          <cell r="G7308" t="str">
            <v>Old</v>
          </cell>
          <cell r="H7308" t="str">
            <v>Clear View Cover</v>
          </cell>
          <cell r="J7308">
            <v>290</v>
          </cell>
          <cell r="L7308">
            <v>0</v>
          </cell>
        </row>
        <row r="7309">
          <cell r="A7309" t="str">
            <v>M6</v>
          </cell>
          <cell r="B7309" t="str">
            <v>W25</v>
          </cell>
          <cell r="C7309">
            <v>43270</v>
          </cell>
          <cell r="D7309" t="str">
            <v>B</v>
          </cell>
          <cell r="E7309" t="str">
            <v>IN T/P</v>
          </cell>
          <cell r="G7309" t="str">
            <v>Old</v>
          </cell>
          <cell r="H7309" t="str">
            <v>Clear View Cover</v>
          </cell>
          <cell r="J7309">
            <v>5</v>
          </cell>
          <cell r="L7309">
            <v>0</v>
          </cell>
        </row>
        <row r="7310">
          <cell r="A7310" t="str">
            <v>M6</v>
          </cell>
          <cell r="B7310" t="str">
            <v>W25</v>
          </cell>
          <cell r="C7310">
            <v>43270</v>
          </cell>
          <cell r="D7310" t="str">
            <v>B</v>
          </cell>
          <cell r="E7310" t="str">
            <v>IN T/P</v>
          </cell>
          <cell r="G7310" t="str">
            <v>Old</v>
          </cell>
          <cell r="H7310" t="str">
            <v>Clear View Cover</v>
          </cell>
          <cell r="J7310">
            <v>776</v>
          </cell>
          <cell r="L7310">
            <v>1</v>
          </cell>
        </row>
        <row r="7311">
          <cell r="A7311" t="str">
            <v>M6</v>
          </cell>
          <cell r="B7311" t="str">
            <v>W25</v>
          </cell>
          <cell r="C7311">
            <v>43270</v>
          </cell>
          <cell r="D7311" t="str">
            <v>B</v>
          </cell>
          <cell r="E7311" t="str">
            <v>IN VAI</v>
          </cell>
          <cell r="G7311" t="str">
            <v>Old</v>
          </cell>
          <cell r="H7311" t="str">
            <v>Flip Cover</v>
          </cell>
          <cell r="J7311">
            <v>2390</v>
          </cell>
          <cell r="L7311">
            <v>0</v>
          </cell>
        </row>
        <row r="7312">
          <cell r="A7312" t="str">
            <v>M6</v>
          </cell>
          <cell r="B7312" t="str">
            <v>W25</v>
          </cell>
          <cell r="C7312">
            <v>43270</v>
          </cell>
          <cell r="D7312" t="str">
            <v>B</v>
          </cell>
          <cell r="E7312" t="str">
            <v>IN VAI</v>
          </cell>
          <cell r="G7312" t="str">
            <v>Old</v>
          </cell>
          <cell r="H7312" t="str">
            <v>Flip Cover</v>
          </cell>
          <cell r="J7312">
            <v>850</v>
          </cell>
          <cell r="L7312">
            <v>0</v>
          </cell>
        </row>
        <row r="7313">
          <cell r="A7313" t="str">
            <v>M6</v>
          </cell>
          <cell r="B7313" t="str">
            <v>W25</v>
          </cell>
          <cell r="C7313">
            <v>43270</v>
          </cell>
          <cell r="D7313" t="str">
            <v>B</v>
          </cell>
          <cell r="E7313" t="str">
            <v>IN VAI</v>
          </cell>
          <cell r="G7313" t="str">
            <v>Old</v>
          </cell>
          <cell r="H7313" t="str">
            <v>Flip Cover</v>
          </cell>
          <cell r="J7313">
            <v>400</v>
          </cell>
          <cell r="L7313">
            <v>0</v>
          </cell>
        </row>
        <row r="7314">
          <cell r="A7314" t="str">
            <v>M6</v>
          </cell>
          <cell r="B7314" t="str">
            <v>W25</v>
          </cell>
          <cell r="C7314">
            <v>43270</v>
          </cell>
          <cell r="D7314" t="str">
            <v>B</v>
          </cell>
          <cell r="E7314" t="str">
            <v>IN T/P</v>
          </cell>
          <cell r="G7314" t="str">
            <v>Old</v>
          </cell>
          <cell r="H7314" t="str">
            <v>Book cover</v>
          </cell>
          <cell r="J7314">
            <v>280</v>
          </cell>
          <cell r="L7314">
            <v>0</v>
          </cell>
        </row>
        <row r="7315">
          <cell r="A7315" t="str">
            <v>M6</v>
          </cell>
          <cell r="B7315" t="str">
            <v>W25</v>
          </cell>
          <cell r="C7315">
            <v>43270</v>
          </cell>
          <cell r="D7315" t="str">
            <v>B</v>
          </cell>
          <cell r="E7315" t="str">
            <v>IN T/P</v>
          </cell>
          <cell r="G7315" t="str">
            <v>Old</v>
          </cell>
          <cell r="H7315" t="str">
            <v>Book cover</v>
          </cell>
          <cell r="J7315">
            <v>200</v>
          </cell>
          <cell r="L7315">
            <v>0</v>
          </cell>
        </row>
        <row r="7316">
          <cell r="A7316" t="str">
            <v>M6</v>
          </cell>
          <cell r="B7316" t="str">
            <v>W25</v>
          </cell>
          <cell r="C7316">
            <v>43270</v>
          </cell>
          <cell r="D7316" t="str">
            <v>B</v>
          </cell>
          <cell r="E7316" t="str">
            <v>IN T/P</v>
          </cell>
          <cell r="G7316" t="str">
            <v>Old</v>
          </cell>
          <cell r="H7316" t="str">
            <v>Book cover</v>
          </cell>
          <cell r="J7316">
            <v>1228</v>
          </cell>
          <cell r="L7316">
            <v>1</v>
          </cell>
        </row>
        <row r="7317">
          <cell r="A7317" t="str">
            <v>M6</v>
          </cell>
          <cell r="B7317" t="str">
            <v>W25</v>
          </cell>
          <cell r="C7317">
            <v>43270</v>
          </cell>
          <cell r="D7317" t="str">
            <v>B</v>
          </cell>
          <cell r="E7317" t="str">
            <v>IN T/P</v>
          </cell>
          <cell r="G7317" t="str">
            <v>Old</v>
          </cell>
          <cell r="H7317" t="str">
            <v>Book cover</v>
          </cell>
          <cell r="J7317">
            <v>516</v>
          </cell>
          <cell r="L7317">
            <v>0</v>
          </cell>
        </row>
        <row r="7318">
          <cell r="A7318" t="str">
            <v>M6</v>
          </cell>
          <cell r="B7318" t="str">
            <v>W25</v>
          </cell>
          <cell r="C7318">
            <v>43270</v>
          </cell>
          <cell r="D7318" t="str">
            <v>B</v>
          </cell>
          <cell r="E7318" t="str">
            <v>IN T/P</v>
          </cell>
          <cell r="G7318" t="str">
            <v>Old</v>
          </cell>
          <cell r="H7318" t="str">
            <v>Book cover</v>
          </cell>
          <cell r="J7318">
            <v>330</v>
          </cell>
          <cell r="L7318">
            <v>0</v>
          </cell>
        </row>
        <row r="7319">
          <cell r="A7319" t="str">
            <v>M6</v>
          </cell>
          <cell r="B7319" t="str">
            <v>W25</v>
          </cell>
          <cell r="C7319">
            <v>43270</v>
          </cell>
          <cell r="D7319" t="str">
            <v>B</v>
          </cell>
          <cell r="E7319" t="str">
            <v>ASSY</v>
          </cell>
          <cell r="G7319" t="str">
            <v>Old</v>
          </cell>
          <cell r="H7319" t="str">
            <v>Book cover</v>
          </cell>
          <cell r="J7319">
            <v>263</v>
          </cell>
          <cell r="L7319">
            <v>0</v>
          </cell>
        </row>
        <row r="7320">
          <cell r="A7320" t="str">
            <v>M6</v>
          </cell>
          <cell r="B7320" t="str">
            <v>W25</v>
          </cell>
          <cell r="C7320">
            <v>43270</v>
          </cell>
          <cell r="D7320" t="str">
            <v>B</v>
          </cell>
          <cell r="E7320" t="str">
            <v>ASSY</v>
          </cell>
          <cell r="G7320" t="str">
            <v>Old</v>
          </cell>
          <cell r="H7320" t="str">
            <v>Book cover</v>
          </cell>
          <cell r="J7320">
            <v>644</v>
          </cell>
          <cell r="L7320">
            <v>4</v>
          </cell>
        </row>
        <row r="7321">
          <cell r="A7321" t="str">
            <v>M6</v>
          </cell>
          <cell r="B7321" t="str">
            <v>W25</v>
          </cell>
          <cell r="C7321">
            <v>43270</v>
          </cell>
          <cell r="D7321" t="str">
            <v>B</v>
          </cell>
          <cell r="E7321" t="str">
            <v>ASSY</v>
          </cell>
          <cell r="G7321" t="str">
            <v>Old</v>
          </cell>
          <cell r="H7321" t="str">
            <v>Book cover</v>
          </cell>
          <cell r="J7321">
            <v>1249</v>
          </cell>
          <cell r="L7321">
            <v>13</v>
          </cell>
        </row>
        <row r="7322">
          <cell r="A7322" t="str">
            <v>M6</v>
          </cell>
          <cell r="B7322" t="str">
            <v>W25</v>
          </cell>
          <cell r="C7322">
            <v>43270</v>
          </cell>
          <cell r="D7322" t="str">
            <v>B</v>
          </cell>
          <cell r="E7322" t="str">
            <v>ASSY</v>
          </cell>
          <cell r="G7322" t="str">
            <v>Old</v>
          </cell>
          <cell r="H7322" t="str">
            <v>Book cover</v>
          </cell>
          <cell r="J7322">
            <v>314</v>
          </cell>
          <cell r="L7322">
            <v>1</v>
          </cell>
        </row>
        <row r="7323">
          <cell r="A7323" t="str">
            <v>M6</v>
          </cell>
          <cell r="B7323" t="str">
            <v>W25</v>
          </cell>
          <cell r="C7323">
            <v>43270</v>
          </cell>
          <cell r="D7323" t="str">
            <v>B</v>
          </cell>
          <cell r="E7323" t="str">
            <v>ASSY</v>
          </cell>
          <cell r="G7323" t="str">
            <v>Old</v>
          </cell>
          <cell r="H7323" t="str">
            <v>Book cover</v>
          </cell>
          <cell r="J7323">
            <v>60</v>
          </cell>
          <cell r="L7323">
            <v>2</v>
          </cell>
        </row>
        <row r="7324">
          <cell r="A7324" t="str">
            <v>M6</v>
          </cell>
          <cell r="B7324" t="str">
            <v>W25</v>
          </cell>
          <cell r="C7324">
            <v>43270</v>
          </cell>
          <cell r="D7324" t="str">
            <v>B</v>
          </cell>
          <cell r="E7324" t="str">
            <v>ASSY</v>
          </cell>
          <cell r="G7324" t="str">
            <v>Old</v>
          </cell>
          <cell r="H7324" t="str">
            <v>Book cover</v>
          </cell>
          <cell r="J7324">
            <v>122</v>
          </cell>
          <cell r="L7324">
            <v>1</v>
          </cell>
        </row>
        <row r="7325">
          <cell r="A7325" t="str">
            <v>M6</v>
          </cell>
          <cell r="B7325" t="str">
            <v>W25</v>
          </cell>
          <cell r="C7325">
            <v>43270</v>
          </cell>
          <cell r="D7325" t="str">
            <v>B</v>
          </cell>
          <cell r="E7325" t="str">
            <v>ASSY</v>
          </cell>
          <cell r="G7325" t="str">
            <v>Old</v>
          </cell>
          <cell r="H7325" t="str">
            <v>Book cover</v>
          </cell>
          <cell r="J7325">
            <v>128</v>
          </cell>
          <cell r="L7325">
            <v>4</v>
          </cell>
        </row>
        <row r="7326">
          <cell r="A7326" t="str">
            <v>M6</v>
          </cell>
          <cell r="B7326" t="str">
            <v>W25</v>
          </cell>
          <cell r="C7326">
            <v>43270</v>
          </cell>
          <cell r="D7326" t="str">
            <v>B</v>
          </cell>
          <cell r="E7326" t="str">
            <v>ASSY</v>
          </cell>
          <cell r="G7326" t="str">
            <v>Old</v>
          </cell>
          <cell r="H7326" t="str">
            <v>Book cover</v>
          </cell>
          <cell r="J7326">
            <v>52</v>
          </cell>
          <cell r="L7326">
            <v>0</v>
          </cell>
        </row>
        <row r="7327">
          <cell r="A7327" t="str">
            <v>M6</v>
          </cell>
          <cell r="B7327" t="str">
            <v>W25</v>
          </cell>
          <cell r="C7327">
            <v>43270</v>
          </cell>
          <cell r="D7327" t="str">
            <v>B</v>
          </cell>
          <cell r="E7327" t="str">
            <v>ASSY</v>
          </cell>
          <cell r="G7327" t="str">
            <v>Old</v>
          </cell>
          <cell r="H7327" t="str">
            <v>Book cover</v>
          </cell>
          <cell r="J7327">
            <v>440</v>
          </cell>
          <cell r="L7327">
            <v>1</v>
          </cell>
        </row>
        <row r="7328">
          <cell r="A7328" t="str">
            <v>M6</v>
          </cell>
          <cell r="B7328" t="str">
            <v>W25</v>
          </cell>
          <cell r="C7328">
            <v>43270</v>
          </cell>
          <cell r="D7328" t="str">
            <v>B</v>
          </cell>
          <cell r="E7328" t="str">
            <v>ASSY</v>
          </cell>
          <cell r="G7328" t="str">
            <v>Old</v>
          </cell>
          <cell r="H7328" t="str">
            <v>Book cover</v>
          </cell>
          <cell r="J7328">
            <v>90</v>
          </cell>
          <cell r="L7328">
            <v>0</v>
          </cell>
        </row>
        <row r="7329">
          <cell r="A7329" t="str">
            <v>M6</v>
          </cell>
          <cell r="B7329" t="str">
            <v>W25</v>
          </cell>
          <cell r="C7329">
            <v>43270</v>
          </cell>
          <cell r="D7329" t="str">
            <v>B</v>
          </cell>
          <cell r="E7329" t="str">
            <v>ASSY</v>
          </cell>
          <cell r="G7329" t="str">
            <v>Old</v>
          </cell>
          <cell r="H7329" t="str">
            <v>Book cover</v>
          </cell>
          <cell r="J7329">
            <v>185</v>
          </cell>
          <cell r="L7329">
            <v>0</v>
          </cell>
        </row>
        <row r="7330">
          <cell r="A7330" t="str">
            <v>M6</v>
          </cell>
          <cell r="B7330" t="str">
            <v>W25</v>
          </cell>
          <cell r="C7330">
            <v>43271</v>
          </cell>
          <cell r="D7330" t="str">
            <v>B</v>
          </cell>
          <cell r="E7330" t="str">
            <v>PACKING</v>
          </cell>
          <cell r="G7330" t="str">
            <v>New</v>
          </cell>
          <cell r="H7330" t="str">
            <v>Clear View Cover</v>
          </cell>
          <cell r="J7330">
            <v>880</v>
          </cell>
          <cell r="L7330">
            <v>0</v>
          </cell>
        </row>
        <row r="7331">
          <cell r="A7331" t="str">
            <v>M6</v>
          </cell>
          <cell r="B7331" t="str">
            <v>W25</v>
          </cell>
          <cell r="C7331">
            <v>43271</v>
          </cell>
          <cell r="D7331" t="str">
            <v>B</v>
          </cell>
          <cell r="E7331" t="str">
            <v>ASSY</v>
          </cell>
          <cell r="G7331" t="str">
            <v>New</v>
          </cell>
          <cell r="H7331" t="str">
            <v>Clear View Cover</v>
          </cell>
          <cell r="J7331">
            <v>655</v>
          </cell>
          <cell r="L7331">
            <v>0</v>
          </cell>
        </row>
        <row r="7332">
          <cell r="A7332" t="str">
            <v>M6</v>
          </cell>
          <cell r="B7332" t="str">
            <v>W25</v>
          </cell>
          <cell r="C7332">
            <v>43271</v>
          </cell>
          <cell r="D7332" t="str">
            <v>B</v>
          </cell>
          <cell r="E7332" t="str">
            <v>ASSY</v>
          </cell>
          <cell r="G7332" t="str">
            <v>Old</v>
          </cell>
          <cell r="H7332" t="str">
            <v>Clear View Cover</v>
          </cell>
          <cell r="J7332">
            <v>780</v>
          </cell>
          <cell r="L7332">
            <v>0</v>
          </cell>
        </row>
        <row r="7333">
          <cell r="A7333" t="str">
            <v>M6</v>
          </cell>
          <cell r="B7333" t="str">
            <v>W25</v>
          </cell>
          <cell r="C7333">
            <v>43271</v>
          </cell>
          <cell r="D7333" t="str">
            <v>B</v>
          </cell>
          <cell r="E7333" t="str">
            <v>ASSY</v>
          </cell>
          <cell r="G7333" t="str">
            <v>New</v>
          </cell>
          <cell r="H7333" t="str">
            <v>Clear View Cover</v>
          </cell>
          <cell r="J7333">
            <v>1041</v>
          </cell>
          <cell r="L7333">
            <v>0</v>
          </cell>
        </row>
        <row r="7334">
          <cell r="A7334" t="str">
            <v>M6</v>
          </cell>
          <cell r="B7334" t="str">
            <v>W25</v>
          </cell>
          <cell r="C7334">
            <v>43271</v>
          </cell>
          <cell r="D7334" t="str">
            <v>B</v>
          </cell>
          <cell r="E7334" t="str">
            <v>ASSY</v>
          </cell>
          <cell r="G7334" t="str">
            <v>New</v>
          </cell>
          <cell r="H7334" t="str">
            <v>Clear View Cover</v>
          </cell>
          <cell r="J7334">
            <v>440</v>
          </cell>
          <cell r="L7334">
            <v>0</v>
          </cell>
        </row>
        <row r="7335">
          <cell r="A7335" t="str">
            <v>M6</v>
          </cell>
          <cell r="B7335" t="str">
            <v>W25</v>
          </cell>
          <cell r="C7335">
            <v>43271</v>
          </cell>
          <cell r="D7335" t="str">
            <v>B</v>
          </cell>
          <cell r="E7335" t="str">
            <v>ASSY</v>
          </cell>
          <cell r="G7335" t="str">
            <v>Old</v>
          </cell>
          <cell r="H7335" t="str">
            <v>Flip Cover</v>
          </cell>
          <cell r="J7335">
            <v>146</v>
          </cell>
          <cell r="L7335">
            <v>0</v>
          </cell>
        </row>
        <row r="7336">
          <cell r="A7336" t="str">
            <v>M6</v>
          </cell>
          <cell r="B7336" t="str">
            <v>W25</v>
          </cell>
          <cell r="C7336">
            <v>43271</v>
          </cell>
          <cell r="D7336" t="str">
            <v>B</v>
          </cell>
          <cell r="E7336" t="str">
            <v>ASSY</v>
          </cell>
          <cell r="G7336" t="str">
            <v>Old</v>
          </cell>
          <cell r="H7336" t="str">
            <v>Flip Cover</v>
          </cell>
          <cell r="J7336">
            <v>343</v>
          </cell>
          <cell r="L7336">
            <v>0</v>
          </cell>
        </row>
        <row r="7337">
          <cell r="A7337" t="str">
            <v>M6</v>
          </cell>
          <cell r="B7337" t="str">
            <v>W25</v>
          </cell>
          <cell r="C7337">
            <v>43271</v>
          </cell>
          <cell r="D7337" t="str">
            <v>B</v>
          </cell>
          <cell r="E7337" t="str">
            <v>ASSY</v>
          </cell>
          <cell r="G7337" t="str">
            <v>Old</v>
          </cell>
          <cell r="H7337" t="str">
            <v>Clear View Cover</v>
          </cell>
          <cell r="J7337">
            <v>545</v>
          </cell>
          <cell r="L7337">
            <v>0</v>
          </cell>
        </row>
        <row r="7338">
          <cell r="A7338" t="str">
            <v>M6</v>
          </cell>
          <cell r="B7338" t="str">
            <v>W25</v>
          </cell>
          <cell r="C7338">
            <v>43271</v>
          </cell>
          <cell r="D7338" t="str">
            <v>B</v>
          </cell>
          <cell r="E7338" t="str">
            <v>ASSY</v>
          </cell>
          <cell r="G7338" t="str">
            <v>Old</v>
          </cell>
          <cell r="H7338" t="str">
            <v>Clear View Cover</v>
          </cell>
          <cell r="J7338">
            <v>760</v>
          </cell>
          <cell r="L7338">
            <v>0</v>
          </cell>
        </row>
        <row r="7339">
          <cell r="A7339" t="str">
            <v>M6</v>
          </cell>
          <cell r="B7339" t="str">
            <v>W25</v>
          </cell>
          <cell r="C7339">
            <v>43271</v>
          </cell>
          <cell r="D7339" t="str">
            <v>B</v>
          </cell>
          <cell r="E7339" t="str">
            <v>ASSY</v>
          </cell>
          <cell r="G7339" t="str">
            <v>Old</v>
          </cell>
          <cell r="H7339" t="str">
            <v>Clear View Cover</v>
          </cell>
          <cell r="J7339">
            <v>150</v>
          </cell>
          <cell r="L7339">
            <v>0</v>
          </cell>
        </row>
        <row r="7340">
          <cell r="A7340" t="str">
            <v>M6</v>
          </cell>
          <cell r="B7340" t="str">
            <v>W25</v>
          </cell>
          <cell r="C7340">
            <v>43271</v>
          </cell>
          <cell r="D7340" t="str">
            <v>B</v>
          </cell>
          <cell r="E7340" t="str">
            <v>ASSY</v>
          </cell>
          <cell r="G7340" t="str">
            <v>Old</v>
          </cell>
          <cell r="H7340" t="str">
            <v>Flip Cover</v>
          </cell>
          <cell r="J7340">
            <v>1411</v>
          </cell>
          <cell r="L7340">
            <v>6</v>
          </cell>
        </row>
        <row r="7341">
          <cell r="A7341" t="str">
            <v>M6</v>
          </cell>
          <cell r="B7341" t="str">
            <v>W25</v>
          </cell>
          <cell r="C7341">
            <v>43271</v>
          </cell>
          <cell r="D7341" t="str">
            <v>B</v>
          </cell>
          <cell r="E7341" t="str">
            <v>ASSY</v>
          </cell>
          <cell r="G7341" t="str">
            <v>Old</v>
          </cell>
          <cell r="H7341" t="str">
            <v>Flip Cover</v>
          </cell>
          <cell r="J7341">
            <v>648</v>
          </cell>
          <cell r="L7341">
            <v>0</v>
          </cell>
        </row>
        <row r="7342">
          <cell r="A7342" t="str">
            <v>M6</v>
          </cell>
          <cell r="B7342" t="str">
            <v>W25</v>
          </cell>
          <cell r="C7342">
            <v>43271</v>
          </cell>
          <cell r="D7342" t="str">
            <v>B</v>
          </cell>
          <cell r="E7342" t="str">
            <v>ASSY</v>
          </cell>
          <cell r="G7342" t="str">
            <v>Old</v>
          </cell>
          <cell r="H7342" t="str">
            <v>Clear View Cover</v>
          </cell>
          <cell r="J7342">
            <v>976</v>
          </cell>
          <cell r="L7342">
            <v>0</v>
          </cell>
        </row>
        <row r="7343">
          <cell r="A7343" t="str">
            <v>M6</v>
          </cell>
          <cell r="B7343" t="str">
            <v>W25</v>
          </cell>
          <cell r="C7343">
            <v>43271</v>
          </cell>
          <cell r="D7343" t="str">
            <v>B</v>
          </cell>
          <cell r="E7343" t="str">
            <v>ASSY</v>
          </cell>
          <cell r="G7343" t="str">
            <v>Old</v>
          </cell>
          <cell r="H7343" t="str">
            <v>Clear View Cover</v>
          </cell>
          <cell r="J7343">
            <v>197</v>
          </cell>
          <cell r="L7343">
            <v>0</v>
          </cell>
        </row>
        <row r="7344">
          <cell r="A7344" t="str">
            <v>M6</v>
          </cell>
          <cell r="B7344" t="str">
            <v>W25</v>
          </cell>
          <cell r="C7344">
            <v>43271</v>
          </cell>
          <cell r="D7344" t="str">
            <v>B</v>
          </cell>
          <cell r="E7344" t="str">
            <v>ASSY</v>
          </cell>
          <cell r="G7344" t="str">
            <v>Old Silicon</v>
          </cell>
          <cell r="H7344" t="str">
            <v>Silicon</v>
          </cell>
          <cell r="J7344">
            <v>89</v>
          </cell>
          <cell r="L7344">
            <v>1</v>
          </cell>
        </row>
        <row r="7345">
          <cell r="A7345" t="str">
            <v>M6</v>
          </cell>
          <cell r="B7345" t="str">
            <v>W25</v>
          </cell>
          <cell r="C7345">
            <v>43271</v>
          </cell>
          <cell r="D7345" t="str">
            <v>B</v>
          </cell>
          <cell r="E7345" t="str">
            <v>ASSY</v>
          </cell>
          <cell r="G7345" t="str">
            <v>Old Silicon</v>
          </cell>
          <cell r="H7345" t="str">
            <v>Silicon</v>
          </cell>
          <cell r="J7345">
            <v>20</v>
          </cell>
          <cell r="L7345">
            <v>0</v>
          </cell>
        </row>
        <row r="7346">
          <cell r="A7346" t="str">
            <v>M6</v>
          </cell>
          <cell r="B7346" t="str">
            <v>W25</v>
          </cell>
          <cell r="C7346">
            <v>43271</v>
          </cell>
          <cell r="D7346" t="str">
            <v>B</v>
          </cell>
          <cell r="E7346" t="str">
            <v>PACKING</v>
          </cell>
          <cell r="G7346" t="str">
            <v>Old</v>
          </cell>
          <cell r="H7346" t="str">
            <v>Clear View Cover</v>
          </cell>
          <cell r="J7346">
            <v>753</v>
          </cell>
          <cell r="L7346">
            <v>5</v>
          </cell>
        </row>
        <row r="7347">
          <cell r="A7347" t="str">
            <v>M6</v>
          </cell>
          <cell r="B7347" t="str">
            <v>W25</v>
          </cell>
          <cell r="C7347">
            <v>43271</v>
          </cell>
          <cell r="D7347" t="str">
            <v>B</v>
          </cell>
          <cell r="E7347" t="str">
            <v>PACKING</v>
          </cell>
          <cell r="G7347" t="str">
            <v>Old</v>
          </cell>
          <cell r="H7347" t="str">
            <v>Clear View Cover</v>
          </cell>
          <cell r="J7347">
            <v>801</v>
          </cell>
          <cell r="L7347">
            <v>1</v>
          </cell>
        </row>
        <row r="7348">
          <cell r="A7348" t="str">
            <v>M6</v>
          </cell>
          <cell r="B7348" t="str">
            <v>W25</v>
          </cell>
          <cell r="C7348">
            <v>43271</v>
          </cell>
          <cell r="D7348" t="str">
            <v>B</v>
          </cell>
          <cell r="E7348" t="str">
            <v>PACKING</v>
          </cell>
          <cell r="G7348" t="str">
            <v>Old</v>
          </cell>
          <cell r="H7348" t="str">
            <v>Clear View Cover</v>
          </cell>
          <cell r="J7348">
            <v>202</v>
          </cell>
          <cell r="L7348">
            <v>2</v>
          </cell>
        </row>
        <row r="7349">
          <cell r="A7349" t="str">
            <v>M6</v>
          </cell>
          <cell r="B7349" t="str">
            <v>W25</v>
          </cell>
          <cell r="C7349">
            <v>43271</v>
          </cell>
          <cell r="D7349" t="str">
            <v>B</v>
          </cell>
          <cell r="E7349" t="str">
            <v>PACKING</v>
          </cell>
          <cell r="G7349" t="str">
            <v>Old</v>
          </cell>
          <cell r="H7349" t="str">
            <v>Flip Cover</v>
          </cell>
          <cell r="J7349">
            <v>982</v>
          </cell>
          <cell r="L7349">
            <v>2</v>
          </cell>
        </row>
        <row r="7350">
          <cell r="A7350" t="str">
            <v>M6</v>
          </cell>
          <cell r="B7350" t="str">
            <v>W25</v>
          </cell>
          <cell r="C7350">
            <v>43271</v>
          </cell>
          <cell r="D7350" t="str">
            <v>B</v>
          </cell>
          <cell r="E7350" t="str">
            <v>PACKING</v>
          </cell>
          <cell r="G7350" t="str">
            <v>Old</v>
          </cell>
          <cell r="H7350" t="str">
            <v>Clear View Cover</v>
          </cell>
          <cell r="J7350">
            <v>120</v>
          </cell>
          <cell r="L7350">
            <v>0</v>
          </cell>
        </row>
        <row r="7351">
          <cell r="A7351" t="str">
            <v>M6</v>
          </cell>
          <cell r="B7351" t="str">
            <v>W25</v>
          </cell>
          <cell r="C7351">
            <v>43271</v>
          </cell>
          <cell r="D7351" t="str">
            <v>B</v>
          </cell>
          <cell r="E7351" t="str">
            <v>PACKING</v>
          </cell>
          <cell r="G7351" t="str">
            <v>Old</v>
          </cell>
          <cell r="H7351" t="str">
            <v>Book cover</v>
          </cell>
          <cell r="J7351">
            <v>200</v>
          </cell>
          <cell r="L7351">
            <v>0</v>
          </cell>
        </row>
        <row r="7352">
          <cell r="A7352" t="str">
            <v>M6</v>
          </cell>
          <cell r="B7352" t="str">
            <v>W25</v>
          </cell>
          <cell r="C7352">
            <v>43271</v>
          </cell>
          <cell r="D7352" t="str">
            <v>B</v>
          </cell>
          <cell r="E7352" t="str">
            <v>PACKING</v>
          </cell>
          <cell r="G7352" t="str">
            <v>Old</v>
          </cell>
          <cell r="H7352" t="str">
            <v>Book cover</v>
          </cell>
          <cell r="J7352">
            <v>84</v>
          </cell>
          <cell r="L7352">
            <v>4</v>
          </cell>
        </row>
        <row r="7353">
          <cell r="A7353" t="str">
            <v>M6</v>
          </cell>
          <cell r="B7353" t="str">
            <v>W25</v>
          </cell>
          <cell r="C7353">
            <v>43271</v>
          </cell>
          <cell r="D7353" t="str">
            <v>B</v>
          </cell>
          <cell r="E7353" t="str">
            <v>PACKING</v>
          </cell>
          <cell r="G7353" t="str">
            <v>Old</v>
          </cell>
          <cell r="H7353" t="str">
            <v>Book cover</v>
          </cell>
          <cell r="J7353">
            <v>1425</v>
          </cell>
          <cell r="L7353">
            <v>5</v>
          </cell>
        </row>
        <row r="7354">
          <cell r="A7354" t="str">
            <v>M6</v>
          </cell>
          <cell r="B7354" t="str">
            <v>W25</v>
          </cell>
          <cell r="C7354">
            <v>43271</v>
          </cell>
          <cell r="D7354" t="str">
            <v>B</v>
          </cell>
          <cell r="E7354" t="str">
            <v>PACKING</v>
          </cell>
          <cell r="G7354" t="str">
            <v>Old</v>
          </cell>
          <cell r="H7354" t="str">
            <v>Flip Cover</v>
          </cell>
          <cell r="J7354">
            <v>762</v>
          </cell>
          <cell r="L7354">
            <v>2</v>
          </cell>
        </row>
        <row r="7355">
          <cell r="A7355" t="str">
            <v>M6</v>
          </cell>
          <cell r="B7355" t="str">
            <v>W25</v>
          </cell>
          <cell r="C7355">
            <v>43271</v>
          </cell>
          <cell r="D7355" t="str">
            <v>B</v>
          </cell>
          <cell r="E7355" t="str">
            <v>PACKING</v>
          </cell>
          <cell r="G7355" t="str">
            <v>Old</v>
          </cell>
          <cell r="H7355" t="str">
            <v>Flip Cover</v>
          </cell>
          <cell r="J7355">
            <v>368</v>
          </cell>
          <cell r="L7355">
            <v>8</v>
          </cell>
        </row>
        <row r="7356">
          <cell r="A7356" t="str">
            <v>M6</v>
          </cell>
          <cell r="B7356" t="str">
            <v>W25</v>
          </cell>
          <cell r="C7356">
            <v>43271</v>
          </cell>
          <cell r="D7356" t="str">
            <v>B</v>
          </cell>
          <cell r="E7356" t="str">
            <v>PACKING</v>
          </cell>
          <cell r="G7356" t="str">
            <v>Old</v>
          </cell>
          <cell r="H7356" t="str">
            <v>Book cover</v>
          </cell>
          <cell r="J7356">
            <v>60</v>
          </cell>
          <cell r="L7356">
            <v>0</v>
          </cell>
        </row>
        <row r="7357">
          <cell r="A7357" t="str">
            <v>M6</v>
          </cell>
          <cell r="B7357" t="str">
            <v>W25</v>
          </cell>
          <cell r="C7357">
            <v>43271</v>
          </cell>
          <cell r="D7357" t="str">
            <v>B</v>
          </cell>
          <cell r="E7357" t="str">
            <v>PACKING</v>
          </cell>
          <cell r="G7357" t="str">
            <v>Old</v>
          </cell>
          <cell r="H7357" t="str">
            <v>Book cover</v>
          </cell>
          <cell r="J7357">
            <v>60</v>
          </cell>
          <cell r="L7357">
            <v>0</v>
          </cell>
        </row>
        <row r="7358">
          <cell r="A7358" t="str">
            <v>M6</v>
          </cell>
          <cell r="B7358" t="str">
            <v>W25</v>
          </cell>
          <cell r="C7358">
            <v>43271</v>
          </cell>
          <cell r="D7358" t="str">
            <v>B</v>
          </cell>
          <cell r="E7358" t="str">
            <v>PACKING</v>
          </cell>
          <cell r="G7358" t="str">
            <v>Old Silicon</v>
          </cell>
          <cell r="H7358" t="str">
            <v>Silicon</v>
          </cell>
          <cell r="J7358">
            <v>390</v>
          </cell>
          <cell r="L7358">
            <v>30</v>
          </cell>
        </row>
        <row r="7359">
          <cell r="A7359" t="str">
            <v>M6</v>
          </cell>
          <cell r="B7359" t="str">
            <v>W25</v>
          </cell>
          <cell r="C7359">
            <v>43271</v>
          </cell>
          <cell r="D7359" t="str">
            <v>B</v>
          </cell>
          <cell r="E7359" t="str">
            <v>PACKING</v>
          </cell>
          <cell r="G7359" t="str">
            <v>Old Silicon</v>
          </cell>
          <cell r="H7359" t="str">
            <v>Silicon</v>
          </cell>
          <cell r="J7359">
            <v>92</v>
          </cell>
          <cell r="L7359">
            <v>12</v>
          </cell>
        </row>
        <row r="7360">
          <cell r="A7360" t="str">
            <v>M6</v>
          </cell>
          <cell r="B7360" t="str">
            <v>W25</v>
          </cell>
          <cell r="C7360">
            <v>43271</v>
          </cell>
          <cell r="D7360" t="str">
            <v>B</v>
          </cell>
          <cell r="E7360" t="str">
            <v>PACKING</v>
          </cell>
          <cell r="G7360" t="str">
            <v>Old Silicon</v>
          </cell>
          <cell r="H7360" t="str">
            <v>Silicon</v>
          </cell>
          <cell r="J7360">
            <v>15</v>
          </cell>
          <cell r="L7360">
            <v>0</v>
          </cell>
        </row>
        <row r="7361">
          <cell r="A7361" t="str">
            <v>M6</v>
          </cell>
          <cell r="B7361" t="str">
            <v>W25</v>
          </cell>
          <cell r="C7361">
            <v>43271</v>
          </cell>
          <cell r="D7361" t="str">
            <v>B</v>
          </cell>
          <cell r="E7361" t="str">
            <v>MAIN HEATING</v>
          </cell>
          <cell r="G7361" t="str">
            <v>New</v>
          </cell>
          <cell r="H7361" t="str">
            <v>Clear View Cover</v>
          </cell>
          <cell r="J7361">
            <v>1092</v>
          </cell>
          <cell r="L7361">
            <v>0</v>
          </cell>
        </row>
        <row r="7362">
          <cell r="A7362" t="str">
            <v>M6</v>
          </cell>
          <cell r="B7362" t="str">
            <v>W25</v>
          </cell>
          <cell r="C7362">
            <v>43271</v>
          </cell>
          <cell r="D7362" t="str">
            <v>B</v>
          </cell>
          <cell r="E7362" t="str">
            <v>MAIN HEATING</v>
          </cell>
          <cell r="G7362" t="str">
            <v>New</v>
          </cell>
          <cell r="H7362" t="str">
            <v>Clear View Cover</v>
          </cell>
          <cell r="J7362">
            <v>1102</v>
          </cell>
          <cell r="L7362">
            <v>0</v>
          </cell>
        </row>
        <row r="7363">
          <cell r="A7363" t="str">
            <v>M6</v>
          </cell>
          <cell r="B7363" t="str">
            <v>W25</v>
          </cell>
          <cell r="C7363">
            <v>43271</v>
          </cell>
          <cell r="D7363" t="str">
            <v>B</v>
          </cell>
          <cell r="E7363" t="str">
            <v>MAIN HEATING</v>
          </cell>
          <cell r="G7363" t="str">
            <v>New</v>
          </cell>
          <cell r="H7363" t="str">
            <v>Clear View Cover</v>
          </cell>
          <cell r="J7363">
            <v>72</v>
          </cell>
          <cell r="L7363">
            <v>0</v>
          </cell>
        </row>
        <row r="7364">
          <cell r="A7364" t="str">
            <v>M6</v>
          </cell>
          <cell r="B7364" t="str">
            <v>W25</v>
          </cell>
          <cell r="C7364">
            <v>43271</v>
          </cell>
          <cell r="D7364" t="str">
            <v>B</v>
          </cell>
          <cell r="E7364" t="str">
            <v>MAIN HEATING</v>
          </cell>
          <cell r="G7364" t="str">
            <v>Old</v>
          </cell>
          <cell r="H7364" t="str">
            <v>Clear View Cover</v>
          </cell>
          <cell r="J7364">
            <v>119</v>
          </cell>
          <cell r="L7364">
            <v>0</v>
          </cell>
        </row>
        <row r="7365">
          <cell r="A7365" t="str">
            <v>M6</v>
          </cell>
          <cell r="B7365" t="str">
            <v>W25</v>
          </cell>
          <cell r="C7365">
            <v>43271</v>
          </cell>
          <cell r="D7365" t="str">
            <v>B</v>
          </cell>
          <cell r="E7365" t="str">
            <v>MAIN HEATING</v>
          </cell>
          <cell r="G7365" t="str">
            <v>Old</v>
          </cell>
          <cell r="H7365" t="str">
            <v>Clear View Cover</v>
          </cell>
          <cell r="J7365">
            <v>135</v>
          </cell>
          <cell r="L7365">
            <v>0</v>
          </cell>
        </row>
        <row r="7366">
          <cell r="A7366" t="str">
            <v>M6</v>
          </cell>
          <cell r="B7366" t="str">
            <v>W25</v>
          </cell>
          <cell r="C7366">
            <v>43271</v>
          </cell>
          <cell r="D7366" t="str">
            <v>B</v>
          </cell>
          <cell r="E7366" t="str">
            <v>MAIN HEATING</v>
          </cell>
          <cell r="G7366" t="str">
            <v>Old</v>
          </cell>
          <cell r="H7366" t="str">
            <v>Clear View Cover</v>
          </cell>
          <cell r="J7366">
            <v>184</v>
          </cell>
          <cell r="L7366">
            <v>0</v>
          </cell>
        </row>
        <row r="7367">
          <cell r="A7367" t="str">
            <v>M6</v>
          </cell>
          <cell r="B7367" t="str">
            <v>W25</v>
          </cell>
          <cell r="C7367">
            <v>43271</v>
          </cell>
          <cell r="D7367" t="str">
            <v>B</v>
          </cell>
          <cell r="E7367" t="str">
            <v>MAIN HEATING</v>
          </cell>
          <cell r="G7367" t="str">
            <v>Old</v>
          </cell>
          <cell r="H7367" t="str">
            <v>Clear View Cover</v>
          </cell>
          <cell r="J7367">
            <v>512</v>
          </cell>
          <cell r="L7367">
            <v>0</v>
          </cell>
        </row>
        <row r="7368">
          <cell r="A7368" t="str">
            <v>M6</v>
          </cell>
          <cell r="B7368" t="str">
            <v>W25</v>
          </cell>
          <cell r="C7368">
            <v>43271</v>
          </cell>
          <cell r="D7368" t="str">
            <v>B</v>
          </cell>
          <cell r="E7368" t="str">
            <v>MAIN HEATING</v>
          </cell>
          <cell r="G7368" t="str">
            <v>Old</v>
          </cell>
          <cell r="H7368" t="str">
            <v>Clear View Cover</v>
          </cell>
          <cell r="J7368">
            <v>102</v>
          </cell>
          <cell r="L7368">
            <v>0</v>
          </cell>
        </row>
        <row r="7369">
          <cell r="A7369" t="str">
            <v>M6</v>
          </cell>
          <cell r="B7369" t="str">
            <v>W25</v>
          </cell>
          <cell r="C7369">
            <v>43271</v>
          </cell>
          <cell r="D7369" t="str">
            <v>B</v>
          </cell>
          <cell r="E7369" t="str">
            <v>ASSY</v>
          </cell>
          <cell r="G7369" t="str">
            <v>Old</v>
          </cell>
          <cell r="H7369" t="str">
            <v>Book cover</v>
          </cell>
          <cell r="J7369">
            <v>792</v>
          </cell>
          <cell r="L7369">
            <v>12</v>
          </cell>
        </row>
        <row r="7370">
          <cell r="A7370" t="str">
            <v>M6</v>
          </cell>
          <cell r="B7370" t="str">
            <v>W25</v>
          </cell>
          <cell r="C7370">
            <v>43271</v>
          </cell>
          <cell r="D7370" t="str">
            <v>B</v>
          </cell>
          <cell r="E7370" t="str">
            <v>ASSY</v>
          </cell>
          <cell r="G7370" t="str">
            <v>Old</v>
          </cell>
          <cell r="H7370" t="str">
            <v>Book cover</v>
          </cell>
          <cell r="J7370">
            <v>60</v>
          </cell>
          <cell r="L7370">
            <v>3</v>
          </cell>
        </row>
        <row r="7371">
          <cell r="A7371" t="str">
            <v>M6</v>
          </cell>
          <cell r="B7371" t="str">
            <v>W25</v>
          </cell>
          <cell r="C7371">
            <v>43271</v>
          </cell>
          <cell r="D7371" t="str">
            <v>B</v>
          </cell>
          <cell r="E7371" t="str">
            <v>ASSY</v>
          </cell>
          <cell r="G7371" t="str">
            <v>Old</v>
          </cell>
          <cell r="H7371" t="str">
            <v>Book cover</v>
          </cell>
          <cell r="J7371">
            <v>68</v>
          </cell>
          <cell r="L7371">
            <v>0</v>
          </cell>
        </row>
        <row r="7372">
          <cell r="A7372" t="str">
            <v>M6</v>
          </cell>
          <cell r="B7372" t="str">
            <v>W25</v>
          </cell>
          <cell r="C7372">
            <v>43271</v>
          </cell>
          <cell r="D7372" t="str">
            <v>B</v>
          </cell>
          <cell r="E7372" t="str">
            <v>ASSY</v>
          </cell>
          <cell r="G7372" t="str">
            <v>Old</v>
          </cell>
          <cell r="H7372" t="str">
            <v>Book cover</v>
          </cell>
          <cell r="J7372">
            <v>490</v>
          </cell>
          <cell r="L7372">
            <v>2</v>
          </cell>
        </row>
        <row r="7373">
          <cell r="A7373" t="str">
            <v>M6</v>
          </cell>
          <cell r="B7373" t="str">
            <v>W25</v>
          </cell>
          <cell r="C7373">
            <v>43271</v>
          </cell>
          <cell r="D7373" t="str">
            <v>B</v>
          </cell>
          <cell r="E7373" t="str">
            <v>ASSY</v>
          </cell>
          <cell r="G7373" t="str">
            <v>Old</v>
          </cell>
          <cell r="H7373" t="str">
            <v>Book cover</v>
          </cell>
          <cell r="J7373">
            <v>171</v>
          </cell>
          <cell r="L7373">
            <v>2</v>
          </cell>
        </row>
        <row r="7374">
          <cell r="A7374" t="str">
            <v>M6</v>
          </cell>
          <cell r="B7374" t="str">
            <v>W25</v>
          </cell>
          <cell r="C7374">
            <v>43271</v>
          </cell>
          <cell r="D7374" t="str">
            <v>B</v>
          </cell>
          <cell r="E7374" t="str">
            <v>ASSY</v>
          </cell>
          <cell r="G7374" t="str">
            <v>Old</v>
          </cell>
          <cell r="H7374" t="str">
            <v>Book cover</v>
          </cell>
          <cell r="J7374">
            <v>36</v>
          </cell>
          <cell r="L7374">
            <v>0</v>
          </cell>
        </row>
        <row r="7375">
          <cell r="A7375" t="str">
            <v>M6</v>
          </cell>
          <cell r="B7375" t="str">
            <v>W25</v>
          </cell>
          <cell r="C7375">
            <v>43271</v>
          </cell>
          <cell r="D7375" t="str">
            <v>B</v>
          </cell>
          <cell r="E7375" t="str">
            <v>ASSY</v>
          </cell>
          <cell r="G7375" t="str">
            <v>Old</v>
          </cell>
          <cell r="H7375" t="str">
            <v>Book cover</v>
          </cell>
          <cell r="J7375">
            <v>90</v>
          </cell>
          <cell r="L7375">
            <v>0</v>
          </cell>
        </row>
        <row r="7376">
          <cell r="A7376" t="str">
            <v>M6</v>
          </cell>
          <cell r="B7376" t="str">
            <v>W25</v>
          </cell>
          <cell r="C7376">
            <v>43271</v>
          </cell>
          <cell r="D7376" t="str">
            <v>B</v>
          </cell>
          <cell r="E7376" t="str">
            <v>ASSY</v>
          </cell>
          <cell r="G7376" t="str">
            <v>Old</v>
          </cell>
          <cell r="H7376" t="str">
            <v>Book cover</v>
          </cell>
          <cell r="J7376">
            <v>1324</v>
          </cell>
          <cell r="L7376">
            <v>4</v>
          </cell>
        </row>
        <row r="7377">
          <cell r="A7377" t="str">
            <v>M6</v>
          </cell>
          <cell r="B7377" t="str">
            <v>W25</v>
          </cell>
          <cell r="C7377">
            <v>43271</v>
          </cell>
          <cell r="D7377" t="str">
            <v>B</v>
          </cell>
          <cell r="E7377" t="str">
            <v>ASSY</v>
          </cell>
          <cell r="G7377" t="str">
            <v>Old</v>
          </cell>
          <cell r="H7377" t="str">
            <v>Book cover</v>
          </cell>
          <cell r="J7377">
            <v>85</v>
          </cell>
          <cell r="L7377">
            <v>0</v>
          </cell>
        </row>
        <row r="7378">
          <cell r="A7378" t="str">
            <v>M6</v>
          </cell>
          <cell r="B7378" t="str">
            <v>W25</v>
          </cell>
          <cell r="C7378">
            <v>43271</v>
          </cell>
          <cell r="D7378" t="str">
            <v>B</v>
          </cell>
          <cell r="E7378" t="str">
            <v>MAIN HEATING</v>
          </cell>
          <cell r="G7378" t="str">
            <v>Old</v>
          </cell>
          <cell r="H7378" t="str">
            <v>Book cover</v>
          </cell>
          <cell r="J7378">
            <v>175</v>
          </cell>
          <cell r="L7378">
            <v>0</v>
          </cell>
        </row>
        <row r="7379">
          <cell r="A7379" t="str">
            <v>M6</v>
          </cell>
          <cell r="B7379" t="str">
            <v>W25</v>
          </cell>
          <cell r="C7379">
            <v>43271</v>
          </cell>
          <cell r="D7379" t="str">
            <v>B</v>
          </cell>
          <cell r="E7379" t="str">
            <v>MAIN HEATING</v>
          </cell>
          <cell r="G7379" t="str">
            <v>Old</v>
          </cell>
          <cell r="H7379" t="str">
            <v>Book cover</v>
          </cell>
          <cell r="J7379">
            <v>87</v>
          </cell>
          <cell r="L7379">
            <v>0</v>
          </cell>
        </row>
        <row r="7380">
          <cell r="A7380" t="str">
            <v>M6</v>
          </cell>
          <cell r="B7380" t="str">
            <v>W25</v>
          </cell>
          <cell r="C7380">
            <v>43271</v>
          </cell>
          <cell r="D7380" t="str">
            <v>B</v>
          </cell>
          <cell r="E7380" t="str">
            <v>MAIN HEATING</v>
          </cell>
          <cell r="G7380" t="str">
            <v>Old</v>
          </cell>
          <cell r="H7380" t="str">
            <v>Book cover</v>
          </cell>
          <cell r="J7380">
            <v>29</v>
          </cell>
          <cell r="L7380">
            <v>0</v>
          </cell>
        </row>
        <row r="7381">
          <cell r="A7381" t="str">
            <v>M6</v>
          </cell>
          <cell r="B7381" t="str">
            <v>W25</v>
          </cell>
          <cell r="C7381">
            <v>43271</v>
          </cell>
          <cell r="D7381" t="str">
            <v>B</v>
          </cell>
          <cell r="E7381" t="str">
            <v>MAIN HEATING</v>
          </cell>
          <cell r="G7381" t="str">
            <v>Old</v>
          </cell>
          <cell r="H7381" t="str">
            <v>Book cover</v>
          </cell>
          <cell r="J7381">
            <v>93</v>
          </cell>
          <cell r="L7381">
            <v>0</v>
          </cell>
        </row>
        <row r="7382">
          <cell r="A7382" t="str">
            <v>M6</v>
          </cell>
          <cell r="B7382" t="str">
            <v>W25</v>
          </cell>
          <cell r="C7382">
            <v>43271</v>
          </cell>
          <cell r="D7382" t="str">
            <v>B</v>
          </cell>
          <cell r="E7382" t="str">
            <v>MAIN HEATING</v>
          </cell>
          <cell r="G7382" t="str">
            <v>Old</v>
          </cell>
          <cell r="H7382" t="str">
            <v>Book cover</v>
          </cell>
          <cell r="J7382">
            <v>75</v>
          </cell>
          <cell r="L7382">
            <v>0</v>
          </cell>
        </row>
        <row r="7383">
          <cell r="A7383" t="str">
            <v>M6</v>
          </cell>
          <cell r="B7383" t="str">
            <v>W25</v>
          </cell>
          <cell r="C7383">
            <v>43271</v>
          </cell>
          <cell r="D7383" t="str">
            <v>B</v>
          </cell>
          <cell r="E7383" t="str">
            <v>EDGE COATING</v>
          </cell>
          <cell r="G7383" t="str">
            <v>Old</v>
          </cell>
          <cell r="H7383" t="str">
            <v>Book cover</v>
          </cell>
          <cell r="J7383">
            <v>989</v>
          </cell>
          <cell r="L7383">
            <v>0</v>
          </cell>
        </row>
        <row r="7384">
          <cell r="A7384" t="str">
            <v>M6</v>
          </cell>
          <cell r="B7384" t="str">
            <v>W25</v>
          </cell>
          <cell r="C7384">
            <v>43271</v>
          </cell>
          <cell r="D7384" t="str">
            <v>B</v>
          </cell>
          <cell r="E7384" t="str">
            <v>EDGE COATING</v>
          </cell>
          <cell r="G7384" t="str">
            <v>Old</v>
          </cell>
          <cell r="H7384" t="str">
            <v>Book cover</v>
          </cell>
          <cell r="J7384">
            <v>1216</v>
          </cell>
          <cell r="L7384">
            <v>0</v>
          </cell>
        </row>
        <row r="7385">
          <cell r="A7385" t="str">
            <v>M6</v>
          </cell>
          <cell r="B7385" t="str">
            <v>W25</v>
          </cell>
          <cell r="C7385">
            <v>43271</v>
          </cell>
          <cell r="D7385" t="str">
            <v>B</v>
          </cell>
          <cell r="E7385" t="str">
            <v>EDGE COATING</v>
          </cell>
          <cell r="G7385" t="str">
            <v>Old</v>
          </cell>
          <cell r="H7385" t="str">
            <v>Book cover</v>
          </cell>
          <cell r="J7385">
            <v>91</v>
          </cell>
          <cell r="L7385">
            <v>0</v>
          </cell>
        </row>
        <row r="7386">
          <cell r="A7386" t="str">
            <v>M6</v>
          </cell>
          <cell r="B7386" t="str">
            <v>W25</v>
          </cell>
          <cell r="C7386">
            <v>43271</v>
          </cell>
          <cell r="D7386" t="str">
            <v>B</v>
          </cell>
          <cell r="E7386" t="str">
            <v>EDGE COATING</v>
          </cell>
          <cell r="G7386" t="str">
            <v>Old</v>
          </cell>
          <cell r="H7386" t="str">
            <v>Book cover</v>
          </cell>
          <cell r="J7386">
            <v>108</v>
          </cell>
          <cell r="L7386">
            <v>0</v>
          </cell>
        </row>
        <row r="7387">
          <cell r="A7387" t="str">
            <v>M6</v>
          </cell>
          <cell r="B7387" t="str">
            <v>W25</v>
          </cell>
          <cell r="C7387">
            <v>43271</v>
          </cell>
          <cell r="D7387" t="str">
            <v>B</v>
          </cell>
          <cell r="E7387" t="str">
            <v>EDGE COATING</v>
          </cell>
          <cell r="G7387" t="str">
            <v>Old</v>
          </cell>
          <cell r="H7387" t="str">
            <v>Book cover</v>
          </cell>
          <cell r="J7387">
            <v>169</v>
          </cell>
          <cell r="L7387">
            <v>0</v>
          </cell>
        </row>
        <row r="7388">
          <cell r="A7388" t="str">
            <v>M6</v>
          </cell>
          <cell r="B7388" t="str">
            <v>W25</v>
          </cell>
          <cell r="C7388">
            <v>43271</v>
          </cell>
          <cell r="D7388" t="str">
            <v>B</v>
          </cell>
          <cell r="E7388" t="str">
            <v>EDGE COATING</v>
          </cell>
          <cell r="G7388" t="str">
            <v>Old</v>
          </cell>
          <cell r="H7388" t="str">
            <v>Book cover</v>
          </cell>
          <cell r="J7388">
            <v>167</v>
          </cell>
          <cell r="L7388">
            <v>0</v>
          </cell>
        </row>
        <row r="7389">
          <cell r="A7389" t="str">
            <v>M6</v>
          </cell>
          <cell r="B7389" t="str">
            <v>W25</v>
          </cell>
          <cell r="C7389">
            <v>43271</v>
          </cell>
          <cell r="D7389" t="str">
            <v>B</v>
          </cell>
          <cell r="E7389" t="str">
            <v>EDGE COATING</v>
          </cell>
          <cell r="G7389" t="str">
            <v>Old</v>
          </cell>
          <cell r="H7389" t="str">
            <v>Book cover</v>
          </cell>
          <cell r="J7389">
            <v>51</v>
          </cell>
          <cell r="L7389">
            <v>0</v>
          </cell>
        </row>
        <row r="7390">
          <cell r="A7390" t="str">
            <v>M6</v>
          </cell>
          <cell r="B7390" t="str">
            <v>W25</v>
          </cell>
          <cell r="C7390">
            <v>43271</v>
          </cell>
          <cell r="D7390" t="str">
            <v>B</v>
          </cell>
          <cell r="E7390" t="str">
            <v>EDGE COATING</v>
          </cell>
          <cell r="G7390" t="str">
            <v>Old</v>
          </cell>
          <cell r="H7390" t="str">
            <v>Book cover</v>
          </cell>
          <cell r="J7390">
            <v>53</v>
          </cell>
          <cell r="L7390">
            <v>0</v>
          </cell>
        </row>
        <row r="7391">
          <cell r="A7391" t="str">
            <v>M6</v>
          </cell>
          <cell r="B7391" t="str">
            <v>W25</v>
          </cell>
          <cell r="C7391">
            <v>43271</v>
          </cell>
          <cell r="D7391" t="str">
            <v>B</v>
          </cell>
          <cell r="E7391" t="str">
            <v>EDGE COATING</v>
          </cell>
          <cell r="G7391" t="str">
            <v>Old</v>
          </cell>
          <cell r="H7391" t="str">
            <v>Book cover</v>
          </cell>
          <cell r="J7391">
            <v>79</v>
          </cell>
          <cell r="L7391">
            <v>0</v>
          </cell>
        </row>
        <row r="7392">
          <cell r="A7392" t="str">
            <v>M6</v>
          </cell>
          <cell r="B7392" t="str">
            <v>W25</v>
          </cell>
          <cell r="C7392">
            <v>43271</v>
          </cell>
          <cell r="D7392" t="str">
            <v>B</v>
          </cell>
          <cell r="E7392" t="str">
            <v>EDGE COATING</v>
          </cell>
          <cell r="G7392" t="str">
            <v>Old</v>
          </cell>
          <cell r="H7392" t="str">
            <v>Book cover</v>
          </cell>
          <cell r="J7392">
            <v>60</v>
          </cell>
          <cell r="L7392">
            <v>0</v>
          </cell>
        </row>
        <row r="7393">
          <cell r="A7393" t="str">
            <v>M6</v>
          </cell>
          <cell r="B7393" t="str">
            <v>W25</v>
          </cell>
          <cell r="C7393">
            <v>43271</v>
          </cell>
          <cell r="D7393" t="str">
            <v>B</v>
          </cell>
          <cell r="E7393" t="str">
            <v>EDGE COATING</v>
          </cell>
          <cell r="G7393" t="str">
            <v>Old</v>
          </cell>
          <cell r="H7393" t="str">
            <v>Flip Cover</v>
          </cell>
          <cell r="J7393">
            <v>229</v>
          </cell>
          <cell r="L7393">
            <v>5</v>
          </cell>
        </row>
        <row r="7394">
          <cell r="A7394" t="str">
            <v>M6</v>
          </cell>
          <cell r="B7394" t="str">
            <v>W25</v>
          </cell>
          <cell r="C7394">
            <v>43271</v>
          </cell>
          <cell r="D7394" t="str">
            <v>B</v>
          </cell>
          <cell r="E7394" t="str">
            <v>EDGE COATING</v>
          </cell>
          <cell r="G7394" t="str">
            <v>Old</v>
          </cell>
          <cell r="H7394" t="str">
            <v>Book cover</v>
          </cell>
          <cell r="J7394">
            <v>74</v>
          </cell>
          <cell r="L7394">
            <v>0</v>
          </cell>
        </row>
        <row r="7395">
          <cell r="A7395" t="str">
            <v>M6</v>
          </cell>
          <cell r="B7395" t="str">
            <v>W25</v>
          </cell>
          <cell r="C7395">
            <v>43271</v>
          </cell>
          <cell r="D7395" t="str">
            <v>B</v>
          </cell>
          <cell r="E7395" t="str">
            <v>IN VAI</v>
          </cell>
          <cell r="G7395" t="str">
            <v>Old</v>
          </cell>
          <cell r="H7395" t="str">
            <v>Flip Cover</v>
          </cell>
          <cell r="J7395">
            <v>750</v>
          </cell>
          <cell r="L7395">
            <v>0</v>
          </cell>
        </row>
        <row r="7396">
          <cell r="A7396" t="str">
            <v>M6</v>
          </cell>
          <cell r="B7396" t="str">
            <v>W25</v>
          </cell>
          <cell r="C7396">
            <v>43271</v>
          </cell>
          <cell r="D7396" t="str">
            <v>B</v>
          </cell>
          <cell r="E7396" t="str">
            <v>IN VAI</v>
          </cell>
          <cell r="G7396" t="str">
            <v>Old</v>
          </cell>
          <cell r="H7396" t="str">
            <v>Flip Cover</v>
          </cell>
          <cell r="J7396">
            <v>210</v>
          </cell>
          <cell r="L7396">
            <v>0</v>
          </cell>
        </row>
        <row r="7397">
          <cell r="A7397" t="str">
            <v>M6</v>
          </cell>
          <cell r="B7397" t="str">
            <v>W25</v>
          </cell>
          <cell r="C7397">
            <v>43271</v>
          </cell>
          <cell r="D7397" t="str">
            <v>B</v>
          </cell>
          <cell r="E7397" t="str">
            <v>IN VAI</v>
          </cell>
          <cell r="G7397" t="str">
            <v>Old</v>
          </cell>
          <cell r="H7397" t="str">
            <v>Flip Cover</v>
          </cell>
          <cell r="J7397">
            <v>2600</v>
          </cell>
          <cell r="L7397">
            <v>0</v>
          </cell>
        </row>
        <row r="7398">
          <cell r="A7398" t="str">
            <v>M6</v>
          </cell>
          <cell r="B7398" t="str">
            <v>W25</v>
          </cell>
          <cell r="C7398">
            <v>43271</v>
          </cell>
          <cell r="D7398" t="str">
            <v>B</v>
          </cell>
          <cell r="E7398" t="str">
            <v>IN T/P</v>
          </cell>
          <cell r="G7398" t="str">
            <v>New</v>
          </cell>
          <cell r="H7398" t="str">
            <v>Clear View Cover</v>
          </cell>
          <cell r="J7398">
            <v>612</v>
          </cell>
          <cell r="L7398">
            <v>0</v>
          </cell>
        </row>
        <row r="7399">
          <cell r="A7399" t="str">
            <v>M6</v>
          </cell>
          <cell r="B7399" t="str">
            <v>W25</v>
          </cell>
          <cell r="C7399">
            <v>43271</v>
          </cell>
          <cell r="D7399" t="str">
            <v>B</v>
          </cell>
          <cell r="E7399" t="str">
            <v>IN T/P</v>
          </cell>
          <cell r="G7399" t="str">
            <v>New</v>
          </cell>
          <cell r="H7399" t="str">
            <v>Clear View Cover</v>
          </cell>
          <cell r="J7399">
            <v>63</v>
          </cell>
          <cell r="L7399">
            <v>0</v>
          </cell>
        </row>
        <row r="7400">
          <cell r="A7400" t="str">
            <v>M6</v>
          </cell>
          <cell r="B7400" t="str">
            <v>W25</v>
          </cell>
          <cell r="C7400">
            <v>43271</v>
          </cell>
          <cell r="D7400" t="str">
            <v>B</v>
          </cell>
          <cell r="E7400" t="str">
            <v>IN T/P</v>
          </cell>
          <cell r="G7400" t="str">
            <v>New</v>
          </cell>
          <cell r="H7400" t="str">
            <v>Clear View Cover</v>
          </cell>
          <cell r="J7400">
            <v>1056</v>
          </cell>
          <cell r="L7400">
            <v>1</v>
          </cell>
        </row>
        <row r="7401">
          <cell r="A7401" t="str">
            <v>M6</v>
          </cell>
          <cell r="B7401" t="str">
            <v>W25</v>
          </cell>
          <cell r="C7401">
            <v>43271</v>
          </cell>
          <cell r="D7401" t="str">
            <v>B</v>
          </cell>
          <cell r="E7401" t="str">
            <v>IN T/P</v>
          </cell>
          <cell r="G7401" t="str">
            <v>New</v>
          </cell>
          <cell r="H7401" t="str">
            <v>Clear View Cover</v>
          </cell>
          <cell r="J7401">
            <v>120</v>
          </cell>
          <cell r="L7401">
            <v>0</v>
          </cell>
        </row>
        <row r="7402">
          <cell r="A7402" t="str">
            <v>M6</v>
          </cell>
          <cell r="B7402" t="str">
            <v>W25</v>
          </cell>
          <cell r="C7402">
            <v>43271</v>
          </cell>
          <cell r="D7402" t="str">
            <v>B</v>
          </cell>
          <cell r="E7402" t="str">
            <v>IN T/P</v>
          </cell>
          <cell r="G7402" t="str">
            <v>Old</v>
          </cell>
          <cell r="H7402" t="str">
            <v>Clear View Cover</v>
          </cell>
          <cell r="J7402">
            <v>209</v>
          </cell>
          <cell r="L7402">
            <v>0</v>
          </cell>
        </row>
        <row r="7403">
          <cell r="A7403" t="str">
            <v>M6</v>
          </cell>
          <cell r="B7403" t="str">
            <v>W25</v>
          </cell>
          <cell r="C7403">
            <v>43271</v>
          </cell>
          <cell r="D7403" t="str">
            <v>B</v>
          </cell>
          <cell r="E7403" t="str">
            <v>IN T/P</v>
          </cell>
          <cell r="G7403" t="str">
            <v>Old</v>
          </cell>
          <cell r="H7403" t="str">
            <v>Clear View Cover</v>
          </cell>
          <cell r="J7403">
            <v>135</v>
          </cell>
          <cell r="L7403">
            <v>0</v>
          </cell>
        </row>
        <row r="7404">
          <cell r="A7404" t="str">
            <v>M6</v>
          </cell>
          <cell r="B7404" t="str">
            <v>W25</v>
          </cell>
          <cell r="C7404">
            <v>43271</v>
          </cell>
          <cell r="D7404" t="str">
            <v>B</v>
          </cell>
          <cell r="E7404" t="str">
            <v>IN T/P</v>
          </cell>
          <cell r="G7404" t="str">
            <v>Old</v>
          </cell>
          <cell r="H7404" t="str">
            <v>Clear View Cover</v>
          </cell>
          <cell r="J7404">
            <v>470</v>
          </cell>
          <cell r="L7404">
            <v>0</v>
          </cell>
        </row>
        <row r="7405">
          <cell r="A7405" t="str">
            <v>M6</v>
          </cell>
          <cell r="B7405" t="str">
            <v>W25</v>
          </cell>
          <cell r="C7405">
            <v>43271</v>
          </cell>
          <cell r="D7405" t="str">
            <v>B</v>
          </cell>
          <cell r="E7405" t="str">
            <v>IN T/P</v>
          </cell>
          <cell r="G7405" t="str">
            <v>Old</v>
          </cell>
          <cell r="H7405" t="str">
            <v>Clear View Cover</v>
          </cell>
          <cell r="J7405">
            <v>252</v>
          </cell>
          <cell r="L7405">
            <v>0</v>
          </cell>
        </row>
        <row r="7406">
          <cell r="A7406" t="str">
            <v>M6</v>
          </cell>
          <cell r="B7406" t="str">
            <v>W25</v>
          </cell>
          <cell r="C7406">
            <v>43271</v>
          </cell>
          <cell r="D7406" t="str">
            <v>B</v>
          </cell>
          <cell r="E7406" t="str">
            <v>IN T/P</v>
          </cell>
          <cell r="G7406" t="str">
            <v>Old</v>
          </cell>
          <cell r="H7406" t="str">
            <v>Clear View Cover</v>
          </cell>
          <cell r="J7406">
            <v>547</v>
          </cell>
          <cell r="L7406">
            <v>0</v>
          </cell>
        </row>
        <row r="7407">
          <cell r="A7407" t="str">
            <v>M6</v>
          </cell>
          <cell r="B7407" t="str">
            <v>W25</v>
          </cell>
          <cell r="C7407">
            <v>43271</v>
          </cell>
          <cell r="D7407" t="str">
            <v>B</v>
          </cell>
          <cell r="E7407" t="str">
            <v>IN T/P</v>
          </cell>
          <cell r="G7407" t="str">
            <v>Old</v>
          </cell>
          <cell r="H7407" t="str">
            <v>Clear View Cover</v>
          </cell>
          <cell r="J7407">
            <v>90</v>
          </cell>
          <cell r="L7407">
            <v>0</v>
          </cell>
        </row>
        <row r="7408">
          <cell r="A7408" t="str">
            <v>M6</v>
          </cell>
          <cell r="B7408" t="str">
            <v>W25</v>
          </cell>
          <cell r="C7408">
            <v>43271</v>
          </cell>
          <cell r="D7408" t="str">
            <v>B</v>
          </cell>
          <cell r="E7408" t="str">
            <v>IN T/P</v>
          </cell>
          <cell r="G7408" t="str">
            <v>Old</v>
          </cell>
          <cell r="H7408" t="str">
            <v>Clear View Cover</v>
          </cell>
          <cell r="J7408">
            <v>416</v>
          </cell>
          <cell r="L7408">
            <v>0</v>
          </cell>
        </row>
        <row r="7409">
          <cell r="A7409" t="str">
            <v>M6</v>
          </cell>
          <cell r="B7409" t="str">
            <v>W25</v>
          </cell>
          <cell r="C7409">
            <v>43271</v>
          </cell>
          <cell r="D7409" t="str">
            <v>B</v>
          </cell>
          <cell r="E7409" t="str">
            <v>IN T/P</v>
          </cell>
          <cell r="G7409" t="str">
            <v>Old</v>
          </cell>
          <cell r="H7409" t="str">
            <v>Book cover</v>
          </cell>
          <cell r="J7409">
            <v>190</v>
          </cell>
          <cell r="L7409">
            <v>0</v>
          </cell>
        </row>
        <row r="7410">
          <cell r="A7410" t="str">
            <v>M6</v>
          </cell>
          <cell r="B7410" t="str">
            <v>W25</v>
          </cell>
          <cell r="C7410">
            <v>43271</v>
          </cell>
          <cell r="D7410" t="str">
            <v>B</v>
          </cell>
          <cell r="E7410" t="str">
            <v>IN T/P</v>
          </cell>
          <cell r="G7410" t="str">
            <v>Old</v>
          </cell>
          <cell r="H7410" t="str">
            <v>Book cover</v>
          </cell>
          <cell r="J7410">
            <v>127</v>
          </cell>
          <cell r="L7410">
            <v>1</v>
          </cell>
        </row>
        <row r="7411">
          <cell r="A7411" t="str">
            <v>M6</v>
          </cell>
          <cell r="B7411" t="str">
            <v>W25</v>
          </cell>
          <cell r="C7411">
            <v>43271</v>
          </cell>
          <cell r="D7411" t="str">
            <v>B</v>
          </cell>
          <cell r="E7411" t="str">
            <v>IN T/P</v>
          </cell>
          <cell r="G7411" t="str">
            <v>Old</v>
          </cell>
          <cell r="H7411" t="str">
            <v>Book cover</v>
          </cell>
          <cell r="J7411">
            <v>899</v>
          </cell>
          <cell r="L7411">
            <v>1</v>
          </cell>
        </row>
        <row r="7412">
          <cell r="A7412" t="str">
            <v>M6</v>
          </cell>
          <cell r="B7412" t="str">
            <v>W25</v>
          </cell>
          <cell r="C7412">
            <v>43271</v>
          </cell>
          <cell r="D7412" t="str">
            <v>B</v>
          </cell>
          <cell r="E7412" t="str">
            <v>IN T/P</v>
          </cell>
          <cell r="G7412" t="str">
            <v>Old</v>
          </cell>
          <cell r="H7412" t="str">
            <v>Book cover</v>
          </cell>
          <cell r="J7412">
            <v>57</v>
          </cell>
          <cell r="L7412">
            <v>0</v>
          </cell>
        </row>
        <row r="7413">
          <cell r="A7413" t="str">
            <v>M6</v>
          </cell>
          <cell r="B7413" t="str">
            <v>W25</v>
          </cell>
          <cell r="C7413">
            <v>43271</v>
          </cell>
          <cell r="D7413" t="str">
            <v>B</v>
          </cell>
          <cell r="E7413" t="str">
            <v>IN T/P</v>
          </cell>
          <cell r="G7413" t="str">
            <v>Old</v>
          </cell>
          <cell r="H7413" t="str">
            <v>Book cover</v>
          </cell>
          <cell r="J7413">
            <v>52</v>
          </cell>
          <cell r="L7413">
            <v>0</v>
          </cell>
        </row>
        <row r="7414">
          <cell r="A7414" t="str">
            <v>M6</v>
          </cell>
          <cell r="B7414" t="str">
            <v>W25</v>
          </cell>
          <cell r="C7414">
            <v>43271</v>
          </cell>
          <cell r="D7414" t="str">
            <v>B</v>
          </cell>
          <cell r="E7414" t="str">
            <v>IN T/P</v>
          </cell>
          <cell r="G7414" t="str">
            <v>Old</v>
          </cell>
          <cell r="H7414" t="str">
            <v>Book cover</v>
          </cell>
          <cell r="J7414">
            <v>1280</v>
          </cell>
          <cell r="L7414">
            <v>1</v>
          </cell>
        </row>
        <row r="7415">
          <cell r="A7415" t="str">
            <v>M6</v>
          </cell>
          <cell r="B7415" t="str">
            <v>W25</v>
          </cell>
          <cell r="C7415">
            <v>43271</v>
          </cell>
          <cell r="D7415" t="str">
            <v>B</v>
          </cell>
          <cell r="E7415" t="str">
            <v>IN VAI</v>
          </cell>
          <cell r="G7415" t="str">
            <v>Old</v>
          </cell>
          <cell r="H7415" t="str">
            <v>Clear View Cover</v>
          </cell>
          <cell r="J7415">
            <v>200</v>
          </cell>
          <cell r="L7415">
            <v>0</v>
          </cell>
        </row>
        <row r="7416">
          <cell r="A7416" t="str">
            <v>M6</v>
          </cell>
          <cell r="B7416" t="str">
            <v>W25</v>
          </cell>
          <cell r="C7416">
            <v>43271</v>
          </cell>
          <cell r="D7416" t="str">
            <v>B</v>
          </cell>
          <cell r="E7416" t="str">
            <v>IN VAI</v>
          </cell>
          <cell r="G7416" t="str">
            <v>Old</v>
          </cell>
          <cell r="H7416" t="str">
            <v>Flip Cover</v>
          </cell>
          <cell r="J7416">
            <v>200</v>
          </cell>
          <cell r="L7416">
            <v>0</v>
          </cell>
        </row>
        <row r="7417">
          <cell r="A7417" t="str">
            <v>M6</v>
          </cell>
          <cell r="B7417" t="str">
            <v>W25</v>
          </cell>
          <cell r="C7417">
            <v>43271</v>
          </cell>
          <cell r="D7417" t="str">
            <v>B</v>
          </cell>
          <cell r="E7417" t="str">
            <v>EDGE COATING</v>
          </cell>
          <cell r="G7417" t="str">
            <v>New</v>
          </cell>
          <cell r="H7417" t="str">
            <v>Clear View Cover</v>
          </cell>
          <cell r="J7417">
            <v>1300</v>
          </cell>
          <cell r="L7417">
            <v>0</v>
          </cell>
        </row>
        <row r="7418">
          <cell r="A7418" t="str">
            <v>M6</v>
          </cell>
          <cell r="B7418" t="str">
            <v>W25</v>
          </cell>
          <cell r="C7418">
            <v>43271</v>
          </cell>
          <cell r="D7418" t="str">
            <v>B</v>
          </cell>
          <cell r="E7418" t="str">
            <v>EDGE COATING</v>
          </cell>
          <cell r="G7418" t="str">
            <v>New</v>
          </cell>
          <cell r="H7418" t="str">
            <v>Clear View Cover</v>
          </cell>
          <cell r="J7418">
            <v>121</v>
          </cell>
          <cell r="L7418">
            <v>0</v>
          </cell>
        </row>
        <row r="7419">
          <cell r="A7419" t="str">
            <v>M6</v>
          </cell>
          <cell r="B7419" t="str">
            <v>W25</v>
          </cell>
          <cell r="C7419">
            <v>43271</v>
          </cell>
          <cell r="D7419" t="str">
            <v>B</v>
          </cell>
          <cell r="E7419" t="str">
            <v>EDGE COATING</v>
          </cell>
          <cell r="G7419" t="str">
            <v>New</v>
          </cell>
          <cell r="H7419" t="str">
            <v>Clear View Cover</v>
          </cell>
          <cell r="J7419">
            <v>1130</v>
          </cell>
          <cell r="L7419">
            <v>0</v>
          </cell>
        </row>
        <row r="7420">
          <cell r="A7420" t="str">
            <v>M6</v>
          </cell>
          <cell r="B7420" t="str">
            <v>W25</v>
          </cell>
          <cell r="C7420">
            <v>43271</v>
          </cell>
          <cell r="D7420" t="str">
            <v>B</v>
          </cell>
          <cell r="E7420" t="str">
            <v>EDGE COATING</v>
          </cell>
          <cell r="G7420" t="str">
            <v>Old</v>
          </cell>
          <cell r="H7420" t="str">
            <v>Clear View Cover</v>
          </cell>
          <cell r="J7420">
            <v>54</v>
          </cell>
          <cell r="L7420">
            <v>0</v>
          </cell>
        </row>
        <row r="7421">
          <cell r="A7421" t="str">
            <v>M6</v>
          </cell>
          <cell r="B7421" t="str">
            <v>W25</v>
          </cell>
          <cell r="C7421">
            <v>43271</v>
          </cell>
          <cell r="D7421" t="str">
            <v>B</v>
          </cell>
          <cell r="E7421" t="str">
            <v>EDGE COATING</v>
          </cell>
          <cell r="G7421" t="str">
            <v>Old</v>
          </cell>
          <cell r="H7421" t="str">
            <v>Clear View Cover</v>
          </cell>
          <cell r="J7421">
            <v>25</v>
          </cell>
          <cell r="L7421">
            <v>0</v>
          </cell>
        </row>
        <row r="7422">
          <cell r="A7422" t="str">
            <v>M6</v>
          </cell>
          <cell r="B7422" t="str">
            <v>W25</v>
          </cell>
          <cell r="C7422">
            <v>43271</v>
          </cell>
          <cell r="D7422" t="str">
            <v>B</v>
          </cell>
          <cell r="E7422" t="str">
            <v>EDGE COATING</v>
          </cell>
          <cell r="G7422" t="str">
            <v>Old</v>
          </cell>
          <cell r="H7422" t="str">
            <v>Clear View Cover</v>
          </cell>
          <cell r="J7422">
            <v>708</v>
          </cell>
          <cell r="L7422">
            <v>0</v>
          </cell>
        </row>
        <row r="7423">
          <cell r="A7423" t="str">
            <v>M6</v>
          </cell>
          <cell r="B7423" t="str">
            <v>W25</v>
          </cell>
          <cell r="C7423">
            <v>43271</v>
          </cell>
          <cell r="D7423" t="str">
            <v>B</v>
          </cell>
          <cell r="E7423" t="str">
            <v>EDGE COATING</v>
          </cell>
          <cell r="G7423" t="str">
            <v>Old</v>
          </cell>
          <cell r="H7423" t="str">
            <v>Clear View Cover</v>
          </cell>
          <cell r="J7423">
            <v>500</v>
          </cell>
          <cell r="L7423">
            <v>0</v>
          </cell>
        </row>
        <row r="7424">
          <cell r="A7424" t="str">
            <v>M6</v>
          </cell>
          <cell r="B7424" t="str">
            <v>W25</v>
          </cell>
          <cell r="C7424">
            <v>43271</v>
          </cell>
          <cell r="D7424" t="str">
            <v>B</v>
          </cell>
          <cell r="E7424" t="str">
            <v>EDGE COATING</v>
          </cell>
          <cell r="G7424" t="str">
            <v>Old</v>
          </cell>
          <cell r="H7424" t="str">
            <v>Clear View Cover</v>
          </cell>
          <cell r="J7424">
            <v>631</v>
          </cell>
          <cell r="L7424">
            <v>0</v>
          </cell>
        </row>
        <row r="7425">
          <cell r="A7425" t="str">
            <v>M6</v>
          </cell>
          <cell r="B7425" t="str">
            <v>W25</v>
          </cell>
          <cell r="C7425">
            <v>43271</v>
          </cell>
          <cell r="D7425" t="str">
            <v>B</v>
          </cell>
          <cell r="E7425" t="str">
            <v>EDGE COATING</v>
          </cell>
          <cell r="G7425" t="str">
            <v>Old</v>
          </cell>
          <cell r="H7425" t="str">
            <v>Clear View Cover</v>
          </cell>
          <cell r="J7425">
            <v>800</v>
          </cell>
          <cell r="L7425">
            <v>0</v>
          </cell>
        </row>
        <row r="7426">
          <cell r="A7426" t="str">
            <v>M6</v>
          </cell>
          <cell r="B7426" t="str">
            <v>W25</v>
          </cell>
          <cell r="C7426">
            <v>43271</v>
          </cell>
          <cell r="D7426" t="str">
            <v>B</v>
          </cell>
          <cell r="E7426" t="str">
            <v>EDGE COATING</v>
          </cell>
          <cell r="G7426" t="str">
            <v>Old</v>
          </cell>
          <cell r="H7426" t="str">
            <v>Clear View Cover</v>
          </cell>
          <cell r="J7426">
            <v>72</v>
          </cell>
          <cell r="L7426">
            <v>0</v>
          </cell>
        </row>
        <row r="7427">
          <cell r="A7427" t="str">
            <v>M6</v>
          </cell>
          <cell r="B7427" t="str">
            <v>W25</v>
          </cell>
          <cell r="C7427">
            <v>43271</v>
          </cell>
          <cell r="D7427" t="str">
            <v>B</v>
          </cell>
          <cell r="E7427" t="str">
            <v>PACKING</v>
          </cell>
          <cell r="G7427" t="str">
            <v>Old</v>
          </cell>
          <cell r="H7427" t="str">
            <v>Clear View Cover</v>
          </cell>
          <cell r="J7427">
            <v>400</v>
          </cell>
          <cell r="L7427">
            <v>13</v>
          </cell>
        </row>
        <row r="7428">
          <cell r="A7428" t="str">
            <v>M6</v>
          </cell>
          <cell r="B7428" t="str">
            <v>W25</v>
          </cell>
          <cell r="C7428">
            <v>43271</v>
          </cell>
          <cell r="D7428" t="str">
            <v>B</v>
          </cell>
          <cell r="E7428" t="str">
            <v>PACKING</v>
          </cell>
          <cell r="G7428" t="str">
            <v>Old</v>
          </cell>
          <cell r="H7428" t="str">
            <v>Clear View Cover</v>
          </cell>
          <cell r="J7428">
            <v>560</v>
          </cell>
          <cell r="L7428">
            <v>5</v>
          </cell>
        </row>
        <row r="7429">
          <cell r="A7429" t="str">
            <v>M6</v>
          </cell>
          <cell r="B7429" t="str">
            <v>W25</v>
          </cell>
          <cell r="C7429">
            <v>43271</v>
          </cell>
          <cell r="D7429" t="str">
            <v>B</v>
          </cell>
          <cell r="E7429" t="str">
            <v>PACKING</v>
          </cell>
          <cell r="G7429" t="str">
            <v>New</v>
          </cell>
          <cell r="H7429" t="str">
            <v>Clear View Cover</v>
          </cell>
          <cell r="J7429">
            <v>1120</v>
          </cell>
          <cell r="L7429">
            <v>1</v>
          </cell>
        </row>
        <row r="7430">
          <cell r="A7430" t="str">
            <v>M6</v>
          </cell>
          <cell r="B7430" t="str">
            <v>W25</v>
          </cell>
          <cell r="C7430">
            <v>43271</v>
          </cell>
          <cell r="D7430" t="str">
            <v>B</v>
          </cell>
          <cell r="E7430" t="str">
            <v>PACKING</v>
          </cell>
          <cell r="G7430" t="str">
            <v>New</v>
          </cell>
          <cell r="H7430" t="str">
            <v>Clear View Cover</v>
          </cell>
          <cell r="J7430">
            <v>595</v>
          </cell>
          <cell r="L7430">
            <v>0</v>
          </cell>
        </row>
        <row r="7431">
          <cell r="A7431" t="str">
            <v>M6</v>
          </cell>
          <cell r="B7431" t="str">
            <v>W25</v>
          </cell>
          <cell r="C7431">
            <v>43271</v>
          </cell>
          <cell r="D7431" t="str">
            <v>B</v>
          </cell>
          <cell r="E7431" t="str">
            <v>PACKING</v>
          </cell>
          <cell r="G7431" t="str">
            <v>Old</v>
          </cell>
          <cell r="H7431" t="str">
            <v>Flip Cover</v>
          </cell>
          <cell r="J7431">
            <v>612</v>
          </cell>
          <cell r="L7431">
            <v>3</v>
          </cell>
        </row>
        <row r="7432">
          <cell r="A7432" t="str">
            <v>M6</v>
          </cell>
          <cell r="B7432" t="str">
            <v>W25</v>
          </cell>
          <cell r="C7432">
            <v>43272</v>
          </cell>
          <cell r="D7432" t="str">
            <v>B</v>
          </cell>
          <cell r="E7432" t="str">
            <v>PACKING</v>
          </cell>
          <cell r="G7432" t="str">
            <v>Old</v>
          </cell>
          <cell r="H7432" t="str">
            <v>Clear View Cover</v>
          </cell>
          <cell r="J7432">
            <v>520</v>
          </cell>
          <cell r="L7432">
            <v>0</v>
          </cell>
        </row>
        <row r="7433">
          <cell r="A7433" t="str">
            <v>M6</v>
          </cell>
          <cell r="B7433" t="str">
            <v>W25</v>
          </cell>
          <cell r="C7433">
            <v>43272</v>
          </cell>
          <cell r="D7433" t="str">
            <v>B</v>
          </cell>
          <cell r="E7433" t="str">
            <v>PACKING</v>
          </cell>
          <cell r="G7433" t="str">
            <v>New</v>
          </cell>
          <cell r="H7433" t="str">
            <v>Clear View Cover</v>
          </cell>
          <cell r="J7433">
            <v>1080</v>
          </cell>
          <cell r="L7433">
            <v>0</v>
          </cell>
        </row>
        <row r="7434">
          <cell r="A7434" t="str">
            <v>M6</v>
          </cell>
          <cell r="B7434" t="str">
            <v>W25</v>
          </cell>
          <cell r="C7434">
            <v>43272</v>
          </cell>
          <cell r="D7434" t="str">
            <v>B</v>
          </cell>
          <cell r="E7434" t="str">
            <v>PACKING</v>
          </cell>
          <cell r="G7434" t="str">
            <v>Old</v>
          </cell>
          <cell r="H7434" t="str">
            <v>Flip Cover</v>
          </cell>
          <cell r="J7434">
            <v>845</v>
          </cell>
          <cell r="L7434">
            <v>5</v>
          </cell>
        </row>
        <row r="7435">
          <cell r="A7435" t="str">
            <v>M6</v>
          </cell>
          <cell r="B7435" t="str">
            <v>W25</v>
          </cell>
          <cell r="C7435">
            <v>43272</v>
          </cell>
          <cell r="D7435" t="str">
            <v>B</v>
          </cell>
          <cell r="E7435" t="str">
            <v>PACKING</v>
          </cell>
          <cell r="G7435" t="str">
            <v>Old</v>
          </cell>
          <cell r="H7435" t="str">
            <v>Clear View Cover</v>
          </cell>
          <cell r="J7435">
            <v>405</v>
          </cell>
          <cell r="L7435">
            <v>5</v>
          </cell>
        </row>
        <row r="7436">
          <cell r="A7436" t="str">
            <v>M6</v>
          </cell>
          <cell r="B7436" t="str">
            <v>W25</v>
          </cell>
          <cell r="C7436">
            <v>43272</v>
          </cell>
          <cell r="D7436" t="str">
            <v>B</v>
          </cell>
          <cell r="E7436" t="str">
            <v>PACKING</v>
          </cell>
          <cell r="G7436" t="str">
            <v>New</v>
          </cell>
          <cell r="H7436" t="str">
            <v>Clear View Cover</v>
          </cell>
          <cell r="J7436">
            <v>1129</v>
          </cell>
          <cell r="L7436">
            <v>9</v>
          </cell>
        </row>
        <row r="7437">
          <cell r="A7437" t="str">
            <v>M6</v>
          </cell>
          <cell r="B7437" t="str">
            <v>W25</v>
          </cell>
          <cell r="C7437">
            <v>43272</v>
          </cell>
          <cell r="D7437" t="str">
            <v>B</v>
          </cell>
          <cell r="E7437" t="str">
            <v>PACKING</v>
          </cell>
          <cell r="G7437" t="str">
            <v>Old</v>
          </cell>
          <cell r="H7437" t="str">
            <v>Clear View Cover</v>
          </cell>
          <cell r="J7437">
            <v>783</v>
          </cell>
          <cell r="L7437">
            <v>3</v>
          </cell>
        </row>
        <row r="7438">
          <cell r="A7438" t="str">
            <v>M6</v>
          </cell>
          <cell r="B7438" t="str">
            <v>W25</v>
          </cell>
          <cell r="C7438">
            <v>43272</v>
          </cell>
          <cell r="D7438" t="str">
            <v>B</v>
          </cell>
          <cell r="E7438" t="str">
            <v>PACKING</v>
          </cell>
          <cell r="G7438" t="str">
            <v>Old</v>
          </cell>
          <cell r="H7438" t="str">
            <v>Clear View Cover</v>
          </cell>
          <cell r="J7438">
            <v>762</v>
          </cell>
          <cell r="L7438">
            <v>2</v>
          </cell>
        </row>
        <row r="7439">
          <cell r="A7439" t="str">
            <v>M6</v>
          </cell>
          <cell r="B7439" t="str">
            <v>W25</v>
          </cell>
          <cell r="C7439">
            <v>43272</v>
          </cell>
          <cell r="D7439" t="str">
            <v>B</v>
          </cell>
          <cell r="E7439" t="str">
            <v>PACKING</v>
          </cell>
          <cell r="G7439" t="str">
            <v>Old</v>
          </cell>
          <cell r="H7439" t="str">
            <v>Book cover</v>
          </cell>
          <cell r="J7439">
            <v>1165</v>
          </cell>
          <cell r="L7439">
            <v>8</v>
          </cell>
        </row>
        <row r="7440">
          <cell r="A7440" t="str">
            <v>M6</v>
          </cell>
          <cell r="B7440" t="str">
            <v>W25</v>
          </cell>
          <cell r="C7440">
            <v>43272</v>
          </cell>
          <cell r="D7440" t="str">
            <v>B</v>
          </cell>
          <cell r="E7440" t="str">
            <v>PACKING</v>
          </cell>
          <cell r="G7440" t="str">
            <v>Old</v>
          </cell>
          <cell r="H7440" t="str">
            <v>Book cover</v>
          </cell>
          <cell r="J7440">
            <v>68</v>
          </cell>
          <cell r="L7440">
            <v>8</v>
          </cell>
        </row>
        <row r="7441">
          <cell r="A7441" t="str">
            <v>M6</v>
          </cell>
          <cell r="B7441" t="str">
            <v>W25</v>
          </cell>
          <cell r="C7441">
            <v>43272</v>
          </cell>
          <cell r="D7441" t="str">
            <v>B</v>
          </cell>
          <cell r="E7441" t="str">
            <v>PACKING</v>
          </cell>
          <cell r="G7441" t="str">
            <v>Old</v>
          </cell>
          <cell r="H7441" t="str">
            <v>Book cover</v>
          </cell>
          <cell r="J7441">
            <v>661</v>
          </cell>
          <cell r="L7441">
            <v>1</v>
          </cell>
        </row>
        <row r="7442">
          <cell r="A7442" t="str">
            <v>M6</v>
          </cell>
          <cell r="B7442" t="str">
            <v>W25</v>
          </cell>
          <cell r="C7442">
            <v>43272</v>
          </cell>
          <cell r="D7442" t="str">
            <v>B</v>
          </cell>
          <cell r="E7442" t="str">
            <v>PACKING</v>
          </cell>
          <cell r="G7442" t="str">
            <v>Old</v>
          </cell>
          <cell r="H7442" t="str">
            <v>Book cover</v>
          </cell>
          <cell r="J7442">
            <v>80</v>
          </cell>
          <cell r="L7442">
            <v>0</v>
          </cell>
        </row>
        <row r="7443">
          <cell r="A7443" t="str">
            <v>M6</v>
          </cell>
          <cell r="B7443" t="str">
            <v>W25</v>
          </cell>
          <cell r="C7443">
            <v>43272</v>
          </cell>
          <cell r="D7443" t="str">
            <v>B</v>
          </cell>
          <cell r="E7443" t="str">
            <v>PACKING</v>
          </cell>
          <cell r="G7443" t="str">
            <v>Old</v>
          </cell>
          <cell r="H7443" t="str">
            <v>Flip Cover</v>
          </cell>
          <cell r="J7443">
            <v>2324</v>
          </cell>
          <cell r="L7443">
            <v>10</v>
          </cell>
        </row>
        <row r="7444">
          <cell r="A7444" t="str">
            <v>M6</v>
          </cell>
          <cell r="B7444" t="str">
            <v>W25</v>
          </cell>
          <cell r="C7444">
            <v>43272</v>
          </cell>
          <cell r="D7444" t="str">
            <v>B</v>
          </cell>
          <cell r="E7444" t="str">
            <v>PACKING</v>
          </cell>
          <cell r="G7444" t="str">
            <v>Old</v>
          </cell>
          <cell r="H7444" t="str">
            <v>Clear View Cover</v>
          </cell>
          <cell r="J7444">
            <v>1040</v>
          </cell>
          <cell r="L7444">
            <v>0</v>
          </cell>
        </row>
        <row r="7445">
          <cell r="A7445" t="str">
            <v>M6</v>
          </cell>
          <cell r="B7445" t="str">
            <v>W25</v>
          </cell>
          <cell r="C7445">
            <v>43272</v>
          </cell>
          <cell r="D7445" t="str">
            <v>B</v>
          </cell>
          <cell r="E7445" t="str">
            <v>PACKING</v>
          </cell>
          <cell r="G7445" t="str">
            <v>Old</v>
          </cell>
          <cell r="H7445" t="str">
            <v>Clear View Cover</v>
          </cell>
          <cell r="J7445">
            <v>200</v>
          </cell>
          <cell r="L7445">
            <v>0</v>
          </cell>
        </row>
        <row r="7446">
          <cell r="A7446" t="str">
            <v>M6</v>
          </cell>
          <cell r="B7446" t="str">
            <v>W25</v>
          </cell>
          <cell r="C7446">
            <v>43272</v>
          </cell>
          <cell r="D7446" t="str">
            <v>B</v>
          </cell>
          <cell r="E7446" t="str">
            <v>PACKING</v>
          </cell>
          <cell r="G7446" t="str">
            <v>Old</v>
          </cell>
          <cell r="H7446" t="str">
            <v>Clear View Cover</v>
          </cell>
          <cell r="J7446">
            <v>80</v>
          </cell>
          <cell r="L7446">
            <v>0</v>
          </cell>
        </row>
        <row r="7447">
          <cell r="A7447" t="str">
            <v>M6</v>
          </cell>
          <cell r="B7447" t="str">
            <v>W25</v>
          </cell>
          <cell r="C7447">
            <v>43272</v>
          </cell>
          <cell r="D7447" t="str">
            <v>B</v>
          </cell>
          <cell r="E7447" t="str">
            <v>PACKING</v>
          </cell>
          <cell r="G7447" t="str">
            <v>Old</v>
          </cell>
          <cell r="H7447" t="str">
            <v>Clear View Cover</v>
          </cell>
          <cell r="J7447">
            <v>200</v>
          </cell>
          <cell r="L7447">
            <v>0</v>
          </cell>
        </row>
        <row r="7448">
          <cell r="A7448" t="str">
            <v>M6</v>
          </cell>
          <cell r="B7448" t="str">
            <v>W25</v>
          </cell>
          <cell r="C7448">
            <v>43272</v>
          </cell>
          <cell r="D7448" t="str">
            <v>B</v>
          </cell>
          <cell r="E7448" t="str">
            <v>MAIN HEATING</v>
          </cell>
          <cell r="G7448" t="str">
            <v>Old</v>
          </cell>
          <cell r="H7448" t="str">
            <v>Clear View Cover</v>
          </cell>
          <cell r="J7448">
            <v>681</v>
          </cell>
          <cell r="L7448">
            <v>0</v>
          </cell>
        </row>
        <row r="7449">
          <cell r="A7449" t="str">
            <v>M6</v>
          </cell>
          <cell r="B7449" t="str">
            <v>W25</v>
          </cell>
          <cell r="C7449">
            <v>43272</v>
          </cell>
          <cell r="D7449" t="str">
            <v>B</v>
          </cell>
          <cell r="E7449" t="str">
            <v>MAIN HEATING</v>
          </cell>
          <cell r="G7449" t="str">
            <v>Old</v>
          </cell>
          <cell r="H7449" t="str">
            <v>Clear View Cover</v>
          </cell>
          <cell r="J7449">
            <v>24</v>
          </cell>
          <cell r="L7449">
            <v>0</v>
          </cell>
        </row>
        <row r="7450">
          <cell r="A7450" t="str">
            <v>M6</v>
          </cell>
          <cell r="B7450" t="str">
            <v>W25</v>
          </cell>
          <cell r="C7450">
            <v>43272</v>
          </cell>
          <cell r="D7450" t="str">
            <v>B</v>
          </cell>
          <cell r="E7450" t="str">
            <v>MAIN HEATING</v>
          </cell>
          <cell r="G7450" t="str">
            <v>Old</v>
          </cell>
          <cell r="H7450" t="str">
            <v>Clear View Cover</v>
          </cell>
          <cell r="J7450">
            <v>21</v>
          </cell>
          <cell r="L7450">
            <v>0</v>
          </cell>
        </row>
        <row r="7451">
          <cell r="A7451" t="str">
            <v>M6</v>
          </cell>
          <cell r="B7451" t="str">
            <v>W25</v>
          </cell>
          <cell r="C7451">
            <v>43272</v>
          </cell>
          <cell r="D7451" t="str">
            <v>B</v>
          </cell>
          <cell r="E7451" t="str">
            <v>MAIN HEATING</v>
          </cell>
          <cell r="G7451" t="str">
            <v>Old</v>
          </cell>
          <cell r="H7451" t="str">
            <v>Clear View Cover</v>
          </cell>
          <cell r="J7451">
            <v>202</v>
          </cell>
          <cell r="L7451">
            <v>0</v>
          </cell>
        </row>
        <row r="7452">
          <cell r="A7452" t="str">
            <v>M6</v>
          </cell>
          <cell r="B7452" t="str">
            <v>W25</v>
          </cell>
          <cell r="C7452">
            <v>43272</v>
          </cell>
          <cell r="D7452" t="str">
            <v>B</v>
          </cell>
          <cell r="E7452" t="str">
            <v>MAIN HEATING</v>
          </cell>
          <cell r="G7452" t="str">
            <v>Old</v>
          </cell>
          <cell r="H7452" t="str">
            <v>Clear View Cover</v>
          </cell>
          <cell r="J7452">
            <v>76</v>
          </cell>
          <cell r="L7452">
            <v>0</v>
          </cell>
        </row>
        <row r="7453">
          <cell r="A7453" t="str">
            <v>M6</v>
          </cell>
          <cell r="B7453" t="str">
            <v>W25</v>
          </cell>
          <cell r="C7453">
            <v>43272</v>
          </cell>
          <cell r="D7453" t="str">
            <v>B</v>
          </cell>
          <cell r="E7453" t="str">
            <v>MAIN HEATING</v>
          </cell>
          <cell r="G7453" t="str">
            <v>Old</v>
          </cell>
          <cell r="H7453" t="str">
            <v>Clear View Cover</v>
          </cell>
          <cell r="J7453">
            <v>71</v>
          </cell>
          <cell r="L7453">
            <v>0</v>
          </cell>
        </row>
        <row r="7454">
          <cell r="A7454" t="str">
            <v>M6</v>
          </cell>
          <cell r="B7454" t="str">
            <v>W25</v>
          </cell>
          <cell r="C7454">
            <v>43272</v>
          </cell>
          <cell r="D7454" t="str">
            <v>B</v>
          </cell>
          <cell r="E7454" t="str">
            <v>MAIN HEATING</v>
          </cell>
          <cell r="G7454" t="str">
            <v>Old</v>
          </cell>
          <cell r="H7454" t="str">
            <v>Clear View Cover</v>
          </cell>
          <cell r="J7454">
            <v>790</v>
          </cell>
          <cell r="L7454">
            <v>0</v>
          </cell>
        </row>
        <row r="7455">
          <cell r="A7455" t="str">
            <v>M6</v>
          </cell>
          <cell r="B7455" t="str">
            <v>W25</v>
          </cell>
          <cell r="C7455">
            <v>43272</v>
          </cell>
          <cell r="D7455" t="str">
            <v>B</v>
          </cell>
          <cell r="E7455" t="str">
            <v>MAIN HEATING</v>
          </cell>
          <cell r="G7455" t="str">
            <v>New</v>
          </cell>
          <cell r="H7455" t="str">
            <v>Clear View Cover</v>
          </cell>
          <cell r="J7455">
            <v>1128</v>
          </cell>
          <cell r="L7455">
            <v>0</v>
          </cell>
        </row>
        <row r="7456">
          <cell r="A7456" t="str">
            <v>M6</v>
          </cell>
          <cell r="B7456" t="str">
            <v>W25</v>
          </cell>
          <cell r="C7456">
            <v>43272</v>
          </cell>
          <cell r="D7456" t="str">
            <v>B</v>
          </cell>
          <cell r="E7456" t="str">
            <v>MAIN HEATING</v>
          </cell>
          <cell r="G7456" t="str">
            <v>New</v>
          </cell>
          <cell r="H7456" t="str">
            <v>Clear View Cover</v>
          </cell>
          <cell r="J7456">
            <v>240</v>
          </cell>
          <cell r="L7456">
            <v>0</v>
          </cell>
        </row>
        <row r="7457">
          <cell r="A7457" t="str">
            <v>M6</v>
          </cell>
          <cell r="B7457" t="str">
            <v>W25</v>
          </cell>
          <cell r="C7457">
            <v>43272</v>
          </cell>
          <cell r="D7457" t="str">
            <v>B</v>
          </cell>
          <cell r="E7457" t="str">
            <v>MAIN HEATING</v>
          </cell>
          <cell r="G7457" t="str">
            <v>New</v>
          </cell>
          <cell r="H7457" t="str">
            <v>Clear View Cover</v>
          </cell>
          <cell r="J7457">
            <v>1458</v>
          </cell>
          <cell r="L7457">
            <v>0</v>
          </cell>
        </row>
        <row r="7458">
          <cell r="A7458" t="str">
            <v>M6</v>
          </cell>
          <cell r="B7458" t="str">
            <v>W25</v>
          </cell>
          <cell r="C7458">
            <v>43272</v>
          </cell>
          <cell r="D7458" t="str">
            <v>B</v>
          </cell>
          <cell r="E7458" t="str">
            <v>ASSY</v>
          </cell>
          <cell r="G7458" t="str">
            <v>Old</v>
          </cell>
          <cell r="H7458" t="str">
            <v>Flip Cover</v>
          </cell>
          <cell r="J7458">
            <v>1595</v>
          </cell>
          <cell r="L7458">
            <v>2</v>
          </cell>
        </row>
        <row r="7459">
          <cell r="A7459" t="str">
            <v>M6</v>
          </cell>
          <cell r="B7459" t="str">
            <v>W25</v>
          </cell>
          <cell r="C7459">
            <v>43272</v>
          </cell>
          <cell r="D7459" t="str">
            <v>B</v>
          </cell>
          <cell r="E7459" t="str">
            <v>ASSY</v>
          </cell>
          <cell r="G7459" t="str">
            <v>Old</v>
          </cell>
          <cell r="H7459" t="str">
            <v>Flip Cover</v>
          </cell>
          <cell r="J7459">
            <v>875</v>
          </cell>
          <cell r="L7459">
            <v>0</v>
          </cell>
        </row>
        <row r="7460">
          <cell r="A7460" t="str">
            <v>M6</v>
          </cell>
          <cell r="B7460" t="str">
            <v>W25</v>
          </cell>
          <cell r="C7460">
            <v>43272</v>
          </cell>
          <cell r="D7460" t="str">
            <v>B</v>
          </cell>
          <cell r="E7460" t="str">
            <v>ASSY</v>
          </cell>
          <cell r="G7460" t="str">
            <v>Old</v>
          </cell>
          <cell r="H7460" t="str">
            <v>Clear View Cover</v>
          </cell>
          <cell r="J7460">
            <v>241</v>
          </cell>
          <cell r="L7460">
            <v>0</v>
          </cell>
        </row>
        <row r="7461">
          <cell r="A7461" t="str">
            <v>M6</v>
          </cell>
          <cell r="B7461" t="str">
            <v>W25</v>
          </cell>
          <cell r="C7461">
            <v>43272</v>
          </cell>
          <cell r="D7461" t="str">
            <v>B</v>
          </cell>
          <cell r="E7461" t="str">
            <v>ASSY</v>
          </cell>
          <cell r="G7461" t="str">
            <v>Old</v>
          </cell>
          <cell r="H7461" t="str">
            <v>Clear View Cover</v>
          </cell>
          <cell r="J7461">
            <v>176</v>
          </cell>
          <cell r="L7461">
            <v>0</v>
          </cell>
        </row>
        <row r="7462">
          <cell r="A7462" t="str">
            <v>M6</v>
          </cell>
          <cell r="B7462" t="str">
            <v>W25</v>
          </cell>
          <cell r="C7462">
            <v>43272</v>
          </cell>
          <cell r="D7462" t="str">
            <v>B</v>
          </cell>
          <cell r="E7462" t="str">
            <v>ASSY</v>
          </cell>
          <cell r="G7462" t="str">
            <v>New</v>
          </cell>
          <cell r="H7462" t="str">
            <v>Clear View Cover</v>
          </cell>
          <cell r="J7462">
            <v>2172</v>
          </cell>
          <cell r="L7462">
            <v>8</v>
          </cell>
        </row>
        <row r="7463">
          <cell r="A7463" t="str">
            <v>M6</v>
          </cell>
          <cell r="B7463" t="str">
            <v>W25</v>
          </cell>
          <cell r="C7463">
            <v>43272</v>
          </cell>
          <cell r="D7463" t="str">
            <v>B</v>
          </cell>
          <cell r="E7463" t="str">
            <v>ASSY</v>
          </cell>
          <cell r="G7463" t="str">
            <v>New</v>
          </cell>
          <cell r="H7463" t="str">
            <v>Clear View Cover</v>
          </cell>
          <cell r="J7463">
            <v>876</v>
          </cell>
          <cell r="L7463">
            <v>0</v>
          </cell>
        </row>
        <row r="7464">
          <cell r="A7464" t="str">
            <v>M6</v>
          </cell>
          <cell r="B7464" t="str">
            <v>W25</v>
          </cell>
          <cell r="C7464">
            <v>43272</v>
          </cell>
          <cell r="D7464" t="str">
            <v>B</v>
          </cell>
          <cell r="E7464" t="str">
            <v>ASSY</v>
          </cell>
          <cell r="G7464" t="str">
            <v>New</v>
          </cell>
          <cell r="H7464" t="str">
            <v>Clear View Cover</v>
          </cell>
          <cell r="J7464">
            <v>1965</v>
          </cell>
          <cell r="L7464">
            <v>5</v>
          </cell>
        </row>
        <row r="7465">
          <cell r="A7465" t="str">
            <v>M6</v>
          </cell>
          <cell r="B7465" t="str">
            <v>W25</v>
          </cell>
          <cell r="C7465">
            <v>43272</v>
          </cell>
          <cell r="D7465" t="str">
            <v>B</v>
          </cell>
          <cell r="E7465" t="str">
            <v>MAIN HEATING</v>
          </cell>
          <cell r="G7465" t="str">
            <v>Old</v>
          </cell>
          <cell r="H7465" t="str">
            <v>Book cover</v>
          </cell>
          <cell r="J7465">
            <v>1059</v>
          </cell>
          <cell r="L7465">
            <v>2</v>
          </cell>
        </row>
        <row r="7466">
          <cell r="A7466" t="str">
            <v>M6</v>
          </cell>
          <cell r="B7466" t="str">
            <v>W25</v>
          </cell>
          <cell r="C7466">
            <v>43272</v>
          </cell>
          <cell r="D7466" t="str">
            <v>B</v>
          </cell>
          <cell r="E7466" t="str">
            <v>MAIN HEATING</v>
          </cell>
          <cell r="G7466" t="str">
            <v>Old</v>
          </cell>
          <cell r="H7466" t="str">
            <v>Clear View Cover</v>
          </cell>
          <cell r="J7466">
            <v>10</v>
          </cell>
          <cell r="L7466">
            <v>0</v>
          </cell>
        </row>
        <row r="7467">
          <cell r="A7467" t="str">
            <v>M6</v>
          </cell>
          <cell r="B7467" t="str">
            <v>W25</v>
          </cell>
          <cell r="C7467">
            <v>43272</v>
          </cell>
          <cell r="D7467" t="str">
            <v>B</v>
          </cell>
          <cell r="E7467" t="str">
            <v>MAIN HEATING</v>
          </cell>
          <cell r="G7467" t="str">
            <v>Old</v>
          </cell>
          <cell r="H7467" t="str">
            <v>Clear View Cover</v>
          </cell>
          <cell r="J7467">
            <v>195</v>
          </cell>
          <cell r="L7467">
            <v>0</v>
          </cell>
        </row>
        <row r="7468">
          <cell r="A7468" t="str">
            <v>M6</v>
          </cell>
          <cell r="B7468" t="str">
            <v>W25</v>
          </cell>
          <cell r="C7468">
            <v>43272</v>
          </cell>
          <cell r="D7468" t="str">
            <v>B</v>
          </cell>
          <cell r="E7468" t="str">
            <v>MAIN HEATING</v>
          </cell>
          <cell r="G7468" t="str">
            <v>Old</v>
          </cell>
          <cell r="H7468" t="str">
            <v>Clear View Cover</v>
          </cell>
          <cell r="J7468">
            <v>918</v>
          </cell>
          <cell r="L7468">
            <v>0</v>
          </cell>
        </row>
        <row r="7469">
          <cell r="A7469" t="str">
            <v>M6</v>
          </cell>
          <cell r="B7469" t="str">
            <v>W25</v>
          </cell>
          <cell r="C7469">
            <v>43272</v>
          </cell>
          <cell r="D7469" t="str">
            <v>B</v>
          </cell>
          <cell r="E7469" t="str">
            <v>MAIN HEATING</v>
          </cell>
          <cell r="G7469" t="str">
            <v>Old</v>
          </cell>
          <cell r="H7469" t="str">
            <v>Clear View Cover</v>
          </cell>
          <cell r="J7469">
            <v>34</v>
          </cell>
          <cell r="L7469">
            <v>0</v>
          </cell>
        </row>
        <row r="7470">
          <cell r="A7470" t="str">
            <v>M6</v>
          </cell>
          <cell r="B7470" t="str">
            <v>W25</v>
          </cell>
          <cell r="C7470">
            <v>43272</v>
          </cell>
          <cell r="D7470" t="str">
            <v>B</v>
          </cell>
          <cell r="E7470" t="str">
            <v>MAIN HEATING</v>
          </cell>
          <cell r="G7470" t="str">
            <v>Old</v>
          </cell>
          <cell r="H7470" t="str">
            <v>Book cover</v>
          </cell>
          <cell r="J7470">
            <v>14</v>
          </cell>
          <cell r="L7470">
            <v>0</v>
          </cell>
        </row>
        <row r="7471">
          <cell r="A7471" t="str">
            <v>M6</v>
          </cell>
          <cell r="B7471" t="str">
            <v>W25</v>
          </cell>
          <cell r="C7471">
            <v>43272</v>
          </cell>
          <cell r="D7471" t="str">
            <v>B</v>
          </cell>
          <cell r="E7471" t="str">
            <v>IN T/P</v>
          </cell>
          <cell r="G7471" t="str">
            <v>Old</v>
          </cell>
          <cell r="H7471" t="str">
            <v>Book cover</v>
          </cell>
          <cell r="J7471">
            <v>1560</v>
          </cell>
          <cell r="L7471">
            <v>0</v>
          </cell>
        </row>
        <row r="7472">
          <cell r="A7472" t="str">
            <v>M6</v>
          </cell>
          <cell r="B7472" t="str">
            <v>W25</v>
          </cell>
          <cell r="C7472">
            <v>43272</v>
          </cell>
          <cell r="D7472" t="str">
            <v>B</v>
          </cell>
          <cell r="E7472" t="str">
            <v>IN T/P</v>
          </cell>
          <cell r="G7472" t="str">
            <v>Old</v>
          </cell>
          <cell r="H7472" t="str">
            <v>Book cover</v>
          </cell>
          <cell r="J7472">
            <v>103</v>
          </cell>
          <cell r="L7472">
            <v>0</v>
          </cell>
        </row>
        <row r="7473">
          <cell r="A7473" t="str">
            <v>M6</v>
          </cell>
          <cell r="B7473" t="str">
            <v>W25</v>
          </cell>
          <cell r="C7473">
            <v>43272</v>
          </cell>
          <cell r="D7473" t="str">
            <v>B</v>
          </cell>
          <cell r="E7473" t="str">
            <v>IN T/P</v>
          </cell>
          <cell r="G7473" t="str">
            <v>Old</v>
          </cell>
          <cell r="H7473" t="str">
            <v>Book cover</v>
          </cell>
          <cell r="J7473">
            <v>65</v>
          </cell>
          <cell r="L7473">
            <v>0</v>
          </cell>
        </row>
        <row r="7474">
          <cell r="A7474" t="str">
            <v>M6</v>
          </cell>
          <cell r="B7474" t="str">
            <v>W25</v>
          </cell>
          <cell r="C7474">
            <v>43272</v>
          </cell>
          <cell r="D7474" t="str">
            <v>B</v>
          </cell>
          <cell r="E7474" t="str">
            <v>IN T/P</v>
          </cell>
          <cell r="G7474" t="str">
            <v>Old</v>
          </cell>
          <cell r="H7474" t="str">
            <v>Book cover</v>
          </cell>
          <cell r="J7474">
            <v>60</v>
          </cell>
          <cell r="L7474">
            <v>0</v>
          </cell>
        </row>
        <row r="7475">
          <cell r="A7475" t="str">
            <v>M6</v>
          </cell>
          <cell r="B7475" t="str">
            <v>W25</v>
          </cell>
          <cell r="C7475">
            <v>43272</v>
          </cell>
          <cell r="D7475" t="str">
            <v>B</v>
          </cell>
          <cell r="E7475" t="str">
            <v>IN VAI</v>
          </cell>
          <cell r="G7475" t="str">
            <v>Old</v>
          </cell>
          <cell r="H7475" t="str">
            <v>Clear View Cover</v>
          </cell>
          <cell r="J7475">
            <v>200</v>
          </cell>
          <cell r="L7475">
            <v>0</v>
          </cell>
        </row>
        <row r="7476">
          <cell r="A7476" t="str">
            <v>M6</v>
          </cell>
          <cell r="B7476" t="str">
            <v>W25</v>
          </cell>
          <cell r="C7476">
            <v>43272</v>
          </cell>
          <cell r="D7476" t="str">
            <v>B</v>
          </cell>
          <cell r="E7476" t="str">
            <v>IN VAI</v>
          </cell>
          <cell r="G7476" t="str">
            <v>Old</v>
          </cell>
          <cell r="H7476" t="str">
            <v>Flip Cover</v>
          </cell>
          <cell r="J7476">
            <v>200</v>
          </cell>
          <cell r="L7476">
            <v>0</v>
          </cell>
        </row>
        <row r="7477">
          <cell r="A7477" t="str">
            <v>M6</v>
          </cell>
          <cell r="B7477" t="str">
            <v>W25</v>
          </cell>
          <cell r="C7477">
            <v>43272</v>
          </cell>
          <cell r="D7477" t="str">
            <v>B</v>
          </cell>
          <cell r="E7477" t="str">
            <v>IN T/P</v>
          </cell>
          <cell r="G7477" t="str">
            <v>Old</v>
          </cell>
          <cell r="H7477" t="str">
            <v>Book cover</v>
          </cell>
          <cell r="J7477">
            <v>33</v>
          </cell>
          <cell r="L7477">
            <v>0</v>
          </cell>
        </row>
        <row r="7478">
          <cell r="A7478" t="str">
            <v>M6</v>
          </cell>
          <cell r="B7478" t="str">
            <v>W25</v>
          </cell>
          <cell r="C7478">
            <v>43272</v>
          </cell>
          <cell r="D7478" t="str">
            <v>B</v>
          </cell>
          <cell r="E7478" t="str">
            <v>IN VAI</v>
          </cell>
          <cell r="G7478" t="str">
            <v>Old</v>
          </cell>
          <cell r="H7478" t="str">
            <v>Flip Cover</v>
          </cell>
          <cell r="J7478">
            <v>600</v>
          </cell>
          <cell r="L7478">
            <v>0</v>
          </cell>
        </row>
        <row r="7479">
          <cell r="A7479" t="str">
            <v>M6</v>
          </cell>
          <cell r="B7479" t="str">
            <v>W25</v>
          </cell>
          <cell r="C7479">
            <v>43272</v>
          </cell>
          <cell r="D7479" t="str">
            <v>B</v>
          </cell>
          <cell r="E7479" t="str">
            <v>EDGE COATING</v>
          </cell>
          <cell r="G7479" t="str">
            <v>New</v>
          </cell>
          <cell r="H7479" t="str">
            <v>Clear View Cover</v>
          </cell>
          <cell r="J7479">
            <v>2075</v>
          </cell>
          <cell r="L7479">
            <v>0</v>
          </cell>
        </row>
        <row r="7480">
          <cell r="A7480" t="str">
            <v>M6</v>
          </cell>
          <cell r="B7480" t="str">
            <v>W25</v>
          </cell>
          <cell r="C7480">
            <v>43272</v>
          </cell>
          <cell r="D7480" t="str">
            <v>B</v>
          </cell>
          <cell r="E7480" t="str">
            <v>EDGE COATING</v>
          </cell>
          <cell r="G7480" t="str">
            <v>New</v>
          </cell>
          <cell r="H7480" t="str">
            <v>Clear View Cover</v>
          </cell>
          <cell r="J7480">
            <v>28</v>
          </cell>
          <cell r="L7480">
            <v>0</v>
          </cell>
        </row>
        <row r="7481">
          <cell r="A7481" t="str">
            <v>M6</v>
          </cell>
          <cell r="B7481" t="str">
            <v>W25</v>
          </cell>
          <cell r="C7481">
            <v>43272</v>
          </cell>
          <cell r="D7481" t="str">
            <v>B</v>
          </cell>
          <cell r="E7481" t="str">
            <v>EDGE COATING</v>
          </cell>
          <cell r="G7481" t="str">
            <v>Old</v>
          </cell>
          <cell r="H7481" t="str">
            <v>Clear View Cover</v>
          </cell>
          <cell r="J7481">
            <v>199</v>
          </cell>
          <cell r="L7481">
            <v>0</v>
          </cell>
        </row>
        <row r="7482">
          <cell r="A7482" t="str">
            <v>M6</v>
          </cell>
          <cell r="B7482" t="str">
            <v>W25</v>
          </cell>
          <cell r="C7482">
            <v>43272</v>
          </cell>
          <cell r="D7482" t="str">
            <v>B</v>
          </cell>
          <cell r="E7482" t="str">
            <v>EDGE COATING</v>
          </cell>
          <cell r="G7482" t="str">
            <v>Old</v>
          </cell>
          <cell r="H7482" t="str">
            <v>Clear View Cover</v>
          </cell>
          <cell r="J7482">
            <v>18</v>
          </cell>
          <cell r="L7482">
            <v>0</v>
          </cell>
        </row>
        <row r="7483">
          <cell r="A7483" t="str">
            <v>M6</v>
          </cell>
          <cell r="B7483" t="str">
            <v>W25</v>
          </cell>
          <cell r="C7483">
            <v>43272</v>
          </cell>
          <cell r="D7483" t="str">
            <v>B</v>
          </cell>
          <cell r="E7483" t="str">
            <v>EDGE COATING</v>
          </cell>
          <cell r="G7483" t="str">
            <v>Old</v>
          </cell>
          <cell r="H7483" t="str">
            <v>Clear View Cover</v>
          </cell>
          <cell r="J7483">
            <v>148</v>
          </cell>
          <cell r="L7483">
            <v>0</v>
          </cell>
        </row>
        <row r="7484">
          <cell r="A7484" t="str">
            <v>M6</v>
          </cell>
          <cell r="B7484" t="str">
            <v>W25</v>
          </cell>
          <cell r="C7484">
            <v>43272</v>
          </cell>
          <cell r="D7484" t="str">
            <v>B</v>
          </cell>
          <cell r="E7484" t="str">
            <v>EDGE COATING</v>
          </cell>
          <cell r="G7484" t="str">
            <v>Old</v>
          </cell>
          <cell r="H7484" t="str">
            <v>Clear View Cover</v>
          </cell>
          <cell r="J7484">
            <v>30</v>
          </cell>
          <cell r="L7484">
            <v>0</v>
          </cell>
        </row>
        <row r="7485">
          <cell r="A7485" t="str">
            <v>M6</v>
          </cell>
          <cell r="B7485" t="str">
            <v>W25</v>
          </cell>
          <cell r="C7485">
            <v>43272</v>
          </cell>
          <cell r="D7485" t="str">
            <v>B</v>
          </cell>
          <cell r="E7485" t="str">
            <v>EDGE COATING</v>
          </cell>
          <cell r="G7485" t="str">
            <v>Old</v>
          </cell>
          <cell r="H7485" t="str">
            <v>Clear View Cover</v>
          </cell>
          <cell r="J7485">
            <v>254</v>
          </cell>
          <cell r="L7485">
            <v>0</v>
          </cell>
        </row>
        <row r="7486">
          <cell r="A7486" t="str">
            <v>M6</v>
          </cell>
          <cell r="B7486" t="str">
            <v>W25</v>
          </cell>
          <cell r="C7486">
            <v>43272</v>
          </cell>
          <cell r="D7486" t="str">
            <v>B</v>
          </cell>
          <cell r="E7486" t="str">
            <v>EDGE COATING</v>
          </cell>
          <cell r="G7486" t="str">
            <v>Old</v>
          </cell>
          <cell r="H7486" t="str">
            <v>Clear View Cover</v>
          </cell>
          <cell r="J7486">
            <v>20</v>
          </cell>
          <cell r="L7486">
            <v>0</v>
          </cell>
        </row>
        <row r="7487">
          <cell r="A7487" t="str">
            <v>M6</v>
          </cell>
          <cell r="B7487" t="str">
            <v>W25</v>
          </cell>
          <cell r="C7487">
            <v>43272</v>
          </cell>
          <cell r="D7487" t="str">
            <v>B</v>
          </cell>
          <cell r="E7487" t="str">
            <v>EDGE COATING</v>
          </cell>
          <cell r="G7487" t="str">
            <v>Old</v>
          </cell>
          <cell r="H7487" t="str">
            <v>Clear View Cover</v>
          </cell>
          <cell r="J7487">
            <v>12</v>
          </cell>
          <cell r="L7487">
            <v>0</v>
          </cell>
        </row>
        <row r="7488">
          <cell r="A7488" t="str">
            <v>M6</v>
          </cell>
          <cell r="B7488" t="str">
            <v>W25</v>
          </cell>
          <cell r="C7488">
            <v>43272</v>
          </cell>
          <cell r="D7488" t="str">
            <v>B</v>
          </cell>
          <cell r="E7488" t="str">
            <v>EDGE COATING</v>
          </cell>
          <cell r="G7488" t="str">
            <v>Old</v>
          </cell>
          <cell r="H7488" t="str">
            <v>Clear View Cover</v>
          </cell>
          <cell r="J7488">
            <v>216</v>
          </cell>
          <cell r="L7488">
            <v>0</v>
          </cell>
        </row>
        <row r="7489">
          <cell r="A7489" t="str">
            <v>M6</v>
          </cell>
          <cell r="B7489" t="str">
            <v>W25</v>
          </cell>
          <cell r="C7489">
            <v>43272</v>
          </cell>
          <cell r="D7489" t="str">
            <v>B</v>
          </cell>
          <cell r="E7489" t="str">
            <v>EDGE COATING</v>
          </cell>
          <cell r="G7489" t="str">
            <v>Old</v>
          </cell>
          <cell r="H7489" t="str">
            <v>Clear View Cover</v>
          </cell>
          <cell r="J7489">
            <v>25</v>
          </cell>
          <cell r="L7489">
            <v>0</v>
          </cell>
        </row>
        <row r="7490">
          <cell r="A7490" t="str">
            <v>M6</v>
          </cell>
          <cell r="B7490" t="str">
            <v>W25</v>
          </cell>
          <cell r="C7490">
            <v>43272</v>
          </cell>
          <cell r="D7490" t="str">
            <v>B</v>
          </cell>
          <cell r="E7490" t="str">
            <v>EDGE COATING</v>
          </cell>
          <cell r="G7490" t="str">
            <v>Old</v>
          </cell>
          <cell r="H7490" t="str">
            <v>Clear View Cover</v>
          </cell>
          <cell r="J7490">
            <v>18</v>
          </cell>
          <cell r="L7490">
            <v>0</v>
          </cell>
        </row>
        <row r="7491">
          <cell r="A7491" t="str">
            <v>M6</v>
          </cell>
          <cell r="B7491" t="str">
            <v>W25</v>
          </cell>
          <cell r="C7491">
            <v>43272</v>
          </cell>
          <cell r="D7491" t="str">
            <v>B</v>
          </cell>
          <cell r="E7491" t="str">
            <v>EDGE COATING</v>
          </cell>
          <cell r="G7491" t="str">
            <v>New</v>
          </cell>
          <cell r="H7491" t="str">
            <v>Clear View Cover</v>
          </cell>
          <cell r="J7491">
            <v>1742</v>
          </cell>
          <cell r="L7491">
            <v>0</v>
          </cell>
        </row>
        <row r="7492">
          <cell r="A7492" t="str">
            <v>M6</v>
          </cell>
          <cell r="B7492" t="str">
            <v>W25</v>
          </cell>
          <cell r="C7492">
            <v>43272</v>
          </cell>
          <cell r="D7492" t="str">
            <v>B</v>
          </cell>
          <cell r="E7492" t="str">
            <v>EDGE COATING</v>
          </cell>
          <cell r="G7492" t="str">
            <v>New</v>
          </cell>
          <cell r="H7492" t="str">
            <v>Clear View Cover</v>
          </cell>
          <cell r="J7492">
            <v>866</v>
          </cell>
          <cell r="L7492">
            <v>0</v>
          </cell>
        </row>
        <row r="7493">
          <cell r="A7493" t="str">
            <v>M6</v>
          </cell>
          <cell r="B7493" t="str">
            <v>W25</v>
          </cell>
          <cell r="C7493">
            <v>43272</v>
          </cell>
          <cell r="D7493" t="str">
            <v>B</v>
          </cell>
          <cell r="E7493" t="str">
            <v>IN T/P</v>
          </cell>
          <cell r="G7493" t="str">
            <v>New</v>
          </cell>
          <cell r="H7493" t="str">
            <v>Clear View Cover</v>
          </cell>
          <cell r="J7493">
            <v>933</v>
          </cell>
          <cell r="L7493">
            <v>0</v>
          </cell>
        </row>
        <row r="7494">
          <cell r="A7494" t="str">
            <v>M6</v>
          </cell>
          <cell r="B7494" t="str">
            <v>W25</v>
          </cell>
          <cell r="C7494">
            <v>43272</v>
          </cell>
          <cell r="D7494" t="str">
            <v>B</v>
          </cell>
          <cell r="E7494" t="str">
            <v>IN T/P</v>
          </cell>
          <cell r="G7494" t="str">
            <v>New</v>
          </cell>
          <cell r="H7494" t="str">
            <v>Clear View Cover</v>
          </cell>
          <cell r="J7494">
            <v>480</v>
          </cell>
          <cell r="L7494">
            <v>0</v>
          </cell>
        </row>
        <row r="7495">
          <cell r="A7495" t="str">
            <v>M6</v>
          </cell>
          <cell r="B7495" t="str">
            <v>W25</v>
          </cell>
          <cell r="C7495">
            <v>43272</v>
          </cell>
          <cell r="D7495" t="str">
            <v>B</v>
          </cell>
          <cell r="E7495" t="str">
            <v>IN T/P</v>
          </cell>
          <cell r="G7495" t="str">
            <v>New</v>
          </cell>
          <cell r="H7495" t="str">
            <v>Clear View Cover</v>
          </cell>
          <cell r="J7495">
            <v>618</v>
          </cell>
          <cell r="L7495">
            <v>0</v>
          </cell>
        </row>
        <row r="7496">
          <cell r="A7496" t="str">
            <v>M6</v>
          </cell>
          <cell r="B7496" t="str">
            <v>W25</v>
          </cell>
          <cell r="C7496">
            <v>43272</v>
          </cell>
          <cell r="D7496" t="str">
            <v>B</v>
          </cell>
          <cell r="E7496" t="str">
            <v>IN T/P</v>
          </cell>
          <cell r="G7496" t="str">
            <v>New</v>
          </cell>
          <cell r="H7496" t="str">
            <v>Clear View Cover</v>
          </cell>
          <cell r="J7496">
            <v>107</v>
          </cell>
          <cell r="L7496">
            <v>0</v>
          </cell>
        </row>
        <row r="7497">
          <cell r="A7497" t="str">
            <v>M6</v>
          </cell>
          <cell r="B7497" t="str">
            <v>W25</v>
          </cell>
          <cell r="C7497">
            <v>43272</v>
          </cell>
          <cell r="D7497" t="str">
            <v>B</v>
          </cell>
          <cell r="E7497" t="str">
            <v>IN T/P</v>
          </cell>
          <cell r="G7497" t="str">
            <v>Old</v>
          </cell>
          <cell r="H7497" t="str">
            <v>Clear View Cover</v>
          </cell>
          <cell r="J7497">
            <v>71</v>
          </cell>
          <cell r="L7497">
            <v>0</v>
          </cell>
        </row>
        <row r="7498">
          <cell r="A7498" t="str">
            <v>M6</v>
          </cell>
          <cell r="B7498" t="str">
            <v>W25</v>
          </cell>
          <cell r="C7498">
            <v>43272</v>
          </cell>
          <cell r="D7498" t="str">
            <v>B</v>
          </cell>
          <cell r="E7498" t="str">
            <v>IN T/P</v>
          </cell>
          <cell r="G7498" t="str">
            <v>Old</v>
          </cell>
          <cell r="H7498" t="str">
            <v>Clear View Cover</v>
          </cell>
          <cell r="J7498">
            <v>786</v>
          </cell>
          <cell r="L7498">
            <v>0</v>
          </cell>
        </row>
        <row r="7499">
          <cell r="A7499" t="str">
            <v>M6</v>
          </cell>
          <cell r="B7499" t="str">
            <v>W25</v>
          </cell>
          <cell r="C7499">
            <v>43272</v>
          </cell>
          <cell r="D7499" t="str">
            <v>B</v>
          </cell>
          <cell r="E7499" t="str">
            <v>IN T/P</v>
          </cell>
          <cell r="G7499" t="str">
            <v>Old</v>
          </cell>
          <cell r="H7499" t="str">
            <v>Clear View Cover</v>
          </cell>
          <cell r="J7499">
            <v>30</v>
          </cell>
          <cell r="L7499">
            <v>0</v>
          </cell>
        </row>
        <row r="7500">
          <cell r="A7500" t="str">
            <v>M6</v>
          </cell>
          <cell r="B7500" t="str">
            <v>W25</v>
          </cell>
          <cell r="C7500">
            <v>43272</v>
          </cell>
          <cell r="D7500" t="str">
            <v>B</v>
          </cell>
          <cell r="E7500" t="str">
            <v>IN T/P</v>
          </cell>
          <cell r="G7500" t="str">
            <v>Old</v>
          </cell>
          <cell r="H7500" t="str">
            <v>Clear View Cover</v>
          </cell>
          <cell r="J7500">
            <v>211</v>
          </cell>
          <cell r="L7500">
            <v>0</v>
          </cell>
        </row>
        <row r="7501">
          <cell r="A7501" t="str">
            <v>M6</v>
          </cell>
          <cell r="B7501" t="str">
            <v>W25</v>
          </cell>
          <cell r="C7501">
            <v>43272</v>
          </cell>
          <cell r="D7501" t="str">
            <v>B</v>
          </cell>
          <cell r="E7501" t="str">
            <v>IN T/P</v>
          </cell>
          <cell r="G7501" t="str">
            <v>Old</v>
          </cell>
          <cell r="H7501" t="str">
            <v>Clear View Cover</v>
          </cell>
          <cell r="J7501">
            <v>282</v>
          </cell>
          <cell r="L7501">
            <v>0</v>
          </cell>
        </row>
        <row r="7502">
          <cell r="A7502" t="str">
            <v>M6</v>
          </cell>
          <cell r="B7502" t="str">
            <v>W25</v>
          </cell>
          <cell r="C7502">
            <v>43272</v>
          </cell>
          <cell r="D7502" t="str">
            <v>B</v>
          </cell>
          <cell r="E7502" t="str">
            <v>IN T/P</v>
          </cell>
          <cell r="G7502" t="str">
            <v>Old</v>
          </cell>
          <cell r="H7502" t="str">
            <v>Clear View Cover</v>
          </cell>
          <cell r="J7502">
            <v>772</v>
          </cell>
          <cell r="L7502">
            <v>0</v>
          </cell>
        </row>
        <row r="7503">
          <cell r="A7503" t="str">
            <v>M6</v>
          </cell>
          <cell r="B7503" t="str">
            <v>W25</v>
          </cell>
          <cell r="C7503">
            <v>43272</v>
          </cell>
          <cell r="D7503" t="str">
            <v>B</v>
          </cell>
          <cell r="E7503" t="str">
            <v>IN T/P</v>
          </cell>
          <cell r="G7503" t="str">
            <v>Old</v>
          </cell>
          <cell r="H7503" t="str">
            <v>Clear View Cover</v>
          </cell>
          <cell r="J7503">
            <v>20</v>
          </cell>
          <cell r="L7503">
            <v>0</v>
          </cell>
        </row>
        <row r="7504">
          <cell r="A7504" t="str">
            <v>M6</v>
          </cell>
          <cell r="B7504" t="str">
            <v>W25</v>
          </cell>
          <cell r="C7504">
            <v>43272</v>
          </cell>
          <cell r="D7504" t="str">
            <v>B</v>
          </cell>
          <cell r="E7504" t="str">
            <v>IN T/P</v>
          </cell>
          <cell r="G7504" t="str">
            <v>Old</v>
          </cell>
          <cell r="H7504" t="str">
            <v>Clear View Cover</v>
          </cell>
          <cell r="J7504">
            <v>29</v>
          </cell>
          <cell r="L7504">
            <v>0</v>
          </cell>
        </row>
        <row r="7505">
          <cell r="A7505" t="str">
            <v>M6</v>
          </cell>
          <cell r="B7505" t="str">
            <v>W25</v>
          </cell>
          <cell r="C7505">
            <v>43272</v>
          </cell>
          <cell r="D7505" t="str">
            <v>B</v>
          </cell>
          <cell r="E7505" t="str">
            <v>IN T/P</v>
          </cell>
          <cell r="G7505" t="str">
            <v>Old</v>
          </cell>
          <cell r="H7505" t="str">
            <v>Clear View Cover</v>
          </cell>
          <cell r="J7505">
            <v>10</v>
          </cell>
          <cell r="L7505">
            <v>0</v>
          </cell>
        </row>
        <row r="7506">
          <cell r="A7506" t="str">
            <v>M6</v>
          </cell>
          <cell r="B7506" t="str">
            <v>W25</v>
          </cell>
          <cell r="C7506">
            <v>43272</v>
          </cell>
          <cell r="D7506" t="str">
            <v>B</v>
          </cell>
          <cell r="E7506" t="str">
            <v>IN T/P</v>
          </cell>
          <cell r="G7506" t="str">
            <v>Old</v>
          </cell>
          <cell r="H7506" t="str">
            <v>Clear View Cover</v>
          </cell>
          <cell r="J7506">
            <v>918</v>
          </cell>
          <cell r="L7506">
            <v>0</v>
          </cell>
        </row>
        <row r="7507">
          <cell r="A7507" t="str">
            <v>M6</v>
          </cell>
          <cell r="B7507" t="str">
            <v>W25</v>
          </cell>
          <cell r="C7507">
            <v>43272</v>
          </cell>
          <cell r="D7507" t="str">
            <v>B</v>
          </cell>
          <cell r="E7507" t="str">
            <v>IN T/P</v>
          </cell>
          <cell r="G7507" t="str">
            <v>Old</v>
          </cell>
          <cell r="H7507" t="str">
            <v>Clear View Cover</v>
          </cell>
          <cell r="J7507">
            <v>197</v>
          </cell>
          <cell r="L7507">
            <v>0</v>
          </cell>
        </row>
        <row r="7508">
          <cell r="A7508" t="str">
            <v>M6</v>
          </cell>
          <cell r="B7508" t="str">
            <v>W25</v>
          </cell>
          <cell r="C7508">
            <v>43272</v>
          </cell>
          <cell r="D7508" t="str">
            <v>B</v>
          </cell>
          <cell r="E7508" t="str">
            <v>IN T/P</v>
          </cell>
          <cell r="G7508" t="str">
            <v>Old</v>
          </cell>
          <cell r="H7508" t="str">
            <v>Clear View Cover</v>
          </cell>
          <cell r="J7508">
            <v>75</v>
          </cell>
          <cell r="L7508">
            <v>0</v>
          </cell>
        </row>
        <row r="7509">
          <cell r="A7509" t="str">
            <v>M6</v>
          </cell>
          <cell r="B7509" t="str">
            <v>W25</v>
          </cell>
          <cell r="C7509">
            <v>43272</v>
          </cell>
          <cell r="D7509" t="str">
            <v>B</v>
          </cell>
          <cell r="E7509" t="str">
            <v>EDGE COATING</v>
          </cell>
          <cell r="G7509" t="str">
            <v>Old</v>
          </cell>
          <cell r="H7509" t="str">
            <v>Book cover</v>
          </cell>
          <cell r="J7509">
            <v>105</v>
          </cell>
          <cell r="L7509">
            <v>0</v>
          </cell>
        </row>
        <row r="7510">
          <cell r="A7510" t="str">
            <v>M6</v>
          </cell>
          <cell r="B7510" t="str">
            <v>W25</v>
          </cell>
          <cell r="C7510">
            <v>43272</v>
          </cell>
          <cell r="D7510" t="str">
            <v>B</v>
          </cell>
          <cell r="E7510" t="str">
            <v>EDGE COATING</v>
          </cell>
          <cell r="G7510" t="str">
            <v>Old</v>
          </cell>
          <cell r="H7510" t="str">
            <v>Book cover</v>
          </cell>
          <cell r="J7510">
            <v>1466</v>
          </cell>
          <cell r="L7510">
            <v>0</v>
          </cell>
        </row>
        <row r="7511">
          <cell r="A7511" t="str">
            <v>M6</v>
          </cell>
          <cell r="B7511" t="str">
            <v>W25</v>
          </cell>
          <cell r="C7511">
            <v>43272</v>
          </cell>
          <cell r="D7511" t="str">
            <v>B</v>
          </cell>
          <cell r="E7511" t="str">
            <v>EDGE COATING</v>
          </cell>
          <cell r="G7511" t="str">
            <v>Old</v>
          </cell>
          <cell r="H7511" t="str">
            <v>Flip Cover</v>
          </cell>
          <cell r="J7511">
            <v>64</v>
          </cell>
          <cell r="L7511">
            <v>0</v>
          </cell>
        </row>
        <row r="7512">
          <cell r="A7512" t="str">
            <v>M6</v>
          </cell>
          <cell r="B7512" t="str">
            <v>W25</v>
          </cell>
          <cell r="C7512">
            <v>43272</v>
          </cell>
          <cell r="D7512" t="str">
            <v>B</v>
          </cell>
          <cell r="E7512" t="str">
            <v>EDGE COATING</v>
          </cell>
          <cell r="G7512" t="str">
            <v>Old</v>
          </cell>
          <cell r="H7512" t="str">
            <v>Book cover</v>
          </cell>
          <cell r="J7512">
            <v>1244</v>
          </cell>
          <cell r="L7512">
            <v>0</v>
          </cell>
        </row>
        <row r="7513">
          <cell r="A7513" t="str">
            <v>M6</v>
          </cell>
          <cell r="B7513" t="str">
            <v>W25</v>
          </cell>
          <cell r="C7513">
            <v>43272</v>
          </cell>
          <cell r="D7513" t="str">
            <v>B</v>
          </cell>
          <cell r="E7513" t="str">
            <v>EDGE COATING</v>
          </cell>
          <cell r="G7513" t="str">
            <v>Old</v>
          </cell>
          <cell r="H7513" t="str">
            <v>Book cover</v>
          </cell>
          <cell r="J7513">
            <v>67</v>
          </cell>
          <cell r="L7513">
            <v>0</v>
          </cell>
        </row>
        <row r="7514">
          <cell r="A7514" t="str">
            <v>M6</v>
          </cell>
          <cell r="B7514" t="str">
            <v>W25</v>
          </cell>
          <cell r="C7514">
            <v>43272</v>
          </cell>
          <cell r="D7514" t="str">
            <v>B</v>
          </cell>
          <cell r="E7514" t="str">
            <v>EDGE COATING</v>
          </cell>
          <cell r="G7514" t="str">
            <v>Old</v>
          </cell>
          <cell r="H7514" t="str">
            <v>Book cover</v>
          </cell>
          <cell r="J7514">
            <v>1086</v>
          </cell>
          <cell r="L7514">
            <v>0</v>
          </cell>
        </row>
        <row r="7515">
          <cell r="A7515" t="str">
            <v>M6</v>
          </cell>
          <cell r="B7515" t="str">
            <v>W25</v>
          </cell>
          <cell r="C7515">
            <v>43272</v>
          </cell>
          <cell r="D7515" t="str">
            <v>B</v>
          </cell>
          <cell r="E7515" t="str">
            <v>ASSY</v>
          </cell>
          <cell r="G7515" t="str">
            <v>Old</v>
          </cell>
          <cell r="H7515" t="str">
            <v>Book cover</v>
          </cell>
          <cell r="J7515">
            <v>33</v>
          </cell>
          <cell r="L7515">
            <v>0</v>
          </cell>
        </row>
        <row r="7516">
          <cell r="A7516" t="str">
            <v>M6</v>
          </cell>
          <cell r="B7516" t="str">
            <v>W25</v>
          </cell>
          <cell r="C7516">
            <v>43272</v>
          </cell>
          <cell r="D7516" t="str">
            <v>B</v>
          </cell>
          <cell r="E7516" t="str">
            <v>ASSY</v>
          </cell>
          <cell r="G7516" t="str">
            <v>Old</v>
          </cell>
          <cell r="H7516" t="str">
            <v>Book cover</v>
          </cell>
          <cell r="J7516">
            <v>710</v>
          </cell>
          <cell r="L7516">
            <v>3</v>
          </cell>
        </row>
        <row r="7517">
          <cell r="A7517" t="str">
            <v>M6</v>
          </cell>
          <cell r="B7517" t="str">
            <v>W25</v>
          </cell>
          <cell r="C7517">
            <v>43272</v>
          </cell>
          <cell r="D7517" t="str">
            <v>B</v>
          </cell>
          <cell r="E7517" t="str">
            <v>ASSY</v>
          </cell>
          <cell r="G7517" t="str">
            <v>Old</v>
          </cell>
          <cell r="H7517" t="str">
            <v>Book cover</v>
          </cell>
          <cell r="J7517">
            <v>1446</v>
          </cell>
          <cell r="L7517">
            <v>6</v>
          </cell>
        </row>
        <row r="7518">
          <cell r="A7518" t="str">
            <v>M6</v>
          </cell>
          <cell r="B7518" t="str">
            <v>W25</v>
          </cell>
          <cell r="C7518">
            <v>43272</v>
          </cell>
          <cell r="D7518" t="str">
            <v>B</v>
          </cell>
          <cell r="E7518" t="str">
            <v>ASSY</v>
          </cell>
          <cell r="G7518" t="str">
            <v>Old</v>
          </cell>
          <cell r="H7518" t="str">
            <v>Book cover</v>
          </cell>
          <cell r="J7518">
            <v>1331</v>
          </cell>
          <cell r="L7518">
            <v>3</v>
          </cell>
        </row>
        <row r="7519">
          <cell r="A7519" t="str">
            <v>M6</v>
          </cell>
          <cell r="B7519" t="str">
            <v>W25</v>
          </cell>
          <cell r="C7519">
            <v>43272</v>
          </cell>
          <cell r="D7519" t="str">
            <v>B</v>
          </cell>
          <cell r="E7519" t="str">
            <v>ASSY</v>
          </cell>
          <cell r="G7519" t="str">
            <v>Old</v>
          </cell>
          <cell r="H7519" t="str">
            <v>Book cover</v>
          </cell>
          <cell r="J7519">
            <v>291</v>
          </cell>
          <cell r="L7519">
            <v>1</v>
          </cell>
        </row>
        <row r="7520">
          <cell r="A7520" t="str">
            <v>M6</v>
          </cell>
          <cell r="B7520" t="str">
            <v>W25</v>
          </cell>
          <cell r="C7520">
            <v>43272</v>
          </cell>
          <cell r="D7520" t="str">
            <v>B</v>
          </cell>
          <cell r="E7520" t="str">
            <v>ASSY</v>
          </cell>
          <cell r="G7520" t="str">
            <v>Old</v>
          </cell>
          <cell r="H7520" t="str">
            <v>Book cover</v>
          </cell>
          <cell r="J7520">
            <v>27</v>
          </cell>
          <cell r="L7520">
            <v>0</v>
          </cell>
        </row>
        <row r="7521">
          <cell r="A7521" t="str">
            <v>M6</v>
          </cell>
          <cell r="B7521" t="str">
            <v>W25</v>
          </cell>
          <cell r="C7521">
            <v>43273</v>
          </cell>
          <cell r="D7521" t="str">
            <v>B</v>
          </cell>
          <cell r="E7521" t="str">
            <v>PACKING</v>
          </cell>
          <cell r="G7521" t="str">
            <v>New</v>
          </cell>
          <cell r="H7521" t="str">
            <v>Clear View Cover</v>
          </cell>
          <cell r="J7521">
            <v>1052</v>
          </cell>
          <cell r="L7521">
            <v>2</v>
          </cell>
        </row>
        <row r="7522">
          <cell r="A7522" t="str">
            <v>M6</v>
          </cell>
          <cell r="B7522" t="str">
            <v>W25</v>
          </cell>
          <cell r="C7522">
            <v>43273</v>
          </cell>
          <cell r="D7522" t="str">
            <v>B</v>
          </cell>
          <cell r="E7522" t="str">
            <v>PACKING</v>
          </cell>
          <cell r="G7522" t="str">
            <v>New</v>
          </cell>
          <cell r="H7522" t="str">
            <v>Clear View Cover</v>
          </cell>
          <cell r="J7522">
            <v>800</v>
          </cell>
          <cell r="L7522">
            <v>0</v>
          </cell>
        </row>
        <row r="7523">
          <cell r="A7523" t="str">
            <v>M6</v>
          </cell>
          <cell r="B7523" t="str">
            <v>W25</v>
          </cell>
          <cell r="C7523">
            <v>43273</v>
          </cell>
          <cell r="D7523" t="str">
            <v>B</v>
          </cell>
          <cell r="E7523" t="str">
            <v>PACKING</v>
          </cell>
          <cell r="G7523" t="str">
            <v>Old</v>
          </cell>
          <cell r="H7523" t="str">
            <v>Clear View Cover</v>
          </cell>
          <cell r="J7523">
            <v>20</v>
          </cell>
          <cell r="L7523">
            <v>0</v>
          </cell>
        </row>
        <row r="7524">
          <cell r="A7524" t="str">
            <v>M6</v>
          </cell>
          <cell r="B7524" t="str">
            <v>W25</v>
          </cell>
          <cell r="C7524">
            <v>43273</v>
          </cell>
          <cell r="D7524" t="str">
            <v>B</v>
          </cell>
          <cell r="E7524" t="str">
            <v>PACKING</v>
          </cell>
          <cell r="G7524" t="str">
            <v>Old</v>
          </cell>
          <cell r="H7524" t="str">
            <v>Clear View Cover</v>
          </cell>
          <cell r="J7524">
            <v>40</v>
          </cell>
          <cell r="L7524">
            <v>0</v>
          </cell>
        </row>
        <row r="7525">
          <cell r="A7525" t="str">
            <v>M6</v>
          </cell>
          <cell r="B7525" t="str">
            <v>W25</v>
          </cell>
          <cell r="C7525">
            <v>43273</v>
          </cell>
          <cell r="D7525" t="str">
            <v>B</v>
          </cell>
          <cell r="E7525" t="str">
            <v>PACKING</v>
          </cell>
          <cell r="G7525" t="str">
            <v>New</v>
          </cell>
          <cell r="H7525" t="str">
            <v>Clear View Cover</v>
          </cell>
          <cell r="J7525">
            <v>2042</v>
          </cell>
          <cell r="L7525">
            <v>2</v>
          </cell>
        </row>
        <row r="7526">
          <cell r="A7526" t="str">
            <v>M6</v>
          </cell>
          <cell r="B7526" t="str">
            <v>W25</v>
          </cell>
          <cell r="C7526">
            <v>43273</v>
          </cell>
          <cell r="D7526" t="str">
            <v>B</v>
          </cell>
          <cell r="E7526" t="str">
            <v>PACKING</v>
          </cell>
          <cell r="G7526" t="str">
            <v>Old</v>
          </cell>
          <cell r="H7526" t="str">
            <v>Clear View Cover</v>
          </cell>
          <cell r="J7526">
            <v>260</v>
          </cell>
          <cell r="L7526">
            <v>2</v>
          </cell>
        </row>
        <row r="7527">
          <cell r="A7527" t="str">
            <v>M6</v>
          </cell>
          <cell r="B7527" t="str">
            <v>W25</v>
          </cell>
          <cell r="C7527">
            <v>43273</v>
          </cell>
          <cell r="D7527" t="str">
            <v>B</v>
          </cell>
          <cell r="E7527" t="str">
            <v>PACKING</v>
          </cell>
          <cell r="G7527" t="str">
            <v>Old</v>
          </cell>
          <cell r="H7527" t="str">
            <v>Clear View Cover</v>
          </cell>
          <cell r="J7527">
            <v>320</v>
          </cell>
          <cell r="L7527">
            <v>10</v>
          </cell>
        </row>
        <row r="7528">
          <cell r="A7528" t="str">
            <v>M6</v>
          </cell>
          <cell r="B7528" t="str">
            <v>W25</v>
          </cell>
          <cell r="C7528">
            <v>43273</v>
          </cell>
          <cell r="D7528" t="str">
            <v>B</v>
          </cell>
          <cell r="E7528" t="str">
            <v>PACKING</v>
          </cell>
          <cell r="G7528" t="str">
            <v>Old</v>
          </cell>
          <cell r="H7528" t="str">
            <v>Book cover</v>
          </cell>
          <cell r="J7528">
            <v>69</v>
          </cell>
          <cell r="L7528">
            <v>0</v>
          </cell>
        </row>
        <row r="7529">
          <cell r="A7529" t="str">
            <v>M6</v>
          </cell>
          <cell r="B7529" t="str">
            <v>W25</v>
          </cell>
          <cell r="C7529">
            <v>43273</v>
          </cell>
          <cell r="D7529" t="str">
            <v>B</v>
          </cell>
          <cell r="E7529" t="str">
            <v>PACKING</v>
          </cell>
          <cell r="G7529" t="str">
            <v>Old</v>
          </cell>
          <cell r="H7529" t="str">
            <v>Flip Cover</v>
          </cell>
          <cell r="J7529">
            <v>46</v>
          </cell>
          <cell r="L7529">
            <v>1</v>
          </cell>
        </row>
        <row r="7530">
          <cell r="A7530" t="str">
            <v>M6</v>
          </cell>
          <cell r="B7530" t="str">
            <v>W25</v>
          </cell>
          <cell r="C7530">
            <v>43273</v>
          </cell>
          <cell r="D7530" t="str">
            <v>B</v>
          </cell>
          <cell r="E7530" t="str">
            <v>PACKING</v>
          </cell>
          <cell r="G7530" t="str">
            <v>Old</v>
          </cell>
          <cell r="H7530" t="str">
            <v>Clear View Cover</v>
          </cell>
          <cell r="J7530">
            <v>22</v>
          </cell>
          <cell r="L7530">
            <v>0</v>
          </cell>
        </row>
        <row r="7531">
          <cell r="A7531" t="str">
            <v>M6</v>
          </cell>
          <cell r="B7531" t="str">
            <v>W25</v>
          </cell>
          <cell r="C7531">
            <v>43273</v>
          </cell>
          <cell r="D7531" t="str">
            <v>B</v>
          </cell>
          <cell r="E7531" t="str">
            <v>PACKING</v>
          </cell>
          <cell r="G7531" t="str">
            <v>Old</v>
          </cell>
          <cell r="H7531" t="str">
            <v>Flip Cover</v>
          </cell>
          <cell r="J7531">
            <v>34</v>
          </cell>
          <cell r="L7531">
            <v>1</v>
          </cell>
        </row>
        <row r="7532">
          <cell r="A7532" t="str">
            <v>M6</v>
          </cell>
          <cell r="B7532" t="str">
            <v>W25</v>
          </cell>
          <cell r="C7532">
            <v>43273</v>
          </cell>
          <cell r="D7532" t="str">
            <v>B</v>
          </cell>
          <cell r="E7532" t="str">
            <v>PACKING</v>
          </cell>
          <cell r="G7532" t="str">
            <v>Old</v>
          </cell>
          <cell r="H7532" t="str">
            <v>Book cover</v>
          </cell>
          <cell r="J7532">
            <v>1600</v>
          </cell>
          <cell r="L7532">
            <v>11</v>
          </cell>
        </row>
        <row r="7533">
          <cell r="A7533" t="str">
            <v>M6</v>
          </cell>
          <cell r="B7533" t="str">
            <v>W25</v>
          </cell>
          <cell r="C7533">
            <v>43273</v>
          </cell>
          <cell r="D7533" t="str">
            <v>B</v>
          </cell>
          <cell r="E7533" t="str">
            <v>MAIN HEATING</v>
          </cell>
          <cell r="G7533" t="str">
            <v>Old</v>
          </cell>
          <cell r="H7533" t="str">
            <v>Flip Cover</v>
          </cell>
          <cell r="J7533">
            <v>321</v>
          </cell>
          <cell r="L7533">
            <v>0</v>
          </cell>
        </row>
        <row r="7534">
          <cell r="A7534" t="str">
            <v>M6</v>
          </cell>
          <cell r="B7534" t="str">
            <v>W25</v>
          </cell>
          <cell r="C7534">
            <v>43273</v>
          </cell>
          <cell r="D7534" t="str">
            <v>B</v>
          </cell>
          <cell r="E7534" t="str">
            <v>MAIN HEATING</v>
          </cell>
          <cell r="G7534" t="str">
            <v>Old</v>
          </cell>
          <cell r="H7534" t="str">
            <v>Clear View Cover</v>
          </cell>
          <cell r="J7534">
            <v>636</v>
          </cell>
          <cell r="L7534">
            <v>0</v>
          </cell>
        </row>
        <row r="7535">
          <cell r="A7535" t="str">
            <v>M6</v>
          </cell>
          <cell r="B7535" t="str">
            <v>W25</v>
          </cell>
          <cell r="C7535">
            <v>43273</v>
          </cell>
          <cell r="D7535" t="str">
            <v>B</v>
          </cell>
          <cell r="E7535" t="str">
            <v>MAIN HEATING</v>
          </cell>
          <cell r="G7535" t="str">
            <v>Old</v>
          </cell>
          <cell r="H7535" t="str">
            <v>Clear View Cover</v>
          </cell>
          <cell r="J7535">
            <v>22</v>
          </cell>
          <cell r="L7535">
            <v>0</v>
          </cell>
        </row>
        <row r="7536">
          <cell r="A7536" t="str">
            <v>M6</v>
          </cell>
          <cell r="B7536" t="str">
            <v>W25</v>
          </cell>
          <cell r="C7536">
            <v>43273</v>
          </cell>
          <cell r="D7536" t="str">
            <v>B</v>
          </cell>
          <cell r="E7536" t="str">
            <v>MAIN HEATING</v>
          </cell>
          <cell r="G7536" t="str">
            <v>Old</v>
          </cell>
          <cell r="H7536" t="str">
            <v>Clear View Cover</v>
          </cell>
          <cell r="J7536">
            <v>33</v>
          </cell>
          <cell r="L7536">
            <v>0</v>
          </cell>
        </row>
        <row r="7537">
          <cell r="A7537" t="str">
            <v>M6</v>
          </cell>
          <cell r="B7537" t="str">
            <v>W25</v>
          </cell>
          <cell r="C7537">
            <v>43273</v>
          </cell>
          <cell r="D7537" t="str">
            <v>B</v>
          </cell>
          <cell r="E7537" t="str">
            <v>EDGE COATING</v>
          </cell>
          <cell r="G7537" t="str">
            <v>New</v>
          </cell>
          <cell r="H7537" t="str">
            <v>Clear View Cover</v>
          </cell>
          <cell r="J7537">
            <v>1276</v>
          </cell>
          <cell r="L7537">
            <v>0</v>
          </cell>
        </row>
        <row r="7538">
          <cell r="A7538" t="str">
            <v>M6</v>
          </cell>
          <cell r="B7538" t="str">
            <v>W25</v>
          </cell>
          <cell r="C7538">
            <v>43273</v>
          </cell>
          <cell r="D7538" t="str">
            <v>B</v>
          </cell>
          <cell r="E7538" t="str">
            <v>EDGE COATING</v>
          </cell>
          <cell r="G7538" t="str">
            <v>New</v>
          </cell>
          <cell r="H7538" t="str">
            <v>Clear View Cover</v>
          </cell>
          <cell r="J7538">
            <v>1263</v>
          </cell>
          <cell r="L7538">
            <v>0</v>
          </cell>
        </row>
        <row r="7539">
          <cell r="A7539" t="str">
            <v>M6</v>
          </cell>
          <cell r="B7539" t="str">
            <v>W25</v>
          </cell>
          <cell r="C7539">
            <v>43273</v>
          </cell>
          <cell r="D7539" t="str">
            <v>B</v>
          </cell>
          <cell r="E7539" t="str">
            <v>EDGE COATING</v>
          </cell>
          <cell r="G7539" t="str">
            <v>Old</v>
          </cell>
          <cell r="H7539" t="str">
            <v>Clear View Cover</v>
          </cell>
          <cell r="J7539">
            <v>54</v>
          </cell>
          <cell r="L7539">
            <v>0</v>
          </cell>
        </row>
        <row r="7540">
          <cell r="A7540" t="str">
            <v>M6</v>
          </cell>
          <cell r="B7540" t="str">
            <v>W25</v>
          </cell>
          <cell r="C7540">
            <v>43273</v>
          </cell>
          <cell r="D7540" t="str">
            <v>B</v>
          </cell>
          <cell r="E7540" t="str">
            <v>EDGE COATING</v>
          </cell>
          <cell r="G7540" t="str">
            <v>Old</v>
          </cell>
          <cell r="H7540" t="str">
            <v>Clear View Cover</v>
          </cell>
          <cell r="J7540">
            <v>779</v>
          </cell>
          <cell r="L7540">
            <v>0</v>
          </cell>
        </row>
        <row r="7541">
          <cell r="A7541" t="str">
            <v>M6</v>
          </cell>
          <cell r="B7541" t="str">
            <v>W25</v>
          </cell>
          <cell r="C7541">
            <v>43273</v>
          </cell>
          <cell r="D7541" t="str">
            <v>B</v>
          </cell>
          <cell r="E7541" t="str">
            <v>EDGE COATING</v>
          </cell>
          <cell r="G7541" t="str">
            <v>Old</v>
          </cell>
          <cell r="H7541" t="str">
            <v>Clear View Cover</v>
          </cell>
          <cell r="J7541">
            <v>589</v>
          </cell>
          <cell r="L7541">
            <v>0</v>
          </cell>
        </row>
        <row r="7542">
          <cell r="A7542" t="str">
            <v>M6</v>
          </cell>
          <cell r="B7542" t="str">
            <v>W25</v>
          </cell>
          <cell r="C7542">
            <v>43273</v>
          </cell>
          <cell r="D7542" t="str">
            <v>B</v>
          </cell>
          <cell r="E7542" t="str">
            <v>EDGE COATING</v>
          </cell>
          <cell r="G7542" t="str">
            <v>Old</v>
          </cell>
          <cell r="H7542" t="str">
            <v>Clear View Cover</v>
          </cell>
          <cell r="J7542">
            <v>598</v>
          </cell>
          <cell r="L7542">
            <v>0</v>
          </cell>
        </row>
        <row r="7543">
          <cell r="A7543" t="str">
            <v>M6</v>
          </cell>
          <cell r="B7543" t="str">
            <v>W25</v>
          </cell>
          <cell r="C7543">
            <v>43273</v>
          </cell>
          <cell r="D7543" t="str">
            <v>B</v>
          </cell>
          <cell r="E7543" t="str">
            <v>EDGE COATING</v>
          </cell>
          <cell r="G7543" t="str">
            <v>Old</v>
          </cell>
          <cell r="H7543" t="str">
            <v>Flip Cover</v>
          </cell>
          <cell r="J7543">
            <v>514</v>
          </cell>
          <cell r="L7543">
            <v>0</v>
          </cell>
        </row>
        <row r="7544">
          <cell r="A7544" t="str">
            <v>M6</v>
          </cell>
          <cell r="B7544" t="str">
            <v>W25</v>
          </cell>
          <cell r="C7544">
            <v>43273</v>
          </cell>
          <cell r="D7544" t="str">
            <v>B</v>
          </cell>
          <cell r="E7544" t="str">
            <v>ASSY</v>
          </cell>
          <cell r="G7544" t="str">
            <v>New</v>
          </cell>
          <cell r="H7544" t="str">
            <v>Clear View Cover</v>
          </cell>
          <cell r="J7544">
            <v>911</v>
          </cell>
          <cell r="L7544">
            <v>0</v>
          </cell>
        </row>
        <row r="7545">
          <cell r="A7545" t="str">
            <v>M6</v>
          </cell>
          <cell r="B7545" t="str">
            <v>W25</v>
          </cell>
          <cell r="C7545">
            <v>43273</v>
          </cell>
          <cell r="D7545" t="str">
            <v>B</v>
          </cell>
          <cell r="E7545" t="str">
            <v>ASSY</v>
          </cell>
          <cell r="G7545" t="str">
            <v>New</v>
          </cell>
          <cell r="H7545" t="str">
            <v>Clear View Cover</v>
          </cell>
          <cell r="J7545">
            <v>155</v>
          </cell>
          <cell r="L7545">
            <v>0</v>
          </cell>
        </row>
        <row r="7546">
          <cell r="A7546" t="str">
            <v>M6</v>
          </cell>
          <cell r="B7546" t="str">
            <v>W25</v>
          </cell>
          <cell r="C7546">
            <v>43273</v>
          </cell>
          <cell r="D7546" t="str">
            <v>B</v>
          </cell>
          <cell r="E7546" t="str">
            <v>ASSY</v>
          </cell>
          <cell r="G7546" t="str">
            <v>New</v>
          </cell>
          <cell r="H7546" t="str">
            <v>Clear View Cover</v>
          </cell>
          <cell r="J7546">
            <v>806</v>
          </cell>
          <cell r="L7546">
            <v>0</v>
          </cell>
        </row>
        <row r="7547">
          <cell r="A7547" t="str">
            <v>M6</v>
          </cell>
          <cell r="B7547" t="str">
            <v>W25</v>
          </cell>
          <cell r="C7547">
            <v>43273</v>
          </cell>
          <cell r="D7547" t="str">
            <v>B</v>
          </cell>
          <cell r="E7547" t="str">
            <v>ASSY</v>
          </cell>
          <cell r="G7547" t="str">
            <v>Old</v>
          </cell>
          <cell r="H7547" t="str">
            <v>Clear View Cover</v>
          </cell>
          <cell r="J7547">
            <v>610</v>
          </cell>
          <cell r="L7547">
            <v>0</v>
          </cell>
        </row>
        <row r="7548">
          <cell r="A7548" t="str">
            <v>M6</v>
          </cell>
          <cell r="B7548" t="str">
            <v>W25</v>
          </cell>
          <cell r="C7548">
            <v>43273</v>
          </cell>
          <cell r="D7548" t="str">
            <v>B</v>
          </cell>
          <cell r="E7548" t="str">
            <v>ASSY</v>
          </cell>
          <cell r="G7548" t="str">
            <v>Old</v>
          </cell>
          <cell r="H7548" t="str">
            <v>Clear View Cover</v>
          </cell>
          <cell r="J7548">
            <v>770</v>
          </cell>
          <cell r="L7548">
            <v>0</v>
          </cell>
        </row>
        <row r="7549">
          <cell r="A7549" t="str">
            <v>M6</v>
          </cell>
          <cell r="B7549" t="str">
            <v>W25</v>
          </cell>
          <cell r="C7549">
            <v>43273</v>
          </cell>
          <cell r="D7549" t="str">
            <v>B</v>
          </cell>
          <cell r="E7549" t="str">
            <v>ASSY</v>
          </cell>
          <cell r="G7549" t="str">
            <v>Old</v>
          </cell>
          <cell r="H7549" t="str">
            <v>Clear View Cover</v>
          </cell>
          <cell r="J7549">
            <v>787</v>
          </cell>
          <cell r="L7549">
            <v>0</v>
          </cell>
        </row>
        <row r="7550">
          <cell r="A7550" t="str">
            <v>M6</v>
          </cell>
          <cell r="B7550" t="str">
            <v>W25</v>
          </cell>
          <cell r="C7550">
            <v>43273</v>
          </cell>
          <cell r="D7550" t="str">
            <v>B</v>
          </cell>
          <cell r="E7550" t="str">
            <v>ASSY</v>
          </cell>
          <cell r="G7550" t="str">
            <v>Old</v>
          </cell>
          <cell r="H7550" t="str">
            <v>Flip Cover</v>
          </cell>
          <cell r="J7550">
            <v>767</v>
          </cell>
          <cell r="L7550">
            <v>0</v>
          </cell>
        </row>
        <row r="7551">
          <cell r="A7551" t="str">
            <v>M6</v>
          </cell>
          <cell r="B7551" t="str">
            <v>W25</v>
          </cell>
          <cell r="C7551">
            <v>43273</v>
          </cell>
          <cell r="D7551" t="str">
            <v>B</v>
          </cell>
          <cell r="E7551" t="str">
            <v>ASSY</v>
          </cell>
          <cell r="G7551" t="str">
            <v>Old</v>
          </cell>
          <cell r="H7551" t="str">
            <v>Flip Cover</v>
          </cell>
          <cell r="J7551">
            <v>1056</v>
          </cell>
          <cell r="L7551">
            <v>0</v>
          </cell>
        </row>
        <row r="7552">
          <cell r="A7552" t="str">
            <v>M6</v>
          </cell>
          <cell r="B7552" t="str">
            <v>W25</v>
          </cell>
          <cell r="C7552">
            <v>43273</v>
          </cell>
          <cell r="D7552" t="str">
            <v>B</v>
          </cell>
          <cell r="E7552" t="str">
            <v>ASSY</v>
          </cell>
          <cell r="G7552" t="str">
            <v>Old</v>
          </cell>
          <cell r="H7552" t="str">
            <v>Clear View Cover</v>
          </cell>
          <cell r="J7552">
            <v>160</v>
          </cell>
          <cell r="L7552">
            <v>0</v>
          </cell>
        </row>
        <row r="7553">
          <cell r="A7553" t="str">
            <v>M6</v>
          </cell>
          <cell r="B7553" t="str">
            <v>W25</v>
          </cell>
          <cell r="C7553">
            <v>43273</v>
          </cell>
          <cell r="D7553" t="str">
            <v>B</v>
          </cell>
          <cell r="E7553" t="str">
            <v>MAIN HEATING</v>
          </cell>
          <cell r="G7553" t="str">
            <v>New</v>
          </cell>
          <cell r="H7553" t="str">
            <v>Clear View Cover</v>
          </cell>
          <cell r="J7553">
            <v>609</v>
          </cell>
          <cell r="L7553">
            <v>10</v>
          </cell>
        </row>
        <row r="7554">
          <cell r="A7554" t="str">
            <v>M6</v>
          </cell>
          <cell r="B7554" t="str">
            <v>W25</v>
          </cell>
          <cell r="C7554">
            <v>43273</v>
          </cell>
          <cell r="D7554" t="str">
            <v>B</v>
          </cell>
          <cell r="E7554" t="str">
            <v>MAIN HEATING</v>
          </cell>
          <cell r="G7554" t="str">
            <v>New</v>
          </cell>
          <cell r="H7554" t="str">
            <v>Clear View Cover</v>
          </cell>
          <cell r="J7554">
            <v>1459</v>
          </cell>
          <cell r="L7554">
            <v>18</v>
          </cell>
        </row>
        <row r="7555">
          <cell r="A7555" t="str">
            <v>M6</v>
          </cell>
          <cell r="B7555" t="str">
            <v>W25</v>
          </cell>
          <cell r="C7555">
            <v>43273</v>
          </cell>
          <cell r="D7555" t="str">
            <v>B</v>
          </cell>
          <cell r="E7555" t="str">
            <v>MAIN HEATING</v>
          </cell>
          <cell r="G7555" t="str">
            <v>New</v>
          </cell>
          <cell r="H7555" t="str">
            <v>Clear View Cover</v>
          </cell>
          <cell r="J7555">
            <v>2053</v>
          </cell>
          <cell r="L7555">
            <v>0</v>
          </cell>
        </row>
        <row r="7556">
          <cell r="A7556" t="str">
            <v>M6</v>
          </cell>
          <cell r="B7556" t="str">
            <v>W25</v>
          </cell>
          <cell r="C7556">
            <v>43273</v>
          </cell>
          <cell r="D7556" t="str">
            <v>B</v>
          </cell>
          <cell r="E7556" t="str">
            <v>MAIN HEATING</v>
          </cell>
          <cell r="G7556" t="str">
            <v>New</v>
          </cell>
          <cell r="H7556" t="str">
            <v>Clear View Cover</v>
          </cell>
          <cell r="J7556">
            <v>390</v>
          </cell>
          <cell r="L7556">
            <v>0</v>
          </cell>
        </row>
        <row r="7557">
          <cell r="A7557" t="str">
            <v>M6</v>
          </cell>
          <cell r="B7557" t="str">
            <v>W25</v>
          </cell>
          <cell r="C7557">
            <v>43273</v>
          </cell>
          <cell r="D7557" t="str">
            <v>B</v>
          </cell>
          <cell r="E7557" t="str">
            <v>ASSY</v>
          </cell>
          <cell r="G7557" t="str">
            <v>Old</v>
          </cell>
          <cell r="H7557" t="str">
            <v>Book cover</v>
          </cell>
          <cell r="J7557">
            <v>80</v>
          </cell>
          <cell r="L7557">
            <v>0</v>
          </cell>
        </row>
        <row r="7558">
          <cell r="A7558" t="str">
            <v>M6</v>
          </cell>
          <cell r="B7558" t="str">
            <v>W25</v>
          </cell>
          <cell r="C7558">
            <v>43273</v>
          </cell>
          <cell r="D7558" t="str">
            <v>B</v>
          </cell>
          <cell r="E7558" t="str">
            <v>ASSY</v>
          </cell>
          <cell r="G7558" t="str">
            <v>Old</v>
          </cell>
          <cell r="H7558" t="str">
            <v>Book cover</v>
          </cell>
          <cell r="J7558">
            <v>340</v>
          </cell>
          <cell r="L7558">
            <v>0</v>
          </cell>
        </row>
        <row r="7559">
          <cell r="A7559" t="str">
            <v>M6</v>
          </cell>
          <cell r="B7559" t="str">
            <v>W25</v>
          </cell>
          <cell r="C7559">
            <v>43273</v>
          </cell>
          <cell r="D7559" t="str">
            <v>B</v>
          </cell>
          <cell r="E7559" t="str">
            <v>ASSY</v>
          </cell>
          <cell r="G7559" t="str">
            <v>Old</v>
          </cell>
          <cell r="H7559" t="str">
            <v>Book cover</v>
          </cell>
          <cell r="J7559">
            <v>1312</v>
          </cell>
          <cell r="L7559">
            <v>4</v>
          </cell>
        </row>
        <row r="7560">
          <cell r="A7560" t="str">
            <v>M6</v>
          </cell>
          <cell r="B7560" t="str">
            <v>W25</v>
          </cell>
          <cell r="C7560">
            <v>43273</v>
          </cell>
          <cell r="D7560" t="str">
            <v>B</v>
          </cell>
          <cell r="E7560" t="str">
            <v>ASSY</v>
          </cell>
          <cell r="G7560" t="str">
            <v>Old</v>
          </cell>
          <cell r="H7560" t="str">
            <v>Book cover</v>
          </cell>
          <cell r="J7560">
            <v>409</v>
          </cell>
          <cell r="L7560">
            <v>0</v>
          </cell>
        </row>
        <row r="7561">
          <cell r="A7561" t="str">
            <v>M6</v>
          </cell>
          <cell r="B7561" t="str">
            <v>W25</v>
          </cell>
          <cell r="C7561">
            <v>43273</v>
          </cell>
          <cell r="D7561" t="str">
            <v>B</v>
          </cell>
          <cell r="E7561" t="str">
            <v>ASSY</v>
          </cell>
          <cell r="G7561" t="str">
            <v>Old</v>
          </cell>
          <cell r="H7561" t="str">
            <v>Book cover</v>
          </cell>
          <cell r="J7561">
            <v>302</v>
          </cell>
          <cell r="L7561">
            <v>2</v>
          </cell>
        </row>
        <row r="7562">
          <cell r="A7562" t="str">
            <v>M6</v>
          </cell>
          <cell r="B7562" t="str">
            <v>W25</v>
          </cell>
          <cell r="C7562">
            <v>43273</v>
          </cell>
          <cell r="D7562" t="str">
            <v>B</v>
          </cell>
          <cell r="E7562" t="str">
            <v>EDGE COATING</v>
          </cell>
          <cell r="G7562" t="str">
            <v>Old</v>
          </cell>
          <cell r="H7562" t="str">
            <v>Book cover</v>
          </cell>
          <cell r="J7562">
            <v>617</v>
          </cell>
          <cell r="L7562">
            <v>0</v>
          </cell>
        </row>
        <row r="7563">
          <cell r="A7563" t="str">
            <v>M6</v>
          </cell>
          <cell r="B7563" t="str">
            <v>W25</v>
          </cell>
          <cell r="C7563">
            <v>43273</v>
          </cell>
          <cell r="D7563" t="str">
            <v>B</v>
          </cell>
          <cell r="E7563" t="str">
            <v>EDGE COATING</v>
          </cell>
          <cell r="G7563" t="str">
            <v>Old</v>
          </cell>
          <cell r="H7563" t="str">
            <v>Book cover</v>
          </cell>
          <cell r="J7563">
            <v>1168</v>
          </cell>
          <cell r="L7563">
            <v>0</v>
          </cell>
        </row>
        <row r="7564">
          <cell r="A7564" t="str">
            <v>M6</v>
          </cell>
          <cell r="B7564" t="str">
            <v>W25</v>
          </cell>
          <cell r="C7564">
            <v>43273</v>
          </cell>
          <cell r="D7564" t="str">
            <v>B</v>
          </cell>
          <cell r="E7564" t="str">
            <v>EDGE COATING</v>
          </cell>
          <cell r="G7564" t="str">
            <v>Old</v>
          </cell>
          <cell r="H7564" t="str">
            <v>Book cover</v>
          </cell>
          <cell r="J7564">
            <v>425</v>
          </cell>
          <cell r="L7564">
            <v>0</v>
          </cell>
        </row>
        <row r="7565">
          <cell r="A7565" t="str">
            <v>M6</v>
          </cell>
          <cell r="B7565" t="str">
            <v>W25</v>
          </cell>
          <cell r="C7565">
            <v>43273</v>
          </cell>
          <cell r="D7565" t="str">
            <v>B</v>
          </cell>
          <cell r="E7565" t="str">
            <v>EDGE COATING</v>
          </cell>
          <cell r="G7565" t="str">
            <v>Old</v>
          </cell>
          <cell r="H7565" t="str">
            <v>Book cover</v>
          </cell>
          <cell r="J7565">
            <v>304</v>
          </cell>
          <cell r="L7565">
            <v>0</v>
          </cell>
        </row>
        <row r="7566">
          <cell r="A7566" t="str">
            <v>M6</v>
          </cell>
          <cell r="B7566" t="str">
            <v>W25</v>
          </cell>
          <cell r="C7566">
            <v>43273</v>
          </cell>
          <cell r="D7566" t="str">
            <v>B</v>
          </cell>
          <cell r="E7566" t="str">
            <v>EDGE COATING</v>
          </cell>
          <cell r="G7566" t="str">
            <v>Old</v>
          </cell>
          <cell r="H7566" t="str">
            <v>Book cover</v>
          </cell>
          <cell r="J7566">
            <v>17</v>
          </cell>
          <cell r="L7566">
            <v>0</v>
          </cell>
        </row>
        <row r="7567">
          <cell r="A7567" t="str">
            <v>M6</v>
          </cell>
          <cell r="B7567" t="str">
            <v>W25</v>
          </cell>
          <cell r="C7567">
            <v>43273</v>
          </cell>
          <cell r="D7567" t="str">
            <v>B</v>
          </cell>
          <cell r="E7567" t="str">
            <v>IN T/P</v>
          </cell>
          <cell r="G7567" t="str">
            <v>New</v>
          </cell>
          <cell r="H7567" t="str">
            <v>Clear View Cover</v>
          </cell>
          <cell r="J7567">
            <v>11</v>
          </cell>
          <cell r="L7567">
            <v>0</v>
          </cell>
        </row>
        <row r="7568">
          <cell r="A7568" t="str">
            <v>M6</v>
          </cell>
          <cell r="B7568" t="str">
            <v>W25</v>
          </cell>
          <cell r="C7568">
            <v>43273</v>
          </cell>
          <cell r="D7568" t="str">
            <v>B</v>
          </cell>
          <cell r="E7568" t="str">
            <v>IN T/P</v>
          </cell>
          <cell r="G7568" t="str">
            <v>New</v>
          </cell>
          <cell r="H7568" t="str">
            <v>Clear View Cover</v>
          </cell>
          <cell r="J7568">
            <v>11</v>
          </cell>
          <cell r="L7568">
            <v>0</v>
          </cell>
        </row>
        <row r="7569">
          <cell r="A7569" t="str">
            <v>M6</v>
          </cell>
          <cell r="B7569" t="str">
            <v>W25</v>
          </cell>
          <cell r="C7569">
            <v>43273</v>
          </cell>
          <cell r="D7569" t="str">
            <v>B</v>
          </cell>
          <cell r="E7569" t="str">
            <v>IN T/P</v>
          </cell>
          <cell r="G7569" t="str">
            <v>New</v>
          </cell>
          <cell r="H7569" t="str">
            <v>Clear View Cover</v>
          </cell>
          <cell r="J7569">
            <v>9</v>
          </cell>
          <cell r="L7569">
            <v>0</v>
          </cell>
        </row>
        <row r="7570">
          <cell r="A7570" t="str">
            <v>M6</v>
          </cell>
          <cell r="B7570" t="str">
            <v>W25</v>
          </cell>
          <cell r="C7570">
            <v>43273</v>
          </cell>
          <cell r="D7570" t="str">
            <v>B</v>
          </cell>
          <cell r="E7570" t="str">
            <v>IN T/P</v>
          </cell>
          <cell r="G7570" t="str">
            <v>New</v>
          </cell>
          <cell r="H7570" t="str">
            <v>Clear View Cover</v>
          </cell>
          <cell r="J7570">
            <v>7</v>
          </cell>
          <cell r="L7570">
            <v>0</v>
          </cell>
        </row>
        <row r="7571">
          <cell r="A7571" t="str">
            <v>M6</v>
          </cell>
          <cell r="B7571" t="str">
            <v>W25</v>
          </cell>
          <cell r="C7571">
            <v>43273</v>
          </cell>
          <cell r="D7571" t="str">
            <v>B</v>
          </cell>
          <cell r="E7571" t="str">
            <v>IN T/P</v>
          </cell>
          <cell r="G7571" t="str">
            <v>Old</v>
          </cell>
          <cell r="H7571" t="str">
            <v>Clear View Cover</v>
          </cell>
          <cell r="J7571">
            <v>27</v>
          </cell>
          <cell r="L7571">
            <v>0</v>
          </cell>
        </row>
        <row r="7572">
          <cell r="A7572" t="str">
            <v>M6</v>
          </cell>
          <cell r="B7572" t="str">
            <v>W25</v>
          </cell>
          <cell r="C7572">
            <v>43273</v>
          </cell>
          <cell r="D7572" t="str">
            <v>B</v>
          </cell>
          <cell r="E7572" t="str">
            <v>IN T/P</v>
          </cell>
          <cell r="G7572" t="str">
            <v>Old</v>
          </cell>
          <cell r="H7572" t="str">
            <v>Book cover</v>
          </cell>
          <cell r="J7572">
            <v>1305</v>
          </cell>
          <cell r="L7572">
            <v>1</v>
          </cell>
        </row>
        <row r="7573">
          <cell r="A7573" t="str">
            <v>M6</v>
          </cell>
          <cell r="B7573" t="str">
            <v>W25</v>
          </cell>
          <cell r="C7573">
            <v>43273</v>
          </cell>
          <cell r="D7573" t="str">
            <v>B</v>
          </cell>
          <cell r="E7573" t="str">
            <v>IN T/P</v>
          </cell>
          <cell r="G7573" t="str">
            <v>Old</v>
          </cell>
          <cell r="H7573" t="str">
            <v>Book cover</v>
          </cell>
          <cell r="J7573">
            <v>570</v>
          </cell>
          <cell r="L7573">
            <v>0</v>
          </cell>
        </row>
        <row r="7574">
          <cell r="A7574" t="str">
            <v>M6</v>
          </cell>
          <cell r="B7574" t="str">
            <v>W25</v>
          </cell>
          <cell r="C7574">
            <v>43273</v>
          </cell>
          <cell r="D7574" t="str">
            <v>B</v>
          </cell>
          <cell r="E7574" t="str">
            <v>EDGE COATING</v>
          </cell>
          <cell r="G7574" t="str">
            <v>Old</v>
          </cell>
          <cell r="H7574" t="str">
            <v>Book cover</v>
          </cell>
          <cell r="J7574">
            <v>177</v>
          </cell>
          <cell r="L7574">
            <v>0</v>
          </cell>
        </row>
        <row r="7575">
          <cell r="A7575" t="str">
            <v>M6</v>
          </cell>
          <cell r="B7575" t="str">
            <v>W25</v>
          </cell>
          <cell r="C7575">
            <v>43273</v>
          </cell>
          <cell r="D7575" t="str">
            <v>B</v>
          </cell>
          <cell r="E7575" t="str">
            <v>EDGE COATING</v>
          </cell>
          <cell r="G7575" t="str">
            <v>Old</v>
          </cell>
          <cell r="H7575" t="str">
            <v>Book cover</v>
          </cell>
          <cell r="J7575">
            <v>1359</v>
          </cell>
          <cell r="L7575">
            <v>0</v>
          </cell>
        </row>
        <row r="7576">
          <cell r="A7576" t="str">
            <v>M6</v>
          </cell>
          <cell r="B7576" t="str">
            <v>W25</v>
          </cell>
          <cell r="C7576">
            <v>43273</v>
          </cell>
          <cell r="D7576" t="str">
            <v>B</v>
          </cell>
          <cell r="E7576" t="str">
            <v>EDGE COATING</v>
          </cell>
          <cell r="G7576" t="str">
            <v>Old</v>
          </cell>
          <cell r="H7576" t="str">
            <v>Book cover</v>
          </cell>
          <cell r="J7576">
            <v>1344</v>
          </cell>
          <cell r="L7576">
            <v>0</v>
          </cell>
        </row>
        <row r="7577">
          <cell r="A7577" t="str">
            <v>M6</v>
          </cell>
          <cell r="B7577" t="str">
            <v>W25</v>
          </cell>
          <cell r="C7577">
            <v>43273</v>
          </cell>
          <cell r="D7577" t="str">
            <v>B</v>
          </cell>
          <cell r="E7577" t="str">
            <v>EDGE COATING</v>
          </cell>
          <cell r="G7577" t="str">
            <v>Old</v>
          </cell>
          <cell r="H7577" t="str">
            <v>Flip Cover</v>
          </cell>
          <cell r="J7577">
            <v>40</v>
          </cell>
          <cell r="L7577">
            <v>0</v>
          </cell>
        </row>
        <row r="7578">
          <cell r="A7578" t="str">
            <v>M6</v>
          </cell>
          <cell r="B7578" t="str">
            <v>W25</v>
          </cell>
          <cell r="C7578">
            <v>43273</v>
          </cell>
          <cell r="D7578" t="str">
            <v>B</v>
          </cell>
          <cell r="E7578" t="str">
            <v>EDGE COATING</v>
          </cell>
          <cell r="G7578" t="str">
            <v>Old</v>
          </cell>
          <cell r="H7578" t="str">
            <v>Book cover</v>
          </cell>
          <cell r="J7578">
            <v>688</v>
          </cell>
          <cell r="L7578">
            <v>0</v>
          </cell>
        </row>
        <row r="7579">
          <cell r="A7579" t="str">
            <v>M6</v>
          </cell>
          <cell r="B7579" t="str">
            <v>W25</v>
          </cell>
          <cell r="C7579">
            <v>43273</v>
          </cell>
          <cell r="D7579" t="str">
            <v>B</v>
          </cell>
          <cell r="E7579" t="str">
            <v>EDGE COATING</v>
          </cell>
          <cell r="G7579" t="str">
            <v>Old</v>
          </cell>
          <cell r="H7579" t="str">
            <v>Book cover</v>
          </cell>
          <cell r="J7579">
            <v>26</v>
          </cell>
          <cell r="L7579">
            <v>0</v>
          </cell>
        </row>
        <row r="7580">
          <cell r="A7580" t="str">
            <v>M6</v>
          </cell>
          <cell r="B7580" t="str">
            <v>W25</v>
          </cell>
          <cell r="C7580">
            <v>43273</v>
          </cell>
          <cell r="D7580" t="str">
            <v>B</v>
          </cell>
          <cell r="E7580" t="str">
            <v>IN T/P</v>
          </cell>
          <cell r="G7580" t="str">
            <v>Old</v>
          </cell>
          <cell r="H7580" t="str">
            <v>Book cover</v>
          </cell>
          <cell r="J7580">
            <v>1056</v>
          </cell>
          <cell r="L7580">
            <v>0</v>
          </cell>
        </row>
        <row r="7581">
          <cell r="A7581" t="str">
            <v>M6</v>
          </cell>
          <cell r="B7581" t="str">
            <v>W25</v>
          </cell>
          <cell r="C7581">
            <v>43273</v>
          </cell>
          <cell r="D7581" t="str">
            <v>B</v>
          </cell>
          <cell r="E7581" t="str">
            <v>IN T/P</v>
          </cell>
          <cell r="G7581" t="str">
            <v>New</v>
          </cell>
          <cell r="H7581" t="str">
            <v>Clear View Cover</v>
          </cell>
          <cell r="J7581">
            <v>2281</v>
          </cell>
          <cell r="L7581">
            <v>0</v>
          </cell>
        </row>
        <row r="7582">
          <cell r="A7582" t="str">
            <v>M6</v>
          </cell>
          <cell r="B7582" t="str">
            <v>W25</v>
          </cell>
          <cell r="C7582">
            <v>43273</v>
          </cell>
          <cell r="D7582" t="str">
            <v>B</v>
          </cell>
          <cell r="E7582" t="str">
            <v>IN T/P</v>
          </cell>
          <cell r="G7582" t="str">
            <v>New</v>
          </cell>
          <cell r="H7582" t="str">
            <v>Clear View Cover</v>
          </cell>
          <cell r="J7582">
            <v>29</v>
          </cell>
          <cell r="L7582">
            <v>0</v>
          </cell>
        </row>
        <row r="7583">
          <cell r="A7583" t="str">
            <v>M6</v>
          </cell>
          <cell r="B7583" t="str">
            <v>W25</v>
          </cell>
          <cell r="C7583">
            <v>43273</v>
          </cell>
          <cell r="D7583" t="str">
            <v>B</v>
          </cell>
          <cell r="E7583" t="str">
            <v>IN T/P</v>
          </cell>
          <cell r="G7583" t="str">
            <v>New</v>
          </cell>
          <cell r="H7583" t="str">
            <v>Clear View Cover</v>
          </cell>
          <cell r="J7583">
            <v>1742</v>
          </cell>
          <cell r="L7583">
            <v>1</v>
          </cell>
        </row>
        <row r="7584">
          <cell r="A7584" t="str">
            <v>M6</v>
          </cell>
          <cell r="B7584" t="str">
            <v>W25</v>
          </cell>
          <cell r="C7584">
            <v>43273</v>
          </cell>
          <cell r="D7584" t="str">
            <v>B</v>
          </cell>
          <cell r="E7584" t="str">
            <v>IN T/P</v>
          </cell>
          <cell r="G7584" t="str">
            <v>New</v>
          </cell>
          <cell r="H7584" t="str">
            <v>Clear View Cover</v>
          </cell>
          <cell r="J7584">
            <v>779</v>
          </cell>
          <cell r="L7584">
            <v>0</v>
          </cell>
        </row>
        <row r="7585">
          <cell r="A7585" t="str">
            <v>M6</v>
          </cell>
          <cell r="B7585" t="str">
            <v>W25</v>
          </cell>
          <cell r="C7585">
            <v>43273</v>
          </cell>
          <cell r="D7585" t="str">
            <v>B</v>
          </cell>
          <cell r="E7585" t="str">
            <v>IN T/P</v>
          </cell>
          <cell r="G7585" t="str">
            <v>Old</v>
          </cell>
          <cell r="H7585" t="str">
            <v>Clear View Cover</v>
          </cell>
          <cell r="J7585">
            <v>11</v>
          </cell>
          <cell r="L7585">
            <v>0</v>
          </cell>
        </row>
        <row r="7586">
          <cell r="A7586" t="str">
            <v>M6</v>
          </cell>
          <cell r="B7586" t="str">
            <v>W25</v>
          </cell>
          <cell r="C7586">
            <v>43273</v>
          </cell>
          <cell r="D7586" t="str">
            <v>B</v>
          </cell>
          <cell r="E7586" t="str">
            <v>IN T/P</v>
          </cell>
          <cell r="G7586" t="str">
            <v>Old</v>
          </cell>
          <cell r="H7586" t="str">
            <v>Clear View Cover</v>
          </cell>
          <cell r="J7586">
            <v>33</v>
          </cell>
          <cell r="L7586">
            <v>0</v>
          </cell>
        </row>
        <row r="7587">
          <cell r="A7587" t="str">
            <v>M6</v>
          </cell>
          <cell r="B7587" t="str">
            <v>W25</v>
          </cell>
          <cell r="C7587">
            <v>43273</v>
          </cell>
          <cell r="D7587" t="str">
            <v>B</v>
          </cell>
          <cell r="E7587" t="str">
            <v>IN T/P</v>
          </cell>
          <cell r="G7587" t="str">
            <v>Old</v>
          </cell>
          <cell r="H7587" t="str">
            <v>Clear View Cover</v>
          </cell>
          <cell r="J7587">
            <v>22</v>
          </cell>
          <cell r="L7587">
            <v>0</v>
          </cell>
        </row>
        <row r="7588">
          <cell r="A7588" t="str">
            <v>M6</v>
          </cell>
          <cell r="B7588" t="str">
            <v>W25</v>
          </cell>
          <cell r="C7588">
            <v>43273</v>
          </cell>
          <cell r="D7588" t="str">
            <v>B</v>
          </cell>
          <cell r="E7588" t="str">
            <v>IN T/P</v>
          </cell>
          <cell r="G7588" t="str">
            <v>Old</v>
          </cell>
          <cell r="H7588" t="str">
            <v>Book cover</v>
          </cell>
          <cell r="J7588">
            <v>70</v>
          </cell>
          <cell r="L7588">
            <v>0</v>
          </cell>
        </row>
        <row r="7589">
          <cell r="A7589" t="str">
            <v>M6</v>
          </cell>
          <cell r="B7589" t="str">
            <v>W25</v>
          </cell>
          <cell r="C7589">
            <v>43273</v>
          </cell>
          <cell r="D7589" t="str">
            <v>B</v>
          </cell>
          <cell r="E7589" t="str">
            <v>IN T/P</v>
          </cell>
          <cell r="G7589" t="str">
            <v>Old</v>
          </cell>
          <cell r="H7589" t="str">
            <v>Book cover</v>
          </cell>
          <cell r="J7589">
            <v>827</v>
          </cell>
          <cell r="L7589">
            <v>1</v>
          </cell>
        </row>
        <row r="7590">
          <cell r="A7590" t="str">
            <v>M6</v>
          </cell>
          <cell r="B7590" t="str">
            <v>W25</v>
          </cell>
          <cell r="C7590">
            <v>43273</v>
          </cell>
          <cell r="D7590" t="str">
            <v>B</v>
          </cell>
          <cell r="E7590" t="str">
            <v>IN VAI</v>
          </cell>
          <cell r="G7590" t="str">
            <v>Old</v>
          </cell>
          <cell r="H7590" t="str">
            <v>Flip Cover</v>
          </cell>
          <cell r="J7590">
            <v>1250</v>
          </cell>
          <cell r="L7590">
            <v>0</v>
          </cell>
        </row>
        <row r="7591">
          <cell r="A7591" t="str">
            <v>M6</v>
          </cell>
          <cell r="B7591" t="str">
            <v>W25</v>
          </cell>
          <cell r="C7591">
            <v>43273</v>
          </cell>
          <cell r="D7591" t="str">
            <v>B</v>
          </cell>
          <cell r="E7591" t="str">
            <v>IN T/P</v>
          </cell>
          <cell r="G7591" t="str">
            <v>Old</v>
          </cell>
          <cell r="H7591" t="str">
            <v>Book cover</v>
          </cell>
          <cell r="J7591">
            <v>4</v>
          </cell>
          <cell r="L7591">
            <v>0</v>
          </cell>
        </row>
        <row r="7592">
          <cell r="A7592" t="str">
            <v>M6</v>
          </cell>
          <cell r="B7592" t="str">
            <v>W25</v>
          </cell>
          <cell r="C7592">
            <v>43273</v>
          </cell>
          <cell r="D7592" t="str">
            <v>B</v>
          </cell>
          <cell r="E7592" t="str">
            <v>ASSY</v>
          </cell>
          <cell r="G7592" t="str">
            <v>Old</v>
          </cell>
          <cell r="H7592" t="str">
            <v>Book cover</v>
          </cell>
          <cell r="J7592">
            <v>1071</v>
          </cell>
          <cell r="L7592">
            <v>15</v>
          </cell>
        </row>
        <row r="7593">
          <cell r="A7593" t="str">
            <v>M6</v>
          </cell>
          <cell r="B7593" t="str">
            <v>W25</v>
          </cell>
          <cell r="C7593">
            <v>43273</v>
          </cell>
          <cell r="D7593" t="str">
            <v>B</v>
          </cell>
          <cell r="E7593" t="str">
            <v>ASSY</v>
          </cell>
          <cell r="G7593" t="str">
            <v>Old</v>
          </cell>
          <cell r="H7593" t="str">
            <v>Book cover</v>
          </cell>
          <cell r="J7593">
            <v>1655</v>
          </cell>
          <cell r="L7593">
            <v>0</v>
          </cell>
        </row>
        <row r="7594">
          <cell r="A7594" t="str">
            <v>M6</v>
          </cell>
          <cell r="B7594" t="str">
            <v>W25</v>
          </cell>
          <cell r="C7594">
            <v>43273</v>
          </cell>
          <cell r="D7594" t="str">
            <v>B</v>
          </cell>
          <cell r="E7594" t="str">
            <v>ASSY</v>
          </cell>
          <cell r="G7594" t="str">
            <v>Old</v>
          </cell>
          <cell r="H7594" t="str">
            <v>Book cover</v>
          </cell>
          <cell r="J7594">
            <v>1037</v>
          </cell>
          <cell r="L7594">
            <v>10</v>
          </cell>
        </row>
        <row r="7595">
          <cell r="A7595" t="str">
            <v>M6</v>
          </cell>
          <cell r="B7595" t="str">
            <v>W25</v>
          </cell>
          <cell r="C7595">
            <v>43273</v>
          </cell>
          <cell r="D7595" t="str">
            <v>B</v>
          </cell>
          <cell r="E7595" t="str">
            <v>ASSY</v>
          </cell>
          <cell r="G7595" t="str">
            <v>Old</v>
          </cell>
          <cell r="H7595" t="str">
            <v>Book cover</v>
          </cell>
          <cell r="J7595">
            <v>225</v>
          </cell>
          <cell r="L7595">
            <v>0</v>
          </cell>
        </row>
        <row r="7596">
          <cell r="A7596" t="str">
            <v>M6</v>
          </cell>
          <cell r="B7596" t="str">
            <v>W26</v>
          </cell>
          <cell r="C7596">
            <v>43276</v>
          </cell>
          <cell r="D7596" t="str">
            <v>A</v>
          </cell>
          <cell r="E7596" t="str">
            <v>PACKING</v>
          </cell>
          <cell r="G7596" t="str">
            <v>Old</v>
          </cell>
          <cell r="H7596" t="str">
            <v>Book cover</v>
          </cell>
          <cell r="J7596">
            <v>2393</v>
          </cell>
          <cell r="L7596">
            <v>3</v>
          </cell>
        </row>
        <row r="7597">
          <cell r="A7597" t="str">
            <v>M6</v>
          </cell>
          <cell r="B7597" t="str">
            <v>W26</v>
          </cell>
          <cell r="C7597">
            <v>43276</v>
          </cell>
          <cell r="D7597" t="str">
            <v>A</v>
          </cell>
          <cell r="E7597" t="str">
            <v>PACKING</v>
          </cell>
          <cell r="G7597" t="str">
            <v>Old</v>
          </cell>
          <cell r="H7597" t="str">
            <v>Book cover</v>
          </cell>
          <cell r="J7597">
            <v>444</v>
          </cell>
          <cell r="L7597">
            <v>3</v>
          </cell>
        </row>
        <row r="7598">
          <cell r="A7598" t="str">
            <v>M6</v>
          </cell>
          <cell r="B7598" t="str">
            <v>W26</v>
          </cell>
          <cell r="C7598">
            <v>43276</v>
          </cell>
          <cell r="D7598" t="str">
            <v>A</v>
          </cell>
          <cell r="E7598" t="str">
            <v>PACKING</v>
          </cell>
          <cell r="G7598" t="str">
            <v>New</v>
          </cell>
          <cell r="H7598" t="str">
            <v>Clear View Cover</v>
          </cell>
          <cell r="J7598">
            <v>1460</v>
          </cell>
          <cell r="L7598">
            <v>5</v>
          </cell>
        </row>
        <row r="7599">
          <cell r="A7599" t="str">
            <v>M6</v>
          </cell>
          <cell r="B7599" t="str">
            <v>W26</v>
          </cell>
          <cell r="C7599">
            <v>43276</v>
          </cell>
          <cell r="D7599" t="str">
            <v>A</v>
          </cell>
          <cell r="E7599" t="str">
            <v>PACKING</v>
          </cell>
          <cell r="G7599" t="str">
            <v>Old</v>
          </cell>
          <cell r="H7599" t="str">
            <v>Clear View Cover</v>
          </cell>
          <cell r="J7599">
            <v>806</v>
          </cell>
          <cell r="L7599">
            <v>5</v>
          </cell>
        </row>
        <row r="7600">
          <cell r="A7600" t="str">
            <v>M6</v>
          </cell>
          <cell r="B7600" t="str">
            <v>W26</v>
          </cell>
          <cell r="C7600">
            <v>43276</v>
          </cell>
          <cell r="D7600" t="str">
            <v>A</v>
          </cell>
          <cell r="E7600" t="str">
            <v>PACKING</v>
          </cell>
          <cell r="G7600" t="str">
            <v>Old</v>
          </cell>
          <cell r="H7600" t="str">
            <v>Flip Cover</v>
          </cell>
          <cell r="J7600">
            <v>80</v>
          </cell>
          <cell r="L7600">
            <v>0</v>
          </cell>
        </row>
        <row r="7601">
          <cell r="A7601" t="str">
            <v>M6</v>
          </cell>
          <cell r="B7601" t="str">
            <v>W26</v>
          </cell>
          <cell r="C7601">
            <v>43276</v>
          </cell>
          <cell r="D7601" t="str">
            <v>A</v>
          </cell>
          <cell r="E7601" t="str">
            <v>PACKING</v>
          </cell>
          <cell r="G7601" t="str">
            <v>Old</v>
          </cell>
          <cell r="H7601" t="str">
            <v>Flip Cover</v>
          </cell>
          <cell r="J7601">
            <v>803</v>
          </cell>
          <cell r="L7601">
            <v>3</v>
          </cell>
        </row>
        <row r="7602">
          <cell r="A7602" t="str">
            <v>M6</v>
          </cell>
          <cell r="B7602" t="str">
            <v>W26</v>
          </cell>
          <cell r="C7602">
            <v>43276</v>
          </cell>
          <cell r="D7602" t="str">
            <v>A</v>
          </cell>
          <cell r="E7602" t="str">
            <v>PACKING</v>
          </cell>
          <cell r="G7602" t="str">
            <v>Old</v>
          </cell>
          <cell r="H7602" t="str">
            <v>Flip Cover</v>
          </cell>
          <cell r="J7602">
            <v>1687</v>
          </cell>
          <cell r="L7602">
            <v>7</v>
          </cell>
        </row>
        <row r="7603">
          <cell r="A7603" t="str">
            <v>M6</v>
          </cell>
          <cell r="B7603" t="str">
            <v>W26</v>
          </cell>
          <cell r="C7603">
            <v>43276</v>
          </cell>
          <cell r="D7603" t="str">
            <v>A</v>
          </cell>
          <cell r="E7603" t="str">
            <v>PACKING</v>
          </cell>
          <cell r="G7603" t="str">
            <v>Old</v>
          </cell>
          <cell r="H7603" t="str">
            <v>Clear View Cover</v>
          </cell>
          <cell r="J7603">
            <v>767</v>
          </cell>
          <cell r="L7603">
            <v>7</v>
          </cell>
        </row>
        <row r="7604">
          <cell r="A7604" t="str">
            <v>M6</v>
          </cell>
          <cell r="B7604" t="str">
            <v>W26</v>
          </cell>
          <cell r="C7604">
            <v>43276</v>
          </cell>
          <cell r="D7604" t="str">
            <v>A</v>
          </cell>
          <cell r="E7604" t="str">
            <v>PACKING</v>
          </cell>
          <cell r="G7604" t="str">
            <v>Old</v>
          </cell>
          <cell r="H7604" t="str">
            <v>Clear View Cover</v>
          </cell>
          <cell r="J7604">
            <v>616</v>
          </cell>
          <cell r="L7604">
            <v>16</v>
          </cell>
        </row>
        <row r="7605">
          <cell r="A7605" t="str">
            <v>M6</v>
          </cell>
          <cell r="B7605" t="str">
            <v>W26</v>
          </cell>
          <cell r="C7605">
            <v>43276</v>
          </cell>
          <cell r="D7605" t="str">
            <v>A</v>
          </cell>
          <cell r="E7605" t="str">
            <v>PACKING</v>
          </cell>
          <cell r="G7605" t="str">
            <v>Old</v>
          </cell>
          <cell r="H7605" t="str">
            <v>Book cover</v>
          </cell>
          <cell r="J7605">
            <v>772</v>
          </cell>
          <cell r="L7605">
            <v>2</v>
          </cell>
        </row>
        <row r="7606">
          <cell r="A7606" t="str">
            <v>M6</v>
          </cell>
          <cell r="B7606" t="str">
            <v>W26</v>
          </cell>
          <cell r="C7606">
            <v>43276</v>
          </cell>
          <cell r="D7606" t="str">
            <v>A</v>
          </cell>
          <cell r="E7606" t="str">
            <v>PACKING</v>
          </cell>
          <cell r="G7606" t="str">
            <v>Old</v>
          </cell>
          <cell r="H7606" t="str">
            <v>Book cover</v>
          </cell>
          <cell r="J7606">
            <v>404</v>
          </cell>
          <cell r="L7606">
            <v>4</v>
          </cell>
        </row>
        <row r="7607">
          <cell r="A7607" t="str">
            <v>M6</v>
          </cell>
          <cell r="B7607" t="str">
            <v>W26</v>
          </cell>
          <cell r="C7607">
            <v>43276</v>
          </cell>
          <cell r="D7607" t="str">
            <v>A</v>
          </cell>
          <cell r="E7607" t="str">
            <v>PACKING</v>
          </cell>
          <cell r="G7607" t="str">
            <v>Old</v>
          </cell>
          <cell r="H7607" t="str">
            <v>Book cover</v>
          </cell>
          <cell r="J7607">
            <v>382</v>
          </cell>
          <cell r="L7607">
            <v>2</v>
          </cell>
        </row>
        <row r="7608">
          <cell r="A7608" t="str">
            <v>M6</v>
          </cell>
          <cell r="B7608" t="str">
            <v>W26</v>
          </cell>
          <cell r="C7608">
            <v>43276</v>
          </cell>
          <cell r="D7608" t="str">
            <v>A</v>
          </cell>
          <cell r="E7608" t="str">
            <v>PACKING</v>
          </cell>
          <cell r="G7608" t="str">
            <v>New</v>
          </cell>
          <cell r="H7608" t="str">
            <v>Clear View Cover</v>
          </cell>
          <cell r="J7608">
            <v>860</v>
          </cell>
          <cell r="L7608">
            <v>0</v>
          </cell>
        </row>
        <row r="7609">
          <cell r="A7609" t="str">
            <v>M6</v>
          </cell>
          <cell r="B7609" t="str">
            <v>W26</v>
          </cell>
          <cell r="C7609">
            <v>43276</v>
          </cell>
          <cell r="D7609" t="str">
            <v>A</v>
          </cell>
          <cell r="E7609" t="str">
            <v>ASSY</v>
          </cell>
          <cell r="G7609" t="str">
            <v>Old Silicon</v>
          </cell>
          <cell r="H7609" t="str">
            <v>Silicon</v>
          </cell>
          <cell r="J7609">
            <v>280</v>
          </cell>
          <cell r="L7609">
            <v>11</v>
          </cell>
        </row>
        <row r="7610">
          <cell r="A7610" t="str">
            <v>M6</v>
          </cell>
          <cell r="B7610" t="str">
            <v>W26</v>
          </cell>
          <cell r="C7610">
            <v>43276</v>
          </cell>
          <cell r="D7610" t="str">
            <v>A</v>
          </cell>
          <cell r="E7610" t="str">
            <v>ASSY</v>
          </cell>
          <cell r="G7610" t="str">
            <v>Old Silicon</v>
          </cell>
          <cell r="H7610" t="str">
            <v>Silicon</v>
          </cell>
          <cell r="J7610">
            <v>960</v>
          </cell>
          <cell r="L7610">
            <v>14</v>
          </cell>
        </row>
        <row r="7611">
          <cell r="A7611" t="str">
            <v>M6</v>
          </cell>
          <cell r="B7611" t="str">
            <v>W26</v>
          </cell>
          <cell r="C7611">
            <v>43276</v>
          </cell>
          <cell r="D7611" t="str">
            <v>A</v>
          </cell>
          <cell r="E7611" t="str">
            <v>MAIN HEATING</v>
          </cell>
          <cell r="G7611" t="str">
            <v>New</v>
          </cell>
          <cell r="H7611" t="str">
            <v>Clear View Cover</v>
          </cell>
          <cell r="J7611">
            <v>197</v>
          </cell>
          <cell r="L7611">
            <v>0</v>
          </cell>
        </row>
        <row r="7612">
          <cell r="A7612" t="str">
            <v>M6</v>
          </cell>
          <cell r="B7612" t="str">
            <v>W26</v>
          </cell>
          <cell r="C7612">
            <v>43276</v>
          </cell>
          <cell r="D7612" t="str">
            <v>A</v>
          </cell>
          <cell r="E7612" t="str">
            <v>MAIN HEATING</v>
          </cell>
          <cell r="G7612" t="str">
            <v>Old</v>
          </cell>
          <cell r="H7612" t="str">
            <v>Clear View Cover</v>
          </cell>
          <cell r="J7612">
            <v>754</v>
          </cell>
          <cell r="L7612">
            <v>0</v>
          </cell>
        </row>
        <row r="7613">
          <cell r="A7613" t="str">
            <v>M6</v>
          </cell>
          <cell r="B7613" t="str">
            <v>W26</v>
          </cell>
          <cell r="C7613">
            <v>43276</v>
          </cell>
          <cell r="D7613" t="str">
            <v>A</v>
          </cell>
          <cell r="E7613" t="str">
            <v>MAIN HEATING</v>
          </cell>
          <cell r="G7613" t="str">
            <v>Old</v>
          </cell>
          <cell r="H7613" t="str">
            <v>Clear View Cover</v>
          </cell>
          <cell r="J7613">
            <v>213</v>
          </cell>
          <cell r="L7613">
            <v>0</v>
          </cell>
        </row>
        <row r="7614">
          <cell r="A7614" t="str">
            <v>M6</v>
          </cell>
          <cell r="B7614" t="str">
            <v>W26</v>
          </cell>
          <cell r="C7614">
            <v>43276</v>
          </cell>
          <cell r="D7614" t="str">
            <v>A</v>
          </cell>
          <cell r="E7614" t="str">
            <v>MAIN HEATING</v>
          </cell>
          <cell r="G7614" t="str">
            <v>New</v>
          </cell>
          <cell r="H7614" t="str">
            <v>Clear View Cover</v>
          </cell>
          <cell r="J7614">
            <v>1208</v>
          </cell>
          <cell r="L7614">
            <v>7</v>
          </cell>
        </row>
        <row r="7615">
          <cell r="A7615" t="str">
            <v>M6</v>
          </cell>
          <cell r="B7615" t="str">
            <v>W26</v>
          </cell>
          <cell r="C7615">
            <v>43276</v>
          </cell>
          <cell r="D7615" t="str">
            <v>A</v>
          </cell>
          <cell r="E7615" t="str">
            <v>MAIN HEATING</v>
          </cell>
          <cell r="G7615" t="str">
            <v>New</v>
          </cell>
          <cell r="H7615" t="str">
            <v>Clear View Cover</v>
          </cell>
          <cell r="J7615">
            <v>342</v>
          </cell>
          <cell r="L7615">
            <v>0</v>
          </cell>
        </row>
        <row r="7616">
          <cell r="A7616" t="str">
            <v>M6</v>
          </cell>
          <cell r="B7616" t="str">
            <v>W26</v>
          </cell>
          <cell r="C7616">
            <v>43276</v>
          </cell>
          <cell r="D7616" t="str">
            <v>A</v>
          </cell>
          <cell r="E7616" t="str">
            <v>ASSY</v>
          </cell>
          <cell r="G7616" t="str">
            <v>Old</v>
          </cell>
          <cell r="H7616" t="str">
            <v>Flip Cover</v>
          </cell>
          <cell r="J7616">
            <v>1353</v>
          </cell>
          <cell r="L7616">
            <v>3</v>
          </cell>
        </row>
        <row r="7617">
          <cell r="A7617" t="str">
            <v>M6</v>
          </cell>
          <cell r="B7617" t="str">
            <v>W26</v>
          </cell>
          <cell r="C7617">
            <v>43276</v>
          </cell>
          <cell r="D7617" t="str">
            <v>A</v>
          </cell>
          <cell r="E7617" t="str">
            <v>ASSY</v>
          </cell>
          <cell r="G7617" t="str">
            <v>New</v>
          </cell>
          <cell r="H7617" t="str">
            <v>Clear View Cover</v>
          </cell>
          <cell r="J7617">
            <v>840</v>
          </cell>
          <cell r="L7617">
            <v>0</v>
          </cell>
        </row>
        <row r="7618">
          <cell r="A7618" t="str">
            <v>M6</v>
          </cell>
          <cell r="B7618" t="str">
            <v>W26</v>
          </cell>
          <cell r="C7618">
            <v>43276</v>
          </cell>
          <cell r="D7618" t="str">
            <v>A</v>
          </cell>
          <cell r="E7618" t="str">
            <v>ASSY</v>
          </cell>
          <cell r="G7618" t="str">
            <v>Old</v>
          </cell>
          <cell r="H7618" t="str">
            <v>Clear View Cover</v>
          </cell>
          <cell r="J7618">
            <v>255</v>
          </cell>
          <cell r="L7618">
            <v>0</v>
          </cell>
        </row>
        <row r="7619">
          <cell r="A7619" t="str">
            <v>M6</v>
          </cell>
          <cell r="B7619" t="str">
            <v>W26</v>
          </cell>
          <cell r="C7619">
            <v>43276</v>
          </cell>
          <cell r="D7619" t="str">
            <v>A</v>
          </cell>
          <cell r="E7619" t="str">
            <v>ASSY</v>
          </cell>
          <cell r="G7619" t="str">
            <v>Old</v>
          </cell>
          <cell r="H7619" t="str">
            <v>Flip Cover</v>
          </cell>
          <cell r="J7619">
            <v>588</v>
          </cell>
          <cell r="L7619">
            <v>4</v>
          </cell>
        </row>
        <row r="7620">
          <cell r="A7620" t="str">
            <v>M6</v>
          </cell>
          <cell r="B7620" t="str">
            <v>W26</v>
          </cell>
          <cell r="C7620">
            <v>43276</v>
          </cell>
          <cell r="D7620" t="str">
            <v>A</v>
          </cell>
          <cell r="E7620" t="str">
            <v>ASSY</v>
          </cell>
          <cell r="G7620" t="str">
            <v>Old</v>
          </cell>
          <cell r="H7620" t="str">
            <v>Flip Cover</v>
          </cell>
          <cell r="J7620">
            <v>1013</v>
          </cell>
          <cell r="L7620">
            <v>13</v>
          </cell>
        </row>
        <row r="7621">
          <cell r="A7621" t="str">
            <v>M6</v>
          </cell>
          <cell r="B7621" t="str">
            <v>W26</v>
          </cell>
          <cell r="C7621">
            <v>43276</v>
          </cell>
          <cell r="D7621" t="str">
            <v>A</v>
          </cell>
          <cell r="E7621" t="str">
            <v>ASSY</v>
          </cell>
          <cell r="G7621" t="str">
            <v>Old</v>
          </cell>
          <cell r="H7621" t="str">
            <v>Flip Cover</v>
          </cell>
          <cell r="J7621">
            <v>44</v>
          </cell>
          <cell r="L7621">
            <v>0</v>
          </cell>
        </row>
        <row r="7622">
          <cell r="A7622" t="str">
            <v>M6</v>
          </cell>
          <cell r="B7622" t="str">
            <v>W26</v>
          </cell>
          <cell r="C7622">
            <v>43276</v>
          </cell>
          <cell r="D7622" t="str">
            <v>A</v>
          </cell>
          <cell r="E7622" t="str">
            <v>IN T/P</v>
          </cell>
          <cell r="G7622" t="str">
            <v>New</v>
          </cell>
          <cell r="H7622" t="str">
            <v>Clear View Cover</v>
          </cell>
          <cell r="J7622">
            <v>11</v>
          </cell>
          <cell r="L7622">
            <v>0</v>
          </cell>
        </row>
        <row r="7623">
          <cell r="A7623" t="str">
            <v>M6</v>
          </cell>
          <cell r="B7623" t="str">
            <v>W26</v>
          </cell>
          <cell r="C7623">
            <v>43276</v>
          </cell>
          <cell r="D7623" t="str">
            <v>A</v>
          </cell>
          <cell r="E7623" t="str">
            <v>IN T/P</v>
          </cell>
          <cell r="G7623" t="str">
            <v>New</v>
          </cell>
          <cell r="H7623" t="str">
            <v>Clear View Cover</v>
          </cell>
          <cell r="J7623">
            <v>208</v>
          </cell>
          <cell r="L7623">
            <v>0</v>
          </cell>
        </row>
        <row r="7624">
          <cell r="A7624" t="str">
            <v>M6</v>
          </cell>
          <cell r="B7624" t="str">
            <v>W26</v>
          </cell>
          <cell r="C7624">
            <v>43276</v>
          </cell>
          <cell r="D7624" t="str">
            <v>A</v>
          </cell>
          <cell r="E7624" t="str">
            <v>IN T/P</v>
          </cell>
          <cell r="G7624" t="str">
            <v>New</v>
          </cell>
          <cell r="H7624" t="str">
            <v>Clear View Cover</v>
          </cell>
          <cell r="J7624">
            <v>1280</v>
          </cell>
          <cell r="L7624">
            <v>4</v>
          </cell>
        </row>
        <row r="7625">
          <cell r="A7625" t="str">
            <v>M6</v>
          </cell>
          <cell r="B7625" t="str">
            <v>W26</v>
          </cell>
          <cell r="C7625">
            <v>43276</v>
          </cell>
          <cell r="D7625" t="str">
            <v>A</v>
          </cell>
          <cell r="E7625" t="str">
            <v>IN T/P</v>
          </cell>
          <cell r="G7625" t="str">
            <v>New</v>
          </cell>
          <cell r="H7625" t="str">
            <v>Clear View Cover</v>
          </cell>
          <cell r="J7625">
            <v>9</v>
          </cell>
          <cell r="L7625">
            <v>0</v>
          </cell>
        </row>
        <row r="7626">
          <cell r="A7626" t="str">
            <v>M6</v>
          </cell>
          <cell r="B7626" t="str">
            <v>W26</v>
          </cell>
          <cell r="C7626">
            <v>43276</v>
          </cell>
          <cell r="D7626" t="str">
            <v>A</v>
          </cell>
          <cell r="E7626" t="str">
            <v>IN T/P</v>
          </cell>
          <cell r="G7626" t="str">
            <v>New</v>
          </cell>
          <cell r="H7626" t="str">
            <v>Clear View Cover</v>
          </cell>
          <cell r="J7626">
            <v>240</v>
          </cell>
          <cell r="L7626">
            <v>0</v>
          </cell>
        </row>
        <row r="7627">
          <cell r="A7627" t="str">
            <v>M6</v>
          </cell>
          <cell r="B7627" t="str">
            <v>W26</v>
          </cell>
          <cell r="C7627">
            <v>43276</v>
          </cell>
          <cell r="D7627" t="str">
            <v>A</v>
          </cell>
          <cell r="E7627" t="str">
            <v>IN T/P</v>
          </cell>
          <cell r="G7627" t="str">
            <v>Old</v>
          </cell>
          <cell r="H7627" t="str">
            <v>Clear View Cover</v>
          </cell>
          <cell r="J7627">
            <v>27</v>
          </cell>
          <cell r="L7627">
            <v>0</v>
          </cell>
        </row>
        <row r="7628">
          <cell r="A7628" t="str">
            <v>M6</v>
          </cell>
          <cell r="B7628" t="str">
            <v>W26</v>
          </cell>
          <cell r="C7628">
            <v>43276</v>
          </cell>
          <cell r="D7628" t="str">
            <v>A</v>
          </cell>
          <cell r="E7628" t="str">
            <v>IN T/P</v>
          </cell>
          <cell r="G7628" t="str">
            <v>Old</v>
          </cell>
          <cell r="H7628" t="str">
            <v>Clear View Cover</v>
          </cell>
          <cell r="J7628">
            <v>606</v>
          </cell>
          <cell r="L7628">
            <v>0</v>
          </cell>
        </row>
        <row r="7629">
          <cell r="A7629" t="str">
            <v>M6</v>
          </cell>
          <cell r="B7629" t="str">
            <v>W26</v>
          </cell>
          <cell r="C7629">
            <v>43276</v>
          </cell>
          <cell r="D7629" t="str">
            <v>A</v>
          </cell>
          <cell r="E7629" t="str">
            <v>IN T/P</v>
          </cell>
          <cell r="G7629" t="str">
            <v>Old</v>
          </cell>
          <cell r="H7629" t="str">
            <v>Clear View Cover</v>
          </cell>
          <cell r="J7629">
            <v>753</v>
          </cell>
          <cell r="L7629">
            <v>4</v>
          </cell>
        </row>
        <row r="7630">
          <cell r="A7630" t="str">
            <v>M6</v>
          </cell>
          <cell r="B7630" t="str">
            <v>W26</v>
          </cell>
          <cell r="C7630">
            <v>43276</v>
          </cell>
          <cell r="D7630" t="str">
            <v>A</v>
          </cell>
          <cell r="E7630" t="str">
            <v>IN T/P</v>
          </cell>
          <cell r="G7630" t="str">
            <v>Old</v>
          </cell>
          <cell r="H7630" t="str">
            <v>Clear View Cover</v>
          </cell>
          <cell r="J7630">
            <v>780</v>
          </cell>
          <cell r="L7630">
            <v>0</v>
          </cell>
        </row>
        <row r="7631">
          <cell r="A7631" t="str">
            <v>M6</v>
          </cell>
          <cell r="B7631" t="str">
            <v>W26</v>
          </cell>
          <cell r="C7631">
            <v>43276</v>
          </cell>
          <cell r="D7631" t="str">
            <v>A</v>
          </cell>
          <cell r="E7631" t="str">
            <v>IN T/P</v>
          </cell>
          <cell r="G7631" t="str">
            <v>Old</v>
          </cell>
          <cell r="H7631" t="str">
            <v>Clear View Cover</v>
          </cell>
          <cell r="J7631">
            <v>231</v>
          </cell>
          <cell r="L7631">
            <v>0</v>
          </cell>
        </row>
        <row r="7632">
          <cell r="A7632" t="str">
            <v>M6</v>
          </cell>
          <cell r="B7632" t="str">
            <v>W26</v>
          </cell>
          <cell r="C7632">
            <v>43276</v>
          </cell>
          <cell r="D7632" t="str">
            <v>A</v>
          </cell>
          <cell r="E7632" t="str">
            <v>IN T/P</v>
          </cell>
          <cell r="G7632" t="str">
            <v>Old</v>
          </cell>
          <cell r="H7632" t="str">
            <v>Flip Cover</v>
          </cell>
          <cell r="J7632">
            <v>1200</v>
          </cell>
          <cell r="L7632">
            <v>0</v>
          </cell>
        </row>
        <row r="7633">
          <cell r="A7633" t="str">
            <v>M6</v>
          </cell>
          <cell r="B7633" t="str">
            <v>W26</v>
          </cell>
          <cell r="C7633">
            <v>43276</v>
          </cell>
          <cell r="D7633" t="str">
            <v>A</v>
          </cell>
          <cell r="E7633" t="str">
            <v>IN T/P</v>
          </cell>
          <cell r="G7633" t="str">
            <v>Old</v>
          </cell>
          <cell r="H7633" t="str">
            <v>Book cover</v>
          </cell>
          <cell r="J7633">
            <v>2120</v>
          </cell>
          <cell r="L7633">
            <v>4</v>
          </cell>
        </row>
        <row r="7634">
          <cell r="A7634" t="str">
            <v>M6</v>
          </cell>
          <cell r="B7634" t="str">
            <v>W26</v>
          </cell>
          <cell r="C7634">
            <v>43276</v>
          </cell>
          <cell r="D7634" t="str">
            <v>A</v>
          </cell>
          <cell r="E7634" t="str">
            <v>IN T/P</v>
          </cell>
          <cell r="G7634" t="str">
            <v>Old</v>
          </cell>
          <cell r="H7634" t="str">
            <v>Book cover</v>
          </cell>
          <cell r="J7634">
            <v>1004</v>
          </cell>
          <cell r="L7634">
            <v>0</v>
          </cell>
        </row>
        <row r="7635">
          <cell r="A7635" t="str">
            <v>M6</v>
          </cell>
          <cell r="B7635" t="str">
            <v>W26</v>
          </cell>
          <cell r="C7635">
            <v>43276</v>
          </cell>
          <cell r="D7635" t="str">
            <v>A</v>
          </cell>
          <cell r="E7635" t="str">
            <v>IN T/P</v>
          </cell>
          <cell r="G7635" t="str">
            <v>Old</v>
          </cell>
          <cell r="H7635" t="str">
            <v>Book cover</v>
          </cell>
          <cell r="J7635">
            <v>102</v>
          </cell>
          <cell r="L7635">
            <v>0</v>
          </cell>
        </row>
        <row r="7636">
          <cell r="A7636" t="str">
            <v>M6</v>
          </cell>
          <cell r="B7636" t="str">
            <v>W26</v>
          </cell>
          <cell r="C7636">
            <v>43276</v>
          </cell>
          <cell r="D7636" t="str">
            <v>A</v>
          </cell>
          <cell r="E7636" t="str">
            <v>IN T/P</v>
          </cell>
          <cell r="G7636" t="str">
            <v>Old</v>
          </cell>
          <cell r="H7636" t="str">
            <v>Book cover</v>
          </cell>
          <cell r="J7636">
            <v>137</v>
          </cell>
          <cell r="L7636">
            <v>0</v>
          </cell>
        </row>
        <row r="7637">
          <cell r="A7637" t="str">
            <v>M6</v>
          </cell>
          <cell r="B7637" t="str">
            <v>W26</v>
          </cell>
          <cell r="C7637">
            <v>43276</v>
          </cell>
          <cell r="D7637" t="str">
            <v>A</v>
          </cell>
          <cell r="E7637" t="str">
            <v>MAIN HEATING</v>
          </cell>
          <cell r="G7637" t="str">
            <v>Old</v>
          </cell>
          <cell r="H7637" t="str">
            <v>Clear View Cover</v>
          </cell>
          <cell r="J7637">
            <v>264</v>
          </cell>
          <cell r="L7637">
            <v>1</v>
          </cell>
        </row>
        <row r="7638">
          <cell r="A7638" t="str">
            <v>M6</v>
          </cell>
          <cell r="B7638" t="str">
            <v>W26</v>
          </cell>
          <cell r="C7638">
            <v>43276</v>
          </cell>
          <cell r="D7638" t="str">
            <v>A</v>
          </cell>
          <cell r="E7638" t="str">
            <v>MAIN HEATING</v>
          </cell>
          <cell r="G7638" t="str">
            <v>Old</v>
          </cell>
          <cell r="H7638" t="str">
            <v>Clear View Cover</v>
          </cell>
          <cell r="J7638">
            <v>231</v>
          </cell>
          <cell r="L7638">
            <v>0</v>
          </cell>
        </row>
        <row r="7639">
          <cell r="A7639" t="str">
            <v>M6</v>
          </cell>
          <cell r="B7639" t="str">
            <v>W26</v>
          </cell>
          <cell r="C7639">
            <v>43276</v>
          </cell>
          <cell r="D7639" t="str">
            <v>A</v>
          </cell>
          <cell r="E7639" t="str">
            <v>MAIN HEATING</v>
          </cell>
          <cell r="G7639" t="str">
            <v>Old</v>
          </cell>
          <cell r="H7639" t="str">
            <v>Book cover</v>
          </cell>
          <cell r="J7639">
            <v>22</v>
          </cell>
          <cell r="L7639">
            <v>0</v>
          </cell>
        </row>
        <row r="7640">
          <cell r="A7640" t="str">
            <v>M6</v>
          </cell>
          <cell r="B7640" t="str">
            <v>W26</v>
          </cell>
          <cell r="C7640">
            <v>43276</v>
          </cell>
          <cell r="D7640" t="str">
            <v>A</v>
          </cell>
          <cell r="E7640" t="str">
            <v>MAIN HEATING</v>
          </cell>
          <cell r="G7640" t="str">
            <v>Old</v>
          </cell>
          <cell r="H7640" t="str">
            <v>Book cover</v>
          </cell>
          <cell r="J7640">
            <v>13</v>
          </cell>
          <cell r="L7640">
            <v>0</v>
          </cell>
        </row>
        <row r="7641">
          <cell r="A7641" t="str">
            <v>M6</v>
          </cell>
          <cell r="B7641" t="str">
            <v>W26</v>
          </cell>
          <cell r="C7641">
            <v>43276</v>
          </cell>
          <cell r="D7641" t="str">
            <v>A</v>
          </cell>
          <cell r="E7641" t="str">
            <v>MAIN HEATING</v>
          </cell>
          <cell r="G7641" t="str">
            <v>Old</v>
          </cell>
          <cell r="H7641" t="str">
            <v>Flip Cover</v>
          </cell>
          <cell r="J7641">
            <v>529</v>
          </cell>
          <cell r="L7641">
            <v>3</v>
          </cell>
        </row>
        <row r="7642">
          <cell r="A7642" t="str">
            <v>M6</v>
          </cell>
          <cell r="B7642" t="str">
            <v>W26</v>
          </cell>
          <cell r="C7642">
            <v>43276</v>
          </cell>
          <cell r="D7642" t="str">
            <v>A</v>
          </cell>
          <cell r="E7642" t="str">
            <v>MAIN HEATING</v>
          </cell>
          <cell r="G7642" t="str">
            <v>Old</v>
          </cell>
          <cell r="H7642" t="str">
            <v>Flip Cover</v>
          </cell>
          <cell r="J7642">
            <v>1124</v>
          </cell>
          <cell r="L7642">
            <v>0</v>
          </cell>
        </row>
        <row r="7643">
          <cell r="A7643" t="str">
            <v>M6</v>
          </cell>
          <cell r="B7643" t="str">
            <v>W26</v>
          </cell>
          <cell r="C7643">
            <v>43276</v>
          </cell>
          <cell r="D7643" t="str">
            <v>A</v>
          </cell>
          <cell r="E7643" t="str">
            <v>EDGE COATING</v>
          </cell>
          <cell r="G7643" t="str">
            <v>Old</v>
          </cell>
          <cell r="H7643" t="str">
            <v>Book cover</v>
          </cell>
          <cell r="J7643">
            <v>1950</v>
          </cell>
          <cell r="L7643">
            <v>0</v>
          </cell>
        </row>
        <row r="7644">
          <cell r="A7644" t="str">
            <v>M6</v>
          </cell>
          <cell r="B7644" t="str">
            <v>W26</v>
          </cell>
          <cell r="C7644">
            <v>43276</v>
          </cell>
          <cell r="D7644" t="str">
            <v>A</v>
          </cell>
          <cell r="E7644" t="str">
            <v>EDGE COATING</v>
          </cell>
          <cell r="G7644" t="str">
            <v>Old</v>
          </cell>
          <cell r="H7644" t="str">
            <v>Book cover</v>
          </cell>
          <cell r="J7644">
            <v>29</v>
          </cell>
          <cell r="L7644">
            <v>0</v>
          </cell>
        </row>
        <row r="7645">
          <cell r="A7645" t="str">
            <v>M6</v>
          </cell>
          <cell r="B7645" t="str">
            <v>W26</v>
          </cell>
          <cell r="C7645">
            <v>43276</v>
          </cell>
          <cell r="D7645" t="str">
            <v>A</v>
          </cell>
          <cell r="E7645" t="str">
            <v>EDGE COATING</v>
          </cell>
          <cell r="G7645" t="str">
            <v>Old</v>
          </cell>
          <cell r="H7645" t="str">
            <v>Book cover</v>
          </cell>
          <cell r="J7645">
            <v>409</v>
          </cell>
          <cell r="L7645">
            <v>0</v>
          </cell>
        </row>
        <row r="7646">
          <cell r="A7646" t="str">
            <v>M6</v>
          </cell>
          <cell r="B7646" t="str">
            <v>W26</v>
          </cell>
          <cell r="C7646">
            <v>43276</v>
          </cell>
          <cell r="D7646" t="str">
            <v>A</v>
          </cell>
          <cell r="E7646" t="str">
            <v>EDGE COATING</v>
          </cell>
          <cell r="G7646" t="str">
            <v>Old</v>
          </cell>
          <cell r="H7646" t="str">
            <v>Book cover</v>
          </cell>
          <cell r="J7646">
            <v>39</v>
          </cell>
          <cell r="L7646">
            <v>0</v>
          </cell>
        </row>
        <row r="7647">
          <cell r="A7647" t="str">
            <v>M6</v>
          </cell>
          <cell r="B7647" t="str">
            <v>W26</v>
          </cell>
          <cell r="C7647">
            <v>43276</v>
          </cell>
          <cell r="D7647" t="str">
            <v>A</v>
          </cell>
          <cell r="E7647" t="str">
            <v>EDGE COATING</v>
          </cell>
          <cell r="G7647" t="str">
            <v>Old</v>
          </cell>
          <cell r="H7647" t="str">
            <v>Book cover</v>
          </cell>
          <cell r="J7647">
            <v>1004</v>
          </cell>
          <cell r="L7647">
            <v>0</v>
          </cell>
        </row>
        <row r="7648">
          <cell r="A7648" t="str">
            <v>M6</v>
          </cell>
          <cell r="B7648" t="str">
            <v>W26</v>
          </cell>
          <cell r="C7648">
            <v>43276</v>
          </cell>
          <cell r="D7648" t="str">
            <v>A</v>
          </cell>
          <cell r="E7648" t="str">
            <v>EDGE COATING</v>
          </cell>
          <cell r="G7648" t="str">
            <v>Old</v>
          </cell>
          <cell r="H7648" t="str">
            <v>Book cover</v>
          </cell>
          <cell r="J7648">
            <v>98</v>
          </cell>
          <cell r="L7648">
            <v>0</v>
          </cell>
        </row>
        <row r="7649">
          <cell r="A7649" t="str">
            <v>M6</v>
          </cell>
          <cell r="B7649" t="str">
            <v>W26</v>
          </cell>
          <cell r="C7649">
            <v>43276</v>
          </cell>
          <cell r="D7649" t="str">
            <v>A</v>
          </cell>
          <cell r="E7649" t="str">
            <v>EDGE COATING</v>
          </cell>
          <cell r="G7649" t="str">
            <v>Old</v>
          </cell>
          <cell r="H7649" t="str">
            <v>Book cover</v>
          </cell>
          <cell r="J7649">
            <v>117</v>
          </cell>
          <cell r="L7649">
            <v>0</v>
          </cell>
        </row>
        <row r="7650">
          <cell r="A7650" t="str">
            <v>M6</v>
          </cell>
          <cell r="B7650" t="str">
            <v>W26</v>
          </cell>
          <cell r="C7650">
            <v>43276</v>
          </cell>
          <cell r="D7650" t="str">
            <v>A</v>
          </cell>
          <cell r="E7650" t="str">
            <v>EDGE COATING</v>
          </cell>
          <cell r="G7650" t="str">
            <v>Old</v>
          </cell>
          <cell r="H7650" t="str">
            <v>Book cover</v>
          </cell>
          <cell r="J7650">
            <v>220</v>
          </cell>
          <cell r="L7650">
            <v>0</v>
          </cell>
        </row>
        <row r="7651">
          <cell r="A7651" t="str">
            <v>M6</v>
          </cell>
          <cell r="B7651" t="str">
            <v>W26</v>
          </cell>
          <cell r="C7651">
            <v>43276</v>
          </cell>
          <cell r="D7651" t="str">
            <v>A</v>
          </cell>
          <cell r="E7651" t="str">
            <v>EDGE COATING</v>
          </cell>
          <cell r="G7651" t="str">
            <v>Old</v>
          </cell>
          <cell r="H7651" t="str">
            <v>Book cover</v>
          </cell>
          <cell r="J7651">
            <v>193</v>
          </cell>
          <cell r="L7651">
            <v>0</v>
          </cell>
        </row>
        <row r="7652">
          <cell r="A7652" t="str">
            <v>M6</v>
          </cell>
          <cell r="B7652" t="str">
            <v>W26</v>
          </cell>
          <cell r="C7652">
            <v>43276</v>
          </cell>
          <cell r="D7652" t="str">
            <v>A</v>
          </cell>
          <cell r="E7652" t="str">
            <v>EDGE COATING</v>
          </cell>
          <cell r="G7652" t="str">
            <v>Old</v>
          </cell>
          <cell r="H7652" t="str">
            <v>Book cover</v>
          </cell>
          <cell r="J7652">
            <v>56</v>
          </cell>
          <cell r="L7652">
            <v>0</v>
          </cell>
        </row>
        <row r="7653">
          <cell r="A7653" t="str">
            <v>M6</v>
          </cell>
          <cell r="B7653" t="str">
            <v>W26</v>
          </cell>
          <cell r="C7653">
            <v>43276</v>
          </cell>
          <cell r="D7653" t="str">
            <v>A</v>
          </cell>
          <cell r="E7653" t="str">
            <v>EDGE COATING</v>
          </cell>
          <cell r="G7653" t="str">
            <v>New</v>
          </cell>
          <cell r="H7653" t="str">
            <v>Clear View Cover</v>
          </cell>
          <cell r="J7653">
            <v>232</v>
          </cell>
          <cell r="L7653">
            <v>0</v>
          </cell>
        </row>
        <row r="7654">
          <cell r="A7654" t="str">
            <v>M6</v>
          </cell>
          <cell r="B7654" t="str">
            <v>W26</v>
          </cell>
          <cell r="C7654">
            <v>43276</v>
          </cell>
          <cell r="D7654" t="str">
            <v>A</v>
          </cell>
          <cell r="E7654" t="str">
            <v>EDGE COATING</v>
          </cell>
          <cell r="G7654" t="str">
            <v>New</v>
          </cell>
          <cell r="H7654" t="str">
            <v>Clear View Cover</v>
          </cell>
          <cell r="J7654">
            <v>403</v>
          </cell>
          <cell r="L7654">
            <v>0</v>
          </cell>
        </row>
        <row r="7655">
          <cell r="A7655" t="str">
            <v>M6</v>
          </cell>
          <cell r="B7655" t="str">
            <v>W26</v>
          </cell>
          <cell r="C7655">
            <v>43276</v>
          </cell>
          <cell r="D7655" t="str">
            <v>A</v>
          </cell>
          <cell r="E7655" t="str">
            <v>EDGE COATING</v>
          </cell>
          <cell r="G7655" t="str">
            <v>New</v>
          </cell>
          <cell r="H7655" t="str">
            <v>Clear View Cover</v>
          </cell>
          <cell r="J7655">
            <v>1033</v>
          </cell>
          <cell r="L7655">
            <v>0</v>
          </cell>
        </row>
        <row r="7656">
          <cell r="A7656" t="str">
            <v>M6</v>
          </cell>
          <cell r="B7656" t="str">
            <v>W26</v>
          </cell>
          <cell r="C7656">
            <v>43276</v>
          </cell>
          <cell r="D7656" t="str">
            <v>A</v>
          </cell>
          <cell r="E7656" t="str">
            <v>EDGE COATING</v>
          </cell>
          <cell r="G7656" t="str">
            <v>New</v>
          </cell>
          <cell r="H7656" t="str">
            <v>Clear View Cover</v>
          </cell>
          <cell r="J7656">
            <v>1004</v>
          </cell>
          <cell r="L7656">
            <v>0</v>
          </cell>
        </row>
        <row r="7657">
          <cell r="A7657" t="str">
            <v>M6</v>
          </cell>
          <cell r="B7657" t="str">
            <v>W26</v>
          </cell>
          <cell r="C7657">
            <v>43276</v>
          </cell>
          <cell r="D7657" t="str">
            <v>A</v>
          </cell>
          <cell r="E7657" t="str">
            <v>EDGE COATING</v>
          </cell>
          <cell r="G7657" t="str">
            <v>Old</v>
          </cell>
          <cell r="H7657" t="str">
            <v>Clear View Cover</v>
          </cell>
          <cell r="J7657">
            <v>242</v>
          </cell>
          <cell r="L7657">
            <v>0</v>
          </cell>
        </row>
        <row r="7658">
          <cell r="A7658" t="str">
            <v>M6</v>
          </cell>
          <cell r="B7658" t="str">
            <v>W26</v>
          </cell>
          <cell r="C7658">
            <v>43276</v>
          </cell>
          <cell r="D7658" t="str">
            <v>A</v>
          </cell>
          <cell r="E7658" t="str">
            <v>EDGE COATING</v>
          </cell>
          <cell r="G7658" t="str">
            <v>Old</v>
          </cell>
          <cell r="H7658" t="str">
            <v>Clear View Cover</v>
          </cell>
          <cell r="J7658">
            <v>58</v>
          </cell>
          <cell r="L7658">
            <v>0</v>
          </cell>
        </row>
        <row r="7659">
          <cell r="A7659" t="str">
            <v>M6</v>
          </cell>
          <cell r="B7659" t="str">
            <v>W26</v>
          </cell>
          <cell r="C7659">
            <v>43276</v>
          </cell>
          <cell r="D7659" t="str">
            <v>A</v>
          </cell>
          <cell r="E7659" t="str">
            <v>EDGE COATING</v>
          </cell>
          <cell r="G7659" t="str">
            <v>Old</v>
          </cell>
          <cell r="H7659" t="str">
            <v>Clear View Cover</v>
          </cell>
          <cell r="J7659">
            <v>34</v>
          </cell>
          <cell r="L7659">
            <v>0</v>
          </cell>
        </row>
        <row r="7660">
          <cell r="A7660" t="str">
            <v>M6</v>
          </cell>
          <cell r="B7660" t="str">
            <v>W26</v>
          </cell>
          <cell r="C7660">
            <v>43276</v>
          </cell>
          <cell r="D7660" t="str">
            <v>A</v>
          </cell>
          <cell r="E7660" t="str">
            <v>EDGE COATING</v>
          </cell>
          <cell r="G7660" t="str">
            <v>Old</v>
          </cell>
          <cell r="H7660" t="str">
            <v>Flip Cover</v>
          </cell>
          <cell r="J7660">
            <v>1111</v>
          </cell>
          <cell r="L7660">
            <v>0</v>
          </cell>
        </row>
        <row r="7661">
          <cell r="A7661" t="str">
            <v>M6</v>
          </cell>
          <cell r="B7661" t="str">
            <v>W26</v>
          </cell>
          <cell r="C7661">
            <v>43276</v>
          </cell>
          <cell r="D7661" t="str">
            <v>A</v>
          </cell>
          <cell r="E7661" t="str">
            <v>EDGE COATING</v>
          </cell>
          <cell r="G7661" t="str">
            <v>Old</v>
          </cell>
          <cell r="H7661" t="str">
            <v>Flip Cover</v>
          </cell>
          <cell r="J7661">
            <v>88</v>
          </cell>
          <cell r="L7661">
            <v>0</v>
          </cell>
        </row>
        <row r="7662">
          <cell r="A7662" t="str">
            <v>M6</v>
          </cell>
          <cell r="B7662" t="str">
            <v>W26</v>
          </cell>
          <cell r="C7662">
            <v>43276</v>
          </cell>
          <cell r="D7662" t="str">
            <v>A</v>
          </cell>
          <cell r="E7662" t="str">
            <v>ASSY</v>
          </cell>
          <cell r="G7662" t="str">
            <v>Old</v>
          </cell>
          <cell r="H7662" t="str">
            <v>Book cover</v>
          </cell>
          <cell r="J7662">
            <v>2293</v>
          </cell>
          <cell r="L7662">
            <v>13</v>
          </cell>
        </row>
        <row r="7663">
          <cell r="A7663" t="str">
            <v>M6</v>
          </cell>
          <cell r="B7663" t="str">
            <v>W26</v>
          </cell>
          <cell r="C7663">
            <v>43276</v>
          </cell>
          <cell r="D7663" t="str">
            <v>A</v>
          </cell>
          <cell r="E7663" t="str">
            <v>ASSY</v>
          </cell>
          <cell r="G7663" t="str">
            <v>Old</v>
          </cell>
          <cell r="H7663" t="str">
            <v>Book cover</v>
          </cell>
          <cell r="J7663">
            <v>72</v>
          </cell>
          <cell r="L7663">
            <v>0</v>
          </cell>
        </row>
        <row r="7664">
          <cell r="A7664" t="str">
            <v>M6</v>
          </cell>
          <cell r="B7664" t="str">
            <v>W26</v>
          </cell>
          <cell r="C7664">
            <v>43276</v>
          </cell>
          <cell r="D7664" t="str">
            <v>A</v>
          </cell>
          <cell r="E7664" t="str">
            <v>ASSY</v>
          </cell>
          <cell r="G7664" t="str">
            <v>Old</v>
          </cell>
          <cell r="H7664" t="str">
            <v>Book cover</v>
          </cell>
          <cell r="J7664">
            <v>230</v>
          </cell>
          <cell r="L7664">
            <v>6</v>
          </cell>
        </row>
        <row r="7665">
          <cell r="A7665" t="str">
            <v>M6</v>
          </cell>
          <cell r="B7665" t="str">
            <v>W26</v>
          </cell>
          <cell r="C7665">
            <v>43276</v>
          </cell>
          <cell r="D7665" t="str">
            <v>A</v>
          </cell>
          <cell r="E7665" t="str">
            <v>ASSY</v>
          </cell>
          <cell r="G7665" t="str">
            <v>Old</v>
          </cell>
          <cell r="H7665" t="str">
            <v>Book cover</v>
          </cell>
          <cell r="J7665">
            <v>198</v>
          </cell>
          <cell r="L7665">
            <v>1</v>
          </cell>
        </row>
        <row r="7666">
          <cell r="A7666" t="str">
            <v>M6</v>
          </cell>
          <cell r="B7666" t="str">
            <v>W26</v>
          </cell>
          <cell r="C7666">
            <v>43276</v>
          </cell>
          <cell r="D7666" t="str">
            <v>A</v>
          </cell>
          <cell r="E7666" t="str">
            <v>ASSY</v>
          </cell>
          <cell r="G7666" t="str">
            <v>Old</v>
          </cell>
          <cell r="H7666" t="str">
            <v>Book cover</v>
          </cell>
          <cell r="J7666">
            <v>73</v>
          </cell>
          <cell r="L7666">
            <v>0</v>
          </cell>
        </row>
        <row r="7667">
          <cell r="A7667" t="str">
            <v>M6</v>
          </cell>
          <cell r="B7667" t="str">
            <v>W26</v>
          </cell>
          <cell r="C7667">
            <v>43276</v>
          </cell>
          <cell r="D7667" t="str">
            <v>A</v>
          </cell>
          <cell r="E7667" t="str">
            <v>ASSY</v>
          </cell>
          <cell r="G7667" t="str">
            <v>Old</v>
          </cell>
          <cell r="H7667" t="str">
            <v>Book cover</v>
          </cell>
          <cell r="J7667">
            <v>90</v>
          </cell>
          <cell r="L7667">
            <v>0</v>
          </cell>
        </row>
        <row r="7668">
          <cell r="A7668" t="str">
            <v>M6</v>
          </cell>
          <cell r="B7668" t="str">
            <v>W26</v>
          </cell>
          <cell r="C7668">
            <v>43276</v>
          </cell>
          <cell r="D7668" t="str">
            <v>A</v>
          </cell>
          <cell r="E7668" t="str">
            <v>ASSY</v>
          </cell>
          <cell r="G7668" t="str">
            <v>Old</v>
          </cell>
          <cell r="H7668" t="str">
            <v>Book cover</v>
          </cell>
          <cell r="J7668">
            <v>50</v>
          </cell>
          <cell r="L7668">
            <v>0</v>
          </cell>
        </row>
        <row r="7669">
          <cell r="A7669" t="str">
            <v>M6</v>
          </cell>
          <cell r="B7669" t="str">
            <v>W26</v>
          </cell>
          <cell r="C7669">
            <v>43276</v>
          </cell>
          <cell r="D7669" t="str">
            <v>A</v>
          </cell>
          <cell r="E7669" t="str">
            <v>ASSY</v>
          </cell>
          <cell r="G7669" t="str">
            <v>Old</v>
          </cell>
          <cell r="H7669" t="str">
            <v>Book cover</v>
          </cell>
          <cell r="J7669">
            <v>150</v>
          </cell>
          <cell r="L7669">
            <v>0</v>
          </cell>
        </row>
        <row r="7670">
          <cell r="A7670" t="str">
            <v>M6</v>
          </cell>
          <cell r="B7670" t="str">
            <v>W26</v>
          </cell>
          <cell r="C7670">
            <v>43276</v>
          </cell>
          <cell r="D7670" t="str">
            <v>A</v>
          </cell>
          <cell r="E7670" t="str">
            <v>ASSY</v>
          </cell>
          <cell r="G7670" t="str">
            <v>Old</v>
          </cell>
          <cell r="H7670" t="str">
            <v>Book cover</v>
          </cell>
          <cell r="J7670">
            <v>102</v>
          </cell>
          <cell r="L7670">
            <v>0</v>
          </cell>
        </row>
        <row r="7671">
          <cell r="A7671" t="str">
            <v>M6</v>
          </cell>
          <cell r="B7671" t="str">
            <v>W26</v>
          </cell>
          <cell r="C7671">
            <v>43276</v>
          </cell>
          <cell r="D7671" t="str">
            <v>A</v>
          </cell>
          <cell r="E7671" t="str">
            <v>ASSY</v>
          </cell>
          <cell r="G7671" t="str">
            <v>Old</v>
          </cell>
          <cell r="H7671" t="str">
            <v>Book cover</v>
          </cell>
          <cell r="J7671">
            <v>135</v>
          </cell>
          <cell r="L7671">
            <v>0</v>
          </cell>
        </row>
        <row r="7672">
          <cell r="A7672" t="str">
            <v>M6</v>
          </cell>
          <cell r="B7672" t="str">
            <v>W26</v>
          </cell>
          <cell r="C7672">
            <v>43276</v>
          </cell>
          <cell r="D7672" t="str">
            <v>A</v>
          </cell>
          <cell r="E7672" t="str">
            <v>ASSY</v>
          </cell>
          <cell r="G7672" t="str">
            <v>Old</v>
          </cell>
          <cell r="H7672" t="str">
            <v>Book cover</v>
          </cell>
          <cell r="J7672">
            <v>919</v>
          </cell>
          <cell r="L7672">
            <v>0</v>
          </cell>
        </row>
        <row r="7673">
          <cell r="A7673">
            <v>0</v>
          </cell>
          <cell r="B7673">
            <v>0</v>
          </cell>
          <cell r="C7673">
            <v>0</v>
          </cell>
          <cell r="D7673">
            <v>0</v>
          </cell>
          <cell r="E7673">
            <v>0</v>
          </cell>
          <cell r="G7673">
            <v>0</v>
          </cell>
          <cell r="H7673">
            <v>0</v>
          </cell>
          <cell r="J7673">
            <v>0</v>
          </cell>
          <cell r="L7673">
            <v>0</v>
          </cell>
        </row>
        <row r="7674">
          <cell r="A7674">
            <v>0</v>
          </cell>
          <cell r="B7674">
            <v>0</v>
          </cell>
          <cell r="C7674">
            <v>0</v>
          </cell>
          <cell r="D7674">
            <v>0</v>
          </cell>
          <cell r="E7674">
            <v>0</v>
          </cell>
          <cell r="G7674">
            <v>0</v>
          </cell>
          <cell r="H7674">
            <v>0</v>
          </cell>
          <cell r="J7674">
            <v>0</v>
          </cell>
          <cell r="L7674">
            <v>0</v>
          </cell>
        </row>
        <row r="7675">
          <cell r="A7675">
            <v>0</v>
          </cell>
          <cell r="B7675">
            <v>0</v>
          </cell>
          <cell r="C7675">
            <v>0</v>
          </cell>
          <cell r="D7675">
            <v>0</v>
          </cell>
          <cell r="E7675">
            <v>0</v>
          </cell>
          <cell r="G7675">
            <v>0</v>
          </cell>
          <cell r="H7675">
            <v>0</v>
          </cell>
          <cell r="J7675">
            <v>0</v>
          </cell>
          <cell r="L7675">
            <v>0</v>
          </cell>
        </row>
        <row r="7676">
          <cell r="A7676">
            <v>0</v>
          </cell>
          <cell r="B7676">
            <v>0</v>
          </cell>
          <cell r="C7676">
            <v>0</v>
          </cell>
          <cell r="D7676">
            <v>0</v>
          </cell>
          <cell r="E7676">
            <v>0</v>
          </cell>
          <cell r="G7676">
            <v>0</v>
          </cell>
          <cell r="H7676">
            <v>0</v>
          </cell>
          <cell r="J7676">
            <v>0</v>
          </cell>
          <cell r="L7676">
            <v>0</v>
          </cell>
        </row>
        <row r="7677">
          <cell r="A7677">
            <v>0</v>
          </cell>
          <cell r="B7677">
            <v>0</v>
          </cell>
          <cell r="C7677">
            <v>0</v>
          </cell>
          <cell r="D7677">
            <v>0</v>
          </cell>
          <cell r="E7677">
            <v>0</v>
          </cell>
          <cell r="G7677">
            <v>0</v>
          </cell>
          <cell r="H7677">
            <v>0</v>
          </cell>
          <cell r="J7677">
            <v>0</v>
          </cell>
          <cell r="L7677">
            <v>0</v>
          </cell>
        </row>
        <row r="7678">
          <cell r="A7678">
            <v>0</v>
          </cell>
          <cell r="B7678">
            <v>0</v>
          </cell>
          <cell r="C7678">
            <v>0</v>
          </cell>
          <cell r="D7678">
            <v>0</v>
          </cell>
          <cell r="E7678">
            <v>0</v>
          </cell>
          <cell r="G7678">
            <v>0</v>
          </cell>
          <cell r="H7678">
            <v>0</v>
          </cell>
          <cell r="J7678">
            <v>0</v>
          </cell>
          <cell r="L7678">
            <v>0</v>
          </cell>
        </row>
        <row r="7679">
          <cell r="A7679">
            <v>0</v>
          </cell>
          <cell r="B7679">
            <v>0</v>
          </cell>
          <cell r="C7679">
            <v>0</v>
          </cell>
          <cell r="D7679">
            <v>0</v>
          </cell>
          <cell r="E7679">
            <v>0</v>
          </cell>
          <cell r="G7679">
            <v>0</v>
          </cell>
          <cell r="H7679">
            <v>0</v>
          </cell>
          <cell r="J7679">
            <v>0</v>
          </cell>
          <cell r="L7679">
            <v>0</v>
          </cell>
        </row>
        <row r="7680">
          <cell r="A7680">
            <v>0</v>
          </cell>
          <cell r="B7680">
            <v>0</v>
          </cell>
          <cell r="C7680">
            <v>0</v>
          </cell>
          <cell r="D7680">
            <v>0</v>
          </cell>
          <cell r="E7680">
            <v>0</v>
          </cell>
          <cell r="G7680">
            <v>0</v>
          </cell>
          <cell r="H7680">
            <v>0</v>
          </cell>
          <cell r="J7680">
            <v>0</v>
          </cell>
          <cell r="L7680">
            <v>0</v>
          </cell>
        </row>
        <row r="7681">
          <cell r="A7681">
            <v>0</v>
          </cell>
          <cell r="B7681">
            <v>0</v>
          </cell>
          <cell r="C7681">
            <v>0</v>
          </cell>
          <cell r="D7681">
            <v>0</v>
          </cell>
          <cell r="E7681">
            <v>0</v>
          </cell>
          <cell r="G7681">
            <v>0</v>
          </cell>
          <cell r="H7681">
            <v>0</v>
          </cell>
          <cell r="J7681">
            <v>0</v>
          </cell>
          <cell r="L7681">
            <v>0</v>
          </cell>
        </row>
        <row r="7682">
          <cell r="A7682">
            <v>0</v>
          </cell>
          <cell r="B7682">
            <v>0</v>
          </cell>
          <cell r="C7682">
            <v>0</v>
          </cell>
          <cell r="D7682">
            <v>0</v>
          </cell>
          <cell r="E7682">
            <v>0</v>
          </cell>
          <cell r="G7682">
            <v>0</v>
          </cell>
          <cell r="H7682">
            <v>0</v>
          </cell>
          <cell r="J7682">
            <v>0</v>
          </cell>
          <cell r="L7682">
            <v>0</v>
          </cell>
        </row>
        <row r="7683">
          <cell r="A7683">
            <v>0</v>
          </cell>
          <cell r="B7683">
            <v>0</v>
          </cell>
          <cell r="C7683">
            <v>0</v>
          </cell>
          <cell r="D7683">
            <v>0</v>
          </cell>
          <cell r="E7683">
            <v>0</v>
          </cell>
          <cell r="G7683">
            <v>0</v>
          </cell>
          <cell r="H7683">
            <v>0</v>
          </cell>
          <cell r="J7683">
            <v>0</v>
          </cell>
          <cell r="L7683">
            <v>0</v>
          </cell>
        </row>
        <row r="7684">
          <cell r="A7684">
            <v>0</v>
          </cell>
          <cell r="B7684">
            <v>0</v>
          </cell>
          <cell r="C7684">
            <v>0</v>
          </cell>
          <cell r="D7684">
            <v>0</v>
          </cell>
          <cell r="E7684">
            <v>0</v>
          </cell>
          <cell r="G7684">
            <v>0</v>
          </cell>
          <cell r="H7684">
            <v>0</v>
          </cell>
          <cell r="J7684">
            <v>0</v>
          </cell>
          <cell r="L7684">
            <v>0</v>
          </cell>
        </row>
        <row r="7685">
          <cell r="A7685">
            <v>0</v>
          </cell>
          <cell r="B7685">
            <v>0</v>
          </cell>
          <cell r="C7685">
            <v>0</v>
          </cell>
          <cell r="D7685">
            <v>0</v>
          </cell>
          <cell r="E7685">
            <v>0</v>
          </cell>
          <cell r="G7685">
            <v>0</v>
          </cell>
          <cell r="H7685">
            <v>0</v>
          </cell>
          <cell r="J7685">
            <v>0</v>
          </cell>
          <cell r="L7685">
            <v>0</v>
          </cell>
        </row>
        <row r="7686">
          <cell r="A7686">
            <v>0</v>
          </cell>
          <cell r="B7686">
            <v>0</v>
          </cell>
          <cell r="C7686">
            <v>0</v>
          </cell>
          <cell r="D7686">
            <v>0</v>
          </cell>
          <cell r="E7686">
            <v>0</v>
          </cell>
          <cell r="G7686">
            <v>0</v>
          </cell>
          <cell r="H7686">
            <v>0</v>
          </cell>
          <cell r="J7686">
            <v>0</v>
          </cell>
          <cell r="L7686">
            <v>0</v>
          </cell>
        </row>
        <row r="7687">
          <cell r="A7687">
            <v>0</v>
          </cell>
          <cell r="B7687">
            <v>0</v>
          </cell>
          <cell r="C7687">
            <v>0</v>
          </cell>
          <cell r="D7687">
            <v>0</v>
          </cell>
          <cell r="E7687">
            <v>0</v>
          </cell>
          <cell r="G7687">
            <v>0</v>
          </cell>
          <cell r="H7687">
            <v>0</v>
          </cell>
          <cell r="J7687">
            <v>0</v>
          </cell>
          <cell r="L7687">
            <v>0</v>
          </cell>
        </row>
        <row r="7688">
          <cell r="A7688">
            <v>0</v>
          </cell>
          <cell r="B7688">
            <v>0</v>
          </cell>
          <cell r="C7688">
            <v>0</v>
          </cell>
          <cell r="D7688">
            <v>0</v>
          </cell>
          <cell r="E7688">
            <v>0</v>
          </cell>
          <cell r="G7688">
            <v>0</v>
          </cell>
          <cell r="H7688">
            <v>0</v>
          </cell>
          <cell r="J7688">
            <v>0</v>
          </cell>
          <cell r="L7688">
            <v>0</v>
          </cell>
        </row>
        <row r="7689">
          <cell r="A7689">
            <v>0</v>
          </cell>
          <cell r="B7689">
            <v>0</v>
          </cell>
          <cell r="C7689">
            <v>0</v>
          </cell>
          <cell r="D7689">
            <v>0</v>
          </cell>
          <cell r="E7689">
            <v>0</v>
          </cell>
          <cell r="G7689">
            <v>0</v>
          </cell>
          <cell r="H7689">
            <v>0</v>
          </cell>
          <cell r="J7689">
            <v>0</v>
          </cell>
          <cell r="L7689">
            <v>0</v>
          </cell>
        </row>
        <row r="7690">
          <cell r="A7690">
            <v>0</v>
          </cell>
          <cell r="B7690">
            <v>0</v>
          </cell>
          <cell r="C7690">
            <v>0</v>
          </cell>
          <cell r="D7690">
            <v>0</v>
          </cell>
          <cell r="E7690">
            <v>0</v>
          </cell>
          <cell r="G7690">
            <v>0</v>
          </cell>
          <cell r="H7690">
            <v>0</v>
          </cell>
          <cell r="J7690">
            <v>0</v>
          </cell>
          <cell r="L7690">
            <v>0</v>
          </cell>
        </row>
        <row r="7691">
          <cell r="A7691">
            <v>0</v>
          </cell>
          <cell r="B7691">
            <v>0</v>
          </cell>
          <cell r="C7691">
            <v>0</v>
          </cell>
          <cell r="D7691">
            <v>0</v>
          </cell>
          <cell r="E7691">
            <v>0</v>
          </cell>
          <cell r="G7691">
            <v>0</v>
          </cell>
          <cell r="H7691">
            <v>0</v>
          </cell>
          <cell r="J7691">
            <v>0</v>
          </cell>
          <cell r="L7691">
            <v>0</v>
          </cell>
        </row>
        <row r="7692">
          <cell r="A7692">
            <v>0</v>
          </cell>
          <cell r="B7692">
            <v>0</v>
          </cell>
          <cell r="C7692">
            <v>0</v>
          </cell>
          <cell r="D7692">
            <v>0</v>
          </cell>
          <cell r="E7692">
            <v>0</v>
          </cell>
          <cell r="G7692">
            <v>0</v>
          </cell>
          <cell r="H7692">
            <v>0</v>
          </cell>
          <cell r="J7692">
            <v>0</v>
          </cell>
          <cell r="L7692">
            <v>0</v>
          </cell>
        </row>
        <row r="7693">
          <cell r="A7693">
            <v>0</v>
          </cell>
          <cell r="B7693">
            <v>0</v>
          </cell>
          <cell r="C7693">
            <v>0</v>
          </cell>
          <cell r="D7693">
            <v>0</v>
          </cell>
          <cell r="E7693">
            <v>0</v>
          </cell>
          <cell r="G7693">
            <v>0</v>
          </cell>
          <cell r="H7693">
            <v>0</v>
          </cell>
          <cell r="J7693">
            <v>0</v>
          </cell>
          <cell r="L7693">
            <v>0</v>
          </cell>
        </row>
        <row r="7694">
          <cell r="A7694">
            <v>0</v>
          </cell>
          <cell r="B7694">
            <v>0</v>
          </cell>
          <cell r="C7694">
            <v>0</v>
          </cell>
          <cell r="D7694">
            <v>0</v>
          </cell>
          <cell r="E7694">
            <v>0</v>
          </cell>
          <cell r="G7694">
            <v>0</v>
          </cell>
          <cell r="H7694">
            <v>0</v>
          </cell>
          <cell r="J7694">
            <v>0</v>
          </cell>
          <cell r="L7694">
            <v>0</v>
          </cell>
        </row>
        <row r="7695">
          <cell r="A7695">
            <v>0</v>
          </cell>
          <cell r="B7695">
            <v>0</v>
          </cell>
          <cell r="C7695">
            <v>0</v>
          </cell>
          <cell r="D7695">
            <v>0</v>
          </cell>
          <cell r="E7695">
            <v>0</v>
          </cell>
          <cell r="G7695">
            <v>0</v>
          </cell>
          <cell r="H7695">
            <v>0</v>
          </cell>
          <cell r="J7695">
            <v>0</v>
          </cell>
          <cell r="L7695">
            <v>0</v>
          </cell>
        </row>
        <row r="7696">
          <cell r="A7696">
            <v>0</v>
          </cell>
          <cell r="B7696">
            <v>0</v>
          </cell>
          <cell r="C7696">
            <v>0</v>
          </cell>
          <cell r="D7696">
            <v>0</v>
          </cell>
          <cell r="E7696">
            <v>0</v>
          </cell>
          <cell r="G7696">
            <v>0</v>
          </cell>
          <cell r="H7696">
            <v>0</v>
          </cell>
          <cell r="J7696">
            <v>0</v>
          </cell>
          <cell r="L7696">
            <v>0</v>
          </cell>
        </row>
        <row r="7697">
          <cell r="A7697">
            <v>0</v>
          </cell>
          <cell r="B7697">
            <v>0</v>
          </cell>
          <cell r="C7697">
            <v>0</v>
          </cell>
          <cell r="D7697">
            <v>0</v>
          </cell>
          <cell r="E7697">
            <v>0</v>
          </cell>
          <cell r="G7697">
            <v>0</v>
          </cell>
          <cell r="H7697">
            <v>0</v>
          </cell>
          <cell r="J7697">
            <v>0</v>
          </cell>
          <cell r="L7697">
            <v>0</v>
          </cell>
        </row>
        <row r="7698">
          <cell r="A7698">
            <v>0</v>
          </cell>
          <cell r="B7698">
            <v>0</v>
          </cell>
          <cell r="C7698">
            <v>0</v>
          </cell>
          <cell r="D7698">
            <v>0</v>
          </cell>
          <cell r="E7698">
            <v>0</v>
          </cell>
          <cell r="G7698">
            <v>0</v>
          </cell>
          <cell r="H7698">
            <v>0</v>
          </cell>
          <cell r="J7698">
            <v>0</v>
          </cell>
          <cell r="L7698">
            <v>0</v>
          </cell>
        </row>
        <row r="7699">
          <cell r="A7699">
            <v>0</v>
          </cell>
          <cell r="B7699">
            <v>0</v>
          </cell>
          <cell r="C7699">
            <v>0</v>
          </cell>
          <cell r="D7699">
            <v>0</v>
          </cell>
          <cell r="E7699">
            <v>0</v>
          </cell>
          <cell r="G7699">
            <v>0</v>
          </cell>
          <cell r="H7699">
            <v>0</v>
          </cell>
          <cell r="J7699">
            <v>0</v>
          </cell>
          <cell r="L7699">
            <v>0</v>
          </cell>
        </row>
        <row r="7700">
          <cell r="A7700">
            <v>0</v>
          </cell>
          <cell r="B7700">
            <v>0</v>
          </cell>
          <cell r="C7700">
            <v>0</v>
          </cell>
          <cell r="D7700">
            <v>0</v>
          </cell>
          <cell r="E7700">
            <v>0</v>
          </cell>
          <cell r="G7700">
            <v>0</v>
          </cell>
          <cell r="H7700">
            <v>0</v>
          </cell>
          <cell r="J7700">
            <v>0</v>
          </cell>
          <cell r="L7700">
            <v>0</v>
          </cell>
        </row>
        <row r="7701">
          <cell r="A7701">
            <v>0</v>
          </cell>
          <cell r="B7701">
            <v>0</v>
          </cell>
          <cell r="C7701">
            <v>0</v>
          </cell>
          <cell r="D7701">
            <v>0</v>
          </cell>
          <cell r="E7701">
            <v>0</v>
          </cell>
          <cell r="G7701">
            <v>0</v>
          </cell>
          <cell r="H7701">
            <v>0</v>
          </cell>
          <cell r="J7701">
            <v>0</v>
          </cell>
          <cell r="L7701">
            <v>0</v>
          </cell>
        </row>
        <row r="7702">
          <cell r="A7702">
            <v>0</v>
          </cell>
          <cell r="B7702">
            <v>0</v>
          </cell>
          <cell r="C7702">
            <v>0</v>
          </cell>
          <cell r="D7702">
            <v>0</v>
          </cell>
          <cell r="E7702">
            <v>0</v>
          </cell>
          <cell r="G7702">
            <v>0</v>
          </cell>
          <cell r="H7702">
            <v>0</v>
          </cell>
          <cell r="J7702">
            <v>0</v>
          </cell>
          <cell r="L7702">
            <v>0</v>
          </cell>
        </row>
        <row r="7703">
          <cell r="A7703">
            <v>0</v>
          </cell>
          <cell r="B7703">
            <v>0</v>
          </cell>
          <cell r="C7703">
            <v>0</v>
          </cell>
          <cell r="D7703">
            <v>0</v>
          </cell>
          <cell r="E7703">
            <v>0</v>
          </cell>
          <cell r="G7703">
            <v>0</v>
          </cell>
          <cell r="H7703">
            <v>0</v>
          </cell>
          <cell r="J7703">
            <v>0</v>
          </cell>
          <cell r="L7703">
            <v>0</v>
          </cell>
        </row>
        <row r="7704">
          <cell r="A7704">
            <v>0</v>
          </cell>
          <cell r="B7704">
            <v>0</v>
          </cell>
          <cell r="C7704">
            <v>0</v>
          </cell>
          <cell r="D7704">
            <v>0</v>
          </cell>
          <cell r="E7704">
            <v>0</v>
          </cell>
          <cell r="G7704">
            <v>0</v>
          </cell>
          <cell r="H7704">
            <v>0</v>
          </cell>
          <cell r="J7704">
            <v>0</v>
          </cell>
          <cell r="L7704">
            <v>0</v>
          </cell>
        </row>
        <row r="7705">
          <cell r="A7705">
            <v>0</v>
          </cell>
          <cell r="B7705">
            <v>0</v>
          </cell>
          <cell r="C7705">
            <v>0</v>
          </cell>
          <cell r="D7705">
            <v>0</v>
          </cell>
          <cell r="E7705">
            <v>0</v>
          </cell>
          <cell r="G7705">
            <v>0</v>
          </cell>
          <cell r="H7705">
            <v>0</v>
          </cell>
          <cell r="J7705">
            <v>0</v>
          </cell>
          <cell r="L7705">
            <v>0</v>
          </cell>
        </row>
        <row r="7706">
          <cell r="A7706">
            <v>0</v>
          </cell>
          <cell r="B7706">
            <v>0</v>
          </cell>
          <cell r="C7706">
            <v>0</v>
          </cell>
          <cell r="D7706">
            <v>0</v>
          </cell>
          <cell r="E7706">
            <v>0</v>
          </cell>
          <cell r="G7706">
            <v>0</v>
          </cell>
          <cell r="H7706">
            <v>0</v>
          </cell>
          <cell r="J7706">
            <v>0</v>
          </cell>
          <cell r="L7706">
            <v>0</v>
          </cell>
        </row>
        <row r="7707">
          <cell r="A7707">
            <v>0</v>
          </cell>
          <cell r="B7707">
            <v>0</v>
          </cell>
          <cell r="C7707">
            <v>0</v>
          </cell>
          <cell r="D7707">
            <v>0</v>
          </cell>
          <cell r="E7707">
            <v>0</v>
          </cell>
          <cell r="G7707">
            <v>0</v>
          </cell>
          <cell r="H7707">
            <v>0</v>
          </cell>
          <cell r="J7707">
            <v>0</v>
          </cell>
          <cell r="L7707">
            <v>0</v>
          </cell>
        </row>
        <row r="7708">
          <cell r="A7708">
            <v>0</v>
          </cell>
          <cell r="B7708">
            <v>0</v>
          </cell>
          <cell r="C7708">
            <v>0</v>
          </cell>
          <cell r="D7708">
            <v>0</v>
          </cell>
          <cell r="E7708">
            <v>0</v>
          </cell>
          <cell r="G7708">
            <v>0</v>
          </cell>
          <cell r="H7708">
            <v>0</v>
          </cell>
          <cell r="J7708">
            <v>0</v>
          </cell>
          <cell r="L7708">
            <v>0</v>
          </cell>
        </row>
        <row r="7709">
          <cell r="A7709">
            <v>0</v>
          </cell>
          <cell r="B7709">
            <v>0</v>
          </cell>
          <cell r="C7709">
            <v>0</v>
          </cell>
          <cell r="D7709">
            <v>0</v>
          </cell>
          <cell r="E7709">
            <v>0</v>
          </cell>
          <cell r="G7709">
            <v>0</v>
          </cell>
          <cell r="H7709">
            <v>0</v>
          </cell>
          <cell r="J7709">
            <v>0</v>
          </cell>
          <cell r="L7709">
            <v>0</v>
          </cell>
        </row>
        <row r="7710">
          <cell r="A7710">
            <v>0</v>
          </cell>
          <cell r="B7710">
            <v>0</v>
          </cell>
          <cell r="C7710">
            <v>0</v>
          </cell>
          <cell r="D7710">
            <v>0</v>
          </cell>
          <cell r="E7710">
            <v>0</v>
          </cell>
          <cell r="G7710">
            <v>0</v>
          </cell>
          <cell r="H7710">
            <v>0</v>
          </cell>
          <cell r="J7710">
            <v>0</v>
          </cell>
          <cell r="L7710">
            <v>0</v>
          </cell>
        </row>
        <row r="7711">
          <cell r="A7711">
            <v>0</v>
          </cell>
          <cell r="B7711">
            <v>0</v>
          </cell>
          <cell r="C7711">
            <v>0</v>
          </cell>
          <cell r="D7711">
            <v>0</v>
          </cell>
          <cell r="E7711">
            <v>0</v>
          </cell>
          <cell r="G7711">
            <v>0</v>
          </cell>
          <cell r="H7711">
            <v>0</v>
          </cell>
          <cell r="J7711">
            <v>0</v>
          </cell>
          <cell r="L7711">
            <v>0</v>
          </cell>
        </row>
        <row r="7712">
          <cell r="A7712">
            <v>0</v>
          </cell>
          <cell r="B7712">
            <v>0</v>
          </cell>
          <cell r="C7712">
            <v>0</v>
          </cell>
          <cell r="D7712">
            <v>0</v>
          </cell>
          <cell r="E7712">
            <v>0</v>
          </cell>
          <cell r="G7712">
            <v>0</v>
          </cell>
          <cell r="H7712">
            <v>0</v>
          </cell>
          <cell r="J7712">
            <v>0</v>
          </cell>
          <cell r="L7712">
            <v>0</v>
          </cell>
        </row>
        <row r="7713">
          <cell r="A7713">
            <v>0</v>
          </cell>
          <cell r="B7713">
            <v>0</v>
          </cell>
          <cell r="C7713">
            <v>0</v>
          </cell>
          <cell r="D7713">
            <v>0</v>
          </cell>
          <cell r="E7713">
            <v>0</v>
          </cell>
          <cell r="G7713">
            <v>0</v>
          </cell>
          <cell r="H7713">
            <v>0</v>
          </cell>
          <cell r="J7713">
            <v>0</v>
          </cell>
          <cell r="L7713">
            <v>0</v>
          </cell>
        </row>
        <row r="7714">
          <cell r="A7714">
            <v>0</v>
          </cell>
          <cell r="B7714">
            <v>0</v>
          </cell>
          <cell r="C7714">
            <v>0</v>
          </cell>
          <cell r="D7714">
            <v>0</v>
          </cell>
          <cell r="E7714">
            <v>0</v>
          </cell>
          <cell r="G7714">
            <v>0</v>
          </cell>
          <cell r="H7714">
            <v>0</v>
          </cell>
          <cell r="J7714">
            <v>0</v>
          </cell>
          <cell r="L7714">
            <v>0</v>
          </cell>
        </row>
        <row r="7715">
          <cell r="A7715">
            <v>0</v>
          </cell>
          <cell r="B7715">
            <v>0</v>
          </cell>
          <cell r="C7715">
            <v>0</v>
          </cell>
          <cell r="D7715">
            <v>0</v>
          </cell>
          <cell r="E7715">
            <v>0</v>
          </cell>
          <cell r="G7715">
            <v>0</v>
          </cell>
          <cell r="H7715">
            <v>0</v>
          </cell>
          <cell r="J7715">
            <v>0</v>
          </cell>
          <cell r="L7715">
            <v>0</v>
          </cell>
        </row>
        <row r="7716">
          <cell r="A7716">
            <v>0</v>
          </cell>
          <cell r="B7716">
            <v>0</v>
          </cell>
          <cell r="C7716">
            <v>0</v>
          </cell>
          <cell r="D7716">
            <v>0</v>
          </cell>
          <cell r="E7716">
            <v>0</v>
          </cell>
          <cell r="G7716">
            <v>0</v>
          </cell>
          <cell r="H7716">
            <v>0</v>
          </cell>
          <cell r="J7716">
            <v>0</v>
          </cell>
          <cell r="L7716">
            <v>0</v>
          </cell>
        </row>
        <row r="7717">
          <cell r="A7717">
            <v>0</v>
          </cell>
          <cell r="B7717">
            <v>0</v>
          </cell>
          <cell r="C7717">
            <v>0</v>
          </cell>
          <cell r="D7717">
            <v>0</v>
          </cell>
          <cell r="E7717">
            <v>0</v>
          </cell>
          <cell r="G7717">
            <v>0</v>
          </cell>
          <cell r="H7717">
            <v>0</v>
          </cell>
          <cell r="J7717">
            <v>0</v>
          </cell>
          <cell r="L7717">
            <v>0</v>
          </cell>
        </row>
        <row r="7718">
          <cell r="A7718">
            <v>0</v>
          </cell>
          <cell r="B7718">
            <v>0</v>
          </cell>
          <cell r="C7718">
            <v>0</v>
          </cell>
          <cell r="D7718">
            <v>0</v>
          </cell>
          <cell r="E7718">
            <v>0</v>
          </cell>
          <cell r="G7718">
            <v>0</v>
          </cell>
          <cell r="H7718">
            <v>0</v>
          </cell>
          <cell r="J7718">
            <v>0</v>
          </cell>
          <cell r="L7718">
            <v>0</v>
          </cell>
        </row>
        <row r="7719">
          <cell r="A7719">
            <v>0</v>
          </cell>
          <cell r="B7719">
            <v>0</v>
          </cell>
          <cell r="C7719">
            <v>0</v>
          </cell>
          <cell r="D7719">
            <v>0</v>
          </cell>
          <cell r="E7719">
            <v>0</v>
          </cell>
          <cell r="G7719">
            <v>0</v>
          </cell>
          <cell r="H7719">
            <v>0</v>
          </cell>
          <cell r="J7719">
            <v>0</v>
          </cell>
          <cell r="L7719">
            <v>0</v>
          </cell>
        </row>
        <row r="7720">
          <cell r="A7720">
            <v>0</v>
          </cell>
          <cell r="B7720">
            <v>0</v>
          </cell>
          <cell r="C7720">
            <v>0</v>
          </cell>
          <cell r="D7720">
            <v>0</v>
          </cell>
          <cell r="E7720">
            <v>0</v>
          </cell>
          <cell r="G7720">
            <v>0</v>
          </cell>
          <cell r="H7720">
            <v>0</v>
          </cell>
          <cell r="J7720">
            <v>0</v>
          </cell>
          <cell r="L7720">
            <v>0</v>
          </cell>
        </row>
        <row r="7721">
          <cell r="A7721">
            <v>0</v>
          </cell>
          <cell r="B7721">
            <v>0</v>
          </cell>
          <cell r="C7721">
            <v>0</v>
          </cell>
          <cell r="D7721">
            <v>0</v>
          </cell>
          <cell r="E7721">
            <v>0</v>
          </cell>
          <cell r="G7721">
            <v>0</v>
          </cell>
          <cell r="H7721">
            <v>0</v>
          </cell>
          <cell r="J7721">
            <v>0</v>
          </cell>
          <cell r="L7721">
            <v>0</v>
          </cell>
        </row>
        <row r="7722">
          <cell r="A7722">
            <v>0</v>
          </cell>
          <cell r="B7722">
            <v>0</v>
          </cell>
          <cell r="C7722">
            <v>0</v>
          </cell>
          <cell r="D7722">
            <v>0</v>
          </cell>
          <cell r="E7722">
            <v>0</v>
          </cell>
          <cell r="G7722">
            <v>0</v>
          </cell>
          <cell r="H7722">
            <v>0</v>
          </cell>
          <cell r="J7722">
            <v>0</v>
          </cell>
          <cell r="L7722">
            <v>0</v>
          </cell>
        </row>
        <row r="7723">
          <cell r="A7723">
            <v>0</v>
          </cell>
          <cell r="B7723">
            <v>0</v>
          </cell>
          <cell r="C7723">
            <v>0</v>
          </cell>
          <cell r="D7723">
            <v>0</v>
          </cell>
          <cell r="E7723">
            <v>0</v>
          </cell>
          <cell r="G7723">
            <v>0</v>
          </cell>
          <cell r="H7723">
            <v>0</v>
          </cell>
          <cell r="J7723">
            <v>0</v>
          </cell>
          <cell r="L7723">
            <v>0</v>
          </cell>
        </row>
        <row r="7724">
          <cell r="A7724">
            <v>0</v>
          </cell>
          <cell r="B7724">
            <v>0</v>
          </cell>
          <cell r="C7724">
            <v>0</v>
          </cell>
          <cell r="D7724">
            <v>0</v>
          </cell>
          <cell r="E7724">
            <v>0</v>
          </cell>
          <cell r="G7724">
            <v>0</v>
          </cell>
          <cell r="H7724">
            <v>0</v>
          </cell>
          <cell r="J7724">
            <v>0</v>
          </cell>
          <cell r="L7724">
            <v>0</v>
          </cell>
        </row>
        <row r="7725">
          <cell r="A7725">
            <v>0</v>
          </cell>
          <cell r="B7725">
            <v>0</v>
          </cell>
          <cell r="C7725">
            <v>0</v>
          </cell>
          <cell r="D7725">
            <v>0</v>
          </cell>
          <cell r="E7725">
            <v>0</v>
          </cell>
          <cell r="G7725">
            <v>0</v>
          </cell>
          <cell r="H7725">
            <v>0</v>
          </cell>
          <cell r="J7725">
            <v>0</v>
          </cell>
          <cell r="L7725">
            <v>0</v>
          </cell>
        </row>
        <row r="7726">
          <cell r="A7726">
            <v>0</v>
          </cell>
          <cell r="B7726">
            <v>0</v>
          </cell>
          <cell r="C7726">
            <v>0</v>
          </cell>
          <cell r="D7726">
            <v>0</v>
          </cell>
          <cell r="E7726">
            <v>0</v>
          </cell>
          <cell r="G7726">
            <v>0</v>
          </cell>
          <cell r="H7726">
            <v>0</v>
          </cell>
          <cell r="J7726">
            <v>0</v>
          </cell>
          <cell r="L7726">
            <v>0</v>
          </cell>
        </row>
        <row r="7727">
          <cell r="A7727">
            <v>0</v>
          </cell>
          <cell r="B7727">
            <v>0</v>
          </cell>
          <cell r="C7727">
            <v>0</v>
          </cell>
          <cell r="D7727">
            <v>0</v>
          </cell>
          <cell r="E7727">
            <v>0</v>
          </cell>
          <cell r="G7727">
            <v>0</v>
          </cell>
          <cell r="H7727">
            <v>0</v>
          </cell>
          <cell r="J7727">
            <v>0</v>
          </cell>
          <cell r="L7727">
            <v>0</v>
          </cell>
        </row>
        <row r="7728">
          <cell r="A7728">
            <v>0</v>
          </cell>
          <cell r="B7728">
            <v>0</v>
          </cell>
          <cell r="C7728">
            <v>0</v>
          </cell>
          <cell r="D7728">
            <v>0</v>
          </cell>
          <cell r="E7728">
            <v>0</v>
          </cell>
          <cell r="G7728">
            <v>0</v>
          </cell>
          <cell r="H7728">
            <v>0</v>
          </cell>
          <cell r="J7728">
            <v>0</v>
          </cell>
          <cell r="L7728">
            <v>0</v>
          </cell>
        </row>
        <row r="7729">
          <cell r="A7729">
            <v>0</v>
          </cell>
          <cell r="B7729">
            <v>0</v>
          </cell>
          <cell r="C7729">
            <v>0</v>
          </cell>
          <cell r="D7729">
            <v>0</v>
          </cell>
          <cell r="E7729">
            <v>0</v>
          </cell>
          <cell r="G7729">
            <v>0</v>
          </cell>
          <cell r="H7729">
            <v>0</v>
          </cell>
          <cell r="J7729">
            <v>0</v>
          </cell>
          <cell r="L7729">
            <v>0</v>
          </cell>
        </row>
        <row r="7730">
          <cell r="A7730">
            <v>0</v>
          </cell>
          <cell r="B7730">
            <v>0</v>
          </cell>
          <cell r="C7730">
            <v>0</v>
          </cell>
          <cell r="D7730">
            <v>0</v>
          </cell>
          <cell r="E7730">
            <v>0</v>
          </cell>
          <cell r="G7730">
            <v>0</v>
          </cell>
          <cell r="H7730">
            <v>0</v>
          </cell>
          <cell r="J7730">
            <v>0</v>
          </cell>
          <cell r="L7730">
            <v>0</v>
          </cell>
        </row>
        <row r="7731">
          <cell r="A7731">
            <v>0</v>
          </cell>
          <cell r="B7731">
            <v>0</v>
          </cell>
          <cell r="C7731">
            <v>0</v>
          </cell>
          <cell r="D7731">
            <v>0</v>
          </cell>
          <cell r="E7731">
            <v>0</v>
          </cell>
          <cell r="G7731">
            <v>0</v>
          </cell>
          <cell r="H7731">
            <v>0</v>
          </cell>
          <cell r="J7731">
            <v>0</v>
          </cell>
          <cell r="L7731">
            <v>0</v>
          </cell>
        </row>
        <row r="7732">
          <cell r="A7732">
            <v>0</v>
          </cell>
          <cell r="B7732">
            <v>0</v>
          </cell>
          <cell r="C7732">
            <v>0</v>
          </cell>
          <cell r="D7732">
            <v>0</v>
          </cell>
          <cell r="E7732">
            <v>0</v>
          </cell>
          <cell r="G7732">
            <v>0</v>
          </cell>
          <cell r="H7732">
            <v>0</v>
          </cell>
          <cell r="J7732">
            <v>0</v>
          </cell>
          <cell r="L7732">
            <v>0</v>
          </cell>
        </row>
        <row r="7733">
          <cell r="A7733">
            <v>0</v>
          </cell>
          <cell r="B7733">
            <v>0</v>
          </cell>
          <cell r="C7733">
            <v>0</v>
          </cell>
          <cell r="D7733">
            <v>0</v>
          </cell>
          <cell r="E7733">
            <v>0</v>
          </cell>
          <cell r="G7733">
            <v>0</v>
          </cell>
          <cell r="H7733">
            <v>0</v>
          </cell>
          <cell r="J7733">
            <v>0</v>
          </cell>
          <cell r="L7733">
            <v>0</v>
          </cell>
        </row>
        <row r="7734">
          <cell r="A7734">
            <v>0</v>
          </cell>
          <cell r="B7734">
            <v>0</v>
          </cell>
          <cell r="C7734">
            <v>0</v>
          </cell>
          <cell r="D7734">
            <v>0</v>
          </cell>
          <cell r="E7734">
            <v>0</v>
          </cell>
          <cell r="G7734">
            <v>0</v>
          </cell>
          <cell r="H7734">
            <v>0</v>
          </cell>
          <cell r="J7734">
            <v>0</v>
          </cell>
          <cell r="L7734">
            <v>0</v>
          </cell>
        </row>
        <row r="7735">
          <cell r="A7735">
            <v>0</v>
          </cell>
          <cell r="B7735">
            <v>0</v>
          </cell>
          <cell r="C7735">
            <v>0</v>
          </cell>
          <cell r="D7735">
            <v>0</v>
          </cell>
          <cell r="E7735">
            <v>0</v>
          </cell>
          <cell r="G7735">
            <v>0</v>
          </cell>
          <cell r="H7735">
            <v>0</v>
          </cell>
          <cell r="J7735">
            <v>0</v>
          </cell>
          <cell r="L7735">
            <v>0</v>
          </cell>
        </row>
        <row r="7736">
          <cell r="A7736">
            <v>0</v>
          </cell>
          <cell r="B7736">
            <v>0</v>
          </cell>
          <cell r="C7736">
            <v>0</v>
          </cell>
          <cell r="D7736">
            <v>0</v>
          </cell>
          <cell r="E7736">
            <v>0</v>
          </cell>
          <cell r="G7736">
            <v>0</v>
          </cell>
          <cell r="H7736">
            <v>0</v>
          </cell>
          <cell r="J7736">
            <v>0</v>
          </cell>
          <cell r="L7736">
            <v>0</v>
          </cell>
        </row>
        <row r="7737">
          <cell r="A7737">
            <v>0</v>
          </cell>
          <cell r="B7737">
            <v>0</v>
          </cell>
          <cell r="C7737">
            <v>0</v>
          </cell>
          <cell r="D7737">
            <v>0</v>
          </cell>
          <cell r="E7737">
            <v>0</v>
          </cell>
          <cell r="G7737">
            <v>0</v>
          </cell>
          <cell r="H7737">
            <v>0</v>
          </cell>
          <cell r="J7737">
            <v>0</v>
          </cell>
          <cell r="L7737">
            <v>0</v>
          </cell>
        </row>
        <row r="7738">
          <cell r="A7738">
            <v>0</v>
          </cell>
          <cell r="B7738">
            <v>0</v>
          </cell>
          <cell r="C7738">
            <v>0</v>
          </cell>
          <cell r="D7738">
            <v>0</v>
          </cell>
          <cell r="E7738">
            <v>0</v>
          </cell>
          <cell r="G7738">
            <v>0</v>
          </cell>
          <cell r="H7738">
            <v>0</v>
          </cell>
          <cell r="J7738">
            <v>0</v>
          </cell>
          <cell r="L7738">
            <v>0</v>
          </cell>
        </row>
        <row r="7739">
          <cell r="A7739">
            <v>0</v>
          </cell>
          <cell r="B7739">
            <v>0</v>
          </cell>
          <cell r="C7739">
            <v>0</v>
          </cell>
          <cell r="D7739">
            <v>0</v>
          </cell>
          <cell r="E7739">
            <v>0</v>
          </cell>
          <cell r="G7739">
            <v>0</v>
          </cell>
          <cell r="H7739">
            <v>0</v>
          </cell>
          <cell r="J7739">
            <v>0</v>
          </cell>
          <cell r="L7739">
            <v>0</v>
          </cell>
        </row>
        <row r="7740">
          <cell r="A7740">
            <v>0</v>
          </cell>
          <cell r="B7740">
            <v>0</v>
          </cell>
          <cell r="C7740">
            <v>0</v>
          </cell>
          <cell r="D7740">
            <v>0</v>
          </cell>
          <cell r="E7740">
            <v>0</v>
          </cell>
          <cell r="G7740">
            <v>0</v>
          </cell>
          <cell r="H7740">
            <v>0</v>
          </cell>
          <cell r="J7740">
            <v>0</v>
          </cell>
          <cell r="L7740">
            <v>0</v>
          </cell>
        </row>
        <row r="7741">
          <cell r="A7741">
            <v>0</v>
          </cell>
          <cell r="B7741">
            <v>0</v>
          </cell>
          <cell r="C7741">
            <v>0</v>
          </cell>
          <cell r="D7741">
            <v>0</v>
          </cell>
          <cell r="E7741">
            <v>0</v>
          </cell>
          <cell r="G7741">
            <v>0</v>
          </cell>
          <cell r="H7741">
            <v>0</v>
          </cell>
          <cell r="J7741">
            <v>0</v>
          </cell>
          <cell r="L7741">
            <v>0</v>
          </cell>
        </row>
        <row r="7742">
          <cell r="A7742">
            <v>0</v>
          </cell>
          <cell r="B7742">
            <v>0</v>
          </cell>
          <cell r="C7742">
            <v>0</v>
          </cell>
          <cell r="D7742">
            <v>0</v>
          </cell>
          <cell r="E7742">
            <v>0</v>
          </cell>
          <cell r="G7742">
            <v>0</v>
          </cell>
          <cell r="H7742">
            <v>0</v>
          </cell>
          <cell r="J7742">
            <v>0</v>
          </cell>
          <cell r="L7742">
            <v>0</v>
          </cell>
        </row>
        <row r="7743">
          <cell r="A7743">
            <v>0</v>
          </cell>
          <cell r="B7743">
            <v>0</v>
          </cell>
          <cell r="C7743">
            <v>0</v>
          </cell>
          <cell r="D7743">
            <v>0</v>
          </cell>
          <cell r="E7743">
            <v>0</v>
          </cell>
          <cell r="G7743">
            <v>0</v>
          </cell>
          <cell r="H7743">
            <v>0</v>
          </cell>
          <cell r="J7743">
            <v>0</v>
          </cell>
          <cell r="L7743">
            <v>0</v>
          </cell>
        </row>
        <row r="7744">
          <cell r="A7744">
            <v>0</v>
          </cell>
          <cell r="B7744">
            <v>0</v>
          </cell>
          <cell r="C7744">
            <v>0</v>
          </cell>
          <cell r="D7744">
            <v>0</v>
          </cell>
          <cell r="E7744">
            <v>0</v>
          </cell>
          <cell r="G7744">
            <v>0</v>
          </cell>
          <cell r="H7744">
            <v>0</v>
          </cell>
          <cell r="J7744">
            <v>0</v>
          </cell>
          <cell r="L7744">
            <v>0</v>
          </cell>
        </row>
        <row r="7745">
          <cell r="A7745">
            <v>0</v>
          </cell>
          <cell r="B7745">
            <v>0</v>
          </cell>
          <cell r="C7745">
            <v>0</v>
          </cell>
          <cell r="D7745">
            <v>0</v>
          </cell>
          <cell r="E7745">
            <v>0</v>
          </cell>
          <cell r="G7745">
            <v>0</v>
          </cell>
          <cell r="H7745">
            <v>0</v>
          </cell>
          <cell r="J7745">
            <v>0</v>
          </cell>
          <cell r="L7745">
            <v>0</v>
          </cell>
        </row>
        <row r="7746">
          <cell r="A7746">
            <v>0</v>
          </cell>
          <cell r="B7746">
            <v>0</v>
          </cell>
          <cell r="C7746">
            <v>0</v>
          </cell>
          <cell r="D7746">
            <v>0</v>
          </cell>
          <cell r="E7746">
            <v>0</v>
          </cell>
          <cell r="G7746">
            <v>0</v>
          </cell>
          <cell r="H7746">
            <v>0</v>
          </cell>
          <cell r="J7746">
            <v>0</v>
          </cell>
          <cell r="L7746">
            <v>0</v>
          </cell>
        </row>
        <row r="7747">
          <cell r="A7747">
            <v>0</v>
          </cell>
          <cell r="B7747">
            <v>0</v>
          </cell>
          <cell r="C7747">
            <v>0</v>
          </cell>
          <cell r="D7747">
            <v>0</v>
          </cell>
          <cell r="E7747">
            <v>0</v>
          </cell>
          <cell r="G7747">
            <v>0</v>
          </cell>
          <cell r="H7747">
            <v>0</v>
          </cell>
          <cell r="J7747">
            <v>0</v>
          </cell>
          <cell r="L7747">
            <v>0</v>
          </cell>
        </row>
        <row r="7748">
          <cell r="A7748">
            <v>0</v>
          </cell>
          <cell r="B7748">
            <v>0</v>
          </cell>
          <cell r="C7748">
            <v>0</v>
          </cell>
          <cell r="D7748">
            <v>0</v>
          </cell>
          <cell r="E7748">
            <v>0</v>
          </cell>
          <cell r="G7748">
            <v>0</v>
          </cell>
          <cell r="H7748">
            <v>0</v>
          </cell>
          <cell r="J7748">
            <v>0</v>
          </cell>
          <cell r="L7748">
            <v>0</v>
          </cell>
        </row>
        <row r="7749">
          <cell r="A7749">
            <v>0</v>
          </cell>
          <cell r="B7749">
            <v>0</v>
          </cell>
          <cell r="C7749">
            <v>0</v>
          </cell>
          <cell r="D7749">
            <v>0</v>
          </cell>
          <cell r="E7749">
            <v>0</v>
          </cell>
          <cell r="G7749">
            <v>0</v>
          </cell>
          <cell r="H7749">
            <v>0</v>
          </cell>
          <cell r="J7749">
            <v>0</v>
          </cell>
          <cell r="L7749">
            <v>0</v>
          </cell>
        </row>
        <row r="7750">
          <cell r="A7750">
            <v>0</v>
          </cell>
          <cell r="B7750">
            <v>0</v>
          </cell>
          <cell r="C7750">
            <v>0</v>
          </cell>
          <cell r="D7750">
            <v>0</v>
          </cell>
          <cell r="E7750">
            <v>0</v>
          </cell>
          <cell r="G7750">
            <v>0</v>
          </cell>
          <cell r="H7750">
            <v>0</v>
          </cell>
          <cell r="J7750">
            <v>0</v>
          </cell>
          <cell r="L7750">
            <v>0</v>
          </cell>
        </row>
        <row r="7751">
          <cell r="A7751">
            <v>0</v>
          </cell>
          <cell r="B7751">
            <v>0</v>
          </cell>
          <cell r="C7751">
            <v>0</v>
          </cell>
          <cell r="D7751">
            <v>0</v>
          </cell>
          <cell r="E7751">
            <v>0</v>
          </cell>
          <cell r="G7751">
            <v>0</v>
          </cell>
          <cell r="H7751">
            <v>0</v>
          </cell>
          <cell r="J7751">
            <v>0</v>
          </cell>
          <cell r="L7751">
            <v>0</v>
          </cell>
        </row>
        <row r="7752">
          <cell r="A7752">
            <v>0</v>
          </cell>
          <cell r="B7752">
            <v>0</v>
          </cell>
          <cell r="C7752">
            <v>0</v>
          </cell>
          <cell r="D7752">
            <v>0</v>
          </cell>
          <cell r="E7752">
            <v>0</v>
          </cell>
          <cell r="G7752">
            <v>0</v>
          </cell>
          <cell r="H7752">
            <v>0</v>
          </cell>
          <cell r="J7752">
            <v>0</v>
          </cell>
          <cell r="L7752">
            <v>0</v>
          </cell>
        </row>
        <row r="7753">
          <cell r="A7753">
            <v>0</v>
          </cell>
          <cell r="B7753">
            <v>0</v>
          </cell>
          <cell r="C7753">
            <v>0</v>
          </cell>
          <cell r="D7753">
            <v>0</v>
          </cell>
          <cell r="E7753">
            <v>0</v>
          </cell>
          <cell r="G7753">
            <v>0</v>
          </cell>
          <cell r="H7753">
            <v>0</v>
          </cell>
          <cell r="J7753">
            <v>0</v>
          </cell>
          <cell r="L7753">
            <v>0</v>
          </cell>
        </row>
        <row r="7754">
          <cell r="A7754">
            <v>0</v>
          </cell>
          <cell r="B7754">
            <v>0</v>
          </cell>
          <cell r="C7754">
            <v>0</v>
          </cell>
          <cell r="D7754">
            <v>0</v>
          </cell>
          <cell r="E7754">
            <v>0</v>
          </cell>
          <cell r="G7754">
            <v>0</v>
          </cell>
          <cell r="H7754">
            <v>0</v>
          </cell>
          <cell r="J7754">
            <v>0</v>
          </cell>
          <cell r="L7754">
            <v>0</v>
          </cell>
        </row>
        <row r="7755">
          <cell r="A7755">
            <v>0</v>
          </cell>
          <cell r="B7755">
            <v>0</v>
          </cell>
          <cell r="C7755">
            <v>0</v>
          </cell>
          <cell r="D7755">
            <v>0</v>
          </cell>
          <cell r="E7755">
            <v>0</v>
          </cell>
          <cell r="G7755">
            <v>0</v>
          </cell>
          <cell r="H7755">
            <v>0</v>
          </cell>
          <cell r="J7755">
            <v>0</v>
          </cell>
          <cell r="L7755">
            <v>0</v>
          </cell>
        </row>
        <row r="7756">
          <cell r="A7756">
            <v>0</v>
          </cell>
          <cell r="B7756">
            <v>0</v>
          </cell>
          <cell r="C7756">
            <v>0</v>
          </cell>
          <cell r="D7756">
            <v>0</v>
          </cell>
          <cell r="E7756">
            <v>0</v>
          </cell>
          <cell r="G7756">
            <v>0</v>
          </cell>
          <cell r="H7756">
            <v>0</v>
          </cell>
          <cell r="J7756">
            <v>0</v>
          </cell>
          <cell r="L7756">
            <v>0</v>
          </cell>
        </row>
        <row r="7757">
          <cell r="A7757">
            <v>0</v>
          </cell>
          <cell r="B7757">
            <v>0</v>
          </cell>
          <cell r="C7757">
            <v>0</v>
          </cell>
          <cell r="D7757">
            <v>0</v>
          </cell>
          <cell r="E7757">
            <v>0</v>
          </cell>
          <cell r="G7757">
            <v>0</v>
          </cell>
          <cell r="H7757">
            <v>0</v>
          </cell>
          <cell r="J7757">
            <v>0</v>
          </cell>
          <cell r="L7757">
            <v>0</v>
          </cell>
        </row>
        <row r="7758">
          <cell r="A7758">
            <v>0</v>
          </cell>
          <cell r="B7758">
            <v>0</v>
          </cell>
          <cell r="C7758">
            <v>0</v>
          </cell>
          <cell r="D7758">
            <v>0</v>
          </cell>
          <cell r="E7758">
            <v>0</v>
          </cell>
          <cell r="G7758">
            <v>0</v>
          </cell>
          <cell r="H7758">
            <v>0</v>
          </cell>
          <cell r="J7758">
            <v>0</v>
          </cell>
          <cell r="L7758">
            <v>0</v>
          </cell>
        </row>
        <row r="7759">
          <cell r="A7759">
            <v>0</v>
          </cell>
          <cell r="B7759">
            <v>0</v>
          </cell>
          <cell r="C7759">
            <v>0</v>
          </cell>
          <cell r="D7759">
            <v>0</v>
          </cell>
          <cell r="E7759">
            <v>0</v>
          </cell>
          <cell r="G7759">
            <v>0</v>
          </cell>
          <cell r="H7759">
            <v>0</v>
          </cell>
          <cell r="J7759">
            <v>0</v>
          </cell>
          <cell r="L7759">
            <v>0</v>
          </cell>
        </row>
        <row r="7760">
          <cell r="A7760">
            <v>0</v>
          </cell>
          <cell r="B7760">
            <v>0</v>
          </cell>
          <cell r="C7760">
            <v>0</v>
          </cell>
          <cell r="D7760">
            <v>0</v>
          </cell>
          <cell r="E7760">
            <v>0</v>
          </cell>
          <cell r="G7760">
            <v>0</v>
          </cell>
          <cell r="H7760">
            <v>0</v>
          </cell>
          <cell r="J7760">
            <v>0</v>
          </cell>
          <cell r="L7760">
            <v>0</v>
          </cell>
        </row>
        <row r="7761">
          <cell r="A7761">
            <v>0</v>
          </cell>
          <cell r="B7761">
            <v>0</v>
          </cell>
          <cell r="C7761">
            <v>0</v>
          </cell>
          <cell r="D7761">
            <v>0</v>
          </cell>
          <cell r="E7761">
            <v>0</v>
          </cell>
          <cell r="G7761">
            <v>0</v>
          </cell>
          <cell r="H7761">
            <v>0</v>
          </cell>
          <cell r="J7761">
            <v>0</v>
          </cell>
          <cell r="L7761">
            <v>0</v>
          </cell>
        </row>
        <row r="7762">
          <cell r="A7762">
            <v>0</v>
          </cell>
          <cell r="B7762">
            <v>0</v>
          </cell>
          <cell r="C7762">
            <v>0</v>
          </cell>
          <cell r="D7762">
            <v>0</v>
          </cell>
          <cell r="E7762">
            <v>0</v>
          </cell>
          <cell r="G7762">
            <v>0</v>
          </cell>
          <cell r="H7762">
            <v>0</v>
          </cell>
          <cell r="J7762">
            <v>0</v>
          </cell>
          <cell r="L7762">
            <v>0</v>
          </cell>
        </row>
        <row r="7763">
          <cell r="A7763">
            <v>0</v>
          </cell>
          <cell r="B7763">
            <v>0</v>
          </cell>
          <cell r="C7763">
            <v>0</v>
          </cell>
          <cell r="D7763">
            <v>0</v>
          </cell>
          <cell r="E7763">
            <v>0</v>
          </cell>
          <cell r="G7763">
            <v>0</v>
          </cell>
          <cell r="H7763">
            <v>0</v>
          </cell>
          <cell r="J7763">
            <v>0</v>
          </cell>
          <cell r="L7763">
            <v>0</v>
          </cell>
        </row>
        <row r="7764">
          <cell r="A7764">
            <v>0</v>
          </cell>
          <cell r="B7764">
            <v>0</v>
          </cell>
          <cell r="C7764">
            <v>0</v>
          </cell>
          <cell r="D7764">
            <v>0</v>
          </cell>
          <cell r="E7764">
            <v>0</v>
          </cell>
          <cell r="G7764">
            <v>0</v>
          </cell>
          <cell r="H7764">
            <v>0</v>
          </cell>
          <cell r="J7764">
            <v>0</v>
          </cell>
          <cell r="L7764">
            <v>0</v>
          </cell>
        </row>
        <row r="7765">
          <cell r="A7765">
            <v>0</v>
          </cell>
          <cell r="B7765">
            <v>0</v>
          </cell>
          <cell r="C7765">
            <v>0</v>
          </cell>
          <cell r="D7765">
            <v>0</v>
          </cell>
          <cell r="E7765">
            <v>0</v>
          </cell>
          <cell r="G7765">
            <v>0</v>
          </cell>
          <cell r="H7765">
            <v>0</v>
          </cell>
          <cell r="J7765">
            <v>0</v>
          </cell>
          <cell r="L7765">
            <v>0</v>
          </cell>
        </row>
        <row r="7766">
          <cell r="A7766">
            <v>0</v>
          </cell>
          <cell r="B7766">
            <v>0</v>
          </cell>
          <cell r="C7766">
            <v>0</v>
          </cell>
          <cell r="D7766">
            <v>0</v>
          </cell>
          <cell r="E7766">
            <v>0</v>
          </cell>
          <cell r="G7766">
            <v>0</v>
          </cell>
          <cell r="H7766">
            <v>0</v>
          </cell>
          <cell r="J7766">
            <v>0</v>
          </cell>
          <cell r="L7766">
            <v>0</v>
          </cell>
        </row>
        <row r="7767">
          <cell r="A7767">
            <v>0</v>
          </cell>
          <cell r="B7767">
            <v>0</v>
          </cell>
          <cell r="C7767">
            <v>0</v>
          </cell>
          <cell r="D7767">
            <v>0</v>
          </cell>
          <cell r="E7767">
            <v>0</v>
          </cell>
          <cell r="G7767">
            <v>0</v>
          </cell>
          <cell r="H7767">
            <v>0</v>
          </cell>
          <cell r="J7767">
            <v>0</v>
          </cell>
          <cell r="L7767">
            <v>0</v>
          </cell>
        </row>
        <row r="7768">
          <cell r="A7768">
            <v>0</v>
          </cell>
          <cell r="B7768">
            <v>0</v>
          </cell>
          <cell r="C7768">
            <v>0</v>
          </cell>
          <cell r="D7768">
            <v>0</v>
          </cell>
          <cell r="E7768">
            <v>0</v>
          </cell>
          <cell r="G7768">
            <v>0</v>
          </cell>
          <cell r="H7768">
            <v>0</v>
          </cell>
          <cell r="J7768">
            <v>0</v>
          </cell>
          <cell r="L7768">
            <v>0</v>
          </cell>
        </row>
        <row r="7769">
          <cell r="A7769">
            <v>0</v>
          </cell>
          <cell r="B7769">
            <v>0</v>
          </cell>
          <cell r="C7769">
            <v>0</v>
          </cell>
          <cell r="D7769">
            <v>0</v>
          </cell>
          <cell r="E7769">
            <v>0</v>
          </cell>
          <cell r="G7769">
            <v>0</v>
          </cell>
          <cell r="H7769">
            <v>0</v>
          </cell>
          <cell r="J7769">
            <v>0</v>
          </cell>
          <cell r="L7769">
            <v>0</v>
          </cell>
        </row>
        <row r="7770">
          <cell r="A7770">
            <v>0</v>
          </cell>
          <cell r="B7770">
            <v>0</v>
          </cell>
          <cell r="C7770">
            <v>0</v>
          </cell>
          <cell r="D7770">
            <v>0</v>
          </cell>
          <cell r="E7770">
            <v>0</v>
          </cell>
          <cell r="G7770">
            <v>0</v>
          </cell>
          <cell r="H7770">
            <v>0</v>
          </cell>
          <cell r="J7770">
            <v>0</v>
          </cell>
          <cell r="L7770">
            <v>0</v>
          </cell>
        </row>
        <row r="7771">
          <cell r="A7771">
            <v>0</v>
          </cell>
          <cell r="B7771">
            <v>0</v>
          </cell>
          <cell r="C7771">
            <v>0</v>
          </cell>
          <cell r="D7771">
            <v>0</v>
          </cell>
          <cell r="E7771">
            <v>0</v>
          </cell>
          <cell r="G7771">
            <v>0</v>
          </cell>
          <cell r="H7771">
            <v>0</v>
          </cell>
          <cell r="J7771">
            <v>0</v>
          </cell>
          <cell r="L7771">
            <v>0</v>
          </cell>
        </row>
        <row r="7772">
          <cell r="A7772">
            <v>0</v>
          </cell>
          <cell r="B7772">
            <v>0</v>
          </cell>
          <cell r="C7772">
            <v>0</v>
          </cell>
          <cell r="D7772">
            <v>0</v>
          </cell>
          <cell r="E7772">
            <v>0</v>
          </cell>
          <cell r="G7772">
            <v>0</v>
          </cell>
          <cell r="H7772">
            <v>0</v>
          </cell>
          <cell r="J7772">
            <v>0</v>
          </cell>
          <cell r="L7772">
            <v>0</v>
          </cell>
        </row>
        <row r="7773">
          <cell r="A7773">
            <v>0</v>
          </cell>
          <cell r="B7773">
            <v>0</v>
          </cell>
          <cell r="C7773">
            <v>0</v>
          </cell>
          <cell r="D7773">
            <v>0</v>
          </cell>
          <cell r="E7773">
            <v>0</v>
          </cell>
          <cell r="G7773">
            <v>0</v>
          </cell>
          <cell r="H7773">
            <v>0</v>
          </cell>
          <cell r="J7773">
            <v>0</v>
          </cell>
          <cell r="L7773">
            <v>0</v>
          </cell>
        </row>
        <row r="7774">
          <cell r="A7774">
            <v>0</v>
          </cell>
          <cell r="B7774">
            <v>0</v>
          </cell>
          <cell r="C7774">
            <v>0</v>
          </cell>
          <cell r="D7774">
            <v>0</v>
          </cell>
          <cell r="E7774">
            <v>0</v>
          </cell>
          <cell r="G7774">
            <v>0</v>
          </cell>
          <cell r="H7774">
            <v>0</v>
          </cell>
          <cell r="J7774">
            <v>0</v>
          </cell>
          <cell r="L7774">
            <v>0</v>
          </cell>
        </row>
        <row r="7775">
          <cell r="A7775">
            <v>0</v>
          </cell>
          <cell r="B7775">
            <v>0</v>
          </cell>
          <cell r="C7775">
            <v>0</v>
          </cell>
          <cell r="D7775">
            <v>0</v>
          </cell>
          <cell r="E7775">
            <v>0</v>
          </cell>
          <cell r="G7775">
            <v>0</v>
          </cell>
          <cell r="H7775">
            <v>0</v>
          </cell>
          <cell r="J7775">
            <v>0</v>
          </cell>
          <cell r="L7775">
            <v>0</v>
          </cell>
        </row>
        <row r="7776">
          <cell r="A7776">
            <v>0</v>
          </cell>
          <cell r="B7776">
            <v>0</v>
          </cell>
          <cell r="C7776">
            <v>0</v>
          </cell>
          <cell r="D7776">
            <v>0</v>
          </cell>
          <cell r="E7776">
            <v>0</v>
          </cell>
          <cell r="G7776">
            <v>0</v>
          </cell>
          <cell r="H7776">
            <v>0</v>
          </cell>
          <cell r="J7776">
            <v>0</v>
          </cell>
          <cell r="L7776">
            <v>0</v>
          </cell>
        </row>
        <row r="7777">
          <cell r="A7777">
            <v>0</v>
          </cell>
          <cell r="B7777">
            <v>0</v>
          </cell>
          <cell r="C7777">
            <v>0</v>
          </cell>
          <cell r="D7777">
            <v>0</v>
          </cell>
          <cell r="E7777">
            <v>0</v>
          </cell>
          <cell r="G7777">
            <v>0</v>
          </cell>
          <cell r="H7777">
            <v>0</v>
          </cell>
          <cell r="J7777">
            <v>0</v>
          </cell>
          <cell r="L7777">
            <v>0</v>
          </cell>
        </row>
        <row r="7778">
          <cell r="A7778">
            <v>0</v>
          </cell>
          <cell r="B7778">
            <v>0</v>
          </cell>
          <cell r="C7778">
            <v>0</v>
          </cell>
          <cell r="D7778">
            <v>0</v>
          </cell>
          <cell r="E7778">
            <v>0</v>
          </cell>
          <cell r="G7778">
            <v>0</v>
          </cell>
          <cell r="H7778">
            <v>0</v>
          </cell>
          <cell r="J7778">
            <v>0</v>
          </cell>
          <cell r="L7778">
            <v>0</v>
          </cell>
        </row>
        <row r="7779">
          <cell r="A7779">
            <v>0</v>
          </cell>
          <cell r="B7779">
            <v>0</v>
          </cell>
          <cell r="C7779">
            <v>0</v>
          </cell>
          <cell r="D7779">
            <v>0</v>
          </cell>
          <cell r="E7779">
            <v>0</v>
          </cell>
          <cell r="G7779">
            <v>0</v>
          </cell>
          <cell r="H7779">
            <v>0</v>
          </cell>
          <cell r="J7779">
            <v>0</v>
          </cell>
          <cell r="L7779">
            <v>0</v>
          </cell>
        </row>
        <row r="7780">
          <cell r="A7780">
            <v>0</v>
          </cell>
          <cell r="B7780">
            <v>0</v>
          </cell>
          <cell r="C7780">
            <v>0</v>
          </cell>
          <cell r="D7780">
            <v>0</v>
          </cell>
          <cell r="E7780">
            <v>0</v>
          </cell>
          <cell r="G7780">
            <v>0</v>
          </cell>
          <cell r="H7780">
            <v>0</v>
          </cell>
          <cell r="J7780">
            <v>0</v>
          </cell>
          <cell r="L7780">
            <v>0</v>
          </cell>
        </row>
        <row r="7781">
          <cell r="A7781">
            <v>0</v>
          </cell>
          <cell r="B7781">
            <v>0</v>
          </cell>
          <cell r="C7781">
            <v>0</v>
          </cell>
          <cell r="D7781">
            <v>0</v>
          </cell>
          <cell r="E7781">
            <v>0</v>
          </cell>
          <cell r="G7781">
            <v>0</v>
          </cell>
          <cell r="H7781">
            <v>0</v>
          </cell>
          <cell r="J7781">
            <v>0</v>
          </cell>
          <cell r="L7781">
            <v>0</v>
          </cell>
        </row>
        <row r="7782">
          <cell r="A7782">
            <v>0</v>
          </cell>
          <cell r="B7782">
            <v>0</v>
          </cell>
          <cell r="C7782">
            <v>0</v>
          </cell>
          <cell r="D7782">
            <v>0</v>
          </cell>
          <cell r="E7782">
            <v>0</v>
          </cell>
          <cell r="G7782">
            <v>0</v>
          </cell>
          <cell r="H7782">
            <v>0</v>
          </cell>
          <cell r="J7782">
            <v>0</v>
          </cell>
          <cell r="L7782">
            <v>0</v>
          </cell>
        </row>
        <row r="7783">
          <cell r="A7783">
            <v>0</v>
          </cell>
          <cell r="B7783">
            <v>0</v>
          </cell>
          <cell r="C7783">
            <v>0</v>
          </cell>
          <cell r="D7783">
            <v>0</v>
          </cell>
          <cell r="E7783">
            <v>0</v>
          </cell>
          <cell r="G7783">
            <v>0</v>
          </cell>
          <cell r="H7783">
            <v>0</v>
          </cell>
          <cell r="J7783">
            <v>0</v>
          </cell>
          <cell r="L7783">
            <v>0</v>
          </cell>
        </row>
        <row r="7784">
          <cell r="A7784">
            <v>0</v>
          </cell>
          <cell r="B7784">
            <v>0</v>
          </cell>
          <cell r="C7784">
            <v>0</v>
          </cell>
          <cell r="D7784">
            <v>0</v>
          </cell>
          <cell r="E7784">
            <v>0</v>
          </cell>
          <cell r="G7784">
            <v>0</v>
          </cell>
          <cell r="H7784">
            <v>0</v>
          </cell>
          <cell r="J7784">
            <v>0</v>
          </cell>
          <cell r="L7784">
            <v>0</v>
          </cell>
        </row>
        <row r="7785">
          <cell r="A7785">
            <v>0</v>
          </cell>
          <cell r="B7785">
            <v>0</v>
          </cell>
          <cell r="C7785">
            <v>0</v>
          </cell>
          <cell r="D7785">
            <v>0</v>
          </cell>
          <cell r="E7785">
            <v>0</v>
          </cell>
          <cell r="G7785">
            <v>0</v>
          </cell>
          <cell r="H7785">
            <v>0</v>
          </cell>
          <cell r="J7785">
            <v>0</v>
          </cell>
          <cell r="L7785">
            <v>0</v>
          </cell>
        </row>
        <row r="7786">
          <cell r="A7786">
            <v>0</v>
          </cell>
          <cell r="B7786">
            <v>0</v>
          </cell>
          <cell r="C7786">
            <v>0</v>
          </cell>
          <cell r="D7786">
            <v>0</v>
          </cell>
          <cell r="E7786">
            <v>0</v>
          </cell>
          <cell r="G7786">
            <v>0</v>
          </cell>
          <cell r="H7786">
            <v>0</v>
          </cell>
          <cell r="J7786">
            <v>0</v>
          </cell>
          <cell r="L7786">
            <v>0</v>
          </cell>
        </row>
        <row r="7787">
          <cell r="A7787">
            <v>0</v>
          </cell>
          <cell r="B7787">
            <v>0</v>
          </cell>
          <cell r="C7787">
            <v>0</v>
          </cell>
          <cell r="D7787">
            <v>0</v>
          </cell>
          <cell r="E7787">
            <v>0</v>
          </cell>
          <cell r="G7787">
            <v>0</v>
          </cell>
          <cell r="H7787">
            <v>0</v>
          </cell>
          <cell r="J7787">
            <v>0</v>
          </cell>
          <cell r="L7787">
            <v>0</v>
          </cell>
        </row>
        <row r="7788">
          <cell r="A7788">
            <v>0</v>
          </cell>
          <cell r="B7788">
            <v>0</v>
          </cell>
          <cell r="C7788">
            <v>0</v>
          </cell>
          <cell r="D7788">
            <v>0</v>
          </cell>
          <cell r="E7788">
            <v>0</v>
          </cell>
          <cell r="G7788">
            <v>0</v>
          </cell>
          <cell r="H7788">
            <v>0</v>
          </cell>
          <cell r="J7788">
            <v>0</v>
          </cell>
          <cell r="L7788">
            <v>0</v>
          </cell>
        </row>
        <row r="7789">
          <cell r="A7789">
            <v>0</v>
          </cell>
          <cell r="B7789">
            <v>0</v>
          </cell>
          <cell r="C7789">
            <v>0</v>
          </cell>
          <cell r="D7789">
            <v>0</v>
          </cell>
          <cell r="E7789">
            <v>0</v>
          </cell>
          <cell r="G7789">
            <v>0</v>
          </cell>
          <cell r="H7789">
            <v>0</v>
          </cell>
          <cell r="J7789">
            <v>0</v>
          </cell>
          <cell r="L7789">
            <v>0</v>
          </cell>
        </row>
        <row r="7790">
          <cell r="A7790">
            <v>0</v>
          </cell>
          <cell r="B7790">
            <v>0</v>
          </cell>
          <cell r="C7790">
            <v>0</v>
          </cell>
          <cell r="D7790">
            <v>0</v>
          </cell>
          <cell r="E7790">
            <v>0</v>
          </cell>
          <cell r="G7790">
            <v>0</v>
          </cell>
          <cell r="H7790">
            <v>0</v>
          </cell>
          <cell r="J7790">
            <v>0</v>
          </cell>
          <cell r="L7790">
            <v>0</v>
          </cell>
        </row>
        <row r="7791">
          <cell r="A7791">
            <v>0</v>
          </cell>
          <cell r="B7791">
            <v>0</v>
          </cell>
          <cell r="C7791">
            <v>0</v>
          </cell>
          <cell r="D7791">
            <v>0</v>
          </cell>
          <cell r="E7791">
            <v>0</v>
          </cell>
          <cell r="G7791">
            <v>0</v>
          </cell>
          <cell r="H7791">
            <v>0</v>
          </cell>
          <cell r="J7791">
            <v>0</v>
          </cell>
          <cell r="L7791">
            <v>0</v>
          </cell>
        </row>
        <row r="7792">
          <cell r="A7792">
            <v>0</v>
          </cell>
          <cell r="B7792">
            <v>0</v>
          </cell>
          <cell r="C7792">
            <v>0</v>
          </cell>
          <cell r="D7792">
            <v>0</v>
          </cell>
          <cell r="E7792">
            <v>0</v>
          </cell>
          <cell r="G7792">
            <v>0</v>
          </cell>
          <cell r="H7792">
            <v>0</v>
          </cell>
          <cell r="J7792">
            <v>0</v>
          </cell>
          <cell r="L7792">
            <v>0</v>
          </cell>
        </row>
        <row r="7793">
          <cell r="A7793">
            <v>0</v>
          </cell>
          <cell r="B7793">
            <v>0</v>
          </cell>
          <cell r="C7793">
            <v>0</v>
          </cell>
          <cell r="D7793">
            <v>0</v>
          </cell>
          <cell r="E7793">
            <v>0</v>
          </cell>
          <cell r="G7793">
            <v>0</v>
          </cell>
          <cell r="H7793">
            <v>0</v>
          </cell>
          <cell r="J7793">
            <v>0</v>
          </cell>
          <cell r="L7793">
            <v>0</v>
          </cell>
        </row>
        <row r="7794">
          <cell r="A7794">
            <v>0</v>
          </cell>
          <cell r="B7794">
            <v>0</v>
          </cell>
          <cell r="C7794">
            <v>0</v>
          </cell>
          <cell r="D7794">
            <v>0</v>
          </cell>
          <cell r="E7794">
            <v>0</v>
          </cell>
          <cell r="G7794">
            <v>0</v>
          </cell>
          <cell r="H7794">
            <v>0</v>
          </cell>
          <cell r="J7794">
            <v>0</v>
          </cell>
          <cell r="L7794">
            <v>0</v>
          </cell>
        </row>
        <row r="7795">
          <cell r="A7795">
            <v>0</v>
          </cell>
          <cell r="B7795">
            <v>0</v>
          </cell>
          <cell r="C7795">
            <v>0</v>
          </cell>
          <cell r="D7795">
            <v>0</v>
          </cell>
          <cell r="E7795">
            <v>0</v>
          </cell>
          <cell r="G7795">
            <v>0</v>
          </cell>
          <cell r="H7795">
            <v>0</v>
          </cell>
          <cell r="J7795">
            <v>0</v>
          </cell>
          <cell r="L7795">
            <v>0</v>
          </cell>
        </row>
        <row r="7796">
          <cell r="A7796">
            <v>0</v>
          </cell>
          <cell r="B7796">
            <v>0</v>
          </cell>
          <cell r="C7796">
            <v>0</v>
          </cell>
          <cell r="D7796">
            <v>0</v>
          </cell>
          <cell r="E7796">
            <v>0</v>
          </cell>
          <cell r="G7796">
            <v>0</v>
          </cell>
          <cell r="H7796">
            <v>0</v>
          </cell>
          <cell r="J7796">
            <v>0</v>
          </cell>
          <cell r="L7796">
            <v>0</v>
          </cell>
        </row>
        <row r="7797">
          <cell r="A7797">
            <v>0</v>
          </cell>
          <cell r="B7797">
            <v>0</v>
          </cell>
          <cell r="C7797">
            <v>0</v>
          </cell>
          <cell r="D7797">
            <v>0</v>
          </cell>
          <cell r="E7797">
            <v>0</v>
          </cell>
          <cell r="G7797">
            <v>0</v>
          </cell>
          <cell r="H7797">
            <v>0</v>
          </cell>
          <cell r="J7797">
            <v>0</v>
          </cell>
          <cell r="L7797">
            <v>0</v>
          </cell>
        </row>
        <row r="7798">
          <cell r="A7798">
            <v>0</v>
          </cell>
          <cell r="B7798">
            <v>0</v>
          </cell>
          <cell r="C7798">
            <v>0</v>
          </cell>
          <cell r="D7798">
            <v>0</v>
          </cell>
          <cell r="E7798">
            <v>0</v>
          </cell>
          <cell r="G7798">
            <v>0</v>
          </cell>
          <cell r="H7798">
            <v>0</v>
          </cell>
          <cell r="J7798">
            <v>0</v>
          </cell>
          <cell r="L7798">
            <v>0</v>
          </cell>
        </row>
        <row r="7799">
          <cell r="A7799">
            <v>0</v>
          </cell>
          <cell r="B7799">
            <v>0</v>
          </cell>
          <cell r="C7799">
            <v>0</v>
          </cell>
          <cell r="D7799">
            <v>0</v>
          </cell>
          <cell r="E7799">
            <v>0</v>
          </cell>
          <cell r="G7799">
            <v>0</v>
          </cell>
          <cell r="H7799">
            <v>0</v>
          </cell>
          <cell r="J7799">
            <v>0</v>
          </cell>
          <cell r="L7799">
            <v>0</v>
          </cell>
        </row>
        <row r="7800">
          <cell r="A7800">
            <v>0</v>
          </cell>
          <cell r="B7800">
            <v>0</v>
          </cell>
          <cell r="C7800">
            <v>0</v>
          </cell>
          <cell r="D7800">
            <v>0</v>
          </cell>
          <cell r="E7800">
            <v>0</v>
          </cell>
          <cell r="G7800">
            <v>0</v>
          </cell>
          <cell r="H7800">
            <v>0</v>
          </cell>
          <cell r="J7800">
            <v>0</v>
          </cell>
          <cell r="L7800">
            <v>0</v>
          </cell>
        </row>
        <row r="7801">
          <cell r="A7801">
            <v>0</v>
          </cell>
          <cell r="B7801">
            <v>0</v>
          </cell>
          <cell r="C7801">
            <v>0</v>
          </cell>
          <cell r="D7801">
            <v>0</v>
          </cell>
          <cell r="E7801">
            <v>0</v>
          </cell>
          <cell r="G7801">
            <v>0</v>
          </cell>
          <cell r="H7801">
            <v>0</v>
          </cell>
          <cell r="J7801">
            <v>0</v>
          </cell>
          <cell r="L7801">
            <v>0</v>
          </cell>
        </row>
        <row r="7802">
          <cell r="A7802">
            <v>0</v>
          </cell>
          <cell r="B7802">
            <v>0</v>
          </cell>
          <cell r="C7802">
            <v>0</v>
          </cell>
          <cell r="D7802">
            <v>0</v>
          </cell>
          <cell r="E7802">
            <v>0</v>
          </cell>
          <cell r="G7802">
            <v>0</v>
          </cell>
          <cell r="H7802">
            <v>0</v>
          </cell>
          <cell r="J7802">
            <v>0</v>
          </cell>
          <cell r="L7802">
            <v>0</v>
          </cell>
        </row>
        <row r="7803">
          <cell r="A7803">
            <v>0</v>
          </cell>
          <cell r="B7803">
            <v>0</v>
          </cell>
          <cell r="C7803">
            <v>0</v>
          </cell>
          <cell r="D7803">
            <v>0</v>
          </cell>
          <cell r="E7803">
            <v>0</v>
          </cell>
          <cell r="G7803">
            <v>0</v>
          </cell>
          <cell r="H7803">
            <v>0</v>
          </cell>
          <cell r="J7803">
            <v>0</v>
          </cell>
          <cell r="L7803">
            <v>0</v>
          </cell>
        </row>
        <row r="7804">
          <cell r="A7804">
            <v>0</v>
          </cell>
          <cell r="B7804">
            <v>0</v>
          </cell>
          <cell r="C7804">
            <v>0</v>
          </cell>
          <cell r="D7804">
            <v>0</v>
          </cell>
          <cell r="E7804">
            <v>0</v>
          </cell>
          <cell r="G7804">
            <v>0</v>
          </cell>
          <cell r="H7804">
            <v>0</v>
          </cell>
          <cell r="J7804">
            <v>0</v>
          </cell>
          <cell r="L7804">
            <v>0</v>
          </cell>
        </row>
        <row r="7805">
          <cell r="A7805">
            <v>0</v>
          </cell>
          <cell r="B7805">
            <v>0</v>
          </cell>
          <cell r="C7805">
            <v>0</v>
          </cell>
          <cell r="D7805">
            <v>0</v>
          </cell>
          <cell r="E7805">
            <v>0</v>
          </cell>
          <cell r="G7805">
            <v>0</v>
          </cell>
          <cell r="H7805">
            <v>0</v>
          </cell>
          <cell r="J7805">
            <v>0</v>
          </cell>
          <cell r="L7805">
            <v>0</v>
          </cell>
        </row>
        <row r="7806">
          <cell r="A7806">
            <v>0</v>
          </cell>
          <cell r="B7806">
            <v>0</v>
          </cell>
          <cell r="C7806">
            <v>0</v>
          </cell>
          <cell r="D7806">
            <v>0</v>
          </cell>
          <cell r="E7806">
            <v>0</v>
          </cell>
          <cell r="G7806">
            <v>0</v>
          </cell>
          <cell r="H7806">
            <v>0</v>
          </cell>
          <cell r="J7806">
            <v>0</v>
          </cell>
          <cell r="L7806">
            <v>0</v>
          </cell>
        </row>
        <row r="7807">
          <cell r="A7807">
            <v>0</v>
          </cell>
          <cell r="B7807">
            <v>0</v>
          </cell>
          <cell r="C7807">
            <v>0</v>
          </cell>
          <cell r="D7807">
            <v>0</v>
          </cell>
          <cell r="E7807">
            <v>0</v>
          </cell>
          <cell r="G7807">
            <v>0</v>
          </cell>
          <cell r="H7807">
            <v>0</v>
          </cell>
          <cell r="J7807">
            <v>0</v>
          </cell>
          <cell r="L7807">
            <v>0</v>
          </cell>
        </row>
        <row r="7808">
          <cell r="A7808">
            <v>0</v>
          </cell>
          <cell r="B7808">
            <v>0</v>
          </cell>
          <cell r="C7808">
            <v>0</v>
          </cell>
          <cell r="D7808">
            <v>0</v>
          </cell>
          <cell r="E7808">
            <v>0</v>
          </cell>
          <cell r="G7808">
            <v>0</v>
          </cell>
          <cell r="H7808">
            <v>0</v>
          </cell>
          <cell r="J7808">
            <v>0</v>
          </cell>
          <cell r="L7808">
            <v>0</v>
          </cell>
        </row>
        <row r="7809">
          <cell r="A7809">
            <v>0</v>
          </cell>
          <cell r="B7809">
            <v>0</v>
          </cell>
          <cell r="C7809">
            <v>0</v>
          </cell>
          <cell r="D7809">
            <v>0</v>
          </cell>
          <cell r="E7809">
            <v>0</v>
          </cell>
          <cell r="G7809">
            <v>0</v>
          </cell>
          <cell r="H7809">
            <v>0</v>
          </cell>
          <cell r="J7809">
            <v>0</v>
          </cell>
          <cell r="L7809">
            <v>0</v>
          </cell>
        </row>
        <row r="7810">
          <cell r="A7810">
            <v>0</v>
          </cell>
          <cell r="B7810">
            <v>0</v>
          </cell>
          <cell r="C7810">
            <v>0</v>
          </cell>
          <cell r="D7810">
            <v>0</v>
          </cell>
          <cell r="E7810">
            <v>0</v>
          </cell>
          <cell r="G7810">
            <v>0</v>
          </cell>
          <cell r="H7810">
            <v>0</v>
          </cell>
          <cell r="J7810">
            <v>0</v>
          </cell>
          <cell r="L7810">
            <v>0</v>
          </cell>
        </row>
        <row r="7811">
          <cell r="A7811">
            <v>0</v>
          </cell>
          <cell r="B7811">
            <v>0</v>
          </cell>
          <cell r="C7811">
            <v>0</v>
          </cell>
          <cell r="D7811">
            <v>0</v>
          </cell>
          <cell r="E7811">
            <v>0</v>
          </cell>
          <cell r="G7811">
            <v>0</v>
          </cell>
          <cell r="H7811">
            <v>0</v>
          </cell>
          <cell r="J7811">
            <v>0</v>
          </cell>
          <cell r="L7811">
            <v>0</v>
          </cell>
        </row>
        <row r="7812">
          <cell r="A7812">
            <v>0</v>
          </cell>
          <cell r="B7812">
            <v>0</v>
          </cell>
          <cell r="C7812">
            <v>0</v>
          </cell>
          <cell r="D7812">
            <v>0</v>
          </cell>
          <cell r="E7812">
            <v>0</v>
          </cell>
          <cell r="G7812">
            <v>0</v>
          </cell>
          <cell r="H7812">
            <v>0</v>
          </cell>
          <cell r="J7812">
            <v>0</v>
          </cell>
          <cell r="L7812">
            <v>0</v>
          </cell>
        </row>
        <row r="7813">
          <cell r="A7813">
            <v>0</v>
          </cell>
          <cell r="B7813">
            <v>0</v>
          </cell>
          <cell r="C7813">
            <v>0</v>
          </cell>
          <cell r="D7813">
            <v>0</v>
          </cell>
          <cell r="E7813">
            <v>0</v>
          </cell>
          <cell r="G7813">
            <v>0</v>
          </cell>
          <cell r="H7813">
            <v>0</v>
          </cell>
          <cell r="J7813">
            <v>0</v>
          </cell>
          <cell r="L7813">
            <v>0</v>
          </cell>
        </row>
        <row r="7814">
          <cell r="A7814">
            <v>0</v>
          </cell>
          <cell r="B7814">
            <v>0</v>
          </cell>
          <cell r="C7814">
            <v>0</v>
          </cell>
          <cell r="D7814">
            <v>0</v>
          </cell>
          <cell r="E7814">
            <v>0</v>
          </cell>
          <cell r="G7814">
            <v>0</v>
          </cell>
          <cell r="H7814">
            <v>0</v>
          </cell>
          <cell r="J7814">
            <v>0</v>
          </cell>
          <cell r="L7814">
            <v>0</v>
          </cell>
        </row>
        <row r="7815">
          <cell r="A7815">
            <v>0</v>
          </cell>
          <cell r="B7815">
            <v>0</v>
          </cell>
          <cell r="C7815">
            <v>0</v>
          </cell>
          <cell r="D7815">
            <v>0</v>
          </cell>
          <cell r="E7815">
            <v>0</v>
          </cell>
          <cell r="G7815">
            <v>0</v>
          </cell>
          <cell r="H7815">
            <v>0</v>
          </cell>
          <cell r="J7815">
            <v>0</v>
          </cell>
          <cell r="L7815">
            <v>0</v>
          </cell>
        </row>
        <row r="7816">
          <cell r="A7816">
            <v>0</v>
          </cell>
          <cell r="B7816">
            <v>0</v>
          </cell>
          <cell r="C7816">
            <v>0</v>
          </cell>
          <cell r="D7816">
            <v>0</v>
          </cell>
          <cell r="E7816">
            <v>0</v>
          </cell>
          <cell r="G7816">
            <v>0</v>
          </cell>
          <cell r="H7816">
            <v>0</v>
          </cell>
          <cell r="J7816">
            <v>0</v>
          </cell>
          <cell r="L7816">
            <v>0</v>
          </cell>
        </row>
        <row r="7817">
          <cell r="A7817">
            <v>0</v>
          </cell>
          <cell r="B7817">
            <v>0</v>
          </cell>
          <cell r="C7817">
            <v>0</v>
          </cell>
          <cell r="D7817">
            <v>0</v>
          </cell>
          <cell r="E7817">
            <v>0</v>
          </cell>
          <cell r="G7817">
            <v>0</v>
          </cell>
          <cell r="H7817">
            <v>0</v>
          </cell>
          <cell r="J7817">
            <v>0</v>
          </cell>
          <cell r="L7817">
            <v>0</v>
          </cell>
        </row>
        <row r="7818">
          <cell r="A7818">
            <v>0</v>
          </cell>
          <cell r="B7818">
            <v>0</v>
          </cell>
          <cell r="C7818">
            <v>0</v>
          </cell>
          <cell r="D7818">
            <v>0</v>
          </cell>
          <cell r="E7818">
            <v>0</v>
          </cell>
          <cell r="G7818">
            <v>0</v>
          </cell>
          <cell r="H7818">
            <v>0</v>
          </cell>
          <cell r="J7818">
            <v>0</v>
          </cell>
          <cell r="L7818">
            <v>0</v>
          </cell>
        </row>
        <row r="7819">
          <cell r="A7819">
            <v>0</v>
          </cell>
          <cell r="B7819">
            <v>0</v>
          </cell>
          <cell r="C7819">
            <v>0</v>
          </cell>
          <cell r="D7819">
            <v>0</v>
          </cell>
          <cell r="E7819">
            <v>0</v>
          </cell>
          <cell r="G7819">
            <v>0</v>
          </cell>
          <cell r="H7819">
            <v>0</v>
          </cell>
          <cell r="J7819">
            <v>0</v>
          </cell>
          <cell r="L7819">
            <v>0</v>
          </cell>
        </row>
        <row r="7820">
          <cell r="A7820">
            <v>0</v>
          </cell>
          <cell r="B7820">
            <v>0</v>
          </cell>
          <cell r="C7820">
            <v>0</v>
          </cell>
          <cell r="D7820">
            <v>0</v>
          </cell>
          <cell r="E7820">
            <v>0</v>
          </cell>
          <cell r="G7820">
            <v>0</v>
          </cell>
          <cell r="H7820">
            <v>0</v>
          </cell>
          <cell r="J7820">
            <v>0</v>
          </cell>
          <cell r="L7820">
            <v>0</v>
          </cell>
        </row>
        <row r="7821">
          <cell r="A7821">
            <v>0</v>
          </cell>
          <cell r="B7821">
            <v>0</v>
          </cell>
          <cell r="C7821">
            <v>0</v>
          </cell>
          <cell r="D7821">
            <v>0</v>
          </cell>
          <cell r="E7821">
            <v>0</v>
          </cell>
          <cell r="G7821">
            <v>0</v>
          </cell>
          <cell r="H7821">
            <v>0</v>
          </cell>
          <cell r="J7821">
            <v>0</v>
          </cell>
          <cell r="L7821">
            <v>0</v>
          </cell>
        </row>
        <row r="7822">
          <cell r="A7822">
            <v>0</v>
          </cell>
          <cell r="B7822">
            <v>0</v>
          </cell>
          <cell r="C7822">
            <v>0</v>
          </cell>
          <cell r="D7822">
            <v>0</v>
          </cell>
          <cell r="E7822">
            <v>0</v>
          </cell>
          <cell r="G7822">
            <v>0</v>
          </cell>
          <cell r="H7822">
            <v>0</v>
          </cell>
          <cell r="J7822">
            <v>0</v>
          </cell>
          <cell r="L7822">
            <v>0</v>
          </cell>
        </row>
        <row r="7823">
          <cell r="A7823">
            <v>0</v>
          </cell>
          <cell r="B7823">
            <v>0</v>
          </cell>
          <cell r="C7823">
            <v>0</v>
          </cell>
          <cell r="D7823">
            <v>0</v>
          </cell>
          <cell r="E7823">
            <v>0</v>
          </cell>
          <cell r="G7823">
            <v>0</v>
          </cell>
          <cell r="H7823">
            <v>0</v>
          </cell>
          <cell r="J7823">
            <v>0</v>
          </cell>
          <cell r="L7823">
            <v>0</v>
          </cell>
        </row>
        <row r="7824">
          <cell r="A7824">
            <v>0</v>
          </cell>
          <cell r="B7824">
            <v>0</v>
          </cell>
          <cell r="C7824">
            <v>0</v>
          </cell>
          <cell r="D7824">
            <v>0</v>
          </cell>
          <cell r="E7824">
            <v>0</v>
          </cell>
          <cell r="G7824">
            <v>0</v>
          </cell>
          <cell r="H7824">
            <v>0</v>
          </cell>
          <cell r="J7824">
            <v>0</v>
          </cell>
          <cell r="L7824">
            <v>0</v>
          </cell>
        </row>
        <row r="7825">
          <cell r="A7825">
            <v>0</v>
          </cell>
          <cell r="B7825">
            <v>0</v>
          </cell>
          <cell r="C7825">
            <v>0</v>
          </cell>
          <cell r="D7825">
            <v>0</v>
          </cell>
          <cell r="E7825">
            <v>0</v>
          </cell>
          <cell r="G7825">
            <v>0</v>
          </cell>
          <cell r="H7825">
            <v>0</v>
          </cell>
          <cell r="J7825">
            <v>0</v>
          </cell>
          <cell r="L7825">
            <v>0</v>
          </cell>
        </row>
        <row r="7826">
          <cell r="A7826">
            <v>0</v>
          </cell>
          <cell r="B7826">
            <v>0</v>
          </cell>
          <cell r="C7826">
            <v>0</v>
          </cell>
          <cell r="D7826">
            <v>0</v>
          </cell>
          <cell r="E7826">
            <v>0</v>
          </cell>
          <cell r="G7826">
            <v>0</v>
          </cell>
          <cell r="H7826">
            <v>0</v>
          </cell>
          <cell r="J7826">
            <v>0</v>
          </cell>
          <cell r="L7826">
            <v>0</v>
          </cell>
        </row>
        <row r="7827">
          <cell r="A7827">
            <v>0</v>
          </cell>
          <cell r="B7827">
            <v>0</v>
          </cell>
          <cell r="C7827">
            <v>0</v>
          </cell>
          <cell r="D7827">
            <v>0</v>
          </cell>
          <cell r="E7827">
            <v>0</v>
          </cell>
          <cell r="G7827">
            <v>0</v>
          </cell>
          <cell r="H7827">
            <v>0</v>
          </cell>
          <cell r="J7827">
            <v>0</v>
          </cell>
          <cell r="L7827">
            <v>0</v>
          </cell>
        </row>
        <row r="7828">
          <cell r="A7828">
            <v>0</v>
          </cell>
          <cell r="B7828">
            <v>0</v>
          </cell>
          <cell r="C7828">
            <v>0</v>
          </cell>
          <cell r="D7828">
            <v>0</v>
          </cell>
          <cell r="E7828">
            <v>0</v>
          </cell>
          <cell r="G7828">
            <v>0</v>
          </cell>
          <cell r="H7828">
            <v>0</v>
          </cell>
          <cell r="J7828">
            <v>0</v>
          </cell>
          <cell r="L7828">
            <v>0</v>
          </cell>
        </row>
        <row r="7829">
          <cell r="A7829">
            <v>0</v>
          </cell>
          <cell r="B7829">
            <v>0</v>
          </cell>
          <cell r="C7829">
            <v>0</v>
          </cell>
          <cell r="D7829">
            <v>0</v>
          </cell>
          <cell r="E7829">
            <v>0</v>
          </cell>
          <cell r="G7829">
            <v>0</v>
          </cell>
          <cell r="H7829">
            <v>0</v>
          </cell>
          <cell r="J7829">
            <v>0</v>
          </cell>
          <cell r="L7829">
            <v>0</v>
          </cell>
        </row>
        <row r="7830">
          <cell r="A7830">
            <v>0</v>
          </cell>
          <cell r="B7830">
            <v>0</v>
          </cell>
          <cell r="C7830">
            <v>0</v>
          </cell>
          <cell r="D7830">
            <v>0</v>
          </cell>
          <cell r="E7830">
            <v>0</v>
          </cell>
          <cell r="G7830">
            <v>0</v>
          </cell>
          <cell r="H7830">
            <v>0</v>
          </cell>
          <cell r="J7830">
            <v>0</v>
          </cell>
          <cell r="L7830">
            <v>0</v>
          </cell>
        </row>
        <row r="7831">
          <cell r="A7831">
            <v>0</v>
          </cell>
          <cell r="B7831">
            <v>0</v>
          </cell>
          <cell r="C7831">
            <v>0</v>
          </cell>
          <cell r="D7831">
            <v>0</v>
          </cell>
          <cell r="E7831">
            <v>0</v>
          </cell>
          <cell r="G7831">
            <v>0</v>
          </cell>
          <cell r="H7831">
            <v>0</v>
          </cell>
          <cell r="J7831">
            <v>0</v>
          </cell>
          <cell r="L7831">
            <v>0</v>
          </cell>
        </row>
        <row r="7832">
          <cell r="A7832">
            <v>0</v>
          </cell>
          <cell r="B7832">
            <v>0</v>
          </cell>
          <cell r="C7832">
            <v>0</v>
          </cell>
          <cell r="D7832">
            <v>0</v>
          </cell>
          <cell r="E7832">
            <v>0</v>
          </cell>
          <cell r="G7832">
            <v>0</v>
          </cell>
          <cell r="H7832">
            <v>0</v>
          </cell>
          <cell r="J7832">
            <v>0</v>
          </cell>
          <cell r="L7832">
            <v>0</v>
          </cell>
        </row>
        <row r="7833">
          <cell r="A7833">
            <v>0</v>
          </cell>
          <cell r="B7833">
            <v>0</v>
          </cell>
          <cell r="C7833">
            <v>0</v>
          </cell>
          <cell r="D7833">
            <v>0</v>
          </cell>
          <cell r="E7833">
            <v>0</v>
          </cell>
          <cell r="G7833">
            <v>0</v>
          </cell>
          <cell r="H7833">
            <v>0</v>
          </cell>
          <cell r="J7833">
            <v>0</v>
          </cell>
          <cell r="L7833">
            <v>0</v>
          </cell>
        </row>
        <row r="7834">
          <cell r="A7834">
            <v>0</v>
          </cell>
          <cell r="B7834">
            <v>0</v>
          </cell>
          <cell r="C7834">
            <v>0</v>
          </cell>
          <cell r="D7834">
            <v>0</v>
          </cell>
          <cell r="E7834">
            <v>0</v>
          </cell>
          <cell r="G7834">
            <v>0</v>
          </cell>
          <cell r="H7834">
            <v>0</v>
          </cell>
          <cell r="J7834">
            <v>0</v>
          </cell>
          <cell r="L7834">
            <v>0</v>
          </cell>
        </row>
        <row r="7835">
          <cell r="A7835">
            <v>0</v>
          </cell>
          <cell r="B7835">
            <v>0</v>
          </cell>
          <cell r="C7835">
            <v>0</v>
          </cell>
          <cell r="D7835">
            <v>0</v>
          </cell>
          <cell r="E7835">
            <v>0</v>
          </cell>
          <cell r="G7835">
            <v>0</v>
          </cell>
          <cell r="H7835">
            <v>0</v>
          </cell>
          <cell r="J7835">
            <v>0</v>
          </cell>
          <cell r="L7835">
            <v>0</v>
          </cell>
        </row>
        <row r="7836">
          <cell r="A7836">
            <v>0</v>
          </cell>
          <cell r="B7836">
            <v>0</v>
          </cell>
          <cell r="C7836">
            <v>0</v>
          </cell>
          <cell r="D7836">
            <v>0</v>
          </cell>
          <cell r="E7836">
            <v>0</v>
          </cell>
          <cell r="G7836">
            <v>0</v>
          </cell>
          <cell r="H7836">
            <v>0</v>
          </cell>
          <cell r="J7836">
            <v>0</v>
          </cell>
          <cell r="L7836">
            <v>0</v>
          </cell>
        </row>
        <row r="7837">
          <cell r="A7837">
            <v>0</v>
          </cell>
          <cell r="B7837">
            <v>0</v>
          </cell>
          <cell r="C7837">
            <v>0</v>
          </cell>
          <cell r="D7837">
            <v>0</v>
          </cell>
          <cell r="E7837">
            <v>0</v>
          </cell>
          <cell r="G7837">
            <v>0</v>
          </cell>
          <cell r="H7837">
            <v>0</v>
          </cell>
          <cell r="J7837">
            <v>0</v>
          </cell>
          <cell r="L7837">
            <v>0</v>
          </cell>
        </row>
        <row r="7838">
          <cell r="A7838">
            <v>0</v>
          </cell>
          <cell r="B7838">
            <v>0</v>
          </cell>
          <cell r="C7838">
            <v>0</v>
          </cell>
          <cell r="D7838">
            <v>0</v>
          </cell>
          <cell r="E7838">
            <v>0</v>
          </cell>
          <cell r="G7838">
            <v>0</v>
          </cell>
          <cell r="H7838">
            <v>0</v>
          </cell>
          <cell r="J7838">
            <v>0</v>
          </cell>
          <cell r="L7838">
            <v>0</v>
          </cell>
        </row>
        <row r="7839">
          <cell r="A7839">
            <v>0</v>
          </cell>
          <cell r="B7839">
            <v>0</v>
          </cell>
          <cell r="C7839">
            <v>0</v>
          </cell>
          <cell r="D7839">
            <v>0</v>
          </cell>
          <cell r="E7839">
            <v>0</v>
          </cell>
          <cell r="G7839">
            <v>0</v>
          </cell>
          <cell r="H7839">
            <v>0</v>
          </cell>
          <cell r="J7839">
            <v>0</v>
          </cell>
          <cell r="L7839">
            <v>0</v>
          </cell>
        </row>
        <row r="7840">
          <cell r="A7840">
            <v>0</v>
          </cell>
          <cell r="B7840">
            <v>0</v>
          </cell>
          <cell r="C7840">
            <v>0</v>
          </cell>
          <cell r="D7840">
            <v>0</v>
          </cell>
          <cell r="E7840">
            <v>0</v>
          </cell>
          <cell r="G7840">
            <v>0</v>
          </cell>
          <cell r="H7840">
            <v>0</v>
          </cell>
          <cell r="J7840">
            <v>0</v>
          </cell>
          <cell r="L7840">
            <v>0</v>
          </cell>
        </row>
        <row r="7841">
          <cell r="A7841">
            <v>0</v>
          </cell>
          <cell r="B7841">
            <v>0</v>
          </cell>
          <cell r="C7841">
            <v>0</v>
          </cell>
          <cell r="D7841">
            <v>0</v>
          </cell>
          <cell r="E7841">
            <v>0</v>
          </cell>
          <cell r="G7841">
            <v>0</v>
          </cell>
          <cell r="H7841">
            <v>0</v>
          </cell>
          <cell r="J7841">
            <v>0</v>
          </cell>
          <cell r="L7841">
            <v>0</v>
          </cell>
        </row>
        <row r="7842">
          <cell r="A7842">
            <v>0</v>
          </cell>
          <cell r="B7842">
            <v>0</v>
          </cell>
          <cell r="C7842">
            <v>0</v>
          </cell>
          <cell r="D7842">
            <v>0</v>
          </cell>
          <cell r="E7842">
            <v>0</v>
          </cell>
          <cell r="G7842">
            <v>0</v>
          </cell>
          <cell r="H7842">
            <v>0</v>
          </cell>
          <cell r="J7842">
            <v>0</v>
          </cell>
          <cell r="L7842">
            <v>0</v>
          </cell>
        </row>
        <row r="7843">
          <cell r="A7843">
            <v>0</v>
          </cell>
          <cell r="B7843">
            <v>0</v>
          </cell>
          <cell r="C7843">
            <v>0</v>
          </cell>
          <cell r="D7843">
            <v>0</v>
          </cell>
          <cell r="E7843">
            <v>0</v>
          </cell>
          <cell r="G7843">
            <v>0</v>
          </cell>
          <cell r="H7843">
            <v>0</v>
          </cell>
          <cell r="J7843">
            <v>0</v>
          </cell>
          <cell r="L7843">
            <v>0</v>
          </cell>
        </row>
        <row r="7844">
          <cell r="A7844">
            <v>0</v>
          </cell>
          <cell r="B7844">
            <v>0</v>
          </cell>
          <cell r="C7844">
            <v>0</v>
          </cell>
          <cell r="D7844">
            <v>0</v>
          </cell>
          <cell r="E7844">
            <v>0</v>
          </cell>
          <cell r="G7844">
            <v>0</v>
          </cell>
          <cell r="H7844">
            <v>0</v>
          </cell>
          <cell r="J7844">
            <v>0</v>
          </cell>
          <cell r="L7844">
            <v>0</v>
          </cell>
        </row>
        <row r="7845">
          <cell r="A7845">
            <v>0</v>
          </cell>
          <cell r="B7845">
            <v>0</v>
          </cell>
          <cell r="C7845">
            <v>0</v>
          </cell>
          <cell r="D7845">
            <v>0</v>
          </cell>
          <cell r="E7845">
            <v>0</v>
          </cell>
          <cell r="G7845">
            <v>0</v>
          </cell>
          <cell r="H7845">
            <v>0</v>
          </cell>
          <cell r="J7845">
            <v>0</v>
          </cell>
          <cell r="L7845">
            <v>0</v>
          </cell>
        </row>
        <row r="7846">
          <cell r="A7846">
            <v>0</v>
          </cell>
          <cell r="B7846">
            <v>0</v>
          </cell>
          <cell r="C7846">
            <v>0</v>
          </cell>
          <cell r="D7846">
            <v>0</v>
          </cell>
          <cell r="E7846">
            <v>0</v>
          </cell>
          <cell r="G7846">
            <v>0</v>
          </cell>
          <cell r="H7846">
            <v>0</v>
          </cell>
          <cell r="J7846">
            <v>0</v>
          </cell>
          <cell r="L7846">
            <v>0</v>
          </cell>
        </row>
        <row r="7847">
          <cell r="A7847">
            <v>0</v>
          </cell>
          <cell r="B7847">
            <v>0</v>
          </cell>
          <cell r="C7847">
            <v>0</v>
          </cell>
          <cell r="D7847">
            <v>0</v>
          </cell>
          <cell r="E7847">
            <v>0</v>
          </cell>
          <cell r="G7847">
            <v>0</v>
          </cell>
          <cell r="H7847">
            <v>0</v>
          </cell>
          <cell r="J7847">
            <v>0</v>
          </cell>
          <cell r="L7847">
            <v>0</v>
          </cell>
        </row>
        <row r="7848">
          <cell r="A7848">
            <v>0</v>
          </cell>
          <cell r="B7848">
            <v>0</v>
          </cell>
          <cell r="C7848">
            <v>0</v>
          </cell>
          <cell r="D7848">
            <v>0</v>
          </cell>
          <cell r="E7848">
            <v>0</v>
          </cell>
          <cell r="G7848">
            <v>0</v>
          </cell>
          <cell r="H7848">
            <v>0</v>
          </cell>
          <cell r="J7848">
            <v>0</v>
          </cell>
          <cell r="L7848">
            <v>0</v>
          </cell>
        </row>
        <row r="7849">
          <cell r="A7849">
            <v>0</v>
          </cell>
          <cell r="B7849">
            <v>0</v>
          </cell>
          <cell r="C7849">
            <v>0</v>
          </cell>
          <cell r="D7849">
            <v>0</v>
          </cell>
          <cell r="E7849">
            <v>0</v>
          </cell>
          <cell r="G7849">
            <v>0</v>
          </cell>
          <cell r="H7849">
            <v>0</v>
          </cell>
          <cell r="J7849">
            <v>0</v>
          </cell>
          <cell r="L7849">
            <v>0</v>
          </cell>
        </row>
        <row r="7850">
          <cell r="A7850">
            <v>0</v>
          </cell>
          <cell r="B7850">
            <v>0</v>
          </cell>
          <cell r="C7850">
            <v>0</v>
          </cell>
          <cell r="D7850">
            <v>0</v>
          </cell>
          <cell r="E7850">
            <v>0</v>
          </cell>
          <cell r="G7850">
            <v>0</v>
          </cell>
          <cell r="H7850">
            <v>0</v>
          </cell>
          <cell r="J7850">
            <v>0</v>
          </cell>
          <cell r="L7850">
            <v>0</v>
          </cell>
        </row>
        <row r="7851">
          <cell r="A7851">
            <v>0</v>
          </cell>
          <cell r="B7851">
            <v>0</v>
          </cell>
          <cell r="C7851">
            <v>0</v>
          </cell>
          <cell r="D7851">
            <v>0</v>
          </cell>
          <cell r="E7851">
            <v>0</v>
          </cell>
          <cell r="G7851">
            <v>0</v>
          </cell>
          <cell r="H7851">
            <v>0</v>
          </cell>
          <cell r="J7851">
            <v>0</v>
          </cell>
          <cell r="L7851">
            <v>0</v>
          </cell>
        </row>
        <row r="7852">
          <cell r="A7852">
            <v>0</v>
          </cell>
          <cell r="B7852">
            <v>0</v>
          </cell>
          <cell r="C7852">
            <v>0</v>
          </cell>
          <cell r="D7852">
            <v>0</v>
          </cell>
          <cell r="E7852">
            <v>0</v>
          </cell>
          <cell r="G7852">
            <v>0</v>
          </cell>
          <cell r="H7852">
            <v>0</v>
          </cell>
          <cell r="J7852">
            <v>0</v>
          </cell>
          <cell r="L7852">
            <v>0</v>
          </cell>
        </row>
        <row r="7853">
          <cell r="A7853">
            <v>0</v>
          </cell>
          <cell r="B7853">
            <v>0</v>
          </cell>
          <cell r="C7853">
            <v>0</v>
          </cell>
          <cell r="D7853">
            <v>0</v>
          </cell>
          <cell r="E7853">
            <v>0</v>
          </cell>
          <cell r="G7853">
            <v>0</v>
          </cell>
          <cell r="H7853">
            <v>0</v>
          </cell>
          <cell r="J7853">
            <v>0</v>
          </cell>
          <cell r="L7853">
            <v>0</v>
          </cell>
        </row>
        <row r="7854">
          <cell r="A7854">
            <v>0</v>
          </cell>
          <cell r="B7854">
            <v>0</v>
          </cell>
          <cell r="C7854">
            <v>0</v>
          </cell>
          <cell r="D7854">
            <v>0</v>
          </cell>
          <cell r="E7854">
            <v>0</v>
          </cell>
          <cell r="G7854">
            <v>0</v>
          </cell>
          <cell r="H7854">
            <v>0</v>
          </cell>
          <cell r="J7854">
            <v>0</v>
          </cell>
          <cell r="L7854">
            <v>0</v>
          </cell>
        </row>
        <row r="7855">
          <cell r="A7855">
            <v>0</v>
          </cell>
          <cell r="B7855">
            <v>0</v>
          </cell>
          <cell r="C7855">
            <v>0</v>
          </cell>
          <cell r="D7855">
            <v>0</v>
          </cell>
          <cell r="E7855">
            <v>0</v>
          </cell>
          <cell r="G7855">
            <v>0</v>
          </cell>
          <cell r="H7855">
            <v>0</v>
          </cell>
          <cell r="J7855">
            <v>0</v>
          </cell>
          <cell r="L7855">
            <v>0</v>
          </cell>
        </row>
        <row r="7856">
          <cell r="A7856">
            <v>0</v>
          </cell>
          <cell r="B7856">
            <v>0</v>
          </cell>
          <cell r="C7856">
            <v>0</v>
          </cell>
          <cell r="D7856">
            <v>0</v>
          </cell>
          <cell r="E7856">
            <v>0</v>
          </cell>
          <cell r="G7856">
            <v>0</v>
          </cell>
          <cell r="H7856">
            <v>0</v>
          </cell>
          <cell r="J7856">
            <v>0</v>
          </cell>
          <cell r="L7856">
            <v>0</v>
          </cell>
        </row>
        <row r="7857">
          <cell r="A7857">
            <v>0</v>
          </cell>
          <cell r="B7857">
            <v>0</v>
          </cell>
          <cell r="C7857">
            <v>0</v>
          </cell>
          <cell r="D7857">
            <v>0</v>
          </cell>
          <cell r="E7857">
            <v>0</v>
          </cell>
          <cell r="G7857">
            <v>0</v>
          </cell>
          <cell r="H7857">
            <v>0</v>
          </cell>
          <cell r="J7857">
            <v>0</v>
          </cell>
          <cell r="L7857">
            <v>0</v>
          </cell>
        </row>
        <row r="7858">
          <cell r="A7858">
            <v>0</v>
          </cell>
          <cell r="B7858">
            <v>0</v>
          </cell>
          <cell r="C7858">
            <v>0</v>
          </cell>
          <cell r="D7858">
            <v>0</v>
          </cell>
          <cell r="E7858">
            <v>0</v>
          </cell>
          <cell r="G7858">
            <v>0</v>
          </cell>
          <cell r="H7858">
            <v>0</v>
          </cell>
          <cell r="J7858">
            <v>0</v>
          </cell>
          <cell r="L7858">
            <v>0</v>
          </cell>
        </row>
        <row r="7859">
          <cell r="A7859">
            <v>0</v>
          </cell>
          <cell r="B7859">
            <v>0</v>
          </cell>
          <cell r="C7859">
            <v>0</v>
          </cell>
          <cell r="D7859">
            <v>0</v>
          </cell>
          <cell r="E7859">
            <v>0</v>
          </cell>
          <cell r="G7859">
            <v>0</v>
          </cell>
          <cell r="H7859">
            <v>0</v>
          </cell>
          <cell r="J7859">
            <v>0</v>
          </cell>
          <cell r="L7859">
            <v>0</v>
          </cell>
        </row>
        <row r="7860">
          <cell r="A7860">
            <v>0</v>
          </cell>
          <cell r="B7860">
            <v>0</v>
          </cell>
          <cell r="C7860">
            <v>0</v>
          </cell>
          <cell r="D7860">
            <v>0</v>
          </cell>
          <cell r="E7860">
            <v>0</v>
          </cell>
          <cell r="G7860">
            <v>0</v>
          </cell>
          <cell r="H7860">
            <v>0</v>
          </cell>
          <cell r="J7860">
            <v>0</v>
          </cell>
          <cell r="L7860">
            <v>0</v>
          </cell>
        </row>
        <row r="7861">
          <cell r="A7861">
            <v>0</v>
          </cell>
          <cell r="B7861">
            <v>0</v>
          </cell>
          <cell r="C7861">
            <v>0</v>
          </cell>
          <cell r="D7861">
            <v>0</v>
          </cell>
          <cell r="E7861">
            <v>0</v>
          </cell>
          <cell r="G7861">
            <v>0</v>
          </cell>
          <cell r="H7861">
            <v>0</v>
          </cell>
          <cell r="J7861">
            <v>0</v>
          </cell>
          <cell r="L7861">
            <v>0</v>
          </cell>
        </row>
        <row r="7862">
          <cell r="A7862">
            <v>0</v>
          </cell>
          <cell r="B7862">
            <v>0</v>
          </cell>
          <cell r="C7862">
            <v>0</v>
          </cell>
          <cell r="D7862">
            <v>0</v>
          </cell>
          <cell r="E7862">
            <v>0</v>
          </cell>
          <cell r="G7862">
            <v>0</v>
          </cell>
          <cell r="H7862">
            <v>0</v>
          </cell>
          <cell r="J7862">
            <v>0</v>
          </cell>
          <cell r="L7862">
            <v>0</v>
          </cell>
        </row>
        <row r="7863">
          <cell r="A7863">
            <v>0</v>
          </cell>
          <cell r="B7863">
            <v>0</v>
          </cell>
          <cell r="C7863">
            <v>0</v>
          </cell>
          <cell r="D7863">
            <v>0</v>
          </cell>
          <cell r="E7863">
            <v>0</v>
          </cell>
          <cell r="G7863">
            <v>0</v>
          </cell>
          <cell r="H7863">
            <v>0</v>
          </cell>
          <cell r="J7863">
            <v>0</v>
          </cell>
          <cell r="L7863">
            <v>0</v>
          </cell>
        </row>
        <row r="7864">
          <cell r="A7864">
            <v>0</v>
          </cell>
          <cell r="B7864">
            <v>0</v>
          </cell>
          <cell r="C7864">
            <v>0</v>
          </cell>
          <cell r="D7864">
            <v>0</v>
          </cell>
          <cell r="E7864">
            <v>0</v>
          </cell>
          <cell r="G7864">
            <v>0</v>
          </cell>
          <cell r="H7864">
            <v>0</v>
          </cell>
          <cell r="J7864">
            <v>0</v>
          </cell>
          <cell r="L7864">
            <v>0</v>
          </cell>
        </row>
        <row r="7865">
          <cell r="A7865">
            <v>0</v>
          </cell>
          <cell r="B7865">
            <v>0</v>
          </cell>
          <cell r="C7865">
            <v>0</v>
          </cell>
          <cell r="D7865">
            <v>0</v>
          </cell>
          <cell r="E7865">
            <v>0</v>
          </cell>
          <cell r="G7865">
            <v>0</v>
          </cell>
          <cell r="H7865">
            <v>0</v>
          </cell>
          <cell r="J7865">
            <v>0</v>
          </cell>
          <cell r="L7865">
            <v>0</v>
          </cell>
        </row>
        <row r="7866">
          <cell r="A7866">
            <v>0</v>
          </cell>
          <cell r="B7866">
            <v>0</v>
          </cell>
          <cell r="C7866">
            <v>0</v>
          </cell>
          <cell r="D7866">
            <v>0</v>
          </cell>
          <cell r="E7866">
            <v>0</v>
          </cell>
          <cell r="G7866">
            <v>0</v>
          </cell>
          <cell r="H7866">
            <v>0</v>
          </cell>
          <cell r="J7866">
            <v>0</v>
          </cell>
          <cell r="L7866">
            <v>0</v>
          </cell>
        </row>
        <row r="7867">
          <cell r="A7867">
            <v>0</v>
          </cell>
          <cell r="B7867">
            <v>0</v>
          </cell>
          <cell r="C7867">
            <v>0</v>
          </cell>
          <cell r="D7867">
            <v>0</v>
          </cell>
          <cell r="E7867">
            <v>0</v>
          </cell>
          <cell r="G7867">
            <v>0</v>
          </cell>
          <cell r="H7867">
            <v>0</v>
          </cell>
          <cell r="J7867">
            <v>0</v>
          </cell>
          <cell r="L7867">
            <v>0</v>
          </cell>
        </row>
        <row r="7868">
          <cell r="A7868">
            <v>0</v>
          </cell>
          <cell r="B7868">
            <v>0</v>
          </cell>
          <cell r="C7868">
            <v>0</v>
          </cell>
          <cell r="D7868">
            <v>0</v>
          </cell>
          <cell r="E7868">
            <v>0</v>
          </cell>
          <cell r="G7868">
            <v>0</v>
          </cell>
          <cell r="H7868">
            <v>0</v>
          </cell>
          <cell r="J7868">
            <v>0</v>
          </cell>
          <cell r="L7868">
            <v>0</v>
          </cell>
        </row>
        <row r="7869">
          <cell r="A7869">
            <v>0</v>
          </cell>
          <cell r="B7869">
            <v>0</v>
          </cell>
          <cell r="C7869">
            <v>0</v>
          </cell>
          <cell r="D7869">
            <v>0</v>
          </cell>
          <cell r="E7869">
            <v>0</v>
          </cell>
          <cell r="G7869">
            <v>0</v>
          </cell>
          <cell r="H7869">
            <v>0</v>
          </cell>
          <cell r="J7869">
            <v>0</v>
          </cell>
          <cell r="L7869">
            <v>0</v>
          </cell>
        </row>
        <row r="7870">
          <cell r="A7870">
            <v>0</v>
          </cell>
          <cell r="B7870">
            <v>0</v>
          </cell>
          <cell r="C7870">
            <v>0</v>
          </cell>
          <cell r="D7870">
            <v>0</v>
          </cell>
          <cell r="E7870">
            <v>0</v>
          </cell>
          <cell r="G7870">
            <v>0</v>
          </cell>
          <cell r="H7870">
            <v>0</v>
          </cell>
          <cell r="J7870">
            <v>0</v>
          </cell>
          <cell r="L7870">
            <v>0</v>
          </cell>
        </row>
        <row r="7871">
          <cell r="A7871">
            <v>0</v>
          </cell>
          <cell r="B7871">
            <v>0</v>
          </cell>
          <cell r="C7871">
            <v>0</v>
          </cell>
          <cell r="D7871">
            <v>0</v>
          </cell>
          <cell r="E7871">
            <v>0</v>
          </cell>
          <cell r="G7871">
            <v>0</v>
          </cell>
          <cell r="H7871">
            <v>0</v>
          </cell>
          <cell r="J7871">
            <v>0</v>
          </cell>
          <cell r="L7871">
            <v>0</v>
          </cell>
        </row>
        <row r="7872">
          <cell r="A7872">
            <v>0</v>
          </cell>
          <cell r="B7872">
            <v>0</v>
          </cell>
          <cell r="C7872">
            <v>0</v>
          </cell>
          <cell r="D7872">
            <v>0</v>
          </cell>
          <cell r="E7872">
            <v>0</v>
          </cell>
          <cell r="G7872">
            <v>0</v>
          </cell>
          <cell r="H7872">
            <v>0</v>
          </cell>
          <cell r="J7872">
            <v>0</v>
          </cell>
          <cell r="L7872">
            <v>0</v>
          </cell>
        </row>
        <row r="7873">
          <cell r="A7873">
            <v>0</v>
          </cell>
          <cell r="B7873">
            <v>0</v>
          </cell>
          <cell r="C7873">
            <v>0</v>
          </cell>
          <cell r="D7873">
            <v>0</v>
          </cell>
          <cell r="E7873">
            <v>0</v>
          </cell>
          <cell r="G7873">
            <v>0</v>
          </cell>
          <cell r="H7873">
            <v>0</v>
          </cell>
          <cell r="J7873">
            <v>0</v>
          </cell>
          <cell r="L7873">
            <v>0</v>
          </cell>
        </row>
        <row r="7874">
          <cell r="A7874">
            <v>0</v>
          </cell>
          <cell r="B7874">
            <v>0</v>
          </cell>
          <cell r="C7874">
            <v>0</v>
          </cell>
          <cell r="D7874">
            <v>0</v>
          </cell>
          <cell r="E7874">
            <v>0</v>
          </cell>
          <cell r="G7874">
            <v>0</v>
          </cell>
          <cell r="H7874">
            <v>0</v>
          </cell>
          <cell r="J7874">
            <v>0</v>
          </cell>
          <cell r="L7874">
            <v>0</v>
          </cell>
        </row>
        <row r="7875">
          <cell r="A7875">
            <v>0</v>
          </cell>
          <cell r="B7875">
            <v>0</v>
          </cell>
          <cell r="C7875">
            <v>0</v>
          </cell>
          <cell r="D7875">
            <v>0</v>
          </cell>
          <cell r="E7875">
            <v>0</v>
          </cell>
          <cell r="G7875">
            <v>0</v>
          </cell>
          <cell r="H7875">
            <v>0</v>
          </cell>
          <cell r="J7875">
            <v>0</v>
          </cell>
          <cell r="L7875">
            <v>0</v>
          </cell>
        </row>
        <row r="7876">
          <cell r="A7876">
            <v>0</v>
          </cell>
          <cell r="B7876">
            <v>0</v>
          </cell>
          <cell r="C7876">
            <v>0</v>
          </cell>
          <cell r="D7876">
            <v>0</v>
          </cell>
          <cell r="E7876">
            <v>0</v>
          </cell>
          <cell r="G7876">
            <v>0</v>
          </cell>
          <cell r="H7876">
            <v>0</v>
          </cell>
          <cell r="J7876">
            <v>0</v>
          </cell>
          <cell r="L7876">
            <v>0</v>
          </cell>
        </row>
        <row r="7877">
          <cell r="A7877">
            <v>0</v>
          </cell>
          <cell r="B7877">
            <v>0</v>
          </cell>
          <cell r="C7877">
            <v>0</v>
          </cell>
          <cell r="D7877">
            <v>0</v>
          </cell>
          <cell r="E7877">
            <v>0</v>
          </cell>
          <cell r="G7877">
            <v>0</v>
          </cell>
          <cell r="H7877">
            <v>0</v>
          </cell>
          <cell r="J7877">
            <v>0</v>
          </cell>
          <cell r="L7877">
            <v>0</v>
          </cell>
        </row>
        <row r="7878">
          <cell r="A7878">
            <v>0</v>
          </cell>
          <cell r="B7878">
            <v>0</v>
          </cell>
          <cell r="C7878">
            <v>0</v>
          </cell>
          <cell r="D7878">
            <v>0</v>
          </cell>
          <cell r="E7878">
            <v>0</v>
          </cell>
          <cell r="G7878">
            <v>0</v>
          </cell>
          <cell r="H7878">
            <v>0</v>
          </cell>
          <cell r="J7878">
            <v>0</v>
          </cell>
          <cell r="L7878">
            <v>0</v>
          </cell>
        </row>
        <row r="7879">
          <cell r="A7879">
            <v>0</v>
          </cell>
          <cell r="B7879">
            <v>0</v>
          </cell>
          <cell r="C7879">
            <v>0</v>
          </cell>
          <cell r="D7879">
            <v>0</v>
          </cell>
          <cell r="E7879">
            <v>0</v>
          </cell>
          <cell r="G7879">
            <v>0</v>
          </cell>
          <cell r="H7879">
            <v>0</v>
          </cell>
          <cell r="J7879">
            <v>0</v>
          </cell>
          <cell r="L7879">
            <v>0</v>
          </cell>
        </row>
        <row r="7880">
          <cell r="A7880">
            <v>0</v>
          </cell>
          <cell r="B7880">
            <v>0</v>
          </cell>
          <cell r="C7880">
            <v>0</v>
          </cell>
          <cell r="D7880">
            <v>0</v>
          </cell>
          <cell r="E7880">
            <v>0</v>
          </cell>
          <cell r="G7880">
            <v>0</v>
          </cell>
          <cell r="H7880">
            <v>0</v>
          </cell>
          <cell r="J7880">
            <v>0</v>
          </cell>
          <cell r="L7880">
            <v>0</v>
          </cell>
        </row>
        <row r="7881">
          <cell r="A7881">
            <v>0</v>
          </cell>
          <cell r="B7881">
            <v>0</v>
          </cell>
          <cell r="C7881">
            <v>0</v>
          </cell>
          <cell r="D7881">
            <v>0</v>
          </cell>
          <cell r="E7881">
            <v>0</v>
          </cell>
          <cell r="G7881">
            <v>0</v>
          </cell>
          <cell r="H7881">
            <v>0</v>
          </cell>
          <cell r="J7881">
            <v>0</v>
          </cell>
          <cell r="L7881">
            <v>0</v>
          </cell>
        </row>
        <row r="7882">
          <cell r="A7882">
            <v>0</v>
          </cell>
          <cell r="B7882">
            <v>0</v>
          </cell>
          <cell r="C7882">
            <v>0</v>
          </cell>
          <cell r="D7882">
            <v>0</v>
          </cell>
          <cell r="E7882">
            <v>0</v>
          </cell>
          <cell r="G7882">
            <v>0</v>
          </cell>
          <cell r="H7882">
            <v>0</v>
          </cell>
          <cell r="J7882">
            <v>0</v>
          </cell>
          <cell r="L7882">
            <v>0</v>
          </cell>
        </row>
        <row r="7883">
          <cell r="A7883">
            <v>0</v>
          </cell>
          <cell r="B7883">
            <v>0</v>
          </cell>
          <cell r="C7883">
            <v>0</v>
          </cell>
          <cell r="D7883">
            <v>0</v>
          </cell>
          <cell r="E7883">
            <v>0</v>
          </cell>
          <cell r="G7883">
            <v>0</v>
          </cell>
          <cell r="H7883">
            <v>0</v>
          </cell>
          <cell r="J7883">
            <v>0</v>
          </cell>
          <cell r="L7883">
            <v>0</v>
          </cell>
        </row>
        <row r="7884">
          <cell r="A7884">
            <v>0</v>
          </cell>
          <cell r="B7884">
            <v>0</v>
          </cell>
          <cell r="C7884">
            <v>0</v>
          </cell>
          <cell r="D7884">
            <v>0</v>
          </cell>
          <cell r="E7884">
            <v>0</v>
          </cell>
          <cell r="G7884">
            <v>0</v>
          </cell>
          <cell r="H7884">
            <v>0</v>
          </cell>
          <cell r="J7884">
            <v>0</v>
          </cell>
          <cell r="L7884">
            <v>0</v>
          </cell>
        </row>
        <row r="7885">
          <cell r="A7885">
            <v>0</v>
          </cell>
          <cell r="B7885">
            <v>0</v>
          </cell>
          <cell r="C7885">
            <v>0</v>
          </cell>
          <cell r="D7885">
            <v>0</v>
          </cell>
          <cell r="E7885">
            <v>0</v>
          </cell>
          <cell r="G7885">
            <v>0</v>
          </cell>
          <cell r="H7885">
            <v>0</v>
          </cell>
          <cell r="J7885">
            <v>0</v>
          </cell>
          <cell r="L7885">
            <v>0</v>
          </cell>
        </row>
        <row r="7886">
          <cell r="A7886">
            <v>0</v>
          </cell>
          <cell r="B7886">
            <v>0</v>
          </cell>
          <cell r="C7886">
            <v>0</v>
          </cell>
          <cell r="D7886">
            <v>0</v>
          </cell>
          <cell r="E7886">
            <v>0</v>
          </cell>
          <cell r="G7886">
            <v>0</v>
          </cell>
          <cell r="H7886">
            <v>0</v>
          </cell>
          <cell r="J7886">
            <v>0</v>
          </cell>
          <cell r="L7886">
            <v>0</v>
          </cell>
        </row>
        <row r="7887">
          <cell r="A7887">
            <v>0</v>
          </cell>
          <cell r="B7887">
            <v>0</v>
          </cell>
          <cell r="C7887">
            <v>0</v>
          </cell>
          <cell r="D7887">
            <v>0</v>
          </cell>
          <cell r="E7887">
            <v>0</v>
          </cell>
          <cell r="G7887">
            <v>0</v>
          </cell>
          <cell r="H7887">
            <v>0</v>
          </cell>
          <cell r="J7887">
            <v>0</v>
          </cell>
          <cell r="L7887">
            <v>0</v>
          </cell>
        </row>
        <row r="7888">
          <cell r="A7888">
            <v>0</v>
          </cell>
          <cell r="B7888">
            <v>0</v>
          </cell>
          <cell r="C7888">
            <v>0</v>
          </cell>
          <cell r="D7888">
            <v>0</v>
          </cell>
          <cell r="E7888">
            <v>0</v>
          </cell>
          <cell r="G7888">
            <v>0</v>
          </cell>
          <cell r="H7888">
            <v>0</v>
          </cell>
          <cell r="J7888">
            <v>0</v>
          </cell>
          <cell r="L7888">
            <v>0</v>
          </cell>
        </row>
        <row r="7889">
          <cell r="A7889">
            <v>0</v>
          </cell>
          <cell r="B7889">
            <v>0</v>
          </cell>
          <cell r="C7889">
            <v>0</v>
          </cell>
          <cell r="D7889">
            <v>0</v>
          </cell>
          <cell r="E7889">
            <v>0</v>
          </cell>
          <cell r="G7889">
            <v>0</v>
          </cell>
          <cell r="H7889">
            <v>0</v>
          </cell>
          <cell r="J7889">
            <v>0</v>
          </cell>
          <cell r="L7889">
            <v>0</v>
          </cell>
        </row>
        <row r="7890">
          <cell r="A7890">
            <v>0</v>
          </cell>
          <cell r="B7890">
            <v>0</v>
          </cell>
          <cell r="C7890">
            <v>0</v>
          </cell>
          <cell r="D7890">
            <v>0</v>
          </cell>
          <cell r="E7890">
            <v>0</v>
          </cell>
          <cell r="G7890">
            <v>0</v>
          </cell>
          <cell r="H7890">
            <v>0</v>
          </cell>
          <cell r="J7890">
            <v>0</v>
          </cell>
          <cell r="L7890">
            <v>0</v>
          </cell>
        </row>
        <row r="7891">
          <cell r="A7891">
            <v>0</v>
          </cell>
          <cell r="B7891">
            <v>0</v>
          </cell>
          <cell r="C7891">
            <v>0</v>
          </cell>
          <cell r="D7891">
            <v>0</v>
          </cell>
          <cell r="E7891">
            <v>0</v>
          </cell>
          <cell r="G7891">
            <v>0</v>
          </cell>
          <cell r="H7891">
            <v>0</v>
          </cell>
          <cell r="J7891">
            <v>0</v>
          </cell>
          <cell r="L7891">
            <v>0</v>
          </cell>
        </row>
        <row r="7892">
          <cell r="A7892">
            <v>0</v>
          </cell>
          <cell r="B7892">
            <v>0</v>
          </cell>
          <cell r="C7892">
            <v>0</v>
          </cell>
          <cell r="D7892">
            <v>0</v>
          </cell>
          <cell r="E7892">
            <v>0</v>
          </cell>
          <cell r="G7892">
            <v>0</v>
          </cell>
          <cell r="H7892">
            <v>0</v>
          </cell>
          <cell r="J7892">
            <v>0</v>
          </cell>
          <cell r="L7892">
            <v>0</v>
          </cell>
        </row>
        <row r="7893">
          <cell r="A7893">
            <v>0</v>
          </cell>
          <cell r="B7893">
            <v>0</v>
          </cell>
          <cell r="C7893">
            <v>0</v>
          </cell>
          <cell r="D7893">
            <v>0</v>
          </cell>
          <cell r="E7893">
            <v>0</v>
          </cell>
          <cell r="G7893">
            <v>0</v>
          </cell>
          <cell r="H7893">
            <v>0</v>
          </cell>
          <cell r="J7893">
            <v>0</v>
          </cell>
          <cell r="L7893">
            <v>0</v>
          </cell>
        </row>
        <row r="7894">
          <cell r="A7894">
            <v>0</v>
          </cell>
          <cell r="B7894">
            <v>0</v>
          </cell>
          <cell r="C7894">
            <v>0</v>
          </cell>
          <cell r="D7894">
            <v>0</v>
          </cell>
          <cell r="E7894">
            <v>0</v>
          </cell>
          <cell r="G7894">
            <v>0</v>
          </cell>
          <cell r="H7894">
            <v>0</v>
          </cell>
          <cell r="J7894">
            <v>0</v>
          </cell>
          <cell r="L7894">
            <v>0</v>
          </cell>
        </row>
        <row r="7895">
          <cell r="A7895">
            <v>0</v>
          </cell>
          <cell r="B7895">
            <v>0</v>
          </cell>
          <cell r="C7895">
            <v>0</v>
          </cell>
          <cell r="D7895">
            <v>0</v>
          </cell>
          <cell r="E7895">
            <v>0</v>
          </cell>
          <cell r="G7895">
            <v>0</v>
          </cell>
          <cell r="H7895">
            <v>0</v>
          </cell>
          <cell r="J7895">
            <v>0</v>
          </cell>
          <cell r="L7895">
            <v>0</v>
          </cell>
        </row>
        <row r="7896">
          <cell r="A7896">
            <v>0</v>
          </cell>
          <cell r="B7896">
            <v>0</v>
          </cell>
          <cell r="C7896">
            <v>0</v>
          </cell>
          <cell r="D7896">
            <v>0</v>
          </cell>
          <cell r="E7896">
            <v>0</v>
          </cell>
          <cell r="G7896">
            <v>0</v>
          </cell>
          <cell r="H7896">
            <v>0</v>
          </cell>
          <cell r="J7896">
            <v>0</v>
          </cell>
          <cell r="L7896">
            <v>0</v>
          </cell>
        </row>
        <row r="7897">
          <cell r="A7897">
            <v>0</v>
          </cell>
          <cell r="B7897">
            <v>0</v>
          </cell>
          <cell r="C7897">
            <v>0</v>
          </cell>
          <cell r="D7897">
            <v>0</v>
          </cell>
          <cell r="E7897">
            <v>0</v>
          </cell>
          <cell r="G7897">
            <v>0</v>
          </cell>
          <cell r="H7897">
            <v>0</v>
          </cell>
          <cell r="J7897">
            <v>0</v>
          </cell>
          <cell r="L7897">
            <v>0</v>
          </cell>
        </row>
        <row r="7898">
          <cell r="A7898">
            <v>0</v>
          </cell>
          <cell r="B7898">
            <v>0</v>
          </cell>
          <cell r="C7898">
            <v>0</v>
          </cell>
          <cell r="D7898">
            <v>0</v>
          </cell>
          <cell r="E7898">
            <v>0</v>
          </cell>
          <cell r="G7898">
            <v>0</v>
          </cell>
          <cell r="H7898">
            <v>0</v>
          </cell>
          <cell r="J7898">
            <v>0</v>
          </cell>
          <cell r="L7898">
            <v>0</v>
          </cell>
        </row>
        <row r="7899">
          <cell r="A7899">
            <v>0</v>
          </cell>
          <cell r="B7899">
            <v>0</v>
          </cell>
          <cell r="C7899">
            <v>0</v>
          </cell>
          <cell r="D7899">
            <v>0</v>
          </cell>
          <cell r="E7899">
            <v>0</v>
          </cell>
          <cell r="G7899">
            <v>0</v>
          </cell>
          <cell r="H7899">
            <v>0</v>
          </cell>
          <cell r="J7899">
            <v>0</v>
          </cell>
          <cell r="L7899">
            <v>0</v>
          </cell>
        </row>
        <row r="7900">
          <cell r="A7900">
            <v>0</v>
          </cell>
          <cell r="B7900">
            <v>0</v>
          </cell>
          <cell r="C7900">
            <v>0</v>
          </cell>
          <cell r="D7900">
            <v>0</v>
          </cell>
          <cell r="E7900">
            <v>0</v>
          </cell>
          <cell r="G7900">
            <v>0</v>
          </cell>
          <cell r="H7900">
            <v>0</v>
          </cell>
          <cell r="J7900">
            <v>0</v>
          </cell>
          <cell r="L7900">
            <v>0</v>
          </cell>
        </row>
        <row r="7901">
          <cell r="A7901">
            <v>0</v>
          </cell>
          <cell r="B7901">
            <v>0</v>
          </cell>
          <cell r="C7901">
            <v>0</v>
          </cell>
          <cell r="D7901">
            <v>0</v>
          </cell>
          <cell r="E7901">
            <v>0</v>
          </cell>
          <cell r="G7901">
            <v>0</v>
          </cell>
          <cell r="H7901">
            <v>0</v>
          </cell>
          <cell r="J7901">
            <v>0</v>
          </cell>
          <cell r="L7901">
            <v>0</v>
          </cell>
        </row>
        <row r="7902">
          <cell r="A7902">
            <v>0</v>
          </cell>
          <cell r="B7902">
            <v>0</v>
          </cell>
          <cell r="C7902">
            <v>0</v>
          </cell>
          <cell r="D7902">
            <v>0</v>
          </cell>
          <cell r="E7902">
            <v>0</v>
          </cell>
          <cell r="G7902">
            <v>0</v>
          </cell>
          <cell r="H7902">
            <v>0</v>
          </cell>
          <cell r="J7902">
            <v>0</v>
          </cell>
          <cell r="L7902">
            <v>0</v>
          </cell>
        </row>
        <row r="7903">
          <cell r="A7903">
            <v>0</v>
          </cell>
          <cell r="B7903">
            <v>0</v>
          </cell>
          <cell r="C7903">
            <v>0</v>
          </cell>
          <cell r="D7903">
            <v>0</v>
          </cell>
          <cell r="E7903">
            <v>0</v>
          </cell>
          <cell r="G7903">
            <v>0</v>
          </cell>
          <cell r="H7903">
            <v>0</v>
          </cell>
          <cell r="J7903">
            <v>0</v>
          </cell>
          <cell r="L7903">
            <v>0</v>
          </cell>
        </row>
        <row r="7904">
          <cell r="A7904">
            <v>0</v>
          </cell>
          <cell r="B7904">
            <v>0</v>
          </cell>
          <cell r="C7904">
            <v>0</v>
          </cell>
          <cell r="D7904">
            <v>0</v>
          </cell>
          <cell r="E7904">
            <v>0</v>
          </cell>
          <cell r="G7904">
            <v>0</v>
          </cell>
          <cell r="H7904">
            <v>0</v>
          </cell>
          <cell r="J7904">
            <v>0</v>
          </cell>
          <cell r="L7904">
            <v>0</v>
          </cell>
        </row>
        <row r="7905">
          <cell r="A7905">
            <v>0</v>
          </cell>
          <cell r="B7905">
            <v>0</v>
          </cell>
          <cell r="C7905">
            <v>0</v>
          </cell>
          <cell r="D7905">
            <v>0</v>
          </cell>
          <cell r="E7905">
            <v>0</v>
          </cell>
          <cell r="G7905">
            <v>0</v>
          </cell>
          <cell r="H7905">
            <v>0</v>
          </cell>
          <cell r="J7905">
            <v>0</v>
          </cell>
          <cell r="L7905">
            <v>0</v>
          </cell>
        </row>
        <row r="7906">
          <cell r="A7906">
            <v>0</v>
          </cell>
          <cell r="B7906">
            <v>0</v>
          </cell>
          <cell r="C7906">
            <v>0</v>
          </cell>
          <cell r="D7906">
            <v>0</v>
          </cell>
          <cell r="E7906">
            <v>0</v>
          </cell>
          <cell r="G7906">
            <v>0</v>
          </cell>
          <cell r="H7906">
            <v>0</v>
          </cell>
          <cell r="J7906">
            <v>0</v>
          </cell>
          <cell r="L7906">
            <v>0</v>
          </cell>
        </row>
        <row r="7907">
          <cell r="A7907">
            <v>0</v>
          </cell>
          <cell r="B7907">
            <v>0</v>
          </cell>
          <cell r="C7907">
            <v>0</v>
          </cell>
          <cell r="D7907">
            <v>0</v>
          </cell>
          <cell r="E7907">
            <v>0</v>
          </cell>
          <cell r="G7907">
            <v>0</v>
          </cell>
          <cell r="H7907">
            <v>0</v>
          </cell>
          <cell r="J7907">
            <v>0</v>
          </cell>
          <cell r="L7907">
            <v>0</v>
          </cell>
        </row>
        <row r="7908">
          <cell r="A7908">
            <v>0</v>
          </cell>
          <cell r="B7908">
            <v>0</v>
          </cell>
          <cell r="C7908">
            <v>0</v>
          </cell>
          <cell r="D7908">
            <v>0</v>
          </cell>
          <cell r="E7908">
            <v>0</v>
          </cell>
          <cell r="G7908">
            <v>0</v>
          </cell>
          <cell r="H7908">
            <v>0</v>
          </cell>
          <cell r="J7908">
            <v>0</v>
          </cell>
          <cell r="L7908">
            <v>0</v>
          </cell>
        </row>
        <row r="7909">
          <cell r="A7909">
            <v>0</v>
          </cell>
          <cell r="B7909">
            <v>0</v>
          </cell>
          <cell r="C7909">
            <v>0</v>
          </cell>
          <cell r="D7909">
            <v>0</v>
          </cell>
          <cell r="E7909">
            <v>0</v>
          </cell>
          <cell r="G7909">
            <v>0</v>
          </cell>
          <cell r="H7909">
            <v>0</v>
          </cell>
          <cell r="J7909">
            <v>0</v>
          </cell>
          <cell r="L7909">
            <v>0</v>
          </cell>
        </row>
        <row r="7910">
          <cell r="A7910">
            <v>0</v>
          </cell>
          <cell r="B7910">
            <v>0</v>
          </cell>
          <cell r="C7910">
            <v>0</v>
          </cell>
          <cell r="D7910">
            <v>0</v>
          </cell>
          <cell r="E7910">
            <v>0</v>
          </cell>
          <cell r="G7910">
            <v>0</v>
          </cell>
          <cell r="H7910">
            <v>0</v>
          </cell>
          <cell r="J7910">
            <v>0</v>
          </cell>
          <cell r="L7910">
            <v>0</v>
          </cell>
        </row>
        <row r="7911">
          <cell r="A7911">
            <v>0</v>
          </cell>
          <cell r="B7911">
            <v>0</v>
          </cell>
          <cell r="C7911">
            <v>0</v>
          </cell>
          <cell r="D7911">
            <v>0</v>
          </cell>
          <cell r="E7911">
            <v>0</v>
          </cell>
          <cell r="G7911">
            <v>0</v>
          </cell>
          <cell r="H7911">
            <v>0</v>
          </cell>
          <cell r="J7911">
            <v>0</v>
          </cell>
          <cell r="L7911">
            <v>0</v>
          </cell>
        </row>
        <row r="7912">
          <cell r="A7912">
            <v>0</v>
          </cell>
          <cell r="B7912">
            <v>0</v>
          </cell>
          <cell r="C7912">
            <v>0</v>
          </cell>
          <cell r="D7912">
            <v>0</v>
          </cell>
          <cell r="E7912">
            <v>0</v>
          </cell>
          <cell r="G7912">
            <v>0</v>
          </cell>
          <cell r="H7912">
            <v>0</v>
          </cell>
          <cell r="J7912">
            <v>0</v>
          </cell>
          <cell r="L7912">
            <v>0</v>
          </cell>
        </row>
        <row r="7913">
          <cell r="A7913">
            <v>0</v>
          </cell>
          <cell r="B7913">
            <v>0</v>
          </cell>
          <cell r="C7913">
            <v>0</v>
          </cell>
          <cell r="D7913">
            <v>0</v>
          </cell>
          <cell r="E7913">
            <v>0</v>
          </cell>
          <cell r="G7913">
            <v>0</v>
          </cell>
          <cell r="H7913">
            <v>0</v>
          </cell>
          <cell r="J7913">
            <v>0</v>
          </cell>
          <cell r="L7913">
            <v>0</v>
          </cell>
        </row>
        <row r="7914">
          <cell r="A7914">
            <v>0</v>
          </cell>
          <cell r="B7914">
            <v>0</v>
          </cell>
          <cell r="C7914">
            <v>0</v>
          </cell>
          <cell r="D7914">
            <v>0</v>
          </cell>
          <cell r="E7914">
            <v>0</v>
          </cell>
          <cell r="G7914">
            <v>0</v>
          </cell>
          <cell r="H7914">
            <v>0</v>
          </cell>
          <cell r="J7914">
            <v>0</v>
          </cell>
          <cell r="L7914">
            <v>0</v>
          </cell>
        </row>
        <row r="7915">
          <cell r="A7915">
            <v>0</v>
          </cell>
          <cell r="B7915">
            <v>0</v>
          </cell>
          <cell r="C7915">
            <v>0</v>
          </cell>
          <cell r="D7915">
            <v>0</v>
          </cell>
          <cell r="E7915">
            <v>0</v>
          </cell>
          <cell r="G7915">
            <v>0</v>
          </cell>
          <cell r="H7915">
            <v>0</v>
          </cell>
          <cell r="J7915">
            <v>0</v>
          </cell>
          <cell r="L7915">
            <v>0</v>
          </cell>
        </row>
        <row r="7916">
          <cell r="A7916">
            <v>0</v>
          </cell>
          <cell r="B7916">
            <v>0</v>
          </cell>
          <cell r="C7916">
            <v>0</v>
          </cell>
          <cell r="D7916">
            <v>0</v>
          </cell>
          <cell r="E7916">
            <v>0</v>
          </cell>
          <cell r="G7916">
            <v>0</v>
          </cell>
          <cell r="H7916">
            <v>0</v>
          </cell>
          <cell r="J7916">
            <v>0</v>
          </cell>
          <cell r="L7916">
            <v>0</v>
          </cell>
        </row>
        <row r="7917">
          <cell r="A7917">
            <v>0</v>
          </cell>
          <cell r="B7917">
            <v>0</v>
          </cell>
          <cell r="C7917">
            <v>0</v>
          </cell>
          <cell r="D7917">
            <v>0</v>
          </cell>
          <cell r="E7917">
            <v>0</v>
          </cell>
          <cell r="G7917">
            <v>0</v>
          </cell>
          <cell r="H7917">
            <v>0</v>
          </cell>
          <cell r="J7917">
            <v>0</v>
          </cell>
          <cell r="L7917">
            <v>0</v>
          </cell>
        </row>
        <row r="7918">
          <cell r="A7918">
            <v>0</v>
          </cell>
          <cell r="B7918">
            <v>0</v>
          </cell>
          <cell r="C7918">
            <v>0</v>
          </cell>
          <cell r="D7918">
            <v>0</v>
          </cell>
          <cell r="E7918">
            <v>0</v>
          </cell>
          <cell r="G7918">
            <v>0</v>
          </cell>
          <cell r="H7918">
            <v>0</v>
          </cell>
          <cell r="J7918">
            <v>0</v>
          </cell>
          <cell r="L7918">
            <v>0</v>
          </cell>
        </row>
        <row r="7919">
          <cell r="A7919">
            <v>0</v>
          </cell>
          <cell r="B7919">
            <v>0</v>
          </cell>
          <cell r="C7919">
            <v>0</v>
          </cell>
          <cell r="D7919">
            <v>0</v>
          </cell>
          <cell r="E7919">
            <v>0</v>
          </cell>
          <cell r="G7919">
            <v>0</v>
          </cell>
          <cell r="H7919">
            <v>0</v>
          </cell>
          <cell r="J7919">
            <v>0</v>
          </cell>
          <cell r="L7919">
            <v>0</v>
          </cell>
        </row>
        <row r="7920">
          <cell r="A7920">
            <v>0</v>
          </cell>
          <cell r="B7920">
            <v>0</v>
          </cell>
          <cell r="C7920">
            <v>0</v>
          </cell>
          <cell r="D7920">
            <v>0</v>
          </cell>
          <cell r="E7920">
            <v>0</v>
          </cell>
          <cell r="G7920">
            <v>0</v>
          </cell>
          <cell r="H7920">
            <v>0</v>
          </cell>
          <cell r="J7920">
            <v>0</v>
          </cell>
          <cell r="L7920">
            <v>0</v>
          </cell>
        </row>
        <row r="7921">
          <cell r="A7921">
            <v>0</v>
          </cell>
          <cell r="B7921">
            <v>0</v>
          </cell>
          <cell r="C7921">
            <v>0</v>
          </cell>
          <cell r="D7921">
            <v>0</v>
          </cell>
          <cell r="E7921">
            <v>0</v>
          </cell>
          <cell r="G7921">
            <v>0</v>
          </cell>
          <cell r="H7921">
            <v>0</v>
          </cell>
          <cell r="J7921">
            <v>0</v>
          </cell>
          <cell r="L7921">
            <v>0</v>
          </cell>
        </row>
        <row r="7922">
          <cell r="A7922">
            <v>0</v>
          </cell>
          <cell r="B7922">
            <v>0</v>
          </cell>
          <cell r="C7922">
            <v>0</v>
          </cell>
          <cell r="D7922">
            <v>0</v>
          </cell>
          <cell r="E7922">
            <v>0</v>
          </cell>
          <cell r="G7922">
            <v>0</v>
          </cell>
          <cell r="H7922">
            <v>0</v>
          </cell>
          <cell r="J7922">
            <v>0</v>
          </cell>
          <cell r="L7922">
            <v>0</v>
          </cell>
        </row>
        <row r="7923">
          <cell r="A7923">
            <v>0</v>
          </cell>
          <cell r="B7923">
            <v>0</v>
          </cell>
          <cell r="C7923">
            <v>0</v>
          </cell>
          <cell r="D7923">
            <v>0</v>
          </cell>
          <cell r="E7923">
            <v>0</v>
          </cell>
          <cell r="G7923">
            <v>0</v>
          </cell>
          <cell r="H7923">
            <v>0</v>
          </cell>
          <cell r="J7923">
            <v>0</v>
          </cell>
          <cell r="L7923">
            <v>0</v>
          </cell>
        </row>
        <row r="7924">
          <cell r="A7924">
            <v>0</v>
          </cell>
          <cell r="B7924">
            <v>0</v>
          </cell>
          <cell r="C7924">
            <v>0</v>
          </cell>
          <cell r="D7924">
            <v>0</v>
          </cell>
          <cell r="E7924">
            <v>0</v>
          </cell>
          <cell r="G7924">
            <v>0</v>
          </cell>
          <cell r="H7924">
            <v>0</v>
          </cell>
          <cell r="J7924">
            <v>0</v>
          </cell>
          <cell r="L7924">
            <v>0</v>
          </cell>
        </row>
        <row r="7925">
          <cell r="A7925">
            <v>0</v>
          </cell>
          <cell r="B7925">
            <v>0</v>
          </cell>
          <cell r="C7925">
            <v>0</v>
          </cell>
          <cell r="D7925">
            <v>0</v>
          </cell>
          <cell r="E7925">
            <v>0</v>
          </cell>
          <cell r="G7925">
            <v>0</v>
          </cell>
          <cell r="H7925">
            <v>0</v>
          </cell>
          <cell r="J7925">
            <v>0</v>
          </cell>
          <cell r="L7925">
            <v>0</v>
          </cell>
        </row>
        <row r="7926">
          <cell r="A7926">
            <v>0</v>
          </cell>
          <cell r="B7926">
            <v>0</v>
          </cell>
          <cell r="C7926">
            <v>0</v>
          </cell>
          <cell r="D7926">
            <v>0</v>
          </cell>
          <cell r="E7926">
            <v>0</v>
          </cell>
          <cell r="G7926">
            <v>0</v>
          </cell>
          <cell r="H7926">
            <v>0</v>
          </cell>
          <cell r="J7926">
            <v>0</v>
          </cell>
          <cell r="L7926">
            <v>0</v>
          </cell>
        </row>
        <row r="7927">
          <cell r="A7927">
            <v>0</v>
          </cell>
          <cell r="B7927">
            <v>0</v>
          </cell>
          <cell r="C7927">
            <v>0</v>
          </cell>
          <cell r="D7927">
            <v>0</v>
          </cell>
          <cell r="E7927">
            <v>0</v>
          </cell>
          <cell r="G7927">
            <v>0</v>
          </cell>
          <cell r="H7927">
            <v>0</v>
          </cell>
          <cell r="J7927">
            <v>0</v>
          </cell>
          <cell r="L7927">
            <v>0</v>
          </cell>
        </row>
        <row r="7928">
          <cell r="A7928">
            <v>0</v>
          </cell>
          <cell r="B7928">
            <v>0</v>
          </cell>
          <cell r="C7928">
            <v>0</v>
          </cell>
          <cell r="D7928">
            <v>0</v>
          </cell>
          <cell r="E7928">
            <v>0</v>
          </cell>
          <cell r="G7928">
            <v>0</v>
          </cell>
          <cell r="H7928">
            <v>0</v>
          </cell>
          <cell r="J7928">
            <v>0</v>
          </cell>
          <cell r="L7928">
            <v>0</v>
          </cell>
        </row>
        <row r="7929">
          <cell r="A7929">
            <v>0</v>
          </cell>
          <cell r="B7929">
            <v>0</v>
          </cell>
          <cell r="C7929">
            <v>0</v>
          </cell>
          <cell r="D7929">
            <v>0</v>
          </cell>
          <cell r="E7929">
            <v>0</v>
          </cell>
          <cell r="G7929">
            <v>0</v>
          </cell>
          <cell r="H7929">
            <v>0</v>
          </cell>
          <cell r="J7929">
            <v>0</v>
          </cell>
          <cell r="L7929">
            <v>0</v>
          </cell>
        </row>
        <row r="7930">
          <cell r="A7930">
            <v>0</v>
          </cell>
          <cell r="B7930">
            <v>0</v>
          </cell>
          <cell r="C7930">
            <v>0</v>
          </cell>
          <cell r="D7930">
            <v>0</v>
          </cell>
          <cell r="E7930">
            <v>0</v>
          </cell>
          <cell r="G7930">
            <v>0</v>
          </cell>
          <cell r="H7930">
            <v>0</v>
          </cell>
          <cell r="J7930">
            <v>0</v>
          </cell>
          <cell r="L7930">
            <v>0</v>
          </cell>
        </row>
        <row r="7931">
          <cell r="A7931">
            <v>0</v>
          </cell>
          <cell r="B7931">
            <v>0</v>
          </cell>
          <cell r="C7931">
            <v>0</v>
          </cell>
          <cell r="D7931">
            <v>0</v>
          </cell>
          <cell r="E7931">
            <v>0</v>
          </cell>
          <cell r="G7931">
            <v>0</v>
          </cell>
          <cell r="H7931">
            <v>0</v>
          </cell>
          <cell r="J7931">
            <v>0</v>
          </cell>
          <cell r="L7931">
            <v>0</v>
          </cell>
        </row>
        <row r="7932">
          <cell r="A7932">
            <v>0</v>
          </cell>
          <cell r="B7932">
            <v>0</v>
          </cell>
          <cell r="C7932">
            <v>0</v>
          </cell>
          <cell r="D7932">
            <v>0</v>
          </cell>
          <cell r="E7932">
            <v>0</v>
          </cell>
          <cell r="G7932">
            <v>0</v>
          </cell>
          <cell r="H7932">
            <v>0</v>
          </cell>
          <cell r="J7932">
            <v>0</v>
          </cell>
          <cell r="L7932">
            <v>0</v>
          </cell>
        </row>
        <row r="7933">
          <cell r="A7933">
            <v>0</v>
          </cell>
          <cell r="B7933">
            <v>0</v>
          </cell>
          <cell r="C7933">
            <v>0</v>
          </cell>
          <cell r="D7933">
            <v>0</v>
          </cell>
          <cell r="E7933">
            <v>0</v>
          </cell>
          <cell r="G7933">
            <v>0</v>
          </cell>
          <cell r="H7933">
            <v>0</v>
          </cell>
          <cell r="J7933">
            <v>0</v>
          </cell>
          <cell r="L7933">
            <v>0</v>
          </cell>
        </row>
        <row r="7934">
          <cell r="A7934">
            <v>0</v>
          </cell>
          <cell r="B7934">
            <v>0</v>
          </cell>
          <cell r="C7934">
            <v>0</v>
          </cell>
          <cell r="D7934">
            <v>0</v>
          </cell>
          <cell r="E7934">
            <v>0</v>
          </cell>
          <cell r="G7934">
            <v>0</v>
          </cell>
          <cell r="H7934">
            <v>0</v>
          </cell>
          <cell r="J7934">
            <v>0</v>
          </cell>
          <cell r="L7934">
            <v>0</v>
          </cell>
        </row>
        <row r="7935">
          <cell r="A7935">
            <v>0</v>
          </cell>
          <cell r="B7935">
            <v>0</v>
          </cell>
          <cell r="C7935">
            <v>0</v>
          </cell>
          <cell r="D7935">
            <v>0</v>
          </cell>
          <cell r="E7935">
            <v>0</v>
          </cell>
          <cell r="G7935">
            <v>0</v>
          </cell>
          <cell r="H7935">
            <v>0</v>
          </cell>
          <cell r="J7935">
            <v>0</v>
          </cell>
          <cell r="L7935">
            <v>0</v>
          </cell>
        </row>
        <row r="7936">
          <cell r="A7936">
            <v>0</v>
          </cell>
          <cell r="B7936">
            <v>0</v>
          </cell>
          <cell r="C7936">
            <v>0</v>
          </cell>
          <cell r="D7936">
            <v>0</v>
          </cell>
          <cell r="E7936">
            <v>0</v>
          </cell>
          <cell r="G7936">
            <v>0</v>
          </cell>
          <cell r="H7936">
            <v>0</v>
          </cell>
          <cell r="J7936">
            <v>0</v>
          </cell>
          <cell r="L7936">
            <v>0</v>
          </cell>
        </row>
        <row r="7937">
          <cell r="A7937">
            <v>0</v>
          </cell>
          <cell r="B7937">
            <v>0</v>
          </cell>
          <cell r="C7937">
            <v>0</v>
          </cell>
          <cell r="D7937">
            <v>0</v>
          </cell>
          <cell r="E7937">
            <v>0</v>
          </cell>
          <cell r="G7937">
            <v>0</v>
          </cell>
          <cell r="H7937">
            <v>0</v>
          </cell>
          <cell r="J7937">
            <v>0</v>
          </cell>
          <cell r="L7937">
            <v>0</v>
          </cell>
        </row>
        <row r="7938">
          <cell r="A7938">
            <v>0</v>
          </cell>
          <cell r="B7938">
            <v>0</v>
          </cell>
          <cell r="C7938">
            <v>0</v>
          </cell>
          <cell r="D7938">
            <v>0</v>
          </cell>
          <cell r="E7938">
            <v>0</v>
          </cell>
          <cell r="G7938">
            <v>0</v>
          </cell>
          <cell r="H7938">
            <v>0</v>
          </cell>
          <cell r="J7938">
            <v>0</v>
          </cell>
          <cell r="L7938">
            <v>0</v>
          </cell>
        </row>
        <row r="7939">
          <cell r="A7939">
            <v>0</v>
          </cell>
          <cell r="B7939">
            <v>0</v>
          </cell>
          <cell r="C7939">
            <v>0</v>
          </cell>
          <cell r="D7939">
            <v>0</v>
          </cell>
          <cell r="E7939">
            <v>0</v>
          </cell>
          <cell r="G7939">
            <v>0</v>
          </cell>
          <cell r="H7939">
            <v>0</v>
          </cell>
          <cell r="J7939">
            <v>0</v>
          </cell>
          <cell r="L7939">
            <v>0</v>
          </cell>
        </row>
        <row r="7940">
          <cell r="A7940">
            <v>0</v>
          </cell>
          <cell r="B7940">
            <v>0</v>
          </cell>
          <cell r="C7940">
            <v>0</v>
          </cell>
          <cell r="D7940">
            <v>0</v>
          </cell>
          <cell r="E7940">
            <v>0</v>
          </cell>
          <cell r="G7940">
            <v>0</v>
          </cell>
          <cell r="H7940">
            <v>0</v>
          </cell>
          <cell r="J7940">
            <v>0</v>
          </cell>
          <cell r="L7940">
            <v>0</v>
          </cell>
        </row>
        <row r="7941">
          <cell r="A7941">
            <v>0</v>
          </cell>
          <cell r="B7941">
            <v>0</v>
          </cell>
          <cell r="C7941">
            <v>0</v>
          </cell>
          <cell r="D7941">
            <v>0</v>
          </cell>
          <cell r="E7941">
            <v>0</v>
          </cell>
          <cell r="G7941">
            <v>0</v>
          </cell>
          <cell r="H7941">
            <v>0</v>
          </cell>
          <cell r="J7941">
            <v>0</v>
          </cell>
          <cell r="L7941">
            <v>0</v>
          </cell>
        </row>
        <row r="7942">
          <cell r="A7942">
            <v>0</v>
          </cell>
          <cell r="B7942">
            <v>0</v>
          </cell>
          <cell r="C7942">
            <v>0</v>
          </cell>
          <cell r="D7942">
            <v>0</v>
          </cell>
          <cell r="E7942">
            <v>0</v>
          </cell>
          <cell r="G7942">
            <v>0</v>
          </cell>
          <cell r="H7942">
            <v>0</v>
          </cell>
          <cell r="J7942">
            <v>0</v>
          </cell>
          <cell r="L7942">
            <v>0</v>
          </cell>
        </row>
        <row r="7943">
          <cell r="A7943">
            <v>0</v>
          </cell>
          <cell r="B7943">
            <v>0</v>
          </cell>
          <cell r="C7943">
            <v>0</v>
          </cell>
          <cell r="D7943">
            <v>0</v>
          </cell>
          <cell r="E7943">
            <v>0</v>
          </cell>
          <cell r="G7943">
            <v>0</v>
          </cell>
          <cell r="H7943">
            <v>0</v>
          </cell>
          <cell r="J7943">
            <v>0</v>
          </cell>
          <cell r="L7943">
            <v>0</v>
          </cell>
        </row>
        <row r="7944">
          <cell r="A7944">
            <v>0</v>
          </cell>
          <cell r="B7944">
            <v>0</v>
          </cell>
          <cell r="C7944">
            <v>0</v>
          </cell>
          <cell r="D7944">
            <v>0</v>
          </cell>
          <cell r="E7944">
            <v>0</v>
          </cell>
          <cell r="G7944">
            <v>0</v>
          </cell>
          <cell r="H7944">
            <v>0</v>
          </cell>
          <cell r="J7944">
            <v>0</v>
          </cell>
          <cell r="L7944">
            <v>0</v>
          </cell>
        </row>
        <row r="7945">
          <cell r="A7945">
            <v>0</v>
          </cell>
          <cell r="B7945">
            <v>0</v>
          </cell>
          <cell r="C7945">
            <v>0</v>
          </cell>
          <cell r="D7945">
            <v>0</v>
          </cell>
          <cell r="E7945">
            <v>0</v>
          </cell>
          <cell r="G7945">
            <v>0</v>
          </cell>
          <cell r="H7945">
            <v>0</v>
          </cell>
          <cell r="J7945">
            <v>0</v>
          </cell>
          <cell r="L7945">
            <v>0</v>
          </cell>
        </row>
        <row r="7946">
          <cell r="A7946">
            <v>0</v>
          </cell>
          <cell r="B7946">
            <v>0</v>
          </cell>
          <cell r="C7946">
            <v>0</v>
          </cell>
          <cell r="D7946">
            <v>0</v>
          </cell>
          <cell r="E7946">
            <v>0</v>
          </cell>
          <cell r="G7946">
            <v>0</v>
          </cell>
          <cell r="H7946">
            <v>0</v>
          </cell>
          <cell r="J7946">
            <v>0</v>
          </cell>
          <cell r="L7946">
            <v>0</v>
          </cell>
        </row>
        <row r="7947">
          <cell r="A7947">
            <v>0</v>
          </cell>
          <cell r="B7947">
            <v>0</v>
          </cell>
          <cell r="C7947">
            <v>0</v>
          </cell>
          <cell r="D7947">
            <v>0</v>
          </cell>
          <cell r="E7947">
            <v>0</v>
          </cell>
          <cell r="G7947">
            <v>0</v>
          </cell>
          <cell r="H7947">
            <v>0</v>
          </cell>
          <cell r="J7947">
            <v>0</v>
          </cell>
          <cell r="L7947">
            <v>0</v>
          </cell>
        </row>
        <row r="7948">
          <cell r="A7948">
            <v>0</v>
          </cell>
          <cell r="B7948">
            <v>0</v>
          </cell>
          <cell r="C7948">
            <v>0</v>
          </cell>
          <cell r="D7948">
            <v>0</v>
          </cell>
          <cell r="E7948">
            <v>0</v>
          </cell>
          <cell r="G7948">
            <v>0</v>
          </cell>
          <cell r="H7948">
            <v>0</v>
          </cell>
          <cell r="J7948">
            <v>0</v>
          </cell>
          <cell r="L7948">
            <v>0</v>
          </cell>
        </row>
        <row r="7949">
          <cell r="A7949">
            <v>0</v>
          </cell>
          <cell r="B7949">
            <v>0</v>
          </cell>
          <cell r="C7949">
            <v>0</v>
          </cell>
          <cell r="D7949">
            <v>0</v>
          </cell>
          <cell r="E7949">
            <v>0</v>
          </cell>
          <cell r="G7949">
            <v>0</v>
          </cell>
          <cell r="H7949">
            <v>0</v>
          </cell>
          <cell r="J7949">
            <v>0</v>
          </cell>
          <cell r="L7949">
            <v>0</v>
          </cell>
        </row>
        <row r="7950">
          <cell r="A7950">
            <v>0</v>
          </cell>
          <cell r="B7950">
            <v>0</v>
          </cell>
          <cell r="C7950">
            <v>0</v>
          </cell>
          <cell r="D7950">
            <v>0</v>
          </cell>
          <cell r="E7950">
            <v>0</v>
          </cell>
          <cell r="G7950">
            <v>0</v>
          </cell>
          <cell r="H7950">
            <v>0</v>
          </cell>
          <cell r="J7950">
            <v>0</v>
          </cell>
          <cell r="L7950">
            <v>0</v>
          </cell>
        </row>
        <row r="7951">
          <cell r="A7951">
            <v>0</v>
          </cell>
          <cell r="B7951">
            <v>0</v>
          </cell>
          <cell r="C7951">
            <v>0</v>
          </cell>
          <cell r="D7951">
            <v>0</v>
          </cell>
          <cell r="E7951">
            <v>0</v>
          </cell>
          <cell r="G7951">
            <v>0</v>
          </cell>
          <cell r="H7951">
            <v>0</v>
          </cell>
          <cell r="J7951">
            <v>0</v>
          </cell>
          <cell r="L7951">
            <v>0</v>
          </cell>
        </row>
        <row r="7952">
          <cell r="A7952">
            <v>0</v>
          </cell>
          <cell r="B7952">
            <v>0</v>
          </cell>
          <cell r="C7952">
            <v>0</v>
          </cell>
          <cell r="D7952">
            <v>0</v>
          </cell>
          <cell r="E7952">
            <v>0</v>
          </cell>
          <cell r="G7952">
            <v>0</v>
          </cell>
          <cell r="H7952">
            <v>0</v>
          </cell>
          <cell r="J7952">
            <v>0</v>
          </cell>
          <cell r="L7952">
            <v>0</v>
          </cell>
        </row>
        <row r="7953">
          <cell r="A7953">
            <v>0</v>
          </cell>
          <cell r="B7953">
            <v>0</v>
          </cell>
          <cell r="C7953">
            <v>0</v>
          </cell>
          <cell r="D7953">
            <v>0</v>
          </cell>
          <cell r="E7953">
            <v>0</v>
          </cell>
          <cell r="G7953">
            <v>0</v>
          </cell>
          <cell r="H7953">
            <v>0</v>
          </cell>
          <cell r="J7953">
            <v>0</v>
          </cell>
          <cell r="L7953">
            <v>0</v>
          </cell>
        </row>
        <row r="7954">
          <cell r="A7954">
            <v>0</v>
          </cell>
          <cell r="B7954">
            <v>0</v>
          </cell>
          <cell r="C7954">
            <v>0</v>
          </cell>
          <cell r="D7954">
            <v>0</v>
          </cell>
          <cell r="E7954">
            <v>0</v>
          </cell>
          <cell r="G7954">
            <v>0</v>
          </cell>
          <cell r="H7954">
            <v>0</v>
          </cell>
          <cell r="J7954">
            <v>0</v>
          </cell>
          <cell r="L7954">
            <v>0</v>
          </cell>
        </row>
        <row r="7955">
          <cell r="A7955">
            <v>0</v>
          </cell>
          <cell r="B7955">
            <v>0</v>
          </cell>
          <cell r="C7955">
            <v>0</v>
          </cell>
          <cell r="D7955">
            <v>0</v>
          </cell>
          <cell r="E7955">
            <v>0</v>
          </cell>
          <cell r="G7955">
            <v>0</v>
          </cell>
          <cell r="H7955">
            <v>0</v>
          </cell>
          <cell r="J7955">
            <v>0</v>
          </cell>
          <cell r="L7955">
            <v>0</v>
          </cell>
        </row>
        <row r="7956">
          <cell r="A7956">
            <v>0</v>
          </cell>
          <cell r="B7956">
            <v>0</v>
          </cell>
          <cell r="C7956">
            <v>0</v>
          </cell>
          <cell r="D7956">
            <v>0</v>
          </cell>
          <cell r="E7956">
            <v>0</v>
          </cell>
          <cell r="G7956">
            <v>0</v>
          </cell>
          <cell r="H7956">
            <v>0</v>
          </cell>
          <cell r="J7956">
            <v>0</v>
          </cell>
          <cell r="L7956">
            <v>0</v>
          </cell>
        </row>
        <row r="7957">
          <cell r="A7957">
            <v>0</v>
          </cell>
          <cell r="B7957">
            <v>0</v>
          </cell>
          <cell r="C7957">
            <v>0</v>
          </cell>
          <cell r="D7957">
            <v>0</v>
          </cell>
          <cell r="E7957">
            <v>0</v>
          </cell>
          <cell r="G7957">
            <v>0</v>
          </cell>
          <cell r="H7957">
            <v>0</v>
          </cell>
          <cell r="J7957">
            <v>0</v>
          </cell>
          <cell r="L7957">
            <v>0</v>
          </cell>
        </row>
        <row r="7958">
          <cell r="A7958">
            <v>0</v>
          </cell>
          <cell r="B7958">
            <v>0</v>
          </cell>
          <cell r="C7958">
            <v>0</v>
          </cell>
          <cell r="D7958">
            <v>0</v>
          </cell>
          <cell r="E7958">
            <v>0</v>
          </cell>
          <cell r="G7958">
            <v>0</v>
          </cell>
          <cell r="H7958">
            <v>0</v>
          </cell>
          <cell r="J7958">
            <v>0</v>
          </cell>
          <cell r="L7958">
            <v>0</v>
          </cell>
        </row>
        <row r="7959">
          <cell r="A7959">
            <v>0</v>
          </cell>
          <cell r="B7959">
            <v>0</v>
          </cell>
          <cell r="C7959">
            <v>0</v>
          </cell>
          <cell r="D7959">
            <v>0</v>
          </cell>
          <cell r="E7959">
            <v>0</v>
          </cell>
          <cell r="G7959">
            <v>0</v>
          </cell>
          <cell r="H7959">
            <v>0</v>
          </cell>
          <cell r="J7959">
            <v>0</v>
          </cell>
          <cell r="L7959">
            <v>0</v>
          </cell>
        </row>
        <row r="7960">
          <cell r="A7960">
            <v>0</v>
          </cell>
          <cell r="B7960">
            <v>0</v>
          </cell>
          <cell r="C7960">
            <v>0</v>
          </cell>
          <cell r="D7960">
            <v>0</v>
          </cell>
          <cell r="E7960">
            <v>0</v>
          </cell>
          <cell r="G7960">
            <v>0</v>
          </cell>
          <cell r="H7960">
            <v>0</v>
          </cell>
          <cell r="J7960">
            <v>0</v>
          </cell>
          <cell r="L7960">
            <v>0</v>
          </cell>
        </row>
        <row r="7961">
          <cell r="A7961">
            <v>0</v>
          </cell>
          <cell r="B7961">
            <v>0</v>
          </cell>
          <cell r="C7961">
            <v>0</v>
          </cell>
          <cell r="D7961">
            <v>0</v>
          </cell>
          <cell r="E7961">
            <v>0</v>
          </cell>
          <cell r="G7961">
            <v>0</v>
          </cell>
          <cell r="H7961">
            <v>0</v>
          </cell>
          <cell r="J7961">
            <v>0</v>
          </cell>
          <cell r="L7961">
            <v>0</v>
          </cell>
        </row>
        <row r="7962">
          <cell r="A7962">
            <v>0</v>
          </cell>
          <cell r="B7962">
            <v>0</v>
          </cell>
          <cell r="C7962">
            <v>0</v>
          </cell>
          <cell r="D7962">
            <v>0</v>
          </cell>
          <cell r="E7962">
            <v>0</v>
          </cell>
          <cell r="G7962">
            <v>0</v>
          </cell>
          <cell r="H7962">
            <v>0</v>
          </cell>
          <cell r="J7962">
            <v>0</v>
          </cell>
          <cell r="L7962">
            <v>0</v>
          </cell>
        </row>
        <row r="7963">
          <cell r="A7963">
            <v>0</v>
          </cell>
          <cell r="B7963">
            <v>0</v>
          </cell>
          <cell r="C7963">
            <v>0</v>
          </cell>
          <cell r="D7963">
            <v>0</v>
          </cell>
          <cell r="E7963">
            <v>0</v>
          </cell>
          <cell r="G7963">
            <v>0</v>
          </cell>
          <cell r="H7963">
            <v>0</v>
          </cell>
          <cell r="J7963">
            <v>0</v>
          </cell>
          <cell r="L7963">
            <v>0</v>
          </cell>
        </row>
        <row r="7964">
          <cell r="A7964">
            <v>0</v>
          </cell>
          <cell r="B7964">
            <v>0</v>
          </cell>
          <cell r="C7964">
            <v>0</v>
          </cell>
          <cell r="D7964">
            <v>0</v>
          </cell>
          <cell r="E7964">
            <v>0</v>
          </cell>
          <cell r="G7964">
            <v>0</v>
          </cell>
          <cell r="H7964">
            <v>0</v>
          </cell>
          <cell r="J7964">
            <v>0</v>
          </cell>
          <cell r="L7964">
            <v>0</v>
          </cell>
        </row>
        <row r="7965">
          <cell r="A7965">
            <v>0</v>
          </cell>
          <cell r="B7965">
            <v>0</v>
          </cell>
          <cell r="C7965">
            <v>0</v>
          </cell>
          <cell r="D7965">
            <v>0</v>
          </cell>
          <cell r="E7965">
            <v>0</v>
          </cell>
          <cell r="G7965">
            <v>0</v>
          </cell>
          <cell r="H7965">
            <v>0</v>
          </cell>
          <cell r="J7965">
            <v>0</v>
          </cell>
          <cell r="L7965">
            <v>0</v>
          </cell>
        </row>
        <row r="7966">
          <cell r="A7966">
            <v>0</v>
          </cell>
          <cell r="B7966">
            <v>0</v>
          </cell>
          <cell r="C7966">
            <v>0</v>
          </cell>
          <cell r="D7966">
            <v>0</v>
          </cell>
          <cell r="E7966">
            <v>0</v>
          </cell>
          <cell r="G7966">
            <v>0</v>
          </cell>
          <cell r="H7966">
            <v>0</v>
          </cell>
          <cell r="J7966">
            <v>0</v>
          </cell>
          <cell r="L7966">
            <v>0</v>
          </cell>
        </row>
        <row r="7967">
          <cell r="A7967">
            <v>0</v>
          </cell>
          <cell r="B7967">
            <v>0</v>
          </cell>
          <cell r="C7967">
            <v>0</v>
          </cell>
          <cell r="D7967">
            <v>0</v>
          </cell>
          <cell r="E7967">
            <v>0</v>
          </cell>
          <cell r="G7967">
            <v>0</v>
          </cell>
          <cell r="H7967">
            <v>0</v>
          </cell>
          <cell r="J7967">
            <v>0</v>
          </cell>
          <cell r="L7967">
            <v>0</v>
          </cell>
        </row>
        <row r="7968">
          <cell r="A7968">
            <v>0</v>
          </cell>
          <cell r="B7968">
            <v>0</v>
          </cell>
          <cell r="C7968">
            <v>0</v>
          </cell>
          <cell r="D7968">
            <v>0</v>
          </cell>
          <cell r="E7968">
            <v>0</v>
          </cell>
          <cell r="G7968">
            <v>0</v>
          </cell>
          <cell r="H7968">
            <v>0</v>
          </cell>
          <cell r="J7968">
            <v>0</v>
          </cell>
          <cell r="L7968">
            <v>0</v>
          </cell>
        </row>
        <row r="7969">
          <cell r="A7969">
            <v>0</v>
          </cell>
          <cell r="B7969">
            <v>0</v>
          </cell>
          <cell r="C7969">
            <v>0</v>
          </cell>
          <cell r="D7969">
            <v>0</v>
          </cell>
          <cell r="E7969">
            <v>0</v>
          </cell>
          <cell r="G7969">
            <v>0</v>
          </cell>
          <cell r="H7969">
            <v>0</v>
          </cell>
          <cell r="J7969">
            <v>0</v>
          </cell>
          <cell r="L7969">
            <v>0</v>
          </cell>
        </row>
        <row r="7970">
          <cell r="A7970">
            <v>0</v>
          </cell>
          <cell r="B7970">
            <v>0</v>
          </cell>
          <cell r="C7970">
            <v>0</v>
          </cell>
          <cell r="D7970">
            <v>0</v>
          </cell>
          <cell r="E7970">
            <v>0</v>
          </cell>
          <cell r="G7970">
            <v>0</v>
          </cell>
          <cell r="H7970">
            <v>0</v>
          </cell>
          <cell r="J7970">
            <v>0</v>
          </cell>
          <cell r="L7970">
            <v>0</v>
          </cell>
        </row>
        <row r="7971">
          <cell r="A7971">
            <v>0</v>
          </cell>
          <cell r="B7971">
            <v>0</v>
          </cell>
          <cell r="C7971">
            <v>0</v>
          </cell>
          <cell r="D7971">
            <v>0</v>
          </cell>
          <cell r="E7971">
            <v>0</v>
          </cell>
          <cell r="G7971">
            <v>0</v>
          </cell>
          <cell r="H7971">
            <v>0</v>
          </cell>
          <cell r="J7971">
            <v>0</v>
          </cell>
          <cell r="L7971">
            <v>0</v>
          </cell>
        </row>
        <row r="7972">
          <cell r="A7972">
            <v>0</v>
          </cell>
          <cell r="B7972">
            <v>0</v>
          </cell>
          <cell r="C7972">
            <v>0</v>
          </cell>
          <cell r="D7972">
            <v>0</v>
          </cell>
          <cell r="E7972">
            <v>0</v>
          </cell>
          <cell r="G7972">
            <v>0</v>
          </cell>
          <cell r="H7972">
            <v>0</v>
          </cell>
          <cell r="J7972">
            <v>0</v>
          </cell>
          <cell r="L7972">
            <v>0</v>
          </cell>
        </row>
        <row r="7973">
          <cell r="A7973">
            <v>0</v>
          </cell>
          <cell r="B7973">
            <v>0</v>
          </cell>
          <cell r="C7973">
            <v>0</v>
          </cell>
          <cell r="D7973">
            <v>0</v>
          </cell>
          <cell r="E7973">
            <v>0</v>
          </cell>
          <cell r="G7973">
            <v>0</v>
          </cell>
          <cell r="H7973">
            <v>0</v>
          </cell>
          <cell r="J7973">
            <v>0</v>
          </cell>
          <cell r="L7973">
            <v>0</v>
          </cell>
        </row>
        <row r="7974">
          <cell r="A7974">
            <v>0</v>
          </cell>
          <cell r="B7974">
            <v>0</v>
          </cell>
          <cell r="C7974">
            <v>0</v>
          </cell>
          <cell r="D7974">
            <v>0</v>
          </cell>
          <cell r="E7974">
            <v>0</v>
          </cell>
          <cell r="G7974">
            <v>0</v>
          </cell>
          <cell r="H7974">
            <v>0</v>
          </cell>
          <cell r="J7974">
            <v>0</v>
          </cell>
          <cell r="L7974">
            <v>0</v>
          </cell>
        </row>
        <row r="7975">
          <cell r="A7975">
            <v>0</v>
          </cell>
          <cell r="B7975">
            <v>0</v>
          </cell>
          <cell r="C7975">
            <v>0</v>
          </cell>
          <cell r="D7975">
            <v>0</v>
          </cell>
          <cell r="E7975">
            <v>0</v>
          </cell>
          <cell r="G7975">
            <v>0</v>
          </cell>
          <cell r="H7975">
            <v>0</v>
          </cell>
          <cell r="J7975">
            <v>0</v>
          </cell>
          <cell r="L7975">
            <v>0</v>
          </cell>
        </row>
        <row r="7976">
          <cell r="A7976">
            <v>0</v>
          </cell>
          <cell r="B7976">
            <v>0</v>
          </cell>
          <cell r="C7976">
            <v>0</v>
          </cell>
          <cell r="D7976">
            <v>0</v>
          </cell>
          <cell r="E7976">
            <v>0</v>
          </cell>
          <cell r="G7976">
            <v>0</v>
          </cell>
          <cell r="H7976">
            <v>0</v>
          </cell>
          <cell r="J7976">
            <v>0</v>
          </cell>
          <cell r="L7976">
            <v>0</v>
          </cell>
        </row>
        <row r="7977">
          <cell r="A7977">
            <v>0</v>
          </cell>
          <cell r="B7977">
            <v>0</v>
          </cell>
          <cell r="C7977">
            <v>0</v>
          </cell>
          <cell r="D7977">
            <v>0</v>
          </cell>
          <cell r="E7977">
            <v>0</v>
          </cell>
          <cell r="G7977">
            <v>0</v>
          </cell>
          <cell r="H7977">
            <v>0</v>
          </cell>
          <cell r="J7977">
            <v>0</v>
          </cell>
          <cell r="L7977">
            <v>0</v>
          </cell>
        </row>
        <row r="7978">
          <cell r="A7978">
            <v>0</v>
          </cell>
          <cell r="B7978">
            <v>0</v>
          </cell>
          <cell r="C7978">
            <v>0</v>
          </cell>
          <cell r="D7978">
            <v>0</v>
          </cell>
          <cell r="E7978">
            <v>0</v>
          </cell>
          <cell r="G7978">
            <v>0</v>
          </cell>
          <cell r="H7978">
            <v>0</v>
          </cell>
          <cell r="J7978">
            <v>0</v>
          </cell>
          <cell r="L7978">
            <v>0</v>
          </cell>
        </row>
        <row r="7979">
          <cell r="A7979">
            <v>0</v>
          </cell>
          <cell r="B7979">
            <v>0</v>
          </cell>
          <cell r="C7979">
            <v>0</v>
          </cell>
          <cell r="D7979">
            <v>0</v>
          </cell>
          <cell r="E7979">
            <v>0</v>
          </cell>
          <cell r="G7979">
            <v>0</v>
          </cell>
          <cell r="H7979">
            <v>0</v>
          </cell>
          <cell r="J7979">
            <v>0</v>
          </cell>
          <cell r="L7979">
            <v>0</v>
          </cell>
        </row>
        <row r="7980">
          <cell r="A7980">
            <v>0</v>
          </cell>
          <cell r="B7980">
            <v>0</v>
          </cell>
          <cell r="C7980">
            <v>0</v>
          </cell>
          <cell r="D7980">
            <v>0</v>
          </cell>
          <cell r="E7980">
            <v>0</v>
          </cell>
          <cell r="G7980">
            <v>0</v>
          </cell>
          <cell r="H7980">
            <v>0</v>
          </cell>
          <cell r="J7980">
            <v>0</v>
          </cell>
          <cell r="L7980">
            <v>0</v>
          </cell>
        </row>
        <row r="7981">
          <cell r="A7981">
            <v>0</v>
          </cell>
          <cell r="B7981">
            <v>0</v>
          </cell>
          <cell r="C7981">
            <v>0</v>
          </cell>
          <cell r="D7981">
            <v>0</v>
          </cell>
          <cell r="E7981">
            <v>0</v>
          </cell>
          <cell r="G7981">
            <v>0</v>
          </cell>
          <cell r="H7981">
            <v>0</v>
          </cell>
          <cell r="J7981">
            <v>0</v>
          </cell>
          <cell r="L7981">
            <v>0</v>
          </cell>
        </row>
        <row r="7982">
          <cell r="A7982">
            <v>0</v>
          </cell>
          <cell r="B7982">
            <v>0</v>
          </cell>
          <cell r="C7982">
            <v>0</v>
          </cell>
          <cell r="D7982">
            <v>0</v>
          </cell>
          <cell r="E7982">
            <v>0</v>
          </cell>
          <cell r="G7982">
            <v>0</v>
          </cell>
          <cell r="H7982">
            <v>0</v>
          </cell>
          <cell r="J7982">
            <v>0</v>
          </cell>
          <cell r="L7982">
            <v>0</v>
          </cell>
        </row>
        <row r="7983">
          <cell r="A7983">
            <v>0</v>
          </cell>
          <cell r="B7983">
            <v>0</v>
          </cell>
          <cell r="C7983">
            <v>0</v>
          </cell>
          <cell r="D7983">
            <v>0</v>
          </cell>
          <cell r="E7983">
            <v>0</v>
          </cell>
          <cell r="G7983">
            <v>0</v>
          </cell>
          <cell r="H7983">
            <v>0</v>
          </cell>
          <cell r="J7983">
            <v>0</v>
          </cell>
          <cell r="L7983">
            <v>0</v>
          </cell>
        </row>
        <row r="7984">
          <cell r="A7984">
            <v>0</v>
          </cell>
          <cell r="B7984">
            <v>0</v>
          </cell>
          <cell r="C7984">
            <v>0</v>
          </cell>
          <cell r="D7984">
            <v>0</v>
          </cell>
          <cell r="E7984">
            <v>0</v>
          </cell>
          <cell r="G7984">
            <v>0</v>
          </cell>
          <cell r="H7984">
            <v>0</v>
          </cell>
          <cell r="J7984">
            <v>0</v>
          </cell>
          <cell r="L7984">
            <v>0</v>
          </cell>
        </row>
        <row r="7985">
          <cell r="A7985">
            <v>0</v>
          </cell>
          <cell r="B7985">
            <v>0</v>
          </cell>
          <cell r="C7985">
            <v>0</v>
          </cell>
          <cell r="D7985">
            <v>0</v>
          </cell>
          <cell r="E7985">
            <v>0</v>
          </cell>
          <cell r="G7985">
            <v>0</v>
          </cell>
          <cell r="H7985">
            <v>0</v>
          </cell>
          <cell r="J7985">
            <v>0</v>
          </cell>
          <cell r="L7985">
            <v>0</v>
          </cell>
        </row>
        <row r="7986">
          <cell r="A7986">
            <v>0</v>
          </cell>
          <cell r="B7986">
            <v>0</v>
          </cell>
          <cell r="C7986">
            <v>0</v>
          </cell>
          <cell r="D7986">
            <v>0</v>
          </cell>
          <cell r="E7986">
            <v>0</v>
          </cell>
          <cell r="G7986">
            <v>0</v>
          </cell>
          <cell r="H7986">
            <v>0</v>
          </cell>
          <cell r="J7986">
            <v>0</v>
          </cell>
          <cell r="L7986">
            <v>0</v>
          </cell>
        </row>
        <row r="7987">
          <cell r="A7987">
            <v>0</v>
          </cell>
          <cell r="B7987">
            <v>0</v>
          </cell>
          <cell r="C7987">
            <v>0</v>
          </cell>
          <cell r="D7987">
            <v>0</v>
          </cell>
          <cell r="E7987">
            <v>0</v>
          </cell>
          <cell r="G7987">
            <v>0</v>
          </cell>
          <cell r="H7987">
            <v>0</v>
          </cell>
          <cell r="J7987">
            <v>0</v>
          </cell>
          <cell r="L7987">
            <v>0</v>
          </cell>
        </row>
        <row r="7988">
          <cell r="A7988">
            <v>0</v>
          </cell>
          <cell r="B7988">
            <v>0</v>
          </cell>
          <cell r="C7988">
            <v>0</v>
          </cell>
          <cell r="D7988">
            <v>0</v>
          </cell>
          <cell r="E7988">
            <v>0</v>
          </cell>
          <cell r="G7988">
            <v>0</v>
          </cell>
          <cell r="H7988">
            <v>0</v>
          </cell>
          <cell r="J7988">
            <v>0</v>
          </cell>
          <cell r="L7988">
            <v>0</v>
          </cell>
        </row>
        <row r="7989">
          <cell r="A7989">
            <v>0</v>
          </cell>
          <cell r="B7989">
            <v>0</v>
          </cell>
          <cell r="C7989">
            <v>0</v>
          </cell>
          <cell r="D7989">
            <v>0</v>
          </cell>
          <cell r="E7989">
            <v>0</v>
          </cell>
          <cell r="G7989">
            <v>0</v>
          </cell>
          <cell r="H7989">
            <v>0</v>
          </cell>
          <cell r="J7989">
            <v>0</v>
          </cell>
          <cell r="L7989">
            <v>0</v>
          </cell>
        </row>
        <row r="7990">
          <cell r="A7990">
            <v>0</v>
          </cell>
          <cell r="B7990">
            <v>0</v>
          </cell>
          <cell r="C7990">
            <v>0</v>
          </cell>
          <cell r="D7990">
            <v>0</v>
          </cell>
          <cell r="E7990">
            <v>0</v>
          </cell>
          <cell r="G7990">
            <v>0</v>
          </cell>
          <cell r="H7990">
            <v>0</v>
          </cell>
          <cell r="J7990">
            <v>0</v>
          </cell>
          <cell r="L7990">
            <v>0</v>
          </cell>
        </row>
        <row r="7991">
          <cell r="A7991">
            <v>0</v>
          </cell>
          <cell r="B7991">
            <v>0</v>
          </cell>
          <cell r="C7991">
            <v>0</v>
          </cell>
          <cell r="D7991">
            <v>0</v>
          </cell>
          <cell r="E7991">
            <v>0</v>
          </cell>
          <cell r="G7991">
            <v>0</v>
          </cell>
          <cell r="H7991">
            <v>0</v>
          </cell>
          <cell r="J7991">
            <v>0</v>
          </cell>
          <cell r="L7991">
            <v>0</v>
          </cell>
        </row>
        <row r="7992">
          <cell r="A7992">
            <v>0</v>
          </cell>
          <cell r="B7992">
            <v>0</v>
          </cell>
          <cell r="C7992">
            <v>0</v>
          </cell>
          <cell r="D7992">
            <v>0</v>
          </cell>
          <cell r="E7992">
            <v>0</v>
          </cell>
          <cell r="G7992">
            <v>0</v>
          </cell>
          <cell r="H7992">
            <v>0</v>
          </cell>
          <cell r="J7992">
            <v>0</v>
          </cell>
          <cell r="L7992">
            <v>0</v>
          </cell>
        </row>
        <row r="7993">
          <cell r="A7993">
            <v>0</v>
          </cell>
          <cell r="B7993">
            <v>0</v>
          </cell>
          <cell r="C7993">
            <v>0</v>
          </cell>
          <cell r="D7993">
            <v>0</v>
          </cell>
          <cell r="E7993">
            <v>0</v>
          </cell>
          <cell r="G7993">
            <v>0</v>
          </cell>
          <cell r="H7993">
            <v>0</v>
          </cell>
          <cell r="J7993">
            <v>0</v>
          </cell>
          <cell r="L7993">
            <v>0</v>
          </cell>
        </row>
        <row r="7994">
          <cell r="A7994">
            <v>0</v>
          </cell>
          <cell r="B7994">
            <v>0</v>
          </cell>
          <cell r="C7994">
            <v>0</v>
          </cell>
          <cell r="D7994">
            <v>0</v>
          </cell>
          <cell r="E7994">
            <v>0</v>
          </cell>
          <cell r="G7994">
            <v>0</v>
          </cell>
          <cell r="H7994">
            <v>0</v>
          </cell>
          <cell r="J7994">
            <v>0</v>
          </cell>
          <cell r="L7994">
            <v>0</v>
          </cell>
        </row>
        <row r="7995">
          <cell r="A7995">
            <v>0</v>
          </cell>
          <cell r="B7995">
            <v>0</v>
          </cell>
          <cell r="C7995">
            <v>0</v>
          </cell>
          <cell r="D7995">
            <v>0</v>
          </cell>
          <cell r="E7995">
            <v>0</v>
          </cell>
          <cell r="G7995">
            <v>0</v>
          </cell>
          <cell r="H7995">
            <v>0</v>
          </cell>
          <cell r="J7995">
            <v>0</v>
          </cell>
          <cell r="L7995">
            <v>0</v>
          </cell>
        </row>
        <row r="7996">
          <cell r="A7996">
            <v>0</v>
          </cell>
          <cell r="B7996">
            <v>0</v>
          </cell>
          <cell r="C7996">
            <v>0</v>
          </cell>
          <cell r="D7996">
            <v>0</v>
          </cell>
          <cell r="E7996">
            <v>0</v>
          </cell>
          <cell r="G7996">
            <v>0</v>
          </cell>
          <cell r="H7996">
            <v>0</v>
          </cell>
          <cell r="J7996">
            <v>0</v>
          </cell>
          <cell r="L7996">
            <v>0</v>
          </cell>
        </row>
        <row r="7997">
          <cell r="A7997">
            <v>0</v>
          </cell>
          <cell r="B7997">
            <v>0</v>
          </cell>
          <cell r="C7997">
            <v>0</v>
          </cell>
          <cell r="D7997">
            <v>0</v>
          </cell>
          <cell r="E7997">
            <v>0</v>
          </cell>
          <cell r="G7997">
            <v>0</v>
          </cell>
          <cell r="H7997">
            <v>0</v>
          </cell>
          <cell r="J7997">
            <v>0</v>
          </cell>
          <cell r="L7997">
            <v>0</v>
          </cell>
        </row>
        <row r="7998">
          <cell r="A7998">
            <v>0</v>
          </cell>
          <cell r="B7998">
            <v>0</v>
          </cell>
          <cell r="C7998">
            <v>0</v>
          </cell>
          <cell r="D7998">
            <v>0</v>
          </cell>
          <cell r="E7998">
            <v>0</v>
          </cell>
          <cell r="G7998">
            <v>0</v>
          </cell>
          <cell r="H7998">
            <v>0</v>
          </cell>
          <cell r="J7998">
            <v>0</v>
          </cell>
          <cell r="L7998">
            <v>0</v>
          </cell>
        </row>
        <row r="7999">
          <cell r="A7999">
            <v>0</v>
          </cell>
          <cell r="B7999">
            <v>0</v>
          </cell>
          <cell r="C7999">
            <v>0</v>
          </cell>
          <cell r="D7999">
            <v>0</v>
          </cell>
          <cell r="E7999">
            <v>0</v>
          </cell>
          <cell r="G7999">
            <v>0</v>
          </cell>
          <cell r="H7999">
            <v>0</v>
          </cell>
          <cell r="J7999">
            <v>0</v>
          </cell>
          <cell r="L7999">
            <v>0</v>
          </cell>
        </row>
        <row r="8000">
          <cell r="A8000">
            <v>0</v>
          </cell>
          <cell r="B8000">
            <v>0</v>
          </cell>
          <cell r="C8000">
            <v>0</v>
          </cell>
          <cell r="D8000">
            <v>0</v>
          </cell>
          <cell r="E8000">
            <v>0</v>
          </cell>
          <cell r="G8000">
            <v>0</v>
          </cell>
          <cell r="H8000">
            <v>0</v>
          </cell>
          <cell r="J8000">
            <v>0</v>
          </cell>
          <cell r="L8000">
            <v>0</v>
          </cell>
        </row>
        <row r="8001">
          <cell r="A8001">
            <v>0</v>
          </cell>
          <cell r="B8001">
            <v>0</v>
          </cell>
          <cell r="C8001">
            <v>0</v>
          </cell>
          <cell r="D8001">
            <v>0</v>
          </cell>
          <cell r="E8001">
            <v>0</v>
          </cell>
          <cell r="G8001">
            <v>0</v>
          </cell>
          <cell r="H8001">
            <v>0</v>
          </cell>
          <cell r="J8001">
            <v>0</v>
          </cell>
          <cell r="L8001">
            <v>0</v>
          </cell>
        </row>
        <row r="8002">
          <cell r="A8002">
            <v>0</v>
          </cell>
          <cell r="B8002">
            <v>0</v>
          </cell>
          <cell r="C8002">
            <v>0</v>
          </cell>
          <cell r="D8002">
            <v>0</v>
          </cell>
          <cell r="E8002">
            <v>0</v>
          </cell>
          <cell r="G8002">
            <v>0</v>
          </cell>
          <cell r="H8002">
            <v>0</v>
          </cell>
          <cell r="J8002">
            <v>0</v>
          </cell>
          <cell r="L8002">
            <v>0</v>
          </cell>
        </row>
        <row r="8003">
          <cell r="A8003">
            <v>0</v>
          </cell>
          <cell r="B8003">
            <v>0</v>
          </cell>
          <cell r="C8003">
            <v>0</v>
          </cell>
          <cell r="D8003">
            <v>0</v>
          </cell>
          <cell r="E8003">
            <v>0</v>
          </cell>
          <cell r="G8003">
            <v>0</v>
          </cell>
          <cell r="H8003">
            <v>0</v>
          </cell>
          <cell r="J8003">
            <v>0</v>
          </cell>
          <cell r="L8003">
            <v>0</v>
          </cell>
        </row>
        <row r="8004">
          <cell r="A8004">
            <v>0</v>
          </cell>
          <cell r="B8004">
            <v>0</v>
          </cell>
          <cell r="C8004">
            <v>0</v>
          </cell>
          <cell r="D8004">
            <v>0</v>
          </cell>
          <cell r="E8004">
            <v>0</v>
          </cell>
          <cell r="G8004">
            <v>0</v>
          </cell>
          <cell r="H8004">
            <v>0</v>
          </cell>
          <cell r="J8004">
            <v>0</v>
          </cell>
          <cell r="L8004">
            <v>0</v>
          </cell>
        </row>
        <row r="8005">
          <cell r="A8005">
            <v>0</v>
          </cell>
          <cell r="B8005">
            <v>0</v>
          </cell>
          <cell r="C8005">
            <v>0</v>
          </cell>
          <cell r="D8005">
            <v>0</v>
          </cell>
          <cell r="E8005">
            <v>0</v>
          </cell>
          <cell r="G8005">
            <v>0</v>
          </cell>
          <cell r="H8005">
            <v>0</v>
          </cell>
          <cell r="J8005">
            <v>0</v>
          </cell>
          <cell r="L8005">
            <v>0</v>
          </cell>
        </row>
        <row r="8006">
          <cell r="A8006">
            <v>0</v>
          </cell>
          <cell r="B8006">
            <v>0</v>
          </cell>
          <cell r="C8006">
            <v>0</v>
          </cell>
          <cell r="D8006">
            <v>0</v>
          </cell>
          <cell r="E8006">
            <v>0</v>
          </cell>
          <cell r="G8006">
            <v>0</v>
          </cell>
          <cell r="H8006">
            <v>0</v>
          </cell>
          <cell r="J8006">
            <v>0</v>
          </cell>
          <cell r="L8006">
            <v>0</v>
          </cell>
        </row>
        <row r="8007">
          <cell r="A8007">
            <v>0</v>
          </cell>
          <cell r="B8007">
            <v>0</v>
          </cell>
          <cell r="C8007">
            <v>0</v>
          </cell>
          <cell r="D8007">
            <v>0</v>
          </cell>
          <cell r="E8007">
            <v>0</v>
          </cell>
          <cell r="G8007">
            <v>0</v>
          </cell>
          <cell r="H8007">
            <v>0</v>
          </cell>
          <cell r="J8007">
            <v>0</v>
          </cell>
          <cell r="L8007">
            <v>0</v>
          </cell>
        </row>
        <row r="8008">
          <cell r="A8008">
            <v>0</v>
          </cell>
          <cell r="B8008">
            <v>0</v>
          </cell>
          <cell r="C8008">
            <v>0</v>
          </cell>
          <cell r="D8008">
            <v>0</v>
          </cell>
          <cell r="E8008">
            <v>0</v>
          </cell>
          <cell r="G8008">
            <v>0</v>
          </cell>
          <cell r="H8008">
            <v>0</v>
          </cell>
          <cell r="J8008">
            <v>0</v>
          </cell>
          <cell r="L8008">
            <v>0</v>
          </cell>
        </row>
        <row r="8009">
          <cell r="A8009">
            <v>0</v>
          </cell>
          <cell r="B8009">
            <v>0</v>
          </cell>
          <cell r="C8009">
            <v>0</v>
          </cell>
          <cell r="D8009">
            <v>0</v>
          </cell>
          <cell r="E8009">
            <v>0</v>
          </cell>
          <cell r="G8009">
            <v>0</v>
          </cell>
          <cell r="H8009">
            <v>0</v>
          </cell>
          <cell r="J8009">
            <v>0</v>
          </cell>
          <cell r="L8009">
            <v>0</v>
          </cell>
        </row>
        <row r="8010">
          <cell r="A8010">
            <v>0</v>
          </cell>
          <cell r="B8010">
            <v>0</v>
          </cell>
          <cell r="C8010">
            <v>0</v>
          </cell>
          <cell r="D8010">
            <v>0</v>
          </cell>
          <cell r="E8010">
            <v>0</v>
          </cell>
          <cell r="G8010">
            <v>0</v>
          </cell>
          <cell r="H8010">
            <v>0</v>
          </cell>
          <cell r="J8010">
            <v>0</v>
          </cell>
          <cell r="L8010">
            <v>0</v>
          </cell>
        </row>
        <row r="8011">
          <cell r="A8011">
            <v>0</v>
          </cell>
          <cell r="B8011">
            <v>0</v>
          </cell>
          <cell r="C8011">
            <v>0</v>
          </cell>
          <cell r="D8011">
            <v>0</v>
          </cell>
          <cell r="E8011">
            <v>0</v>
          </cell>
          <cell r="G8011">
            <v>0</v>
          </cell>
          <cell r="H8011">
            <v>0</v>
          </cell>
          <cell r="J8011">
            <v>0</v>
          </cell>
          <cell r="L8011">
            <v>0</v>
          </cell>
        </row>
        <row r="8012">
          <cell r="A8012">
            <v>0</v>
          </cell>
          <cell r="B8012">
            <v>0</v>
          </cell>
          <cell r="C8012">
            <v>0</v>
          </cell>
          <cell r="D8012">
            <v>0</v>
          </cell>
          <cell r="E8012">
            <v>0</v>
          </cell>
          <cell r="G8012">
            <v>0</v>
          </cell>
          <cell r="H8012">
            <v>0</v>
          </cell>
          <cell r="J8012">
            <v>0</v>
          </cell>
          <cell r="L8012">
            <v>0</v>
          </cell>
        </row>
        <row r="8013">
          <cell r="A8013">
            <v>0</v>
          </cell>
          <cell r="B8013">
            <v>0</v>
          </cell>
          <cell r="C8013">
            <v>0</v>
          </cell>
          <cell r="D8013">
            <v>0</v>
          </cell>
          <cell r="E8013">
            <v>0</v>
          </cell>
          <cell r="G8013">
            <v>0</v>
          </cell>
          <cell r="H8013">
            <v>0</v>
          </cell>
          <cell r="J8013">
            <v>0</v>
          </cell>
          <cell r="L8013">
            <v>0</v>
          </cell>
        </row>
        <row r="8014">
          <cell r="A8014">
            <v>0</v>
          </cell>
          <cell r="B8014">
            <v>0</v>
          </cell>
          <cell r="C8014">
            <v>0</v>
          </cell>
          <cell r="D8014">
            <v>0</v>
          </cell>
          <cell r="E8014">
            <v>0</v>
          </cell>
          <cell r="G8014">
            <v>0</v>
          </cell>
          <cell r="H8014">
            <v>0</v>
          </cell>
          <cell r="J8014">
            <v>0</v>
          </cell>
          <cell r="L8014">
            <v>0</v>
          </cell>
        </row>
        <row r="8015">
          <cell r="A8015">
            <v>0</v>
          </cell>
          <cell r="B8015">
            <v>0</v>
          </cell>
          <cell r="C8015">
            <v>0</v>
          </cell>
          <cell r="D8015">
            <v>0</v>
          </cell>
          <cell r="E8015">
            <v>0</v>
          </cell>
          <cell r="G8015">
            <v>0</v>
          </cell>
          <cell r="H8015">
            <v>0</v>
          </cell>
          <cell r="J8015">
            <v>0</v>
          </cell>
          <cell r="L8015">
            <v>0</v>
          </cell>
        </row>
        <row r="8016">
          <cell r="A8016">
            <v>0</v>
          </cell>
          <cell r="B8016">
            <v>0</v>
          </cell>
          <cell r="C8016">
            <v>0</v>
          </cell>
          <cell r="D8016">
            <v>0</v>
          </cell>
          <cell r="E8016">
            <v>0</v>
          </cell>
          <cell r="G8016">
            <v>0</v>
          </cell>
          <cell r="H8016">
            <v>0</v>
          </cell>
          <cell r="J8016">
            <v>0</v>
          </cell>
          <cell r="L8016">
            <v>0</v>
          </cell>
        </row>
        <row r="8017">
          <cell r="A8017">
            <v>0</v>
          </cell>
          <cell r="B8017">
            <v>0</v>
          </cell>
          <cell r="C8017">
            <v>0</v>
          </cell>
          <cell r="D8017">
            <v>0</v>
          </cell>
          <cell r="E8017">
            <v>0</v>
          </cell>
          <cell r="G8017">
            <v>0</v>
          </cell>
          <cell r="H8017">
            <v>0</v>
          </cell>
          <cell r="J8017">
            <v>0</v>
          </cell>
          <cell r="L8017">
            <v>0</v>
          </cell>
        </row>
        <row r="8018">
          <cell r="A8018">
            <v>0</v>
          </cell>
          <cell r="B8018">
            <v>0</v>
          </cell>
          <cell r="C8018">
            <v>0</v>
          </cell>
          <cell r="D8018">
            <v>0</v>
          </cell>
          <cell r="E8018">
            <v>0</v>
          </cell>
          <cell r="G8018">
            <v>0</v>
          </cell>
          <cell r="H8018">
            <v>0</v>
          </cell>
          <cell r="J8018">
            <v>0</v>
          </cell>
          <cell r="L8018">
            <v>0</v>
          </cell>
        </row>
        <row r="8019">
          <cell r="A8019">
            <v>0</v>
          </cell>
          <cell r="B8019">
            <v>0</v>
          </cell>
          <cell r="C8019">
            <v>0</v>
          </cell>
          <cell r="D8019">
            <v>0</v>
          </cell>
          <cell r="E8019">
            <v>0</v>
          </cell>
          <cell r="G8019">
            <v>0</v>
          </cell>
          <cell r="H8019">
            <v>0</v>
          </cell>
          <cell r="J8019">
            <v>0</v>
          </cell>
          <cell r="L8019">
            <v>0</v>
          </cell>
        </row>
        <row r="8020">
          <cell r="A8020">
            <v>0</v>
          </cell>
          <cell r="B8020">
            <v>0</v>
          </cell>
          <cell r="C8020">
            <v>0</v>
          </cell>
          <cell r="D8020">
            <v>0</v>
          </cell>
          <cell r="E8020">
            <v>0</v>
          </cell>
          <cell r="G8020">
            <v>0</v>
          </cell>
          <cell r="H8020">
            <v>0</v>
          </cell>
          <cell r="J8020">
            <v>0</v>
          </cell>
          <cell r="L8020">
            <v>0</v>
          </cell>
        </row>
        <row r="8021">
          <cell r="A8021">
            <v>0</v>
          </cell>
          <cell r="B8021">
            <v>0</v>
          </cell>
          <cell r="C8021">
            <v>0</v>
          </cell>
          <cell r="D8021">
            <v>0</v>
          </cell>
          <cell r="E8021">
            <v>0</v>
          </cell>
          <cell r="G8021">
            <v>0</v>
          </cell>
          <cell r="H8021">
            <v>0</v>
          </cell>
          <cell r="J8021">
            <v>0</v>
          </cell>
          <cell r="L8021">
            <v>0</v>
          </cell>
        </row>
        <row r="8022">
          <cell r="A8022">
            <v>0</v>
          </cell>
          <cell r="B8022">
            <v>0</v>
          </cell>
          <cell r="C8022">
            <v>0</v>
          </cell>
          <cell r="D8022">
            <v>0</v>
          </cell>
          <cell r="E8022">
            <v>0</v>
          </cell>
          <cell r="G8022">
            <v>0</v>
          </cell>
          <cell r="H8022">
            <v>0</v>
          </cell>
          <cell r="J8022">
            <v>0</v>
          </cell>
          <cell r="L8022">
            <v>0</v>
          </cell>
        </row>
        <row r="8023">
          <cell r="A8023">
            <v>0</v>
          </cell>
          <cell r="B8023">
            <v>0</v>
          </cell>
          <cell r="C8023">
            <v>0</v>
          </cell>
          <cell r="D8023">
            <v>0</v>
          </cell>
          <cell r="E8023">
            <v>0</v>
          </cell>
          <cell r="G8023">
            <v>0</v>
          </cell>
          <cell r="H8023">
            <v>0</v>
          </cell>
          <cell r="J8023">
            <v>0</v>
          </cell>
          <cell r="L8023">
            <v>0</v>
          </cell>
        </row>
        <row r="8024">
          <cell r="A8024">
            <v>0</v>
          </cell>
          <cell r="B8024">
            <v>0</v>
          </cell>
          <cell r="C8024">
            <v>0</v>
          </cell>
          <cell r="D8024">
            <v>0</v>
          </cell>
          <cell r="E8024">
            <v>0</v>
          </cell>
          <cell r="G8024">
            <v>0</v>
          </cell>
          <cell r="H8024">
            <v>0</v>
          </cell>
          <cell r="J8024">
            <v>0</v>
          </cell>
          <cell r="L8024">
            <v>0</v>
          </cell>
        </row>
        <row r="8025">
          <cell r="A8025">
            <v>0</v>
          </cell>
          <cell r="B8025">
            <v>0</v>
          </cell>
          <cell r="C8025">
            <v>0</v>
          </cell>
          <cell r="D8025">
            <v>0</v>
          </cell>
          <cell r="E8025">
            <v>0</v>
          </cell>
          <cell r="G8025">
            <v>0</v>
          </cell>
          <cell r="H8025">
            <v>0</v>
          </cell>
          <cell r="J8025">
            <v>0</v>
          </cell>
          <cell r="L8025">
            <v>0</v>
          </cell>
        </row>
        <row r="8026">
          <cell r="A8026">
            <v>0</v>
          </cell>
          <cell r="B8026">
            <v>0</v>
          </cell>
          <cell r="C8026">
            <v>0</v>
          </cell>
          <cell r="D8026">
            <v>0</v>
          </cell>
          <cell r="E8026">
            <v>0</v>
          </cell>
          <cell r="G8026">
            <v>0</v>
          </cell>
          <cell r="H8026">
            <v>0</v>
          </cell>
          <cell r="J8026">
            <v>0</v>
          </cell>
          <cell r="L8026">
            <v>0</v>
          </cell>
        </row>
        <row r="8027">
          <cell r="A8027">
            <v>0</v>
          </cell>
          <cell r="B8027">
            <v>0</v>
          </cell>
          <cell r="C8027">
            <v>0</v>
          </cell>
          <cell r="D8027">
            <v>0</v>
          </cell>
          <cell r="E8027">
            <v>0</v>
          </cell>
          <cell r="G8027">
            <v>0</v>
          </cell>
          <cell r="H8027">
            <v>0</v>
          </cell>
          <cell r="J8027">
            <v>0</v>
          </cell>
          <cell r="L8027">
            <v>0</v>
          </cell>
        </row>
        <row r="8028">
          <cell r="A8028">
            <v>0</v>
          </cell>
          <cell r="B8028">
            <v>0</v>
          </cell>
          <cell r="C8028">
            <v>0</v>
          </cell>
          <cell r="D8028">
            <v>0</v>
          </cell>
          <cell r="E8028">
            <v>0</v>
          </cell>
          <cell r="G8028">
            <v>0</v>
          </cell>
          <cell r="H8028">
            <v>0</v>
          </cell>
          <cell r="J8028">
            <v>0</v>
          </cell>
          <cell r="L8028">
            <v>0</v>
          </cell>
        </row>
        <row r="8029">
          <cell r="A8029">
            <v>0</v>
          </cell>
          <cell r="B8029">
            <v>0</v>
          </cell>
          <cell r="C8029">
            <v>0</v>
          </cell>
          <cell r="D8029">
            <v>0</v>
          </cell>
          <cell r="E8029">
            <v>0</v>
          </cell>
          <cell r="G8029">
            <v>0</v>
          </cell>
          <cell r="H8029">
            <v>0</v>
          </cell>
          <cell r="J8029">
            <v>0</v>
          </cell>
          <cell r="L8029">
            <v>0</v>
          </cell>
        </row>
        <row r="8030">
          <cell r="A8030">
            <v>0</v>
          </cell>
          <cell r="B8030">
            <v>0</v>
          </cell>
          <cell r="C8030">
            <v>0</v>
          </cell>
          <cell r="D8030">
            <v>0</v>
          </cell>
          <cell r="E8030">
            <v>0</v>
          </cell>
          <cell r="G8030">
            <v>0</v>
          </cell>
          <cell r="H8030">
            <v>0</v>
          </cell>
          <cell r="J8030">
            <v>0</v>
          </cell>
          <cell r="L8030">
            <v>0</v>
          </cell>
        </row>
        <row r="8031">
          <cell r="A8031">
            <v>0</v>
          </cell>
          <cell r="B8031">
            <v>0</v>
          </cell>
          <cell r="C8031">
            <v>0</v>
          </cell>
          <cell r="D8031">
            <v>0</v>
          </cell>
          <cell r="E8031">
            <v>0</v>
          </cell>
          <cell r="G8031">
            <v>0</v>
          </cell>
          <cell r="H8031">
            <v>0</v>
          </cell>
          <cell r="J8031">
            <v>0</v>
          </cell>
          <cell r="L8031">
            <v>0</v>
          </cell>
        </row>
        <row r="8032">
          <cell r="A8032">
            <v>0</v>
          </cell>
          <cell r="B8032">
            <v>0</v>
          </cell>
          <cell r="C8032">
            <v>0</v>
          </cell>
          <cell r="D8032">
            <v>0</v>
          </cell>
          <cell r="E8032">
            <v>0</v>
          </cell>
          <cell r="G8032">
            <v>0</v>
          </cell>
          <cell r="H8032">
            <v>0</v>
          </cell>
          <cell r="J8032">
            <v>0</v>
          </cell>
          <cell r="L8032">
            <v>0</v>
          </cell>
        </row>
        <row r="8033">
          <cell r="A8033">
            <v>0</v>
          </cell>
          <cell r="B8033">
            <v>0</v>
          </cell>
          <cell r="C8033">
            <v>0</v>
          </cell>
          <cell r="D8033">
            <v>0</v>
          </cell>
          <cell r="E8033">
            <v>0</v>
          </cell>
          <cell r="G8033">
            <v>0</v>
          </cell>
          <cell r="H8033">
            <v>0</v>
          </cell>
          <cell r="J8033">
            <v>0</v>
          </cell>
          <cell r="L8033">
            <v>0</v>
          </cell>
        </row>
        <row r="8034">
          <cell r="A8034">
            <v>0</v>
          </cell>
          <cell r="B8034">
            <v>0</v>
          </cell>
          <cell r="C8034">
            <v>0</v>
          </cell>
          <cell r="D8034">
            <v>0</v>
          </cell>
          <cell r="E8034">
            <v>0</v>
          </cell>
          <cell r="G8034">
            <v>0</v>
          </cell>
          <cell r="H8034">
            <v>0</v>
          </cell>
          <cell r="J8034">
            <v>0</v>
          </cell>
          <cell r="L8034">
            <v>0</v>
          </cell>
        </row>
        <row r="8035">
          <cell r="A8035">
            <v>0</v>
          </cell>
          <cell r="B8035">
            <v>0</v>
          </cell>
          <cell r="C8035">
            <v>0</v>
          </cell>
          <cell r="D8035">
            <v>0</v>
          </cell>
          <cell r="E8035">
            <v>0</v>
          </cell>
          <cell r="G8035">
            <v>0</v>
          </cell>
          <cell r="H8035">
            <v>0</v>
          </cell>
          <cell r="J8035">
            <v>0</v>
          </cell>
          <cell r="L8035">
            <v>0</v>
          </cell>
        </row>
        <row r="8036">
          <cell r="A8036">
            <v>0</v>
          </cell>
          <cell r="B8036">
            <v>0</v>
          </cell>
          <cell r="C8036">
            <v>0</v>
          </cell>
          <cell r="D8036">
            <v>0</v>
          </cell>
          <cell r="E8036">
            <v>0</v>
          </cell>
          <cell r="G8036">
            <v>0</v>
          </cell>
          <cell r="H8036">
            <v>0</v>
          </cell>
          <cell r="J8036">
            <v>0</v>
          </cell>
          <cell r="L8036">
            <v>0</v>
          </cell>
        </row>
        <row r="8037">
          <cell r="A8037">
            <v>0</v>
          </cell>
          <cell r="B8037">
            <v>0</v>
          </cell>
          <cell r="C8037">
            <v>0</v>
          </cell>
          <cell r="D8037">
            <v>0</v>
          </cell>
          <cell r="E8037">
            <v>0</v>
          </cell>
          <cell r="G8037">
            <v>0</v>
          </cell>
          <cell r="H8037">
            <v>0</v>
          </cell>
          <cell r="J8037">
            <v>0</v>
          </cell>
          <cell r="L8037">
            <v>0</v>
          </cell>
        </row>
        <row r="8038">
          <cell r="A8038">
            <v>0</v>
          </cell>
          <cell r="B8038">
            <v>0</v>
          </cell>
          <cell r="C8038">
            <v>0</v>
          </cell>
          <cell r="D8038">
            <v>0</v>
          </cell>
          <cell r="E8038">
            <v>0</v>
          </cell>
          <cell r="G8038">
            <v>0</v>
          </cell>
          <cell r="H8038">
            <v>0</v>
          </cell>
          <cell r="J8038">
            <v>0</v>
          </cell>
          <cell r="L8038">
            <v>0</v>
          </cell>
        </row>
        <row r="8039">
          <cell r="A8039">
            <v>0</v>
          </cell>
          <cell r="B8039">
            <v>0</v>
          </cell>
          <cell r="C8039">
            <v>0</v>
          </cell>
          <cell r="D8039">
            <v>0</v>
          </cell>
          <cell r="E8039">
            <v>0</v>
          </cell>
          <cell r="G8039">
            <v>0</v>
          </cell>
          <cell r="H8039">
            <v>0</v>
          </cell>
          <cell r="J8039">
            <v>0</v>
          </cell>
          <cell r="L8039">
            <v>0</v>
          </cell>
        </row>
        <row r="8040">
          <cell r="A8040">
            <v>0</v>
          </cell>
          <cell r="B8040">
            <v>0</v>
          </cell>
          <cell r="C8040">
            <v>0</v>
          </cell>
          <cell r="D8040">
            <v>0</v>
          </cell>
          <cell r="E8040">
            <v>0</v>
          </cell>
          <cell r="G8040">
            <v>0</v>
          </cell>
          <cell r="H8040">
            <v>0</v>
          </cell>
          <cell r="J8040">
            <v>0</v>
          </cell>
          <cell r="L8040">
            <v>0</v>
          </cell>
        </row>
        <row r="8041">
          <cell r="A8041">
            <v>0</v>
          </cell>
          <cell r="B8041">
            <v>0</v>
          </cell>
          <cell r="C8041">
            <v>0</v>
          </cell>
          <cell r="D8041">
            <v>0</v>
          </cell>
          <cell r="E8041">
            <v>0</v>
          </cell>
          <cell r="G8041">
            <v>0</v>
          </cell>
          <cell r="H8041">
            <v>0</v>
          </cell>
          <cell r="J8041">
            <v>0</v>
          </cell>
          <cell r="L8041">
            <v>0</v>
          </cell>
        </row>
        <row r="8042">
          <cell r="A8042">
            <v>0</v>
          </cell>
          <cell r="B8042">
            <v>0</v>
          </cell>
          <cell r="C8042">
            <v>0</v>
          </cell>
          <cell r="D8042">
            <v>0</v>
          </cell>
          <cell r="E8042">
            <v>0</v>
          </cell>
          <cell r="G8042">
            <v>0</v>
          </cell>
          <cell r="H8042">
            <v>0</v>
          </cell>
          <cell r="J8042">
            <v>0</v>
          </cell>
          <cell r="L8042">
            <v>0</v>
          </cell>
        </row>
        <row r="8043">
          <cell r="A8043">
            <v>0</v>
          </cell>
          <cell r="B8043">
            <v>0</v>
          </cell>
          <cell r="C8043">
            <v>0</v>
          </cell>
          <cell r="D8043">
            <v>0</v>
          </cell>
          <cell r="E8043">
            <v>0</v>
          </cell>
          <cell r="G8043">
            <v>0</v>
          </cell>
          <cell r="H8043">
            <v>0</v>
          </cell>
          <cell r="J8043">
            <v>0</v>
          </cell>
          <cell r="L8043">
            <v>0</v>
          </cell>
        </row>
        <row r="8044">
          <cell r="A8044">
            <v>0</v>
          </cell>
          <cell r="B8044">
            <v>0</v>
          </cell>
          <cell r="C8044">
            <v>0</v>
          </cell>
          <cell r="D8044">
            <v>0</v>
          </cell>
          <cell r="E8044">
            <v>0</v>
          </cell>
          <cell r="G8044">
            <v>0</v>
          </cell>
          <cell r="H8044">
            <v>0</v>
          </cell>
          <cell r="J8044">
            <v>0</v>
          </cell>
          <cell r="L8044">
            <v>0</v>
          </cell>
        </row>
        <row r="8045">
          <cell r="A8045">
            <v>0</v>
          </cell>
          <cell r="B8045">
            <v>0</v>
          </cell>
          <cell r="C8045">
            <v>0</v>
          </cell>
          <cell r="D8045">
            <v>0</v>
          </cell>
          <cell r="E8045">
            <v>0</v>
          </cell>
          <cell r="G8045">
            <v>0</v>
          </cell>
          <cell r="H8045">
            <v>0</v>
          </cell>
          <cell r="J8045">
            <v>0</v>
          </cell>
          <cell r="L8045">
            <v>0</v>
          </cell>
        </row>
        <row r="8046">
          <cell r="A8046">
            <v>0</v>
          </cell>
          <cell r="B8046">
            <v>0</v>
          </cell>
          <cell r="C8046">
            <v>0</v>
          </cell>
          <cell r="D8046">
            <v>0</v>
          </cell>
          <cell r="E8046">
            <v>0</v>
          </cell>
          <cell r="G8046">
            <v>0</v>
          </cell>
          <cell r="H8046">
            <v>0</v>
          </cell>
          <cell r="J8046">
            <v>0</v>
          </cell>
          <cell r="L8046">
            <v>0</v>
          </cell>
        </row>
        <row r="8047">
          <cell r="A8047">
            <v>0</v>
          </cell>
          <cell r="B8047">
            <v>0</v>
          </cell>
          <cell r="C8047">
            <v>0</v>
          </cell>
          <cell r="D8047">
            <v>0</v>
          </cell>
          <cell r="E8047">
            <v>0</v>
          </cell>
          <cell r="G8047">
            <v>0</v>
          </cell>
          <cell r="H8047">
            <v>0</v>
          </cell>
          <cell r="J8047">
            <v>0</v>
          </cell>
          <cell r="L8047">
            <v>0</v>
          </cell>
        </row>
        <row r="8048">
          <cell r="A8048">
            <v>0</v>
          </cell>
          <cell r="B8048">
            <v>0</v>
          </cell>
          <cell r="C8048">
            <v>0</v>
          </cell>
          <cell r="D8048">
            <v>0</v>
          </cell>
          <cell r="E8048">
            <v>0</v>
          </cell>
          <cell r="G8048">
            <v>0</v>
          </cell>
          <cell r="H8048">
            <v>0</v>
          </cell>
          <cell r="J8048">
            <v>0</v>
          </cell>
          <cell r="L8048">
            <v>0</v>
          </cell>
        </row>
        <row r="8049">
          <cell r="A8049">
            <v>0</v>
          </cell>
          <cell r="B8049">
            <v>0</v>
          </cell>
          <cell r="C8049">
            <v>0</v>
          </cell>
          <cell r="D8049">
            <v>0</v>
          </cell>
          <cell r="E8049">
            <v>0</v>
          </cell>
          <cell r="G8049">
            <v>0</v>
          </cell>
          <cell r="H8049">
            <v>0</v>
          </cell>
          <cell r="J8049">
            <v>0</v>
          </cell>
          <cell r="L8049">
            <v>0</v>
          </cell>
        </row>
        <row r="8050">
          <cell r="A8050">
            <v>0</v>
          </cell>
          <cell r="B8050">
            <v>0</v>
          </cell>
          <cell r="C8050">
            <v>0</v>
          </cell>
          <cell r="D8050">
            <v>0</v>
          </cell>
          <cell r="E8050">
            <v>0</v>
          </cell>
          <cell r="G8050">
            <v>0</v>
          </cell>
          <cell r="H8050">
            <v>0</v>
          </cell>
          <cell r="J8050">
            <v>0</v>
          </cell>
          <cell r="L8050">
            <v>0</v>
          </cell>
        </row>
        <row r="8051">
          <cell r="A8051">
            <v>0</v>
          </cell>
          <cell r="B8051">
            <v>0</v>
          </cell>
          <cell r="C8051">
            <v>0</v>
          </cell>
          <cell r="D8051">
            <v>0</v>
          </cell>
          <cell r="E8051">
            <v>0</v>
          </cell>
          <cell r="G8051">
            <v>0</v>
          </cell>
          <cell r="H8051">
            <v>0</v>
          </cell>
          <cell r="J8051">
            <v>0</v>
          </cell>
          <cell r="L8051">
            <v>0</v>
          </cell>
        </row>
        <row r="8052">
          <cell r="A8052">
            <v>0</v>
          </cell>
          <cell r="B8052">
            <v>0</v>
          </cell>
          <cell r="C8052">
            <v>0</v>
          </cell>
          <cell r="D8052">
            <v>0</v>
          </cell>
          <cell r="E8052">
            <v>0</v>
          </cell>
          <cell r="G8052">
            <v>0</v>
          </cell>
          <cell r="H8052">
            <v>0</v>
          </cell>
          <cell r="J8052">
            <v>0</v>
          </cell>
          <cell r="L8052">
            <v>0</v>
          </cell>
        </row>
        <row r="8053">
          <cell r="A8053">
            <v>0</v>
          </cell>
          <cell r="B8053">
            <v>0</v>
          </cell>
          <cell r="C8053">
            <v>0</v>
          </cell>
          <cell r="D8053">
            <v>0</v>
          </cell>
          <cell r="E8053">
            <v>0</v>
          </cell>
          <cell r="G8053">
            <v>0</v>
          </cell>
          <cell r="H8053">
            <v>0</v>
          </cell>
          <cell r="J8053">
            <v>0</v>
          </cell>
          <cell r="L8053">
            <v>0</v>
          </cell>
        </row>
        <row r="8054">
          <cell r="A8054">
            <v>0</v>
          </cell>
          <cell r="B8054">
            <v>0</v>
          </cell>
          <cell r="C8054">
            <v>0</v>
          </cell>
          <cell r="D8054">
            <v>0</v>
          </cell>
          <cell r="E8054">
            <v>0</v>
          </cell>
          <cell r="G8054">
            <v>0</v>
          </cell>
          <cell r="H8054">
            <v>0</v>
          </cell>
          <cell r="J8054">
            <v>0</v>
          </cell>
          <cell r="L8054">
            <v>0</v>
          </cell>
        </row>
        <row r="8055">
          <cell r="A8055">
            <v>0</v>
          </cell>
          <cell r="B8055">
            <v>0</v>
          </cell>
          <cell r="C8055">
            <v>0</v>
          </cell>
          <cell r="D8055">
            <v>0</v>
          </cell>
          <cell r="E8055">
            <v>0</v>
          </cell>
          <cell r="G8055">
            <v>0</v>
          </cell>
          <cell r="H8055">
            <v>0</v>
          </cell>
          <cell r="J8055">
            <v>0</v>
          </cell>
          <cell r="L8055">
            <v>0</v>
          </cell>
        </row>
        <row r="8056">
          <cell r="A8056">
            <v>0</v>
          </cell>
          <cell r="B8056">
            <v>0</v>
          </cell>
          <cell r="C8056">
            <v>0</v>
          </cell>
          <cell r="D8056">
            <v>0</v>
          </cell>
          <cell r="E8056">
            <v>0</v>
          </cell>
          <cell r="G8056">
            <v>0</v>
          </cell>
          <cell r="H8056">
            <v>0</v>
          </cell>
          <cell r="J8056">
            <v>0</v>
          </cell>
          <cell r="L8056">
            <v>0</v>
          </cell>
        </row>
        <row r="8057">
          <cell r="A8057">
            <v>0</v>
          </cell>
          <cell r="B8057">
            <v>0</v>
          </cell>
          <cell r="C8057">
            <v>0</v>
          </cell>
          <cell r="D8057">
            <v>0</v>
          </cell>
          <cell r="E8057">
            <v>0</v>
          </cell>
          <cell r="G8057">
            <v>0</v>
          </cell>
          <cell r="H8057">
            <v>0</v>
          </cell>
          <cell r="J8057">
            <v>0</v>
          </cell>
          <cell r="L8057">
            <v>0</v>
          </cell>
        </row>
        <row r="8058">
          <cell r="A8058">
            <v>0</v>
          </cell>
          <cell r="B8058">
            <v>0</v>
          </cell>
          <cell r="C8058">
            <v>0</v>
          </cell>
          <cell r="D8058">
            <v>0</v>
          </cell>
          <cell r="E8058">
            <v>0</v>
          </cell>
          <cell r="G8058">
            <v>0</v>
          </cell>
          <cell r="H8058">
            <v>0</v>
          </cell>
          <cell r="J8058">
            <v>0</v>
          </cell>
          <cell r="L8058">
            <v>0</v>
          </cell>
        </row>
        <row r="8059">
          <cell r="A8059">
            <v>0</v>
          </cell>
          <cell r="B8059">
            <v>0</v>
          </cell>
          <cell r="C8059">
            <v>0</v>
          </cell>
          <cell r="D8059">
            <v>0</v>
          </cell>
          <cell r="E8059">
            <v>0</v>
          </cell>
          <cell r="G8059">
            <v>0</v>
          </cell>
          <cell r="H8059">
            <v>0</v>
          </cell>
          <cell r="J8059">
            <v>0</v>
          </cell>
          <cell r="L8059">
            <v>0</v>
          </cell>
        </row>
        <row r="8060">
          <cell r="A8060">
            <v>0</v>
          </cell>
          <cell r="B8060">
            <v>0</v>
          </cell>
          <cell r="C8060">
            <v>0</v>
          </cell>
          <cell r="D8060">
            <v>0</v>
          </cell>
          <cell r="E8060">
            <v>0</v>
          </cell>
          <cell r="G8060">
            <v>0</v>
          </cell>
          <cell r="H8060">
            <v>0</v>
          </cell>
          <cell r="J8060">
            <v>0</v>
          </cell>
          <cell r="L8060">
            <v>0</v>
          </cell>
        </row>
        <row r="8061">
          <cell r="A8061">
            <v>0</v>
          </cell>
          <cell r="B8061">
            <v>0</v>
          </cell>
          <cell r="C8061">
            <v>0</v>
          </cell>
          <cell r="D8061">
            <v>0</v>
          </cell>
          <cell r="E8061">
            <v>0</v>
          </cell>
          <cell r="G8061">
            <v>0</v>
          </cell>
          <cell r="H8061">
            <v>0</v>
          </cell>
          <cell r="J8061">
            <v>0</v>
          </cell>
          <cell r="L8061">
            <v>0</v>
          </cell>
        </row>
        <row r="8062">
          <cell r="A8062">
            <v>0</v>
          </cell>
          <cell r="B8062">
            <v>0</v>
          </cell>
          <cell r="C8062">
            <v>0</v>
          </cell>
          <cell r="D8062">
            <v>0</v>
          </cell>
          <cell r="E8062">
            <v>0</v>
          </cell>
          <cell r="G8062">
            <v>0</v>
          </cell>
          <cell r="H8062">
            <v>0</v>
          </cell>
          <cell r="J8062">
            <v>0</v>
          </cell>
          <cell r="L8062">
            <v>0</v>
          </cell>
        </row>
        <row r="8063">
          <cell r="A8063">
            <v>0</v>
          </cell>
          <cell r="B8063">
            <v>0</v>
          </cell>
          <cell r="C8063">
            <v>0</v>
          </cell>
          <cell r="D8063">
            <v>0</v>
          </cell>
          <cell r="E8063">
            <v>0</v>
          </cell>
          <cell r="G8063">
            <v>0</v>
          </cell>
          <cell r="H8063">
            <v>0</v>
          </cell>
          <cell r="J8063">
            <v>0</v>
          </cell>
          <cell r="L8063">
            <v>0</v>
          </cell>
        </row>
        <row r="8064">
          <cell r="A8064">
            <v>0</v>
          </cell>
          <cell r="B8064">
            <v>0</v>
          </cell>
          <cell r="C8064">
            <v>0</v>
          </cell>
          <cell r="D8064">
            <v>0</v>
          </cell>
          <cell r="E8064">
            <v>0</v>
          </cell>
          <cell r="G8064">
            <v>0</v>
          </cell>
          <cell r="H8064">
            <v>0</v>
          </cell>
          <cell r="J8064">
            <v>0</v>
          </cell>
          <cell r="L8064">
            <v>0</v>
          </cell>
        </row>
        <row r="8065">
          <cell r="A8065">
            <v>0</v>
          </cell>
          <cell r="B8065">
            <v>0</v>
          </cell>
          <cell r="C8065">
            <v>0</v>
          </cell>
          <cell r="D8065">
            <v>0</v>
          </cell>
          <cell r="E8065">
            <v>0</v>
          </cell>
          <cell r="G8065">
            <v>0</v>
          </cell>
          <cell r="H8065">
            <v>0</v>
          </cell>
          <cell r="J8065">
            <v>0</v>
          </cell>
          <cell r="L8065">
            <v>0</v>
          </cell>
        </row>
        <row r="8066">
          <cell r="A8066">
            <v>0</v>
          </cell>
          <cell r="B8066">
            <v>0</v>
          </cell>
          <cell r="C8066">
            <v>0</v>
          </cell>
          <cell r="D8066">
            <v>0</v>
          </cell>
          <cell r="E8066">
            <v>0</v>
          </cell>
          <cell r="G8066">
            <v>0</v>
          </cell>
          <cell r="H8066">
            <v>0</v>
          </cell>
          <cell r="J8066">
            <v>0</v>
          </cell>
          <cell r="L8066">
            <v>0</v>
          </cell>
        </row>
        <row r="8067">
          <cell r="A8067">
            <v>0</v>
          </cell>
          <cell r="B8067">
            <v>0</v>
          </cell>
          <cell r="C8067">
            <v>0</v>
          </cell>
          <cell r="D8067">
            <v>0</v>
          </cell>
          <cell r="E8067">
            <v>0</v>
          </cell>
          <cell r="G8067">
            <v>0</v>
          </cell>
          <cell r="H8067">
            <v>0</v>
          </cell>
          <cell r="J8067">
            <v>0</v>
          </cell>
          <cell r="L8067">
            <v>0</v>
          </cell>
        </row>
        <row r="8068">
          <cell r="A8068">
            <v>0</v>
          </cell>
          <cell r="B8068">
            <v>0</v>
          </cell>
          <cell r="C8068">
            <v>0</v>
          </cell>
          <cell r="D8068">
            <v>0</v>
          </cell>
          <cell r="E8068">
            <v>0</v>
          </cell>
          <cell r="G8068">
            <v>0</v>
          </cell>
          <cell r="H8068">
            <v>0</v>
          </cell>
          <cell r="J8068">
            <v>0</v>
          </cell>
          <cell r="L8068">
            <v>0</v>
          </cell>
        </row>
        <row r="8069">
          <cell r="A8069">
            <v>0</v>
          </cell>
          <cell r="B8069">
            <v>0</v>
          </cell>
          <cell r="C8069">
            <v>0</v>
          </cell>
          <cell r="D8069">
            <v>0</v>
          </cell>
          <cell r="E8069">
            <v>0</v>
          </cell>
          <cell r="G8069">
            <v>0</v>
          </cell>
          <cell r="H8069">
            <v>0</v>
          </cell>
          <cell r="J8069">
            <v>0</v>
          </cell>
          <cell r="L8069">
            <v>0</v>
          </cell>
        </row>
        <row r="8070">
          <cell r="A8070">
            <v>0</v>
          </cell>
          <cell r="B8070">
            <v>0</v>
          </cell>
          <cell r="C8070">
            <v>0</v>
          </cell>
          <cell r="D8070">
            <v>0</v>
          </cell>
          <cell r="E8070">
            <v>0</v>
          </cell>
          <cell r="G8070">
            <v>0</v>
          </cell>
          <cell r="H8070">
            <v>0</v>
          </cell>
          <cell r="J8070">
            <v>0</v>
          </cell>
          <cell r="L8070">
            <v>0</v>
          </cell>
        </row>
        <row r="8071">
          <cell r="A8071">
            <v>0</v>
          </cell>
          <cell r="B8071">
            <v>0</v>
          </cell>
          <cell r="C8071">
            <v>0</v>
          </cell>
          <cell r="D8071">
            <v>0</v>
          </cell>
          <cell r="E8071">
            <v>0</v>
          </cell>
          <cell r="G8071">
            <v>0</v>
          </cell>
          <cell r="H8071">
            <v>0</v>
          </cell>
          <cell r="J8071">
            <v>0</v>
          </cell>
          <cell r="L8071">
            <v>0</v>
          </cell>
        </row>
        <row r="8072">
          <cell r="A8072">
            <v>0</v>
          </cell>
          <cell r="B8072">
            <v>0</v>
          </cell>
          <cell r="C8072">
            <v>0</v>
          </cell>
          <cell r="D8072">
            <v>0</v>
          </cell>
          <cell r="E8072">
            <v>0</v>
          </cell>
          <cell r="G8072">
            <v>0</v>
          </cell>
          <cell r="H8072">
            <v>0</v>
          </cell>
          <cell r="J8072">
            <v>0</v>
          </cell>
          <cell r="L8072">
            <v>0</v>
          </cell>
        </row>
        <row r="8073">
          <cell r="A8073">
            <v>0</v>
          </cell>
          <cell r="B8073">
            <v>0</v>
          </cell>
          <cell r="C8073">
            <v>0</v>
          </cell>
          <cell r="D8073">
            <v>0</v>
          </cell>
          <cell r="E8073">
            <v>0</v>
          </cell>
          <cell r="G8073">
            <v>0</v>
          </cell>
          <cell r="H8073">
            <v>0</v>
          </cell>
          <cell r="J8073">
            <v>0</v>
          </cell>
          <cell r="L8073">
            <v>0</v>
          </cell>
        </row>
        <row r="8074">
          <cell r="A8074">
            <v>0</v>
          </cell>
          <cell r="B8074">
            <v>0</v>
          </cell>
          <cell r="C8074">
            <v>0</v>
          </cell>
          <cell r="D8074">
            <v>0</v>
          </cell>
          <cell r="E8074">
            <v>0</v>
          </cell>
          <cell r="G8074">
            <v>0</v>
          </cell>
          <cell r="H8074">
            <v>0</v>
          </cell>
          <cell r="J8074">
            <v>0</v>
          </cell>
          <cell r="L8074">
            <v>0</v>
          </cell>
        </row>
        <row r="8075">
          <cell r="A8075">
            <v>0</v>
          </cell>
          <cell r="B8075">
            <v>0</v>
          </cell>
          <cell r="C8075">
            <v>0</v>
          </cell>
          <cell r="D8075">
            <v>0</v>
          </cell>
          <cell r="E8075">
            <v>0</v>
          </cell>
          <cell r="G8075">
            <v>0</v>
          </cell>
          <cell r="H8075">
            <v>0</v>
          </cell>
          <cell r="J8075">
            <v>0</v>
          </cell>
          <cell r="L8075">
            <v>0</v>
          </cell>
        </row>
        <row r="8076">
          <cell r="A8076">
            <v>0</v>
          </cell>
          <cell r="B8076">
            <v>0</v>
          </cell>
          <cell r="C8076">
            <v>0</v>
          </cell>
          <cell r="D8076">
            <v>0</v>
          </cell>
          <cell r="E8076">
            <v>0</v>
          </cell>
          <cell r="G8076">
            <v>0</v>
          </cell>
          <cell r="H8076">
            <v>0</v>
          </cell>
          <cell r="J8076">
            <v>0</v>
          </cell>
          <cell r="L8076">
            <v>0</v>
          </cell>
        </row>
        <row r="8077">
          <cell r="A8077">
            <v>0</v>
          </cell>
          <cell r="B8077">
            <v>0</v>
          </cell>
          <cell r="C8077">
            <v>0</v>
          </cell>
          <cell r="D8077">
            <v>0</v>
          </cell>
          <cell r="E8077">
            <v>0</v>
          </cell>
          <cell r="G8077">
            <v>0</v>
          </cell>
          <cell r="H8077">
            <v>0</v>
          </cell>
          <cell r="J8077">
            <v>0</v>
          </cell>
          <cell r="L8077">
            <v>0</v>
          </cell>
        </row>
        <row r="8078">
          <cell r="A8078">
            <v>0</v>
          </cell>
          <cell r="B8078">
            <v>0</v>
          </cell>
          <cell r="C8078">
            <v>0</v>
          </cell>
          <cell r="D8078">
            <v>0</v>
          </cell>
          <cell r="E8078">
            <v>0</v>
          </cell>
          <cell r="G8078">
            <v>0</v>
          </cell>
          <cell r="H8078">
            <v>0</v>
          </cell>
          <cell r="J8078">
            <v>0</v>
          </cell>
          <cell r="L8078">
            <v>0</v>
          </cell>
        </row>
        <row r="8079">
          <cell r="A8079">
            <v>0</v>
          </cell>
          <cell r="B8079">
            <v>0</v>
          </cell>
          <cell r="C8079">
            <v>0</v>
          </cell>
          <cell r="D8079">
            <v>0</v>
          </cell>
          <cell r="E8079">
            <v>0</v>
          </cell>
          <cell r="G8079">
            <v>0</v>
          </cell>
          <cell r="H8079">
            <v>0</v>
          </cell>
          <cell r="J8079">
            <v>0</v>
          </cell>
          <cell r="L8079">
            <v>0</v>
          </cell>
        </row>
        <row r="8080">
          <cell r="A8080">
            <v>0</v>
          </cell>
          <cell r="B8080">
            <v>0</v>
          </cell>
          <cell r="C8080">
            <v>0</v>
          </cell>
          <cell r="D8080">
            <v>0</v>
          </cell>
          <cell r="E8080">
            <v>0</v>
          </cell>
          <cell r="G8080">
            <v>0</v>
          </cell>
          <cell r="H8080">
            <v>0</v>
          </cell>
          <cell r="J8080">
            <v>0</v>
          </cell>
          <cell r="L8080">
            <v>0</v>
          </cell>
        </row>
        <row r="8081">
          <cell r="A8081">
            <v>0</v>
          </cell>
          <cell r="B8081">
            <v>0</v>
          </cell>
          <cell r="C8081">
            <v>0</v>
          </cell>
          <cell r="D8081">
            <v>0</v>
          </cell>
          <cell r="E8081">
            <v>0</v>
          </cell>
          <cell r="G8081">
            <v>0</v>
          </cell>
          <cell r="H8081">
            <v>0</v>
          </cell>
          <cell r="J8081">
            <v>0</v>
          </cell>
          <cell r="L8081">
            <v>0</v>
          </cell>
        </row>
        <row r="8082">
          <cell r="A8082">
            <v>0</v>
          </cell>
          <cell r="B8082">
            <v>0</v>
          </cell>
          <cell r="C8082">
            <v>0</v>
          </cell>
          <cell r="D8082">
            <v>0</v>
          </cell>
          <cell r="E8082">
            <v>0</v>
          </cell>
          <cell r="G8082">
            <v>0</v>
          </cell>
          <cell r="H8082">
            <v>0</v>
          </cell>
          <cell r="J8082">
            <v>0</v>
          </cell>
          <cell r="L8082">
            <v>0</v>
          </cell>
        </row>
        <row r="8083">
          <cell r="A8083">
            <v>0</v>
          </cell>
          <cell r="B8083">
            <v>0</v>
          </cell>
          <cell r="C8083">
            <v>0</v>
          </cell>
          <cell r="D8083">
            <v>0</v>
          </cell>
          <cell r="E8083">
            <v>0</v>
          </cell>
          <cell r="G8083">
            <v>0</v>
          </cell>
          <cell r="H8083">
            <v>0</v>
          </cell>
          <cell r="J8083">
            <v>0</v>
          </cell>
          <cell r="L8083">
            <v>0</v>
          </cell>
        </row>
        <row r="8084">
          <cell r="A8084">
            <v>0</v>
          </cell>
          <cell r="B8084">
            <v>0</v>
          </cell>
          <cell r="C8084">
            <v>0</v>
          </cell>
          <cell r="D8084">
            <v>0</v>
          </cell>
          <cell r="E8084">
            <v>0</v>
          </cell>
          <cell r="G8084">
            <v>0</v>
          </cell>
          <cell r="H8084">
            <v>0</v>
          </cell>
          <cell r="J8084">
            <v>0</v>
          </cell>
          <cell r="L8084">
            <v>0</v>
          </cell>
        </row>
        <row r="8085">
          <cell r="A8085">
            <v>0</v>
          </cell>
          <cell r="B8085">
            <v>0</v>
          </cell>
          <cell r="C8085">
            <v>0</v>
          </cell>
          <cell r="D8085">
            <v>0</v>
          </cell>
          <cell r="E8085">
            <v>0</v>
          </cell>
          <cell r="G8085">
            <v>0</v>
          </cell>
          <cell r="H8085">
            <v>0</v>
          </cell>
          <cell r="J8085">
            <v>0</v>
          </cell>
          <cell r="L8085">
            <v>0</v>
          </cell>
        </row>
        <row r="8086">
          <cell r="A8086">
            <v>0</v>
          </cell>
          <cell r="B8086">
            <v>0</v>
          </cell>
          <cell r="C8086">
            <v>0</v>
          </cell>
          <cell r="D8086">
            <v>0</v>
          </cell>
          <cell r="E8086">
            <v>0</v>
          </cell>
          <cell r="G8086">
            <v>0</v>
          </cell>
          <cell r="H8086">
            <v>0</v>
          </cell>
          <cell r="J8086">
            <v>0</v>
          </cell>
          <cell r="L8086">
            <v>0</v>
          </cell>
        </row>
        <row r="8087">
          <cell r="A8087">
            <v>0</v>
          </cell>
          <cell r="B8087">
            <v>0</v>
          </cell>
          <cell r="C8087">
            <v>0</v>
          </cell>
          <cell r="D8087">
            <v>0</v>
          </cell>
          <cell r="E8087">
            <v>0</v>
          </cell>
          <cell r="G8087">
            <v>0</v>
          </cell>
          <cell r="H8087">
            <v>0</v>
          </cell>
          <cell r="J8087">
            <v>0</v>
          </cell>
          <cell r="L8087">
            <v>0</v>
          </cell>
        </row>
        <row r="8088">
          <cell r="A8088">
            <v>0</v>
          </cell>
          <cell r="B8088">
            <v>0</v>
          </cell>
          <cell r="C8088">
            <v>0</v>
          </cell>
          <cell r="D8088">
            <v>0</v>
          </cell>
          <cell r="E8088">
            <v>0</v>
          </cell>
          <cell r="G8088">
            <v>0</v>
          </cell>
          <cell r="H8088">
            <v>0</v>
          </cell>
          <cell r="J8088">
            <v>0</v>
          </cell>
          <cell r="L8088">
            <v>0</v>
          </cell>
        </row>
        <row r="8089">
          <cell r="A8089">
            <v>0</v>
          </cell>
          <cell r="B8089">
            <v>0</v>
          </cell>
          <cell r="C8089">
            <v>0</v>
          </cell>
          <cell r="D8089">
            <v>0</v>
          </cell>
          <cell r="E8089">
            <v>0</v>
          </cell>
          <cell r="G8089">
            <v>0</v>
          </cell>
          <cell r="H8089">
            <v>0</v>
          </cell>
          <cell r="J8089">
            <v>0</v>
          </cell>
          <cell r="L8089">
            <v>0</v>
          </cell>
        </row>
        <row r="8090">
          <cell r="A8090">
            <v>0</v>
          </cell>
          <cell r="B8090">
            <v>0</v>
          </cell>
          <cell r="C8090">
            <v>0</v>
          </cell>
          <cell r="D8090">
            <v>0</v>
          </cell>
          <cell r="E8090">
            <v>0</v>
          </cell>
          <cell r="G8090">
            <v>0</v>
          </cell>
          <cell r="H8090">
            <v>0</v>
          </cell>
          <cell r="J8090">
            <v>0</v>
          </cell>
          <cell r="L8090">
            <v>0</v>
          </cell>
        </row>
        <row r="8091">
          <cell r="A8091">
            <v>0</v>
          </cell>
          <cell r="B8091">
            <v>0</v>
          </cell>
          <cell r="C8091">
            <v>0</v>
          </cell>
          <cell r="D8091">
            <v>0</v>
          </cell>
          <cell r="E8091">
            <v>0</v>
          </cell>
          <cell r="G8091">
            <v>0</v>
          </cell>
          <cell r="H8091">
            <v>0</v>
          </cell>
          <cell r="J8091">
            <v>0</v>
          </cell>
          <cell r="L8091">
            <v>0</v>
          </cell>
        </row>
        <row r="8092">
          <cell r="A8092">
            <v>0</v>
          </cell>
          <cell r="B8092">
            <v>0</v>
          </cell>
          <cell r="C8092">
            <v>0</v>
          </cell>
          <cell r="D8092">
            <v>0</v>
          </cell>
          <cell r="E8092">
            <v>0</v>
          </cell>
          <cell r="G8092">
            <v>0</v>
          </cell>
          <cell r="H8092">
            <v>0</v>
          </cell>
          <cell r="J8092">
            <v>0</v>
          </cell>
          <cell r="L8092">
            <v>0</v>
          </cell>
        </row>
        <row r="8093">
          <cell r="A8093">
            <v>0</v>
          </cell>
          <cell r="B8093">
            <v>0</v>
          </cell>
          <cell r="C8093">
            <v>0</v>
          </cell>
          <cell r="D8093">
            <v>0</v>
          </cell>
          <cell r="E8093">
            <v>0</v>
          </cell>
          <cell r="G8093">
            <v>0</v>
          </cell>
          <cell r="H8093">
            <v>0</v>
          </cell>
          <cell r="J8093">
            <v>0</v>
          </cell>
          <cell r="L8093">
            <v>0</v>
          </cell>
        </row>
        <row r="8094">
          <cell r="A8094">
            <v>0</v>
          </cell>
          <cell r="B8094">
            <v>0</v>
          </cell>
          <cell r="C8094">
            <v>0</v>
          </cell>
          <cell r="D8094">
            <v>0</v>
          </cell>
          <cell r="E8094">
            <v>0</v>
          </cell>
          <cell r="G8094">
            <v>0</v>
          </cell>
          <cell r="H8094">
            <v>0</v>
          </cell>
          <cell r="J8094">
            <v>0</v>
          </cell>
          <cell r="L8094">
            <v>0</v>
          </cell>
        </row>
        <row r="8095">
          <cell r="A8095">
            <v>0</v>
          </cell>
          <cell r="B8095">
            <v>0</v>
          </cell>
          <cell r="C8095">
            <v>0</v>
          </cell>
          <cell r="D8095">
            <v>0</v>
          </cell>
          <cell r="E8095">
            <v>0</v>
          </cell>
          <cell r="G8095">
            <v>0</v>
          </cell>
          <cell r="H8095">
            <v>0</v>
          </cell>
          <cell r="J8095">
            <v>0</v>
          </cell>
          <cell r="L8095">
            <v>0</v>
          </cell>
        </row>
        <row r="8096">
          <cell r="A8096">
            <v>0</v>
          </cell>
          <cell r="B8096">
            <v>0</v>
          </cell>
          <cell r="C8096">
            <v>0</v>
          </cell>
          <cell r="D8096">
            <v>0</v>
          </cell>
          <cell r="E8096">
            <v>0</v>
          </cell>
          <cell r="G8096">
            <v>0</v>
          </cell>
          <cell r="H8096">
            <v>0</v>
          </cell>
          <cell r="J8096">
            <v>0</v>
          </cell>
          <cell r="L8096">
            <v>0</v>
          </cell>
        </row>
        <row r="8097">
          <cell r="A8097">
            <v>0</v>
          </cell>
          <cell r="B8097">
            <v>0</v>
          </cell>
          <cell r="C8097">
            <v>0</v>
          </cell>
          <cell r="D8097">
            <v>0</v>
          </cell>
          <cell r="E8097">
            <v>0</v>
          </cell>
          <cell r="G8097">
            <v>0</v>
          </cell>
          <cell r="H8097">
            <v>0</v>
          </cell>
          <cell r="J8097">
            <v>0</v>
          </cell>
          <cell r="L8097">
            <v>0</v>
          </cell>
        </row>
        <row r="8098">
          <cell r="A8098">
            <v>0</v>
          </cell>
          <cell r="B8098">
            <v>0</v>
          </cell>
          <cell r="C8098">
            <v>0</v>
          </cell>
          <cell r="D8098">
            <v>0</v>
          </cell>
          <cell r="E8098">
            <v>0</v>
          </cell>
          <cell r="G8098">
            <v>0</v>
          </cell>
          <cell r="H8098">
            <v>0</v>
          </cell>
          <cell r="J8098">
            <v>0</v>
          </cell>
          <cell r="L8098">
            <v>0</v>
          </cell>
        </row>
        <row r="8099">
          <cell r="A8099">
            <v>0</v>
          </cell>
          <cell r="B8099">
            <v>0</v>
          </cell>
          <cell r="C8099">
            <v>0</v>
          </cell>
          <cell r="D8099">
            <v>0</v>
          </cell>
          <cell r="E8099">
            <v>0</v>
          </cell>
          <cell r="G8099">
            <v>0</v>
          </cell>
          <cell r="H8099">
            <v>0</v>
          </cell>
          <cell r="J8099">
            <v>0</v>
          </cell>
          <cell r="L8099">
            <v>0</v>
          </cell>
        </row>
        <row r="8100">
          <cell r="A8100">
            <v>0</v>
          </cell>
          <cell r="B8100">
            <v>0</v>
          </cell>
          <cell r="C8100">
            <v>0</v>
          </cell>
          <cell r="D8100">
            <v>0</v>
          </cell>
          <cell r="E8100">
            <v>0</v>
          </cell>
          <cell r="G8100">
            <v>0</v>
          </cell>
          <cell r="H8100">
            <v>0</v>
          </cell>
          <cell r="J8100">
            <v>0</v>
          </cell>
          <cell r="L8100">
            <v>0</v>
          </cell>
        </row>
        <row r="8101">
          <cell r="A8101">
            <v>0</v>
          </cell>
          <cell r="B8101">
            <v>0</v>
          </cell>
          <cell r="C8101">
            <v>0</v>
          </cell>
          <cell r="D8101">
            <v>0</v>
          </cell>
          <cell r="E8101">
            <v>0</v>
          </cell>
          <cell r="G8101">
            <v>0</v>
          </cell>
          <cell r="H8101">
            <v>0</v>
          </cell>
          <cell r="J8101">
            <v>0</v>
          </cell>
          <cell r="L8101">
            <v>0</v>
          </cell>
        </row>
        <row r="8102">
          <cell r="A8102">
            <v>0</v>
          </cell>
          <cell r="B8102">
            <v>0</v>
          </cell>
          <cell r="C8102">
            <v>0</v>
          </cell>
          <cell r="D8102">
            <v>0</v>
          </cell>
          <cell r="E8102">
            <v>0</v>
          </cell>
          <cell r="G8102">
            <v>0</v>
          </cell>
          <cell r="H8102">
            <v>0</v>
          </cell>
          <cell r="J8102">
            <v>0</v>
          </cell>
          <cell r="L8102">
            <v>0</v>
          </cell>
        </row>
        <row r="8103">
          <cell r="A8103">
            <v>0</v>
          </cell>
          <cell r="B8103">
            <v>0</v>
          </cell>
          <cell r="C8103">
            <v>0</v>
          </cell>
          <cell r="D8103">
            <v>0</v>
          </cell>
          <cell r="E8103">
            <v>0</v>
          </cell>
          <cell r="G8103">
            <v>0</v>
          </cell>
          <cell r="H8103">
            <v>0</v>
          </cell>
          <cell r="J8103">
            <v>0</v>
          </cell>
          <cell r="L8103">
            <v>0</v>
          </cell>
        </row>
        <row r="8104">
          <cell r="A8104">
            <v>0</v>
          </cell>
          <cell r="B8104">
            <v>0</v>
          </cell>
          <cell r="C8104">
            <v>0</v>
          </cell>
          <cell r="D8104">
            <v>0</v>
          </cell>
          <cell r="E8104">
            <v>0</v>
          </cell>
          <cell r="G8104">
            <v>0</v>
          </cell>
          <cell r="H8104">
            <v>0</v>
          </cell>
          <cell r="J8104">
            <v>0</v>
          </cell>
          <cell r="L8104">
            <v>0</v>
          </cell>
        </row>
        <row r="8105">
          <cell r="A8105">
            <v>0</v>
          </cell>
          <cell r="B8105">
            <v>0</v>
          </cell>
          <cell r="C8105">
            <v>0</v>
          </cell>
          <cell r="D8105">
            <v>0</v>
          </cell>
          <cell r="E8105">
            <v>0</v>
          </cell>
          <cell r="G8105">
            <v>0</v>
          </cell>
          <cell r="H8105">
            <v>0</v>
          </cell>
          <cell r="J8105">
            <v>0</v>
          </cell>
          <cell r="L8105">
            <v>0</v>
          </cell>
        </row>
        <row r="8106">
          <cell r="A8106">
            <v>0</v>
          </cell>
          <cell r="B8106">
            <v>0</v>
          </cell>
          <cell r="C8106">
            <v>0</v>
          </cell>
          <cell r="D8106">
            <v>0</v>
          </cell>
          <cell r="E8106">
            <v>0</v>
          </cell>
          <cell r="G8106">
            <v>0</v>
          </cell>
          <cell r="H8106">
            <v>0</v>
          </cell>
          <cell r="J8106">
            <v>0</v>
          </cell>
          <cell r="L8106">
            <v>0</v>
          </cell>
        </row>
        <row r="8107">
          <cell r="A8107">
            <v>0</v>
          </cell>
          <cell r="B8107">
            <v>0</v>
          </cell>
          <cell r="C8107">
            <v>0</v>
          </cell>
          <cell r="D8107">
            <v>0</v>
          </cell>
          <cell r="E8107">
            <v>0</v>
          </cell>
          <cell r="G8107">
            <v>0</v>
          </cell>
          <cell r="H8107">
            <v>0</v>
          </cell>
          <cell r="J8107">
            <v>0</v>
          </cell>
          <cell r="L8107">
            <v>0</v>
          </cell>
        </row>
        <row r="8108">
          <cell r="A8108">
            <v>0</v>
          </cell>
          <cell r="B8108">
            <v>0</v>
          </cell>
          <cell r="C8108">
            <v>0</v>
          </cell>
          <cell r="D8108">
            <v>0</v>
          </cell>
          <cell r="E8108">
            <v>0</v>
          </cell>
          <cell r="G8108">
            <v>0</v>
          </cell>
          <cell r="H8108">
            <v>0</v>
          </cell>
          <cell r="J8108">
            <v>0</v>
          </cell>
          <cell r="L8108">
            <v>0</v>
          </cell>
        </row>
        <row r="8109">
          <cell r="A8109">
            <v>0</v>
          </cell>
          <cell r="B8109">
            <v>0</v>
          </cell>
          <cell r="C8109">
            <v>0</v>
          </cell>
          <cell r="D8109">
            <v>0</v>
          </cell>
          <cell r="E8109">
            <v>0</v>
          </cell>
          <cell r="G8109">
            <v>0</v>
          </cell>
          <cell r="H8109">
            <v>0</v>
          </cell>
          <cell r="J8109">
            <v>0</v>
          </cell>
          <cell r="L8109">
            <v>0</v>
          </cell>
        </row>
        <row r="8110">
          <cell r="A8110">
            <v>0</v>
          </cell>
          <cell r="B8110">
            <v>0</v>
          </cell>
          <cell r="C8110">
            <v>0</v>
          </cell>
          <cell r="D8110">
            <v>0</v>
          </cell>
          <cell r="E8110">
            <v>0</v>
          </cell>
          <cell r="G8110">
            <v>0</v>
          </cell>
          <cell r="H8110">
            <v>0</v>
          </cell>
          <cell r="J8110">
            <v>0</v>
          </cell>
          <cell r="L8110">
            <v>0</v>
          </cell>
        </row>
        <row r="8111">
          <cell r="A8111">
            <v>0</v>
          </cell>
          <cell r="B8111">
            <v>0</v>
          </cell>
          <cell r="C8111">
            <v>0</v>
          </cell>
          <cell r="D8111">
            <v>0</v>
          </cell>
          <cell r="E8111">
            <v>0</v>
          </cell>
          <cell r="G8111">
            <v>0</v>
          </cell>
          <cell r="H8111">
            <v>0</v>
          </cell>
          <cell r="J8111">
            <v>0</v>
          </cell>
          <cell r="L8111">
            <v>0</v>
          </cell>
        </row>
        <row r="8112">
          <cell r="A8112">
            <v>0</v>
          </cell>
          <cell r="B8112">
            <v>0</v>
          </cell>
          <cell r="C8112">
            <v>0</v>
          </cell>
          <cell r="D8112">
            <v>0</v>
          </cell>
          <cell r="E8112">
            <v>0</v>
          </cell>
          <cell r="G8112">
            <v>0</v>
          </cell>
          <cell r="H8112">
            <v>0</v>
          </cell>
          <cell r="J8112">
            <v>0</v>
          </cell>
          <cell r="L8112">
            <v>0</v>
          </cell>
        </row>
        <row r="8113">
          <cell r="A8113">
            <v>0</v>
          </cell>
          <cell r="B8113">
            <v>0</v>
          </cell>
          <cell r="C8113">
            <v>0</v>
          </cell>
          <cell r="D8113">
            <v>0</v>
          </cell>
          <cell r="E8113">
            <v>0</v>
          </cell>
          <cell r="G8113">
            <v>0</v>
          </cell>
          <cell r="H8113">
            <v>0</v>
          </cell>
          <cell r="J8113">
            <v>0</v>
          </cell>
          <cell r="L8113">
            <v>0</v>
          </cell>
        </row>
        <row r="8114">
          <cell r="A8114">
            <v>0</v>
          </cell>
          <cell r="B8114">
            <v>0</v>
          </cell>
          <cell r="C8114">
            <v>0</v>
          </cell>
          <cell r="D8114">
            <v>0</v>
          </cell>
          <cell r="E8114">
            <v>0</v>
          </cell>
          <cell r="G8114">
            <v>0</v>
          </cell>
          <cell r="H8114">
            <v>0</v>
          </cell>
          <cell r="J8114">
            <v>0</v>
          </cell>
          <cell r="L8114">
            <v>0</v>
          </cell>
        </row>
        <row r="8115">
          <cell r="A8115">
            <v>0</v>
          </cell>
          <cell r="B8115">
            <v>0</v>
          </cell>
          <cell r="C8115">
            <v>0</v>
          </cell>
          <cell r="D8115">
            <v>0</v>
          </cell>
          <cell r="E8115">
            <v>0</v>
          </cell>
          <cell r="G8115">
            <v>0</v>
          </cell>
          <cell r="H8115">
            <v>0</v>
          </cell>
          <cell r="J8115">
            <v>0</v>
          </cell>
          <cell r="L8115">
            <v>0</v>
          </cell>
        </row>
        <row r="8116">
          <cell r="A8116">
            <v>0</v>
          </cell>
          <cell r="B8116">
            <v>0</v>
          </cell>
          <cell r="C8116">
            <v>0</v>
          </cell>
          <cell r="D8116">
            <v>0</v>
          </cell>
          <cell r="E8116">
            <v>0</v>
          </cell>
          <cell r="G8116">
            <v>0</v>
          </cell>
          <cell r="H8116">
            <v>0</v>
          </cell>
          <cell r="J8116">
            <v>0</v>
          </cell>
          <cell r="L8116">
            <v>0</v>
          </cell>
        </row>
        <row r="8117">
          <cell r="A8117">
            <v>0</v>
          </cell>
          <cell r="B8117">
            <v>0</v>
          </cell>
          <cell r="C8117">
            <v>0</v>
          </cell>
          <cell r="D8117">
            <v>0</v>
          </cell>
          <cell r="E8117">
            <v>0</v>
          </cell>
          <cell r="G8117">
            <v>0</v>
          </cell>
          <cell r="H8117">
            <v>0</v>
          </cell>
          <cell r="J8117">
            <v>0</v>
          </cell>
          <cell r="L8117">
            <v>0</v>
          </cell>
        </row>
        <row r="8118">
          <cell r="A8118">
            <v>0</v>
          </cell>
          <cell r="B8118">
            <v>0</v>
          </cell>
          <cell r="C8118">
            <v>0</v>
          </cell>
          <cell r="D8118">
            <v>0</v>
          </cell>
          <cell r="E8118">
            <v>0</v>
          </cell>
          <cell r="G8118">
            <v>0</v>
          </cell>
          <cell r="H8118">
            <v>0</v>
          </cell>
          <cell r="J8118">
            <v>0</v>
          </cell>
          <cell r="L8118">
            <v>0</v>
          </cell>
        </row>
        <row r="8119">
          <cell r="A8119">
            <v>0</v>
          </cell>
          <cell r="B8119">
            <v>0</v>
          </cell>
          <cell r="C8119">
            <v>0</v>
          </cell>
          <cell r="D8119">
            <v>0</v>
          </cell>
          <cell r="E8119">
            <v>0</v>
          </cell>
          <cell r="G8119">
            <v>0</v>
          </cell>
          <cell r="H8119">
            <v>0</v>
          </cell>
          <cell r="J8119">
            <v>0</v>
          </cell>
          <cell r="L8119">
            <v>0</v>
          </cell>
        </row>
        <row r="8120">
          <cell r="A8120">
            <v>0</v>
          </cell>
          <cell r="B8120">
            <v>0</v>
          </cell>
          <cell r="C8120">
            <v>0</v>
          </cell>
          <cell r="D8120">
            <v>0</v>
          </cell>
          <cell r="E8120">
            <v>0</v>
          </cell>
          <cell r="G8120">
            <v>0</v>
          </cell>
          <cell r="H8120">
            <v>0</v>
          </cell>
          <cell r="J8120">
            <v>0</v>
          </cell>
          <cell r="L8120">
            <v>0</v>
          </cell>
        </row>
        <row r="8121">
          <cell r="A8121">
            <v>0</v>
          </cell>
          <cell r="B8121">
            <v>0</v>
          </cell>
          <cell r="C8121">
            <v>0</v>
          </cell>
          <cell r="D8121">
            <v>0</v>
          </cell>
          <cell r="E8121">
            <v>0</v>
          </cell>
          <cell r="G8121">
            <v>0</v>
          </cell>
          <cell r="H8121">
            <v>0</v>
          </cell>
          <cell r="J8121">
            <v>0</v>
          </cell>
          <cell r="L8121">
            <v>0</v>
          </cell>
        </row>
        <row r="8122">
          <cell r="A8122">
            <v>0</v>
          </cell>
          <cell r="B8122">
            <v>0</v>
          </cell>
          <cell r="C8122">
            <v>0</v>
          </cell>
          <cell r="D8122">
            <v>0</v>
          </cell>
          <cell r="E8122">
            <v>0</v>
          </cell>
          <cell r="G8122">
            <v>0</v>
          </cell>
          <cell r="H8122">
            <v>0</v>
          </cell>
          <cell r="J8122">
            <v>0</v>
          </cell>
          <cell r="L8122">
            <v>0</v>
          </cell>
        </row>
        <row r="8123">
          <cell r="A8123">
            <v>0</v>
          </cell>
          <cell r="B8123">
            <v>0</v>
          </cell>
          <cell r="C8123">
            <v>0</v>
          </cell>
          <cell r="D8123">
            <v>0</v>
          </cell>
          <cell r="E8123">
            <v>0</v>
          </cell>
          <cell r="G8123">
            <v>0</v>
          </cell>
          <cell r="H8123">
            <v>0</v>
          </cell>
          <cell r="J8123">
            <v>0</v>
          </cell>
          <cell r="L8123">
            <v>0</v>
          </cell>
        </row>
        <row r="8124">
          <cell r="A8124">
            <v>0</v>
          </cell>
          <cell r="B8124">
            <v>0</v>
          </cell>
          <cell r="C8124">
            <v>0</v>
          </cell>
          <cell r="D8124">
            <v>0</v>
          </cell>
          <cell r="E8124">
            <v>0</v>
          </cell>
          <cell r="G8124">
            <v>0</v>
          </cell>
          <cell r="H8124">
            <v>0</v>
          </cell>
          <cell r="J8124">
            <v>0</v>
          </cell>
          <cell r="L8124">
            <v>0</v>
          </cell>
        </row>
        <row r="8125">
          <cell r="A8125">
            <v>0</v>
          </cell>
          <cell r="B8125">
            <v>0</v>
          </cell>
          <cell r="C8125">
            <v>0</v>
          </cell>
          <cell r="D8125">
            <v>0</v>
          </cell>
          <cell r="E8125">
            <v>0</v>
          </cell>
          <cell r="G8125">
            <v>0</v>
          </cell>
          <cell r="H8125">
            <v>0</v>
          </cell>
          <cell r="J8125">
            <v>0</v>
          </cell>
          <cell r="L8125">
            <v>0</v>
          </cell>
        </row>
        <row r="8126">
          <cell r="A8126">
            <v>0</v>
          </cell>
          <cell r="B8126">
            <v>0</v>
          </cell>
          <cell r="C8126">
            <v>0</v>
          </cell>
          <cell r="D8126">
            <v>0</v>
          </cell>
          <cell r="E8126">
            <v>0</v>
          </cell>
          <cell r="G8126">
            <v>0</v>
          </cell>
          <cell r="H8126">
            <v>0</v>
          </cell>
          <cell r="J8126">
            <v>0</v>
          </cell>
          <cell r="L8126">
            <v>0</v>
          </cell>
        </row>
        <row r="8127">
          <cell r="A8127">
            <v>0</v>
          </cell>
          <cell r="B8127">
            <v>0</v>
          </cell>
          <cell r="C8127">
            <v>0</v>
          </cell>
          <cell r="D8127">
            <v>0</v>
          </cell>
          <cell r="E8127">
            <v>0</v>
          </cell>
          <cell r="G8127">
            <v>0</v>
          </cell>
          <cell r="H8127">
            <v>0</v>
          </cell>
          <cell r="J8127">
            <v>0</v>
          </cell>
          <cell r="L8127">
            <v>0</v>
          </cell>
        </row>
        <row r="8128">
          <cell r="A8128">
            <v>0</v>
          </cell>
          <cell r="B8128">
            <v>0</v>
          </cell>
          <cell r="C8128">
            <v>0</v>
          </cell>
          <cell r="D8128">
            <v>0</v>
          </cell>
          <cell r="E8128">
            <v>0</v>
          </cell>
          <cell r="G8128">
            <v>0</v>
          </cell>
          <cell r="H8128">
            <v>0</v>
          </cell>
          <cell r="J8128">
            <v>0</v>
          </cell>
          <cell r="L8128">
            <v>0</v>
          </cell>
        </row>
        <row r="8129">
          <cell r="A8129">
            <v>0</v>
          </cell>
          <cell r="B8129">
            <v>0</v>
          </cell>
          <cell r="C8129">
            <v>0</v>
          </cell>
          <cell r="D8129">
            <v>0</v>
          </cell>
          <cell r="E8129">
            <v>0</v>
          </cell>
          <cell r="G8129">
            <v>0</v>
          </cell>
          <cell r="H8129">
            <v>0</v>
          </cell>
          <cell r="J8129">
            <v>0</v>
          </cell>
          <cell r="L8129">
            <v>0</v>
          </cell>
        </row>
        <row r="8130">
          <cell r="A8130">
            <v>0</v>
          </cell>
          <cell r="B8130">
            <v>0</v>
          </cell>
          <cell r="C8130">
            <v>0</v>
          </cell>
          <cell r="D8130">
            <v>0</v>
          </cell>
          <cell r="E8130">
            <v>0</v>
          </cell>
          <cell r="G8130">
            <v>0</v>
          </cell>
          <cell r="H8130">
            <v>0</v>
          </cell>
          <cell r="J8130">
            <v>0</v>
          </cell>
          <cell r="L8130">
            <v>0</v>
          </cell>
        </row>
        <row r="8131">
          <cell r="A8131">
            <v>0</v>
          </cell>
          <cell r="B8131">
            <v>0</v>
          </cell>
          <cell r="C8131">
            <v>0</v>
          </cell>
          <cell r="D8131">
            <v>0</v>
          </cell>
          <cell r="E8131">
            <v>0</v>
          </cell>
          <cell r="G8131">
            <v>0</v>
          </cell>
          <cell r="H8131">
            <v>0</v>
          </cell>
          <cell r="J8131">
            <v>0</v>
          </cell>
          <cell r="L8131">
            <v>0</v>
          </cell>
        </row>
        <row r="8132">
          <cell r="A8132">
            <v>0</v>
          </cell>
          <cell r="B8132">
            <v>0</v>
          </cell>
          <cell r="C8132">
            <v>0</v>
          </cell>
          <cell r="D8132">
            <v>0</v>
          </cell>
          <cell r="E8132">
            <v>0</v>
          </cell>
          <cell r="G8132">
            <v>0</v>
          </cell>
          <cell r="H8132">
            <v>0</v>
          </cell>
          <cell r="J8132">
            <v>0</v>
          </cell>
          <cell r="L8132">
            <v>0</v>
          </cell>
        </row>
        <row r="8133">
          <cell r="A8133">
            <v>0</v>
          </cell>
          <cell r="B8133">
            <v>0</v>
          </cell>
          <cell r="C8133">
            <v>0</v>
          </cell>
          <cell r="D8133">
            <v>0</v>
          </cell>
          <cell r="E8133">
            <v>0</v>
          </cell>
          <cell r="G8133">
            <v>0</v>
          </cell>
          <cell r="H8133">
            <v>0</v>
          </cell>
          <cell r="J8133">
            <v>0</v>
          </cell>
          <cell r="L8133">
            <v>0</v>
          </cell>
        </row>
        <row r="8134">
          <cell r="A8134">
            <v>0</v>
          </cell>
          <cell r="B8134">
            <v>0</v>
          </cell>
          <cell r="C8134">
            <v>0</v>
          </cell>
          <cell r="D8134">
            <v>0</v>
          </cell>
          <cell r="E8134">
            <v>0</v>
          </cell>
          <cell r="G8134">
            <v>0</v>
          </cell>
          <cell r="H8134">
            <v>0</v>
          </cell>
          <cell r="J8134">
            <v>0</v>
          </cell>
          <cell r="L8134">
            <v>0</v>
          </cell>
        </row>
        <row r="8135">
          <cell r="A8135">
            <v>0</v>
          </cell>
          <cell r="B8135">
            <v>0</v>
          </cell>
          <cell r="C8135">
            <v>0</v>
          </cell>
          <cell r="D8135">
            <v>0</v>
          </cell>
          <cell r="E8135">
            <v>0</v>
          </cell>
          <cell r="G8135">
            <v>0</v>
          </cell>
          <cell r="H8135">
            <v>0</v>
          </cell>
          <cell r="J8135">
            <v>0</v>
          </cell>
          <cell r="L8135">
            <v>0</v>
          </cell>
        </row>
        <row r="8136">
          <cell r="A8136">
            <v>0</v>
          </cell>
          <cell r="B8136">
            <v>0</v>
          </cell>
          <cell r="C8136">
            <v>0</v>
          </cell>
          <cell r="D8136">
            <v>0</v>
          </cell>
          <cell r="E8136">
            <v>0</v>
          </cell>
          <cell r="G8136">
            <v>0</v>
          </cell>
          <cell r="H8136">
            <v>0</v>
          </cell>
          <cell r="J8136">
            <v>0</v>
          </cell>
          <cell r="L8136">
            <v>0</v>
          </cell>
        </row>
        <row r="8137">
          <cell r="A8137">
            <v>0</v>
          </cell>
          <cell r="B8137">
            <v>0</v>
          </cell>
          <cell r="C8137">
            <v>0</v>
          </cell>
          <cell r="D8137">
            <v>0</v>
          </cell>
          <cell r="E8137">
            <v>0</v>
          </cell>
          <cell r="G8137">
            <v>0</v>
          </cell>
          <cell r="H8137">
            <v>0</v>
          </cell>
          <cell r="J8137">
            <v>0</v>
          </cell>
          <cell r="L8137">
            <v>0</v>
          </cell>
        </row>
        <row r="8138">
          <cell r="A8138">
            <v>0</v>
          </cell>
          <cell r="B8138">
            <v>0</v>
          </cell>
          <cell r="C8138">
            <v>0</v>
          </cell>
          <cell r="D8138">
            <v>0</v>
          </cell>
          <cell r="E8138">
            <v>0</v>
          </cell>
          <cell r="G8138">
            <v>0</v>
          </cell>
          <cell r="H8138">
            <v>0</v>
          </cell>
          <cell r="J8138">
            <v>0</v>
          </cell>
          <cell r="L8138">
            <v>0</v>
          </cell>
        </row>
        <row r="8139">
          <cell r="A8139">
            <v>0</v>
          </cell>
          <cell r="B8139">
            <v>0</v>
          </cell>
          <cell r="C8139">
            <v>0</v>
          </cell>
          <cell r="D8139">
            <v>0</v>
          </cell>
          <cell r="E8139">
            <v>0</v>
          </cell>
          <cell r="G8139">
            <v>0</v>
          </cell>
          <cell r="H8139">
            <v>0</v>
          </cell>
          <cell r="J8139">
            <v>0</v>
          </cell>
          <cell r="L8139">
            <v>0</v>
          </cell>
        </row>
        <row r="8140">
          <cell r="A8140">
            <v>0</v>
          </cell>
          <cell r="B8140">
            <v>0</v>
          </cell>
          <cell r="C8140">
            <v>0</v>
          </cell>
          <cell r="D8140">
            <v>0</v>
          </cell>
          <cell r="E8140">
            <v>0</v>
          </cell>
          <cell r="G8140">
            <v>0</v>
          </cell>
          <cell r="H8140">
            <v>0</v>
          </cell>
          <cell r="J8140">
            <v>0</v>
          </cell>
          <cell r="L8140">
            <v>0</v>
          </cell>
        </row>
        <row r="8141">
          <cell r="A8141">
            <v>0</v>
          </cell>
          <cell r="B8141">
            <v>0</v>
          </cell>
          <cell r="C8141">
            <v>0</v>
          </cell>
          <cell r="D8141">
            <v>0</v>
          </cell>
          <cell r="E8141">
            <v>0</v>
          </cell>
          <cell r="G8141">
            <v>0</v>
          </cell>
          <cell r="H8141">
            <v>0</v>
          </cell>
          <cell r="J8141">
            <v>0</v>
          </cell>
          <cell r="L8141">
            <v>0</v>
          </cell>
        </row>
        <row r="8142">
          <cell r="A8142">
            <v>0</v>
          </cell>
          <cell r="B8142">
            <v>0</v>
          </cell>
          <cell r="C8142">
            <v>0</v>
          </cell>
          <cell r="D8142">
            <v>0</v>
          </cell>
          <cell r="E8142">
            <v>0</v>
          </cell>
          <cell r="G8142">
            <v>0</v>
          </cell>
          <cell r="H8142">
            <v>0</v>
          </cell>
          <cell r="J8142">
            <v>0</v>
          </cell>
          <cell r="L8142">
            <v>0</v>
          </cell>
        </row>
        <row r="8143">
          <cell r="A8143">
            <v>0</v>
          </cell>
          <cell r="B8143">
            <v>0</v>
          </cell>
          <cell r="C8143">
            <v>0</v>
          </cell>
          <cell r="D8143">
            <v>0</v>
          </cell>
          <cell r="E8143">
            <v>0</v>
          </cell>
          <cell r="G8143">
            <v>0</v>
          </cell>
          <cell r="H8143">
            <v>0</v>
          </cell>
          <cell r="J8143">
            <v>0</v>
          </cell>
          <cell r="L8143">
            <v>0</v>
          </cell>
        </row>
        <row r="8144">
          <cell r="A8144">
            <v>0</v>
          </cell>
          <cell r="B8144">
            <v>0</v>
          </cell>
          <cell r="C8144">
            <v>0</v>
          </cell>
          <cell r="D8144">
            <v>0</v>
          </cell>
          <cell r="E8144">
            <v>0</v>
          </cell>
          <cell r="G8144">
            <v>0</v>
          </cell>
          <cell r="H8144">
            <v>0</v>
          </cell>
          <cell r="J8144">
            <v>0</v>
          </cell>
          <cell r="L8144">
            <v>0</v>
          </cell>
        </row>
        <row r="8145">
          <cell r="A8145">
            <v>0</v>
          </cell>
          <cell r="B8145">
            <v>0</v>
          </cell>
          <cell r="C8145">
            <v>0</v>
          </cell>
          <cell r="D8145">
            <v>0</v>
          </cell>
          <cell r="E8145">
            <v>0</v>
          </cell>
          <cell r="G8145">
            <v>0</v>
          </cell>
          <cell r="H8145">
            <v>0</v>
          </cell>
          <cell r="J8145">
            <v>0</v>
          </cell>
          <cell r="L8145">
            <v>0</v>
          </cell>
        </row>
        <row r="8146">
          <cell r="A8146">
            <v>0</v>
          </cell>
          <cell r="B8146">
            <v>0</v>
          </cell>
          <cell r="C8146">
            <v>0</v>
          </cell>
          <cell r="D8146">
            <v>0</v>
          </cell>
          <cell r="E8146">
            <v>0</v>
          </cell>
          <cell r="G8146">
            <v>0</v>
          </cell>
          <cell r="H8146">
            <v>0</v>
          </cell>
          <cell r="J8146">
            <v>0</v>
          </cell>
          <cell r="L8146">
            <v>0</v>
          </cell>
        </row>
        <row r="8147">
          <cell r="A8147">
            <v>0</v>
          </cell>
          <cell r="B8147">
            <v>0</v>
          </cell>
          <cell r="C8147">
            <v>0</v>
          </cell>
          <cell r="D8147">
            <v>0</v>
          </cell>
          <cell r="E8147">
            <v>0</v>
          </cell>
          <cell r="G8147">
            <v>0</v>
          </cell>
          <cell r="H8147">
            <v>0</v>
          </cell>
          <cell r="J8147">
            <v>0</v>
          </cell>
          <cell r="L8147">
            <v>0</v>
          </cell>
        </row>
        <row r="8148">
          <cell r="A8148">
            <v>0</v>
          </cell>
          <cell r="B8148">
            <v>0</v>
          </cell>
          <cell r="C8148">
            <v>0</v>
          </cell>
          <cell r="D8148">
            <v>0</v>
          </cell>
          <cell r="E8148">
            <v>0</v>
          </cell>
          <cell r="G8148">
            <v>0</v>
          </cell>
          <cell r="H8148">
            <v>0</v>
          </cell>
          <cell r="J8148">
            <v>0</v>
          </cell>
          <cell r="L8148">
            <v>0</v>
          </cell>
        </row>
        <row r="8149">
          <cell r="A8149">
            <v>0</v>
          </cell>
          <cell r="B8149">
            <v>0</v>
          </cell>
          <cell r="C8149">
            <v>0</v>
          </cell>
          <cell r="D8149">
            <v>0</v>
          </cell>
          <cell r="E8149">
            <v>0</v>
          </cell>
          <cell r="G8149">
            <v>0</v>
          </cell>
          <cell r="H8149">
            <v>0</v>
          </cell>
          <cell r="J8149">
            <v>0</v>
          </cell>
          <cell r="L8149">
            <v>0</v>
          </cell>
        </row>
        <row r="8150">
          <cell r="A8150">
            <v>0</v>
          </cell>
          <cell r="B8150">
            <v>0</v>
          </cell>
          <cell r="C8150">
            <v>0</v>
          </cell>
          <cell r="D8150">
            <v>0</v>
          </cell>
          <cell r="E8150">
            <v>0</v>
          </cell>
          <cell r="G8150">
            <v>0</v>
          </cell>
          <cell r="H8150">
            <v>0</v>
          </cell>
          <cell r="J8150">
            <v>0</v>
          </cell>
          <cell r="L8150">
            <v>0</v>
          </cell>
        </row>
        <row r="8151">
          <cell r="A8151">
            <v>0</v>
          </cell>
          <cell r="B8151">
            <v>0</v>
          </cell>
          <cell r="C8151">
            <v>0</v>
          </cell>
          <cell r="D8151">
            <v>0</v>
          </cell>
          <cell r="E8151">
            <v>0</v>
          </cell>
          <cell r="G8151">
            <v>0</v>
          </cell>
          <cell r="H8151">
            <v>0</v>
          </cell>
          <cell r="J8151">
            <v>0</v>
          </cell>
          <cell r="L8151">
            <v>0</v>
          </cell>
        </row>
        <row r="8152">
          <cell r="A8152">
            <v>0</v>
          </cell>
          <cell r="B8152">
            <v>0</v>
          </cell>
          <cell r="C8152">
            <v>0</v>
          </cell>
          <cell r="D8152">
            <v>0</v>
          </cell>
          <cell r="E8152">
            <v>0</v>
          </cell>
          <cell r="G8152">
            <v>0</v>
          </cell>
          <cell r="H8152">
            <v>0</v>
          </cell>
          <cell r="J8152">
            <v>0</v>
          </cell>
          <cell r="L8152">
            <v>0</v>
          </cell>
        </row>
        <row r="8153">
          <cell r="A8153">
            <v>0</v>
          </cell>
          <cell r="B8153">
            <v>0</v>
          </cell>
          <cell r="C8153">
            <v>0</v>
          </cell>
          <cell r="D8153">
            <v>0</v>
          </cell>
          <cell r="E8153">
            <v>0</v>
          </cell>
          <cell r="G8153">
            <v>0</v>
          </cell>
          <cell r="H8153">
            <v>0</v>
          </cell>
          <cell r="J8153">
            <v>0</v>
          </cell>
          <cell r="L8153">
            <v>0</v>
          </cell>
        </row>
        <row r="8154">
          <cell r="A8154">
            <v>0</v>
          </cell>
          <cell r="B8154">
            <v>0</v>
          </cell>
          <cell r="C8154">
            <v>0</v>
          </cell>
          <cell r="D8154">
            <v>0</v>
          </cell>
          <cell r="E8154">
            <v>0</v>
          </cell>
          <cell r="G8154">
            <v>0</v>
          </cell>
          <cell r="H8154">
            <v>0</v>
          </cell>
          <cell r="J8154">
            <v>0</v>
          </cell>
          <cell r="L8154">
            <v>0</v>
          </cell>
        </row>
        <row r="8155">
          <cell r="A8155">
            <v>0</v>
          </cell>
          <cell r="B8155">
            <v>0</v>
          </cell>
          <cell r="C8155">
            <v>0</v>
          </cell>
          <cell r="D8155">
            <v>0</v>
          </cell>
          <cell r="E8155">
            <v>0</v>
          </cell>
          <cell r="G8155">
            <v>0</v>
          </cell>
          <cell r="H8155">
            <v>0</v>
          </cell>
          <cell r="J8155">
            <v>0</v>
          </cell>
          <cell r="L8155">
            <v>0</v>
          </cell>
        </row>
        <row r="8156">
          <cell r="A8156">
            <v>0</v>
          </cell>
          <cell r="B8156">
            <v>0</v>
          </cell>
          <cell r="C8156">
            <v>0</v>
          </cell>
          <cell r="D8156">
            <v>0</v>
          </cell>
          <cell r="E8156">
            <v>0</v>
          </cell>
          <cell r="G8156">
            <v>0</v>
          </cell>
          <cell r="H8156">
            <v>0</v>
          </cell>
          <cell r="J8156">
            <v>0</v>
          </cell>
          <cell r="L8156">
            <v>0</v>
          </cell>
        </row>
        <row r="8157">
          <cell r="A8157">
            <v>0</v>
          </cell>
          <cell r="B8157">
            <v>0</v>
          </cell>
          <cell r="C8157">
            <v>0</v>
          </cell>
          <cell r="D8157">
            <v>0</v>
          </cell>
          <cell r="E8157">
            <v>0</v>
          </cell>
          <cell r="G8157">
            <v>0</v>
          </cell>
          <cell r="H8157">
            <v>0</v>
          </cell>
          <cell r="J8157">
            <v>0</v>
          </cell>
          <cell r="L8157">
            <v>0</v>
          </cell>
        </row>
        <row r="8158">
          <cell r="A8158">
            <v>0</v>
          </cell>
          <cell r="B8158">
            <v>0</v>
          </cell>
          <cell r="C8158">
            <v>0</v>
          </cell>
          <cell r="D8158">
            <v>0</v>
          </cell>
          <cell r="E8158">
            <v>0</v>
          </cell>
          <cell r="G8158">
            <v>0</v>
          </cell>
          <cell r="H8158">
            <v>0</v>
          </cell>
          <cell r="J8158">
            <v>0</v>
          </cell>
          <cell r="L8158">
            <v>0</v>
          </cell>
        </row>
        <row r="8159">
          <cell r="A8159">
            <v>0</v>
          </cell>
          <cell r="B8159">
            <v>0</v>
          </cell>
          <cell r="C8159">
            <v>0</v>
          </cell>
          <cell r="D8159">
            <v>0</v>
          </cell>
          <cell r="E8159">
            <v>0</v>
          </cell>
          <cell r="G8159">
            <v>0</v>
          </cell>
          <cell r="H8159">
            <v>0</v>
          </cell>
          <cell r="J8159">
            <v>0</v>
          </cell>
          <cell r="L8159">
            <v>0</v>
          </cell>
        </row>
        <row r="8160">
          <cell r="A8160">
            <v>0</v>
          </cell>
          <cell r="B8160">
            <v>0</v>
          </cell>
          <cell r="C8160">
            <v>0</v>
          </cell>
          <cell r="D8160">
            <v>0</v>
          </cell>
          <cell r="E8160">
            <v>0</v>
          </cell>
          <cell r="G8160">
            <v>0</v>
          </cell>
          <cell r="H8160">
            <v>0</v>
          </cell>
          <cell r="J8160">
            <v>0</v>
          </cell>
          <cell r="L8160">
            <v>0</v>
          </cell>
        </row>
        <row r="8161">
          <cell r="A8161">
            <v>0</v>
          </cell>
          <cell r="B8161">
            <v>0</v>
          </cell>
          <cell r="C8161">
            <v>0</v>
          </cell>
          <cell r="D8161">
            <v>0</v>
          </cell>
          <cell r="E8161">
            <v>0</v>
          </cell>
          <cell r="G8161">
            <v>0</v>
          </cell>
          <cell r="H8161">
            <v>0</v>
          </cell>
          <cell r="J8161">
            <v>0</v>
          </cell>
          <cell r="L8161">
            <v>0</v>
          </cell>
        </row>
        <row r="8162">
          <cell r="A8162">
            <v>0</v>
          </cell>
          <cell r="B8162">
            <v>0</v>
          </cell>
          <cell r="C8162">
            <v>0</v>
          </cell>
          <cell r="D8162">
            <v>0</v>
          </cell>
          <cell r="E8162">
            <v>0</v>
          </cell>
          <cell r="G8162">
            <v>0</v>
          </cell>
          <cell r="H8162">
            <v>0</v>
          </cell>
          <cell r="J8162">
            <v>0</v>
          </cell>
          <cell r="L8162">
            <v>0</v>
          </cell>
        </row>
        <row r="8163">
          <cell r="A8163">
            <v>0</v>
          </cell>
          <cell r="B8163">
            <v>0</v>
          </cell>
          <cell r="C8163">
            <v>0</v>
          </cell>
          <cell r="D8163">
            <v>0</v>
          </cell>
          <cell r="E8163">
            <v>0</v>
          </cell>
          <cell r="G8163">
            <v>0</v>
          </cell>
          <cell r="H8163">
            <v>0</v>
          </cell>
          <cell r="J8163">
            <v>0</v>
          </cell>
          <cell r="L8163">
            <v>0</v>
          </cell>
        </row>
        <row r="8164">
          <cell r="A8164">
            <v>0</v>
          </cell>
          <cell r="B8164">
            <v>0</v>
          </cell>
          <cell r="C8164">
            <v>0</v>
          </cell>
          <cell r="D8164">
            <v>0</v>
          </cell>
          <cell r="E8164">
            <v>0</v>
          </cell>
          <cell r="G8164">
            <v>0</v>
          </cell>
          <cell r="H8164">
            <v>0</v>
          </cell>
          <cell r="J8164">
            <v>0</v>
          </cell>
          <cell r="L8164">
            <v>0</v>
          </cell>
        </row>
        <row r="8165">
          <cell r="A8165">
            <v>0</v>
          </cell>
          <cell r="B8165">
            <v>0</v>
          </cell>
          <cell r="C8165">
            <v>0</v>
          </cell>
          <cell r="D8165">
            <v>0</v>
          </cell>
          <cell r="E8165">
            <v>0</v>
          </cell>
          <cell r="G8165">
            <v>0</v>
          </cell>
          <cell r="H8165">
            <v>0</v>
          </cell>
          <cell r="J8165">
            <v>0</v>
          </cell>
          <cell r="L8165">
            <v>0</v>
          </cell>
        </row>
        <row r="8166">
          <cell r="A8166">
            <v>0</v>
          </cell>
          <cell r="B8166">
            <v>0</v>
          </cell>
          <cell r="C8166">
            <v>0</v>
          </cell>
          <cell r="D8166">
            <v>0</v>
          </cell>
          <cell r="E8166">
            <v>0</v>
          </cell>
          <cell r="G8166">
            <v>0</v>
          </cell>
          <cell r="H8166">
            <v>0</v>
          </cell>
          <cell r="J8166">
            <v>0</v>
          </cell>
          <cell r="L8166">
            <v>0</v>
          </cell>
        </row>
        <row r="8167">
          <cell r="A8167">
            <v>0</v>
          </cell>
          <cell r="B8167">
            <v>0</v>
          </cell>
          <cell r="C8167">
            <v>0</v>
          </cell>
          <cell r="D8167">
            <v>0</v>
          </cell>
          <cell r="E8167">
            <v>0</v>
          </cell>
          <cell r="G8167">
            <v>0</v>
          </cell>
          <cell r="H8167">
            <v>0</v>
          </cell>
          <cell r="J8167">
            <v>0</v>
          </cell>
          <cell r="L8167">
            <v>0</v>
          </cell>
        </row>
        <row r="8168">
          <cell r="A8168">
            <v>0</v>
          </cell>
          <cell r="B8168">
            <v>0</v>
          </cell>
          <cell r="C8168">
            <v>0</v>
          </cell>
          <cell r="D8168">
            <v>0</v>
          </cell>
          <cell r="E8168">
            <v>0</v>
          </cell>
          <cell r="G8168">
            <v>0</v>
          </cell>
          <cell r="H8168">
            <v>0</v>
          </cell>
          <cell r="J8168">
            <v>0</v>
          </cell>
          <cell r="L8168">
            <v>0</v>
          </cell>
        </row>
        <row r="8169">
          <cell r="A8169">
            <v>0</v>
          </cell>
          <cell r="B8169">
            <v>0</v>
          </cell>
          <cell r="C8169">
            <v>0</v>
          </cell>
          <cell r="D8169">
            <v>0</v>
          </cell>
          <cell r="E8169">
            <v>0</v>
          </cell>
          <cell r="G8169">
            <v>0</v>
          </cell>
          <cell r="H8169">
            <v>0</v>
          </cell>
          <cell r="J8169">
            <v>0</v>
          </cell>
          <cell r="L8169">
            <v>0</v>
          </cell>
        </row>
        <row r="8170">
          <cell r="A8170">
            <v>0</v>
          </cell>
          <cell r="B8170">
            <v>0</v>
          </cell>
          <cell r="C8170">
            <v>0</v>
          </cell>
          <cell r="D8170">
            <v>0</v>
          </cell>
          <cell r="E8170">
            <v>0</v>
          </cell>
          <cell r="G8170">
            <v>0</v>
          </cell>
          <cell r="H8170">
            <v>0</v>
          </cell>
          <cell r="J8170">
            <v>0</v>
          </cell>
          <cell r="L8170">
            <v>0</v>
          </cell>
        </row>
        <row r="8171">
          <cell r="A8171">
            <v>0</v>
          </cell>
          <cell r="B8171">
            <v>0</v>
          </cell>
          <cell r="C8171">
            <v>0</v>
          </cell>
          <cell r="D8171">
            <v>0</v>
          </cell>
          <cell r="E8171">
            <v>0</v>
          </cell>
          <cell r="G8171">
            <v>0</v>
          </cell>
          <cell r="H8171">
            <v>0</v>
          </cell>
          <cell r="J8171">
            <v>0</v>
          </cell>
          <cell r="L8171">
            <v>0</v>
          </cell>
        </row>
        <row r="8172">
          <cell r="A8172">
            <v>0</v>
          </cell>
          <cell r="B8172">
            <v>0</v>
          </cell>
          <cell r="C8172">
            <v>0</v>
          </cell>
          <cell r="D8172">
            <v>0</v>
          </cell>
          <cell r="E8172">
            <v>0</v>
          </cell>
          <cell r="G8172">
            <v>0</v>
          </cell>
          <cell r="H8172">
            <v>0</v>
          </cell>
          <cell r="J8172">
            <v>0</v>
          </cell>
          <cell r="L8172">
            <v>0</v>
          </cell>
        </row>
        <row r="8173">
          <cell r="A8173">
            <v>0</v>
          </cell>
          <cell r="B8173">
            <v>0</v>
          </cell>
          <cell r="C8173">
            <v>0</v>
          </cell>
          <cell r="D8173">
            <v>0</v>
          </cell>
          <cell r="E8173">
            <v>0</v>
          </cell>
          <cell r="G8173">
            <v>0</v>
          </cell>
          <cell r="H8173">
            <v>0</v>
          </cell>
          <cell r="J8173">
            <v>0</v>
          </cell>
          <cell r="L8173">
            <v>0</v>
          </cell>
        </row>
        <row r="8174">
          <cell r="A8174">
            <v>0</v>
          </cell>
          <cell r="B8174">
            <v>0</v>
          </cell>
          <cell r="C8174">
            <v>0</v>
          </cell>
          <cell r="D8174">
            <v>0</v>
          </cell>
          <cell r="E8174">
            <v>0</v>
          </cell>
          <cell r="G8174">
            <v>0</v>
          </cell>
          <cell r="H8174">
            <v>0</v>
          </cell>
          <cell r="J8174">
            <v>0</v>
          </cell>
          <cell r="L8174">
            <v>0</v>
          </cell>
        </row>
        <row r="8175">
          <cell r="A8175">
            <v>0</v>
          </cell>
          <cell r="B8175">
            <v>0</v>
          </cell>
          <cell r="C8175">
            <v>0</v>
          </cell>
          <cell r="D8175">
            <v>0</v>
          </cell>
          <cell r="E8175">
            <v>0</v>
          </cell>
          <cell r="G8175">
            <v>0</v>
          </cell>
          <cell r="H8175">
            <v>0</v>
          </cell>
          <cell r="J8175">
            <v>0</v>
          </cell>
          <cell r="L8175">
            <v>0</v>
          </cell>
        </row>
        <row r="8176">
          <cell r="A8176">
            <v>0</v>
          </cell>
          <cell r="B8176">
            <v>0</v>
          </cell>
          <cell r="C8176">
            <v>0</v>
          </cell>
          <cell r="D8176">
            <v>0</v>
          </cell>
          <cell r="E8176">
            <v>0</v>
          </cell>
          <cell r="G8176">
            <v>0</v>
          </cell>
          <cell r="H8176">
            <v>0</v>
          </cell>
          <cell r="J8176">
            <v>0</v>
          </cell>
          <cell r="L8176">
            <v>0</v>
          </cell>
        </row>
        <row r="8177">
          <cell r="A8177">
            <v>0</v>
          </cell>
          <cell r="B8177">
            <v>0</v>
          </cell>
          <cell r="C8177">
            <v>0</v>
          </cell>
          <cell r="D8177">
            <v>0</v>
          </cell>
          <cell r="E8177">
            <v>0</v>
          </cell>
          <cell r="G8177">
            <v>0</v>
          </cell>
          <cell r="H8177">
            <v>0</v>
          </cell>
          <cell r="J8177">
            <v>0</v>
          </cell>
          <cell r="L8177">
            <v>0</v>
          </cell>
        </row>
        <row r="8178">
          <cell r="A8178">
            <v>0</v>
          </cell>
          <cell r="B8178">
            <v>0</v>
          </cell>
          <cell r="C8178">
            <v>0</v>
          </cell>
          <cell r="D8178">
            <v>0</v>
          </cell>
          <cell r="E8178">
            <v>0</v>
          </cell>
          <cell r="G8178">
            <v>0</v>
          </cell>
          <cell r="H8178">
            <v>0</v>
          </cell>
          <cell r="J8178">
            <v>0</v>
          </cell>
          <cell r="L8178">
            <v>0</v>
          </cell>
        </row>
        <row r="8179">
          <cell r="A8179">
            <v>0</v>
          </cell>
          <cell r="B8179">
            <v>0</v>
          </cell>
          <cell r="C8179">
            <v>0</v>
          </cell>
          <cell r="D8179">
            <v>0</v>
          </cell>
          <cell r="E8179">
            <v>0</v>
          </cell>
          <cell r="G8179">
            <v>0</v>
          </cell>
          <cell r="H8179">
            <v>0</v>
          </cell>
          <cell r="J8179">
            <v>0</v>
          </cell>
          <cell r="L8179">
            <v>0</v>
          </cell>
        </row>
        <row r="8180">
          <cell r="A8180">
            <v>0</v>
          </cell>
          <cell r="B8180">
            <v>0</v>
          </cell>
          <cell r="C8180">
            <v>0</v>
          </cell>
          <cell r="D8180">
            <v>0</v>
          </cell>
          <cell r="E8180">
            <v>0</v>
          </cell>
          <cell r="G8180">
            <v>0</v>
          </cell>
          <cell r="H8180">
            <v>0</v>
          </cell>
          <cell r="J8180">
            <v>0</v>
          </cell>
          <cell r="L8180">
            <v>0</v>
          </cell>
        </row>
        <row r="8181">
          <cell r="A8181">
            <v>0</v>
          </cell>
          <cell r="B8181">
            <v>0</v>
          </cell>
          <cell r="C8181">
            <v>0</v>
          </cell>
          <cell r="D8181">
            <v>0</v>
          </cell>
          <cell r="E8181">
            <v>0</v>
          </cell>
          <cell r="G8181">
            <v>0</v>
          </cell>
          <cell r="H8181">
            <v>0</v>
          </cell>
          <cell r="J8181">
            <v>0</v>
          </cell>
          <cell r="L8181">
            <v>0</v>
          </cell>
        </row>
        <row r="8182">
          <cell r="A8182">
            <v>0</v>
          </cell>
          <cell r="B8182">
            <v>0</v>
          </cell>
          <cell r="C8182">
            <v>0</v>
          </cell>
          <cell r="D8182">
            <v>0</v>
          </cell>
          <cell r="E8182">
            <v>0</v>
          </cell>
          <cell r="G8182">
            <v>0</v>
          </cell>
          <cell r="H8182">
            <v>0</v>
          </cell>
          <cell r="J8182">
            <v>0</v>
          </cell>
          <cell r="L8182">
            <v>0</v>
          </cell>
        </row>
        <row r="8183">
          <cell r="A8183">
            <v>0</v>
          </cell>
          <cell r="B8183">
            <v>0</v>
          </cell>
          <cell r="C8183">
            <v>0</v>
          </cell>
          <cell r="D8183">
            <v>0</v>
          </cell>
          <cell r="E8183">
            <v>0</v>
          </cell>
          <cell r="G8183">
            <v>0</v>
          </cell>
          <cell r="H8183">
            <v>0</v>
          </cell>
          <cell r="J8183">
            <v>0</v>
          </cell>
          <cell r="L8183">
            <v>0</v>
          </cell>
        </row>
        <row r="8184">
          <cell r="A8184">
            <v>0</v>
          </cell>
          <cell r="B8184">
            <v>0</v>
          </cell>
          <cell r="C8184">
            <v>0</v>
          </cell>
          <cell r="D8184">
            <v>0</v>
          </cell>
          <cell r="E8184">
            <v>0</v>
          </cell>
          <cell r="G8184">
            <v>0</v>
          </cell>
          <cell r="H8184">
            <v>0</v>
          </cell>
          <cell r="J8184">
            <v>0</v>
          </cell>
          <cell r="L8184">
            <v>0</v>
          </cell>
        </row>
        <row r="8185">
          <cell r="A8185">
            <v>0</v>
          </cell>
          <cell r="B8185">
            <v>0</v>
          </cell>
          <cell r="C8185">
            <v>0</v>
          </cell>
          <cell r="D8185">
            <v>0</v>
          </cell>
          <cell r="E8185">
            <v>0</v>
          </cell>
          <cell r="G8185">
            <v>0</v>
          </cell>
          <cell r="H8185">
            <v>0</v>
          </cell>
          <cell r="J8185">
            <v>0</v>
          </cell>
          <cell r="L8185">
            <v>0</v>
          </cell>
        </row>
        <row r="8186">
          <cell r="A8186">
            <v>0</v>
          </cell>
          <cell r="B8186">
            <v>0</v>
          </cell>
          <cell r="C8186">
            <v>0</v>
          </cell>
          <cell r="D8186">
            <v>0</v>
          </cell>
          <cell r="E8186">
            <v>0</v>
          </cell>
          <cell r="G8186">
            <v>0</v>
          </cell>
          <cell r="H8186">
            <v>0</v>
          </cell>
          <cell r="J8186">
            <v>0</v>
          </cell>
          <cell r="L8186">
            <v>0</v>
          </cell>
        </row>
        <row r="8187">
          <cell r="A8187">
            <v>0</v>
          </cell>
          <cell r="B8187">
            <v>0</v>
          </cell>
          <cell r="C8187">
            <v>0</v>
          </cell>
          <cell r="D8187">
            <v>0</v>
          </cell>
          <cell r="E8187">
            <v>0</v>
          </cell>
          <cell r="G8187">
            <v>0</v>
          </cell>
          <cell r="H8187">
            <v>0</v>
          </cell>
          <cell r="J8187">
            <v>0</v>
          </cell>
          <cell r="L8187">
            <v>0</v>
          </cell>
        </row>
        <row r="8188">
          <cell r="A8188">
            <v>0</v>
          </cell>
          <cell r="B8188">
            <v>0</v>
          </cell>
          <cell r="C8188">
            <v>0</v>
          </cell>
          <cell r="D8188">
            <v>0</v>
          </cell>
          <cell r="E8188">
            <v>0</v>
          </cell>
          <cell r="G8188">
            <v>0</v>
          </cell>
          <cell r="H8188">
            <v>0</v>
          </cell>
          <cell r="J8188">
            <v>0</v>
          </cell>
          <cell r="L8188">
            <v>0</v>
          </cell>
        </row>
        <row r="8189">
          <cell r="A8189">
            <v>0</v>
          </cell>
          <cell r="B8189">
            <v>0</v>
          </cell>
          <cell r="C8189">
            <v>0</v>
          </cell>
          <cell r="D8189">
            <v>0</v>
          </cell>
          <cell r="E8189">
            <v>0</v>
          </cell>
          <cell r="G8189">
            <v>0</v>
          </cell>
          <cell r="H8189">
            <v>0</v>
          </cell>
          <cell r="J8189">
            <v>0</v>
          </cell>
          <cell r="L8189">
            <v>0</v>
          </cell>
        </row>
        <row r="8190">
          <cell r="A8190">
            <v>0</v>
          </cell>
          <cell r="B8190">
            <v>0</v>
          </cell>
          <cell r="C8190">
            <v>0</v>
          </cell>
          <cell r="D8190">
            <v>0</v>
          </cell>
          <cell r="E8190">
            <v>0</v>
          </cell>
          <cell r="G8190">
            <v>0</v>
          </cell>
          <cell r="H8190">
            <v>0</v>
          </cell>
          <cell r="J8190">
            <v>0</v>
          </cell>
          <cell r="L8190">
            <v>0</v>
          </cell>
        </row>
        <row r="8191">
          <cell r="A8191">
            <v>0</v>
          </cell>
          <cell r="B8191">
            <v>0</v>
          </cell>
          <cell r="C8191">
            <v>0</v>
          </cell>
          <cell r="D8191">
            <v>0</v>
          </cell>
          <cell r="E8191">
            <v>0</v>
          </cell>
          <cell r="G8191">
            <v>0</v>
          </cell>
          <cell r="H8191">
            <v>0</v>
          </cell>
          <cell r="J8191">
            <v>0</v>
          </cell>
          <cell r="L8191">
            <v>0</v>
          </cell>
        </row>
        <row r="8192">
          <cell r="A8192">
            <v>0</v>
          </cell>
          <cell r="B8192">
            <v>0</v>
          </cell>
          <cell r="C8192">
            <v>0</v>
          </cell>
          <cell r="D8192">
            <v>0</v>
          </cell>
          <cell r="E8192">
            <v>0</v>
          </cell>
          <cell r="G8192">
            <v>0</v>
          </cell>
          <cell r="H8192">
            <v>0</v>
          </cell>
          <cell r="J8192">
            <v>0</v>
          </cell>
          <cell r="L8192">
            <v>0</v>
          </cell>
        </row>
        <row r="8193">
          <cell r="A8193">
            <v>0</v>
          </cell>
          <cell r="B8193">
            <v>0</v>
          </cell>
          <cell r="C8193">
            <v>0</v>
          </cell>
          <cell r="D8193">
            <v>0</v>
          </cell>
          <cell r="E8193">
            <v>0</v>
          </cell>
          <cell r="G8193">
            <v>0</v>
          </cell>
          <cell r="H8193">
            <v>0</v>
          </cell>
          <cell r="J8193">
            <v>0</v>
          </cell>
          <cell r="L8193">
            <v>0</v>
          </cell>
        </row>
        <row r="8194">
          <cell r="A8194">
            <v>0</v>
          </cell>
          <cell r="B8194">
            <v>0</v>
          </cell>
          <cell r="C8194">
            <v>0</v>
          </cell>
          <cell r="D8194">
            <v>0</v>
          </cell>
          <cell r="E8194">
            <v>0</v>
          </cell>
          <cell r="G8194">
            <v>0</v>
          </cell>
          <cell r="H8194">
            <v>0</v>
          </cell>
          <cell r="J8194">
            <v>0</v>
          </cell>
          <cell r="L8194">
            <v>0</v>
          </cell>
        </row>
        <row r="8195">
          <cell r="A8195">
            <v>0</v>
          </cell>
          <cell r="B8195">
            <v>0</v>
          </cell>
          <cell r="C8195">
            <v>0</v>
          </cell>
          <cell r="D8195">
            <v>0</v>
          </cell>
          <cell r="E8195">
            <v>0</v>
          </cell>
          <cell r="G8195">
            <v>0</v>
          </cell>
          <cell r="H8195">
            <v>0</v>
          </cell>
          <cell r="J8195">
            <v>0</v>
          </cell>
          <cell r="L8195">
            <v>0</v>
          </cell>
        </row>
        <row r="8196">
          <cell r="A8196">
            <v>0</v>
          </cell>
          <cell r="B8196">
            <v>0</v>
          </cell>
          <cell r="C8196">
            <v>0</v>
          </cell>
          <cell r="D8196">
            <v>0</v>
          </cell>
          <cell r="E8196">
            <v>0</v>
          </cell>
          <cell r="G8196">
            <v>0</v>
          </cell>
          <cell r="H8196">
            <v>0</v>
          </cell>
          <cell r="J8196">
            <v>0</v>
          </cell>
          <cell r="L8196">
            <v>0</v>
          </cell>
        </row>
        <row r="8197">
          <cell r="A8197">
            <v>0</v>
          </cell>
          <cell r="B8197">
            <v>0</v>
          </cell>
          <cell r="C8197">
            <v>0</v>
          </cell>
          <cell r="D8197">
            <v>0</v>
          </cell>
          <cell r="E8197">
            <v>0</v>
          </cell>
          <cell r="G8197">
            <v>0</v>
          </cell>
          <cell r="H8197">
            <v>0</v>
          </cell>
          <cell r="J8197">
            <v>0</v>
          </cell>
          <cell r="L8197">
            <v>0</v>
          </cell>
        </row>
        <row r="8198">
          <cell r="A8198">
            <v>0</v>
          </cell>
          <cell r="B8198">
            <v>0</v>
          </cell>
          <cell r="C8198">
            <v>0</v>
          </cell>
          <cell r="D8198">
            <v>0</v>
          </cell>
          <cell r="E8198">
            <v>0</v>
          </cell>
          <cell r="G8198">
            <v>0</v>
          </cell>
          <cell r="H8198">
            <v>0</v>
          </cell>
          <cell r="J8198">
            <v>0</v>
          </cell>
          <cell r="L8198">
            <v>0</v>
          </cell>
        </row>
        <row r="8199">
          <cell r="A8199">
            <v>0</v>
          </cell>
          <cell r="B8199">
            <v>0</v>
          </cell>
          <cell r="C8199">
            <v>0</v>
          </cell>
          <cell r="D8199">
            <v>0</v>
          </cell>
          <cell r="E8199">
            <v>0</v>
          </cell>
          <cell r="G8199">
            <v>0</v>
          </cell>
          <cell r="H8199">
            <v>0</v>
          </cell>
          <cell r="J8199">
            <v>0</v>
          </cell>
          <cell r="L8199">
            <v>0</v>
          </cell>
        </row>
        <row r="8200">
          <cell r="A8200">
            <v>0</v>
          </cell>
          <cell r="B8200">
            <v>0</v>
          </cell>
          <cell r="C8200">
            <v>0</v>
          </cell>
          <cell r="D8200">
            <v>0</v>
          </cell>
          <cell r="E8200">
            <v>0</v>
          </cell>
          <cell r="G8200">
            <v>0</v>
          </cell>
          <cell r="H8200">
            <v>0</v>
          </cell>
          <cell r="J8200">
            <v>0</v>
          </cell>
          <cell r="L8200">
            <v>0</v>
          </cell>
        </row>
        <row r="8201">
          <cell r="A8201">
            <v>0</v>
          </cell>
          <cell r="B8201">
            <v>0</v>
          </cell>
          <cell r="C8201">
            <v>0</v>
          </cell>
          <cell r="D8201">
            <v>0</v>
          </cell>
          <cell r="E8201">
            <v>0</v>
          </cell>
          <cell r="G8201">
            <v>0</v>
          </cell>
          <cell r="H8201">
            <v>0</v>
          </cell>
          <cell r="J8201">
            <v>0</v>
          </cell>
          <cell r="L8201">
            <v>0</v>
          </cell>
        </row>
        <row r="8202">
          <cell r="A8202">
            <v>0</v>
          </cell>
          <cell r="B8202">
            <v>0</v>
          </cell>
          <cell r="C8202">
            <v>0</v>
          </cell>
          <cell r="D8202">
            <v>0</v>
          </cell>
          <cell r="E8202">
            <v>0</v>
          </cell>
          <cell r="G8202">
            <v>0</v>
          </cell>
          <cell r="H8202">
            <v>0</v>
          </cell>
          <cell r="J8202">
            <v>0</v>
          </cell>
          <cell r="L8202">
            <v>0</v>
          </cell>
        </row>
        <row r="8203">
          <cell r="A8203">
            <v>0</v>
          </cell>
          <cell r="B8203">
            <v>0</v>
          </cell>
          <cell r="C8203">
            <v>0</v>
          </cell>
          <cell r="D8203">
            <v>0</v>
          </cell>
          <cell r="E8203">
            <v>0</v>
          </cell>
          <cell r="G8203">
            <v>0</v>
          </cell>
          <cell r="H8203">
            <v>0</v>
          </cell>
          <cell r="J8203">
            <v>0</v>
          </cell>
          <cell r="L8203">
            <v>0</v>
          </cell>
        </row>
        <row r="8204">
          <cell r="A8204">
            <v>0</v>
          </cell>
          <cell r="B8204">
            <v>0</v>
          </cell>
          <cell r="C8204">
            <v>0</v>
          </cell>
          <cell r="D8204">
            <v>0</v>
          </cell>
          <cell r="E8204">
            <v>0</v>
          </cell>
          <cell r="G8204">
            <v>0</v>
          </cell>
          <cell r="H8204">
            <v>0</v>
          </cell>
          <cell r="J8204">
            <v>0</v>
          </cell>
          <cell r="L8204">
            <v>0</v>
          </cell>
        </row>
        <row r="8205">
          <cell r="A8205">
            <v>0</v>
          </cell>
          <cell r="B8205">
            <v>0</v>
          </cell>
          <cell r="C8205">
            <v>0</v>
          </cell>
          <cell r="D8205">
            <v>0</v>
          </cell>
          <cell r="E8205">
            <v>0</v>
          </cell>
          <cell r="G8205">
            <v>0</v>
          </cell>
          <cell r="H8205">
            <v>0</v>
          </cell>
          <cell r="J8205">
            <v>0</v>
          </cell>
          <cell r="L8205">
            <v>0</v>
          </cell>
        </row>
        <row r="8206">
          <cell r="A8206">
            <v>0</v>
          </cell>
          <cell r="B8206">
            <v>0</v>
          </cell>
          <cell r="C8206">
            <v>0</v>
          </cell>
          <cell r="D8206">
            <v>0</v>
          </cell>
          <cell r="E8206">
            <v>0</v>
          </cell>
          <cell r="G8206">
            <v>0</v>
          </cell>
          <cell r="H8206">
            <v>0</v>
          </cell>
          <cell r="J8206">
            <v>0</v>
          </cell>
          <cell r="L8206">
            <v>0</v>
          </cell>
        </row>
        <row r="8207">
          <cell r="A8207">
            <v>0</v>
          </cell>
          <cell r="B8207">
            <v>0</v>
          </cell>
          <cell r="C8207">
            <v>0</v>
          </cell>
          <cell r="D8207">
            <v>0</v>
          </cell>
          <cell r="E8207">
            <v>0</v>
          </cell>
          <cell r="G8207">
            <v>0</v>
          </cell>
          <cell r="H8207">
            <v>0</v>
          </cell>
          <cell r="J8207">
            <v>0</v>
          </cell>
          <cell r="L8207">
            <v>0</v>
          </cell>
        </row>
        <row r="8208">
          <cell r="A8208">
            <v>0</v>
          </cell>
          <cell r="B8208">
            <v>0</v>
          </cell>
          <cell r="C8208">
            <v>0</v>
          </cell>
          <cell r="D8208">
            <v>0</v>
          </cell>
          <cell r="E8208">
            <v>0</v>
          </cell>
          <cell r="G8208">
            <v>0</v>
          </cell>
          <cell r="H8208">
            <v>0</v>
          </cell>
          <cell r="J8208">
            <v>0</v>
          </cell>
          <cell r="L8208">
            <v>0</v>
          </cell>
        </row>
        <row r="8209">
          <cell r="A8209">
            <v>0</v>
          </cell>
          <cell r="B8209">
            <v>0</v>
          </cell>
          <cell r="C8209">
            <v>0</v>
          </cell>
          <cell r="D8209">
            <v>0</v>
          </cell>
          <cell r="E8209">
            <v>0</v>
          </cell>
          <cell r="G8209">
            <v>0</v>
          </cell>
          <cell r="H8209">
            <v>0</v>
          </cell>
          <cell r="J8209">
            <v>0</v>
          </cell>
          <cell r="L8209">
            <v>0</v>
          </cell>
        </row>
        <row r="8210">
          <cell r="A8210">
            <v>0</v>
          </cell>
          <cell r="B8210">
            <v>0</v>
          </cell>
          <cell r="C8210">
            <v>0</v>
          </cell>
          <cell r="D8210">
            <v>0</v>
          </cell>
          <cell r="E8210">
            <v>0</v>
          </cell>
          <cell r="G8210">
            <v>0</v>
          </cell>
          <cell r="H8210">
            <v>0</v>
          </cell>
          <cell r="J8210">
            <v>0</v>
          </cell>
          <cell r="L8210">
            <v>0</v>
          </cell>
        </row>
        <row r="8211">
          <cell r="A8211">
            <v>0</v>
          </cell>
          <cell r="B8211">
            <v>0</v>
          </cell>
          <cell r="C8211">
            <v>0</v>
          </cell>
          <cell r="D8211">
            <v>0</v>
          </cell>
          <cell r="E8211">
            <v>0</v>
          </cell>
          <cell r="G8211">
            <v>0</v>
          </cell>
          <cell r="H8211">
            <v>0</v>
          </cell>
          <cell r="J8211">
            <v>0</v>
          </cell>
          <cell r="L8211">
            <v>0</v>
          </cell>
        </row>
        <row r="8212">
          <cell r="A8212">
            <v>0</v>
          </cell>
          <cell r="B8212">
            <v>0</v>
          </cell>
          <cell r="C8212">
            <v>0</v>
          </cell>
          <cell r="D8212">
            <v>0</v>
          </cell>
          <cell r="E8212">
            <v>0</v>
          </cell>
          <cell r="G8212">
            <v>0</v>
          </cell>
          <cell r="H8212">
            <v>0</v>
          </cell>
          <cell r="J8212">
            <v>0</v>
          </cell>
          <cell r="L8212">
            <v>0</v>
          </cell>
        </row>
        <row r="8213">
          <cell r="A8213">
            <v>0</v>
          </cell>
          <cell r="B8213">
            <v>0</v>
          </cell>
          <cell r="C8213">
            <v>0</v>
          </cell>
          <cell r="D8213">
            <v>0</v>
          </cell>
          <cell r="E8213">
            <v>0</v>
          </cell>
          <cell r="G8213">
            <v>0</v>
          </cell>
          <cell r="H8213">
            <v>0</v>
          </cell>
          <cell r="J8213">
            <v>0</v>
          </cell>
          <cell r="L8213">
            <v>0</v>
          </cell>
        </row>
        <row r="8214">
          <cell r="A8214">
            <v>0</v>
          </cell>
          <cell r="B8214">
            <v>0</v>
          </cell>
          <cell r="C8214">
            <v>0</v>
          </cell>
          <cell r="D8214">
            <v>0</v>
          </cell>
          <cell r="E8214">
            <v>0</v>
          </cell>
          <cell r="G8214">
            <v>0</v>
          </cell>
          <cell r="H8214">
            <v>0</v>
          </cell>
          <cell r="J8214">
            <v>0</v>
          </cell>
          <cell r="L8214">
            <v>0</v>
          </cell>
        </row>
        <row r="8215">
          <cell r="A8215">
            <v>0</v>
          </cell>
          <cell r="B8215">
            <v>0</v>
          </cell>
          <cell r="C8215">
            <v>0</v>
          </cell>
          <cell r="D8215">
            <v>0</v>
          </cell>
          <cell r="E8215">
            <v>0</v>
          </cell>
          <cell r="G8215">
            <v>0</v>
          </cell>
          <cell r="H8215">
            <v>0</v>
          </cell>
          <cell r="J8215">
            <v>0</v>
          </cell>
          <cell r="L8215">
            <v>0</v>
          </cell>
        </row>
        <row r="8216">
          <cell r="A8216">
            <v>0</v>
          </cell>
          <cell r="B8216">
            <v>0</v>
          </cell>
          <cell r="C8216">
            <v>0</v>
          </cell>
          <cell r="D8216">
            <v>0</v>
          </cell>
          <cell r="E8216">
            <v>0</v>
          </cell>
          <cell r="G8216">
            <v>0</v>
          </cell>
          <cell r="H8216">
            <v>0</v>
          </cell>
          <cell r="J8216">
            <v>0</v>
          </cell>
          <cell r="L8216">
            <v>0</v>
          </cell>
        </row>
        <row r="8217">
          <cell r="A8217">
            <v>0</v>
          </cell>
          <cell r="B8217">
            <v>0</v>
          </cell>
          <cell r="C8217">
            <v>0</v>
          </cell>
          <cell r="D8217">
            <v>0</v>
          </cell>
          <cell r="E8217">
            <v>0</v>
          </cell>
          <cell r="G8217">
            <v>0</v>
          </cell>
          <cell r="H8217">
            <v>0</v>
          </cell>
          <cell r="J8217">
            <v>0</v>
          </cell>
          <cell r="L8217">
            <v>0</v>
          </cell>
        </row>
        <row r="8218">
          <cell r="A8218">
            <v>0</v>
          </cell>
          <cell r="B8218">
            <v>0</v>
          </cell>
          <cell r="C8218">
            <v>0</v>
          </cell>
          <cell r="D8218">
            <v>0</v>
          </cell>
          <cell r="E8218">
            <v>0</v>
          </cell>
          <cell r="G8218">
            <v>0</v>
          </cell>
          <cell r="H8218">
            <v>0</v>
          </cell>
          <cell r="J8218">
            <v>0</v>
          </cell>
          <cell r="L8218">
            <v>0</v>
          </cell>
        </row>
        <row r="8219">
          <cell r="A8219">
            <v>0</v>
          </cell>
          <cell r="B8219">
            <v>0</v>
          </cell>
          <cell r="C8219">
            <v>0</v>
          </cell>
          <cell r="D8219">
            <v>0</v>
          </cell>
          <cell r="E8219">
            <v>0</v>
          </cell>
          <cell r="G8219">
            <v>0</v>
          </cell>
          <cell r="H8219">
            <v>0</v>
          </cell>
          <cell r="J8219">
            <v>0</v>
          </cell>
          <cell r="L8219">
            <v>0</v>
          </cell>
        </row>
        <row r="8220">
          <cell r="A8220">
            <v>0</v>
          </cell>
          <cell r="B8220">
            <v>0</v>
          </cell>
          <cell r="C8220">
            <v>0</v>
          </cell>
          <cell r="D8220">
            <v>0</v>
          </cell>
          <cell r="E8220">
            <v>0</v>
          </cell>
          <cell r="G8220">
            <v>0</v>
          </cell>
          <cell r="H8220">
            <v>0</v>
          </cell>
          <cell r="J8220">
            <v>0</v>
          </cell>
          <cell r="L8220">
            <v>0</v>
          </cell>
        </row>
        <row r="8221">
          <cell r="A8221">
            <v>0</v>
          </cell>
          <cell r="B8221">
            <v>0</v>
          </cell>
          <cell r="C8221">
            <v>0</v>
          </cell>
          <cell r="D8221">
            <v>0</v>
          </cell>
          <cell r="E8221">
            <v>0</v>
          </cell>
          <cell r="G8221">
            <v>0</v>
          </cell>
          <cell r="H8221">
            <v>0</v>
          </cell>
          <cell r="J8221">
            <v>0</v>
          </cell>
          <cell r="L8221">
            <v>0</v>
          </cell>
        </row>
        <row r="8222">
          <cell r="A8222">
            <v>0</v>
          </cell>
          <cell r="B8222">
            <v>0</v>
          </cell>
          <cell r="C8222">
            <v>0</v>
          </cell>
          <cell r="D8222">
            <v>0</v>
          </cell>
          <cell r="E8222">
            <v>0</v>
          </cell>
          <cell r="G8222">
            <v>0</v>
          </cell>
          <cell r="H8222">
            <v>0</v>
          </cell>
          <cell r="J8222">
            <v>0</v>
          </cell>
          <cell r="L8222">
            <v>0</v>
          </cell>
        </row>
        <row r="8223">
          <cell r="A8223">
            <v>0</v>
          </cell>
          <cell r="B8223">
            <v>0</v>
          </cell>
          <cell r="C8223">
            <v>0</v>
          </cell>
          <cell r="D8223">
            <v>0</v>
          </cell>
          <cell r="E8223">
            <v>0</v>
          </cell>
          <cell r="G8223">
            <v>0</v>
          </cell>
          <cell r="H8223">
            <v>0</v>
          </cell>
          <cell r="J8223">
            <v>0</v>
          </cell>
          <cell r="L8223">
            <v>0</v>
          </cell>
        </row>
        <row r="8224">
          <cell r="A8224">
            <v>0</v>
          </cell>
          <cell r="B8224">
            <v>0</v>
          </cell>
          <cell r="C8224">
            <v>0</v>
          </cell>
          <cell r="D8224">
            <v>0</v>
          </cell>
          <cell r="E8224">
            <v>0</v>
          </cell>
          <cell r="G8224">
            <v>0</v>
          </cell>
          <cell r="H8224">
            <v>0</v>
          </cell>
          <cell r="J8224">
            <v>0</v>
          </cell>
          <cell r="L8224">
            <v>0</v>
          </cell>
        </row>
        <row r="8225">
          <cell r="A8225">
            <v>0</v>
          </cell>
          <cell r="B8225">
            <v>0</v>
          </cell>
          <cell r="C8225">
            <v>0</v>
          </cell>
          <cell r="D8225">
            <v>0</v>
          </cell>
          <cell r="E8225">
            <v>0</v>
          </cell>
          <cell r="G8225">
            <v>0</v>
          </cell>
          <cell r="H8225">
            <v>0</v>
          </cell>
          <cell r="J8225">
            <v>0</v>
          </cell>
          <cell r="L8225">
            <v>0</v>
          </cell>
        </row>
        <row r="8226">
          <cell r="A8226">
            <v>0</v>
          </cell>
          <cell r="B8226">
            <v>0</v>
          </cell>
          <cell r="C8226">
            <v>0</v>
          </cell>
          <cell r="D8226">
            <v>0</v>
          </cell>
          <cell r="E8226">
            <v>0</v>
          </cell>
          <cell r="G8226">
            <v>0</v>
          </cell>
          <cell r="H8226">
            <v>0</v>
          </cell>
          <cell r="J8226">
            <v>0</v>
          </cell>
          <cell r="L8226">
            <v>0</v>
          </cell>
        </row>
        <row r="8227">
          <cell r="A8227">
            <v>0</v>
          </cell>
          <cell r="B8227">
            <v>0</v>
          </cell>
          <cell r="C8227">
            <v>0</v>
          </cell>
          <cell r="D8227">
            <v>0</v>
          </cell>
          <cell r="E8227">
            <v>0</v>
          </cell>
          <cell r="G8227">
            <v>0</v>
          </cell>
          <cell r="H8227">
            <v>0</v>
          </cell>
          <cell r="J8227">
            <v>0</v>
          </cell>
          <cell r="L8227">
            <v>0</v>
          </cell>
        </row>
        <row r="8228">
          <cell r="A8228">
            <v>0</v>
          </cell>
          <cell r="B8228">
            <v>0</v>
          </cell>
          <cell r="C8228">
            <v>0</v>
          </cell>
          <cell r="D8228">
            <v>0</v>
          </cell>
          <cell r="E8228">
            <v>0</v>
          </cell>
          <cell r="G8228">
            <v>0</v>
          </cell>
          <cell r="H8228">
            <v>0</v>
          </cell>
          <cell r="J8228">
            <v>0</v>
          </cell>
          <cell r="L8228">
            <v>0</v>
          </cell>
        </row>
        <row r="8229">
          <cell r="A8229">
            <v>0</v>
          </cell>
          <cell r="B8229">
            <v>0</v>
          </cell>
          <cell r="C8229">
            <v>0</v>
          </cell>
          <cell r="D8229">
            <v>0</v>
          </cell>
          <cell r="E8229">
            <v>0</v>
          </cell>
          <cell r="G8229">
            <v>0</v>
          </cell>
          <cell r="H8229">
            <v>0</v>
          </cell>
          <cell r="J8229">
            <v>0</v>
          </cell>
          <cell r="L8229">
            <v>0</v>
          </cell>
        </row>
        <row r="8230">
          <cell r="A8230">
            <v>0</v>
          </cell>
          <cell r="B8230">
            <v>0</v>
          </cell>
          <cell r="C8230">
            <v>0</v>
          </cell>
          <cell r="D8230">
            <v>0</v>
          </cell>
          <cell r="E8230">
            <v>0</v>
          </cell>
          <cell r="G8230">
            <v>0</v>
          </cell>
          <cell r="H8230">
            <v>0</v>
          </cell>
          <cell r="J8230">
            <v>0</v>
          </cell>
          <cell r="L8230">
            <v>0</v>
          </cell>
        </row>
        <row r="8231">
          <cell r="A8231">
            <v>0</v>
          </cell>
          <cell r="B8231">
            <v>0</v>
          </cell>
          <cell r="C8231">
            <v>0</v>
          </cell>
          <cell r="D8231">
            <v>0</v>
          </cell>
          <cell r="E8231">
            <v>0</v>
          </cell>
          <cell r="G8231">
            <v>0</v>
          </cell>
          <cell r="H8231">
            <v>0</v>
          </cell>
          <cell r="J8231">
            <v>0</v>
          </cell>
          <cell r="L8231">
            <v>0</v>
          </cell>
        </row>
        <row r="8232">
          <cell r="A8232">
            <v>0</v>
          </cell>
          <cell r="B8232">
            <v>0</v>
          </cell>
          <cell r="C8232">
            <v>0</v>
          </cell>
          <cell r="D8232">
            <v>0</v>
          </cell>
          <cell r="E8232">
            <v>0</v>
          </cell>
          <cell r="G8232">
            <v>0</v>
          </cell>
          <cell r="H8232">
            <v>0</v>
          </cell>
          <cell r="J8232">
            <v>0</v>
          </cell>
          <cell r="L8232">
            <v>0</v>
          </cell>
        </row>
        <row r="8233">
          <cell r="A8233">
            <v>0</v>
          </cell>
          <cell r="B8233">
            <v>0</v>
          </cell>
          <cell r="C8233">
            <v>0</v>
          </cell>
          <cell r="D8233">
            <v>0</v>
          </cell>
          <cell r="E8233">
            <v>0</v>
          </cell>
          <cell r="G8233">
            <v>0</v>
          </cell>
          <cell r="H8233">
            <v>0</v>
          </cell>
          <cell r="J8233">
            <v>0</v>
          </cell>
          <cell r="L8233">
            <v>0</v>
          </cell>
        </row>
        <row r="8234">
          <cell r="A8234">
            <v>0</v>
          </cell>
          <cell r="B8234">
            <v>0</v>
          </cell>
          <cell r="C8234">
            <v>0</v>
          </cell>
          <cell r="D8234">
            <v>0</v>
          </cell>
          <cell r="E8234">
            <v>0</v>
          </cell>
          <cell r="G8234">
            <v>0</v>
          </cell>
          <cell r="H8234">
            <v>0</v>
          </cell>
          <cell r="J8234">
            <v>0</v>
          </cell>
          <cell r="L8234">
            <v>0</v>
          </cell>
        </row>
        <row r="8235">
          <cell r="A8235">
            <v>0</v>
          </cell>
          <cell r="B8235">
            <v>0</v>
          </cell>
          <cell r="C8235">
            <v>0</v>
          </cell>
          <cell r="D8235">
            <v>0</v>
          </cell>
          <cell r="E8235">
            <v>0</v>
          </cell>
          <cell r="G8235">
            <v>0</v>
          </cell>
          <cell r="H8235">
            <v>0</v>
          </cell>
          <cell r="J8235">
            <v>0</v>
          </cell>
          <cell r="L8235">
            <v>0</v>
          </cell>
        </row>
        <row r="8236">
          <cell r="A8236">
            <v>0</v>
          </cell>
          <cell r="B8236">
            <v>0</v>
          </cell>
          <cell r="C8236">
            <v>0</v>
          </cell>
          <cell r="D8236">
            <v>0</v>
          </cell>
          <cell r="E8236">
            <v>0</v>
          </cell>
          <cell r="G8236">
            <v>0</v>
          </cell>
          <cell r="H8236">
            <v>0</v>
          </cell>
          <cell r="J8236">
            <v>0</v>
          </cell>
          <cell r="L8236">
            <v>0</v>
          </cell>
        </row>
        <row r="8237">
          <cell r="A8237">
            <v>0</v>
          </cell>
          <cell r="B8237">
            <v>0</v>
          </cell>
          <cell r="C8237">
            <v>0</v>
          </cell>
          <cell r="D8237">
            <v>0</v>
          </cell>
          <cell r="E8237">
            <v>0</v>
          </cell>
          <cell r="G8237">
            <v>0</v>
          </cell>
          <cell r="H8237">
            <v>0</v>
          </cell>
          <cell r="J8237">
            <v>0</v>
          </cell>
          <cell r="L8237">
            <v>0</v>
          </cell>
        </row>
        <row r="8238">
          <cell r="A8238">
            <v>0</v>
          </cell>
          <cell r="B8238">
            <v>0</v>
          </cell>
          <cell r="C8238">
            <v>0</v>
          </cell>
          <cell r="D8238">
            <v>0</v>
          </cell>
          <cell r="E8238">
            <v>0</v>
          </cell>
          <cell r="G8238">
            <v>0</v>
          </cell>
          <cell r="H8238">
            <v>0</v>
          </cell>
          <cell r="J8238">
            <v>0</v>
          </cell>
          <cell r="L8238">
            <v>0</v>
          </cell>
        </row>
        <row r="8239">
          <cell r="A8239">
            <v>0</v>
          </cell>
          <cell r="B8239">
            <v>0</v>
          </cell>
          <cell r="C8239">
            <v>0</v>
          </cell>
          <cell r="D8239">
            <v>0</v>
          </cell>
          <cell r="E8239">
            <v>0</v>
          </cell>
          <cell r="G8239">
            <v>0</v>
          </cell>
          <cell r="H8239">
            <v>0</v>
          </cell>
          <cell r="J8239">
            <v>0</v>
          </cell>
          <cell r="L8239">
            <v>0</v>
          </cell>
        </row>
        <row r="8240">
          <cell r="A8240">
            <v>0</v>
          </cell>
          <cell r="B8240">
            <v>0</v>
          </cell>
          <cell r="C8240">
            <v>0</v>
          </cell>
          <cell r="D8240">
            <v>0</v>
          </cell>
          <cell r="E8240">
            <v>0</v>
          </cell>
          <cell r="G8240">
            <v>0</v>
          </cell>
          <cell r="H8240">
            <v>0</v>
          </cell>
          <cell r="J8240">
            <v>0</v>
          </cell>
          <cell r="L8240">
            <v>0</v>
          </cell>
        </row>
        <row r="8241">
          <cell r="A8241">
            <v>0</v>
          </cell>
          <cell r="B8241">
            <v>0</v>
          </cell>
          <cell r="C8241">
            <v>0</v>
          </cell>
          <cell r="D8241">
            <v>0</v>
          </cell>
          <cell r="E8241">
            <v>0</v>
          </cell>
          <cell r="G8241">
            <v>0</v>
          </cell>
          <cell r="H8241">
            <v>0</v>
          </cell>
          <cell r="J8241">
            <v>0</v>
          </cell>
          <cell r="L8241">
            <v>0</v>
          </cell>
        </row>
        <row r="8242">
          <cell r="A8242">
            <v>0</v>
          </cell>
          <cell r="B8242">
            <v>0</v>
          </cell>
          <cell r="C8242">
            <v>0</v>
          </cell>
          <cell r="D8242">
            <v>0</v>
          </cell>
          <cell r="E8242">
            <v>0</v>
          </cell>
          <cell r="G8242">
            <v>0</v>
          </cell>
          <cell r="H8242">
            <v>0</v>
          </cell>
          <cell r="J8242">
            <v>0</v>
          </cell>
          <cell r="L8242">
            <v>0</v>
          </cell>
        </row>
        <row r="8243">
          <cell r="A8243">
            <v>0</v>
          </cell>
          <cell r="B8243">
            <v>0</v>
          </cell>
          <cell r="C8243">
            <v>0</v>
          </cell>
          <cell r="D8243">
            <v>0</v>
          </cell>
          <cell r="E8243">
            <v>0</v>
          </cell>
          <cell r="G8243">
            <v>0</v>
          </cell>
          <cell r="H8243">
            <v>0</v>
          </cell>
          <cell r="J8243">
            <v>0</v>
          </cell>
          <cell r="L8243">
            <v>0</v>
          </cell>
        </row>
        <row r="8244">
          <cell r="A8244">
            <v>0</v>
          </cell>
          <cell r="B8244">
            <v>0</v>
          </cell>
          <cell r="C8244">
            <v>0</v>
          </cell>
          <cell r="D8244">
            <v>0</v>
          </cell>
          <cell r="E8244">
            <v>0</v>
          </cell>
          <cell r="G8244">
            <v>0</v>
          </cell>
          <cell r="H8244">
            <v>0</v>
          </cell>
          <cell r="J8244">
            <v>0</v>
          </cell>
          <cell r="L8244">
            <v>0</v>
          </cell>
        </row>
        <row r="8245">
          <cell r="A8245">
            <v>0</v>
          </cell>
          <cell r="B8245">
            <v>0</v>
          </cell>
          <cell r="C8245">
            <v>0</v>
          </cell>
          <cell r="D8245">
            <v>0</v>
          </cell>
          <cell r="E8245">
            <v>0</v>
          </cell>
          <cell r="G8245">
            <v>0</v>
          </cell>
          <cell r="H8245">
            <v>0</v>
          </cell>
          <cell r="J8245">
            <v>0</v>
          </cell>
          <cell r="L8245">
            <v>0</v>
          </cell>
        </row>
        <row r="8246">
          <cell r="A8246">
            <v>0</v>
          </cell>
          <cell r="B8246">
            <v>0</v>
          </cell>
          <cell r="C8246">
            <v>0</v>
          </cell>
          <cell r="D8246">
            <v>0</v>
          </cell>
          <cell r="E8246">
            <v>0</v>
          </cell>
          <cell r="G8246">
            <v>0</v>
          </cell>
          <cell r="H8246">
            <v>0</v>
          </cell>
          <cell r="J8246">
            <v>0</v>
          </cell>
          <cell r="L8246">
            <v>0</v>
          </cell>
        </row>
        <row r="8247">
          <cell r="A8247">
            <v>0</v>
          </cell>
          <cell r="B8247">
            <v>0</v>
          </cell>
          <cell r="C8247">
            <v>0</v>
          </cell>
          <cell r="D8247">
            <v>0</v>
          </cell>
          <cell r="E8247">
            <v>0</v>
          </cell>
          <cell r="G8247">
            <v>0</v>
          </cell>
          <cell r="H8247">
            <v>0</v>
          </cell>
          <cell r="J8247">
            <v>0</v>
          </cell>
          <cell r="L8247">
            <v>0</v>
          </cell>
        </row>
        <row r="8248">
          <cell r="A8248">
            <v>0</v>
          </cell>
          <cell r="B8248">
            <v>0</v>
          </cell>
          <cell r="C8248">
            <v>0</v>
          </cell>
          <cell r="D8248">
            <v>0</v>
          </cell>
          <cell r="E8248">
            <v>0</v>
          </cell>
          <cell r="G8248">
            <v>0</v>
          </cell>
          <cell r="H8248">
            <v>0</v>
          </cell>
          <cell r="J8248">
            <v>0</v>
          </cell>
          <cell r="L8248">
            <v>0</v>
          </cell>
        </row>
        <row r="8249">
          <cell r="A8249">
            <v>0</v>
          </cell>
          <cell r="B8249">
            <v>0</v>
          </cell>
          <cell r="C8249">
            <v>0</v>
          </cell>
          <cell r="D8249">
            <v>0</v>
          </cell>
          <cell r="E8249">
            <v>0</v>
          </cell>
          <cell r="G8249">
            <v>0</v>
          </cell>
          <cell r="H8249">
            <v>0</v>
          </cell>
          <cell r="J8249">
            <v>0</v>
          </cell>
          <cell r="L8249">
            <v>0</v>
          </cell>
        </row>
        <row r="8250">
          <cell r="A8250">
            <v>0</v>
          </cell>
          <cell r="B8250">
            <v>0</v>
          </cell>
          <cell r="C8250">
            <v>0</v>
          </cell>
          <cell r="D8250">
            <v>0</v>
          </cell>
          <cell r="E8250">
            <v>0</v>
          </cell>
          <cell r="G8250">
            <v>0</v>
          </cell>
          <cell r="H8250">
            <v>0</v>
          </cell>
          <cell r="J8250">
            <v>0</v>
          </cell>
          <cell r="L8250">
            <v>0</v>
          </cell>
        </row>
        <row r="8251">
          <cell r="A8251">
            <v>0</v>
          </cell>
          <cell r="B8251">
            <v>0</v>
          </cell>
          <cell r="C8251">
            <v>0</v>
          </cell>
          <cell r="D8251">
            <v>0</v>
          </cell>
          <cell r="E8251">
            <v>0</v>
          </cell>
          <cell r="G8251">
            <v>0</v>
          </cell>
          <cell r="H8251">
            <v>0</v>
          </cell>
          <cell r="J8251">
            <v>0</v>
          </cell>
          <cell r="L8251">
            <v>0</v>
          </cell>
        </row>
        <row r="8252">
          <cell r="A8252">
            <v>0</v>
          </cell>
          <cell r="B8252">
            <v>0</v>
          </cell>
          <cell r="C8252">
            <v>0</v>
          </cell>
          <cell r="D8252">
            <v>0</v>
          </cell>
          <cell r="E8252">
            <v>0</v>
          </cell>
          <cell r="G8252">
            <v>0</v>
          </cell>
          <cell r="H8252">
            <v>0</v>
          </cell>
          <cell r="J8252">
            <v>0</v>
          </cell>
          <cell r="L8252">
            <v>0</v>
          </cell>
        </row>
        <row r="8253">
          <cell r="A8253">
            <v>0</v>
          </cell>
          <cell r="B8253">
            <v>0</v>
          </cell>
          <cell r="C8253">
            <v>0</v>
          </cell>
          <cell r="D8253">
            <v>0</v>
          </cell>
          <cell r="E8253">
            <v>0</v>
          </cell>
          <cell r="G8253">
            <v>0</v>
          </cell>
          <cell r="H8253">
            <v>0</v>
          </cell>
          <cell r="J8253">
            <v>0</v>
          </cell>
          <cell r="L8253">
            <v>0</v>
          </cell>
        </row>
        <row r="8254">
          <cell r="A8254">
            <v>0</v>
          </cell>
          <cell r="B8254">
            <v>0</v>
          </cell>
          <cell r="C8254">
            <v>0</v>
          </cell>
          <cell r="D8254">
            <v>0</v>
          </cell>
          <cell r="E8254">
            <v>0</v>
          </cell>
          <cell r="G8254">
            <v>0</v>
          </cell>
          <cell r="H8254">
            <v>0</v>
          </cell>
          <cell r="J8254">
            <v>0</v>
          </cell>
          <cell r="L8254">
            <v>0</v>
          </cell>
        </row>
        <row r="8255">
          <cell r="A8255">
            <v>0</v>
          </cell>
          <cell r="B8255">
            <v>0</v>
          </cell>
          <cell r="C8255">
            <v>0</v>
          </cell>
          <cell r="D8255">
            <v>0</v>
          </cell>
          <cell r="E8255">
            <v>0</v>
          </cell>
          <cell r="G8255">
            <v>0</v>
          </cell>
          <cell r="H8255">
            <v>0</v>
          </cell>
          <cell r="J8255">
            <v>0</v>
          </cell>
          <cell r="L8255">
            <v>0</v>
          </cell>
        </row>
        <row r="8256">
          <cell r="A8256">
            <v>0</v>
          </cell>
          <cell r="B8256">
            <v>0</v>
          </cell>
          <cell r="C8256">
            <v>0</v>
          </cell>
          <cell r="D8256">
            <v>0</v>
          </cell>
          <cell r="E8256">
            <v>0</v>
          </cell>
          <cell r="G8256">
            <v>0</v>
          </cell>
          <cell r="H8256">
            <v>0</v>
          </cell>
          <cell r="J8256">
            <v>0</v>
          </cell>
          <cell r="L8256">
            <v>0</v>
          </cell>
        </row>
        <row r="8257">
          <cell r="A8257">
            <v>0</v>
          </cell>
          <cell r="B8257">
            <v>0</v>
          </cell>
          <cell r="C8257">
            <v>0</v>
          </cell>
          <cell r="D8257">
            <v>0</v>
          </cell>
          <cell r="E8257">
            <v>0</v>
          </cell>
          <cell r="G8257">
            <v>0</v>
          </cell>
          <cell r="H8257">
            <v>0</v>
          </cell>
          <cell r="J8257">
            <v>0</v>
          </cell>
          <cell r="L8257">
            <v>0</v>
          </cell>
        </row>
        <row r="8258">
          <cell r="A8258">
            <v>0</v>
          </cell>
          <cell r="B8258">
            <v>0</v>
          </cell>
          <cell r="C8258">
            <v>0</v>
          </cell>
          <cell r="D8258">
            <v>0</v>
          </cell>
          <cell r="E8258">
            <v>0</v>
          </cell>
          <cell r="G8258">
            <v>0</v>
          </cell>
          <cell r="H8258">
            <v>0</v>
          </cell>
          <cell r="J8258">
            <v>0</v>
          </cell>
          <cell r="L8258">
            <v>0</v>
          </cell>
        </row>
        <row r="8259">
          <cell r="A8259">
            <v>0</v>
          </cell>
          <cell r="B8259">
            <v>0</v>
          </cell>
          <cell r="C8259">
            <v>0</v>
          </cell>
          <cell r="D8259">
            <v>0</v>
          </cell>
          <cell r="E8259">
            <v>0</v>
          </cell>
          <cell r="G8259">
            <v>0</v>
          </cell>
          <cell r="H8259">
            <v>0</v>
          </cell>
          <cell r="J8259">
            <v>0</v>
          </cell>
          <cell r="L8259">
            <v>0</v>
          </cell>
        </row>
        <row r="8260">
          <cell r="A8260">
            <v>0</v>
          </cell>
          <cell r="B8260">
            <v>0</v>
          </cell>
          <cell r="C8260">
            <v>0</v>
          </cell>
          <cell r="D8260">
            <v>0</v>
          </cell>
          <cell r="E8260">
            <v>0</v>
          </cell>
          <cell r="G8260">
            <v>0</v>
          </cell>
          <cell r="H8260">
            <v>0</v>
          </cell>
          <cell r="J8260">
            <v>0</v>
          </cell>
          <cell r="L8260">
            <v>0</v>
          </cell>
        </row>
        <row r="8261">
          <cell r="A8261">
            <v>0</v>
          </cell>
          <cell r="B8261">
            <v>0</v>
          </cell>
          <cell r="C8261">
            <v>0</v>
          </cell>
          <cell r="D8261">
            <v>0</v>
          </cell>
          <cell r="E8261">
            <v>0</v>
          </cell>
          <cell r="G8261">
            <v>0</v>
          </cell>
          <cell r="H8261">
            <v>0</v>
          </cell>
          <cell r="J8261">
            <v>0</v>
          </cell>
          <cell r="L8261">
            <v>0</v>
          </cell>
        </row>
        <row r="8262">
          <cell r="A8262">
            <v>0</v>
          </cell>
          <cell r="B8262">
            <v>0</v>
          </cell>
          <cell r="C8262">
            <v>0</v>
          </cell>
          <cell r="D8262">
            <v>0</v>
          </cell>
          <cell r="E8262">
            <v>0</v>
          </cell>
          <cell r="G8262">
            <v>0</v>
          </cell>
          <cell r="H8262">
            <v>0</v>
          </cell>
          <cell r="J8262">
            <v>0</v>
          </cell>
          <cell r="L8262">
            <v>0</v>
          </cell>
        </row>
        <row r="8263">
          <cell r="A8263">
            <v>0</v>
          </cell>
          <cell r="B8263">
            <v>0</v>
          </cell>
          <cell r="C8263">
            <v>0</v>
          </cell>
          <cell r="D8263">
            <v>0</v>
          </cell>
          <cell r="E8263">
            <v>0</v>
          </cell>
          <cell r="G8263">
            <v>0</v>
          </cell>
          <cell r="H8263">
            <v>0</v>
          </cell>
          <cell r="J8263">
            <v>0</v>
          </cell>
          <cell r="L8263">
            <v>0</v>
          </cell>
        </row>
        <row r="8264">
          <cell r="A8264">
            <v>0</v>
          </cell>
          <cell r="B8264">
            <v>0</v>
          </cell>
          <cell r="C8264">
            <v>0</v>
          </cell>
          <cell r="D8264">
            <v>0</v>
          </cell>
          <cell r="E8264">
            <v>0</v>
          </cell>
          <cell r="G8264">
            <v>0</v>
          </cell>
          <cell r="H8264">
            <v>0</v>
          </cell>
          <cell r="J8264">
            <v>0</v>
          </cell>
          <cell r="L8264">
            <v>0</v>
          </cell>
        </row>
        <row r="8265">
          <cell r="A8265">
            <v>0</v>
          </cell>
          <cell r="B8265">
            <v>0</v>
          </cell>
          <cell r="C8265">
            <v>0</v>
          </cell>
          <cell r="D8265">
            <v>0</v>
          </cell>
          <cell r="E8265">
            <v>0</v>
          </cell>
          <cell r="G8265">
            <v>0</v>
          </cell>
          <cell r="H8265">
            <v>0</v>
          </cell>
          <cell r="J8265">
            <v>0</v>
          </cell>
          <cell r="L8265">
            <v>0</v>
          </cell>
        </row>
        <row r="8266">
          <cell r="A8266">
            <v>0</v>
          </cell>
          <cell r="B8266">
            <v>0</v>
          </cell>
          <cell r="C8266">
            <v>0</v>
          </cell>
          <cell r="D8266">
            <v>0</v>
          </cell>
          <cell r="E8266">
            <v>0</v>
          </cell>
          <cell r="G8266">
            <v>0</v>
          </cell>
          <cell r="H8266">
            <v>0</v>
          </cell>
          <cell r="J8266">
            <v>0</v>
          </cell>
          <cell r="L8266">
            <v>0</v>
          </cell>
        </row>
        <row r="8267">
          <cell r="A8267">
            <v>0</v>
          </cell>
          <cell r="B8267">
            <v>0</v>
          </cell>
          <cell r="C8267">
            <v>0</v>
          </cell>
          <cell r="D8267">
            <v>0</v>
          </cell>
          <cell r="E8267">
            <v>0</v>
          </cell>
          <cell r="G8267">
            <v>0</v>
          </cell>
          <cell r="H8267">
            <v>0</v>
          </cell>
          <cell r="J8267">
            <v>0</v>
          </cell>
          <cell r="L8267">
            <v>0</v>
          </cell>
        </row>
        <row r="8268">
          <cell r="A8268">
            <v>0</v>
          </cell>
          <cell r="B8268">
            <v>0</v>
          </cell>
          <cell r="C8268">
            <v>0</v>
          </cell>
          <cell r="D8268">
            <v>0</v>
          </cell>
          <cell r="E8268">
            <v>0</v>
          </cell>
          <cell r="G8268">
            <v>0</v>
          </cell>
          <cell r="H8268">
            <v>0</v>
          </cell>
          <cell r="J8268">
            <v>0</v>
          </cell>
          <cell r="L8268">
            <v>0</v>
          </cell>
        </row>
        <row r="8269">
          <cell r="A8269">
            <v>0</v>
          </cell>
          <cell r="B8269">
            <v>0</v>
          </cell>
          <cell r="C8269">
            <v>0</v>
          </cell>
          <cell r="D8269">
            <v>0</v>
          </cell>
          <cell r="E8269">
            <v>0</v>
          </cell>
          <cell r="G8269">
            <v>0</v>
          </cell>
          <cell r="H8269">
            <v>0</v>
          </cell>
          <cell r="J8269">
            <v>0</v>
          </cell>
          <cell r="L8269">
            <v>0</v>
          </cell>
        </row>
        <row r="8270">
          <cell r="A8270">
            <v>0</v>
          </cell>
          <cell r="B8270">
            <v>0</v>
          </cell>
          <cell r="C8270">
            <v>0</v>
          </cell>
          <cell r="D8270">
            <v>0</v>
          </cell>
          <cell r="E8270">
            <v>0</v>
          </cell>
          <cell r="G8270">
            <v>0</v>
          </cell>
          <cell r="H8270">
            <v>0</v>
          </cell>
          <cell r="J8270">
            <v>0</v>
          </cell>
          <cell r="L8270">
            <v>0</v>
          </cell>
        </row>
        <row r="8271">
          <cell r="A8271">
            <v>0</v>
          </cell>
          <cell r="B8271">
            <v>0</v>
          </cell>
          <cell r="C8271">
            <v>0</v>
          </cell>
          <cell r="D8271">
            <v>0</v>
          </cell>
          <cell r="E8271">
            <v>0</v>
          </cell>
          <cell r="G8271">
            <v>0</v>
          </cell>
          <cell r="H8271">
            <v>0</v>
          </cell>
          <cell r="J8271">
            <v>0</v>
          </cell>
          <cell r="L8271">
            <v>0</v>
          </cell>
        </row>
        <row r="8272">
          <cell r="A8272">
            <v>0</v>
          </cell>
          <cell r="B8272">
            <v>0</v>
          </cell>
          <cell r="C8272">
            <v>0</v>
          </cell>
          <cell r="D8272">
            <v>0</v>
          </cell>
          <cell r="E8272">
            <v>0</v>
          </cell>
          <cell r="G8272">
            <v>0</v>
          </cell>
          <cell r="H8272">
            <v>0</v>
          </cell>
          <cell r="J8272">
            <v>0</v>
          </cell>
          <cell r="L8272">
            <v>0</v>
          </cell>
        </row>
        <row r="8273">
          <cell r="A8273">
            <v>0</v>
          </cell>
          <cell r="B8273">
            <v>0</v>
          </cell>
          <cell r="C8273">
            <v>0</v>
          </cell>
          <cell r="D8273">
            <v>0</v>
          </cell>
          <cell r="E8273">
            <v>0</v>
          </cell>
          <cell r="G8273">
            <v>0</v>
          </cell>
          <cell r="H8273">
            <v>0</v>
          </cell>
          <cell r="J8273">
            <v>0</v>
          </cell>
          <cell r="L8273">
            <v>0</v>
          </cell>
        </row>
        <row r="8274">
          <cell r="A8274">
            <v>0</v>
          </cell>
          <cell r="B8274">
            <v>0</v>
          </cell>
          <cell r="C8274">
            <v>0</v>
          </cell>
          <cell r="D8274">
            <v>0</v>
          </cell>
          <cell r="E8274">
            <v>0</v>
          </cell>
          <cell r="G8274">
            <v>0</v>
          </cell>
          <cell r="H8274">
            <v>0</v>
          </cell>
          <cell r="J8274">
            <v>0</v>
          </cell>
          <cell r="L8274">
            <v>0</v>
          </cell>
        </row>
        <row r="8275">
          <cell r="A8275">
            <v>0</v>
          </cell>
          <cell r="B8275">
            <v>0</v>
          </cell>
          <cell r="C8275">
            <v>0</v>
          </cell>
          <cell r="D8275">
            <v>0</v>
          </cell>
          <cell r="E8275">
            <v>0</v>
          </cell>
          <cell r="G8275">
            <v>0</v>
          </cell>
          <cell r="H8275">
            <v>0</v>
          </cell>
          <cell r="J8275">
            <v>0</v>
          </cell>
          <cell r="L8275">
            <v>0</v>
          </cell>
        </row>
        <row r="8276">
          <cell r="A8276">
            <v>0</v>
          </cell>
          <cell r="B8276">
            <v>0</v>
          </cell>
          <cell r="C8276">
            <v>0</v>
          </cell>
          <cell r="D8276">
            <v>0</v>
          </cell>
          <cell r="E8276">
            <v>0</v>
          </cell>
          <cell r="G8276">
            <v>0</v>
          </cell>
          <cell r="H8276">
            <v>0</v>
          </cell>
          <cell r="J8276">
            <v>0</v>
          </cell>
          <cell r="L8276">
            <v>0</v>
          </cell>
        </row>
        <row r="8277">
          <cell r="A8277">
            <v>0</v>
          </cell>
          <cell r="B8277">
            <v>0</v>
          </cell>
          <cell r="C8277">
            <v>0</v>
          </cell>
          <cell r="D8277">
            <v>0</v>
          </cell>
          <cell r="E8277">
            <v>0</v>
          </cell>
          <cell r="G8277">
            <v>0</v>
          </cell>
          <cell r="H8277">
            <v>0</v>
          </cell>
          <cell r="J8277">
            <v>0</v>
          </cell>
          <cell r="L8277">
            <v>0</v>
          </cell>
        </row>
        <row r="8278">
          <cell r="A8278">
            <v>0</v>
          </cell>
          <cell r="B8278">
            <v>0</v>
          </cell>
          <cell r="C8278">
            <v>0</v>
          </cell>
          <cell r="D8278">
            <v>0</v>
          </cell>
          <cell r="E8278">
            <v>0</v>
          </cell>
          <cell r="G8278">
            <v>0</v>
          </cell>
          <cell r="H8278">
            <v>0</v>
          </cell>
          <cell r="J8278">
            <v>0</v>
          </cell>
          <cell r="L8278">
            <v>0</v>
          </cell>
        </row>
        <row r="8279">
          <cell r="A8279">
            <v>0</v>
          </cell>
          <cell r="B8279">
            <v>0</v>
          </cell>
          <cell r="C8279">
            <v>0</v>
          </cell>
          <cell r="D8279">
            <v>0</v>
          </cell>
          <cell r="E8279">
            <v>0</v>
          </cell>
          <cell r="G8279">
            <v>0</v>
          </cell>
          <cell r="H8279">
            <v>0</v>
          </cell>
          <cell r="J8279">
            <v>0</v>
          </cell>
          <cell r="L8279">
            <v>0</v>
          </cell>
        </row>
        <row r="8280">
          <cell r="A8280">
            <v>0</v>
          </cell>
          <cell r="B8280">
            <v>0</v>
          </cell>
          <cell r="C8280">
            <v>0</v>
          </cell>
          <cell r="D8280">
            <v>0</v>
          </cell>
          <cell r="E8280">
            <v>0</v>
          </cell>
          <cell r="G8280">
            <v>0</v>
          </cell>
          <cell r="H8280">
            <v>0</v>
          </cell>
          <cell r="J8280">
            <v>0</v>
          </cell>
          <cell r="L8280">
            <v>0</v>
          </cell>
        </row>
        <row r="8281">
          <cell r="A8281">
            <v>0</v>
          </cell>
          <cell r="B8281">
            <v>0</v>
          </cell>
          <cell r="C8281">
            <v>0</v>
          </cell>
          <cell r="D8281">
            <v>0</v>
          </cell>
          <cell r="E8281">
            <v>0</v>
          </cell>
          <cell r="G8281">
            <v>0</v>
          </cell>
          <cell r="H8281">
            <v>0</v>
          </cell>
          <cell r="J8281">
            <v>0</v>
          </cell>
          <cell r="L8281">
            <v>0</v>
          </cell>
        </row>
        <row r="8282">
          <cell r="A8282">
            <v>0</v>
          </cell>
          <cell r="B8282">
            <v>0</v>
          </cell>
          <cell r="C8282">
            <v>0</v>
          </cell>
          <cell r="D8282">
            <v>0</v>
          </cell>
          <cell r="E8282">
            <v>0</v>
          </cell>
          <cell r="G8282">
            <v>0</v>
          </cell>
          <cell r="H8282">
            <v>0</v>
          </cell>
          <cell r="J8282">
            <v>0</v>
          </cell>
          <cell r="L8282">
            <v>0</v>
          </cell>
        </row>
        <row r="8283">
          <cell r="A8283">
            <v>0</v>
          </cell>
          <cell r="B8283">
            <v>0</v>
          </cell>
          <cell r="C8283">
            <v>0</v>
          </cell>
          <cell r="D8283">
            <v>0</v>
          </cell>
          <cell r="E8283">
            <v>0</v>
          </cell>
          <cell r="G8283">
            <v>0</v>
          </cell>
          <cell r="H8283">
            <v>0</v>
          </cell>
          <cell r="J8283">
            <v>0</v>
          </cell>
          <cell r="L8283">
            <v>0</v>
          </cell>
        </row>
        <row r="8284">
          <cell r="A8284">
            <v>0</v>
          </cell>
          <cell r="B8284">
            <v>0</v>
          </cell>
          <cell r="C8284">
            <v>0</v>
          </cell>
          <cell r="D8284">
            <v>0</v>
          </cell>
          <cell r="E8284">
            <v>0</v>
          </cell>
          <cell r="G8284">
            <v>0</v>
          </cell>
          <cell r="H8284">
            <v>0</v>
          </cell>
          <cell r="J8284">
            <v>0</v>
          </cell>
          <cell r="L8284">
            <v>0</v>
          </cell>
        </row>
        <row r="8285">
          <cell r="A8285">
            <v>0</v>
          </cell>
          <cell r="B8285">
            <v>0</v>
          </cell>
          <cell r="C8285">
            <v>0</v>
          </cell>
          <cell r="D8285">
            <v>0</v>
          </cell>
          <cell r="E8285">
            <v>0</v>
          </cell>
          <cell r="G8285">
            <v>0</v>
          </cell>
          <cell r="H8285">
            <v>0</v>
          </cell>
          <cell r="J8285">
            <v>0</v>
          </cell>
          <cell r="L8285">
            <v>0</v>
          </cell>
        </row>
        <row r="8286">
          <cell r="A8286">
            <v>0</v>
          </cell>
          <cell r="B8286">
            <v>0</v>
          </cell>
          <cell r="C8286">
            <v>0</v>
          </cell>
          <cell r="D8286">
            <v>0</v>
          </cell>
          <cell r="E8286">
            <v>0</v>
          </cell>
          <cell r="G8286">
            <v>0</v>
          </cell>
          <cell r="H8286">
            <v>0</v>
          </cell>
          <cell r="J8286">
            <v>0</v>
          </cell>
          <cell r="L8286">
            <v>0</v>
          </cell>
        </row>
        <row r="8287">
          <cell r="A8287">
            <v>0</v>
          </cell>
          <cell r="B8287">
            <v>0</v>
          </cell>
          <cell r="C8287">
            <v>0</v>
          </cell>
          <cell r="D8287">
            <v>0</v>
          </cell>
          <cell r="E8287">
            <v>0</v>
          </cell>
          <cell r="G8287">
            <v>0</v>
          </cell>
          <cell r="H8287">
            <v>0</v>
          </cell>
          <cell r="J8287">
            <v>0</v>
          </cell>
          <cell r="L8287">
            <v>0</v>
          </cell>
        </row>
        <row r="8288">
          <cell r="A8288">
            <v>0</v>
          </cell>
          <cell r="B8288">
            <v>0</v>
          </cell>
          <cell r="C8288">
            <v>0</v>
          </cell>
          <cell r="D8288">
            <v>0</v>
          </cell>
          <cell r="E8288">
            <v>0</v>
          </cell>
          <cell r="G8288">
            <v>0</v>
          </cell>
          <cell r="H8288">
            <v>0</v>
          </cell>
          <cell r="J8288">
            <v>0</v>
          </cell>
          <cell r="L8288">
            <v>0</v>
          </cell>
        </row>
        <row r="8289">
          <cell r="A8289">
            <v>0</v>
          </cell>
          <cell r="B8289">
            <v>0</v>
          </cell>
          <cell r="C8289">
            <v>0</v>
          </cell>
          <cell r="D8289">
            <v>0</v>
          </cell>
          <cell r="E8289">
            <v>0</v>
          </cell>
          <cell r="G8289">
            <v>0</v>
          </cell>
          <cell r="H8289">
            <v>0</v>
          </cell>
          <cell r="J8289">
            <v>0</v>
          </cell>
          <cell r="L8289">
            <v>0</v>
          </cell>
        </row>
        <row r="8290">
          <cell r="A8290">
            <v>0</v>
          </cell>
          <cell r="B8290">
            <v>0</v>
          </cell>
          <cell r="C8290">
            <v>0</v>
          </cell>
          <cell r="D8290">
            <v>0</v>
          </cell>
          <cell r="E8290">
            <v>0</v>
          </cell>
          <cell r="G8290">
            <v>0</v>
          </cell>
          <cell r="H8290">
            <v>0</v>
          </cell>
          <cell r="J8290">
            <v>0</v>
          </cell>
          <cell r="L8290">
            <v>0</v>
          </cell>
        </row>
        <row r="8291">
          <cell r="A8291">
            <v>0</v>
          </cell>
          <cell r="B8291">
            <v>0</v>
          </cell>
          <cell r="C8291">
            <v>0</v>
          </cell>
          <cell r="D8291">
            <v>0</v>
          </cell>
          <cell r="E8291">
            <v>0</v>
          </cell>
          <cell r="G8291">
            <v>0</v>
          </cell>
          <cell r="H8291">
            <v>0</v>
          </cell>
          <cell r="J8291">
            <v>0</v>
          </cell>
          <cell r="L8291">
            <v>0</v>
          </cell>
        </row>
        <row r="8292">
          <cell r="A8292">
            <v>0</v>
          </cell>
          <cell r="B8292">
            <v>0</v>
          </cell>
          <cell r="C8292">
            <v>0</v>
          </cell>
          <cell r="D8292">
            <v>0</v>
          </cell>
          <cell r="E8292">
            <v>0</v>
          </cell>
          <cell r="G8292">
            <v>0</v>
          </cell>
          <cell r="H8292">
            <v>0</v>
          </cell>
          <cell r="J8292">
            <v>0</v>
          </cell>
          <cell r="L8292">
            <v>0</v>
          </cell>
        </row>
        <row r="8293">
          <cell r="A8293">
            <v>0</v>
          </cell>
          <cell r="B8293">
            <v>0</v>
          </cell>
          <cell r="C8293">
            <v>0</v>
          </cell>
          <cell r="D8293">
            <v>0</v>
          </cell>
          <cell r="E8293">
            <v>0</v>
          </cell>
          <cell r="G8293">
            <v>0</v>
          </cell>
          <cell r="H8293">
            <v>0</v>
          </cell>
          <cell r="J8293">
            <v>0</v>
          </cell>
          <cell r="L8293">
            <v>0</v>
          </cell>
        </row>
        <row r="8294">
          <cell r="A8294">
            <v>0</v>
          </cell>
          <cell r="B8294">
            <v>0</v>
          </cell>
          <cell r="C8294">
            <v>0</v>
          </cell>
          <cell r="D8294">
            <v>0</v>
          </cell>
          <cell r="E8294">
            <v>0</v>
          </cell>
          <cell r="G8294">
            <v>0</v>
          </cell>
          <cell r="H8294">
            <v>0</v>
          </cell>
          <cell r="J8294">
            <v>0</v>
          </cell>
          <cell r="L8294">
            <v>0</v>
          </cell>
        </row>
        <row r="8295">
          <cell r="A8295">
            <v>0</v>
          </cell>
          <cell r="B8295">
            <v>0</v>
          </cell>
          <cell r="C8295">
            <v>0</v>
          </cell>
          <cell r="D8295">
            <v>0</v>
          </cell>
          <cell r="E8295">
            <v>0</v>
          </cell>
          <cell r="G8295">
            <v>0</v>
          </cell>
          <cell r="H8295">
            <v>0</v>
          </cell>
          <cell r="J8295">
            <v>0</v>
          </cell>
          <cell r="L8295">
            <v>0</v>
          </cell>
        </row>
        <row r="8296">
          <cell r="A8296">
            <v>0</v>
          </cell>
          <cell r="B8296">
            <v>0</v>
          </cell>
          <cell r="C8296">
            <v>0</v>
          </cell>
          <cell r="D8296">
            <v>0</v>
          </cell>
          <cell r="E8296">
            <v>0</v>
          </cell>
          <cell r="G8296">
            <v>0</v>
          </cell>
          <cell r="H8296">
            <v>0</v>
          </cell>
          <cell r="J8296">
            <v>0</v>
          </cell>
          <cell r="L8296">
            <v>0</v>
          </cell>
        </row>
        <row r="8297">
          <cell r="A8297">
            <v>0</v>
          </cell>
          <cell r="B8297">
            <v>0</v>
          </cell>
          <cell r="C8297">
            <v>0</v>
          </cell>
          <cell r="D8297">
            <v>0</v>
          </cell>
          <cell r="E8297">
            <v>0</v>
          </cell>
          <cell r="G8297">
            <v>0</v>
          </cell>
          <cell r="H8297">
            <v>0</v>
          </cell>
          <cell r="J8297">
            <v>0</v>
          </cell>
          <cell r="L8297">
            <v>0</v>
          </cell>
        </row>
        <row r="8298">
          <cell r="A8298">
            <v>0</v>
          </cell>
          <cell r="B8298">
            <v>0</v>
          </cell>
          <cell r="C8298">
            <v>0</v>
          </cell>
          <cell r="D8298">
            <v>0</v>
          </cell>
          <cell r="E8298">
            <v>0</v>
          </cell>
          <cell r="G8298">
            <v>0</v>
          </cell>
          <cell r="H8298">
            <v>0</v>
          </cell>
          <cell r="J8298">
            <v>0</v>
          </cell>
          <cell r="L8298">
            <v>0</v>
          </cell>
        </row>
        <row r="8299">
          <cell r="A8299">
            <v>0</v>
          </cell>
          <cell r="B8299">
            <v>0</v>
          </cell>
          <cell r="C8299">
            <v>0</v>
          </cell>
          <cell r="D8299">
            <v>0</v>
          </cell>
          <cell r="E8299">
            <v>0</v>
          </cell>
          <cell r="G8299">
            <v>0</v>
          </cell>
          <cell r="H8299">
            <v>0</v>
          </cell>
          <cell r="J8299">
            <v>0</v>
          </cell>
          <cell r="L8299">
            <v>0</v>
          </cell>
        </row>
        <row r="8300">
          <cell r="A8300">
            <v>0</v>
          </cell>
          <cell r="B8300">
            <v>0</v>
          </cell>
          <cell r="C8300">
            <v>0</v>
          </cell>
          <cell r="D8300">
            <v>0</v>
          </cell>
          <cell r="E8300">
            <v>0</v>
          </cell>
          <cell r="G8300">
            <v>0</v>
          </cell>
          <cell r="H8300">
            <v>0</v>
          </cell>
          <cell r="J8300">
            <v>0</v>
          </cell>
          <cell r="L8300">
            <v>0</v>
          </cell>
        </row>
        <row r="8301">
          <cell r="A8301">
            <v>0</v>
          </cell>
          <cell r="B8301">
            <v>0</v>
          </cell>
          <cell r="C8301">
            <v>0</v>
          </cell>
          <cell r="D8301">
            <v>0</v>
          </cell>
          <cell r="E8301">
            <v>0</v>
          </cell>
          <cell r="G8301">
            <v>0</v>
          </cell>
          <cell r="H8301">
            <v>0</v>
          </cell>
          <cell r="J8301">
            <v>0</v>
          </cell>
          <cell r="L8301">
            <v>0</v>
          </cell>
        </row>
        <row r="8302">
          <cell r="A8302">
            <v>0</v>
          </cell>
          <cell r="B8302">
            <v>0</v>
          </cell>
          <cell r="C8302">
            <v>0</v>
          </cell>
          <cell r="D8302">
            <v>0</v>
          </cell>
          <cell r="E8302">
            <v>0</v>
          </cell>
          <cell r="G8302">
            <v>0</v>
          </cell>
          <cell r="H8302">
            <v>0</v>
          </cell>
          <cell r="J8302">
            <v>0</v>
          </cell>
          <cell r="L8302">
            <v>0</v>
          </cell>
        </row>
        <row r="8303">
          <cell r="A8303">
            <v>0</v>
          </cell>
          <cell r="B8303">
            <v>0</v>
          </cell>
          <cell r="C8303">
            <v>0</v>
          </cell>
          <cell r="D8303">
            <v>0</v>
          </cell>
          <cell r="E8303">
            <v>0</v>
          </cell>
          <cell r="G8303">
            <v>0</v>
          </cell>
          <cell r="H8303">
            <v>0</v>
          </cell>
          <cell r="J8303">
            <v>0</v>
          </cell>
          <cell r="L8303">
            <v>0</v>
          </cell>
        </row>
        <row r="8304">
          <cell r="A8304">
            <v>0</v>
          </cell>
          <cell r="B8304">
            <v>0</v>
          </cell>
          <cell r="C8304">
            <v>0</v>
          </cell>
          <cell r="D8304">
            <v>0</v>
          </cell>
          <cell r="E8304">
            <v>0</v>
          </cell>
          <cell r="G8304">
            <v>0</v>
          </cell>
          <cell r="H8304">
            <v>0</v>
          </cell>
          <cell r="J8304">
            <v>0</v>
          </cell>
          <cell r="L8304">
            <v>0</v>
          </cell>
        </row>
        <row r="8305">
          <cell r="A8305">
            <v>0</v>
          </cell>
          <cell r="B8305">
            <v>0</v>
          </cell>
          <cell r="C8305">
            <v>0</v>
          </cell>
          <cell r="D8305">
            <v>0</v>
          </cell>
          <cell r="E8305">
            <v>0</v>
          </cell>
          <cell r="G8305">
            <v>0</v>
          </cell>
          <cell r="H8305">
            <v>0</v>
          </cell>
          <cell r="J8305">
            <v>0</v>
          </cell>
          <cell r="L8305">
            <v>0</v>
          </cell>
        </row>
        <row r="8306">
          <cell r="A8306">
            <v>0</v>
          </cell>
          <cell r="B8306">
            <v>0</v>
          </cell>
          <cell r="C8306">
            <v>0</v>
          </cell>
          <cell r="D8306">
            <v>0</v>
          </cell>
          <cell r="E8306">
            <v>0</v>
          </cell>
          <cell r="G8306">
            <v>0</v>
          </cell>
          <cell r="H8306">
            <v>0</v>
          </cell>
          <cell r="J8306">
            <v>0</v>
          </cell>
          <cell r="L8306">
            <v>0</v>
          </cell>
        </row>
        <row r="8307">
          <cell r="A8307">
            <v>0</v>
          </cell>
          <cell r="B8307">
            <v>0</v>
          </cell>
          <cell r="C8307">
            <v>0</v>
          </cell>
          <cell r="D8307">
            <v>0</v>
          </cell>
          <cell r="E8307">
            <v>0</v>
          </cell>
          <cell r="G8307">
            <v>0</v>
          </cell>
          <cell r="H8307">
            <v>0</v>
          </cell>
          <cell r="J8307">
            <v>0</v>
          </cell>
          <cell r="L8307">
            <v>0</v>
          </cell>
        </row>
        <row r="8308">
          <cell r="A8308">
            <v>0</v>
          </cell>
          <cell r="B8308">
            <v>0</v>
          </cell>
          <cell r="C8308">
            <v>0</v>
          </cell>
          <cell r="D8308">
            <v>0</v>
          </cell>
          <cell r="E8308">
            <v>0</v>
          </cell>
          <cell r="G8308">
            <v>0</v>
          </cell>
          <cell r="H8308">
            <v>0</v>
          </cell>
          <cell r="J8308">
            <v>0</v>
          </cell>
          <cell r="L8308">
            <v>0</v>
          </cell>
        </row>
        <row r="8309">
          <cell r="A8309">
            <v>0</v>
          </cell>
          <cell r="B8309">
            <v>0</v>
          </cell>
          <cell r="C8309">
            <v>0</v>
          </cell>
          <cell r="D8309">
            <v>0</v>
          </cell>
          <cell r="E8309">
            <v>0</v>
          </cell>
          <cell r="G8309">
            <v>0</v>
          </cell>
          <cell r="H8309">
            <v>0</v>
          </cell>
          <cell r="J8309">
            <v>0</v>
          </cell>
          <cell r="L8309">
            <v>0</v>
          </cell>
        </row>
        <row r="8310">
          <cell r="A8310">
            <v>0</v>
          </cell>
          <cell r="B8310">
            <v>0</v>
          </cell>
          <cell r="C8310">
            <v>0</v>
          </cell>
          <cell r="D8310">
            <v>0</v>
          </cell>
          <cell r="E8310">
            <v>0</v>
          </cell>
          <cell r="G8310">
            <v>0</v>
          </cell>
          <cell r="H8310">
            <v>0</v>
          </cell>
          <cell r="J8310">
            <v>0</v>
          </cell>
          <cell r="L8310">
            <v>0</v>
          </cell>
        </row>
        <row r="8311">
          <cell r="A8311">
            <v>0</v>
          </cell>
          <cell r="B8311">
            <v>0</v>
          </cell>
          <cell r="C8311">
            <v>0</v>
          </cell>
          <cell r="D8311">
            <v>0</v>
          </cell>
          <cell r="E8311">
            <v>0</v>
          </cell>
          <cell r="G8311">
            <v>0</v>
          </cell>
          <cell r="H8311">
            <v>0</v>
          </cell>
          <cell r="J8311">
            <v>0</v>
          </cell>
          <cell r="L8311">
            <v>0</v>
          </cell>
        </row>
        <row r="8312">
          <cell r="A8312">
            <v>0</v>
          </cell>
          <cell r="B8312">
            <v>0</v>
          </cell>
          <cell r="C8312">
            <v>0</v>
          </cell>
          <cell r="D8312">
            <v>0</v>
          </cell>
          <cell r="E8312">
            <v>0</v>
          </cell>
          <cell r="G8312">
            <v>0</v>
          </cell>
          <cell r="H8312">
            <v>0</v>
          </cell>
          <cell r="J8312">
            <v>0</v>
          </cell>
          <cell r="L8312">
            <v>0</v>
          </cell>
        </row>
        <row r="8313">
          <cell r="A8313">
            <v>0</v>
          </cell>
          <cell r="B8313">
            <v>0</v>
          </cell>
          <cell r="C8313">
            <v>0</v>
          </cell>
          <cell r="D8313">
            <v>0</v>
          </cell>
          <cell r="E8313">
            <v>0</v>
          </cell>
          <cell r="G8313">
            <v>0</v>
          </cell>
          <cell r="H8313">
            <v>0</v>
          </cell>
          <cell r="J8313">
            <v>0</v>
          </cell>
          <cell r="L8313">
            <v>0</v>
          </cell>
        </row>
        <row r="8314">
          <cell r="A8314">
            <v>0</v>
          </cell>
          <cell r="B8314">
            <v>0</v>
          </cell>
          <cell r="C8314">
            <v>0</v>
          </cell>
          <cell r="D8314">
            <v>0</v>
          </cell>
          <cell r="E8314">
            <v>0</v>
          </cell>
          <cell r="G8314">
            <v>0</v>
          </cell>
          <cell r="H8314">
            <v>0</v>
          </cell>
          <cell r="J8314">
            <v>0</v>
          </cell>
          <cell r="L8314">
            <v>0</v>
          </cell>
        </row>
        <row r="8315">
          <cell r="A8315">
            <v>0</v>
          </cell>
          <cell r="B8315">
            <v>0</v>
          </cell>
          <cell r="C8315">
            <v>0</v>
          </cell>
          <cell r="D8315">
            <v>0</v>
          </cell>
          <cell r="E8315">
            <v>0</v>
          </cell>
          <cell r="G8315">
            <v>0</v>
          </cell>
          <cell r="H8315">
            <v>0</v>
          </cell>
          <cell r="J8315">
            <v>0</v>
          </cell>
          <cell r="L8315">
            <v>0</v>
          </cell>
        </row>
        <row r="8316">
          <cell r="A8316">
            <v>0</v>
          </cell>
          <cell r="B8316">
            <v>0</v>
          </cell>
          <cell r="C8316">
            <v>0</v>
          </cell>
          <cell r="D8316">
            <v>0</v>
          </cell>
          <cell r="E8316">
            <v>0</v>
          </cell>
          <cell r="G8316">
            <v>0</v>
          </cell>
          <cell r="H8316">
            <v>0</v>
          </cell>
          <cell r="J8316">
            <v>0</v>
          </cell>
          <cell r="L8316">
            <v>0</v>
          </cell>
        </row>
        <row r="8317">
          <cell r="A8317">
            <v>0</v>
          </cell>
          <cell r="B8317">
            <v>0</v>
          </cell>
          <cell r="C8317">
            <v>0</v>
          </cell>
          <cell r="D8317">
            <v>0</v>
          </cell>
          <cell r="E8317">
            <v>0</v>
          </cell>
          <cell r="G8317">
            <v>0</v>
          </cell>
          <cell r="H8317">
            <v>0</v>
          </cell>
          <cell r="J8317">
            <v>0</v>
          </cell>
          <cell r="L8317">
            <v>0</v>
          </cell>
        </row>
        <row r="8318">
          <cell r="A8318">
            <v>0</v>
          </cell>
          <cell r="B8318">
            <v>0</v>
          </cell>
          <cell r="C8318">
            <v>0</v>
          </cell>
          <cell r="D8318">
            <v>0</v>
          </cell>
          <cell r="E8318">
            <v>0</v>
          </cell>
          <cell r="G8318">
            <v>0</v>
          </cell>
          <cell r="H8318">
            <v>0</v>
          </cell>
          <cell r="J8318">
            <v>0</v>
          </cell>
          <cell r="L8318">
            <v>0</v>
          </cell>
        </row>
        <row r="8319">
          <cell r="A8319">
            <v>0</v>
          </cell>
          <cell r="B8319">
            <v>0</v>
          </cell>
          <cell r="C8319">
            <v>0</v>
          </cell>
          <cell r="D8319">
            <v>0</v>
          </cell>
          <cell r="E8319">
            <v>0</v>
          </cell>
          <cell r="G8319">
            <v>0</v>
          </cell>
          <cell r="H8319">
            <v>0</v>
          </cell>
          <cell r="J8319">
            <v>0</v>
          </cell>
          <cell r="L8319">
            <v>0</v>
          </cell>
        </row>
        <row r="8320">
          <cell r="A8320">
            <v>0</v>
          </cell>
          <cell r="B8320">
            <v>0</v>
          </cell>
          <cell r="C8320">
            <v>0</v>
          </cell>
          <cell r="D8320">
            <v>0</v>
          </cell>
          <cell r="E8320">
            <v>0</v>
          </cell>
          <cell r="G8320">
            <v>0</v>
          </cell>
          <cell r="H8320">
            <v>0</v>
          </cell>
          <cell r="J8320">
            <v>0</v>
          </cell>
          <cell r="L8320">
            <v>0</v>
          </cell>
        </row>
        <row r="8321">
          <cell r="A8321">
            <v>0</v>
          </cell>
          <cell r="B8321">
            <v>0</v>
          </cell>
          <cell r="C8321">
            <v>0</v>
          </cell>
          <cell r="D8321">
            <v>0</v>
          </cell>
          <cell r="E8321">
            <v>0</v>
          </cell>
          <cell r="G8321">
            <v>0</v>
          </cell>
          <cell r="H8321">
            <v>0</v>
          </cell>
          <cell r="J8321">
            <v>0</v>
          </cell>
          <cell r="L8321">
            <v>0</v>
          </cell>
        </row>
        <row r="8322">
          <cell r="A8322">
            <v>0</v>
          </cell>
          <cell r="B8322">
            <v>0</v>
          </cell>
          <cell r="C8322">
            <v>0</v>
          </cell>
          <cell r="D8322">
            <v>0</v>
          </cell>
          <cell r="E8322">
            <v>0</v>
          </cell>
          <cell r="G8322">
            <v>0</v>
          </cell>
          <cell r="H8322">
            <v>0</v>
          </cell>
          <cell r="J8322">
            <v>0</v>
          </cell>
          <cell r="L8322">
            <v>0</v>
          </cell>
        </row>
        <row r="8323">
          <cell r="A8323">
            <v>0</v>
          </cell>
          <cell r="B8323">
            <v>0</v>
          </cell>
          <cell r="C8323">
            <v>0</v>
          </cell>
          <cell r="D8323">
            <v>0</v>
          </cell>
          <cell r="E8323">
            <v>0</v>
          </cell>
          <cell r="G8323">
            <v>0</v>
          </cell>
          <cell r="H8323">
            <v>0</v>
          </cell>
          <cell r="J8323">
            <v>0</v>
          </cell>
          <cell r="L8323">
            <v>0</v>
          </cell>
        </row>
        <row r="8324">
          <cell r="A8324">
            <v>0</v>
          </cell>
          <cell r="B8324">
            <v>0</v>
          </cell>
          <cell r="C8324">
            <v>0</v>
          </cell>
          <cell r="D8324">
            <v>0</v>
          </cell>
          <cell r="E8324">
            <v>0</v>
          </cell>
          <cell r="G8324">
            <v>0</v>
          </cell>
          <cell r="H8324">
            <v>0</v>
          </cell>
          <cell r="J8324">
            <v>0</v>
          </cell>
          <cell r="L8324">
            <v>0</v>
          </cell>
        </row>
        <row r="8325">
          <cell r="A8325">
            <v>0</v>
          </cell>
          <cell r="B8325">
            <v>0</v>
          </cell>
          <cell r="C8325">
            <v>0</v>
          </cell>
          <cell r="D8325">
            <v>0</v>
          </cell>
          <cell r="E8325">
            <v>0</v>
          </cell>
          <cell r="G8325">
            <v>0</v>
          </cell>
          <cell r="H8325">
            <v>0</v>
          </cell>
          <cell r="J8325">
            <v>0</v>
          </cell>
          <cell r="L8325">
            <v>0</v>
          </cell>
        </row>
        <row r="8326">
          <cell r="A8326">
            <v>0</v>
          </cell>
          <cell r="B8326">
            <v>0</v>
          </cell>
          <cell r="C8326">
            <v>0</v>
          </cell>
          <cell r="D8326">
            <v>0</v>
          </cell>
          <cell r="E8326">
            <v>0</v>
          </cell>
          <cell r="G8326">
            <v>0</v>
          </cell>
          <cell r="H8326">
            <v>0</v>
          </cell>
          <cell r="J8326">
            <v>0</v>
          </cell>
          <cell r="L8326">
            <v>0</v>
          </cell>
        </row>
        <row r="8327">
          <cell r="A8327">
            <v>0</v>
          </cell>
          <cell r="B8327">
            <v>0</v>
          </cell>
          <cell r="C8327">
            <v>0</v>
          </cell>
          <cell r="D8327">
            <v>0</v>
          </cell>
          <cell r="E8327">
            <v>0</v>
          </cell>
          <cell r="G8327">
            <v>0</v>
          </cell>
          <cell r="H8327">
            <v>0</v>
          </cell>
          <cell r="J8327">
            <v>0</v>
          </cell>
          <cell r="L8327">
            <v>0</v>
          </cell>
        </row>
        <row r="8328">
          <cell r="A8328">
            <v>0</v>
          </cell>
          <cell r="B8328">
            <v>0</v>
          </cell>
          <cell r="C8328">
            <v>0</v>
          </cell>
          <cell r="D8328">
            <v>0</v>
          </cell>
          <cell r="E8328">
            <v>0</v>
          </cell>
          <cell r="G8328">
            <v>0</v>
          </cell>
          <cell r="H8328">
            <v>0</v>
          </cell>
          <cell r="J8328">
            <v>0</v>
          </cell>
          <cell r="L8328">
            <v>0</v>
          </cell>
        </row>
        <row r="8329">
          <cell r="A8329">
            <v>0</v>
          </cell>
          <cell r="B8329">
            <v>0</v>
          </cell>
          <cell r="C8329">
            <v>0</v>
          </cell>
          <cell r="D8329">
            <v>0</v>
          </cell>
          <cell r="E8329">
            <v>0</v>
          </cell>
          <cell r="G8329">
            <v>0</v>
          </cell>
          <cell r="H8329">
            <v>0</v>
          </cell>
          <cell r="J8329">
            <v>0</v>
          </cell>
          <cell r="L8329">
            <v>0</v>
          </cell>
        </row>
        <row r="8330">
          <cell r="A8330">
            <v>0</v>
          </cell>
          <cell r="B8330">
            <v>0</v>
          </cell>
          <cell r="C8330">
            <v>0</v>
          </cell>
          <cell r="D8330">
            <v>0</v>
          </cell>
          <cell r="E8330">
            <v>0</v>
          </cell>
          <cell r="G8330">
            <v>0</v>
          </cell>
          <cell r="H8330">
            <v>0</v>
          </cell>
          <cell r="J8330">
            <v>0</v>
          </cell>
          <cell r="L8330">
            <v>0</v>
          </cell>
        </row>
        <row r="8331">
          <cell r="A8331">
            <v>0</v>
          </cell>
          <cell r="B8331">
            <v>0</v>
          </cell>
          <cell r="C8331">
            <v>0</v>
          </cell>
          <cell r="D8331">
            <v>0</v>
          </cell>
          <cell r="E8331">
            <v>0</v>
          </cell>
          <cell r="G8331">
            <v>0</v>
          </cell>
          <cell r="H8331">
            <v>0</v>
          </cell>
          <cell r="J8331">
            <v>0</v>
          </cell>
          <cell r="L8331">
            <v>0</v>
          </cell>
        </row>
        <row r="8332">
          <cell r="A8332">
            <v>0</v>
          </cell>
          <cell r="B8332">
            <v>0</v>
          </cell>
          <cell r="C8332">
            <v>0</v>
          </cell>
          <cell r="D8332">
            <v>0</v>
          </cell>
          <cell r="E8332">
            <v>0</v>
          </cell>
          <cell r="G8332">
            <v>0</v>
          </cell>
          <cell r="H8332">
            <v>0</v>
          </cell>
          <cell r="J8332">
            <v>0</v>
          </cell>
          <cell r="L8332">
            <v>0</v>
          </cell>
        </row>
        <row r="8333">
          <cell r="A8333">
            <v>0</v>
          </cell>
          <cell r="B8333">
            <v>0</v>
          </cell>
          <cell r="C8333">
            <v>0</v>
          </cell>
          <cell r="D8333">
            <v>0</v>
          </cell>
          <cell r="E8333">
            <v>0</v>
          </cell>
          <cell r="G8333">
            <v>0</v>
          </cell>
          <cell r="H8333">
            <v>0</v>
          </cell>
          <cell r="J8333">
            <v>0</v>
          </cell>
          <cell r="L8333">
            <v>0</v>
          </cell>
        </row>
        <row r="8334">
          <cell r="A8334">
            <v>0</v>
          </cell>
          <cell r="B8334">
            <v>0</v>
          </cell>
          <cell r="C8334">
            <v>0</v>
          </cell>
          <cell r="D8334">
            <v>0</v>
          </cell>
          <cell r="E8334">
            <v>0</v>
          </cell>
          <cell r="G8334">
            <v>0</v>
          </cell>
          <cell r="H8334">
            <v>0</v>
          </cell>
          <cell r="J8334">
            <v>0</v>
          </cell>
          <cell r="L8334">
            <v>0</v>
          </cell>
        </row>
        <row r="8335">
          <cell r="A8335">
            <v>0</v>
          </cell>
          <cell r="B8335">
            <v>0</v>
          </cell>
          <cell r="C8335">
            <v>0</v>
          </cell>
          <cell r="D8335">
            <v>0</v>
          </cell>
          <cell r="E8335">
            <v>0</v>
          </cell>
          <cell r="G8335">
            <v>0</v>
          </cell>
          <cell r="H8335">
            <v>0</v>
          </cell>
          <cell r="J8335">
            <v>0</v>
          </cell>
          <cell r="L8335">
            <v>0</v>
          </cell>
        </row>
        <row r="8336">
          <cell r="A8336">
            <v>0</v>
          </cell>
          <cell r="B8336">
            <v>0</v>
          </cell>
          <cell r="C8336">
            <v>0</v>
          </cell>
          <cell r="D8336">
            <v>0</v>
          </cell>
          <cell r="E8336">
            <v>0</v>
          </cell>
          <cell r="G8336">
            <v>0</v>
          </cell>
          <cell r="H8336">
            <v>0</v>
          </cell>
          <cell r="J8336">
            <v>0</v>
          </cell>
          <cell r="L8336">
            <v>0</v>
          </cell>
        </row>
        <row r="8337">
          <cell r="A8337">
            <v>0</v>
          </cell>
          <cell r="B8337">
            <v>0</v>
          </cell>
          <cell r="C8337">
            <v>0</v>
          </cell>
          <cell r="D8337">
            <v>0</v>
          </cell>
          <cell r="E8337">
            <v>0</v>
          </cell>
          <cell r="G8337">
            <v>0</v>
          </cell>
          <cell r="H8337">
            <v>0</v>
          </cell>
          <cell r="J8337">
            <v>0</v>
          </cell>
          <cell r="L8337">
            <v>0</v>
          </cell>
        </row>
        <row r="8338">
          <cell r="A8338">
            <v>0</v>
          </cell>
          <cell r="B8338">
            <v>0</v>
          </cell>
          <cell r="C8338">
            <v>0</v>
          </cell>
          <cell r="D8338">
            <v>0</v>
          </cell>
          <cell r="E8338">
            <v>0</v>
          </cell>
          <cell r="G8338">
            <v>0</v>
          </cell>
          <cell r="H8338">
            <v>0</v>
          </cell>
          <cell r="J8338">
            <v>0</v>
          </cell>
          <cell r="L8338">
            <v>0</v>
          </cell>
        </row>
        <row r="8339">
          <cell r="A8339">
            <v>0</v>
          </cell>
          <cell r="B8339">
            <v>0</v>
          </cell>
          <cell r="C8339">
            <v>0</v>
          </cell>
          <cell r="D8339">
            <v>0</v>
          </cell>
          <cell r="E8339">
            <v>0</v>
          </cell>
          <cell r="G8339">
            <v>0</v>
          </cell>
          <cell r="H8339">
            <v>0</v>
          </cell>
          <cell r="J8339">
            <v>0</v>
          </cell>
          <cell r="L8339">
            <v>0</v>
          </cell>
        </row>
        <row r="8340">
          <cell r="A8340">
            <v>0</v>
          </cell>
          <cell r="B8340">
            <v>0</v>
          </cell>
          <cell r="C8340">
            <v>0</v>
          </cell>
          <cell r="D8340">
            <v>0</v>
          </cell>
          <cell r="E8340">
            <v>0</v>
          </cell>
          <cell r="G8340">
            <v>0</v>
          </cell>
          <cell r="H8340">
            <v>0</v>
          </cell>
          <cell r="J8340">
            <v>0</v>
          </cell>
          <cell r="L8340">
            <v>0</v>
          </cell>
        </row>
        <row r="8341">
          <cell r="A8341">
            <v>0</v>
          </cell>
          <cell r="B8341">
            <v>0</v>
          </cell>
          <cell r="C8341">
            <v>0</v>
          </cell>
          <cell r="D8341">
            <v>0</v>
          </cell>
          <cell r="E8341">
            <v>0</v>
          </cell>
          <cell r="G8341">
            <v>0</v>
          </cell>
          <cell r="H8341">
            <v>0</v>
          </cell>
          <cell r="J8341">
            <v>0</v>
          </cell>
          <cell r="L8341">
            <v>0</v>
          </cell>
        </row>
        <row r="8342">
          <cell r="A8342">
            <v>0</v>
          </cell>
          <cell r="B8342">
            <v>0</v>
          </cell>
          <cell r="C8342">
            <v>0</v>
          </cell>
          <cell r="D8342">
            <v>0</v>
          </cell>
          <cell r="E8342">
            <v>0</v>
          </cell>
          <cell r="G8342">
            <v>0</v>
          </cell>
          <cell r="H8342">
            <v>0</v>
          </cell>
          <cell r="J8342">
            <v>0</v>
          </cell>
          <cell r="L8342">
            <v>0</v>
          </cell>
        </row>
        <row r="8343">
          <cell r="A8343">
            <v>0</v>
          </cell>
          <cell r="B8343">
            <v>0</v>
          </cell>
          <cell r="C8343">
            <v>0</v>
          </cell>
          <cell r="D8343">
            <v>0</v>
          </cell>
          <cell r="E8343">
            <v>0</v>
          </cell>
          <cell r="G8343">
            <v>0</v>
          </cell>
          <cell r="H8343">
            <v>0</v>
          </cell>
          <cell r="J8343">
            <v>0</v>
          </cell>
          <cell r="L8343">
            <v>0</v>
          </cell>
        </row>
        <row r="8344">
          <cell r="A8344">
            <v>0</v>
          </cell>
          <cell r="B8344">
            <v>0</v>
          </cell>
          <cell r="C8344">
            <v>0</v>
          </cell>
          <cell r="D8344">
            <v>0</v>
          </cell>
          <cell r="E8344">
            <v>0</v>
          </cell>
          <cell r="G8344">
            <v>0</v>
          </cell>
          <cell r="H8344">
            <v>0</v>
          </cell>
          <cell r="J8344">
            <v>0</v>
          </cell>
          <cell r="L8344">
            <v>0</v>
          </cell>
        </row>
        <row r="8345">
          <cell r="A8345">
            <v>0</v>
          </cell>
          <cell r="B8345">
            <v>0</v>
          </cell>
          <cell r="C8345">
            <v>0</v>
          </cell>
          <cell r="D8345">
            <v>0</v>
          </cell>
          <cell r="E8345">
            <v>0</v>
          </cell>
          <cell r="G8345">
            <v>0</v>
          </cell>
          <cell r="H8345">
            <v>0</v>
          </cell>
          <cell r="J8345">
            <v>0</v>
          </cell>
          <cell r="L8345">
            <v>0</v>
          </cell>
        </row>
        <row r="8346">
          <cell r="A8346">
            <v>0</v>
          </cell>
          <cell r="B8346">
            <v>0</v>
          </cell>
          <cell r="C8346">
            <v>0</v>
          </cell>
          <cell r="D8346">
            <v>0</v>
          </cell>
          <cell r="E8346">
            <v>0</v>
          </cell>
          <cell r="G8346">
            <v>0</v>
          </cell>
          <cell r="H8346">
            <v>0</v>
          </cell>
          <cell r="J8346">
            <v>0</v>
          </cell>
          <cell r="L8346">
            <v>0</v>
          </cell>
        </row>
        <row r="8347">
          <cell r="A8347">
            <v>0</v>
          </cell>
          <cell r="B8347">
            <v>0</v>
          </cell>
          <cell r="C8347">
            <v>0</v>
          </cell>
          <cell r="D8347">
            <v>0</v>
          </cell>
          <cell r="E8347">
            <v>0</v>
          </cell>
          <cell r="G8347">
            <v>0</v>
          </cell>
          <cell r="H8347">
            <v>0</v>
          </cell>
          <cell r="J8347">
            <v>0</v>
          </cell>
          <cell r="L8347">
            <v>0</v>
          </cell>
        </row>
        <row r="8348">
          <cell r="A8348">
            <v>0</v>
          </cell>
          <cell r="B8348">
            <v>0</v>
          </cell>
          <cell r="C8348">
            <v>0</v>
          </cell>
          <cell r="D8348">
            <v>0</v>
          </cell>
          <cell r="E8348">
            <v>0</v>
          </cell>
          <cell r="G8348">
            <v>0</v>
          </cell>
          <cell r="H8348">
            <v>0</v>
          </cell>
          <cell r="J8348">
            <v>0</v>
          </cell>
          <cell r="L8348">
            <v>0</v>
          </cell>
        </row>
        <row r="8349">
          <cell r="A8349">
            <v>0</v>
          </cell>
          <cell r="B8349">
            <v>0</v>
          </cell>
          <cell r="C8349">
            <v>0</v>
          </cell>
          <cell r="D8349">
            <v>0</v>
          </cell>
          <cell r="E8349">
            <v>0</v>
          </cell>
          <cell r="G8349">
            <v>0</v>
          </cell>
          <cell r="H8349">
            <v>0</v>
          </cell>
          <cell r="J8349">
            <v>0</v>
          </cell>
          <cell r="L8349">
            <v>0</v>
          </cell>
        </row>
        <row r="8350">
          <cell r="A8350">
            <v>0</v>
          </cell>
          <cell r="B8350">
            <v>0</v>
          </cell>
          <cell r="C8350">
            <v>0</v>
          </cell>
          <cell r="D8350">
            <v>0</v>
          </cell>
          <cell r="E8350">
            <v>0</v>
          </cell>
          <cell r="G8350">
            <v>0</v>
          </cell>
          <cell r="H8350">
            <v>0</v>
          </cell>
          <cell r="J8350">
            <v>0</v>
          </cell>
          <cell r="L8350">
            <v>0</v>
          </cell>
        </row>
        <row r="8351">
          <cell r="A8351">
            <v>0</v>
          </cell>
          <cell r="B8351">
            <v>0</v>
          </cell>
          <cell r="C8351">
            <v>0</v>
          </cell>
          <cell r="D8351">
            <v>0</v>
          </cell>
          <cell r="E8351">
            <v>0</v>
          </cell>
          <cell r="G8351">
            <v>0</v>
          </cell>
          <cell r="H8351">
            <v>0</v>
          </cell>
          <cell r="J8351">
            <v>0</v>
          </cell>
          <cell r="L8351">
            <v>0</v>
          </cell>
        </row>
        <row r="8352">
          <cell r="A8352">
            <v>0</v>
          </cell>
          <cell r="B8352">
            <v>0</v>
          </cell>
          <cell r="C8352">
            <v>0</v>
          </cell>
          <cell r="D8352">
            <v>0</v>
          </cell>
          <cell r="E8352">
            <v>0</v>
          </cell>
          <cell r="G8352">
            <v>0</v>
          </cell>
          <cell r="H8352">
            <v>0</v>
          </cell>
          <cell r="J8352">
            <v>0</v>
          </cell>
          <cell r="L8352">
            <v>0</v>
          </cell>
        </row>
        <row r="8353">
          <cell r="A8353">
            <v>0</v>
          </cell>
          <cell r="B8353">
            <v>0</v>
          </cell>
          <cell r="C8353">
            <v>0</v>
          </cell>
          <cell r="D8353">
            <v>0</v>
          </cell>
          <cell r="E8353">
            <v>0</v>
          </cell>
          <cell r="G8353">
            <v>0</v>
          </cell>
          <cell r="H8353">
            <v>0</v>
          </cell>
          <cell r="J8353">
            <v>0</v>
          </cell>
          <cell r="L8353">
            <v>0</v>
          </cell>
        </row>
        <row r="8354">
          <cell r="A8354">
            <v>0</v>
          </cell>
          <cell r="B8354">
            <v>0</v>
          </cell>
          <cell r="C8354">
            <v>0</v>
          </cell>
          <cell r="D8354">
            <v>0</v>
          </cell>
          <cell r="E8354">
            <v>0</v>
          </cell>
          <cell r="G8354">
            <v>0</v>
          </cell>
          <cell r="H8354">
            <v>0</v>
          </cell>
          <cell r="J8354">
            <v>0</v>
          </cell>
          <cell r="L8354">
            <v>0</v>
          </cell>
        </row>
        <row r="8355">
          <cell r="A8355">
            <v>0</v>
          </cell>
          <cell r="B8355">
            <v>0</v>
          </cell>
          <cell r="C8355">
            <v>0</v>
          </cell>
          <cell r="D8355">
            <v>0</v>
          </cell>
          <cell r="E8355">
            <v>0</v>
          </cell>
          <cell r="G8355">
            <v>0</v>
          </cell>
          <cell r="H8355">
            <v>0</v>
          </cell>
          <cell r="J8355">
            <v>0</v>
          </cell>
          <cell r="L8355">
            <v>0</v>
          </cell>
        </row>
        <row r="8356">
          <cell r="A8356">
            <v>0</v>
          </cell>
          <cell r="B8356">
            <v>0</v>
          </cell>
          <cell r="C8356">
            <v>0</v>
          </cell>
          <cell r="D8356">
            <v>0</v>
          </cell>
          <cell r="E8356">
            <v>0</v>
          </cell>
          <cell r="G8356">
            <v>0</v>
          </cell>
          <cell r="H8356">
            <v>0</v>
          </cell>
          <cell r="J8356">
            <v>0</v>
          </cell>
          <cell r="L8356">
            <v>0</v>
          </cell>
        </row>
        <row r="8357">
          <cell r="A8357">
            <v>0</v>
          </cell>
          <cell r="B8357">
            <v>0</v>
          </cell>
          <cell r="C8357">
            <v>0</v>
          </cell>
          <cell r="D8357">
            <v>0</v>
          </cell>
          <cell r="E8357">
            <v>0</v>
          </cell>
          <cell r="G8357">
            <v>0</v>
          </cell>
          <cell r="H8357">
            <v>0</v>
          </cell>
          <cell r="J8357">
            <v>0</v>
          </cell>
          <cell r="L8357">
            <v>0</v>
          </cell>
        </row>
        <row r="8358">
          <cell r="A8358">
            <v>0</v>
          </cell>
          <cell r="B8358">
            <v>0</v>
          </cell>
          <cell r="C8358">
            <v>0</v>
          </cell>
          <cell r="D8358">
            <v>0</v>
          </cell>
          <cell r="E8358">
            <v>0</v>
          </cell>
          <cell r="G8358">
            <v>0</v>
          </cell>
          <cell r="H8358">
            <v>0</v>
          </cell>
          <cell r="J8358">
            <v>0</v>
          </cell>
          <cell r="L8358">
            <v>0</v>
          </cell>
        </row>
        <row r="8359">
          <cell r="A8359">
            <v>0</v>
          </cell>
          <cell r="B8359">
            <v>0</v>
          </cell>
          <cell r="C8359">
            <v>0</v>
          </cell>
          <cell r="D8359">
            <v>0</v>
          </cell>
          <cell r="E8359">
            <v>0</v>
          </cell>
          <cell r="G8359">
            <v>0</v>
          </cell>
          <cell r="H8359">
            <v>0</v>
          </cell>
          <cell r="J8359">
            <v>0</v>
          </cell>
          <cell r="L8359">
            <v>0</v>
          </cell>
        </row>
        <row r="8360">
          <cell r="A8360">
            <v>0</v>
          </cell>
          <cell r="B8360">
            <v>0</v>
          </cell>
          <cell r="C8360">
            <v>0</v>
          </cell>
          <cell r="D8360">
            <v>0</v>
          </cell>
          <cell r="E8360">
            <v>0</v>
          </cell>
          <cell r="G8360">
            <v>0</v>
          </cell>
          <cell r="H8360">
            <v>0</v>
          </cell>
          <cell r="J8360">
            <v>0</v>
          </cell>
          <cell r="L8360">
            <v>0</v>
          </cell>
        </row>
        <row r="8361">
          <cell r="A8361">
            <v>0</v>
          </cell>
          <cell r="B8361">
            <v>0</v>
          </cell>
          <cell r="C8361">
            <v>0</v>
          </cell>
          <cell r="D8361">
            <v>0</v>
          </cell>
          <cell r="E8361">
            <v>0</v>
          </cell>
          <cell r="G8361">
            <v>0</v>
          </cell>
          <cell r="H8361">
            <v>0</v>
          </cell>
          <cell r="J8361">
            <v>0</v>
          </cell>
          <cell r="L8361">
            <v>0</v>
          </cell>
        </row>
        <row r="8362">
          <cell r="A8362">
            <v>0</v>
          </cell>
          <cell r="B8362">
            <v>0</v>
          </cell>
          <cell r="C8362">
            <v>0</v>
          </cell>
          <cell r="D8362">
            <v>0</v>
          </cell>
          <cell r="E8362">
            <v>0</v>
          </cell>
          <cell r="G8362">
            <v>0</v>
          </cell>
          <cell r="H8362">
            <v>0</v>
          </cell>
          <cell r="J8362">
            <v>0</v>
          </cell>
          <cell r="L8362">
            <v>0</v>
          </cell>
        </row>
        <row r="8363">
          <cell r="A8363">
            <v>0</v>
          </cell>
          <cell r="B8363">
            <v>0</v>
          </cell>
          <cell r="C8363">
            <v>0</v>
          </cell>
          <cell r="D8363">
            <v>0</v>
          </cell>
          <cell r="E8363">
            <v>0</v>
          </cell>
          <cell r="G8363">
            <v>0</v>
          </cell>
          <cell r="H8363">
            <v>0</v>
          </cell>
          <cell r="J8363">
            <v>0</v>
          </cell>
          <cell r="L8363">
            <v>0</v>
          </cell>
        </row>
        <row r="8364">
          <cell r="A8364">
            <v>0</v>
          </cell>
          <cell r="B8364">
            <v>0</v>
          </cell>
          <cell r="C8364">
            <v>0</v>
          </cell>
          <cell r="D8364">
            <v>0</v>
          </cell>
          <cell r="E8364">
            <v>0</v>
          </cell>
          <cell r="G8364">
            <v>0</v>
          </cell>
          <cell r="H8364">
            <v>0</v>
          </cell>
          <cell r="J8364">
            <v>0</v>
          </cell>
          <cell r="L8364">
            <v>0</v>
          </cell>
        </row>
        <row r="8365">
          <cell r="A8365">
            <v>0</v>
          </cell>
          <cell r="B8365">
            <v>0</v>
          </cell>
          <cell r="C8365">
            <v>0</v>
          </cell>
          <cell r="D8365">
            <v>0</v>
          </cell>
          <cell r="E8365">
            <v>0</v>
          </cell>
          <cell r="G8365">
            <v>0</v>
          </cell>
          <cell r="H8365">
            <v>0</v>
          </cell>
          <cell r="J8365">
            <v>0</v>
          </cell>
          <cell r="L8365">
            <v>0</v>
          </cell>
        </row>
        <row r="8366">
          <cell r="A8366">
            <v>0</v>
          </cell>
          <cell r="B8366">
            <v>0</v>
          </cell>
          <cell r="C8366">
            <v>0</v>
          </cell>
          <cell r="D8366">
            <v>0</v>
          </cell>
          <cell r="E8366">
            <v>0</v>
          </cell>
          <cell r="G8366">
            <v>0</v>
          </cell>
          <cell r="H8366">
            <v>0</v>
          </cell>
          <cell r="J8366">
            <v>0</v>
          </cell>
          <cell r="L8366">
            <v>0</v>
          </cell>
        </row>
        <row r="8367">
          <cell r="A8367">
            <v>0</v>
          </cell>
          <cell r="B8367">
            <v>0</v>
          </cell>
          <cell r="C8367">
            <v>0</v>
          </cell>
          <cell r="D8367">
            <v>0</v>
          </cell>
          <cell r="E8367">
            <v>0</v>
          </cell>
          <cell r="G8367">
            <v>0</v>
          </cell>
          <cell r="H8367">
            <v>0</v>
          </cell>
          <cell r="J8367">
            <v>0</v>
          </cell>
          <cell r="L8367">
            <v>0</v>
          </cell>
        </row>
        <row r="8368">
          <cell r="A8368">
            <v>0</v>
          </cell>
          <cell r="B8368">
            <v>0</v>
          </cell>
          <cell r="C8368">
            <v>0</v>
          </cell>
          <cell r="D8368">
            <v>0</v>
          </cell>
          <cell r="E8368">
            <v>0</v>
          </cell>
          <cell r="G8368">
            <v>0</v>
          </cell>
          <cell r="H8368">
            <v>0</v>
          </cell>
          <cell r="J8368">
            <v>0</v>
          </cell>
          <cell r="L8368">
            <v>0</v>
          </cell>
        </row>
        <row r="8369">
          <cell r="A8369">
            <v>0</v>
          </cell>
          <cell r="B8369">
            <v>0</v>
          </cell>
          <cell r="C8369">
            <v>0</v>
          </cell>
          <cell r="D8369">
            <v>0</v>
          </cell>
          <cell r="E8369">
            <v>0</v>
          </cell>
          <cell r="G8369">
            <v>0</v>
          </cell>
          <cell r="H8369">
            <v>0</v>
          </cell>
          <cell r="J8369">
            <v>0</v>
          </cell>
          <cell r="L8369">
            <v>0</v>
          </cell>
        </row>
        <row r="8370">
          <cell r="A8370">
            <v>0</v>
          </cell>
          <cell r="B8370">
            <v>0</v>
          </cell>
          <cell r="C8370">
            <v>0</v>
          </cell>
          <cell r="D8370">
            <v>0</v>
          </cell>
          <cell r="E8370">
            <v>0</v>
          </cell>
          <cell r="G8370">
            <v>0</v>
          </cell>
          <cell r="H8370">
            <v>0</v>
          </cell>
          <cell r="J8370">
            <v>0</v>
          </cell>
          <cell r="L8370">
            <v>0</v>
          </cell>
        </row>
        <row r="8371">
          <cell r="A8371">
            <v>0</v>
          </cell>
          <cell r="B8371">
            <v>0</v>
          </cell>
          <cell r="C8371">
            <v>0</v>
          </cell>
          <cell r="D8371">
            <v>0</v>
          </cell>
          <cell r="E8371">
            <v>0</v>
          </cell>
          <cell r="G8371">
            <v>0</v>
          </cell>
          <cell r="H8371">
            <v>0</v>
          </cell>
          <cell r="J8371">
            <v>0</v>
          </cell>
          <cell r="L8371">
            <v>0</v>
          </cell>
        </row>
        <row r="8372">
          <cell r="A8372">
            <v>0</v>
          </cell>
          <cell r="B8372">
            <v>0</v>
          </cell>
          <cell r="C8372">
            <v>0</v>
          </cell>
          <cell r="D8372">
            <v>0</v>
          </cell>
          <cell r="E8372">
            <v>0</v>
          </cell>
          <cell r="G8372">
            <v>0</v>
          </cell>
          <cell r="H8372">
            <v>0</v>
          </cell>
          <cell r="J8372">
            <v>0</v>
          </cell>
          <cell r="L8372">
            <v>0</v>
          </cell>
        </row>
        <row r="8373">
          <cell r="A8373">
            <v>0</v>
          </cell>
          <cell r="B8373">
            <v>0</v>
          </cell>
          <cell r="C8373">
            <v>0</v>
          </cell>
          <cell r="D8373">
            <v>0</v>
          </cell>
          <cell r="E8373">
            <v>0</v>
          </cell>
          <cell r="G8373">
            <v>0</v>
          </cell>
          <cell r="H8373">
            <v>0</v>
          </cell>
          <cell r="J8373">
            <v>0</v>
          </cell>
          <cell r="L8373">
            <v>0</v>
          </cell>
        </row>
        <row r="8374">
          <cell r="A8374">
            <v>0</v>
          </cell>
          <cell r="B8374">
            <v>0</v>
          </cell>
          <cell r="C8374">
            <v>0</v>
          </cell>
          <cell r="D8374">
            <v>0</v>
          </cell>
          <cell r="E8374">
            <v>0</v>
          </cell>
          <cell r="G8374">
            <v>0</v>
          </cell>
          <cell r="H8374">
            <v>0</v>
          </cell>
          <cell r="J8374">
            <v>0</v>
          </cell>
          <cell r="L8374">
            <v>0</v>
          </cell>
        </row>
        <row r="8375">
          <cell r="A8375">
            <v>0</v>
          </cell>
          <cell r="B8375">
            <v>0</v>
          </cell>
          <cell r="C8375">
            <v>0</v>
          </cell>
          <cell r="D8375">
            <v>0</v>
          </cell>
          <cell r="E8375">
            <v>0</v>
          </cell>
          <cell r="G8375">
            <v>0</v>
          </cell>
          <cell r="H8375">
            <v>0</v>
          </cell>
          <cell r="J8375">
            <v>0</v>
          </cell>
          <cell r="L8375">
            <v>0</v>
          </cell>
        </row>
        <row r="8376">
          <cell r="A8376">
            <v>0</v>
          </cell>
          <cell r="B8376">
            <v>0</v>
          </cell>
          <cell r="C8376">
            <v>0</v>
          </cell>
          <cell r="D8376">
            <v>0</v>
          </cell>
          <cell r="E8376">
            <v>0</v>
          </cell>
          <cell r="G8376">
            <v>0</v>
          </cell>
          <cell r="H8376">
            <v>0</v>
          </cell>
          <cell r="J8376">
            <v>0</v>
          </cell>
          <cell r="L8376">
            <v>0</v>
          </cell>
        </row>
        <row r="8377">
          <cell r="A8377">
            <v>0</v>
          </cell>
          <cell r="B8377">
            <v>0</v>
          </cell>
          <cell r="C8377">
            <v>0</v>
          </cell>
          <cell r="D8377">
            <v>0</v>
          </cell>
          <cell r="E8377">
            <v>0</v>
          </cell>
          <cell r="G8377">
            <v>0</v>
          </cell>
          <cell r="H8377">
            <v>0</v>
          </cell>
          <cell r="J8377">
            <v>0</v>
          </cell>
          <cell r="L8377">
            <v>0</v>
          </cell>
        </row>
        <row r="8378">
          <cell r="A8378">
            <v>0</v>
          </cell>
          <cell r="B8378">
            <v>0</v>
          </cell>
          <cell r="C8378">
            <v>0</v>
          </cell>
          <cell r="D8378">
            <v>0</v>
          </cell>
          <cell r="E8378">
            <v>0</v>
          </cell>
          <cell r="G8378">
            <v>0</v>
          </cell>
          <cell r="H8378">
            <v>0</v>
          </cell>
          <cell r="J8378">
            <v>0</v>
          </cell>
          <cell r="L8378">
            <v>0</v>
          </cell>
        </row>
        <row r="8379">
          <cell r="A8379">
            <v>0</v>
          </cell>
          <cell r="B8379">
            <v>0</v>
          </cell>
          <cell r="C8379">
            <v>0</v>
          </cell>
          <cell r="D8379">
            <v>0</v>
          </cell>
          <cell r="E8379">
            <v>0</v>
          </cell>
          <cell r="G8379">
            <v>0</v>
          </cell>
          <cell r="H8379">
            <v>0</v>
          </cell>
          <cell r="J8379">
            <v>0</v>
          </cell>
          <cell r="L8379">
            <v>0</v>
          </cell>
        </row>
        <row r="8380">
          <cell r="A8380">
            <v>0</v>
          </cell>
          <cell r="B8380">
            <v>0</v>
          </cell>
          <cell r="C8380">
            <v>0</v>
          </cell>
          <cell r="D8380">
            <v>0</v>
          </cell>
          <cell r="E8380">
            <v>0</v>
          </cell>
          <cell r="G8380">
            <v>0</v>
          </cell>
          <cell r="H8380">
            <v>0</v>
          </cell>
          <cell r="J8380">
            <v>0</v>
          </cell>
          <cell r="L8380">
            <v>0</v>
          </cell>
        </row>
        <row r="8381">
          <cell r="A8381">
            <v>0</v>
          </cell>
          <cell r="B8381">
            <v>0</v>
          </cell>
          <cell r="C8381">
            <v>0</v>
          </cell>
          <cell r="D8381">
            <v>0</v>
          </cell>
          <cell r="E8381">
            <v>0</v>
          </cell>
          <cell r="G8381">
            <v>0</v>
          </cell>
          <cell r="H8381">
            <v>0</v>
          </cell>
          <cell r="J8381">
            <v>0</v>
          </cell>
          <cell r="L8381">
            <v>0</v>
          </cell>
        </row>
        <row r="8382">
          <cell r="A8382">
            <v>0</v>
          </cell>
          <cell r="B8382">
            <v>0</v>
          </cell>
          <cell r="C8382">
            <v>0</v>
          </cell>
          <cell r="D8382">
            <v>0</v>
          </cell>
          <cell r="E8382">
            <v>0</v>
          </cell>
          <cell r="G8382">
            <v>0</v>
          </cell>
          <cell r="H8382">
            <v>0</v>
          </cell>
          <cell r="J8382">
            <v>0</v>
          </cell>
          <cell r="L8382">
            <v>0</v>
          </cell>
        </row>
        <row r="8383">
          <cell r="A8383">
            <v>0</v>
          </cell>
          <cell r="B8383">
            <v>0</v>
          </cell>
          <cell r="C8383">
            <v>0</v>
          </cell>
          <cell r="D8383">
            <v>0</v>
          </cell>
          <cell r="E8383">
            <v>0</v>
          </cell>
          <cell r="G8383">
            <v>0</v>
          </cell>
          <cell r="H8383">
            <v>0</v>
          </cell>
          <cell r="J8383">
            <v>0</v>
          </cell>
          <cell r="L8383">
            <v>0</v>
          </cell>
        </row>
        <row r="8384">
          <cell r="A8384">
            <v>0</v>
          </cell>
          <cell r="B8384">
            <v>0</v>
          </cell>
          <cell r="C8384">
            <v>0</v>
          </cell>
          <cell r="D8384">
            <v>0</v>
          </cell>
          <cell r="E8384">
            <v>0</v>
          </cell>
          <cell r="G8384">
            <v>0</v>
          </cell>
          <cell r="H8384">
            <v>0</v>
          </cell>
          <cell r="J8384">
            <v>0</v>
          </cell>
          <cell r="L8384">
            <v>0</v>
          </cell>
        </row>
        <row r="8385">
          <cell r="A8385">
            <v>0</v>
          </cell>
          <cell r="B8385">
            <v>0</v>
          </cell>
          <cell r="C8385">
            <v>0</v>
          </cell>
          <cell r="D8385">
            <v>0</v>
          </cell>
          <cell r="E8385">
            <v>0</v>
          </cell>
          <cell r="G8385">
            <v>0</v>
          </cell>
          <cell r="H8385">
            <v>0</v>
          </cell>
          <cell r="J8385">
            <v>0</v>
          </cell>
          <cell r="L8385">
            <v>0</v>
          </cell>
        </row>
        <row r="8386">
          <cell r="A8386">
            <v>0</v>
          </cell>
          <cell r="B8386">
            <v>0</v>
          </cell>
          <cell r="C8386">
            <v>0</v>
          </cell>
          <cell r="D8386">
            <v>0</v>
          </cell>
          <cell r="E8386">
            <v>0</v>
          </cell>
          <cell r="G8386">
            <v>0</v>
          </cell>
          <cell r="H8386">
            <v>0</v>
          </cell>
          <cell r="J8386">
            <v>0</v>
          </cell>
          <cell r="L8386">
            <v>0</v>
          </cell>
        </row>
        <row r="8387">
          <cell r="A8387">
            <v>0</v>
          </cell>
          <cell r="B8387">
            <v>0</v>
          </cell>
          <cell r="C8387">
            <v>0</v>
          </cell>
          <cell r="D8387">
            <v>0</v>
          </cell>
          <cell r="E8387">
            <v>0</v>
          </cell>
          <cell r="G8387">
            <v>0</v>
          </cell>
          <cell r="H8387">
            <v>0</v>
          </cell>
          <cell r="J8387">
            <v>0</v>
          </cell>
          <cell r="L8387">
            <v>0</v>
          </cell>
        </row>
        <row r="8388">
          <cell r="A8388">
            <v>0</v>
          </cell>
          <cell r="B8388">
            <v>0</v>
          </cell>
          <cell r="C8388">
            <v>0</v>
          </cell>
          <cell r="D8388">
            <v>0</v>
          </cell>
          <cell r="E8388">
            <v>0</v>
          </cell>
          <cell r="G8388">
            <v>0</v>
          </cell>
          <cell r="H8388">
            <v>0</v>
          </cell>
          <cell r="J8388">
            <v>0</v>
          </cell>
          <cell r="L8388">
            <v>0</v>
          </cell>
        </row>
        <row r="8389">
          <cell r="A8389">
            <v>0</v>
          </cell>
          <cell r="B8389">
            <v>0</v>
          </cell>
          <cell r="C8389">
            <v>0</v>
          </cell>
          <cell r="D8389">
            <v>0</v>
          </cell>
          <cell r="E8389">
            <v>0</v>
          </cell>
          <cell r="G8389">
            <v>0</v>
          </cell>
          <cell r="H8389">
            <v>0</v>
          </cell>
          <cell r="J8389">
            <v>0</v>
          </cell>
          <cell r="L8389">
            <v>0</v>
          </cell>
        </row>
        <row r="8390">
          <cell r="A8390">
            <v>0</v>
          </cell>
          <cell r="B8390">
            <v>0</v>
          </cell>
          <cell r="C8390">
            <v>0</v>
          </cell>
          <cell r="D8390">
            <v>0</v>
          </cell>
          <cell r="E8390">
            <v>0</v>
          </cell>
          <cell r="G8390">
            <v>0</v>
          </cell>
          <cell r="H8390">
            <v>0</v>
          </cell>
          <cell r="J8390">
            <v>0</v>
          </cell>
          <cell r="L8390">
            <v>0</v>
          </cell>
        </row>
        <row r="8391">
          <cell r="A8391">
            <v>0</v>
          </cell>
          <cell r="B8391">
            <v>0</v>
          </cell>
          <cell r="C8391">
            <v>0</v>
          </cell>
          <cell r="D8391">
            <v>0</v>
          </cell>
          <cell r="E8391">
            <v>0</v>
          </cell>
          <cell r="G8391">
            <v>0</v>
          </cell>
          <cell r="H8391">
            <v>0</v>
          </cell>
          <cell r="J8391">
            <v>0</v>
          </cell>
          <cell r="L8391">
            <v>0</v>
          </cell>
        </row>
        <row r="8392">
          <cell r="A8392">
            <v>0</v>
          </cell>
          <cell r="B8392">
            <v>0</v>
          </cell>
          <cell r="C8392">
            <v>0</v>
          </cell>
          <cell r="D8392">
            <v>0</v>
          </cell>
          <cell r="E8392">
            <v>0</v>
          </cell>
          <cell r="G8392">
            <v>0</v>
          </cell>
          <cell r="H8392">
            <v>0</v>
          </cell>
          <cell r="J8392">
            <v>0</v>
          </cell>
          <cell r="L8392">
            <v>0</v>
          </cell>
        </row>
        <row r="8393">
          <cell r="A8393">
            <v>0</v>
          </cell>
          <cell r="B8393">
            <v>0</v>
          </cell>
          <cell r="C8393">
            <v>0</v>
          </cell>
          <cell r="D8393">
            <v>0</v>
          </cell>
          <cell r="E8393">
            <v>0</v>
          </cell>
          <cell r="G8393">
            <v>0</v>
          </cell>
          <cell r="H8393">
            <v>0</v>
          </cell>
          <cell r="J8393">
            <v>0</v>
          </cell>
          <cell r="L8393">
            <v>0</v>
          </cell>
        </row>
        <row r="8394">
          <cell r="A8394">
            <v>0</v>
          </cell>
          <cell r="B8394">
            <v>0</v>
          </cell>
          <cell r="C8394">
            <v>0</v>
          </cell>
          <cell r="D8394">
            <v>0</v>
          </cell>
          <cell r="E8394">
            <v>0</v>
          </cell>
          <cell r="G8394">
            <v>0</v>
          </cell>
          <cell r="H8394">
            <v>0</v>
          </cell>
          <cell r="J8394">
            <v>0</v>
          </cell>
          <cell r="L8394">
            <v>0</v>
          </cell>
        </row>
        <row r="8395">
          <cell r="A8395">
            <v>0</v>
          </cell>
          <cell r="B8395">
            <v>0</v>
          </cell>
          <cell r="C8395">
            <v>0</v>
          </cell>
          <cell r="D8395">
            <v>0</v>
          </cell>
          <cell r="E8395">
            <v>0</v>
          </cell>
          <cell r="G8395">
            <v>0</v>
          </cell>
          <cell r="H8395">
            <v>0</v>
          </cell>
          <cell r="J8395">
            <v>0</v>
          </cell>
          <cell r="L8395">
            <v>0</v>
          </cell>
        </row>
        <row r="8396">
          <cell r="A8396">
            <v>0</v>
          </cell>
          <cell r="B8396">
            <v>0</v>
          </cell>
          <cell r="C8396">
            <v>0</v>
          </cell>
          <cell r="D8396">
            <v>0</v>
          </cell>
          <cell r="E8396">
            <v>0</v>
          </cell>
          <cell r="G8396">
            <v>0</v>
          </cell>
          <cell r="H8396">
            <v>0</v>
          </cell>
          <cell r="J8396">
            <v>0</v>
          </cell>
          <cell r="L8396">
            <v>0</v>
          </cell>
        </row>
        <row r="8397">
          <cell r="A8397">
            <v>0</v>
          </cell>
          <cell r="B8397">
            <v>0</v>
          </cell>
          <cell r="C8397">
            <v>0</v>
          </cell>
          <cell r="D8397">
            <v>0</v>
          </cell>
          <cell r="E8397">
            <v>0</v>
          </cell>
          <cell r="G8397">
            <v>0</v>
          </cell>
          <cell r="H8397">
            <v>0</v>
          </cell>
          <cell r="J8397">
            <v>0</v>
          </cell>
          <cell r="L8397">
            <v>0</v>
          </cell>
        </row>
        <row r="8398">
          <cell r="A8398">
            <v>0</v>
          </cell>
          <cell r="B8398">
            <v>0</v>
          </cell>
          <cell r="C8398">
            <v>0</v>
          </cell>
          <cell r="D8398">
            <v>0</v>
          </cell>
          <cell r="E8398">
            <v>0</v>
          </cell>
          <cell r="G8398">
            <v>0</v>
          </cell>
          <cell r="H8398">
            <v>0</v>
          </cell>
          <cell r="J8398">
            <v>0</v>
          </cell>
          <cell r="L8398">
            <v>0</v>
          </cell>
        </row>
        <row r="8399">
          <cell r="A8399">
            <v>0</v>
          </cell>
          <cell r="B8399">
            <v>0</v>
          </cell>
          <cell r="C8399">
            <v>0</v>
          </cell>
          <cell r="D8399">
            <v>0</v>
          </cell>
          <cell r="E8399">
            <v>0</v>
          </cell>
          <cell r="G8399">
            <v>0</v>
          </cell>
          <cell r="H8399">
            <v>0</v>
          </cell>
          <cell r="J8399">
            <v>0</v>
          </cell>
          <cell r="L8399">
            <v>0</v>
          </cell>
        </row>
        <row r="8400">
          <cell r="A8400">
            <v>0</v>
          </cell>
          <cell r="B8400">
            <v>0</v>
          </cell>
          <cell r="C8400">
            <v>0</v>
          </cell>
          <cell r="D8400">
            <v>0</v>
          </cell>
          <cell r="E8400">
            <v>0</v>
          </cell>
          <cell r="G8400">
            <v>0</v>
          </cell>
          <cell r="H8400">
            <v>0</v>
          </cell>
          <cell r="J8400">
            <v>0</v>
          </cell>
          <cell r="L8400">
            <v>0</v>
          </cell>
        </row>
        <row r="8401">
          <cell r="A8401">
            <v>0</v>
          </cell>
          <cell r="B8401">
            <v>0</v>
          </cell>
          <cell r="C8401">
            <v>0</v>
          </cell>
          <cell r="D8401">
            <v>0</v>
          </cell>
          <cell r="E8401">
            <v>0</v>
          </cell>
          <cell r="G8401">
            <v>0</v>
          </cell>
          <cell r="H8401">
            <v>0</v>
          </cell>
          <cell r="J8401">
            <v>0</v>
          </cell>
          <cell r="L8401">
            <v>0</v>
          </cell>
        </row>
        <row r="8402">
          <cell r="A8402">
            <v>0</v>
          </cell>
          <cell r="B8402">
            <v>0</v>
          </cell>
          <cell r="C8402">
            <v>0</v>
          </cell>
          <cell r="D8402">
            <v>0</v>
          </cell>
          <cell r="E8402">
            <v>0</v>
          </cell>
          <cell r="G8402">
            <v>0</v>
          </cell>
          <cell r="H8402">
            <v>0</v>
          </cell>
          <cell r="J8402">
            <v>0</v>
          </cell>
          <cell r="L8402">
            <v>0</v>
          </cell>
        </row>
        <row r="8403">
          <cell r="A8403">
            <v>0</v>
          </cell>
          <cell r="B8403">
            <v>0</v>
          </cell>
          <cell r="C8403">
            <v>0</v>
          </cell>
          <cell r="D8403">
            <v>0</v>
          </cell>
          <cell r="E8403">
            <v>0</v>
          </cell>
          <cell r="G8403">
            <v>0</v>
          </cell>
          <cell r="H8403">
            <v>0</v>
          </cell>
          <cell r="J8403">
            <v>0</v>
          </cell>
          <cell r="L8403">
            <v>0</v>
          </cell>
        </row>
        <row r="8404">
          <cell r="A8404">
            <v>0</v>
          </cell>
          <cell r="B8404">
            <v>0</v>
          </cell>
          <cell r="C8404">
            <v>0</v>
          </cell>
          <cell r="D8404">
            <v>0</v>
          </cell>
          <cell r="E8404">
            <v>0</v>
          </cell>
          <cell r="G8404">
            <v>0</v>
          </cell>
          <cell r="H8404">
            <v>0</v>
          </cell>
          <cell r="J8404">
            <v>0</v>
          </cell>
          <cell r="L8404">
            <v>0</v>
          </cell>
        </row>
        <row r="8405">
          <cell r="A8405">
            <v>0</v>
          </cell>
          <cell r="B8405">
            <v>0</v>
          </cell>
          <cell r="C8405">
            <v>0</v>
          </cell>
          <cell r="D8405">
            <v>0</v>
          </cell>
          <cell r="E8405">
            <v>0</v>
          </cell>
          <cell r="G8405">
            <v>0</v>
          </cell>
          <cell r="H8405">
            <v>0</v>
          </cell>
          <cell r="J8405">
            <v>0</v>
          </cell>
          <cell r="L8405">
            <v>0</v>
          </cell>
        </row>
        <row r="8406">
          <cell r="A8406">
            <v>0</v>
          </cell>
          <cell r="B8406">
            <v>0</v>
          </cell>
          <cell r="C8406">
            <v>0</v>
          </cell>
          <cell r="D8406">
            <v>0</v>
          </cell>
          <cell r="E8406">
            <v>0</v>
          </cell>
          <cell r="G8406">
            <v>0</v>
          </cell>
          <cell r="H8406">
            <v>0</v>
          </cell>
          <cell r="J8406">
            <v>0</v>
          </cell>
          <cell r="L8406">
            <v>0</v>
          </cell>
        </row>
        <row r="8407">
          <cell r="A8407">
            <v>0</v>
          </cell>
          <cell r="B8407">
            <v>0</v>
          </cell>
          <cell r="C8407">
            <v>0</v>
          </cell>
          <cell r="D8407">
            <v>0</v>
          </cell>
          <cell r="E8407">
            <v>0</v>
          </cell>
          <cell r="G8407">
            <v>0</v>
          </cell>
          <cell r="H8407">
            <v>0</v>
          </cell>
          <cell r="J8407">
            <v>0</v>
          </cell>
          <cell r="L8407">
            <v>0</v>
          </cell>
        </row>
        <row r="8408">
          <cell r="A8408">
            <v>0</v>
          </cell>
          <cell r="B8408">
            <v>0</v>
          </cell>
          <cell r="C8408">
            <v>0</v>
          </cell>
          <cell r="D8408">
            <v>0</v>
          </cell>
          <cell r="E8408">
            <v>0</v>
          </cell>
          <cell r="G8408">
            <v>0</v>
          </cell>
          <cell r="H8408">
            <v>0</v>
          </cell>
          <cell r="J8408">
            <v>0</v>
          </cell>
          <cell r="L8408">
            <v>0</v>
          </cell>
        </row>
        <row r="8409">
          <cell r="A8409">
            <v>0</v>
          </cell>
          <cell r="B8409">
            <v>0</v>
          </cell>
          <cell r="C8409">
            <v>0</v>
          </cell>
          <cell r="D8409">
            <v>0</v>
          </cell>
          <cell r="E8409">
            <v>0</v>
          </cell>
          <cell r="G8409">
            <v>0</v>
          </cell>
          <cell r="H8409">
            <v>0</v>
          </cell>
          <cell r="J8409">
            <v>0</v>
          </cell>
          <cell r="L8409">
            <v>0</v>
          </cell>
        </row>
        <row r="8410">
          <cell r="A8410">
            <v>0</v>
          </cell>
          <cell r="B8410">
            <v>0</v>
          </cell>
          <cell r="C8410">
            <v>0</v>
          </cell>
          <cell r="D8410">
            <v>0</v>
          </cell>
          <cell r="E8410">
            <v>0</v>
          </cell>
          <cell r="G8410">
            <v>0</v>
          </cell>
          <cell r="H8410">
            <v>0</v>
          </cell>
          <cell r="J8410">
            <v>0</v>
          </cell>
          <cell r="L8410">
            <v>0</v>
          </cell>
        </row>
        <row r="8411">
          <cell r="A8411">
            <v>0</v>
          </cell>
          <cell r="B8411">
            <v>0</v>
          </cell>
          <cell r="C8411">
            <v>0</v>
          </cell>
          <cell r="D8411">
            <v>0</v>
          </cell>
          <cell r="E8411">
            <v>0</v>
          </cell>
          <cell r="G8411">
            <v>0</v>
          </cell>
          <cell r="H8411">
            <v>0</v>
          </cell>
          <cell r="J8411">
            <v>0</v>
          </cell>
          <cell r="L8411">
            <v>0</v>
          </cell>
        </row>
        <row r="8412">
          <cell r="A8412">
            <v>0</v>
          </cell>
          <cell r="B8412">
            <v>0</v>
          </cell>
          <cell r="C8412">
            <v>0</v>
          </cell>
          <cell r="D8412">
            <v>0</v>
          </cell>
          <cell r="E8412">
            <v>0</v>
          </cell>
          <cell r="G8412">
            <v>0</v>
          </cell>
          <cell r="H8412">
            <v>0</v>
          </cell>
          <cell r="J8412">
            <v>0</v>
          </cell>
          <cell r="L8412">
            <v>0</v>
          </cell>
        </row>
        <row r="8413">
          <cell r="A8413">
            <v>0</v>
          </cell>
          <cell r="B8413">
            <v>0</v>
          </cell>
          <cell r="C8413">
            <v>0</v>
          </cell>
          <cell r="D8413">
            <v>0</v>
          </cell>
          <cell r="E8413">
            <v>0</v>
          </cell>
          <cell r="G8413">
            <v>0</v>
          </cell>
          <cell r="H8413">
            <v>0</v>
          </cell>
          <cell r="J8413">
            <v>0</v>
          </cell>
          <cell r="L8413">
            <v>0</v>
          </cell>
        </row>
        <row r="8414">
          <cell r="A8414">
            <v>0</v>
          </cell>
          <cell r="B8414">
            <v>0</v>
          </cell>
          <cell r="C8414">
            <v>0</v>
          </cell>
          <cell r="D8414">
            <v>0</v>
          </cell>
          <cell r="E8414">
            <v>0</v>
          </cell>
          <cell r="G8414">
            <v>0</v>
          </cell>
          <cell r="H8414">
            <v>0</v>
          </cell>
          <cell r="J8414">
            <v>0</v>
          </cell>
          <cell r="L8414">
            <v>0</v>
          </cell>
        </row>
        <row r="8415">
          <cell r="A8415">
            <v>0</v>
          </cell>
          <cell r="B8415">
            <v>0</v>
          </cell>
          <cell r="C8415">
            <v>0</v>
          </cell>
          <cell r="D8415">
            <v>0</v>
          </cell>
          <cell r="E8415">
            <v>0</v>
          </cell>
          <cell r="G8415">
            <v>0</v>
          </cell>
          <cell r="H8415">
            <v>0</v>
          </cell>
          <cell r="J8415">
            <v>0</v>
          </cell>
          <cell r="L8415">
            <v>0</v>
          </cell>
        </row>
        <row r="8416">
          <cell r="A8416">
            <v>0</v>
          </cell>
          <cell r="B8416">
            <v>0</v>
          </cell>
          <cell r="C8416">
            <v>0</v>
          </cell>
          <cell r="D8416">
            <v>0</v>
          </cell>
          <cell r="E8416">
            <v>0</v>
          </cell>
          <cell r="G8416">
            <v>0</v>
          </cell>
          <cell r="H8416">
            <v>0</v>
          </cell>
          <cell r="J8416">
            <v>0</v>
          </cell>
          <cell r="L8416">
            <v>0</v>
          </cell>
        </row>
        <row r="8417">
          <cell r="A8417">
            <v>0</v>
          </cell>
          <cell r="B8417">
            <v>0</v>
          </cell>
          <cell r="C8417">
            <v>0</v>
          </cell>
          <cell r="D8417">
            <v>0</v>
          </cell>
          <cell r="E8417">
            <v>0</v>
          </cell>
          <cell r="G8417">
            <v>0</v>
          </cell>
          <cell r="H8417">
            <v>0</v>
          </cell>
          <cell r="J8417">
            <v>0</v>
          </cell>
          <cell r="L8417">
            <v>0</v>
          </cell>
        </row>
        <row r="8418">
          <cell r="A8418">
            <v>0</v>
          </cell>
          <cell r="B8418">
            <v>0</v>
          </cell>
          <cell r="C8418">
            <v>0</v>
          </cell>
          <cell r="D8418">
            <v>0</v>
          </cell>
          <cell r="E8418">
            <v>0</v>
          </cell>
          <cell r="G8418">
            <v>0</v>
          </cell>
          <cell r="H8418">
            <v>0</v>
          </cell>
          <cell r="J8418">
            <v>0</v>
          </cell>
          <cell r="L8418">
            <v>0</v>
          </cell>
        </row>
        <row r="8419">
          <cell r="A8419">
            <v>0</v>
          </cell>
          <cell r="B8419">
            <v>0</v>
          </cell>
          <cell r="C8419">
            <v>0</v>
          </cell>
          <cell r="D8419">
            <v>0</v>
          </cell>
          <cell r="E8419">
            <v>0</v>
          </cell>
          <cell r="G8419">
            <v>0</v>
          </cell>
          <cell r="H8419">
            <v>0</v>
          </cell>
          <cell r="J8419">
            <v>0</v>
          </cell>
          <cell r="L8419">
            <v>0</v>
          </cell>
        </row>
        <row r="8420">
          <cell r="A8420">
            <v>0</v>
          </cell>
          <cell r="B8420">
            <v>0</v>
          </cell>
          <cell r="C8420">
            <v>0</v>
          </cell>
          <cell r="D8420">
            <v>0</v>
          </cell>
          <cell r="E8420">
            <v>0</v>
          </cell>
          <cell r="G8420">
            <v>0</v>
          </cell>
          <cell r="H8420">
            <v>0</v>
          </cell>
          <cell r="J8420">
            <v>0</v>
          </cell>
          <cell r="L8420">
            <v>0</v>
          </cell>
        </row>
        <row r="8421">
          <cell r="A8421">
            <v>0</v>
          </cell>
          <cell r="B8421">
            <v>0</v>
          </cell>
          <cell r="C8421">
            <v>0</v>
          </cell>
          <cell r="D8421">
            <v>0</v>
          </cell>
          <cell r="E8421">
            <v>0</v>
          </cell>
          <cell r="G8421">
            <v>0</v>
          </cell>
          <cell r="H8421">
            <v>0</v>
          </cell>
          <cell r="J8421">
            <v>0</v>
          </cell>
          <cell r="L8421">
            <v>0</v>
          </cell>
        </row>
        <row r="8422">
          <cell r="A8422">
            <v>0</v>
          </cell>
          <cell r="B8422">
            <v>0</v>
          </cell>
          <cell r="C8422">
            <v>0</v>
          </cell>
          <cell r="D8422">
            <v>0</v>
          </cell>
          <cell r="E8422">
            <v>0</v>
          </cell>
          <cell r="G8422">
            <v>0</v>
          </cell>
          <cell r="H8422">
            <v>0</v>
          </cell>
          <cell r="J8422">
            <v>0</v>
          </cell>
          <cell r="L8422">
            <v>0</v>
          </cell>
        </row>
        <row r="8423">
          <cell r="A8423">
            <v>0</v>
          </cell>
          <cell r="B8423">
            <v>0</v>
          </cell>
          <cell r="C8423">
            <v>0</v>
          </cell>
          <cell r="D8423">
            <v>0</v>
          </cell>
          <cell r="E8423">
            <v>0</v>
          </cell>
          <cell r="G8423">
            <v>0</v>
          </cell>
          <cell r="H8423">
            <v>0</v>
          </cell>
          <cell r="J8423">
            <v>0</v>
          </cell>
          <cell r="L8423">
            <v>0</v>
          </cell>
        </row>
        <row r="8424">
          <cell r="A8424">
            <v>0</v>
          </cell>
          <cell r="B8424">
            <v>0</v>
          </cell>
          <cell r="C8424">
            <v>0</v>
          </cell>
          <cell r="D8424">
            <v>0</v>
          </cell>
          <cell r="E8424">
            <v>0</v>
          </cell>
          <cell r="G8424">
            <v>0</v>
          </cell>
          <cell r="H8424">
            <v>0</v>
          </cell>
          <cell r="J8424">
            <v>0</v>
          </cell>
          <cell r="L8424">
            <v>0</v>
          </cell>
        </row>
        <row r="8425">
          <cell r="A8425">
            <v>0</v>
          </cell>
          <cell r="B8425">
            <v>0</v>
          </cell>
          <cell r="C8425">
            <v>0</v>
          </cell>
          <cell r="D8425">
            <v>0</v>
          </cell>
          <cell r="E8425">
            <v>0</v>
          </cell>
          <cell r="G8425">
            <v>0</v>
          </cell>
          <cell r="H8425">
            <v>0</v>
          </cell>
          <cell r="J8425">
            <v>0</v>
          </cell>
          <cell r="L8425">
            <v>0</v>
          </cell>
        </row>
        <row r="8426">
          <cell r="A8426">
            <v>0</v>
          </cell>
          <cell r="B8426">
            <v>0</v>
          </cell>
          <cell r="C8426">
            <v>0</v>
          </cell>
          <cell r="D8426">
            <v>0</v>
          </cell>
          <cell r="E8426">
            <v>0</v>
          </cell>
          <cell r="G8426">
            <v>0</v>
          </cell>
          <cell r="H8426">
            <v>0</v>
          </cell>
          <cell r="J8426">
            <v>0</v>
          </cell>
          <cell r="L8426">
            <v>0</v>
          </cell>
        </row>
        <row r="8427">
          <cell r="A8427">
            <v>0</v>
          </cell>
          <cell r="B8427">
            <v>0</v>
          </cell>
          <cell r="C8427">
            <v>0</v>
          </cell>
          <cell r="D8427">
            <v>0</v>
          </cell>
          <cell r="E8427">
            <v>0</v>
          </cell>
          <cell r="G8427">
            <v>0</v>
          </cell>
          <cell r="H8427">
            <v>0</v>
          </cell>
          <cell r="J8427">
            <v>0</v>
          </cell>
          <cell r="L8427">
            <v>0</v>
          </cell>
        </row>
        <row r="8428">
          <cell r="A8428">
            <v>0</v>
          </cell>
          <cell r="B8428">
            <v>0</v>
          </cell>
          <cell r="C8428">
            <v>0</v>
          </cell>
          <cell r="D8428">
            <v>0</v>
          </cell>
          <cell r="E8428">
            <v>0</v>
          </cell>
          <cell r="G8428">
            <v>0</v>
          </cell>
          <cell r="H8428">
            <v>0</v>
          </cell>
          <cell r="J8428">
            <v>0</v>
          </cell>
          <cell r="L8428">
            <v>0</v>
          </cell>
        </row>
        <row r="8429">
          <cell r="A8429">
            <v>0</v>
          </cell>
          <cell r="B8429">
            <v>0</v>
          </cell>
          <cell r="C8429">
            <v>0</v>
          </cell>
          <cell r="D8429">
            <v>0</v>
          </cell>
          <cell r="E8429">
            <v>0</v>
          </cell>
          <cell r="G8429">
            <v>0</v>
          </cell>
          <cell r="H8429">
            <v>0</v>
          </cell>
          <cell r="J8429">
            <v>0</v>
          </cell>
          <cell r="L8429">
            <v>0</v>
          </cell>
        </row>
        <row r="8430">
          <cell r="A8430">
            <v>0</v>
          </cell>
          <cell r="B8430">
            <v>0</v>
          </cell>
          <cell r="C8430">
            <v>0</v>
          </cell>
          <cell r="D8430">
            <v>0</v>
          </cell>
          <cell r="E8430">
            <v>0</v>
          </cell>
          <cell r="G8430">
            <v>0</v>
          </cell>
          <cell r="H8430">
            <v>0</v>
          </cell>
          <cell r="J8430">
            <v>0</v>
          </cell>
          <cell r="L8430">
            <v>0</v>
          </cell>
        </row>
        <row r="8431">
          <cell r="A8431">
            <v>0</v>
          </cell>
          <cell r="B8431">
            <v>0</v>
          </cell>
          <cell r="C8431">
            <v>0</v>
          </cell>
          <cell r="D8431">
            <v>0</v>
          </cell>
          <cell r="E8431">
            <v>0</v>
          </cell>
          <cell r="G8431">
            <v>0</v>
          </cell>
          <cell r="H8431">
            <v>0</v>
          </cell>
          <cell r="J8431">
            <v>0</v>
          </cell>
          <cell r="L8431">
            <v>0</v>
          </cell>
        </row>
        <row r="8432">
          <cell r="A8432">
            <v>0</v>
          </cell>
          <cell r="B8432">
            <v>0</v>
          </cell>
          <cell r="C8432">
            <v>0</v>
          </cell>
          <cell r="D8432">
            <v>0</v>
          </cell>
          <cell r="E8432">
            <v>0</v>
          </cell>
          <cell r="G8432">
            <v>0</v>
          </cell>
          <cell r="H8432">
            <v>0</v>
          </cell>
          <cell r="J8432">
            <v>0</v>
          </cell>
          <cell r="L8432">
            <v>0</v>
          </cell>
        </row>
        <row r="8433">
          <cell r="A8433">
            <v>0</v>
          </cell>
          <cell r="B8433">
            <v>0</v>
          </cell>
          <cell r="C8433">
            <v>0</v>
          </cell>
          <cell r="D8433">
            <v>0</v>
          </cell>
          <cell r="E8433">
            <v>0</v>
          </cell>
          <cell r="G8433">
            <v>0</v>
          </cell>
          <cell r="H8433">
            <v>0</v>
          </cell>
          <cell r="J8433">
            <v>0</v>
          </cell>
          <cell r="L8433">
            <v>0</v>
          </cell>
        </row>
        <row r="8434">
          <cell r="A8434">
            <v>0</v>
          </cell>
          <cell r="B8434">
            <v>0</v>
          </cell>
          <cell r="C8434">
            <v>0</v>
          </cell>
          <cell r="D8434">
            <v>0</v>
          </cell>
          <cell r="E8434">
            <v>0</v>
          </cell>
          <cell r="G8434">
            <v>0</v>
          </cell>
          <cell r="H8434">
            <v>0</v>
          </cell>
          <cell r="J8434">
            <v>0</v>
          </cell>
          <cell r="L8434">
            <v>0</v>
          </cell>
        </row>
        <row r="8435">
          <cell r="A8435">
            <v>0</v>
          </cell>
          <cell r="B8435">
            <v>0</v>
          </cell>
          <cell r="C8435">
            <v>0</v>
          </cell>
          <cell r="D8435">
            <v>0</v>
          </cell>
          <cell r="E8435">
            <v>0</v>
          </cell>
          <cell r="G8435">
            <v>0</v>
          </cell>
          <cell r="H8435">
            <v>0</v>
          </cell>
          <cell r="J8435">
            <v>0</v>
          </cell>
          <cell r="L8435">
            <v>0</v>
          </cell>
        </row>
        <row r="8436">
          <cell r="A8436">
            <v>0</v>
          </cell>
          <cell r="B8436">
            <v>0</v>
          </cell>
          <cell r="C8436">
            <v>0</v>
          </cell>
          <cell r="D8436">
            <v>0</v>
          </cell>
          <cell r="E8436">
            <v>0</v>
          </cell>
          <cell r="G8436">
            <v>0</v>
          </cell>
          <cell r="H8436">
            <v>0</v>
          </cell>
          <cell r="J8436">
            <v>0</v>
          </cell>
          <cell r="L8436">
            <v>0</v>
          </cell>
        </row>
        <row r="8437">
          <cell r="A8437">
            <v>0</v>
          </cell>
          <cell r="B8437">
            <v>0</v>
          </cell>
          <cell r="C8437">
            <v>0</v>
          </cell>
          <cell r="D8437">
            <v>0</v>
          </cell>
          <cell r="E8437">
            <v>0</v>
          </cell>
          <cell r="G8437">
            <v>0</v>
          </cell>
          <cell r="H8437">
            <v>0</v>
          </cell>
          <cell r="J8437">
            <v>0</v>
          </cell>
          <cell r="L8437">
            <v>0</v>
          </cell>
        </row>
        <row r="8438">
          <cell r="A8438">
            <v>0</v>
          </cell>
          <cell r="B8438">
            <v>0</v>
          </cell>
          <cell r="C8438">
            <v>0</v>
          </cell>
          <cell r="D8438">
            <v>0</v>
          </cell>
          <cell r="E8438">
            <v>0</v>
          </cell>
          <cell r="G8438">
            <v>0</v>
          </cell>
          <cell r="H8438">
            <v>0</v>
          </cell>
          <cell r="J8438">
            <v>0</v>
          </cell>
          <cell r="L8438">
            <v>0</v>
          </cell>
        </row>
        <row r="8439">
          <cell r="A8439">
            <v>0</v>
          </cell>
          <cell r="B8439">
            <v>0</v>
          </cell>
          <cell r="C8439">
            <v>0</v>
          </cell>
          <cell r="D8439">
            <v>0</v>
          </cell>
          <cell r="E8439">
            <v>0</v>
          </cell>
          <cell r="G8439">
            <v>0</v>
          </cell>
          <cell r="H8439">
            <v>0</v>
          </cell>
          <cell r="J8439">
            <v>0</v>
          </cell>
          <cell r="L8439">
            <v>0</v>
          </cell>
        </row>
        <row r="8440">
          <cell r="A8440">
            <v>0</v>
          </cell>
          <cell r="B8440">
            <v>0</v>
          </cell>
          <cell r="C8440">
            <v>0</v>
          </cell>
          <cell r="D8440">
            <v>0</v>
          </cell>
          <cell r="E8440">
            <v>0</v>
          </cell>
          <cell r="G8440">
            <v>0</v>
          </cell>
          <cell r="H8440">
            <v>0</v>
          </cell>
          <cell r="J8440">
            <v>0</v>
          </cell>
          <cell r="L8440">
            <v>0</v>
          </cell>
        </row>
        <row r="8441">
          <cell r="A8441">
            <v>0</v>
          </cell>
          <cell r="B8441">
            <v>0</v>
          </cell>
          <cell r="C8441">
            <v>0</v>
          </cell>
          <cell r="D8441">
            <v>0</v>
          </cell>
          <cell r="E8441">
            <v>0</v>
          </cell>
          <cell r="G8441">
            <v>0</v>
          </cell>
          <cell r="H8441">
            <v>0</v>
          </cell>
          <cell r="J8441">
            <v>0</v>
          </cell>
          <cell r="L8441">
            <v>0</v>
          </cell>
        </row>
        <row r="8442">
          <cell r="A8442">
            <v>0</v>
          </cell>
          <cell r="B8442">
            <v>0</v>
          </cell>
          <cell r="C8442">
            <v>0</v>
          </cell>
          <cell r="D8442">
            <v>0</v>
          </cell>
          <cell r="E8442">
            <v>0</v>
          </cell>
          <cell r="G8442">
            <v>0</v>
          </cell>
          <cell r="H8442">
            <v>0</v>
          </cell>
          <cell r="J8442">
            <v>0</v>
          </cell>
          <cell r="L8442">
            <v>0</v>
          </cell>
        </row>
        <row r="8443">
          <cell r="A8443">
            <v>0</v>
          </cell>
          <cell r="B8443">
            <v>0</v>
          </cell>
          <cell r="C8443">
            <v>0</v>
          </cell>
          <cell r="D8443">
            <v>0</v>
          </cell>
          <cell r="E8443">
            <v>0</v>
          </cell>
          <cell r="G8443">
            <v>0</v>
          </cell>
          <cell r="H8443">
            <v>0</v>
          </cell>
          <cell r="J8443">
            <v>0</v>
          </cell>
          <cell r="L8443">
            <v>0</v>
          </cell>
        </row>
        <row r="8444">
          <cell r="A8444">
            <v>0</v>
          </cell>
          <cell r="B8444">
            <v>0</v>
          </cell>
          <cell r="C8444">
            <v>0</v>
          </cell>
          <cell r="D8444">
            <v>0</v>
          </cell>
          <cell r="E8444">
            <v>0</v>
          </cell>
          <cell r="G8444">
            <v>0</v>
          </cell>
          <cell r="H8444">
            <v>0</v>
          </cell>
          <cell r="J8444">
            <v>0</v>
          </cell>
          <cell r="L8444">
            <v>0</v>
          </cell>
        </row>
        <row r="8445">
          <cell r="A8445">
            <v>0</v>
          </cell>
          <cell r="B8445">
            <v>0</v>
          </cell>
          <cell r="C8445">
            <v>0</v>
          </cell>
          <cell r="D8445">
            <v>0</v>
          </cell>
          <cell r="E8445">
            <v>0</v>
          </cell>
          <cell r="G8445">
            <v>0</v>
          </cell>
          <cell r="H8445">
            <v>0</v>
          </cell>
          <cell r="J8445">
            <v>0</v>
          </cell>
          <cell r="L8445">
            <v>0</v>
          </cell>
        </row>
        <row r="8446">
          <cell r="A8446">
            <v>0</v>
          </cell>
          <cell r="B8446">
            <v>0</v>
          </cell>
          <cell r="C8446">
            <v>0</v>
          </cell>
          <cell r="D8446">
            <v>0</v>
          </cell>
          <cell r="E8446">
            <v>0</v>
          </cell>
          <cell r="G8446">
            <v>0</v>
          </cell>
          <cell r="H8446">
            <v>0</v>
          </cell>
          <cell r="J8446">
            <v>0</v>
          </cell>
          <cell r="L8446">
            <v>0</v>
          </cell>
        </row>
        <row r="8447">
          <cell r="A8447">
            <v>0</v>
          </cell>
          <cell r="B8447">
            <v>0</v>
          </cell>
          <cell r="C8447">
            <v>0</v>
          </cell>
          <cell r="D8447">
            <v>0</v>
          </cell>
          <cell r="E8447">
            <v>0</v>
          </cell>
          <cell r="G8447">
            <v>0</v>
          </cell>
          <cell r="H8447">
            <v>0</v>
          </cell>
          <cell r="J8447">
            <v>0</v>
          </cell>
          <cell r="L8447">
            <v>0</v>
          </cell>
        </row>
        <row r="8448">
          <cell r="A8448">
            <v>0</v>
          </cell>
          <cell r="B8448">
            <v>0</v>
          </cell>
          <cell r="C8448">
            <v>0</v>
          </cell>
          <cell r="D8448">
            <v>0</v>
          </cell>
          <cell r="E8448">
            <v>0</v>
          </cell>
          <cell r="G8448">
            <v>0</v>
          </cell>
          <cell r="H8448">
            <v>0</v>
          </cell>
          <cell r="J8448">
            <v>0</v>
          </cell>
          <cell r="L8448">
            <v>0</v>
          </cell>
        </row>
        <row r="8449">
          <cell r="A8449">
            <v>0</v>
          </cell>
          <cell r="B8449">
            <v>0</v>
          </cell>
          <cell r="C8449">
            <v>0</v>
          </cell>
          <cell r="D8449">
            <v>0</v>
          </cell>
          <cell r="E8449">
            <v>0</v>
          </cell>
          <cell r="G8449">
            <v>0</v>
          </cell>
          <cell r="H8449">
            <v>0</v>
          </cell>
          <cell r="J8449">
            <v>0</v>
          </cell>
          <cell r="L8449">
            <v>0</v>
          </cell>
        </row>
        <row r="8450">
          <cell r="A8450">
            <v>0</v>
          </cell>
          <cell r="B8450">
            <v>0</v>
          </cell>
          <cell r="C8450">
            <v>0</v>
          </cell>
          <cell r="D8450">
            <v>0</v>
          </cell>
          <cell r="E8450">
            <v>0</v>
          </cell>
          <cell r="G8450">
            <v>0</v>
          </cell>
          <cell r="H8450">
            <v>0</v>
          </cell>
          <cell r="J8450">
            <v>0</v>
          </cell>
          <cell r="L8450">
            <v>0</v>
          </cell>
        </row>
        <row r="8451">
          <cell r="A8451">
            <v>0</v>
          </cell>
          <cell r="B8451">
            <v>0</v>
          </cell>
          <cell r="C8451">
            <v>0</v>
          </cell>
          <cell r="D8451">
            <v>0</v>
          </cell>
          <cell r="E8451">
            <v>0</v>
          </cell>
          <cell r="G8451">
            <v>0</v>
          </cell>
          <cell r="H8451">
            <v>0</v>
          </cell>
          <cell r="J8451">
            <v>0</v>
          </cell>
          <cell r="L8451">
            <v>0</v>
          </cell>
        </row>
        <row r="8452">
          <cell r="A8452">
            <v>0</v>
          </cell>
          <cell r="B8452">
            <v>0</v>
          </cell>
          <cell r="C8452">
            <v>0</v>
          </cell>
          <cell r="D8452">
            <v>0</v>
          </cell>
          <cell r="E8452">
            <v>0</v>
          </cell>
          <cell r="G8452">
            <v>0</v>
          </cell>
          <cell r="H8452">
            <v>0</v>
          </cell>
          <cell r="J8452">
            <v>0</v>
          </cell>
          <cell r="L8452">
            <v>0</v>
          </cell>
        </row>
        <row r="8453">
          <cell r="A8453">
            <v>0</v>
          </cell>
          <cell r="B8453">
            <v>0</v>
          </cell>
          <cell r="C8453">
            <v>0</v>
          </cell>
          <cell r="D8453">
            <v>0</v>
          </cell>
          <cell r="E8453">
            <v>0</v>
          </cell>
          <cell r="G8453">
            <v>0</v>
          </cell>
          <cell r="H8453">
            <v>0</v>
          </cell>
          <cell r="J8453">
            <v>0</v>
          </cell>
          <cell r="L8453">
            <v>0</v>
          </cell>
        </row>
        <row r="8454">
          <cell r="A8454">
            <v>0</v>
          </cell>
          <cell r="B8454">
            <v>0</v>
          </cell>
          <cell r="C8454">
            <v>0</v>
          </cell>
          <cell r="D8454">
            <v>0</v>
          </cell>
          <cell r="E8454">
            <v>0</v>
          </cell>
          <cell r="G8454">
            <v>0</v>
          </cell>
          <cell r="H8454">
            <v>0</v>
          </cell>
          <cell r="J8454">
            <v>0</v>
          </cell>
          <cell r="L8454">
            <v>0</v>
          </cell>
        </row>
        <row r="8455">
          <cell r="A8455">
            <v>0</v>
          </cell>
          <cell r="B8455">
            <v>0</v>
          </cell>
          <cell r="C8455">
            <v>0</v>
          </cell>
          <cell r="D8455">
            <v>0</v>
          </cell>
          <cell r="E8455">
            <v>0</v>
          </cell>
          <cell r="G8455">
            <v>0</v>
          </cell>
          <cell r="H8455">
            <v>0</v>
          </cell>
          <cell r="J8455">
            <v>0</v>
          </cell>
          <cell r="L8455">
            <v>0</v>
          </cell>
        </row>
        <row r="8456">
          <cell r="A8456">
            <v>0</v>
          </cell>
          <cell r="B8456">
            <v>0</v>
          </cell>
          <cell r="C8456">
            <v>0</v>
          </cell>
          <cell r="D8456">
            <v>0</v>
          </cell>
          <cell r="E8456">
            <v>0</v>
          </cell>
          <cell r="G8456">
            <v>0</v>
          </cell>
          <cell r="H8456">
            <v>0</v>
          </cell>
          <cell r="J8456">
            <v>0</v>
          </cell>
          <cell r="L8456">
            <v>0</v>
          </cell>
        </row>
        <row r="8457">
          <cell r="A8457">
            <v>0</v>
          </cell>
          <cell r="B8457">
            <v>0</v>
          </cell>
          <cell r="C8457">
            <v>0</v>
          </cell>
          <cell r="D8457">
            <v>0</v>
          </cell>
          <cell r="E8457">
            <v>0</v>
          </cell>
          <cell r="G8457">
            <v>0</v>
          </cell>
          <cell r="H8457">
            <v>0</v>
          </cell>
          <cell r="J8457">
            <v>0</v>
          </cell>
          <cell r="L8457">
            <v>0</v>
          </cell>
        </row>
        <row r="8458">
          <cell r="A8458">
            <v>0</v>
          </cell>
          <cell r="B8458">
            <v>0</v>
          </cell>
          <cell r="C8458">
            <v>0</v>
          </cell>
          <cell r="D8458">
            <v>0</v>
          </cell>
          <cell r="E8458">
            <v>0</v>
          </cell>
          <cell r="G8458">
            <v>0</v>
          </cell>
          <cell r="H8458">
            <v>0</v>
          </cell>
          <cell r="J8458">
            <v>0</v>
          </cell>
          <cell r="L8458">
            <v>0</v>
          </cell>
        </row>
        <row r="8459">
          <cell r="A8459">
            <v>0</v>
          </cell>
          <cell r="B8459">
            <v>0</v>
          </cell>
          <cell r="C8459">
            <v>0</v>
          </cell>
          <cell r="D8459">
            <v>0</v>
          </cell>
          <cell r="E8459">
            <v>0</v>
          </cell>
          <cell r="G8459">
            <v>0</v>
          </cell>
          <cell r="H8459">
            <v>0</v>
          </cell>
          <cell r="J8459">
            <v>0</v>
          </cell>
          <cell r="L8459">
            <v>0</v>
          </cell>
        </row>
        <row r="8460">
          <cell r="A8460">
            <v>0</v>
          </cell>
          <cell r="B8460">
            <v>0</v>
          </cell>
          <cell r="C8460">
            <v>0</v>
          </cell>
          <cell r="D8460">
            <v>0</v>
          </cell>
          <cell r="E8460">
            <v>0</v>
          </cell>
          <cell r="G8460">
            <v>0</v>
          </cell>
          <cell r="H8460">
            <v>0</v>
          </cell>
          <cell r="J8460">
            <v>0</v>
          </cell>
          <cell r="L8460">
            <v>0</v>
          </cell>
        </row>
        <row r="8461">
          <cell r="A8461">
            <v>0</v>
          </cell>
          <cell r="B8461">
            <v>0</v>
          </cell>
          <cell r="C8461">
            <v>0</v>
          </cell>
          <cell r="D8461">
            <v>0</v>
          </cell>
          <cell r="E8461">
            <v>0</v>
          </cell>
          <cell r="G8461">
            <v>0</v>
          </cell>
          <cell r="H8461">
            <v>0</v>
          </cell>
          <cell r="J8461">
            <v>0</v>
          </cell>
          <cell r="L8461">
            <v>0</v>
          </cell>
        </row>
        <row r="8462">
          <cell r="A8462">
            <v>0</v>
          </cell>
          <cell r="B8462">
            <v>0</v>
          </cell>
          <cell r="C8462">
            <v>0</v>
          </cell>
          <cell r="D8462">
            <v>0</v>
          </cell>
          <cell r="E8462">
            <v>0</v>
          </cell>
          <cell r="G8462">
            <v>0</v>
          </cell>
          <cell r="H8462">
            <v>0</v>
          </cell>
          <cell r="J8462">
            <v>0</v>
          </cell>
          <cell r="L8462">
            <v>0</v>
          </cell>
        </row>
        <row r="8463">
          <cell r="A8463">
            <v>0</v>
          </cell>
          <cell r="B8463">
            <v>0</v>
          </cell>
          <cell r="C8463">
            <v>0</v>
          </cell>
          <cell r="D8463">
            <v>0</v>
          </cell>
          <cell r="E8463">
            <v>0</v>
          </cell>
          <cell r="G8463">
            <v>0</v>
          </cell>
          <cell r="H8463">
            <v>0</v>
          </cell>
          <cell r="J8463">
            <v>0</v>
          </cell>
          <cell r="L8463">
            <v>0</v>
          </cell>
        </row>
        <row r="8464">
          <cell r="A8464">
            <v>0</v>
          </cell>
          <cell r="B8464">
            <v>0</v>
          </cell>
          <cell r="C8464">
            <v>0</v>
          </cell>
          <cell r="D8464">
            <v>0</v>
          </cell>
          <cell r="E8464">
            <v>0</v>
          </cell>
          <cell r="G8464">
            <v>0</v>
          </cell>
          <cell r="H8464">
            <v>0</v>
          </cell>
          <cell r="J8464">
            <v>0</v>
          </cell>
          <cell r="L8464">
            <v>0</v>
          </cell>
        </row>
        <row r="8465">
          <cell r="A8465">
            <v>0</v>
          </cell>
          <cell r="B8465">
            <v>0</v>
          </cell>
          <cell r="C8465">
            <v>0</v>
          </cell>
          <cell r="D8465">
            <v>0</v>
          </cell>
          <cell r="E8465">
            <v>0</v>
          </cell>
          <cell r="G8465">
            <v>0</v>
          </cell>
          <cell r="H8465">
            <v>0</v>
          </cell>
          <cell r="J8465">
            <v>0</v>
          </cell>
          <cell r="L8465">
            <v>0</v>
          </cell>
        </row>
        <row r="8466">
          <cell r="A8466">
            <v>0</v>
          </cell>
          <cell r="B8466">
            <v>0</v>
          </cell>
          <cell r="C8466">
            <v>0</v>
          </cell>
          <cell r="D8466">
            <v>0</v>
          </cell>
          <cell r="E8466">
            <v>0</v>
          </cell>
          <cell r="G8466">
            <v>0</v>
          </cell>
          <cell r="H8466">
            <v>0</v>
          </cell>
          <cell r="J8466">
            <v>0</v>
          </cell>
          <cell r="L8466">
            <v>0</v>
          </cell>
        </row>
        <row r="8467">
          <cell r="A8467">
            <v>0</v>
          </cell>
          <cell r="B8467">
            <v>0</v>
          </cell>
          <cell r="C8467">
            <v>0</v>
          </cell>
          <cell r="D8467">
            <v>0</v>
          </cell>
          <cell r="E8467">
            <v>0</v>
          </cell>
          <cell r="G8467">
            <v>0</v>
          </cell>
          <cell r="H8467">
            <v>0</v>
          </cell>
          <cell r="J8467">
            <v>0</v>
          </cell>
          <cell r="L8467">
            <v>0</v>
          </cell>
        </row>
        <row r="8468">
          <cell r="A8468">
            <v>0</v>
          </cell>
          <cell r="B8468">
            <v>0</v>
          </cell>
          <cell r="C8468">
            <v>0</v>
          </cell>
          <cell r="D8468">
            <v>0</v>
          </cell>
          <cell r="E8468">
            <v>0</v>
          </cell>
          <cell r="G8468">
            <v>0</v>
          </cell>
          <cell r="H8468">
            <v>0</v>
          </cell>
          <cell r="J8468">
            <v>0</v>
          </cell>
          <cell r="L8468">
            <v>0</v>
          </cell>
        </row>
        <row r="8469">
          <cell r="A8469">
            <v>0</v>
          </cell>
          <cell r="B8469">
            <v>0</v>
          </cell>
          <cell r="C8469">
            <v>0</v>
          </cell>
          <cell r="D8469">
            <v>0</v>
          </cell>
          <cell r="E8469">
            <v>0</v>
          </cell>
          <cell r="G8469">
            <v>0</v>
          </cell>
          <cell r="H8469">
            <v>0</v>
          </cell>
          <cell r="J8469">
            <v>0</v>
          </cell>
          <cell r="L8469">
            <v>0</v>
          </cell>
        </row>
        <row r="8470">
          <cell r="A8470">
            <v>0</v>
          </cell>
          <cell r="B8470">
            <v>0</v>
          </cell>
          <cell r="C8470">
            <v>0</v>
          </cell>
          <cell r="D8470">
            <v>0</v>
          </cell>
          <cell r="E8470">
            <v>0</v>
          </cell>
          <cell r="G8470">
            <v>0</v>
          </cell>
          <cell r="H8470">
            <v>0</v>
          </cell>
          <cell r="J8470">
            <v>0</v>
          </cell>
          <cell r="L8470">
            <v>0</v>
          </cell>
        </row>
        <row r="8471">
          <cell r="A8471">
            <v>0</v>
          </cell>
          <cell r="B8471">
            <v>0</v>
          </cell>
          <cell r="C8471">
            <v>0</v>
          </cell>
          <cell r="D8471">
            <v>0</v>
          </cell>
          <cell r="E8471">
            <v>0</v>
          </cell>
          <cell r="G8471">
            <v>0</v>
          </cell>
          <cell r="H8471">
            <v>0</v>
          </cell>
          <cell r="J8471">
            <v>0</v>
          </cell>
          <cell r="L8471">
            <v>0</v>
          </cell>
        </row>
        <row r="8472">
          <cell r="A8472">
            <v>0</v>
          </cell>
          <cell r="B8472">
            <v>0</v>
          </cell>
          <cell r="C8472">
            <v>0</v>
          </cell>
          <cell r="D8472">
            <v>0</v>
          </cell>
          <cell r="E8472">
            <v>0</v>
          </cell>
          <cell r="G8472">
            <v>0</v>
          </cell>
          <cell r="H8472">
            <v>0</v>
          </cell>
          <cell r="J8472">
            <v>0</v>
          </cell>
          <cell r="L8472">
            <v>0</v>
          </cell>
        </row>
        <row r="8473">
          <cell r="A8473">
            <v>0</v>
          </cell>
          <cell r="B8473">
            <v>0</v>
          </cell>
          <cell r="C8473">
            <v>0</v>
          </cell>
          <cell r="D8473">
            <v>0</v>
          </cell>
          <cell r="E8473">
            <v>0</v>
          </cell>
          <cell r="G8473">
            <v>0</v>
          </cell>
          <cell r="H8473">
            <v>0</v>
          </cell>
          <cell r="J8473">
            <v>0</v>
          </cell>
          <cell r="L8473">
            <v>0</v>
          </cell>
        </row>
        <row r="8474">
          <cell r="A8474">
            <v>0</v>
          </cell>
          <cell r="B8474">
            <v>0</v>
          </cell>
          <cell r="C8474">
            <v>0</v>
          </cell>
          <cell r="D8474">
            <v>0</v>
          </cell>
          <cell r="E8474">
            <v>0</v>
          </cell>
          <cell r="G8474">
            <v>0</v>
          </cell>
          <cell r="H8474">
            <v>0</v>
          </cell>
          <cell r="J8474">
            <v>0</v>
          </cell>
          <cell r="L8474">
            <v>0</v>
          </cell>
        </row>
        <row r="8475">
          <cell r="A8475">
            <v>0</v>
          </cell>
          <cell r="B8475">
            <v>0</v>
          </cell>
          <cell r="C8475">
            <v>0</v>
          </cell>
          <cell r="D8475">
            <v>0</v>
          </cell>
          <cell r="E8475">
            <v>0</v>
          </cell>
          <cell r="G8475">
            <v>0</v>
          </cell>
          <cell r="H8475">
            <v>0</v>
          </cell>
          <cell r="J8475">
            <v>0</v>
          </cell>
          <cell r="L8475">
            <v>0</v>
          </cell>
        </row>
        <row r="8476">
          <cell r="A8476">
            <v>0</v>
          </cell>
          <cell r="B8476">
            <v>0</v>
          </cell>
          <cell r="C8476">
            <v>0</v>
          </cell>
          <cell r="D8476">
            <v>0</v>
          </cell>
          <cell r="E8476">
            <v>0</v>
          </cell>
          <cell r="G8476">
            <v>0</v>
          </cell>
          <cell r="H8476">
            <v>0</v>
          </cell>
          <cell r="J8476">
            <v>0</v>
          </cell>
          <cell r="L8476">
            <v>0</v>
          </cell>
        </row>
        <row r="8477">
          <cell r="A8477">
            <v>0</v>
          </cell>
          <cell r="B8477">
            <v>0</v>
          </cell>
          <cell r="C8477">
            <v>0</v>
          </cell>
          <cell r="D8477">
            <v>0</v>
          </cell>
          <cell r="E8477">
            <v>0</v>
          </cell>
          <cell r="G8477">
            <v>0</v>
          </cell>
          <cell r="H8477">
            <v>0</v>
          </cell>
          <cell r="J8477">
            <v>0</v>
          </cell>
          <cell r="L8477">
            <v>0</v>
          </cell>
        </row>
        <row r="8478">
          <cell r="A8478">
            <v>0</v>
          </cell>
          <cell r="B8478">
            <v>0</v>
          </cell>
          <cell r="C8478">
            <v>0</v>
          </cell>
          <cell r="D8478">
            <v>0</v>
          </cell>
          <cell r="E8478">
            <v>0</v>
          </cell>
          <cell r="G8478">
            <v>0</v>
          </cell>
          <cell r="H8478">
            <v>0</v>
          </cell>
          <cell r="J8478">
            <v>0</v>
          </cell>
          <cell r="L8478">
            <v>0</v>
          </cell>
        </row>
        <row r="8479">
          <cell r="A8479">
            <v>0</v>
          </cell>
          <cell r="B8479">
            <v>0</v>
          </cell>
          <cell r="C8479">
            <v>0</v>
          </cell>
          <cell r="D8479">
            <v>0</v>
          </cell>
          <cell r="E8479">
            <v>0</v>
          </cell>
          <cell r="G8479">
            <v>0</v>
          </cell>
          <cell r="H8479">
            <v>0</v>
          </cell>
          <cell r="J8479">
            <v>0</v>
          </cell>
          <cell r="L8479">
            <v>0</v>
          </cell>
        </row>
        <row r="8480">
          <cell r="A8480">
            <v>0</v>
          </cell>
          <cell r="B8480">
            <v>0</v>
          </cell>
          <cell r="C8480">
            <v>0</v>
          </cell>
          <cell r="D8480">
            <v>0</v>
          </cell>
          <cell r="E8480">
            <v>0</v>
          </cell>
          <cell r="G8480">
            <v>0</v>
          </cell>
          <cell r="H8480">
            <v>0</v>
          </cell>
          <cell r="J8480">
            <v>0</v>
          </cell>
          <cell r="L8480">
            <v>0</v>
          </cell>
        </row>
        <row r="8481">
          <cell r="A8481">
            <v>0</v>
          </cell>
          <cell r="B8481">
            <v>0</v>
          </cell>
          <cell r="C8481">
            <v>0</v>
          </cell>
          <cell r="D8481">
            <v>0</v>
          </cell>
          <cell r="E8481">
            <v>0</v>
          </cell>
          <cell r="G8481">
            <v>0</v>
          </cell>
          <cell r="H8481">
            <v>0</v>
          </cell>
          <cell r="J8481">
            <v>0</v>
          </cell>
          <cell r="L8481">
            <v>0</v>
          </cell>
        </row>
        <row r="8482">
          <cell r="A8482">
            <v>0</v>
          </cell>
          <cell r="B8482">
            <v>0</v>
          </cell>
          <cell r="C8482">
            <v>0</v>
          </cell>
          <cell r="D8482">
            <v>0</v>
          </cell>
          <cell r="E8482">
            <v>0</v>
          </cell>
          <cell r="G8482">
            <v>0</v>
          </cell>
          <cell r="H8482">
            <v>0</v>
          </cell>
          <cell r="J8482">
            <v>0</v>
          </cell>
          <cell r="L8482">
            <v>0</v>
          </cell>
        </row>
        <row r="8483">
          <cell r="A8483">
            <v>0</v>
          </cell>
          <cell r="B8483">
            <v>0</v>
          </cell>
          <cell r="C8483">
            <v>0</v>
          </cell>
          <cell r="D8483">
            <v>0</v>
          </cell>
          <cell r="E8483">
            <v>0</v>
          </cell>
          <cell r="G8483">
            <v>0</v>
          </cell>
          <cell r="H8483">
            <v>0</v>
          </cell>
          <cell r="J8483">
            <v>0</v>
          </cell>
          <cell r="L8483">
            <v>0</v>
          </cell>
        </row>
        <row r="8484">
          <cell r="A8484">
            <v>0</v>
          </cell>
          <cell r="B8484">
            <v>0</v>
          </cell>
          <cell r="C8484">
            <v>0</v>
          </cell>
          <cell r="D8484">
            <v>0</v>
          </cell>
          <cell r="E8484">
            <v>0</v>
          </cell>
          <cell r="G8484">
            <v>0</v>
          </cell>
          <cell r="H8484">
            <v>0</v>
          </cell>
          <cell r="J8484">
            <v>0</v>
          </cell>
          <cell r="L8484">
            <v>0</v>
          </cell>
        </row>
        <row r="8485">
          <cell r="A8485">
            <v>0</v>
          </cell>
          <cell r="B8485">
            <v>0</v>
          </cell>
          <cell r="C8485">
            <v>0</v>
          </cell>
          <cell r="D8485">
            <v>0</v>
          </cell>
          <cell r="E8485">
            <v>0</v>
          </cell>
          <cell r="G8485">
            <v>0</v>
          </cell>
          <cell r="H8485">
            <v>0</v>
          </cell>
          <cell r="J8485">
            <v>0</v>
          </cell>
          <cell r="L8485">
            <v>0</v>
          </cell>
        </row>
        <row r="8486">
          <cell r="A8486">
            <v>0</v>
          </cell>
          <cell r="B8486">
            <v>0</v>
          </cell>
          <cell r="C8486">
            <v>0</v>
          </cell>
          <cell r="D8486">
            <v>0</v>
          </cell>
          <cell r="E8486">
            <v>0</v>
          </cell>
          <cell r="G8486">
            <v>0</v>
          </cell>
          <cell r="H8486">
            <v>0</v>
          </cell>
          <cell r="J8486">
            <v>0</v>
          </cell>
          <cell r="L8486">
            <v>0</v>
          </cell>
        </row>
        <row r="8487">
          <cell r="A8487">
            <v>0</v>
          </cell>
          <cell r="B8487">
            <v>0</v>
          </cell>
          <cell r="C8487">
            <v>0</v>
          </cell>
          <cell r="D8487">
            <v>0</v>
          </cell>
          <cell r="E8487">
            <v>0</v>
          </cell>
          <cell r="G8487">
            <v>0</v>
          </cell>
          <cell r="H8487">
            <v>0</v>
          </cell>
          <cell r="J8487">
            <v>0</v>
          </cell>
          <cell r="L8487">
            <v>0</v>
          </cell>
        </row>
        <row r="8488">
          <cell r="A8488">
            <v>0</v>
          </cell>
          <cell r="B8488">
            <v>0</v>
          </cell>
          <cell r="C8488">
            <v>0</v>
          </cell>
          <cell r="D8488">
            <v>0</v>
          </cell>
          <cell r="E8488">
            <v>0</v>
          </cell>
          <cell r="G8488">
            <v>0</v>
          </cell>
          <cell r="H8488">
            <v>0</v>
          </cell>
          <cell r="J8488">
            <v>0</v>
          </cell>
          <cell r="L8488">
            <v>0</v>
          </cell>
        </row>
        <row r="8489">
          <cell r="A8489">
            <v>0</v>
          </cell>
          <cell r="B8489">
            <v>0</v>
          </cell>
          <cell r="C8489">
            <v>0</v>
          </cell>
          <cell r="D8489">
            <v>0</v>
          </cell>
          <cell r="E8489">
            <v>0</v>
          </cell>
          <cell r="G8489">
            <v>0</v>
          </cell>
          <cell r="H8489">
            <v>0</v>
          </cell>
          <cell r="J8489">
            <v>0</v>
          </cell>
          <cell r="L8489">
            <v>0</v>
          </cell>
        </row>
        <row r="8490">
          <cell r="A8490">
            <v>0</v>
          </cell>
          <cell r="B8490">
            <v>0</v>
          </cell>
          <cell r="C8490">
            <v>0</v>
          </cell>
          <cell r="D8490">
            <v>0</v>
          </cell>
          <cell r="E8490">
            <v>0</v>
          </cell>
          <cell r="G8490">
            <v>0</v>
          </cell>
          <cell r="H8490">
            <v>0</v>
          </cell>
          <cell r="J8490">
            <v>0</v>
          </cell>
          <cell r="L8490">
            <v>0</v>
          </cell>
        </row>
        <row r="8491">
          <cell r="A8491">
            <v>0</v>
          </cell>
          <cell r="B8491">
            <v>0</v>
          </cell>
          <cell r="C8491">
            <v>0</v>
          </cell>
          <cell r="D8491">
            <v>0</v>
          </cell>
          <cell r="E8491">
            <v>0</v>
          </cell>
          <cell r="G8491">
            <v>0</v>
          </cell>
          <cell r="H8491">
            <v>0</v>
          </cell>
          <cell r="J8491">
            <v>0</v>
          </cell>
          <cell r="L8491">
            <v>0</v>
          </cell>
        </row>
        <row r="8492">
          <cell r="A8492">
            <v>0</v>
          </cell>
          <cell r="B8492">
            <v>0</v>
          </cell>
          <cell r="C8492">
            <v>0</v>
          </cell>
          <cell r="D8492">
            <v>0</v>
          </cell>
          <cell r="E8492">
            <v>0</v>
          </cell>
          <cell r="G8492">
            <v>0</v>
          </cell>
          <cell r="H8492">
            <v>0</v>
          </cell>
          <cell r="J8492">
            <v>0</v>
          </cell>
          <cell r="L8492">
            <v>0</v>
          </cell>
        </row>
        <row r="8493">
          <cell r="A8493">
            <v>0</v>
          </cell>
          <cell r="B8493">
            <v>0</v>
          </cell>
          <cell r="C8493">
            <v>0</v>
          </cell>
          <cell r="D8493">
            <v>0</v>
          </cell>
          <cell r="E8493">
            <v>0</v>
          </cell>
          <cell r="G8493">
            <v>0</v>
          </cell>
          <cell r="H8493">
            <v>0</v>
          </cell>
          <cell r="J8493">
            <v>0</v>
          </cell>
          <cell r="L8493">
            <v>0</v>
          </cell>
        </row>
        <row r="8494">
          <cell r="A8494">
            <v>0</v>
          </cell>
          <cell r="B8494">
            <v>0</v>
          </cell>
          <cell r="C8494">
            <v>0</v>
          </cell>
          <cell r="D8494">
            <v>0</v>
          </cell>
          <cell r="E8494">
            <v>0</v>
          </cell>
          <cell r="G8494">
            <v>0</v>
          </cell>
          <cell r="H8494">
            <v>0</v>
          </cell>
          <cell r="J8494">
            <v>0</v>
          </cell>
          <cell r="L8494">
            <v>0</v>
          </cell>
        </row>
        <row r="8495">
          <cell r="A8495">
            <v>0</v>
          </cell>
          <cell r="B8495">
            <v>0</v>
          </cell>
          <cell r="C8495">
            <v>0</v>
          </cell>
          <cell r="D8495">
            <v>0</v>
          </cell>
          <cell r="E8495">
            <v>0</v>
          </cell>
          <cell r="G8495">
            <v>0</v>
          </cell>
          <cell r="H8495">
            <v>0</v>
          </cell>
          <cell r="J8495">
            <v>0</v>
          </cell>
          <cell r="L8495">
            <v>0</v>
          </cell>
        </row>
        <row r="8496">
          <cell r="A8496">
            <v>0</v>
          </cell>
          <cell r="B8496">
            <v>0</v>
          </cell>
          <cell r="C8496">
            <v>0</v>
          </cell>
          <cell r="D8496">
            <v>0</v>
          </cell>
          <cell r="E8496">
            <v>0</v>
          </cell>
          <cell r="G8496">
            <v>0</v>
          </cell>
          <cell r="H8496">
            <v>0</v>
          </cell>
          <cell r="J8496">
            <v>0</v>
          </cell>
          <cell r="L8496">
            <v>0</v>
          </cell>
        </row>
        <row r="8497">
          <cell r="A8497">
            <v>0</v>
          </cell>
          <cell r="B8497">
            <v>0</v>
          </cell>
          <cell r="C8497">
            <v>0</v>
          </cell>
          <cell r="D8497">
            <v>0</v>
          </cell>
          <cell r="E8497">
            <v>0</v>
          </cell>
          <cell r="G8497">
            <v>0</v>
          </cell>
          <cell r="H8497">
            <v>0</v>
          </cell>
          <cell r="J8497">
            <v>0</v>
          </cell>
          <cell r="L8497">
            <v>0</v>
          </cell>
        </row>
        <row r="8498">
          <cell r="A8498">
            <v>0</v>
          </cell>
          <cell r="B8498">
            <v>0</v>
          </cell>
          <cell r="C8498">
            <v>0</v>
          </cell>
          <cell r="D8498">
            <v>0</v>
          </cell>
          <cell r="E8498">
            <v>0</v>
          </cell>
          <cell r="G8498">
            <v>0</v>
          </cell>
          <cell r="H8498">
            <v>0</v>
          </cell>
          <cell r="J8498">
            <v>0</v>
          </cell>
          <cell r="L8498">
            <v>0</v>
          </cell>
        </row>
        <row r="8499">
          <cell r="A8499">
            <v>0</v>
          </cell>
          <cell r="B8499">
            <v>0</v>
          </cell>
          <cell r="C8499">
            <v>0</v>
          </cell>
          <cell r="D8499">
            <v>0</v>
          </cell>
          <cell r="E8499">
            <v>0</v>
          </cell>
          <cell r="G8499">
            <v>0</v>
          </cell>
          <cell r="H8499">
            <v>0</v>
          </cell>
          <cell r="J8499">
            <v>0</v>
          </cell>
          <cell r="L8499">
            <v>0</v>
          </cell>
        </row>
        <row r="8500">
          <cell r="A8500">
            <v>0</v>
          </cell>
          <cell r="B8500">
            <v>0</v>
          </cell>
          <cell r="C8500">
            <v>0</v>
          </cell>
          <cell r="D8500">
            <v>0</v>
          </cell>
          <cell r="E8500">
            <v>0</v>
          </cell>
          <cell r="G8500">
            <v>0</v>
          </cell>
          <cell r="H8500">
            <v>0</v>
          </cell>
          <cell r="J8500">
            <v>0</v>
          </cell>
          <cell r="L8500">
            <v>0</v>
          </cell>
        </row>
        <row r="8501">
          <cell r="A8501">
            <v>0</v>
          </cell>
          <cell r="B8501">
            <v>0</v>
          </cell>
          <cell r="C8501">
            <v>0</v>
          </cell>
          <cell r="D8501">
            <v>0</v>
          </cell>
          <cell r="E8501">
            <v>0</v>
          </cell>
          <cell r="G8501">
            <v>0</v>
          </cell>
          <cell r="H8501">
            <v>0</v>
          </cell>
          <cell r="J8501">
            <v>0</v>
          </cell>
          <cell r="L8501">
            <v>0</v>
          </cell>
        </row>
        <row r="8502">
          <cell r="A8502">
            <v>0</v>
          </cell>
          <cell r="B8502">
            <v>0</v>
          </cell>
          <cell r="C8502">
            <v>0</v>
          </cell>
          <cell r="D8502">
            <v>0</v>
          </cell>
          <cell r="E8502">
            <v>0</v>
          </cell>
          <cell r="G8502">
            <v>0</v>
          </cell>
          <cell r="H8502">
            <v>0</v>
          </cell>
          <cell r="J8502">
            <v>0</v>
          </cell>
          <cell r="L8502">
            <v>0</v>
          </cell>
        </row>
        <row r="8503">
          <cell r="A8503">
            <v>0</v>
          </cell>
          <cell r="B8503">
            <v>0</v>
          </cell>
          <cell r="C8503">
            <v>0</v>
          </cell>
          <cell r="D8503">
            <v>0</v>
          </cell>
          <cell r="E8503">
            <v>0</v>
          </cell>
          <cell r="G8503">
            <v>0</v>
          </cell>
          <cell r="H8503">
            <v>0</v>
          </cell>
          <cell r="J8503">
            <v>0</v>
          </cell>
          <cell r="L8503">
            <v>0</v>
          </cell>
        </row>
        <row r="8504">
          <cell r="A8504">
            <v>0</v>
          </cell>
          <cell r="B8504">
            <v>0</v>
          </cell>
          <cell r="C8504">
            <v>0</v>
          </cell>
          <cell r="D8504">
            <v>0</v>
          </cell>
          <cell r="E8504">
            <v>0</v>
          </cell>
          <cell r="G8504">
            <v>0</v>
          </cell>
          <cell r="H8504">
            <v>0</v>
          </cell>
          <cell r="J8504">
            <v>0</v>
          </cell>
          <cell r="L8504">
            <v>0</v>
          </cell>
        </row>
        <row r="8505">
          <cell r="A8505">
            <v>0</v>
          </cell>
          <cell r="B8505">
            <v>0</v>
          </cell>
          <cell r="C8505">
            <v>0</v>
          </cell>
          <cell r="D8505">
            <v>0</v>
          </cell>
          <cell r="E8505">
            <v>0</v>
          </cell>
          <cell r="G8505">
            <v>0</v>
          </cell>
          <cell r="H8505">
            <v>0</v>
          </cell>
          <cell r="J8505">
            <v>0</v>
          </cell>
          <cell r="L8505">
            <v>0</v>
          </cell>
        </row>
        <row r="8506">
          <cell r="A8506">
            <v>0</v>
          </cell>
          <cell r="B8506">
            <v>0</v>
          </cell>
          <cell r="C8506">
            <v>0</v>
          </cell>
          <cell r="D8506">
            <v>0</v>
          </cell>
          <cell r="E8506">
            <v>0</v>
          </cell>
          <cell r="G8506">
            <v>0</v>
          </cell>
          <cell r="H8506">
            <v>0</v>
          </cell>
          <cell r="J8506">
            <v>0</v>
          </cell>
          <cell r="L8506">
            <v>0</v>
          </cell>
        </row>
        <row r="8507">
          <cell r="A8507">
            <v>0</v>
          </cell>
          <cell r="B8507">
            <v>0</v>
          </cell>
          <cell r="C8507">
            <v>0</v>
          </cell>
          <cell r="D8507">
            <v>0</v>
          </cell>
          <cell r="E8507">
            <v>0</v>
          </cell>
          <cell r="G8507">
            <v>0</v>
          </cell>
          <cell r="H8507">
            <v>0</v>
          </cell>
          <cell r="J8507">
            <v>0</v>
          </cell>
          <cell r="L8507">
            <v>0</v>
          </cell>
        </row>
        <row r="8508">
          <cell r="A8508">
            <v>0</v>
          </cell>
          <cell r="B8508">
            <v>0</v>
          </cell>
          <cell r="C8508">
            <v>0</v>
          </cell>
          <cell r="D8508">
            <v>0</v>
          </cell>
          <cell r="E8508">
            <v>0</v>
          </cell>
          <cell r="G8508">
            <v>0</v>
          </cell>
          <cell r="H8508">
            <v>0</v>
          </cell>
          <cell r="J8508">
            <v>0</v>
          </cell>
          <cell r="L8508">
            <v>0</v>
          </cell>
        </row>
        <row r="8509">
          <cell r="A8509">
            <v>0</v>
          </cell>
          <cell r="B8509">
            <v>0</v>
          </cell>
          <cell r="C8509">
            <v>0</v>
          </cell>
          <cell r="D8509">
            <v>0</v>
          </cell>
          <cell r="E8509">
            <v>0</v>
          </cell>
          <cell r="G8509">
            <v>0</v>
          </cell>
          <cell r="H8509">
            <v>0</v>
          </cell>
          <cell r="J8509">
            <v>0</v>
          </cell>
          <cell r="L8509">
            <v>0</v>
          </cell>
        </row>
        <row r="8510">
          <cell r="A8510">
            <v>0</v>
          </cell>
          <cell r="B8510">
            <v>0</v>
          </cell>
          <cell r="C8510">
            <v>0</v>
          </cell>
          <cell r="D8510">
            <v>0</v>
          </cell>
          <cell r="E8510">
            <v>0</v>
          </cell>
          <cell r="G8510">
            <v>0</v>
          </cell>
          <cell r="H8510">
            <v>0</v>
          </cell>
          <cell r="J8510">
            <v>0</v>
          </cell>
          <cell r="L8510">
            <v>0</v>
          </cell>
        </row>
        <row r="8511">
          <cell r="A8511">
            <v>0</v>
          </cell>
          <cell r="B8511">
            <v>0</v>
          </cell>
          <cell r="C8511">
            <v>0</v>
          </cell>
          <cell r="D8511">
            <v>0</v>
          </cell>
          <cell r="E8511">
            <v>0</v>
          </cell>
          <cell r="G8511">
            <v>0</v>
          </cell>
          <cell r="H8511">
            <v>0</v>
          </cell>
          <cell r="J8511">
            <v>0</v>
          </cell>
          <cell r="L8511">
            <v>0</v>
          </cell>
        </row>
        <row r="8512">
          <cell r="A8512">
            <v>0</v>
          </cell>
          <cell r="B8512">
            <v>0</v>
          </cell>
          <cell r="C8512">
            <v>0</v>
          </cell>
          <cell r="D8512">
            <v>0</v>
          </cell>
          <cell r="E8512">
            <v>0</v>
          </cell>
          <cell r="G8512">
            <v>0</v>
          </cell>
          <cell r="H8512">
            <v>0</v>
          </cell>
          <cell r="J8512">
            <v>0</v>
          </cell>
          <cell r="L8512">
            <v>0</v>
          </cell>
        </row>
        <row r="8513">
          <cell r="A8513">
            <v>0</v>
          </cell>
          <cell r="B8513">
            <v>0</v>
          </cell>
          <cell r="C8513">
            <v>0</v>
          </cell>
          <cell r="D8513">
            <v>0</v>
          </cell>
          <cell r="E8513">
            <v>0</v>
          </cell>
          <cell r="G8513">
            <v>0</v>
          </cell>
          <cell r="H8513">
            <v>0</v>
          </cell>
          <cell r="J8513">
            <v>0</v>
          </cell>
          <cell r="L8513">
            <v>0</v>
          </cell>
        </row>
        <row r="8514">
          <cell r="A8514">
            <v>0</v>
          </cell>
          <cell r="B8514">
            <v>0</v>
          </cell>
          <cell r="C8514">
            <v>0</v>
          </cell>
          <cell r="D8514">
            <v>0</v>
          </cell>
          <cell r="E8514">
            <v>0</v>
          </cell>
          <cell r="G8514">
            <v>0</v>
          </cell>
          <cell r="H8514">
            <v>0</v>
          </cell>
          <cell r="J8514">
            <v>0</v>
          </cell>
          <cell r="L8514">
            <v>0</v>
          </cell>
        </row>
        <row r="8515">
          <cell r="A8515">
            <v>0</v>
          </cell>
          <cell r="B8515">
            <v>0</v>
          </cell>
          <cell r="C8515">
            <v>0</v>
          </cell>
          <cell r="D8515">
            <v>0</v>
          </cell>
          <cell r="E8515">
            <v>0</v>
          </cell>
          <cell r="G8515">
            <v>0</v>
          </cell>
          <cell r="H8515">
            <v>0</v>
          </cell>
          <cell r="J8515">
            <v>0</v>
          </cell>
          <cell r="L8515">
            <v>0</v>
          </cell>
        </row>
        <row r="8516">
          <cell r="A8516">
            <v>0</v>
          </cell>
          <cell r="B8516">
            <v>0</v>
          </cell>
          <cell r="C8516">
            <v>0</v>
          </cell>
          <cell r="D8516">
            <v>0</v>
          </cell>
          <cell r="E8516">
            <v>0</v>
          </cell>
          <cell r="G8516">
            <v>0</v>
          </cell>
          <cell r="H8516">
            <v>0</v>
          </cell>
          <cell r="J8516">
            <v>0</v>
          </cell>
          <cell r="L8516">
            <v>0</v>
          </cell>
        </row>
        <row r="8517">
          <cell r="A8517">
            <v>0</v>
          </cell>
          <cell r="B8517">
            <v>0</v>
          </cell>
          <cell r="C8517">
            <v>0</v>
          </cell>
          <cell r="D8517">
            <v>0</v>
          </cell>
          <cell r="E8517">
            <v>0</v>
          </cell>
          <cell r="G8517">
            <v>0</v>
          </cell>
          <cell r="H8517">
            <v>0</v>
          </cell>
          <cell r="J8517">
            <v>0</v>
          </cell>
          <cell r="L8517">
            <v>0</v>
          </cell>
        </row>
        <row r="8518">
          <cell r="A8518">
            <v>0</v>
          </cell>
          <cell r="B8518">
            <v>0</v>
          </cell>
          <cell r="C8518">
            <v>0</v>
          </cell>
          <cell r="D8518">
            <v>0</v>
          </cell>
          <cell r="E8518">
            <v>0</v>
          </cell>
          <cell r="G8518">
            <v>0</v>
          </cell>
          <cell r="H8518">
            <v>0</v>
          </cell>
          <cell r="J8518">
            <v>0</v>
          </cell>
          <cell r="L8518">
            <v>0</v>
          </cell>
        </row>
        <row r="8519">
          <cell r="A8519">
            <v>0</v>
          </cell>
          <cell r="B8519">
            <v>0</v>
          </cell>
          <cell r="C8519">
            <v>0</v>
          </cell>
          <cell r="D8519">
            <v>0</v>
          </cell>
          <cell r="E8519">
            <v>0</v>
          </cell>
          <cell r="G8519">
            <v>0</v>
          </cell>
          <cell r="H8519">
            <v>0</v>
          </cell>
          <cell r="J8519">
            <v>0</v>
          </cell>
          <cell r="L8519">
            <v>0</v>
          </cell>
        </row>
        <row r="8520">
          <cell r="A8520">
            <v>0</v>
          </cell>
          <cell r="B8520">
            <v>0</v>
          </cell>
          <cell r="C8520">
            <v>0</v>
          </cell>
          <cell r="D8520">
            <v>0</v>
          </cell>
          <cell r="E8520">
            <v>0</v>
          </cell>
          <cell r="G8520">
            <v>0</v>
          </cell>
          <cell r="H8520">
            <v>0</v>
          </cell>
          <cell r="J8520">
            <v>0</v>
          </cell>
          <cell r="L8520">
            <v>0</v>
          </cell>
        </row>
        <row r="8521">
          <cell r="A8521">
            <v>0</v>
          </cell>
          <cell r="B8521">
            <v>0</v>
          </cell>
          <cell r="C8521">
            <v>0</v>
          </cell>
          <cell r="D8521">
            <v>0</v>
          </cell>
          <cell r="E8521">
            <v>0</v>
          </cell>
          <cell r="G8521">
            <v>0</v>
          </cell>
          <cell r="H8521">
            <v>0</v>
          </cell>
          <cell r="J8521">
            <v>0</v>
          </cell>
          <cell r="L8521">
            <v>0</v>
          </cell>
        </row>
        <row r="8522">
          <cell r="A8522">
            <v>0</v>
          </cell>
          <cell r="B8522">
            <v>0</v>
          </cell>
          <cell r="C8522">
            <v>0</v>
          </cell>
          <cell r="D8522">
            <v>0</v>
          </cell>
          <cell r="E8522">
            <v>0</v>
          </cell>
          <cell r="G8522">
            <v>0</v>
          </cell>
          <cell r="H8522">
            <v>0</v>
          </cell>
          <cell r="J8522">
            <v>0</v>
          </cell>
          <cell r="L8522">
            <v>0</v>
          </cell>
        </row>
        <row r="8523">
          <cell r="A8523">
            <v>0</v>
          </cell>
          <cell r="B8523">
            <v>0</v>
          </cell>
          <cell r="C8523">
            <v>0</v>
          </cell>
          <cell r="D8523">
            <v>0</v>
          </cell>
          <cell r="E8523">
            <v>0</v>
          </cell>
          <cell r="G8523">
            <v>0</v>
          </cell>
          <cell r="H8523">
            <v>0</v>
          </cell>
          <cell r="J8523">
            <v>0</v>
          </cell>
          <cell r="L8523">
            <v>0</v>
          </cell>
        </row>
        <row r="8524">
          <cell r="A8524">
            <v>0</v>
          </cell>
          <cell r="B8524">
            <v>0</v>
          </cell>
          <cell r="C8524">
            <v>0</v>
          </cell>
          <cell r="D8524">
            <v>0</v>
          </cell>
          <cell r="E8524">
            <v>0</v>
          </cell>
          <cell r="G8524">
            <v>0</v>
          </cell>
          <cell r="H8524">
            <v>0</v>
          </cell>
          <cell r="J8524">
            <v>0</v>
          </cell>
          <cell r="L8524">
            <v>0</v>
          </cell>
        </row>
        <row r="8525">
          <cell r="A8525">
            <v>0</v>
          </cell>
          <cell r="B8525">
            <v>0</v>
          </cell>
          <cell r="C8525">
            <v>0</v>
          </cell>
          <cell r="D8525">
            <v>0</v>
          </cell>
          <cell r="E8525">
            <v>0</v>
          </cell>
          <cell r="G8525">
            <v>0</v>
          </cell>
          <cell r="H8525">
            <v>0</v>
          </cell>
          <cell r="J8525">
            <v>0</v>
          </cell>
          <cell r="L8525">
            <v>0</v>
          </cell>
        </row>
        <row r="8526">
          <cell r="A8526">
            <v>0</v>
          </cell>
          <cell r="B8526">
            <v>0</v>
          </cell>
          <cell r="C8526">
            <v>0</v>
          </cell>
          <cell r="D8526">
            <v>0</v>
          </cell>
          <cell r="E8526">
            <v>0</v>
          </cell>
          <cell r="G8526">
            <v>0</v>
          </cell>
          <cell r="H8526">
            <v>0</v>
          </cell>
          <cell r="J8526">
            <v>0</v>
          </cell>
          <cell r="L8526">
            <v>0</v>
          </cell>
        </row>
        <row r="8527">
          <cell r="A8527">
            <v>0</v>
          </cell>
          <cell r="B8527">
            <v>0</v>
          </cell>
          <cell r="C8527">
            <v>0</v>
          </cell>
          <cell r="D8527">
            <v>0</v>
          </cell>
          <cell r="E8527">
            <v>0</v>
          </cell>
          <cell r="G8527">
            <v>0</v>
          </cell>
          <cell r="H8527">
            <v>0</v>
          </cell>
          <cell r="J8527">
            <v>0</v>
          </cell>
          <cell r="L8527">
            <v>0</v>
          </cell>
        </row>
        <row r="8528">
          <cell r="A8528">
            <v>0</v>
          </cell>
          <cell r="B8528">
            <v>0</v>
          </cell>
          <cell r="C8528">
            <v>0</v>
          </cell>
          <cell r="D8528">
            <v>0</v>
          </cell>
          <cell r="E8528">
            <v>0</v>
          </cell>
          <cell r="G8528">
            <v>0</v>
          </cell>
          <cell r="H8528">
            <v>0</v>
          </cell>
          <cell r="J8528">
            <v>0</v>
          </cell>
          <cell r="L8528">
            <v>0</v>
          </cell>
        </row>
        <row r="8529">
          <cell r="A8529">
            <v>0</v>
          </cell>
          <cell r="B8529">
            <v>0</v>
          </cell>
          <cell r="C8529">
            <v>0</v>
          </cell>
          <cell r="D8529">
            <v>0</v>
          </cell>
          <cell r="E8529">
            <v>0</v>
          </cell>
          <cell r="G8529">
            <v>0</v>
          </cell>
          <cell r="H8529">
            <v>0</v>
          </cell>
          <cell r="J8529">
            <v>0</v>
          </cell>
          <cell r="L8529">
            <v>0</v>
          </cell>
        </row>
        <row r="8530">
          <cell r="A8530">
            <v>0</v>
          </cell>
          <cell r="B8530">
            <v>0</v>
          </cell>
          <cell r="C8530">
            <v>0</v>
          </cell>
          <cell r="D8530">
            <v>0</v>
          </cell>
          <cell r="E8530">
            <v>0</v>
          </cell>
          <cell r="G8530">
            <v>0</v>
          </cell>
          <cell r="H8530">
            <v>0</v>
          </cell>
          <cell r="J8530">
            <v>0</v>
          </cell>
          <cell r="L8530">
            <v>0</v>
          </cell>
        </row>
        <row r="8531">
          <cell r="A8531">
            <v>0</v>
          </cell>
          <cell r="B8531">
            <v>0</v>
          </cell>
          <cell r="C8531">
            <v>0</v>
          </cell>
          <cell r="D8531">
            <v>0</v>
          </cell>
          <cell r="E8531">
            <v>0</v>
          </cell>
          <cell r="G8531">
            <v>0</v>
          </cell>
          <cell r="H8531">
            <v>0</v>
          </cell>
          <cell r="J8531">
            <v>0</v>
          </cell>
          <cell r="L8531">
            <v>0</v>
          </cell>
        </row>
        <row r="8532">
          <cell r="A8532">
            <v>0</v>
          </cell>
          <cell r="B8532">
            <v>0</v>
          </cell>
          <cell r="C8532">
            <v>0</v>
          </cell>
          <cell r="D8532">
            <v>0</v>
          </cell>
          <cell r="E8532">
            <v>0</v>
          </cell>
          <cell r="G8532">
            <v>0</v>
          </cell>
          <cell r="H8532">
            <v>0</v>
          </cell>
          <cell r="J8532">
            <v>0</v>
          </cell>
          <cell r="L8532">
            <v>0</v>
          </cell>
        </row>
        <row r="8533">
          <cell r="A8533">
            <v>0</v>
          </cell>
          <cell r="B8533">
            <v>0</v>
          </cell>
          <cell r="C8533">
            <v>0</v>
          </cell>
          <cell r="D8533">
            <v>0</v>
          </cell>
          <cell r="E8533">
            <v>0</v>
          </cell>
          <cell r="G8533">
            <v>0</v>
          </cell>
          <cell r="H8533">
            <v>0</v>
          </cell>
          <cell r="J8533">
            <v>0</v>
          </cell>
          <cell r="L8533">
            <v>0</v>
          </cell>
        </row>
        <row r="8534">
          <cell r="A8534">
            <v>0</v>
          </cell>
          <cell r="B8534">
            <v>0</v>
          </cell>
          <cell r="C8534">
            <v>0</v>
          </cell>
          <cell r="D8534">
            <v>0</v>
          </cell>
          <cell r="E8534">
            <v>0</v>
          </cell>
          <cell r="G8534">
            <v>0</v>
          </cell>
          <cell r="H8534">
            <v>0</v>
          </cell>
          <cell r="J8534">
            <v>0</v>
          </cell>
          <cell r="L8534">
            <v>0</v>
          </cell>
        </row>
        <row r="8535">
          <cell r="A8535">
            <v>0</v>
          </cell>
          <cell r="B8535">
            <v>0</v>
          </cell>
          <cell r="C8535">
            <v>0</v>
          </cell>
          <cell r="D8535">
            <v>0</v>
          </cell>
          <cell r="E8535">
            <v>0</v>
          </cell>
          <cell r="G8535">
            <v>0</v>
          </cell>
          <cell r="H8535">
            <v>0</v>
          </cell>
          <cell r="J8535">
            <v>0</v>
          </cell>
          <cell r="L8535">
            <v>0</v>
          </cell>
        </row>
        <row r="8536">
          <cell r="A8536">
            <v>0</v>
          </cell>
          <cell r="B8536">
            <v>0</v>
          </cell>
          <cell r="C8536">
            <v>0</v>
          </cell>
          <cell r="D8536">
            <v>0</v>
          </cell>
          <cell r="E8536">
            <v>0</v>
          </cell>
          <cell r="G8536">
            <v>0</v>
          </cell>
          <cell r="H8536">
            <v>0</v>
          </cell>
          <cell r="J8536">
            <v>0</v>
          </cell>
          <cell r="L8536">
            <v>0</v>
          </cell>
        </row>
        <row r="8537">
          <cell r="A8537">
            <v>0</v>
          </cell>
          <cell r="B8537">
            <v>0</v>
          </cell>
          <cell r="C8537">
            <v>0</v>
          </cell>
          <cell r="D8537">
            <v>0</v>
          </cell>
          <cell r="E8537">
            <v>0</v>
          </cell>
          <cell r="G8537">
            <v>0</v>
          </cell>
          <cell r="H8537">
            <v>0</v>
          </cell>
          <cell r="J8537">
            <v>0</v>
          </cell>
          <cell r="L8537">
            <v>0</v>
          </cell>
        </row>
        <row r="8538">
          <cell r="A8538">
            <v>0</v>
          </cell>
          <cell r="B8538">
            <v>0</v>
          </cell>
          <cell r="C8538">
            <v>0</v>
          </cell>
          <cell r="D8538">
            <v>0</v>
          </cell>
          <cell r="E8538">
            <v>0</v>
          </cell>
          <cell r="G8538">
            <v>0</v>
          </cell>
          <cell r="H8538">
            <v>0</v>
          </cell>
          <cell r="J8538">
            <v>0</v>
          </cell>
          <cell r="L8538">
            <v>0</v>
          </cell>
        </row>
        <row r="8539">
          <cell r="A8539">
            <v>0</v>
          </cell>
          <cell r="B8539">
            <v>0</v>
          </cell>
          <cell r="C8539">
            <v>0</v>
          </cell>
          <cell r="D8539">
            <v>0</v>
          </cell>
          <cell r="E8539">
            <v>0</v>
          </cell>
          <cell r="G8539">
            <v>0</v>
          </cell>
          <cell r="H8539">
            <v>0</v>
          </cell>
          <cell r="J8539">
            <v>0</v>
          </cell>
          <cell r="L8539">
            <v>0</v>
          </cell>
        </row>
        <row r="8540">
          <cell r="A8540">
            <v>0</v>
          </cell>
          <cell r="B8540">
            <v>0</v>
          </cell>
          <cell r="C8540">
            <v>0</v>
          </cell>
          <cell r="D8540">
            <v>0</v>
          </cell>
          <cell r="E8540">
            <v>0</v>
          </cell>
          <cell r="G8540">
            <v>0</v>
          </cell>
          <cell r="H8540">
            <v>0</v>
          </cell>
          <cell r="J8540">
            <v>0</v>
          </cell>
          <cell r="L8540">
            <v>0</v>
          </cell>
        </row>
        <row r="8541">
          <cell r="A8541">
            <v>0</v>
          </cell>
          <cell r="B8541">
            <v>0</v>
          </cell>
          <cell r="C8541">
            <v>0</v>
          </cell>
          <cell r="D8541">
            <v>0</v>
          </cell>
          <cell r="E8541">
            <v>0</v>
          </cell>
          <cell r="G8541">
            <v>0</v>
          </cell>
          <cell r="H8541">
            <v>0</v>
          </cell>
          <cell r="J8541">
            <v>0</v>
          </cell>
          <cell r="L8541">
            <v>0</v>
          </cell>
        </row>
        <row r="8542">
          <cell r="A8542">
            <v>0</v>
          </cell>
          <cell r="B8542">
            <v>0</v>
          </cell>
          <cell r="C8542">
            <v>0</v>
          </cell>
          <cell r="D8542">
            <v>0</v>
          </cell>
          <cell r="E8542">
            <v>0</v>
          </cell>
          <cell r="G8542">
            <v>0</v>
          </cell>
          <cell r="H8542">
            <v>0</v>
          </cell>
          <cell r="J8542">
            <v>0</v>
          </cell>
          <cell r="L8542">
            <v>0</v>
          </cell>
        </row>
        <row r="8543">
          <cell r="A8543">
            <v>0</v>
          </cell>
          <cell r="B8543">
            <v>0</v>
          </cell>
          <cell r="C8543">
            <v>0</v>
          </cell>
          <cell r="D8543">
            <v>0</v>
          </cell>
          <cell r="E8543">
            <v>0</v>
          </cell>
          <cell r="G8543">
            <v>0</v>
          </cell>
          <cell r="H8543">
            <v>0</v>
          </cell>
          <cell r="J8543">
            <v>0</v>
          </cell>
          <cell r="L8543">
            <v>0</v>
          </cell>
        </row>
        <row r="8544">
          <cell r="A8544">
            <v>0</v>
          </cell>
          <cell r="B8544">
            <v>0</v>
          </cell>
          <cell r="C8544">
            <v>0</v>
          </cell>
          <cell r="D8544">
            <v>0</v>
          </cell>
          <cell r="E8544">
            <v>0</v>
          </cell>
          <cell r="G8544">
            <v>0</v>
          </cell>
          <cell r="H8544">
            <v>0</v>
          </cell>
          <cell r="J8544">
            <v>0</v>
          </cell>
          <cell r="L8544">
            <v>0</v>
          </cell>
        </row>
        <row r="8545">
          <cell r="A8545">
            <v>0</v>
          </cell>
          <cell r="B8545">
            <v>0</v>
          </cell>
          <cell r="C8545">
            <v>0</v>
          </cell>
          <cell r="D8545">
            <v>0</v>
          </cell>
          <cell r="E8545">
            <v>0</v>
          </cell>
          <cell r="G8545">
            <v>0</v>
          </cell>
          <cell r="H8545">
            <v>0</v>
          </cell>
          <cell r="J8545">
            <v>0</v>
          </cell>
          <cell r="L8545">
            <v>0</v>
          </cell>
        </row>
        <row r="8546">
          <cell r="A8546">
            <v>0</v>
          </cell>
          <cell r="B8546">
            <v>0</v>
          </cell>
          <cell r="C8546">
            <v>0</v>
          </cell>
          <cell r="D8546">
            <v>0</v>
          </cell>
          <cell r="E8546">
            <v>0</v>
          </cell>
          <cell r="G8546">
            <v>0</v>
          </cell>
          <cell r="H8546">
            <v>0</v>
          </cell>
          <cell r="J8546">
            <v>0</v>
          </cell>
          <cell r="L8546">
            <v>0</v>
          </cell>
        </row>
        <row r="8547">
          <cell r="A8547">
            <v>0</v>
          </cell>
          <cell r="B8547">
            <v>0</v>
          </cell>
          <cell r="C8547">
            <v>0</v>
          </cell>
          <cell r="D8547">
            <v>0</v>
          </cell>
          <cell r="E8547">
            <v>0</v>
          </cell>
          <cell r="G8547">
            <v>0</v>
          </cell>
          <cell r="H8547">
            <v>0</v>
          </cell>
          <cell r="J8547">
            <v>0</v>
          </cell>
          <cell r="L8547">
            <v>0</v>
          </cell>
        </row>
        <row r="8548">
          <cell r="A8548">
            <v>0</v>
          </cell>
          <cell r="B8548">
            <v>0</v>
          </cell>
          <cell r="C8548">
            <v>0</v>
          </cell>
          <cell r="D8548">
            <v>0</v>
          </cell>
          <cell r="E8548">
            <v>0</v>
          </cell>
          <cell r="G8548">
            <v>0</v>
          </cell>
          <cell r="H8548">
            <v>0</v>
          </cell>
          <cell r="J8548">
            <v>0</v>
          </cell>
          <cell r="L8548">
            <v>0</v>
          </cell>
        </row>
        <row r="8549">
          <cell r="A8549">
            <v>0</v>
          </cell>
          <cell r="B8549">
            <v>0</v>
          </cell>
          <cell r="C8549">
            <v>0</v>
          </cell>
          <cell r="D8549">
            <v>0</v>
          </cell>
          <cell r="E8549">
            <v>0</v>
          </cell>
          <cell r="G8549">
            <v>0</v>
          </cell>
          <cell r="H8549">
            <v>0</v>
          </cell>
          <cell r="J8549">
            <v>0</v>
          </cell>
          <cell r="L8549">
            <v>0</v>
          </cell>
        </row>
        <row r="8550">
          <cell r="A8550">
            <v>0</v>
          </cell>
          <cell r="B8550">
            <v>0</v>
          </cell>
          <cell r="C8550">
            <v>0</v>
          </cell>
          <cell r="D8550">
            <v>0</v>
          </cell>
          <cell r="E8550">
            <v>0</v>
          </cell>
          <cell r="G8550">
            <v>0</v>
          </cell>
          <cell r="H8550">
            <v>0</v>
          </cell>
          <cell r="J8550">
            <v>0</v>
          </cell>
          <cell r="L8550">
            <v>0</v>
          </cell>
        </row>
        <row r="8551">
          <cell r="A8551">
            <v>0</v>
          </cell>
          <cell r="B8551">
            <v>0</v>
          </cell>
          <cell r="C8551">
            <v>0</v>
          </cell>
          <cell r="D8551">
            <v>0</v>
          </cell>
          <cell r="E8551">
            <v>0</v>
          </cell>
          <cell r="G8551">
            <v>0</v>
          </cell>
          <cell r="H8551">
            <v>0</v>
          </cell>
          <cell r="J8551">
            <v>0</v>
          </cell>
          <cell r="L8551">
            <v>0</v>
          </cell>
        </row>
        <row r="8552">
          <cell r="A8552">
            <v>0</v>
          </cell>
          <cell r="B8552">
            <v>0</v>
          </cell>
          <cell r="C8552">
            <v>0</v>
          </cell>
          <cell r="D8552">
            <v>0</v>
          </cell>
          <cell r="E8552">
            <v>0</v>
          </cell>
          <cell r="G8552">
            <v>0</v>
          </cell>
          <cell r="H8552">
            <v>0</v>
          </cell>
          <cell r="J8552">
            <v>0</v>
          </cell>
          <cell r="L8552">
            <v>0</v>
          </cell>
        </row>
        <row r="8553">
          <cell r="A8553">
            <v>0</v>
          </cell>
          <cell r="B8553">
            <v>0</v>
          </cell>
          <cell r="C8553">
            <v>0</v>
          </cell>
          <cell r="D8553">
            <v>0</v>
          </cell>
          <cell r="E8553">
            <v>0</v>
          </cell>
          <cell r="G8553">
            <v>0</v>
          </cell>
          <cell r="H8553">
            <v>0</v>
          </cell>
          <cell r="J8553">
            <v>0</v>
          </cell>
          <cell r="L8553">
            <v>0</v>
          </cell>
        </row>
        <row r="8554">
          <cell r="A8554">
            <v>0</v>
          </cell>
          <cell r="B8554">
            <v>0</v>
          </cell>
          <cell r="C8554">
            <v>0</v>
          </cell>
          <cell r="D8554">
            <v>0</v>
          </cell>
          <cell r="E8554">
            <v>0</v>
          </cell>
          <cell r="G8554">
            <v>0</v>
          </cell>
          <cell r="H8554">
            <v>0</v>
          </cell>
          <cell r="J8554">
            <v>0</v>
          </cell>
          <cell r="L8554">
            <v>0</v>
          </cell>
        </row>
        <row r="8555">
          <cell r="A8555">
            <v>0</v>
          </cell>
          <cell r="B8555">
            <v>0</v>
          </cell>
          <cell r="C8555">
            <v>0</v>
          </cell>
          <cell r="D8555">
            <v>0</v>
          </cell>
          <cell r="E8555">
            <v>0</v>
          </cell>
          <cell r="G8555">
            <v>0</v>
          </cell>
          <cell r="H8555">
            <v>0</v>
          </cell>
          <cell r="J8555">
            <v>0</v>
          </cell>
          <cell r="L8555">
            <v>0</v>
          </cell>
        </row>
        <row r="8556">
          <cell r="A8556">
            <v>0</v>
          </cell>
          <cell r="B8556">
            <v>0</v>
          </cell>
          <cell r="C8556">
            <v>0</v>
          </cell>
          <cell r="D8556">
            <v>0</v>
          </cell>
          <cell r="E8556">
            <v>0</v>
          </cell>
          <cell r="G8556">
            <v>0</v>
          </cell>
          <cell r="H8556">
            <v>0</v>
          </cell>
          <cell r="J8556">
            <v>0</v>
          </cell>
          <cell r="L8556">
            <v>0</v>
          </cell>
        </row>
        <row r="8557">
          <cell r="A8557">
            <v>0</v>
          </cell>
          <cell r="B8557">
            <v>0</v>
          </cell>
          <cell r="C8557">
            <v>0</v>
          </cell>
          <cell r="D8557">
            <v>0</v>
          </cell>
          <cell r="E8557">
            <v>0</v>
          </cell>
          <cell r="G8557">
            <v>0</v>
          </cell>
          <cell r="H8557">
            <v>0</v>
          </cell>
          <cell r="J8557">
            <v>0</v>
          </cell>
          <cell r="L8557">
            <v>0</v>
          </cell>
        </row>
        <row r="8558">
          <cell r="A8558">
            <v>0</v>
          </cell>
          <cell r="B8558">
            <v>0</v>
          </cell>
          <cell r="C8558">
            <v>0</v>
          </cell>
          <cell r="D8558">
            <v>0</v>
          </cell>
          <cell r="E8558">
            <v>0</v>
          </cell>
          <cell r="G8558">
            <v>0</v>
          </cell>
          <cell r="H8558">
            <v>0</v>
          </cell>
          <cell r="J8558">
            <v>0</v>
          </cell>
          <cell r="L8558">
            <v>0</v>
          </cell>
        </row>
        <row r="8559">
          <cell r="A8559">
            <v>0</v>
          </cell>
          <cell r="B8559">
            <v>0</v>
          </cell>
          <cell r="C8559">
            <v>0</v>
          </cell>
          <cell r="D8559">
            <v>0</v>
          </cell>
          <cell r="E8559">
            <v>0</v>
          </cell>
          <cell r="G8559">
            <v>0</v>
          </cell>
          <cell r="H8559">
            <v>0</v>
          </cell>
          <cell r="J8559">
            <v>0</v>
          </cell>
          <cell r="L8559">
            <v>0</v>
          </cell>
        </row>
        <row r="8560">
          <cell r="A8560">
            <v>0</v>
          </cell>
          <cell r="B8560">
            <v>0</v>
          </cell>
          <cell r="C8560">
            <v>0</v>
          </cell>
          <cell r="D8560">
            <v>0</v>
          </cell>
          <cell r="E8560">
            <v>0</v>
          </cell>
          <cell r="G8560">
            <v>0</v>
          </cell>
          <cell r="H8560">
            <v>0</v>
          </cell>
          <cell r="J8560">
            <v>0</v>
          </cell>
          <cell r="L8560">
            <v>0</v>
          </cell>
        </row>
        <row r="8561">
          <cell r="A8561">
            <v>0</v>
          </cell>
          <cell r="B8561">
            <v>0</v>
          </cell>
          <cell r="C8561">
            <v>0</v>
          </cell>
          <cell r="D8561">
            <v>0</v>
          </cell>
          <cell r="E8561">
            <v>0</v>
          </cell>
          <cell r="G8561">
            <v>0</v>
          </cell>
          <cell r="H8561">
            <v>0</v>
          </cell>
          <cell r="J8561">
            <v>0</v>
          </cell>
          <cell r="L8561">
            <v>0</v>
          </cell>
        </row>
        <row r="8562">
          <cell r="A8562">
            <v>0</v>
          </cell>
          <cell r="B8562">
            <v>0</v>
          </cell>
          <cell r="C8562">
            <v>0</v>
          </cell>
          <cell r="D8562">
            <v>0</v>
          </cell>
          <cell r="E8562">
            <v>0</v>
          </cell>
          <cell r="G8562">
            <v>0</v>
          </cell>
          <cell r="H8562">
            <v>0</v>
          </cell>
          <cell r="J8562">
            <v>0</v>
          </cell>
          <cell r="L8562">
            <v>0</v>
          </cell>
        </row>
        <row r="8563">
          <cell r="A8563">
            <v>0</v>
          </cell>
          <cell r="B8563">
            <v>0</v>
          </cell>
          <cell r="C8563">
            <v>0</v>
          </cell>
          <cell r="D8563">
            <v>0</v>
          </cell>
          <cell r="E8563">
            <v>0</v>
          </cell>
          <cell r="G8563">
            <v>0</v>
          </cell>
          <cell r="H8563">
            <v>0</v>
          </cell>
          <cell r="J8563">
            <v>0</v>
          </cell>
          <cell r="L8563">
            <v>0</v>
          </cell>
        </row>
        <row r="8564">
          <cell r="A8564">
            <v>0</v>
          </cell>
          <cell r="B8564">
            <v>0</v>
          </cell>
          <cell r="C8564">
            <v>0</v>
          </cell>
          <cell r="D8564">
            <v>0</v>
          </cell>
          <cell r="E8564">
            <v>0</v>
          </cell>
          <cell r="G8564">
            <v>0</v>
          </cell>
          <cell r="H8564">
            <v>0</v>
          </cell>
          <cell r="J8564">
            <v>0</v>
          </cell>
          <cell r="L8564">
            <v>0</v>
          </cell>
        </row>
        <row r="8565">
          <cell r="A8565">
            <v>0</v>
          </cell>
          <cell r="B8565">
            <v>0</v>
          </cell>
          <cell r="C8565">
            <v>0</v>
          </cell>
          <cell r="D8565">
            <v>0</v>
          </cell>
          <cell r="E8565">
            <v>0</v>
          </cell>
          <cell r="G8565">
            <v>0</v>
          </cell>
          <cell r="H8565">
            <v>0</v>
          </cell>
          <cell r="J8565">
            <v>0</v>
          </cell>
          <cell r="L8565">
            <v>0</v>
          </cell>
        </row>
        <row r="8566">
          <cell r="A8566">
            <v>0</v>
          </cell>
          <cell r="B8566">
            <v>0</v>
          </cell>
          <cell r="C8566">
            <v>0</v>
          </cell>
          <cell r="D8566">
            <v>0</v>
          </cell>
          <cell r="E8566">
            <v>0</v>
          </cell>
          <cell r="G8566">
            <v>0</v>
          </cell>
          <cell r="H8566">
            <v>0</v>
          </cell>
          <cell r="J8566">
            <v>0</v>
          </cell>
          <cell r="L8566">
            <v>0</v>
          </cell>
        </row>
        <row r="8567">
          <cell r="A8567">
            <v>0</v>
          </cell>
          <cell r="B8567">
            <v>0</v>
          </cell>
          <cell r="C8567">
            <v>0</v>
          </cell>
          <cell r="D8567">
            <v>0</v>
          </cell>
          <cell r="E8567">
            <v>0</v>
          </cell>
          <cell r="G8567">
            <v>0</v>
          </cell>
          <cell r="H8567">
            <v>0</v>
          </cell>
          <cell r="J8567">
            <v>0</v>
          </cell>
          <cell r="L8567">
            <v>0</v>
          </cell>
        </row>
        <row r="8568">
          <cell r="A8568">
            <v>0</v>
          </cell>
          <cell r="B8568">
            <v>0</v>
          </cell>
          <cell r="C8568">
            <v>0</v>
          </cell>
          <cell r="D8568">
            <v>0</v>
          </cell>
          <cell r="E8568">
            <v>0</v>
          </cell>
          <cell r="G8568">
            <v>0</v>
          </cell>
          <cell r="H8568">
            <v>0</v>
          </cell>
          <cell r="J8568">
            <v>0</v>
          </cell>
          <cell r="L8568">
            <v>0</v>
          </cell>
        </row>
        <row r="8569">
          <cell r="A8569">
            <v>0</v>
          </cell>
          <cell r="B8569">
            <v>0</v>
          </cell>
          <cell r="C8569">
            <v>0</v>
          </cell>
          <cell r="D8569">
            <v>0</v>
          </cell>
          <cell r="E8569">
            <v>0</v>
          </cell>
          <cell r="G8569">
            <v>0</v>
          </cell>
          <cell r="H8569">
            <v>0</v>
          </cell>
          <cell r="J8569">
            <v>0</v>
          </cell>
          <cell r="L8569">
            <v>0</v>
          </cell>
        </row>
        <row r="8570">
          <cell r="A8570">
            <v>0</v>
          </cell>
          <cell r="B8570">
            <v>0</v>
          </cell>
          <cell r="C8570">
            <v>0</v>
          </cell>
          <cell r="D8570">
            <v>0</v>
          </cell>
          <cell r="E8570">
            <v>0</v>
          </cell>
          <cell r="G8570">
            <v>0</v>
          </cell>
          <cell r="H8570">
            <v>0</v>
          </cell>
          <cell r="J8570">
            <v>0</v>
          </cell>
          <cell r="L8570">
            <v>0</v>
          </cell>
        </row>
        <row r="8571">
          <cell r="A8571">
            <v>0</v>
          </cell>
          <cell r="B8571">
            <v>0</v>
          </cell>
          <cell r="C8571">
            <v>0</v>
          </cell>
          <cell r="D8571">
            <v>0</v>
          </cell>
          <cell r="E8571">
            <v>0</v>
          </cell>
          <cell r="G8571">
            <v>0</v>
          </cell>
          <cell r="H8571">
            <v>0</v>
          </cell>
          <cell r="J8571">
            <v>0</v>
          </cell>
          <cell r="L8571">
            <v>0</v>
          </cell>
        </row>
        <row r="8572">
          <cell r="A8572">
            <v>0</v>
          </cell>
          <cell r="B8572">
            <v>0</v>
          </cell>
          <cell r="C8572">
            <v>0</v>
          </cell>
          <cell r="D8572">
            <v>0</v>
          </cell>
          <cell r="E8572">
            <v>0</v>
          </cell>
          <cell r="G8572">
            <v>0</v>
          </cell>
          <cell r="H8572">
            <v>0</v>
          </cell>
          <cell r="J8572">
            <v>0</v>
          </cell>
          <cell r="L8572">
            <v>0</v>
          </cell>
        </row>
        <row r="8573">
          <cell r="A8573">
            <v>0</v>
          </cell>
          <cell r="B8573">
            <v>0</v>
          </cell>
          <cell r="C8573">
            <v>0</v>
          </cell>
          <cell r="D8573">
            <v>0</v>
          </cell>
          <cell r="E8573">
            <v>0</v>
          </cell>
          <cell r="G8573">
            <v>0</v>
          </cell>
          <cell r="H8573">
            <v>0</v>
          </cell>
          <cell r="J8573">
            <v>0</v>
          </cell>
          <cell r="L8573">
            <v>0</v>
          </cell>
        </row>
        <row r="8574">
          <cell r="A8574">
            <v>0</v>
          </cell>
          <cell r="B8574">
            <v>0</v>
          </cell>
          <cell r="C8574">
            <v>0</v>
          </cell>
          <cell r="D8574">
            <v>0</v>
          </cell>
          <cell r="E8574">
            <v>0</v>
          </cell>
          <cell r="G8574">
            <v>0</v>
          </cell>
          <cell r="H8574">
            <v>0</v>
          </cell>
          <cell r="J8574">
            <v>0</v>
          </cell>
          <cell r="L8574">
            <v>0</v>
          </cell>
        </row>
        <row r="8575">
          <cell r="A8575">
            <v>0</v>
          </cell>
          <cell r="B8575">
            <v>0</v>
          </cell>
          <cell r="C8575">
            <v>0</v>
          </cell>
          <cell r="D8575">
            <v>0</v>
          </cell>
          <cell r="E8575">
            <v>0</v>
          </cell>
          <cell r="G8575">
            <v>0</v>
          </cell>
          <cell r="H8575">
            <v>0</v>
          </cell>
          <cell r="J8575">
            <v>0</v>
          </cell>
          <cell r="L8575">
            <v>0</v>
          </cell>
        </row>
        <row r="8576">
          <cell r="A8576">
            <v>0</v>
          </cell>
          <cell r="B8576">
            <v>0</v>
          </cell>
          <cell r="C8576">
            <v>0</v>
          </cell>
          <cell r="D8576">
            <v>0</v>
          </cell>
          <cell r="E8576">
            <v>0</v>
          </cell>
          <cell r="G8576">
            <v>0</v>
          </cell>
          <cell r="H8576">
            <v>0</v>
          </cell>
          <cell r="J8576">
            <v>0</v>
          </cell>
          <cell r="L8576">
            <v>0</v>
          </cell>
        </row>
        <row r="8577">
          <cell r="A8577">
            <v>0</v>
          </cell>
          <cell r="B8577">
            <v>0</v>
          </cell>
          <cell r="C8577">
            <v>0</v>
          </cell>
          <cell r="D8577">
            <v>0</v>
          </cell>
          <cell r="E8577">
            <v>0</v>
          </cell>
          <cell r="G8577">
            <v>0</v>
          </cell>
          <cell r="H8577">
            <v>0</v>
          </cell>
          <cell r="J8577">
            <v>0</v>
          </cell>
          <cell r="L8577">
            <v>0</v>
          </cell>
        </row>
        <row r="8578">
          <cell r="A8578">
            <v>0</v>
          </cell>
          <cell r="B8578">
            <v>0</v>
          </cell>
          <cell r="C8578">
            <v>0</v>
          </cell>
          <cell r="D8578">
            <v>0</v>
          </cell>
          <cell r="E8578">
            <v>0</v>
          </cell>
          <cell r="G8578">
            <v>0</v>
          </cell>
          <cell r="H8578">
            <v>0</v>
          </cell>
          <cell r="J8578">
            <v>0</v>
          </cell>
          <cell r="L8578">
            <v>0</v>
          </cell>
        </row>
        <row r="8579">
          <cell r="A8579">
            <v>0</v>
          </cell>
          <cell r="B8579">
            <v>0</v>
          </cell>
          <cell r="C8579">
            <v>0</v>
          </cell>
          <cell r="D8579">
            <v>0</v>
          </cell>
          <cell r="E8579">
            <v>0</v>
          </cell>
          <cell r="G8579">
            <v>0</v>
          </cell>
          <cell r="H8579">
            <v>0</v>
          </cell>
          <cell r="J8579">
            <v>0</v>
          </cell>
          <cell r="L8579">
            <v>0</v>
          </cell>
        </row>
        <row r="8580">
          <cell r="A8580">
            <v>0</v>
          </cell>
          <cell r="B8580">
            <v>0</v>
          </cell>
          <cell r="C8580">
            <v>0</v>
          </cell>
          <cell r="D8580">
            <v>0</v>
          </cell>
          <cell r="E8580">
            <v>0</v>
          </cell>
          <cell r="G8580">
            <v>0</v>
          </cell>
          <cell r="H8580">
            <v>0</v>
          </cell>
          <cell r="J8580">
            <v>0</v>
          </cell>
          <cell r="L8580">
            <v>0</v>
          </cell>
        </row>
        <row r="8581">
          <cell r="A8581">
            <v>0</v>
          </cell>
          <cell r="B8581">
            <v>0</v>
          </cell>
          <cell r="C8581">
            <v>0</v>
          </cell>
          <cell r="D8581">
            <v>0</v>
          </cell>
          <cell r="E8581">
            <v>0</v>
          </cell>
          <cell r="G8581">
            <v>0</v>
          </cell>
          <cell r="H8581">
            <v>0</v>
          </cell>
          <cell r="J8581">
            <v>0</v>
          </cell>
          <cell r="L8581">
            <v>0</v>
          </cell>
        </row>
        <row r="8582">
          <cell r="A8582">
            <v>0</v>
          </cell>
          <cell r="B8582">
            <v>0</v>
          </cell>
          <cell r="C8582">
            <v>0</v>
          </cell>
          <cell r="D8582">
            <v>0</v>
          </cell>
          <cell r="E8582">
            <v>0</v>
          </cell>
          <cell r="G8582">
            <v>0</v>
          </cell>
          <cell r="H8582">
            <v>0</v>
          </cell>
          <cell r="J8582">
            <v>0</v>
          </cell>
          <cell r="L8582">
            <v>0</v>
          </cell>
        </row>
        <row r="8583">
          <cell r="A8583">
            <v>0</v>
          </cell>
          <cell r="B8583">
            <v>0</v>
          </cell>
          <cell r="C8583">
            <v>0</v>
          </cell>
          <cell r="D8583">
            <v>0</v>
          </cell>
          <cell r="E8583">
            <v>0</v>
          </cell>
          <cell r="G8583">
            <v>0</v>
          </cell>
          <cell r="H8583">
            <v>0</v>
          </cell>
          <cell r="J8583">
            <v>0</v>
          </cell>
          <cell r="L8583">
            <v>0</v>
          </cell>
        </row>
        <row r="8584">
          <cell r="A8584">
            <v>0</v>
          </cell>
          <cell r="B8584">
            <v>0</v>
          </cell>
          <cell r="C8584">
            <v>0</v>
          </cell>
          <cell r="D8584">
            <v>0</v>
          </cell>
          <cell r="E8584">
            <v>0</v>
          </cell>
          <cell r="G8584">
            <v>0</v>
          </cell>
          <cell r="H8584">
            <v>0</v>
          </cell>
          <cell r="J8584">
            <v>0</v>
          </cell>
          <cell r="L8584">
            <v>0</v>
          </cell>
        </row>
        <row r="8585">
          <cell r="A8585">
            <v>0</v>
          </cell>
          <cell r="B8585">
            <v>0</v>
          </cell>
          <cell r="C8585">
            <v>0</v>
          </cell>
          <cell r="D8585">
            <v>0</v>
          </cell>
          <cell r="E8585">
            <v>0</v>
          </cell>
          <cell r="G8585">
            <v>0</v>
          </cell>
          <cell r="H8585">
            <v>0</v>
          </cell>
          <cell r="J8585">
            <v>0</v>
          </cell>
          <cell r="L8585">
            <v>0</v>
          </cell>
        </row>
        <row r="8586">
          <cell r="A8586">
            <v>0</v>
          </cell>
          <cell r="B8586">
            <v>0</v>
          </cell>
          <cell r="C8586">
            <v>0</v>
          </cell>
          <cell r="D8586">
            <v>0</v>
          </cell>
          <cell r="E8586">
            <v>0</v>
          </cell>
          <cell r="G8586">
            <v>0</v>
          </cell>
          <cell r="H8586">
            <v>0</v>
          </cell>
          <cell r="J8586">
            <v>0</v>
          </cell>
          <cell r="L8586">
            <v>0</v>
          </cell>
        </row>
        <row r="8587">
          <cell r="A8587">
            <v>0</v>
          </cell>
          <cell r="B8587">
            <v>0</v>
          </cell>
          <cell r="C8587">
            <v>0</v>
          </cell>
          <cell r="D8587">
            <v>0</v>
          </cell>
          <cell r="E8587">
            <v>0</v>
          </cell>
          <cell r="G8587">
            <v>0</v>
          </cell>
          <cell r="H8587">
            <v>0</v>
          </cell>
          <cell r="J8587">
            <v>0</v>
          </cell>
          <cell r="L8587">
            <v>0</v>
          </cell>
        </row>
        <row r="8588">
          <cell r="A8588">
            <v>0</v>
          </cell>
          <cell r="B8588">
            <v>0</v>
          </cell>
          <cell r="C8588">
            <v>0</v>
          </cell>
          <cell r="D8588">
            <v>0</v>
          </cell>
          <cell r="E8588">
            <v>0</v>
          </cell>
          <cell r="G8588">
            <v>0</v>
          </cell>
          <cell r="H8588">
            <v>0</v>
          </cell>
          <cell r="J8588">
            <v>0</v>
          </cell>
          <cell r="L8588">
            <v>0</v>
          </cell>
        </row>
        <row r="8589">
          <cell r="A8589">
            <v>0</v>
          </cell>
          <cell r="B8589">
            <v>0</v>
          </cell>
          <cell r="C8589">
            <v>0</v>
          </cell>
          <cell r="D8589">
            <v>0</v>
          </cell>
          <cell r="E8589">
            <v>0</v>
          </cell>
          <cell r="G8589">
            <v>0</v>
          </cell>
          <cell r="H8589">
            <v>0</v>
          </cell>
          <cell r="J8589">
            <v>0</v>
          </cell>
          <cell r="L8589">
            <v>0</v>
          </cell>
        </row>
        <row r="8590">
          <cell r="A8590">
            <v>0</v>
          </cell>
          <cell r="B8590">
            <v>0</v>
          </cell>
          <cell r="C8590">
            <v>0</v>
          </cell>
          <cell r="D8590">
            <v>0</v>
          </cell>
          <cell r="E8590">
            <v>0</v>
          </cell>
          <cell r="G8590">
            <v>0</v>
          </cell>
          <cell r="H8590">
            <v>0</v>
          </cell>
          <cell r="J8590">
            <v>0</v>
          </cell>
          <cell r="L8590">
            <v>0</v>
          </cell>
        </row>
        <row r="8591">
          <cell r="A8591">
            <v>0</v>
          </cell>
          <cell r="B8591">
            <v>0</v>
          </cell>
          <cell r="C8591">
            <v>0</v>
          </cell>
          <cell r="D8591">
            <v>0</v>
          </cell>
          <cell r="E8591">
            <v>0</v>
          </cell>
          <cell r="G8591">
            <v>0</v>
          </cell>
          <cell r="H8591">
            <v>0</v>
          </cell>
          <cell r="J8591">
            <v>0</v>
          </cell>
          <cell r="L8591">
            <v>0</v>
          </cell>
        </row>
        <row r="8592">
          <cell r="A8592">
            <v>0</v>
          </cell>
          <cell r="B8592">
            <v>0</v>
          </cell>
          <cell r="C8592">
            <v>0</v>
          </cell>
          <cell r="D8592">
            <v>0</v>
          </cell>
          <cell r="E8592">
            <v>0</v>
          </cell>
          <cell r="G8592">
            <v>0</v>
          </cell>
          <cell r="H8592">
            <v>0</v>
          </cell>
          <cell r="J8592">
            <v>0</v>
          </cell>
          <cell r="L8592">
            <v>0</v>
          </cell>
        </row>
        <row r="8593">
          <cell r="A8593">
            <v>0</v>
          </cell>
          <cell r="B8593">
            <v>0</v>
          </cell>
          <cell r="C8593">
            <v>0</v>
          </cell>
          <cell r="D8593">
            <v>0</v>
          </cell>
          <cell r="E8593">
            <v>0</v>
          </cell>
          <cell r="G8593">
            <v>0</v>
          </cell>
          <cell r="H8593">
            <v>0</v>
          </cell>
          <cell r="J8593">
            <v>0</v>
          </cell>
          <cell r="L8593">
            <v>0</v>
          </cell>
        </row>
        <row r="8594">
          <cell r="A8594">
            <v>0</v>
          </cell>
          <cell r="B8594">
            <v>0</v>
          </cell>
          <cell r="C8594">
            <v>0</v>
          </cell>
          <cell r="D8594">
            <v>0</v>
          </cell>
          <cell r="E8594">
            <v>0</v>
          </cell>
          <cell r="G8594">
            <v>0</v>
          </cell>
          <cell r="H8594">
            <v>0</v>
          </cell>
          <cell r="J8594">
            <v>0</v>
          </cell>
          <cell r="L8594">
            <v>0</v>
          </cell>
        </row>
        <row r="8595">
          <cell r="A8595">
            <v>0</v>
          </cell>
          <cell r="B8595">
            <v>0</v>
          </cell>
          <cell r="C8595">
            <v>0</v>
          </cell>
          <cell r="D8595">
            <v>0</v>
          </cell>
          <cell r="E8595">
            <v>0</v>
          </cell>
          <cell r="G8595">
            <v>0</v>
          </cell>
          <cell r="H8595">
            <v>0</v>
          </cell>
          <cell r="J8595">
            <v>0</v>
          </cell>
          <cell r="L8595">
            <v>0</v>
          </cell>
        </row>
        <row r="8596">
          <cell r="A8596">
            <v>0</v>
          </cell>
          <cell r="B8596">
            <v>0</v>
          </cell>
          <cell r="C8596">
            <v>0</v>
          </cell>
          <cell r="D8596">
            <v>0</v>
          </cell>
          <cell r="E8596">
            <v>0</v>
          </cell>
          <cell r="G8596">
            <v>0</v>
          </cell>
          <cell r="H8596">
            <v>0</v>
          </cell>
          <cell r="J8596">
            <v>0</v>
          </cell>
          <cell r="L8596">
            <v>0</v>
          </cell>
        </row>
        <row r="8597">
          <cell r="A8597">
            <v>0</v>
          </cell>
          <cell r="B8597">
            <v>0</v>
          </cell>
          <cell r="C8597">
            <v>0</v>
          </cell>
          <cell r="D8597">
            <v>0</v>
          </cell>
          <cell r="E8597">
            <v>0</v>
          </cell>
          <cell r="G8597">
            <v>0</v>
          </cell>
          <cell r="H8597">
            <v>0</v>
          </cell>
          <cell r="J8597">
            <v>0</v>
          </cell>
          <cell r="L8597">
            <v>0</v>
          </cell>
        </row>
        <row r="8598">
          <cell r="A8598">
            <v>0</v>
          </cell>
          <cell r="B8598">
            <v>0</v>
          </cell>
          <cell r="C8598">
            <v>0</v>
          </cell>
          <cell r="D8598">
            <v>0</v>
          </cell>
          <cell r="E8598">
            <v>0</v>
          </cell>
          <cell r="G8598">
            <v>0</v>
          </cell>
          <cell r="H8598">
            <v>0</v>
          </cell>
          <cell r="J8598">
            <v>0</v>
          </cell>
          <cell r="L8598">
            <v>0</v>
          </cell>
        </row>
        <row r="8599">
          <cell r="A8599">
            <v>0</v>
          </cell>
          <cell r="B8599">
            <v>0</v>
          </cell>
          <cell r="C8599">
            <v>0</v>
          </cell>
          <cell r="D8599">
            <v>0</v>
          </cell>
          <cell r="E8599">
            <v>0</v>
          </cell>
          <cell r="G8599">
            <v>0</v>
          </cell>
          <cell r="H8599">
            <v>0</v>
          </cell>
          <cell r="J8599">
            <v>0</v>
          </cell>
          <cell r="L8599">
            <v>0</v>
          </cell>
        </row>
        <row r="8600">
          <cell r="A8600">
            <v>0</v>
          </cell>
          <cell r="B8600">
            <v>0</v>
          </cell>
          <cell r="C8600">
            <v>0</v>
          </cell>
          <cell r="D8600">
            <v>0</v>
          </cell>
          <cell r="E8600">
            <v>0</v>
          </cell>
          <cell r="G8600">
            <v>0</v>
          </cell>
          <cell r="H8600">
            <v>0</v>
          </cell>
          <cell r="J8600">
            <v>0</v>
          </cell>
          <cell r="L8600">
            <v>0</v>
          </cell>
        </row>
        <row r="8601">
          <cell r="A8601">
            <v>0</v>
          </cell>
          <cell r="B8601">
            <v>0</v>
          </cell>
          <cell r="C8601">
            <v>0</v>
          </cell>
          <cell r="D8601">
            <v>0</v>
          </cell>
          <cell r="E8601">
            <v>0</v>
          </cell>
          <cell r="G8601">
            <v>0</v>
          </cell>
          <cell r="H8601">
            <v>0</v>
          </cell>
          <cell r="J8601">
            <v>0</v>
          </cell>
          <cell r="L8601">
            <v>0</v>
          </cell>
        </row>
        <row r="8602">
          <cell r="A8602">
            <v>0</v>
          </cell>
          <cell r="B8602">
            <v>0</v>
          </cell>
          <cell r="C8602">
            <v>0</v>
          </cell>
          <cell r="D8602">
            <v>0</v>
          </cell>
          <cell r="E8602">
            <v>0</v>
          </cell>
          <cell r="G8602">
            <v>0</v>
          </cell>
          <cell r="H8602">
            <v>0</v>
          </cell>
          <cell r="J8602">
            <v>0</v>
          </cell>
          <cell r="L8602">
            <v>0</v>
          </cell>
        </row>
        <row r="8603">
          <cell r="A8603">
            <v>0</v>
          </cell>
          <cell r="B8603">
            <v>0</v>
          </cell>
          <cell r="C8603">
            <v>0</v>
          </cell>
          <cell r="D8603">
            <v>0</v>
          </cell>
          <cell r="E8603">
            <v>0</v>
          </cell>
          <cell r="G8603">
            <v>0</v>
          </cell>
          <cell r="H8603">
            <v>0</v>
          </cell>
          <cell r="J8603">
            <v>0</v>
          </cell>
          <cell r="L8603">
            <v>0</v>
          </cell>
        </row>
        <row r="8604">
          <cell r="A8604">
            <v>0</v>
          </cell>
          <cell r="B8604">
            <v>0</v>
          </cell>
          <cell r="C8604">
            <v>0</v>
          </cell>
          <cell r="D8604">
            <v>0</v>
          </cell>
          <cell r="E8604">
            <v>0</v>
          </cell>
          <cell r="G8604">
            <v>0</v>
          </cell>
          <cell r="H8604">
            <v>0</v>
          </cell>
          <cell r="J8604">
            <v>0</v>
          </cell>
          <cell r="L8604">
            <v>0</v>
          </cell>
        </row>
        <row r="8605">
          <cell r="A8605">
            <v>0</v>
          </cell>
          <cell r="B8605">
            <v>0</v>
          </cell>
          <cell r="C8605">
            <v>0</v>
          </cell>
          <cell r="D8605">
            <v>0</v>
          </cell>
          <cell r="E8605">
            <v>0</v>
          </cell>
          <cell r="G8605">
            <v>0</v>
          </cell>
          <cell r="H8605">
            <v>0</v>
          </cell>
          <cell r="J8605">
            <v>0</v>
          </cell>
          <cell r="L8605">
            <v>0</v>
          </cell>
        </row>
        <row r="8606">
          <cell r="A8606">
            <v>0</v>
          </cell>
          <cell r="B8606">
            <v>0</v>
          </cell>
          <cell r="C8606">
            <v>0</v>
          </cell>
          <cell r="D8606">
            <v>0</v>
          </cell>
          <cell r="E8606">
            <v>0</v>
          </cell>
          <cell r="G8606">
            <v>0</v>
          </cell>
          <cell r="H8606">
            <v>0</v>
          </cell>
          <cell r="J8606">
            <v>0</v>
          </cell>
          <cell r="L8606">
            <v>0</v>
          </cell>
        </row>
        <row r="8607">
          <cell r="A8607">
            <v>0</v>
          </cell>
          <cell r="B8607">
            <v>0</v>
          </cell>
          <cell r="C8607">
            <v>0</v>
          </cell>
          <cell r="D8607">
            <v>0</v>
          </cell>
          <cell r="E8607">
            <v>0</v>
          </cell>
          <cell r="G8607">
            <v>0</v>
          </cell>
          <cell r="H8607">
            <v>0</v>
          </cell>
          <cell r="J8607">
            <v>0</v>
          </cell>
          <cell r="L8607">
            <v>0</v>
          </cell>
        </row>
        <row r="8608">
          <cell r="A8608">
            <v>0</v>
          </cell>
          <cell r="B8608">
            <v>0</v>
          </cell>
          <cell r="C8608">
            <v>0</v>
          </cell>
          <cell r="D8608">
            <v>0</v>
          </cell>
          <cell r="E8608">
            <v>0</v>
          </cell>
          <cell r="G8608">
            <v>0</v>
          </cell>
          <cell r="H8608">
            <v>0</v>
          </cell>
          <cell r="J8608">
            <v>0</v>
          </cell>
          <cell r="L8608">
            <v>0</v>
          </cell>
        </row>
        <row r="8609">
          <cell r="A8609">
            <v>0</v>
          </cell>
          <cell r="B8609">
            <v>0</v>
          </cell>
          <cell r="C8609">
            <v>0</v>
          </cell>
          <cell r="D8609">
            <v>0</v>
          </cell>
          <cell r="E8609">
            <v>0</v>
          </cell>
          <cell r="G8609">
            <v>0</v>
          </cell>
          <cell r="H8609">
            <v>0</v>
          </cell>
          <cell r="J8609">
            <v>0</v>
          </cell>
          <cell r="L8609">
            <v>0</v>
          </cell>
        </row>
        <row r="8610">
          <cell r="A8610">
            <v>0</v>
          </cell>
          <cell r="B8610">
            <v>0</v>
          </cell>
          <cell r="C8610">
            <v>0</v>
          </cell>
          <cell r="D8610">
            <v>0</v>
          </cell>
          <cell r="E8610">
            <v>0</v>
          </cell>
          <cell r="G8610">
            <v>0</v>
          </cell>
          <cell r="H8610">
            <v>0</v>
          </cell>
          <cell r="J8610">
            <v>0</v>
          </cell>
          <cell r="L8610">
            <v>0</v>
          </cell>
        </row>
        <row r="8611">
          <cell r="A8611">
            <v>0</v>
          </cell>
          <cell r="B8611">
            <v>0</v>
          </cell>
          <cell r="C8611">
            <v>0</v>
          </cell>
          <cell r="D8611">
            <v>0</v>
          </cell>
          <cell r="E8611">
            <v>0</v>
          </cell>
          <cell r="G8611">
            <v>0</v>
          </cell>
          <cell r="H8611">
            <v>0</v>
          </cell>
          <cell r="J8611">
            <v>0</v>
          </cell>
          <cell r="L8611">
            <v>0</v>
          </cell>
        </row>
        <row r="8612">
          <cell r="A8612">
            <v>0</v>
          </cell>
          <cell r="B8612">
            <v>0</v>
          </cell>
          <cell r="C8612">
            <v>0</v>
          </cell>
          <cell r="D8612">
            <v>0</v>
          </cell>
          <cell r="E8612">
            <v>0</v>
          </cell>
          <cell r="G8612">
            <v>0</v>
          </cell>
          <cell r="H8612">
            <v>0</v>
          </cell>
          <cell r="J8612">
            <v>0</v>
          </cell>
          <cell r="L8612">
            <v>0</v>
          </cell>
        </row>
        <row r="8613">
          <cell r="A8613">
            <v>0</v>
          </cell>
          <cell r="B8613">
            <v>0</v>
          </cell>
          <cell r="C8613">
            <v>0</v>
          </cell>
          <cell r="D8613">
            <v>0</v>
          </cell>
          <cell r="E8613">
            <v>0</v>
          </cell>
          <cell r="G8613">
            <v>0</v>
          </cell>
          <cell r="H8613">
            <v>0</v>
          </cell>
          <cell r="J8613">
            <v>0</v>
          </cell>
          <cell r="L8613">
            <v>0</v>
          </cell>
        </row>
        <row r="8614">
          <cell r="A8614">
            <v>0</v>
          </cell>
          <cell r="B8614">
            <v>0</v>
          </cell>
          <cell r="C8614">
            <v>0</v>
          </cell>
          <cell r="D8614">
            <v>0</v>
          </cell>
          <cell r="E8614">
            <v>0</v>
          </cell>
          <cell r="G8614">
            <v>0</v>
          </cell>
          <cell r="H8614">
            <v>0</v>
          </cell>
          <cell r="J8614">
            <v>0</v>
          </cell>
          <cell r="L8614">
            <v>0</v>
          </cell>
        </row>
        <row r="8615">
          <cell r="A8615">
            <v>0</v>
          </cell>
          <cell r="B8615">
            <v>0</v>
          </cell>
          <cell r="C8615">
            <v>0</v>
          </cell>
          <cell r="D8615">
            <v>0</v>
          </cell>
          <cell r="E8615">
            <v>0</v>
          </cell>
          <cell r="G8615">
            <v>0</v>
          </cell>
          <cell r="H8615">
            <v>0</v>
          </cell>
          <cell r="J8615">
            <v>0</v>
          </cell>
          <cell r="L8615">
            <v>0</v>
          </cell>
        </row>
        <row r="8616">
          <cell r="A8616">
            <v>0</v>
          </cell>
          <cell r="B8616">
            <v>0</v>
          </cell>
          <cell r="C8616">
            <v>0</v>
          </cell>
          <cell r="D8616">
            <v>0</v>
          </cell>
          <cell r="E8616">
            <v>0</v>
          </cell>
          <cell r="G8616">
            <v>0</v>
          </cell>
          <cell r="H8616">
            <v>0</v>
          </cell>
          <cell r="J8616">
            <v>0</v>
          </cell>
          <cell r="L8616">
            <v>0</v>
          </cell>
        </row>
        <row r="8617">
          <cell r="A8617">
            <v>0</v>
          </cell>
          <cell r="B8617">
            <v>0</v>
          </cell>
          <cell r="C8617">
            <v>0</v>
          </cell>
          <cell r="D8617">
            <v>0</v>
          </cell>
          <cell r="E8617">
            <v>0</v>
          </cell>
          <cell r="G8617">
            <v>0</v>
          </cell>
          <cell r="H8617">
            <v>0</v>
          </cell>
          <cell r="J8617">
            <v>0</v>
          </cell>
          <cell r="L8617">
            <v>0</v>
          </cell>
        </row>
        <row r="8618">
          <cell r="A8618">
            <v>0</v>
          </cell>
          <cell r="B8618">
            <v>0</v>
          </cell>
          <cell r="C8618">
            <v>0</v>
          </cell>
          <cell r="D8618">
            <v>0</v>
          </cell>
          <cell r="E8618">
            <v>0</v>
          </cell>
          <cell r="G8618">
            <v>0</v>
          </cell>
          <cell r="H8618">
            <v>0</v>
          </cell>
          <cell r="J8618">
            <v>0</v>
          </cell>
          <cell r="L8618">
            <v>0</v>
          </cell>
        </row>
        <row r="8619">
          <cell r="A8619">
            <v>0</v>
          </cell>
          <cell r="B8619">
            <v>0</v>
          </cell>
          <cell r="C8619">
            <v>0</v>
          </cell>
          <cell r="D8619">
            <v>0</v>
          </cell>
          <cell r="E8619">
            <v>0</v>
          </cell>
          <cell r="G8619">
            <v>0</v>
          </cell>
          <cell r="H8619">
            <v>0</v>
          </cell>
          <cell r="J8619">
            <v>0</v>
          </cell>
          <cell r="L8619">
            <v>0</v>
          </cell>
        </row>
        <row r="8620">
          <cell r="A8620">
            <v>0</v>
          </cell>
          <cell r="B8620">
            <v>0</v>
          </cell>
          <cell r="C8620">
            <v>0</v>
          </cell>
          <cell r="D8620">
            <v>0</v>
          </cell>
          <cell r="E8620">
            <v>0</v>
          </cell>
          <cell r="G8620">
            <v>0</v>
          </cell>
          <cell r="H8620">
            <v>0</v>
          </cell>
          <cell r="J8620">
            <v>0</v>
          </cell>
          <cell r="L8620">
            <v>0</v>
          </cell>
        </row>
        <row r="8621">
          <cell r="A8621">
            <v>0</v>
          </cell>
          <cell r="B8621">
            <v>0</v>
          </cell>
          <cell r="C8621">
            <v>0</v>
          </cell>
          <cell r="D8621">
            <v>0</v>
          </cell>
          <cell r="E8621">
            <v>0</v>
          </cell>
          <cell r="G8621">
            <v>0</v>
          </cell>
          <cell r="H8621">
            <v>0</v>
          </cell>
          <cell r="J8621">
            <v>0</v>
          </cell>
          <cell r="L8621">
            <v>0</v>
          </cell>
        </row>
        <row r="8622">
          <cell r="A8622">
            <v>0</v>
          </cell>
          <cell r="B8622">
            <v>0</v>
          </cell>
          <cell r="C8622">
            <v>0</v>
          </cell>
          <cell r="D8622">
            <v>0</v>
          </cell>
          <cell r="E8622">
            <v>0</v>
          </cell>
          <cell r="G8622">
            <v>0</v>
          </cell>
          <cell r="H8622">
            <v>0</v>
          </cell>
          <cell r="J8622">
            <v>0</v>
          </cell>
          <cell r="L8622">
            <v>0</v>
          </cell>
        </row>
        <row r="8623">
          <cell r="A8623">
            <v>0</v>
          </cell>
          <cell r="B8623">
            <v>0</v>
          </cell>
          <cell r="C8623">
            <v>0</v>
          </cell>
          <cell r="D8623">
            <v>0</v>
          </cell>
          <cell r="E8623">
            <v>0</v>
          </cell>
          <cell r="G8623">
            <v>0</v>
          </cell>
          <cell r="H8623">
            <v>0</v>
          </cell>
          <cell r="J8623">
            <v>0</v>
          </cell>
          <cell r="L8623">
            <v>0</v>
          </cell>
        </row>
        <row r="8624">
          <cell r="A8624">
            <v>0</v>
          </cell>
          <cell r="B8624">
            <v>0</v>
          </cell>
          <cell r="C8624">
            <v>0</v>
          </cell>
          <cell r="D8624">
            <v>0</v>
          </cell>
          <cell r="E8624">
            <v>0</v>
          </cell>
          <cell r="G8624">
            <v>0</v>
          </cell>
          <cell r="H8624">
            <v>0</v>
          </cell>
          <cell r="J8624">
            <v>0</v>
          </cell>
          <cell r="L8624">
            <v>0</v>
          </cell>
        </row>
        <row r="8625">
          <cell r="A8625">
            <v>0</v>
          </cell>
          <cell r="B8625">
            <v>0</v>
          </cell>
          <cell r="C8625">
            <v>0</v>
          </cell>
          <cell r="D8625">
            <v>0</v>
          </cell>
          <cell r="E8625">
            <v>0</v>
          </cell>
          <cell r="G8625">
            <v>0</v>
          </cell>
          <cell r="H8625">
            <v>0</v>
          </cell>
          <cell r="J8625">
            <v>0</v>
          </cell>
          <cell r="L8625">
            <v>0</v>
          </cell>
        </row>
        <row r="8626">
          <cell r="A8626">
            <v>0</v>
          </cell>
          <cell r="B8626">
            <v>0</v>
          </cell>
          <cell r="C8626">
            <v>0</v>
          </cell>
          <cell r="D8626">
            <v>0</v>
          </cell>
          <cell r="E8626">
            <v>0</v>
          </cell>
          <cell r="G8626">
            <v>0</v>
          </cell>
          <cell r="H8626">
            <v>0</v>
          </cell>
          <cell r="J8626">
            <v>0</v>
          </cell>
          <cell r="L8626">
            <v>0</v>
          </cell>
        </row>
        <row r="8627">
          <cell r="A8627">
            <v>0</v>
          </cell>
          <cell r="B8627">
            <v>0</v>
          </cell>
          <cell r="C8627">
            <v>0</v>
          </cell>
          <cell r="D8627">
            <v>0</v>
          </cell>
          <cell r="E8627">
            <v>0</v>
          </cell>
          <cell r="G8627">
            <v>0</v>
          </cell>
          <cell r="H8627">
            <v>0</v>
          </cell>
          <cell r="J8627">
            <v>0</v>
          </cell>
          <cell r="L8627">
            <v>0</v>
          </cell>
        </row>
        <row r="8628">
          <cell r="A8628">
            <v>0</v>
          </cell>
          <cell r="B8628">
            <v>0</v>
          </cell>
          <cell r="C8628">
            <v>0</v>
          </cell>
          <cell r="D8628">
            <v>0</v>
          </cell>
          <cell r="E8628">
            <v>0</v>
          </cell>
          <cell r="G8628">
            <v>0</v>
          </cell>
          <cell r="H8628">
            <v>0</v>
          </cell>
          <cell r="J8628">
            <v>0</v>
          </cell>
          <cell r="L8628">
            <v>0</v>
          </cell>
        </row>
        <row r="8629">
          <cell r="A8629">
            <v>0</v>
          </cell>
          <cell r="B8629">
            <v>0</v>
          </cell>
          <cell r="C8629">
            <v>0</v>
          </cell>
          <cell r="D8629">
            <v>0</v>
          </cell>
          <cell r="E8629">
            <v>0</v>
          </cell>
          <cell r="G8629">
            <v>0</v>
          </cell>
          <cell r="H8629">
            <v>0</v>
          </cell>
          <cell r="J8629">
            <v>0</v>
          </cell>
          <cell r="L8629">
            <v>0</v>
          </cell>
        </row>
        <row r="8630">
          <cell r="A8630">
            <v>0</v>
          </cell>
          <cell r="B8630">
            <v>0</v>
          </cell>
          <cell r="C8630">
            <v>0</v>
          </cell>
          <cell r="D8630">
            <v>0</v>
          </cell>
          <cell r="E8630">
            <v>0</v>
          </cell>
          <cell r="G8630">
            <v>0</v>
          </cell>
          <cell r="H8630">
            <v>0</v>
          </cell>
          <cell r="J8630">
            <v>0</v>
          </cell>
          <cell r="L8630">
            <v>0</v>
          </cell>
        </row>
        <row r="8631">
          <cell r="A8631">
            <v>0</v>
          </cell>
          <cell r="B8631">
            <v>0</v>
          </cell>
          <cell r="C8631">
            <v>0</v>
          </cell>
          <cell r="D8631">
            <v>0</v>
          </cell>
          <cell r="E8631">
            <v>0</v>
          </cell>
          <cell r="G8631">
            <v>0</v>
          </cell>
          <cell r="H8631">
            <v>0</v>
          </cell>
          <cell r="J8631">
            <v>0</v>
          </cell>
          <cell r="L8631">
            <v>0</v>
          </cell>
        </row>
        <row r="8632">
          <cell r="A8632">
            <v>0</v>
          </cell>
          <cell r="B8632">
            <v>0</v>
          </cell>
          <cell r="C8632">
            <v>0</v>
          </cell>
          <cell r="D8632">
            <v>0</v>
          </cell>
          <cell r="E8632">
            <v>0</v>
          </cell>
          <cell r="G8632">
            <v>0</v>
          </cell>
          <cell r="H8632">
            <v>0</v>
          </cell>
          <cell r="J8632">
            <v>0</v>
          </cell>
          <cell r="L8632">
            <v>0</v>
          </cell>
        </row>
        <row r="8633">
          <cell r="A8633">
            <v>0</v>
          </cell>
          <cell r="B8633">
            <v>0</v>
          </cell>
          <cell r="C8633">
            <v>0</v>
          </cell>
          <cell r="D8633">
            <v>0</v>
          </cell>
          <cell r="E8633">
            <v>0</v>
          </cell>
          <cell r="G8633">
            <v>0</v>
          </cell>
          <cell r="H8633">
            <v>0</v>
          </cell>
          <cell r="J8633">
            <v>0</v>
          </cell>
          <cell r="L8633">
            <v>0</v>
          </cell>
        </row>
        <row r="8634">
          <cell r="A8634">
            <v>0</v>
          </cell>
          <cell r="B8634">
            <v>0</v>
          </cell>
          <cell r="C8634">
            <v>0</v>
          </cell>
          <cell r="D8634">
            <v>0</v>
          </cell>
          <cell r="E8634">
            <v>0</v>
          </cell>
          <cell r="G8634">
            <v>0</v>
          </cell>
          <cell r="H8634">
            <v>0</v>
          </cell>
          <cell r="J8634">
            <v>0</v>
          </cell>
          <cell r="L8634">
            <v>0</v>
          </cell>
        </row>
        <row r="8635">
          <cell r="A8635">
            <v>0</v>
          </cell>
          <cell r="B8635">
            <v>0</v>
          </cell>
          <cell r="C8635">
            <v>0</v>
          </cell>
          <cell r="D8635">
            <v>0</v>
          </cell>
          <cell r="E8635">
            <v>0</v>
          </cell>
          <cell r="G8635">
            <v>0</v>
          </cell>
          <cell r="H8635">
            <v>0</v>
          </cell>
          <cell r="J8635">
            <v>0</v>
          </cell>
          <cell r="L8635">
            <v>0</v>
          </cell>
        </row>
        <row r="8636">
          <cell r="A8636">
            <v>0</v>
          </cell>
          <cell r="B8636">
            <v>0</v>
          </cell>
          <cell r="C8636">
            <v>0</v>
          </cell>
          <cell r="D8636">
            <v>0</v>
          </cell>
          <cell r="E8636">
            <v>0</v>
          </cell>
          <cell r="G8636">
            <v>0</v>
          </cell>
          <cell r="H8636">
            <v>0</v>
          </cell>
          <cell r="J8636">
            <v>0</v>
          </cell>
          <cell r="L8636">
            <v>0</v>
          </cell>
        </row>
        <row r="8637">
          <cell r="A8637">
            <v>0</v>
          </cell>
          <cell r="B8637">
            <v>0</v>
          </cell>
          <cell r="C8637">
            <v>0</v>
          </cell>
          <cell r="D8637">
            <v>0</v>
          </cell>
          <cell r="E8637">
            <v>0</v>
          </cell>
          <cell r="G8637">
            <v>0</v>
          </cell>
          <cell r="H8637">
            <v>0</v>
          </cell>
          <cell r="J8637">
            <v>0</v>
          </cell>
          <cell r="L8637">
            <v>0</v>
          </cell>
        </row>
        <row r="8638">
          <cell r="A8638">
            <v>0</v>
          </cell>
          <cell r="B8638">
            <v>0</v>
          </cell>
          <cell r="C8638">
            <v>0</v>
          </cell>
          <cell r="D8638">
            <v>0</v>
          </cell>
          <cell r="E8638">
            <v>0</v>
          </cell>
          <cell r="G8638">
            <v>0</v>
          </cell>
          <cell r="H8638">
            <v>0</v>
          </cell>
          <cell r="J8638">
            <v>0</v>
          </cell>
          <cell r="L8638">
            <v>0</v>
          </cell>
        </row>
        <row r="8639">
          <cell r="A8639">
            <v>0</v>
          </cell>
          <cell r="B8639">
            <v>0</v>
          </cell>
          <cell r="C8639">
            <v>0</v>
          </cell>
          <cell r="D8639">
            <v>0</v>
          </cell>
          <cell r="E8639">
            <v>0</v>
          </cell>
          <cell r="G8639">
            <v>0</v>
          </cell>
          <cell r="H8639">
            <v>0</v>
          </cell>
          <cell r="J8639">
            <v>0</v>
          </cell>
          <cell r="L8639">
            <v>0</v>
          </cell>
        </row>
        <row r="8640">
          <cell r="A8640">
            <v>0</v>
          </cell>
          <cell r="B8640">
            <v>0</v>
          </cell>
          <cell r="C8640">
            <v>0</v>
          </cell>
          <cell r="D8640">
            <v>0</v>
          </cell>
          <cell r="E8640">
            <v>0</v>
          </cell>
          <cell r="G8640">
            <v>0</v>
          </cell>
          <cell r="H8640">
            <v>0</v>
          </cell>
          <cell r="J8640">
            <v>0</v>
          </cell>
          <cell r="L8640">
            <v>0</v>
          </cell>
        </row>
        <row r="8641">
          <cell r="A8641">
            <v>0</v>
          </cell>
          <cell r="B8641">
            <v>0</v>
          </cell>
          <cell r="C8641">
            <v>0</v>
          </cell>
          <cell r="D8641">
            <v>0</v>
          </cell>
          <cell r="E8641">
            <v>0</v>
          </cell>
          <cell r="G8641">
            <v>0</v>
          </cell>
          <cell r="H8641">
            <v>0</v>
          </cell>
          <cell r="J8641">
            <v>0</v>
          </cell>
          <cell r="L8641">
            <v>0</v>
          </cell>
        </row>
        <row r="8642">
          <cell r="A8642">
            <v>0</v>
          </cell>
          <cell r="B8642">
            <v>0</v>
          </cell>
          <cell r="C8642">
            <v>0</v>
          </cell>
          <cell r="D8642">
            <v>0</v>
          </cell>
          <cell r="E8642">
            <v>0</v>
          </cell>
          <cell r="G8642">
            <v>0</v>
          </cell>
          <cell r="H8642">
            <v>0</v>
          </cell>
          <cell r="J8642">
            <v>0</v>
          </cell>
          <cell r="L8642">
            <v>0</v>
          </cell>
        </row>
        <row r="8643">
          <cell r="A8643">
            <v>0</v>
          </cell>
          <cell r="B8643">
            <v>0</v>
          </cell>
          <cell r="C8643">
            <v>0</v>
          </cell>
          <cell r="D8643">
            <v>0</v>
          </cell>
          <cell r="E8643">
            <v>0</v>
          </cell>
          <cell r="G8643">
            <v>0</v>
          </cell>
          <cell r="H8643">
            <v>0</v>
          </cell>
          <cell r="J8643">
            <v>0</v>
          </cell>
          <cell r="L8643">
            <v>0</v>
          </cell>
        </row>
        <row r="8644">
          <cell r="A8644">
            <v>0</v>
          </cell>
          <cell r="B8644">
            <v>0</v>
          </cell>
          <cell r="C8644">
            <v>0</v>
          </cell>
          <cell r="D8644">
            <v>0</v>
          </cell>
          <cell r="E8644">
            <v>0</v>
          </cell>
          <cell r="G8644">
            <v>0</v>
          </cell>
          <cell r="H8644">
            <v>0</v>
          </cell>
          <cell r="J8644">
            <v>0</v>
          </cell>
          <cell r="L8644">
            <v>0</v>
          </cell>
        </row>
        <row r="8645">
          <cell r="A8645">
            <v>0</v>
          </cell>
          <cell r="B8645">
            <v>0</v>
          </cell>
          <cell r="C8645">
            <v>0</v>
          </cell>
          <cell r="D8645">
            <v>0</v>
          </cell>
          <cell r="E8645">
            <v>0</v>
          </cell>
          <cell r="G8645">
            <v>0</v>
          </cell>
          <cell r="H8645">
            <v>0</v>
          </cell>
          <cell r="J8645">
            <v>0</v>
          </cell>
          <cell r="L8645">
            <v>0</v>
          </cell>
        </row>
        <row r="8646">
          <cell r="A8646">
            <v>0</v>
          </cell>
          <cell r="B8646">
            <v>0</v>
          </cell>
          <cell r="C8646">
            <v>0</v>
          </cell>
          <cell r="D8646">
            <v>0</v>
          </cell>
          <cell r="E8646">
            <v>0</v>
          </cell>
          <cell r="G8646">
            <v>0</v>
          </cell>
          <cell r="H8646">
            <v>0</v>
          </cell>
          <cell r="J8646">
            <v>0</v>
          </cell>
          <cell r="L8646">
            <v>0</v>
          </cell>
        </row>
        <row r="8647">
          <cell r="A8647">
            <v>0</v>
          </cell>
          <cell r="B8647">
            <v>0</v>
          </cell>
          <cell r="C8647">
            <v>0</v>
          </cell>
          <cell r="D8647">
            <v>0</v>
          </cell>
          <cell r="E8647">
            <v>0</v>
          </cell>
          <cell r="G8647">
            <v>0</v>
          </cell>
          <cell r="H8647">
            <v>0</v>
          </cell>
          <cell r="J8647">
            <v>0</v>
          </cell>
          <cell r="L8647">
            <v>0</v>
          </cell>
        </row>
        <row r="8648">
          <cell r="A8648">
            <v>0</v>
          </cell>
          <cell r="B8648">
            <v>0</v>
          </cell>
          <cell r="C8648">
            <v>0</v>
          </cell>
          <cell r="D8648">
            <v>0</v>
          </cell>
          <cell r="E8648">
            <v>0</v>
          </cell>
          <cell r="G8648">
            <v>0</v>
          </cell>
          <cell r="H8648">
            <v>0</v>
          </cell>
          <cell r="J8648">
            <v>0</v>
          </cell>
          <cell r="L8648">
            <v>0</v>
          </cell>
        </row>
        <row r="8649">
          <cell r="A8649">
            <v>0</v>
          </cell>
          <cell r="B8649">
            <v>0</v>
          </cell>
          <cell r="C8649">
            <v>0</v>
          </cell>
          <cell r="D8649">
            <v>0</v>
          </cell>
          <cell r="E8649">
            <v>0</v>
          </cell>
          <cell r="G8649">
            <v>0</v>
          </cell>
          <cell r="H8649">
            <v>0</v>
          </cell>
          <cell r="J8649">
            <v>0</v>
          </cell>
          <cell r="L8649">
            <v>0</v>
          </cell>
        </row>
        <row r="8650">
          <cell r="A8650">
            <v>0</v>
          </cell>
          <cell r="B8650">
            <v>0</v>
          </cell>
          <cell r="C8650">
            <v>0</v>
          </cell>
          <cell r="D8650">
            <v>0</v>
          </cell>
          <cell r="E8650">
            <v>0</v>
          </cell>
          <cell r="G8650">
            <v>0</v>
          </cell>
          <cell r="H8650">
            <v>0</v>
          </cell>
          <cell r="J8650">
            <v>0</v>
          </cell>
          <cell r="L8650">
            <v>0</v>
          </cell>
        </row>
        <row r="8651">
          <cell r="A8651">
            <v>0</v>
          </cell>
          <cell r="B8651">
            <v>0</v>
          </cell>
          <cell r="C8651">
            <v>0</v>
          </cell>
          <cell r="D8651">
            <v>0</v>
          </cell>
          <cell r="E8651">
            <v>0</v>
          </cell>
          <cell r="G8651">
            <v>0</v>
          </cell>
          <cell r="H8651">
            <v>0</v>
          </cell>
          <cell r="J8651">
            <v>0</v>
          </cell>
          <cell r="L8651">
            <v>0</v>
          </cell>
        </row>
        <row r="8652">
          <cell r="A8652">
            <v>0</v>
          </cell>
          <cell r="B8652">
            <v>0</v>
          </cell>
          <cell r="C8652">
            <v>0</v>
          </cell>
          <cell r="D8652">
            <v>0</v>
          </cell>
          <cell r="E8652">
            <v>0</v>
          </cell>
          <cell r="G8652">
            <v>0</v>
          </cell>
          <cell r="H8652">
            <v>0</v>
          </cell>
          <cell r="J8652">
            <v>0</v>
          </cell>
          <cell r="L8652">
            <v>0</v>
          </cell>
        </row>
        <row r="8653">
          <cell r="A8653">
            <v>0</v>
          </cell>
          <cell r="B8653">
            <v>0</v>
          </cell>
          <cell r="C8653">
            <v>0</v>
          </cell>
          <cell r="D8653">
            <v>0</v>
          </cell>
          <cell r="E8653">
            <v>0</v>
          </cell>
          <cell r="G8653">
            <v>0</v>
          </cell>
          <cell r="H8653">
            <v>0</v>
          </cell>
          <cell r="J8653">
            <v>0</v>
          </cell>
          <cell r="L8653">
            <v>0</v>
          </cell>
        </row>
        <row r="8654">
          <cell r="A8654">
            <v>0</v>
          </cell>
          <cell r="B8654">
            <v>0</v>
          </cell>
          <cell r="C8654">
            <v>0</v>
          </cell>
          <cell r="D8654">
            <v>0</v>
          </cell>
          <cell r="E8654">
            <v>0</v>
          </cell>
          <cell r="G8654">
            <v>0</v>
          </cell>
          <cell r="H8654">
            <v>0</v>
          </cell>
          <cell r="J8654">
            <v>0</v>
          </cell>
          <cell r="L8654">
            <v>0</v>
          </cell>
        </row>
        <row r="8655">
          <cell r="A8655">
            <v>0</v>
          </cell>
          <cell r="B8655">
            <v>0</v>
          </cell>
          <cell r="C8655">
            <v>0</v>
          </cell>
          <cell r="D8655">
            <v>0</v>
          </cell>
          <cell r="E8655">
            <v>0</v>
          </cell>
          <cell r="G8655">
            <v>0</v>
          </cell>
          <cell r="H8655">
            <v>0</v>
          </cell>
          <cell r="J8655">
            <v>0</v>
          </cell>
          <cell r="L8655">
            <v>0</v>
          </cell>
        </row>
        <row r="8656">
          <cell r="A8656">
            <v>0</v>
          </cell>
          <cell r="B8656">
            <v>0</v>
          </cell>
          <cell r="C8656">
            <v>0</v>
          </cell>
          <cell r="D8656">
            <v>0</v>
          </cell>
          <cell r="E8656">
            <v>0</v>
          </cell>
          <cell r="G8656">
            <v>0</v>
          </cell>
          <cell r="H8656">
            <v>0</v>
          </cell>
          <cell r="J8656">
            <v>0</v>
          </cell>
          <cell r="L8656">
            <v>0</v>
          </cell>
        </row>
        <row r="8657">
          <cell r="A8657">
            <v>0</v>
          </cell>
          <cell r="B8657">
            <v>0</v>
          </cell>
          <cell r="C8657">
            <v>0</v>
          </cell>
          <cell r="D8657">
            <v>0</v>
          </cell>
          <cell r="E8657">
            <v>0</v>
          </cell>
          <cell r="G8657">
            <v>0</v>
          </cell>
          <cell r="H8657">
            <v>0</v>
          </cell>
          <cell r="J8657">
            <v>0</v>
          </cell>
          <cell r="L8657">
            <v>0</v>
          </cell>
        </row>
        <row r="8658">
          <cell r="A8658">
            <v>0</v>
          </cell>
          <cell r="B8658">
            <v>0</v>
          </cell>
          <cell r="C8658">
            <v>0</v>
          </cell>
          <cell r="D8658">
            <v>0</v>
          </cell>
          <cell r="E8658">
            <v>0</v>
          </cell>
          <cell r="G8658">
            <v>0</v>
          </cell>
          <cell r="H8658">
            <v>0</v>
          </cell>
          <cell r="J8658">
            <v>0</v>
          </cell>
          <cell r="L8658">
            <v>0</v>
          </cell>
        </row>
        <row r="8659">
          <cell r="A8659">
            <v>0</v>
          </cell>
          <cell r="B8659">
            <v>0</v>
          </cell>
          <cell r="C8659">
            <v>0</v>
          </cell>
          <cell r="D8659">
            <v>0</v>
          </cell>
          <cell r="E8659">
            <v>0</v>
          </cell>
          <cell r="G8659">
            <v>0</v>
          </cell>
          <cell r="H8659">
            <v>0</v>
          </cell>
          <cell r="J8659">
            <v>0</v>
          </cell>
          <cell r="L8659">
            <v>0</v>
          </cell>
        </row>
        <row r="8660">
          <cell r="A8660">
            <v>0</v>
          </cell>
          <cell r="B8660">
            <v>0</v>
          </cell>
          <cell r="C8660">
            <v>0</v>
          </cell>
          <cell r="D8660">
            <v>0</v>
          </cell>
          <cell r="E8660">
            <v>0</v>
          </cell>
          <cell r="G8660">
            <v>0</v>
          </cell>
          <cell r="H8660">
            <v>0</v>
          </cell>
          <cell r="J8660">
            <v>0</v>
          </cell>
          <cell r="L8660">
            <v>0</v>
          </cell>
        </row>
        <row r="8661">
          <cell r="A8661">
            <v>0</v>
          </cell>
          <cell r="B8661">
            <v>0</v>
          </cell>
          <cell r="C8661">
            <v>0</v>
          </cell>
          <cell r="D8661">
            <v>0</v>
          </cell>
          <cell r="E8661">
            <v>0</v>
          </cell>
          <cell r="G8661">
            <v>0</v>
          </cell>
          <cell r="H8661">
            <v>0</v>
          </cell>
          <cell r="J8661">
            <v>0</v>
          </cell>
          <cell r="L8661">
            <v>0</v>
          </cell>
        </row>
        <row r="8662">
          <cell r="A8662">
            <v>0</v>
          </cell>
          <cell r="B8662">
            <v>0</v>
          </cell>
          <cell r="C8662">
            <v>0</v>
          </cell>
          <cell r="D8662">
            <v>0</v>
          </cell>
          <cell r="E8662">
            <v>0</v>
          </cell>
          <cell r="G8662">
            <v>0</v>
          </cell>
          <cell r="H8662">
            <v>0</v>
          </cell>
          <cell r="J8662">
            <v>0</v>
          </cell>
          <cell r="L8662">
            <v>0</v>
          </cell>
        </row>
        <row r="8663">
          <cell r="A8663">
            <v>0</v>
          </cell>
          <cell r="B8663">
            <v>0</v>
          </cell>
          <cell r="C8663">
            <v>0</v>
          </cell>
          <cell r="D8663">
            <v>0</v>
          </cell>
          <cell r="E8663">
            <v>0</v>
          </cell>
          <cell r="G8663">
            <v>0</v>
          </cell>
          <cell r="H8663">
            <v>0</v>
          </cell>
          <cell r="J8663">
            <v>0</v>
          </cell>
          <cell r="L8663">
            <v>0</v>
          </cell>
        </row>
        <row r="8664">
          <cell r="A8664">
            <v>0</v>
          </cell>
          <cell r="B8664">
            <v>0</v>
          </cell>
          <cell r="C8664">
            <v>0</v>
          </cell>
          <cell r="D8664">
            <v>0</v>
          </cell>
          <cell r="E8664">
            <v>0</v>
          </cell>
          <cell r="G8664">
            <v>0</v>
          </cell>
          <cell r="H8664">
            <v>0</v>
          </cell>
          <cell r="J8664">
            <v>0</v>
          </cell>
          <cell r="L8664">
            <v>0</v>
          </cell>
        </row>
        <row r="8665">
          <cell r="A8665">
            <v>0</v>
          </cell>
          <cell r="B8665">
            <v>0</v>
          </cell>
          <cell r="C8665">
            <v>0</v>
          </cell>
          <cell r="D8665">
            <v>0</v>
          </cell>
          <cell r="E8665">
            <v>0</v>
          </cell>
          <cell r="G8665">
            <v>0</v>
          </cell>
          <cell r="H8665">
            <v>0</v>
          </cell>
          <cell r="J8665">
            <v>0</v>
          </cell>
          <cell r="L8665">
            <v>0</v>
          </cell>
        </row>
        <row r="8666">
          <cell r="A8666">
            <v>0</v>
          </cell>
          <cell r="B8666">
            <v>0</v>
          </cell>
          <cell r="C8666">
            <v>0</v>
          </cell>
          <cell r="D8666">
            <v>0</v>
          </cell>
          <cell r="E8666">
            <v>0</v>
          </cell>
          <cell r="G8666">
            <v>0</v>
          </cell>
          <cell r="H8666">
            <v>0</v>
          </cell>
          <cell r="J8666">
            <v>0</v>
          </cell>
          <cell r="L8666">
            <v>0</v>
          </cell>
        </row>
        <row r="8667">
          <cell r="A8667">
            <v>0</v>
          </cell>
          <cell r="B8667">
            <v>0</v>
          </cell>
          <cell r="C8667">
            <v>0</v>
          </cell>
          <cell r="D8667">
            <v>0</v>
          </cell>
          <cell r="E8667">
            <v>0</v>
          </cell>
          <cell r="G8667">
            <v>0</v>
          </cell>
          <cell r="H8667">
            <v>0</v>
          </cell>
          <cell r="J8667">
            <v>0</v>
          </cell>
          <cell r="L8667">
            <v>0</v>
          </cell>
        </row>
        <row r="8668">
          <cell r="A8668">
            <v>0</v>
          </cell>
          <cell r="B8668">
            <v>0</v>
          </cell>
          <cell r="C8668">
            <v>0</v>
          </cell>
          <cell r="D8668">
            <v>0</v>
          </cell>
          <cell r="E8668">
            <v>0</v>
          </cell>
          <cell r="G8668">
            <v>0</v>
          </cell>
          <cell r="H8668">
            <v>0</v>
          </cell>
          <cell r="J8668">
            <v>0</v>
          </cell>
          <cell r="L8668">
            <v>0</v>
          </cell>
        </row>
        <row r="8669">
          <cell r="A8669">
            <v>0</v>
          </cell>
          <cell r="B8669">
            <v>0</v>
          </cell>
          <cell r="C8669">
            <v>0</v>
          </cell>
          <cell r="D8669">
            <v>0</v>
          </cell>
          <cell r="E8669">
            <v>0</v>
          </cell>
          <cell r="G8669">
            <v>0</v>
          </cell>
          <cell r="H8669">
            <v>0</v>
          </cell>
          <cell r="J8669">
            <v>0</v>
          </cell>
          <cell r="L8669">
            <v>0</v>
          </cell>
        </row>
        <row r="8670">
          <cell r="A8670">
            <v>0</v>
          </cell>
          <cell r="B8670">
            <v>0</v>
          </cell>
          <cell r="C8670">
            <v>0</v>
          </cell>
          <cell r="D8670">
            <v>0</v>
          </cell>
          <cell r="E8670">
            <v>0</v>
          </cell>
          <cell r="G8670">
            <v>0</v>
          </cell>
          <cell r="H8670">
            <v>0</v>
          </cell>
          <cell r="J8670">
            <v>0</v>
          </cell>
          <cell r="L8670">
            <v>0</v>
          </cell>
        </row>
        <row r="8671">
          <cell r="A8671">
            <v>0</v>
          </cell>
          <cell r="B8671">
            <v>0</v>
          </cell>
          <cell r="C8671">
            <v>0</v>
          </cell>
          <cell r="D8671">
            <v>0</v>
          </cell>
          <cell r="E8671">
            <v>0</v>
          </cell>
          <cell r="G8671">
            <v>0</v>
          </cell>
          <cell r="H8671">
            <v>0</v>
          </cell>
          <cell r="J8671">
            <v>0</v>
          </cell>
          <cell r="L8671">
            <v>0</v>
          </cell>
        </row>
        <row r="8672">
          <cell r="A8672">
            <v>0</v>
          </cell>
          <cell r="B8672">
            <v>0</v>
          </cell>
          <cell r="C8672">
            <v>0</v>
          </cell>
          <cell r="D8672">
            <v>0</v>
          </cell>
          <cell r="E8672">
            <v>0</v>
          </cell>
          <cell r="G8672">
            <v>0</v>
          </cell>
          <cell r="H8672">
            <v>0</v>
          </cell>
          <cell r="J8672">
            <v>0</v>
          </cell>
          <cell r="L8672">
            <v>0</v>
          </cell>
        </row>
        <row r="8673">
          <cell r="A8673">
            <v>0</v>
          </cell>
          <cell r="B8673">
            <v>0</v>
          </cell>
          <cell r="C8673">
            <v>0</v>
          </cell>
          <cell r="D8673">
            <v>0</v>
          </cell>
          <cell r="E8673">
            <v>0</v>
          </cell>
          <cell r="G8673">
            <v>0</v>
          </cell>
          <cell r="H8673">
            <v>0</v>
          </cell>
          <cell r="J8673">
            <v>0</v>
          </cell>
          <cell r="L8673">
            <v>0</v>
          </cell>
        </row>
        <row r="8674">
          <cell r="A8674">
            <v>0</v>
          </cell>
          <cell r="B8674">
            <v>0</v>
          </cell>
          <cell r="C8674">
            <v>0</v>
          </cell>
          <cell r="D8674">
            <v>0</v>
          </cell>
          <cell r="E8674">
            <v>0</v>
          </cell>
          <cell r="G8674">
            <v>0</v>
          </cell>
          <cell r="H8674">
            <v>0</v>
          </cell>
          <cell r="J8674">
            <v>0</v>
          </cell>
          <cell r="L8674">
            <v>0</v>
          </cell>
        </row>
        <row r="8675">
          <cell r="A8675">
            <v>0</v>
          </cell>
          <cell r="B8675">
            <v>0</v>
          </cell>
          <cell r="C8675">
            <v>0</v>
          </cell>
          <cell r="D8675">
            <v>0</v>
          </cell>
          <cell r="E8675">
            <v>0</v>
          </cell>
          <cell r="G8675">
            <v>0</v>
          </cell>
          <cell r="H8675">
            <v>0</v>
          </cell>
          <cell r="J8675">
            <v>0</v>
          </cell>
          <cell r="L8675">
            <v>0</v>
          </cell>
        </row>
        <row r="8676">
          <cell r="A8676">
            <v>0</v>
          </cell>
          <cell r="B8676">
            <v>0</v>
          </cell>
          <cell r="C8676">
            <v>0</v>
          </cell>
          <cell r="D8676">
            <v>0</v>
          </cell>
          <cell r="E8676">
            <v>0</v>
          </cell>
          <cell r="G8676">
            <v>0</v>
          </cell>
          <cell r="H8676">
            <v>0</v>
          </cell>
          <cell r="J8676">
            <v>0</v>
          </cell>
          <cell r="L8676">
            <v>0</v>
          </cell>
        </row>
        <row r="8677">
          <cell r="A8677">
            <v>0</v>
          </cell>
          <cell r="B8677">
            <v>0</v>
          </cell>
          <cell r="C8677">
            <v>0</v>
          </cell>
          <cell r="D8677">
            <v>0</v>
          </cell>
          <cell r="E8677">
            <v>0</v>
          </cell>
          <cell r="G8677">
            <v>0</v>
          </cell>
          <cell r="H8677">
            <v>0</v>
          </cell>
          <cell r="J8677">
            <v>0</v>
          </cell>
          <cell r="L8677">
            <v>0</v>
          </cell>
        </row>
        <row r="8678">
          <cell r="A8678">
            <v>0</v>
          </cell>
          <cell r="B8678">
            <v>0</v>
          </cell>
          <cell r="C8678">
            <v>0</v>
          </cell>
          <cell r="D8678">
            <v>0</v>
          </cell>
          <cell r="E8678">
            <v>0</v>
          </cell>
          <cell r="G8678">
            <v>0</v>
          </cell>
          <cell r="H8678">
            <v>0</v>
          </cell>
          <cell r="J8678">
            <v>0</v>
          </cell>
          <cell r="L8678">
            <v>0</v>
          </cell>
        </row>
        <row r="8679">
          <cell r="A8679">
            <v>0</v>
          </cell>
          <cell r="B8679">
            <v>0</v>
          </cell>
          <cell r="C8679">
            <v>0</v>
          </cell>
          <cell r="D8679">
            <v>0</v>
          </cell>
          <cell r="E8679">
            <v>0</v>
          </cell>
          <cell r="G8679">
            <v>0</v>
          </cell>
          <cell r="H8679">
            <v>0</v>
          </cell>
          <cell r="J8679">
            <v>0</v>
          </cell>
          <cell r="L8679">
            <v>0</v>
          </cell>
        </row>
        <row r="8680">
          <cell r="A8680">
            <v>0</v>
          </cell>
          <cell r="B8680">
            <v>0</v>
          </cell>
          <cell r="C8680">
            <v>0</v>
          </cell>
          <cell r="D8680">
            <v>0</v>
          </cell>
          <cell r="E8680">
            <v>0</v>
          </cell>
          <cell r="G8680">
            <v>0</v>
          </cell>
          <cell r="H8680">
            <v>0</v>
          </cell>
          <cell r="J8680">
            <v>0</v>
          </cell>
          <cell r="L8680">
            <v>0</v>
          </cell>
        </row>
        <row r="8681">
          <cell r="A8681">
            <v>0</v>
          </cell>
          <cell r="B8681">
            <v>0</v>
          </cell>
          <cell r="C8681">
            <v>0</v>
          </cell>
          <cell r="D8681">
            <v>0</v>
          </cell>
          <cell r="E8681">
            <v>0</v>
          </cell>
          <cell r="G8681">
            <v>0</v>
          </cell>
          <cell r="H8681">
            <v>0</v>
          </cell>
          <cell r="J8681">
            <v>0</v>
          </cell>
          <cell r="L8681">
            <v>0</v>
          </cell>
        </row>
        <row r="8682">
          <cell r="A8682">
            <v>0</v>
          </cell>
          <cell r="B8682">
            <v>0</v>
          </cell>
          <cell r="C8682">
            <v>0</v>
          </cell>
          <cell r="D8682">
            <v>0</v>
          </cell>
          <cell r="E8682">
            <v>0</v>
          </cell>
          <cell r="G8682">
            <v>0</v>
          </cell>
          <cell r="H8682">
            <v>0</v>
          </cell>
          <cell r="J8682">
            <v>0</v>
          </cell>
          <cell r="L8682">
            <v>0</v>
          </cell>
        </row>
        <row r="8683">
          <cell r="A8683">
            <v>0</v>
          </cell>
          <cell r="B8683">
            <v>0</v>
          </cell>
          <cell r="C8683">
            <v>0</v>
          </cell>
          <cell r="D8683">
            <v>0</v>
          </cell>
          <cell r="E8683">
            <v>0</v>
          </cell>
          <cell r="G8683">
            <v>0</v>
          </cell>
          <cell r="H8683">
            <v>0</v>
          </cell>
          <cell r="J8683">
            <v>0</v>
          </cell>
          <cell r="L8683">
            <v>0</v>
          </cell>
        </row>
        <row r="8684">
          <cell r="A8684">
            <v>0</v>
          </cell>
          <cell r="B8684">
            <v>0</v>
          </cell>
          <cell r="C8684">
            <v>0</v>
          </cell>
          <cell r="D8684">
            <v>0</v>
          </cell>
          <cell r="E8684">
            <v>0</v>
          </cell>
          <cell r="G8684">
            <v>0</v>
          </cell>
          <cell r="H8684">
            <v>0</v>
          </cell>
          <cell r="J8684">
            <v>0</v>
          </cell>
          <cell r="L8684">
            <v>0</v>
          </cell>
        </row>
        <row r="8685">
          <cell r="A8685">
            <v>0</v>
          </cell>
          <cell r="B8685">
            <v>0</v>
          </cell>
          <cell r="C8685">
            <v>0</v>
          </cell>
          <cell r="D8685">
            <v>0</v>
          </cell>
          <cell r="E8685">
            <v>0</v>
          </cell>
          <cell r="G8685">
            <v>0</v>
          </cell>
          <cell r="H8685">
            <v>0</v>
          </cell>
          <cell r="J8685">
            <v>0</v>
          </cell>
          <cell r="L8685">
            <v>0</v>
          </cell>
        </row>
        <row r="8686">
          <cell r="A8686">
            <v>0</v>
          </cell>
          <cell r="B8686">
            <v>0</v>
          </cell>
          <cell r="C8686">
            <v>0</v>
          </cell>
          <cell r="D8686">
            <v>0</v>
          </cell>
          <cell r="E8686">
            <v>0</v>
          </cell>
          <cell r="G8686">
            <v>0</v>
          </cell>
          <cell r="H8686">
            <v>0</v>
          </cell>
          <cell r="J8686">
            <v>0</v>
          </cell>
          <cell r="L8686">
            <v>0</v>
          </cell>
        </row>
        <row r="8687">
          <cell r="A8687">
            <v>0</v>
          </cell>
          <cell r="B8687">
            <v>0</v>
          </cell>
          <cell r="C8687">
            <v>0</v>
          </cell>
          <cell r="D8687">
            <v>0</v>
          </cell>
          <cell r="E8687">
            <v>0</v>
          </cell>
          <cell r="G8687">
            <v>0</v>
          </cell>
          <cell r="H8687">
            <v>0</v>
          </cell>
          <cell r="J8687">
            <v>0</v>
          </cell>
          <cell r="L8687">
            <v>0</v>
          </cell>
        </row>
        <row r="8688">
          <cell r="A8688">
            <v>0</v>
          </cell>
          <cell r="B8688">
            <v>0</v>
          </cell>
          <cell r="C8688">
            <v>0</v>
          </cell>
          <cell r="D8688">
            <v>0</v>
          </cell>
          <cell r="E8688">
            <v>0</v>
          </cell>
          <cell r="G8688">
            <v>0</v>
          </cell>
          <cell r="H8688">
            <v>0</v>
          </cell>
          <cell r="J8688">
            <v>0</v>
          </cell>
          <cell r="L8688">
            <v>0</v>
          </cell>
        </row>
        <row r="8689">
          <cell r="A8689">
            <v>0</v>
          </cell>
          <cell r="B8689">
            <v>0</v>
          </cell>
          <cell r="C8689">
            <v>0</v>
          </cell>
          <cell r="D8689">
            <v>0</v>
          </cell>
          <cell r="E8689">
            <v>0</v>
          </cell>
          <cell r="G8689">
            <v>0</v>
          </cell>
          <cell r="H8689">
            <v>0</v>
          </cell>
          <cell r="J8689">
            <v>0</v>
          </cell>
          <cell r="L8689">
            <v>0</v>
          </cell>
        </row>
        <row r="8690">
          <cell r="A8690">
            <v>0</v>
          </cell>
          <cell r="B8690">
            <v>0</v>
          </cell>
          <cell r="C8690">
            <v>0</v>
          </cell>
          <cell r="D8690">
            <v>0</v>
          </cell>
          <cell r="E8690">
            <v>0</v>
          </cell>
          <cell r="G8690">
            <v>0</v>
          </cell>
          <cell r="H8690">
            <v>0</v>
          </cell>
          <cell r="J8690">
            <v>0</v>
          </cell>
          <cell r="L8690">
            <v>0</v>
          </cell>
        </row>
        <row r="8691">
          <cell r="A8691">
            <v>0</v>
          </cell>
          <cell r="B8691">
            <v>0</v>
          </cell>
          <cell r="C8691">
            <v>0</v>
          </cell>
          <cell r="D8691">
            <v>0</v>
          </cell>
          <cell r="E8691">
            <v>0</v>
          </cell>
          <cell r="G8691">
            <v>0</v>
          </cell>
          <cell r="H8691">
            <v>0</v>
          </cell>
          <cell r="J8691">
            <v>0</v>
          </cell>
          <cell r="L8691">
            <v>0</v>
          </cell>
        </row>
        <row r="8692">
          <cell r="A8692">
            <v>0</v>
          </cell>
          <cell r="B8692">
            <v>0</v>
          </cell>
          <cell r="C8692">
            <v>0</v>
          </cell>
          <cell r="D8692">
            <v>0</v>
          </cell>
          <cell r="E8692">
            <v>0</v>
          </cell>
          <cell r="G8692">
            <v>0</v>
          </cell>
          <cell r="H8692">
            <v>0</v>
          </cell>
          <cell r="J8692">
            <v>0</v>
          </cell>
          <cell r="L8692">
            <v>0</v>
          </cell>
        </row>
        <row r="8693">
          <cell r="A8693">
            <v>0</v>
          </cell>
          <cell r="B8693">
            <v>0</v>
          </cell>
          <cell r="C8693">
            <v>0</v>
          </cell>
          <cell r="D8693">
            <v>0</v>
          </cell>
          <cell r="E8693">
            <v>0</v>
          </cell>
          <cell r="G8693">
            <v>0</v>
          </cell>
          <cell r="H8693">
            <v>0</v>
          </cell>
          <cell r="J8693">
            <v>0</v>
          </cell>
          <cell r="L8693">
            <v>0</v>
          </cell>
        </row>
        <row r="8694">
          <cell r="A8694">
            <v>0</v>
          </cell>
          <cell r="B8694">
            <v>0</v>
          </cell>
          <cell r="C8694">
            <v>0</v>
          </cell>
          <cell r="D8694">
            <v>0</v>
          </cell>
          <cell r="E8694">
            <v>0</v>
          </cell>
          <cell r="G8694">
            <v>0</v>
          </cell>
          <cell r="H8694">
            <v>0</v>
          </cell>
          <cell r="J8694">
            <v>0</v>
          </cell>
          <cell r="L8694">
            <v>0</v>
          </cell>
        </row>
        <row r="8695">
          <cell r="A8695">
            <v>0</v>
          </cell>
          <cell r="B8695">
            <v>0</v>
          </cell>
          <cell r="C8695">
            <v>0</v>
          </cell>
          <cell r="D8695">
            <v>0</v>
          </cell>
          <cell r="E8695">
            <v>0</v>
          </cell>
          <cell r="G8695">
            <v>0</v>
          </cell>
          <cell r="H8695">
            <v>0</v>
          </cell>
          <cell r="J8695">
            <v>0</v>
          </cell>
          <cell r="L8695">
            <v>0</v>
          </cell>
        </row>
        <row r="8696">
          <cell r="A8696">
            <v>0</v>
          </cell>
          <cell r="B8696">
            <v>0</v>
          </cell>
          <cell r="C8696">
            <v>0</v>
          </cell>
          <cell r="D8696">
            <v>0</v>
          </cell>
          <cell r="E8696">
            <v>0</v>
          </cell>
          <cell r="G8696">
            <v>0</v>
          </cell>
          <cell r="H8696">
            <v>0</v>
          </cell>
          <cell r="J8696">
            <v>0</v>
          </cell>
          <cell r="L8696">
            <v>0</v>
          </cell>
        </row>
        <row r="8697">
          <cell r="A8697">
            <v>0</v>
          </cell>
          <cell r="B8697">
            <v>0</v>
          </cell>
          <cell r="C8697">
            <v>0</v>
          </cell>
          <cell r="D8697">
            <v>0</v>
          </cell>
          <cell r="E8697">
            <v>0</v>
          </cell>
          <cell r="G8697">
            <v>0</v>
          </cell>
          <cell r="H8697">
            <v>0</v>
          </cell>
          <cell r="J8697">
            <v>0</v>
          </cell>
          <cell r="L8697">
            <v>0</v>
          </cell>
        </row>
        <row r="8698">
          <cell r="A8698">
            <v>0</v>
          </cell>
          <cell r="B8698">
            <v>0</v>
          </cell>
          <cell r="C8698">
            <v>0</v>
          </cell>
          <cell r="D8698">
            <v>0</v>
          </cell>
          <cell r="E8698">
            <v>0</v>
          </cell>
          <cell r="G8698">
            <v>0</v>
          </cell>
          <cell r="H8698">
            <v>0</v>
          </cell>
          <cell r="J8698">
            <v>0</v>
          </cell>
          <cell r="L8698">
            <v>0</v>
          </cell>
        </row>
        <row r="8699">
          <cell r="A8699">
            <v>0</v>
          </cell>
          <cell r="B8699">
            <v>0</v>
          </cell>
          <cell r="C8699">
            <v>0</v>
          </cell>
          <cell r="D8699">
            <v>0</v>
          </cell>
          <cell r="E8699">
            <v>0</v>
          </cell>
          <cell r="G8699">
            <v>0</v>
          </cell>
          <cell r="H8699">
            <v>0</v>
          </cell>
          <cell r="J8699">
            <v>0</v>
          </cell>
          <cell r="L8699">
            <v>0</v>
          </cell>
        </row>
        <row r="8700">
          <cell r="A8700">
            <v>0</v>
          </cell>
          <cell r="B8700">
            <v>0</v>
          </cell>
          <cell r="C8700">
            <v>0</v>
          </cell>
          <cell r="D8700">
            <v>0</v>
          </cell>
          <cell r="E8700">
            <v>0</v>
          </cell>
          <cell r="G8700">
            <v>0</v>
          </cell>
          <cell r="H8700">
            <v>0</v>
          </cell>
          <cell r="J8700">
            <v>0</v>
          </cell>
          <cell r="L8700">
            <v>0</v>
          </cell>
        </row>
        <row r="8701">
          <cell r="A8701">
            <v>0</v>
          </cell>
          <cell r="B8701">
            <v>0</v>
          </cell>
          <cell r="C8701">
            <v>0</v>
          </cell>
          <cell r="D8701">
            <v>0</v>
          </cell>
          <cell r="E8701">
            <v>0</v>
          </cell>
          <cell r="G8701">
            <v>0</v>
          </cell>
          <cell r="H8701">
            <v>0</v>
          </cell>
          <cell r="J8701">
            <v>0</v>
          </cell>
          <cell r="L8701">
            <v>0</v>
          </cell>
        </row>
        <row r="8702">
          <cell r="A8702">
            <v>0</v>
          </cell>
          <cell r="B8702">
            <v>0</v>
          </cell>
          <cell r="C8702">
            <v>0</v>
          </cell>
          <cell r="D8702">
            <v>0</v>
          </cell>
          <cell r="E8702">
            <v>0</v>
          </cell>
          <cell r="G8702">
            <v>0</v>
          </cell>
          <cell r="H8702">
            <v>0</v>
          </cell>
          <cell r="J8702">
            <v>0</v>
          </cell>
          <cell r="L8702">
            <v>0</v>
          </cell>
        </row>
        <row r="8703">
          <cell r="A8703">
            <v>0</v>
          </cell>
          <cell r="B8703">
            <v>0</v>
          </cell>
          <cell r="C8703">
            <v>0</v>
          </cell>
          <cell r="D8703">
            <v>0</v>
          </cell>
          <cell r="E8703">
            <v>0</v>
          </cell>
          <cell r="G8703">
            <v>0</v>
          </cell>
          <cell r="H8703">
            <v>0</v>
          </cell>
          <cell r="J8703">
            <v>0</v>
          </cell>
          <cell r="L8703">
            <v>0</v>
          </cell>
        </row>
        <row r="8704">
          <cell r="A8704">
            <v>0</v>
          </cell>
          <cell r="B8704">
            <v>0</v>
          </cell>
          <cell r="C8704">
            <v>0</v>
          </cell>
          <cell r="D8704">
            <v>0</v>
          </cell>
          <cell r="E8704">
            <v>0</v>
          </cell>
          <cell r="G8704">
            <v>0</v>
          </cell>
          <cell r="H8704">
            <v>0</v>
          </cell>
          <cell r="J8704">
            <v>0</v>
          </cell>
          <cell r="L8704">
            <v>0</v>
          </cell>
        </row>
        <row r="8705">
          <cell r="A8705">
            <v>0</v>
          </cell>
          <cell r="B8705">
            <v>0</v>
          </cell>
          <cell r="C8705">
            <v>0</v>
          </cell>
          <cell r="D8705">
            <v>0</v>
          </cell>
          <cell r="E8705">
            <v>0</v>
          </cell>
          <cell r="G8705">
            <v>0</v>
          </cell>
          <cell r="H8705">
            <v>0</v>
          </cell>
          <cell r="J8705">
            <v>0</v>
          </cell>
          <cell r="L8705">
            <v>0</v>
          </cell>
        </row>
        <row r="8706">
          <cell r="A8706">
            <v>0</v>
          </cell>
          <cell r="B8706">
            <v>0</v>
          </cell>
          <cell r="C8706">
            <v>0</v>
          </cell>
          <cell r="D8706">
            <v>0</v>
          </cell>
          <cell r="E8706">
            <v>0</v>
          </cell>
          <cell r="G8706">
            <v>0</v>
          </cell>
          <cell r="H8706">
            <v>0</v>
          </cell>
          <cell r="J8706">
            <v>0</v>
          </cell>
          <cell r="L8706">
            <v>0</v>
          </cell>
        </row>
        <row r="8707">
          <cell r="A8707">
            <v>0</v>
          </cell>
          <cell r="B8707">
            <v>0</v>
          </cell>
          <cell r="C8707">
            <v>0</v>
          </cell>
          <cell r="D8707">
            <v>0</v>
          </cell>
          <cell r="E8707">
            <v>0</v>
          </cell>
          <cell r="G8707">
            <v>0</v>
          </cell>
          <cell r="H8707">
            <v>0</v>
          </cell>
          <cell r="J8707">
            <v>0</v>
          </cell>
          <cell r="L8707">
            <v>0</v>
          </cell>
        </row>
        <row r="8708">
          <cell r="A8708">
            <v>0</v>
          </cell>
          <cell r="B8708">
            <v>0</v>
          </cell>
          <cell r="C8708">
            <v>0</v>
          </cell>
          <cell r="D8708">
            <v>0</v>
          </cell>
          <cell r="E8708">
            <v>0</v>
          </cell>
          <cell r="G8708">
            <v>0</v>
          </cell>
          <cell r="H8708">
            <v>0</v>
          </cell>
          <cell r="J8708">
            <v>0</v>
          </cell>
          <cell r="L8708">
            <v>0</v>
          </cell>
        </row>
        <row r="8709">
          <cell r="A8709">
            <v>0</v>
          </cell>
          <cell r="B8709">
            <v>0</v>
          </cell>
          <cell r="C8709">
            <v>0</v>
          </cell>
          <cell r="D8709">
            <v>0</v>
          </cell>
          <cell r="E8709">
            <v>0</v>
          </cell>
          <cell r="G8709">
            <v>0</v>
          </cell>
          <cell r="H8709">
            <v>0</v>
          </cell>
          <cell r="J8709">
            <v>0</v>
          </cell>
          <cell r="L8709">
            <v>0</v>
          </cell>
        </row>
        <row r="8710">
          <cell r="A8710">
            <v>0</v>
          </cell>
          <cell r="B8710">
            <v>0</v>
          </cell>
          <cell r="C8710">
            <v>0</v>
          </cell>
          <cell r="D8710">
            <v>0</v>
          </cell>
          <cell r="E8710">
            <v>0</v>
          </cell>
          <cell r="G8710">
            <v>0</v>
          </cell>
          <cell r="H8710">
            <v>0</v>
          </cell>
          <cell r="J8710">
            <v>0</v>
          </cell>
          <cell r="L8710">
            <v>0</v>
          </cell>
        </row>
        <row r="8711">
          <cell r="A8711">
            <v>0</v>
          </cell>
          <cell r="B8711">
            <v>0</v>
          </cell>
          <cell r="C8711">
            <v>0</v>
          </cell>
          <cell r="D8711">
            <v>0</v>
          </cell>
          <cell r="E8711">
            <v>0</v>
          </cell>
          <cell r="G8711">
            <v>0</v>
          </cell>
          <cell r="H8711">
            <v>0</v>
          </cell>
          <cell r="J8711">
            <v>0</v>
          </cell>
          <cell r="L8711">
            <v>0</v>
          </cell>
        </row>
        <row r="8712">
          <cell r="A8712">
            <v>0</v>
          </cell>
          <cell r="B8712">
            <v>0</v>
          </cell>
          <cell r="C8712">
            <v>0</v>
          </cell>
          <cell r="D8712">
            <v>0</v>
          </cell>
          <cell r="E8712">
            <v>0</v>
          </cell>
          <cell r="G8712">
            <v>0</v>
          </cell>
          <cell r="H8712">
            <v>0</v>
          </cell>
          <cell r="J8712">
            <v>0</v>
          </cell>
          <cell r="L8712">
            <v>0</v>
          </cell>
        </row>
        <row r="8713">
          <cell r="A8713">
            <v>0</v>
          </cell>
          <cell r="B8713">
            <v>0</v>
          </cell>
          <cell r="C8713">
            <v>0</v>
          </cell>
          <cell r="D8713">
            <v>0</v>
          </cell>
          <cell r="E8713">
            <v>0</v>
          </cell>
          <cell r="G8713">
            <v>0</v>
          </cell>
          <cell r="H8713">
            <v>0</v>
          </cell>
          <cell r="J8713">
            <v>0</v>
          </cell>
          <cell r="L8713">
            <v>0</v>
          </cell>
        </row>
        <row r="8714">
          <cell r="A8714">
            <v>0</v>
          </cell>
          <cell r="B8714">
            <v>0</v>
          </cell>
          <cell r="C8714">
            <v>0</v>
          </cell>
          <cell r="D8714">
            <v>0</v>
          </cell>
          <cell r="E8714">
            <v>0</v>
          </cell>
          <cell r="G8714">
            <v>0</v>
          </cell>
          <cell r="H8714">
            <v>0</v>
          </cell>
          <cell r="J8714">
            <v>0</v>
          </cell>
          <cell r="L8714">
            <v>0</v>
          </cell>
        </row>
        <row r="8715">
          <cell r="A8715">
            <v>0</v>
          </cell>
          <cell r="B8715">
            <v>0</v>
          </cell>
          <cell r="C8715">
            <v>0</v>
          </cell>
          <cell r="D8715">
            <v>0</v>
          </cell>
          <cell r="E8715">
            <v>0</v>
          </cell>
          <cell r="G8715">
            <v>0</v>
          </cell>
          <cell r="H8715">
            <v>0</v>
          </cell>
          <cell r="J8715">
            <v>0</v>
          </cell>
          <cell r="L8715">
            <v>0</v>
          </cell>
        </row>
        <row r="8716">
          <cell r="A8716">
            <v>0</v>
          </cell>
          <cell r="B8716">
            <v>0</v>
          </cell>
          <cell r="C8716">
            <v>0</v>
          </cell>
          <cell r="D8716">
            <v>0</v>
          </cell>
          <cell r="E8716">
            <v>0</v>
          </cell>
          <cell r="G8716">
            <v>0</v>
          </cell>
          <cell r="H8716">
            <v>0</v>
          </cell>
          <cell r="J8716">
            <v>0</v>
          </cell>
          <cell r="L8716">
            <v>0</v>
          </cell>
        </row>
        <row r="8717">
          <cell r="A8717">
            <v>0</v>
          </cell>
          <cell r="B8717">
            <v>0</v>
          </cell>
          <cell r="C8717">
            <v>0</v>
          </cell>
          <cell r="D8717">
            <v>0</v>
          </cell>
          <cell r="E8717">
            <v>0</v>
          </cell>
          <cell r="G8717">
            <v>0</v>
          </cell>
          <cell r="H8717">
            <v>0</v>
          </cell>
          <cell r="J8717">
            <v>0</v>
          </cell>
          <cell r="L8717">
            <v>0</v>
          </cell>
        </row>
        <row r="8718">
          <cell r="A8718">
            <v>0</v>
          </cell>
          <cell r="B8718">
            <v>0</v>
          </cell>
          <cell r="C8718">
            <v>0</v>
          </cell>
          <cell r="D8718">
            <v>0</v>
          </cell>
          <cell r="E8718">
            <v>0</v>
          </cell>
          <cell r="G8718">
            <v>0</v>
          </cell>
          <cell r="H8718">
            <v>0</v>
          </cell>
          <cell r="J8718">
            <v>0</v>
          </cell>
          <cell r="L8718">
            <v>0</v>
          </cell>
        </row>
        <row r="8719">
          <cell r="A8719">
            <v>0</v>
          </cell>
          <cell r="B8719">
            <v>0</v>
          </cell>
          <cell r="C8719">
            <v>0</v>
          </cell>
          <cell r="D8719">
            <v>0</v>
          </cell>
          <cell r="E8719">
            <v>0</v>
          </cell>
          <cell r="G8719">
            <v>0</v>
          </cell>
          <cell r="H8719">
            <v>0</v>
          </cell>
          <cell r="J8719">
            <v>0</v>
          </cell>
          <cell r="L8719">
            <v>0</v>
          </cell>
        </row>
        <row r="8720">
          <cell r="A8720">
            <v>0</v>
          </cell>
          <cell r="B8720">
            <v>0</v>
          </cell>
          <cell r="C8720">
            <v>0</v>
          </cell>
          <cell r="D8720">
            <v>0</v>
          </cell>
          <cell r="E8720">
            <v>0</v>
          </cell>
          <cell r="G8720">
            <v>0</v>
          </cell>
          <cell r="H8720">
            <v>0</v>
          </cell>
          <cell r="J8720">
            <v>0</v>
          </cell>
          <cell r="L8720">
            <v>0</v>
          </cell>
        </row>
        <row r="8721">
          <cell r="A8721">
            <v>0</v>
          </cell>
          <cell r="B8721">
            <v>0</v>
          </cell>
          <cell r="C8721">
            <v>0</v>
          </cell>
          <cell r="D8721">
            <v>0</v>
          </cell>
          <cell r="E8721">
            <v>0</v>
          </cell>
          <cell r="G8721">
            <v>0</v>
          </cell>
          <cell r="H8721">
            <v>0</v>
          </cell>
          <cell r="J8721">
            <v>0</v>
          </cell>
          <cell r="L8721">
            <v>0</v>
          </cell>
        </row>
        <row r="8722">
          <cell r="A8722">
            <v>0</v>
          </cell>
          <cell r="B8722">
            <v>0</v>
          </cell>
          <cell r="C8722">
            <v>0</v>
          </cell>
          <cell r="D8722">
            <v>0</v>
          </cell>
          <cell r="E8722">
            <v>0</v>
          </cell>
          <cell r="G8722">
            <v>0</v>
          </cell>
          <cell r="H8722">
            <v>0</v>
          </cell>
          <cell r="J8722">
            <v>0</v>
          </cell>
          <cell r="L8722">
            <v>0</v>
          </cell>
        </row>
        <row r="8723">
          <cell r="A8723">
            <v>0</v>
          </cell>
          <cell r="B8723">
            <v>0</v>
          </cell>
          <cell r="C8723">
            <v>0</v>
          </cell>
          <cell r="D8723">
            <v>0</v>
          </cell>
          <cell r="E8723">
            <v>0</v>
          </cell>
          <cell r="G8723">
            <v>0</v>
          </cell>
          <cell r="H8723">
            <v>0</v>
          </cell>
          <cell r="J8723">
            <v>0</v>
          </cell>
          <cell r="L8723">
            <v>0</v>
          </cell>
        </row>
        <row r="8724">
          <cell r="A8724">
            <v>0</v>
          </cell>
          <cell r="B8724">
            <v>0</v>
          </cell>
          <cell r="C8724">
            <v>0</v>
          </cell>
          <cell r="D8724">
            <v>0</v>
          </cell>
          <cell r="E8724">
            <v>0</v>
          </cell>
          <cell r="G8724">
            <v>0</v>
          </cell>
          <cell r="H8724">
            <v>0</v>
          </cell>
          <cell r="J8724">
            <v>0</v>
          </cell>
          <cell r="L8724">
            <v>0</v>
          </cell>
        </row>
        <row r="8725">
          <cell r="A8725">
            <v>0</v>
          </cell>
          <cell r="B8725">
            <v>0</v>
          </cell>
          <cell r="C8725">
            <v>0</v>
          </cell>
          <cell r="D8725">
            <v>0</v>
          </cell>
          <cell r="E8725">
            <v>0</v>
          </cell>
          <cell r="G8725">
            <v>0</v>
          </cell>
          <cell r="H8725">
            <v>0</v>
          </cell>
          <cell r="J8725">
            <v>0</v>
          </cell>
          <cell r="L8725">
            <v>0</v>
          </cell>
        </row>
        <row r="8726">
          <cell r="A8726">
            <v>0</v>
          </cell>
          <cell r="B8726">
            <v>0</v>
          </cell>
          <cell r="C8726">
            <v>0</v>
          </cell>
          <cell r="D8726">
            <v>0</v>
          </cell>
          <cell r="E8726">
            <v>0</v>
          </cell>
          <cell r="G8726">
            <v>0</v>
          </cell>
          <cell r="H8726">
            <v>0</v>
          </cell>
          <cell r="J8726">
            <v>0</v>
          </cell>
          <cell r="L8726">
            <v>0</v>
          </cell>
        </row>
        <row r="8727">
          <cell r="A8727">
            <v>0</v>
          </cell>
          <cell r="B8727">
            <v>0</v>
          </cell>
          <cell r="C8727">
            <v>0</v>
          </cell>
          <cell r="D8727">
            <v>0</v>
          </cell>
          <cell r="E8727">
            <v>0</v>
          </cell>
          <cell r="G8727">
            <v>0</v>
          </cell>
          <cell r="H8727">
            <v>0</v>
          </cell>
          <cell r="J8727">
            <v>0</v>
          </cell>
          <cell r="L8727">
            <v>0</v>
          </cell>
        </row>
        <row r="8728">
          <cell r="A8728">
            <v>0</v>
          </cell>
          <cell r="B8728">
            <v>0</v>
          </cell>
          <cell r="C8728">
            <v>0</v>
          </cell>
          <cell r="D8728">
            <v>0</v>
          </cell>
          <cell r="E8728">
            <v>0</v>
          </cell>
          <cell r="G8728">
            <v>0</v>
          </cell>
          <cell r="H8728">
            <v>0</v>
          </cell>
          <cell r="J8728">
            <v>0</v>
          </cell>
          <cell r="L8728">
            <v>0</v>
          </cell>
        </row>
        <row r="8729">
          <cell r="A8729">
            <v>0</v>
          </cell>
          <cell r="B8729">
            <v>0</v>
          </cell>
          <cell r="C8729">
            <v>0</v>
          </cell>
          <cell r="D8729">
            <v>0</v>
          </cell>
          <cell r="E8729">
            <v>0</v>
          </cell>
          <cell r="G8729">
            <v>0</v>
          </cell>
          <cell r="H8729">
            <v>0</v>
          </cell>
          <cell r="J8729">
            <v>0</v>
          </cell>
          <cell r="L8729">
            <v>0</v>
          </cell>
        </row>
        <row r="8730">
          <cell r="A8730">
            <v>0</v>
          </cell>
          <cell r="B8730">
            <v>0</v>
          </cell>
          <cell r="C8730">
            <v>0</v>
          </cell>
          <cell r="D8730">
            <v>0</v>
          </cell>
          <cell r="E8730">
            <v>0</v>
          </cell>
          <cell r="G8730">
            <v>0</v>
          </cell>
          <cell r="H8730">
            <v>0</v>
          </cell>
          <cell r="J8730">
            <v>0</v>
          </cell>
          <cell r="L8730">
            <v>0</v>
          </cell>
        </row>
        <row r="8731">
          <cell r="A8731">
            <v>0</v>
          </cell>
          <cell r="B8731">
            <v>0</v>
          </cell>
          <cell r="C8731">
            <v>0</v>
          </cell>
          <cell r="D8731">
            <v>0</v>
          </cell>
          <cell r="E8731">
            <v>0</v>
          </cell>
          <cell r="G8731">
            <v>0</v>
          </cell>
          <cell r="H8731">
            <v>0</v>
          </cell>
          <cell r="J8731">
            <v>0</v>
          </cell>
          <cell r="L8731">
            <v>0</v>
          </cell>
        </row>
        <row r="8732">
          <cell r="A8732">
            <v>0</v>
          </cell>
          <cell r="B8732">
            <v>0</v>
          </cell>
          <cell r="C8732">
            <v>0</v>
          </cell>
          <cell r="D8732">
            <v>0</v>
          </cell>
          <cell r="E8732">
            <v>0</v>
          </cell>
          <cell r="G8732">
            <v>0</v>
          </cell>
          <cell r="H8732">
            <v>0</v>
          </cell>
          <cell r="J8732">
            <v>0</v>
          </cell>
          <cell r="L8732">
            <v>0</v>
          </cell>
        </row>
        <row r="8733">
          <cell r="A8733">
            <v>0</v>
          </cell>
          <cell r="B8733">
            <v>0</v>
          </cell>
          <cell r="C8733">
            <v>0</v>
          </cell>
          <cell r="D8733">
            <v>0</v>
          </cell>
          <cell r="E8733">
            <v>0</v>
          </cell>
          <cell r="G8733">
            <v>0</v>
          </cell>
          <cell r="H8733">
            <v>0</v>
          </cell>
          <cell r="J8733">
            <v>0</v>
          </cell>
          <cell r="L8733">
            <v>0</v>
          </cell>
        </row>
        <row r="8734">
          <cell r="A8734">
            <v>0</v>
          </cell>
          <cell r="B8734">
            <v>0</v>
          </cell>
          <cell r="C8734">
            <v>0</v>
          </cell>
          <cell r="D8734">
            <v>0</v>
          </cell>
          <cell r="E8734">
            <v>0</v>
          </cell>
          <cell r="G8734">
            <v>0</v>
          </cell>
          <cell r="H8734">
            <v>0</v>
          </cell>
          <cell r="J8734">
            <v>0</v>
          </cell>
          <cell r="L8734">
            <v>0</v>
          </cell>
        </row>
        <row r="8735">
          <cell r="A8735">
            <v>0</v>
          </cell>
          <cell r="B8735">
            <v>0</v>
          </cell>
          <cell r="C8735">
            <v>0</v>
          </cell>
          <cell r="D8735">
            <v>0</v>
          </cell>
          <cell r="E8735">
            <v>0</v>
          </cell>
          <cell r="G8735">
            <v>0</v>
          </cell>
          <cell r="H8735">
            <v>0</v>
          </cell>
          <cell r="J8735">
            <v>0</v>
          </cell>
          <cell r="L8735">
            <v>0</v>
          </cell>
        </row>
        <row r="8736">
          <cell r="A8736">
            <v>0</v>
          </cell>
          <cell r="B8736">
            <v>0</v>
          </cell>
          <cell r="C8736">
            <v>0</v>
          </cell>
          <cell r="D8736">
            <v>0</v>
          </cell>
          <cell r="E8736">
            <v>0</v>
          </cell>
          <cell r="G8736">
            <v>0</v>
          </cell>
          <cell r="H8736">
            <v>0</v>
          </cell>
          <cell r="J8736">
            <v>0</v>
          </cell>
          <cell r="L8736">
            <v>0</v>
          </cell>
        </row>
        <row r="8737">
          <cell r="A8737">
            <v>0</v>
          </cell>
          <cell r="B8737">
            <v>0</v>
          </cell>
          <cell r="C8737">
            <v>0</v>
          </cell>
          <cell r="D8737">
            <v>0</v>
          </cell>
          <cell r="E8737">
            <v>0</v>
          </cell>
          <cell r="G8737">
            <v>0</v>
          </cell>
          <cell r="H8737">
            <v>0</v>
          </cell>
          <cell r="J8737">
            <v>0</v>
          </cell>
          <cell r="L8737">
            <v>0</v>
          </cell>
        </row>
        <row r="8738">
          <cell r="A8738">
            <v>0</v>
          </cell>
          <cell r="B8738">
            <v>0</v>
          </cell>
          <cell r="C8738">
            <v>0</v>
          </cell>
          <cell r="D8738">
            <v>0</v>
          </cell>
          <cell r="E8738">
            <v>0</v>
          </cell>
          <cell r="G8738">
            <v>0</v>
          </cell>
          <cell r="H8738">
            <v>0</v>
          </cell>
          <cell r="J8738">
            <v>0</v>
          </cell>
          <cell r="L8738">
            <v>0</v>
          </cell>
        </row>
        <row r="8739">
          <cell r="A8739">
            <v>0</v>
          </cell>
          <cell r="B8739">
            <v>0</v>
          </cell>
          <cell r="C8739">
            <v>0</v>
          </cell>
          <cell r="D8739">
            <v>0</v>
          </cell>
          <cell r="E8739">
            <v>0</v>
          </cell>
          <cell r="G8739">
            <v>0</v>
          </cell>
          <cell r="H8739">
            <v>0</v>
          </cell>
          <cell r="J8739">
            <v>0</v>
          </cell>
          <cell r="L8739">
            <v>0</v>
          </cell>
        </row>
        <row r="8740">
          <cell r="A8740">
            <v>0</v>
          </cell>
          <cell r="B8740">
            <v>0</v>
          </cell>
          <cell r="C8740">
            <v>0</v>
          </cell>
          <cell r="D8740">
            <v>0</v>
          </cell>
          <cell r="E8740">
            <v>0</v>
          </cell>
          <cell r="G8740">
            <v>0</v>
          </cell>
          <cell r="H8740">
            <v>0</v>
          </cell>
          <cell r="J8740">
            <v>0</v>
          </cell>
          <cell r="L8740">
            <v>0</v>
          </cell>
        </row>
        <row r="8741">
          <cell r="A8741">
            <v>0</v>
          </cell>
          <cell r="B8741">
            <v>0</v>
          </cell>
          <cell r="C8741">
            <v>0</v>
          </cell>
          <cell r="D8741">
            <v>0</v>
          </cell>
          <cell r="E8741">
            <v>0</v>
          </cell>
          <cell r="G8741">
            <v>0</v>
          </cell>
          <cell r="H8741">
            <v>0</v>
          </cell>
          <cell r="J8741">
            <v>0</v>
          </cell>
          <cell r="L8741">
            <v>0</v>
          </cell>
        </row>
        <row r="8742">
          <cell r="A8742">
            <v>0</v>
          </cell>
          <cell r="B8742">
            <v>0</v>
          </cell>
          <cell r="C8742">
            <v>0</v>
          </cell>
          <cell r="D8742">
            <v>0</v>
          </cell>
          <cell r="E8742">
            <v>0</v>
          </cell>
          <cell r="G8742">
            <v>0</v>
          </cell>
          <cell r="H8742">
            <v>0</v>
          </cell>
          <cell r="J8742">
            <v>0</v>
          </cell>
          <cell r="L8742">
            <v>0</v>
          </cell>
        </row>
        <row r="8743">
          <cell r="A8743">
            <v>0</v>
          </cell>
          <cell r="B8743">
            <v>0</v>
          </cell>
          <cell r="C8743">
            <v>0</v>
          </cell>
          <cell r="D8743">
            <v>0</v>
          </cell>
          <cell r="E8743">
            <v>0</v>
          </cell>
          <cell r="G8743">
            <v>0</v>
          </cell>
          <cell r="H8743">
            <v>0</v>
          </cell>
          <cell r="J8743">
            <v>0</v>
          </cell>
          <cell r="L8743">
            <v>0</v>
          </cell>
        </row>
        <row r="8744">
          <cell r="A8744">
            <v>0</v>
          </cell>
          <cell r="B8744">
            <v>0</v>
          </cell>
          <cell r="C8744">
            <v>0</v>
          </cell>
          <cell r="D8744">
            <v>0</v>
          </cell>
          <cell r="E8744">
            <v>0</v>
          </cell>
          <cell r="G8744">
            <v>0</v>
          </cell>
          <cell r="H8744">
            <v>0</v>
          </cell>
          <cell r="J8744">
            <v>0</v>
          </cell>
          <cell r="L8744">
            <v>0</v>
          </cell>
        </row>
        <row r="8745">
          <cell r="A8745">
            <v>0</v>
          </cell>
          <cell r="B8745">
            <v>0</v>
          </cell>
          <cell r="C8745">
            <v>0</v>
          </cell>
          <cell r="D8745">
            <v>0</v>
          </cell>
          <cell r="E8745">
            <v>0</v>
          </cell>
          <cell r="G8745">
            <v>0</v>
          </cell>
          <cell r="H8745">
            <v>0</v>
          </cell>
          <cell r="J8745">
            <v>0</v>
          </cell>
          <cell r="L8745">
            <v>0</v>
          </cell>
        </row>
        <row r="8746">
          <cell r="A8746">
            <v>0</v>
          </cell>
          <cell r="B8746">
            <v>0</v>
          </cell>
          <cell r="C8746">
            <v>0</v>
          </cell>
          <cell r="D8746">
            <v>0</v>
          </cell>
          <cell r="E8746">
            <v>0</v>
          </cell>
          <cell r="G8746">
            <v>0</v>
          </cell>
          <cell r="H8746">
            <v>0</v>
          </cell>
          <cell r="J8746">
            <v>0</v>
          </cell>
          <cell r="L8746">
            <v>0</v>
          </cell>
        </row>
        <row r="8747">
          <cell r="A8747">
            <v>0</v>
          </cell>
          <cell r="B8747">
            <v>0</v>
          </cell>
          <cell r="C8747">
            <v>0</v>
          </cell>
          <cell r="D8747">
            <v>0</v>
          </cell>
          <cell r="E8747">
            <v>0</v>
          </cell>
          <cell r="G8747">
            <v>0</v>
          </cell>
          <cell r="H8747">
            <v>0</v>
          </cell>
          <cell r="J8747">
            <v>0</v>
          </cell>
          <cell r="L8747">
            <v>0</v>
          </cell>
        </row>
        <row r="8748">
          <cell r="A8748">
            <v>0</v>
          </cell>
          <cell r="B8748">
            <v>0</v>
          </cell>
          <cell r="C8748">
            <v>0</v>
          </cell>
          <cell r="D8748">
            <v>0</v>
          </cell>
          <cell r="E8748">
            <v>0</v>
          </cell>
          <cell r="G8748">
            <v>0</v>
          </cell>
          <cell r="H8748">
            <v>0</v>
          </cell>
          <cell r="J8748">
            <v>0</v>
          </cell>
          <cell r="L8748">
            <v>0</v>
          </cell>
        </row>
        <row r="8749">
          <cell r="A8749">
            <v>0</v>
          </cell>
          <cell r="B8749">
            <v>0</v>
          </cell>
          <cell r="C8749">
            <v>0</v>
          </cell>
          <cell r="D8749">
            <v>0</v>
          </cell>
          <cell r="E8749">
            <v>0</v>
          </cell>
          <cell r="G8749">
            <v>0</v>
          </cell>
          <cell r="H8749">
            <v>0</v>
          </cell>
          <cell r="J8749">
            <v>0</v>
          </cell>
          <cell r="L8749">
            <v>0</v>
          </cell>
        </row>
        <row r="8750">
          <cell r="A8750">
            <v>0</v>
          </cell>
          <cell r="B8750">
            <v>0</v>
          </cell>
          <cell r="C8750">
            <v>0</v>
          </cell>
          <cell r="D8750">
            <v>0</v>
          </cell>
          <cell r="E8750">
            <v>0</v>
          </cell>
          <cell r="G8750">
            <v>0</v>
          </cell>
          <cell r="H8750">
            <v>0</v>
          </cell>
          <cell r="J8750">
            <v>0</v>
          </cell>
          <cell r="L8750">
            <v>0</v>
          </cell>
        </row>
        <row r="8751">
          <cell r="A8751">
            <v>0</v>
          </cell>
          <cell r="B8751">
            <v>0</v>
          </cell>
          <cell r="C8751">
            <v>0</v>
          </cell>
          <cell r="D8751">
            <v>0</v>
          </cell>
          <cell r="E8751">
            <v>0</v>
          </cell>
          <cell r="G8751">
            <v>0</v>
          </cell>
          <cell r="H8751">
            <v>0</v>
          </cell>
          <cell r="J8751">
            <v>0</v>
          </cell>
          <cell r="L8751">
            <v>0</v>
          </cell>
        </row>
        <row r="8752">
          <cell r="A8752">
            <v>0</v>
          </cell>
          <cell r="B8752">
            <v>0</v>
          </cell>
          <cell r="C8752">
            <v>0</v>
          </cell>
          <cell r="D8752">
            <v>0</v>
          </cell>
          <cell r="E8752">
            <v>0</v>
          </cell>
          <cell r="G8752">
            <v>0</v>
          </cell>
          <cell r="H8752">
            <v>0</v>
          </cell>
          <cell r="J8752">
            <v>0</v>
          </cell>
          <cell r="L8752">
            <v>0</v>
          </cell>
        </row>
        <row r="8753">
          <cell r="A8753">
            <v>0</v>
          </cell>
          <cell r="B8753">
            <v>0</v>
          </cell>
          <cell r="C8753">
            <v>0</v>
          </cell>
          <cell r="D8753">
            <v>0</v>
          </cell>
          <cell r="E8753">
            <v>0</v>
          </cell>
          <cell r="G8753">
            <v>0</v>
          </cell>
          <cell r="H8753">
            <v>0</v>
          </cell>
          <cell r="J8753">
            <v>0</v>
          </cell>
          <cell r="L8753">
            <v>0</v>
          </cell>
        </row>
        <row r="8754">
          <cell r="A8754">
            <v>0</v>
          </cell>
          <cell r="B8754">
            <v>0</v>
          </cell>
          <cell r="C8754">
            <v>0</v>
          </cell>
          <cell r="D8754">
            <v>0</v>
          </cell>
          <cell r="E8754">
            <v>0</v>
          </cell>
          <cell r="G8754">
            <v>0</v>
          </cell>
          <cell r="H8754">
            <v>0</v>
          </cell>
          <cell r="J8754">
            <v>0</v>
          </cell>
          <cell r="L8754">
            <v>0</v>
          </cell>
        </row>
        <row r="8755">
          <cell r="A8755">
            <v>0</v>
          </cell>
          <cell r="B8755">
            <v>0</v>
          </cell>
          <cell r="C8755">
            <v>0</v>
          </cell>
          <cell r="D8755">
            <v>0</v>
          </cell>
          <cell r="E8755">
            <v>0</v>
          </cell>
          <cell r="G8755">
            <v>0</v>
          </cell>
          <cell r="H8755">
            <v>0</v>
          </cell>
          <cell r="J8755">
            <v>0</v>
          </cell>
          <cell r="L8755">
            <v>0</v>
          </cell>
        </row>
        <row r="8756">
          <cell r="A8756">
            <v>0</v>
          </cell>
          <cell r="B8756">
            <v>0</v>
          </cell>
          <cell r="C8756">
            <v>0</v>
          </cell>
          <cell r="D8756">
            <v>0</v>
          </cell>
          <cell r="E8756">
            <v>0</v>
          </cell>
          <cell r="G8756">
            <v>0</v>
          </cell>
          <cell r="H8756">
            <v>0</v>
          </cell>
          <cell r="J8756">
            <v>0</v>
          </cell>
          <cell r="L8756">
            <v>0</v>
          </cell>
        </row>
        <row r="8757">
          <cell r="A8757">
            <v>0</v>
          </cell>
          <cell r="B8757">
            <v>0</v>
          </cell>
          <cell r="C8757">
            <v>0</v>
          </cell>
          <cell r="D8757">
            <v>0</v>
          </cell>
          <cell r="E8757">
            <v>0</v>
          </cell>
          <cell r="G8757">
            <v>0</v>
          </cell>
          <cell r="H8757">
            <v>0</v>
          </cell>
          <cell r="J8757">
            <v>0</v>
          </cell>
          <cell r="L8757">
            <v>0</v>
          </cell>
        </row>
        <row r="8758">
          <cell r="A8758">
            <v>0</v>
          </cell>
          <cell r="B8758">
            <v>0</v>
          </cell>
          <cell r="C8758">
            <v>0</v>
          </cell>
          <cell r="D8758">
            <v>0</v>
          </cell>
          <cell r="E8758">
            <v>0</v>
          </cell>
          <cell r="G8758">
            <v>0</v>
          </cell>
          <cell r="H8758">
            <v>0</v>
          </cell>
          <cell r="J8758">
            <v>0</v>
          </cell>
          <cell r="L8758">
            <v>0</v>
          </cell>
        </row>
        <row r="8759">
          <cell r="A8759">
            <v>0</v>
          </cell>
          <cell r="B8759">
            <v>0</v>
          </cell>
          <cell r="C8759">
            <v>0</v>
          </cell>
          <cell r="D8759">
            <v>0</v>
          </cell>
          <cell r="E8759">
            <v>0</v>
          </cell>
          <cell r="G8759">
            <v>0</v>
          </cell>
          <cell r="H8759">
            <v>0</v>
          </cell>
          <cell r="J8759">
            <v>0</v>
          </cell>
          <cell r="L8759">
            <v>0</v>
          </cell>
        </row>
        <row r="8760">
          <cell r="A8760">
            <v>0</v>
          </cell>
          <cell r="B8760">
            <v>0</v>
          </cell>
          <cell r="C8760">
            <v>0</v>
          </cell>
          <cell r="D8760">
            <v>0</v>
          </cell>
          <cell r="E8760">
            <v>0</v>
          </cell>
          <cell r="G8760">
            <v>0</v>
          </cell>
          <cell r="H8760">
            <v>0</v>
          </cell>
          <cell r="J8760">
            <v>0</v>
          </cell>
          <cell r="L8760">
            <v>0</v>
          </cell>
        </row>
        <row r="8761">
          <cell r="A8761">
            <v>0</v>
          </cell>
          <cell r="B8761">
            <v>0</v>
          </cell>
          <cell r="C8761">
            <v>0</v>
          </cell>
          <cell r="D8761">
            <v>0</v>
          </cell>
          <cell r="E8761">
            <v>0</v>
          </cell>
          <cell r="G8761">
            <v>0</v>
          </cell>
          <cell r="H8761">
            <v>0</v>
          </cell>
          <cell r="J8761">
            <v>0</v>
          </cell>
          <cell r="L8761">
            <v>0</v>
          </cell>
        </row>
        <row r="8762">
          <cell r="A8762">
            <v>0</v>
          </cell>
          <cell r="B8762">
            <v>0</v>
          </cell>
          <cell r="C8762">
            <v>0</v>
          </cell>
          <cell r="D8762">
            <v>0</v>
          </cell>
          <cell r="E8762">
            <v>0</v>
          </cell>
          <cell r="G8762">
            <v>0</v>
          </cell>
          <cell r="H8762">
            <v>0</v>
          </cell>
          <cell r="J8762">
            <v>0</v>
          </cell>
          <cell r="L8762">
            <v>0</v>
          </cell>
        </row>
        <row r="8763">
          <cell r="A8763">
            <v>0</v>
          </cell>
          <cell r="B8763">
            <v>0</v>
          </cell>
          <cell r="C8763">
            <v>0</v>
          </cell>
          <cell r="D8763">
            <v>0</v>
          </cell>
          <cell r="E8763">
            <v>0</v>
          </cell>
          <cell r="G8763">
            <v>0</v>
          </cell>
          <cell r="H8763">
            <v>0</v>
          </cell>
          <cell r="J8763">
            <v>0</v>
          </cell>
          <cell r="L8763">
            <v>0</v>
          </cell>
        </row>
        <row r="8764">
          <cell r="A8764">
            <v>0</v>
          </cell>
          <cell r="B8764">
            <v>0</v>
          </cell>
          <cell r="C8764">
            <v>0</v>
          </cell>
          <cell r="D8764">
            <v>0</v>
          </cell>
          <cell r="E8764">
            <v>0</v>
          </cell>
          <cell r="G8764">
            <v>0</v>
          </cell>
          <cell r="H8764">
            <v>0</v>
          </cell>
          <cell r="J8764">
            <v>0</v>
          </cell>
          <cell r="L8764">
            <v>0</v>
          </cell>
        </row>
        <row r="8765">
          <cell r="A8765">
            <v>0</v>
          </cell>
          <cell r="B8765">
            <v>0</v>
          </cell>
          <cell r="C8765">
            <v>0</v>
          </cell>
          <cell r="D8765">
            <v>0</v>
          </cell>
          <cell r="E8765">
            <v>0</v>
          </cell>
          <cell r="G8765">
            <v>0</v>
          </cell>
          <cell r="H8765">
            <v>0</v>
          </cell>
          <cell r="J8765">
            <v>0</v>
          </cell>
          <cell r="L8765">
            <v>0</v>
          </cell>
        </row>
        <row r="8766">
          <cell r="A8766">
            <v>0</v>
          </cell>
          <cell r="B8766">
            <v>0</v>
          </cell>
          <cell r="C8766">
            <v>0</v>
          </cell>
          <cell r="D8766">
            <v>0</v>
          </cell>
          <cell r="E8766">
            <v>0</v>
          </cell>
          <cell r="G8766">
            <v>0</v>
          </cell>
          <cell r="H8766">
            <v>0</v>
          </cell>
          <cell r="J8766">
            <v>0</v>
          </cell>
          <cell r="L8766">
            <v>0</v>
          </cell>
        </row>
        <row r="8767">
          <cell r="A8767">
            <v>0</v>
          </cell>
          <cell r="B8767">
            <v>0</v>
          </cell>
          <cell r="C8767">
            <v>0</v>
          </cell>
          <cell r="D8767">
            <v>0</v>
          </cell>
          <cell r="E8767">
            <v>0</v>
          </cell>
          <cell r="G8767">
            <v>0</v>
          </cell>
          <cell r="H8767">
            <v>0</v>
          </cell>
          <cell r="J8767">
            <v>0</v>
          </cell>
          <cell r="L8767">
            <v>0</v>
          </cell>
        </row>
        <row r="8768">
          <cell r="A8768">
            <v>0</v>
          </cell>
          <cell r="B8768">
            <v>0</v>
          </cell>
          <cell r="C8768">
            <v>0</v>
          </cell>
          <cell r="D8768">
            <v>0</v>
          </cell>
          <cell r="E8768">
            <v>0</v>
          </cell>
          <cell r="G8768">
            <v>0</v>
          </cell>
          <cell r="H8768">
            <v>0</v>
          </cell>
          <cell r="J8768">
            <v>0</v>
          </cell>
          <cell r="L8768">
            <v>0</v>
          </cell>
        </row>
        <row r="8769">
          <cell r="A8769">
            <v>0</v>
          </cell>
          <cell r="B8769">
            <v>0</v>
          </cell>
          <cell r="C8769">
            <v>0</v>
          </cell>
          <cell r="D8769">
            <v>0</v>
          </cell>
          <cell r="E8769">
            <v>0</v>
          </cell>
          <cell r="G8769">
            <v>0</v>
          </cell>
          <cell r="H8769">
            <v>0</v>
          </cell>
          <cell r="J8769">
            <v>0</v>
          </cell>
          <cell r="L8769">
            <v>0</v>
          </cell>
        </row>
        <row r="8770">
          <cell r="A8770">
            <v>0</v>
          </cell>
          <cell r="B8770">
            <v>0</v>
          </cell>
          <cell r="C8770">
            <v>0</v>
          </cell>
          <cell r="D8770">
            <v>0</v>
          </cell>
          <cell r="E8770">
            <v>0</v>
          </cell>
          <cell r="G8770">
            <v>0</v>
          </cell>
          <cell r="H8770">
            <v>0</v>
          </cell>
          <cell r="J8770">
            <v>0</v>
          </cell>
          <cell r="L8770">
            <v>0</v>
          </cell>
        </row>
        <row r="8771">
          <cell r="A8771">
            <v>0</v>
          </cell>
          <cell r="B8771">
            <v>0</v>
          </cell>
          <cell r="C8771">
            <v>0</v>
          </cell>
          <cell r="D8771">
            <v>0</v>
          </cell>
          <cell r="E8771">
            <v>0</v>
          </cell>
          <cell r="G8771">
            <v>0</v>
          </cell>
          <cell r="H8771">
            <v>0</v>
          </cell>
          <cell r="J8771">
            <v>0</v>
          </cell>
          <cell r="L8771">
            <v>0</v>
          </cell>
        </row>
        <row r="8772">
          <cell r="A8772">
            <v>0</v>
          </cell>
          <cell r="B8772">
            <v>0</v>
          </cell>
          <cell r="C8772">
            <v>0</v>
          </cell>
          <cell r="D8772">
            <v>0</v>
          </cell>
          <cell r="E8772">
            <v>0</v>
          </cell>
          <cell r="G8772">
            <v>0</v>
          </cell>
          <cell r="H8772">
            <v>0</v>
          </cell>
          <cell r="J8772">
            <v>0</v>
          </cell>
          <cell r="L8772">
            <v>0</v>
          </cell>
        </row>
        <row r="8773">
          <cell r="A8773">
            <v>0</v>
          </cell>
          <cell r="B8773">
            <v>0</v>
          </cell>
          <cell r="C8773">
            <v>0</v>
          </cell>
          <cell r="D8773">
            <v>0</v>
          </cell>
          <cell r="E8773">
            <v>0</v>
          </cell>
          <cell r="G8773">
            <v>0</v>
          </cell>
          <cell r="H8773">
            <v>0</v>
          </cell>
          <cell r="J8773">
            <v>0</v>
          </cell>
          <cell r="L8773">
            <v>0</v>
          </cell>
        </row>
        <row r="8774">
          <cell r="A8774">
            <v>0</v>
          </cell>
          <cell r="B8774">
            <v>0</v>
          </cell>
          <cell r="C8774">
            <v>0</v>
          </cell>
          <cell r="D8774">
            <v>0</v>
          </cell>
          <cell r="E8774">
            <v>0</v>
          </cell>
          <cell r="G8774">
            <v>0</v>
          </cell>
          <cell r="H8774">
            <v>0</v>
          </cell>
          <cell r="J8774">
            <v>0</v>
          </cell>
          <cell r="L8774">
            <v>0</v>
          </cell>
        </row>
        <row r="8775">
          <cell r="A8775">
            <v>0</v>
          </cell>
          <cell r="B8775">
            <v>0</v>
          </cell>
          <cell r="C8775">
            <v>0</v>
          </cell>
          <cell r="D8775">
            <v>0</v>
          </cell>
          <cell r="E8775">
            <v>0</v>
          </cell>
          <cell r="G8775">
            <v>0</v>
          </cell>
          <cell r="H8775">
            <v>0</v>
          </cell>
          <cell r="J8775">
            <v>0</v>
          </cell>
          <cell r="L8775">
            <v>0</v>
          </cell>
        </row>
        <row r="8776">
          <cell r="A8776">
            <v>0</v>
          </cell>
          <cell r="B8776">
            <v>0</v>
          </cell>
          <cell r="C8776">
            <v>0</v>
          </cell>
          <cell r="D8776">
            <v>0</v>
          </cell>
          <cell r="E8776">
            <v>0</v>
          </cell>
          <cell r="G8776">
            <v>0</v>
          </cell>
          <cell r="H8776">
            <v>0</v>
          </cell>
          <cell r="J8776">
            <v>0</v>
          </cell>
          <cell r="L8776">
            <v>0</v>
          </cell>
        </row>
        <row r="8777">
          <cell r="A8777">
            <v>0</v>
          </cell>
          <cell r="B8777">
            <v>0</v>
          </cell>
          <cell r="C8777">
            <v>0</v>
          </cell>
          <cell r="D8777">
            <v>0</v>
          </cell>
          <cell r="E8777">
            <v>0</v>
          </cell>
          <cell r="G8777">
            <v>0</v>
          </cell>
          <cell r="H8777">
            <v>0</v>
          </cell>
          <cell r="J8777">
            <v>0</v>
          </cell>
          <cell r="L8777">
            <v>0</v>
          </cell>
        </row>
        <row r="8778">
          <cell r="A8778">
            <v>0</v>
          </cell>
          <cell r="B8778">
            <v>0</v>
          </cell>
          <cell r="C8778">
            <v>0</v>
          </cell>
          <cell r="D8778">
            <v>0</v>
          </cell>
          <cell r="E8778">
            <v>0</v>
          </cell>
          <cell r="G8778">
            <v>0</v>
          </cell>
          <cell r="H8778">
            <v>0</v>
          </cell>
          <cell r="J8778">
            <v>0</v>
          </cell>
          <cell r="L8778">
            <v>0</v>
          </cell>
        </row>
        <row r="8779">
          <cell r="A8779">
            <v>0</v>
          </cell>
          <cell r="B8779">
            <v>0</v>
          </cell>
          <cell r="C8779">
            <v>0</v>
          </cell>
          <cell r="D8779">
            <v>0</v>
          </cell>
          <cell r="E8779">
            <v>0</v>
          </cell>
          <cell r="G8779">
            <v>0</v>
          </cell>
          <cell r="H8779">
            <v>0</v>
          </cell>
          <cell r="J8779">
            <v>0</v>
          </cell>
          <cell r="L8779">
            <v>0</v>
          </cell>
        </row>
        <row r="8780">
          <cell r="A8780">
            <v>0</v>
          </cell>
          <cell r="B8780">
            <v>0</v>
          </cell>
          <cell r="C8780">
            <v>0</v>
          </cell>
          <cell r="D8780">
            <v>0</v>
          </cell>
          <cell r="E8780">
            <v>0</v>
          </cell>
          <cell r="G8780">
            <v>0</v>
          </cell>
          <cell r="H8780">
            <v>0</v>
          </cell>
          <cell r="J8780">
            <v>0</v>
          </cell>
          <cell r="L8780">
            <v>0</v>
          </cell>
        </row>
        <row r="8781">
          <cell r="A8781">
            <v>0</v>
          </cell>
          <cell r="B8781">
            <v>0</v>
          </cell>
          <cell r="C8781">
            <v>0</v>
          </cell>
          <cell r="D8781">
            <v>0</v>
          </cell>
          <cell r="E8781">
            <v>0</v>
          </cell>
          <cell r="G8781">
            <v>0</v>
          </cell>
          <cell r="H8781">
            <v>0</v>
          </cell>
          <cell r="J8781">
            <v>0</v>
          </cell>
          <cell r="L8781">
            <v>0</v>
          </cell>
        </row>
        <row r="8782">
          <cell r="A8782">
            <v>0</v>
          </cell>
          <cell r="B8782">
            <v>0</v>
          </cell>
          <cell r="C8782">
            <v>0</v>
          </cell>
          <cell r="D8782">
            <v>0</v>
          </cell>
          <cell r="E8782">
            <v>0</v>
          </cell>
          <cell r="G8782">
            <v>0</v>
          </cell>
          <cell r="H8782">
            <v>0</v>
          </cell>
          <cell r="J8782">
            <v>0</v>
          </cell>
          <cell r="L8782">
            <v>0</v>
          </cell>
        </row>
        <row r="8783">
          <cell r="A8783">
            <v>0</v>
          </cell>
          <cell r="B8783">
            <v>0</v>
          </cell>
          <cell r="C8783">
            <v>0</v>
          </cell>
          <cell r="D8783">
            <v>0</v>
          </cell>
          <cell r="E8783">
            <v>0</v>
          </cell>
          <cell r="G8783">
            <v>0</v>
          </cell>
          <cell r="H8783">
            <v>0</v>
          </cell>
          <cell r="J8783">
            <v>0</v>
          </cell>
          <cell r="L8783">
            <v>0</v>
          </cell>
        </row>
        <row r="8784">
          <cell r="A8784">
            <v>0</v>
          </cell>
          <cell r="B8784">
            <v>0</v>
          </cell>
          <cell r="C8784">
            <v>0</v>
          </cell>
          <cell r="D8784">
            <v>0</v>
          </cell>
          <cell r="E8784">
            <v>0</v>
          </cell>
          <cell r="G8784">
            <v>0</v>
          </cell>
          <cell r="H8784">
            <v>0</v>
          </cell>
          <cell r="J8784">
            <v>0</v>
          </cell>
          <cell r="L8784">
            <v>0</v>
          </cell>
        </row>
        <row r="8785">
          <cell r="A8785">
            <v>0</v>
          </cell>
          <cell r="B8785">
            <v>0</v>
          </cell>
          <cell r="C8785">
            <v>0</v>
          </cell>
          <cell r="D8785">
            <v>0</v>
          </cell>
          <cell r="E8785">
            <v>0</v>
          </cell>
          <cell r="G8785">
            <v>0</v>
          </cell>
          <cell r="H8785">
            <v>0</v>
          </cell>
          <cell r="J8785">
            <v>0</v>
          </cell>
          <cell r="L8785">
            <v>0</v>
          </cell>
        </row>
        <row r="8786">
          <cell r="A8786">
            <v>0</v>
          </cell>
          <cell r="B8786">
            <v>0</v>
          </cell>
          <cell r="C8786">
            <v>0</v>
          </cell>
          <cell r="D8786">
            <v>0</v>
          </cell>
          <cell r="E8786">
            <v>0</v>
          </cell>
          <cell r="G8786">
            <v>0</v>
          </cell>
          <cell r="H8786">
            <v>0</v>
          </cell>
          <cell r="J8786">
            <v>0</v>
          </cell>
          <cell r="L8786">
            <v>0</v>
          </cell>
        </row>
        <row r="8787">
          <cell r="A8787">
            <v>0</v>
          </cell>
          <cell r="B8787">
            <v>0</v>
          </cell>
          <cell r="C8787">
            <v>0</v>
          </cell>
          <cell r="D8787">
            <v>0</v>
          </cell>
          <cell r="E8787">
            <v>0</v>
          </cell>
          <cell r="G8787">
            <v>0</v>
          </cell>
          <cell r="H8787">
            <v>0</v>
          </cell>
          <cell r="J8787">
            <v>0</v>
          </cell>
          <cell r="L8787">
            <v>0</v>
          </cell>
        </row>
        <row r="8788">
          <cell r="A8788">
            <v>0</v>
          </cell>
          <cell r="B8788">
            <v>0</v>
          </cell>
          <cell r="C8788">
            <v>0</v>
          </cell>
          <cell r="D8788">
            <v>0</v>
          </cell>
          <cell r="E8788">
            <v>0</v>
          </cell>
          <cell r="G8788">
            <v>0</v>
          </cell>
          <cell r="H8788">
            <v>0</v>
          </cell>
          <cell r="J8788">
            <v>0</v>
          </cell>
          <cell r="L8788">
            <v>0</v>
          </cell>
        </row>
        <row r="8789">
          <cell r="A8789">
            <v>0</v>
          </cell>
          <cell r="B8789">
            <v>0</v>
          </cell>
          <cell r="C8789">
            <v>0</v>
          </cell>
          <cell r="D8789">
            <v>0</v>
          </cell>
          <cell r="E8789">
            <v>0</v>
          </cell>
          <cell r="G8789">
            <v>0</v>
          </cell>
          <cell r="H8789">
            <v>0</v>
          </cell>
          <cell r="J8789">
            <v>0</v>
          </cell>
          <cell r="L8789">
            <v>0</v>
          </cell>
        </row>
        <row r="8790">
          <cell r="A8790">
            <v>0</v>
          </cell>
          <cell r="B8790">
            <v>0</v>
          </cell>
          <cell r="C8790">
            <v>0</v>
          </cell>
          <cell r="D8790">
            <v>0</v>
          </cell>
          <cell r="E8790">
            <v>0</v>
          </cell>
          <cell r="G8790">
            <v>0</v>
          </cell>
          <cell r="H8790">
            <v>0</v>
          </cell>
          <cell r="J8790">
            <v>0</v>
          </cell>
          <cell r="L8790">
            <v>0</v>
          </cell>
        </row>
        <row r="8791">
          <cell r="A8791">
            <v>0</v>
          </cell>
          <cell r="B8791">
            <v>0</v>
          </cell>
          <cell r="C8791">
            <v>0</v>
          </cell>
          <cell r="D8791">
            <v>0</v>
          </cell>
          <cell r="E8791">
            <v>0</v>
          </cell>
          <cell r="G8791">
            <v>0</v>
          </cell>
          <cell r="H8791">
            <v>0</v>
          </cell>
          <cell r="J8791">
            <v>0</v>
          </cell>
          <cell r="L8791">
            <v>0</v>
          </cell>
        </row>
        <row r="8792">
          <cell r="A8792">
            <v>0</v>
          </cell>
          <cell r="B8792">
            <v>0</v>
          </cell>
          <cell r="C8792">
            <v>0</v>
          </cell>
          <cell r="D8792">
            <v>0</v>
          </cell>
          <cell r="E8792">
            <v>0</v>
          </cell>
          <cell r="G8792">
            <v>0</v>
          </cell>
          <cell r="H8792">
            <v>0</v>
          </cell>
          <cell r="J8792">
            <v>0</v>
          </cell>
          <cell r="L8792">
            <v>0</v>
          </cell>
        </row>
        <row r="8793">
          <cell r="A8793">
            <v>0</v>
          </cell>
          <cell r="B8793">
            <v>0</v>
          </cell>
          <cell r="C8793">
            <v>0</v>
          </cell>
          <cell r="D8793">
            <v>0</v>
          </cell>
          <cell r="E8793">
            <v>0</v>
          </cell>
          <cell r="G8793">
            <v>0</v>
          </cell>
          <cell r="H8793">
            <v>0</v>
          </cell>
          <cell r="J8793">
            <v>0</v>
          </cell>
          <cell r="L8793">
            <v>0</v>
          </cell>
        </row>
        <row r="8794">
          <cell r="A8794">
            <v>0</v>
          </cell>
          <cell r="B8794">
            <v>0</v>
          </cell>
          <cell r="C8794">
            <v>0</v>
          </cell>
          <cell r="D8794">
            <v>0</v>
          </cell>
          <cell r="E8794">
            <v>0</v>
          </cell>
          <cell r="G8794">
            <v>0</v>
          </cell>
          <cell r="H8794">
            <v>0</v>
          </cell>
          <cell r="J8794">
            <v>0</v>
          </cell>
          <cell r="L8794">
            <v>0</v>
          </cell>
        </row>
        <row r="8795">
          <cell r="A8795">
            <v>0</v>
          </cell>
          <cell r="B8795">
            <v>0</v>
          </cell>
          <cell r="C8795">
            <v>0</v>
          </cell>
          <cell r="D8795">
            <v>0</v>
          </cell>
          <cell r="E8795">
            <v>0</v>
          </cell>
          <cell r="G8795">
            <v>0</v>
          </cell>
          <cell r="H8795">
            <v>0</v>
          </cell>
          <cell r="J8795">
            <v>0</v>
          </cell>
          <cell r="L8795">
            <v>0</v>
          </cell>
        </row>
        <row r="8796">
          <cell r="A8796">
            <v>0</v>
          </cell>
          <cell r="B8796">
            <v>0</v>
          </cell>
          <cell r="C8796">
            <v>0</v>
          </cell>
          <cell r="D8796">
            <v>0</v>
          </cell>
          <cell r="E8796">
            <v>0</v>
          </cell>
          <cell r="G8796">
            <v>0</v>
          </cell>
          <cell r="H8796">
            <v>0</v>
          </cell>
          <cell r="J8796">
            <v>0</v>
          </cell>
          <cell r="L8796">
            <v>0</v>
          </cell>
        </row>
        <row r="8797">
          <cell r="A8797">
            <v>0</v>
          </cell>
          <cell r="B8797">
            <v>0</v>
          </cell>
          <cell r="C8797">
            <v>0</v>
          </cell>
          <cell r="D8797">
            <v>0</v>
          </cell>
          <cell r="E8797">
            <v>0</v>
          </cell>
          <cell r="G8797">
            <v>0</v>
          </cell>
          <cell r="H8797">
            <v>0</v>
          </cell>
          <cell r="J8797">
            <v>0</v>
          </cell>
          <cell r="L8797">
            <v>0</v>
          </cell>
        </row>
        <row r="8798">
          <cell r="A8798">
            <v>0</v>
          </cell>
          <cell r="B8798">
            <v>0</v>
          </cell>
          <cell r="C8798">
            <v>0</v>
          </cell>
          <cell r="D8798">
            <v>0</v>
          </cell>
          <cell r="E8798">
            <v>0</v>
          </cell>
          <cell r="G8798">
            <v>0</v>
          </cell>
          <cell r="H8798">
            <v>0</v>
          </cell>
          <cell r="J8798">
            <v>0</v>
          </cell>
          <cell r="L8798">
            <v>0</v>
          </cell>
        </row>
        <row r="8799">
          <cell r="A8799">
            <v>0</v>
          </cell>
          <cell r="B8799">
            <v>0</v>
          </cell>
          <cell r="C8799">
            <v>0</v>
          </cell>
          <cell r="D8799">
            <v>0</v>
          </cell>
          <cell r="E8799">
            <v>0</v>
          </cell>
          <cell r="G8799">
            <v>0</v>
          </cell>
          <cell r="H8799">
            <v>0</v>
          </cell>
          <cell r="J8799">
            <v>0</v>
          </cell>
          <cell r="L8799">
            <v>0</v>
          </cell>
        </row>
        <row r="8800">
          <cell r="A8800">
            <v>0</v>
          </cell>
          <cell r="B8800">
            <v>0</v>
          </cell>
          <cell r="C8800">
            <v>0</v>
          </cell>
          <cell r="D8800">
            <v>0</v>
          </cell>
          <cell r="E8800">
            <v>0</v>
          </cell>
          <cell r="G8800">
            <v>0</v>
          </cell>
          <cell r="H8800">
            <v>0</v>
          </cell>
          <cell r="J8800">
            <v>0</v>
          </cell>
          <cell r="L8800">
            <v>0</v>
          </cell>
        </row>
        <row r="8801">
          <cell r="A8801">
            <v>0</v>
          </cell>
          <cell r="B8801">
            <v>0</v>
          </cell>
          <cell r="C8801">
            <v>0</v>
          </cell>
          <cell r="D8801">
            <v>0</v>
          </cell>
          <cell r="E8801">
            <v>0</v>
          </cell>
          <cell r="G8801">
            <v>0</v>
          </cell>
          <cell r="H8801">
            <v>0</v>
          </cell>
          <cell r="J8801">
            <v>0</v>
          </cell>
          <cell r="L8801">
            <v>0</v>
          </cell>
        </row>
        <row r="8802">
          <cell r="A8802">
            <v>0</v>
          </cell>
          <cell r="B8802">
            <v>0</v>
          </cell>
          <cell r="C8802">
            <v>0</v>
          </cell>
          <cell r="D8802">
            <v>0</v>
          </cell>
          <cell r="E8802">
            <v>0</v>
          </cell>
          <cell r="G8802">
            <v>0</v>
          </cell>
          <cell r="H8802">
            <v>0</v>
          </cell>
          <cell r="J8802">
            <v>0</v>
          </cell>
          <cell r="L8802">
            <v>0</v>
          </cell>
        </row>
        <row r="8803">
          <cell r="A8803">
            <v>0</v>
          </cell>
          <cell r="B8803">
            <v>0</v>
          </cell>
          <cell r="C8803">
            <v>0</v>
          </cell>
          <cell r="D8803">
            <v>0</v>
          </cell>
          <cell r="E8803">
            <v>0</v>
          </cell>
          <cell r="G8803">
            <v>0</v>
          </cell>
          <cell r="H8803">
            <v>0</v>
          </cell>
          <cell r="J8803">
            <v>0</v>
          </cell>
          <cell r="L8803">
            <v>0</v>
          </cell>
        </row>
        <row r="8804">
          <cell r="A8804">
            <v>0</v>
          </cell>
          <cell r="B8804">
            <v>0</v>
          </cell>
          <cell r="C8804">
            <v>0</v>
          </cell>
          <cell r="D8804">
            <v>0</v>
          </cell>
          <cell r="E8804">
            <v>0</v>
          </cell>
          <cell r="G8804">
            <v>0</v>
          </cell>
          <cell r="H8804">
            <v>0</v>
          </cell>
          <cell r="J8804">
            <v>0</v>
          </cell>
          <cell r="L8804">
            <v>0</v>
          </cell>
        </row>
        <row r="8805">
          <cell r="A8805">
            <v>0</v>
          </cell>
          <cell r="B8805">
            <v>0</v>
          </cell>
          <cell r="C8805">
            <v>0</v>
          </cell>
          <cell r="D8805">
            <v>0</v>
          </cell>
          <cell r="E8805">
            <v>0</v>
          </cell>
          <cell r="G8805">
            <v>0</v>
          </cell>
          <cell r="H8805">
            <v>0</v>
          </cell>
          <cell r="J8805">
            <v>0</v>
          </cell>
          <cell r="L8805">
            <v>0</v>
          </cell>
        </row>
        <row r="8806">
          <cell r="A8806">
            <v>0</v>
          </cell>
          <cell r="B8806">
            <v>0</v>
          </cell>
          <cell r="C8806">
            <v>0</v>
          </cell>
          <cell r="D8806">
            <v>0</v>
          </cell>
          <cell r="E8806">
            <v>0</v>
          </cell>
          <cell r="G8806">
            <v>0</v>
          </cell>
          <cell r="H8806">
            <v>0</v>
          </cell>
          <cell r="J8806">
            <v>0</v>
          </cell>
          <cell r="L8806">
            <v>0</v>
          </cell>
        </row>
        <row r="8807">
          <cell r="A8807">
            <v>0</v>
          </cell>
          <cell r="B8807">
            <v>0</v>
          </cell>
          <cell r="C8807">
            <v>0</v>
          </cell>
          <cell r="D8807">
            <v>0</v>
          </cell>
          <cell r="E8807">
            <v>0</v>
          </cell>
          <cell r="G8807">
            <v>0</v>
          </cell>
          <cell r="H8807">
            <v>0</v>
          </cell>
          <cell r="J8807">
            <v>0</v>
          </cell>
          <cell r="L8807">
            <v>0</v>
          </cell>
        </row>
        <row r="8808">
          <cell r="A8808">
            <v>0</v>
          </cell>
          <cell r="B8808">
            <v>0</v>
          </cell>
          <cell r="C8808">
            <v>0</v>
          </cell>
          <cell r="D8808">
            <v>0</v>
          </cell>
          <cell r="E8808">
            <v>0</v>
          </cell>
          <cell r="G8808">
            <v>0</v>
          </cell>
          <cell r="H8808">
            <v>0</v>
          </cell>
          <cell r="J8808">
            <v>0</v>
          </cell>
          <cell r="L8808">
            <v>0</v>
          </cell>
        </row>
        <row r="8809">
          <cell r="A8809">
            <v>0</v>
          </cell>
          <cell r="B8809">
            <v>0</v>
          </cell>
          <cell r="C8809">
            <v>0</v>
          </cell>
          <cell r="D8809">
            <v>0</v>
          </cell>
          <cell r="E8809">
            <v>0</v>
          </cell>
          <cell r="G8809">
            <v>0</v>
          </cell>
          <cell r="H8809">
            <v>0</v>
          </cell>
          <cell r="J8809">
            <v>0</v>
          </cell>
          <cell r="L8809">
            <v>0</v>
          </cell>
        </row>
        <row r="8810">
          <cell r="A8810">
            <v>0</v>
          </cell>
          <cell r="B8810">
            <v>0</v>
          </cell>
          <cell r="C8810">
            <v>0</v>
          </cell>
          <cell r="D8810">
            <v>0</v>
          </cell>
          <cell r="E8810">
            <v>0</v>
          </cell>
          <cell r="G8810">
            <v>0</v>
          </cell>
          <cell r="H8810">
            <v>0</v>
          </cell>
          <cell r="J8810">
            <v>0</v>
          </cell>
          <cell r="L8810">
            <v>0</v>
          </cell>
        </row>
        <row r="8811">
          <cell r="A8811">
            <v>0</v>
          </cell>
          <cell r="B8811">
            <v>0</v>
          </cell>
          <cell r="C8811">
            <v>0</v>
          </cell>
          <cell r="D8811">
            <v>0</v>
          </cell>
          <cell r="E8811">
            <v>0</v>
          </cell>
          <cell r="G8811">
            <v>0</v>
          </cell>
          <cell r="H8811">
            <v>0</v>
          </cell>
          <cell r="J8811">
            <v>0</v>
          </cell>
          <cell r="L8811">
            <v>0</v>
          </cell>
        </row>
        <row r="8812">
          <cell r="A8812">
            <v>0</v>
          </cell>
          <cell r="B8812">
            <v>0</v>
          </cell>
          <cell r="C8812">
            <v>0</v>
          </cell>
          <cell r="D8812">
            <v>0</v>
          </cell>
          <cell r="E8812">
            <v>0</v>
          </cell>
          <cell r="G8812">
            <v>0</v>
          </cell>
          <cell r="H8812">
            <v>0</v>
          </cell>
          <cell r="J8812">
            <v>0</v>
          </cell>
          <cell r="L8812">
            <v>0</v>
          </cell>
        </row>
        <row r="8813">
          <cell r="A8813">
            <v>0</v>
          </cell>
          <cell r="B8813">
            <v>0</v>
          </cell>
          <cell r="C8813">
            <v>0</v>
          </cell>
          <cell r="D8813">
            <v>0</v>
          </cell>
          <cell r="E8813">
            <v>0</v>
          </cell>
          <cell r="G8813">
            <v>0</v>
          </cell>
          <cell r="H8813">
            <v>0</v>
          </cell>
          <cell r="J8813">
            <v>0</v>
          </cell>
          <cell r="L8813">
            <v>0</v>
          </cell>
        </row>
        <row r="8814">
          <cell r="A8814">
            <v>0</v>
          </cell>
          <cell r="B8814">
            <v>0</v>
          </cell>
          <cell r="C8814">
            <v>0</v>
          </cell>
          <cell r="D8814">
            <v>0</v>
          </cell>
          <cell r="E8814">
            <v>0</v>
          </cell>
          <cell r="G8814">
            <v>0</v>
          </cell>
          <cell r="H8814">
            <v>0</v>
          </cell>
          <cell r="J8814">
            <v>0</v>
          </cell>
          <cell r="L8814">
            <v>0</v>
          </cell>
        </row>
        <row r="8815">
          <cell r="A8815">
            <v>0</v>
          </cell>
          <cell r="B8815">
            <v>0</v>
          </cell>
          <cell r="C8815">
            <v>0</v>
          </cell>
          <cell r="D8815">
            <v>0</v>
          </cell>
          <cell r="E8815">
            <v>0</v>
          </cell>
          <cell r="G8815">
            <v>0</v>
          </cell>
          <cell r="H8815">
            <v>0</v>
          </cell>
          <cell r="J8815">
            <v>0</v>
          </cell>
          <cell r="L8815">
            <v>0</v>
          </cell>
        </row>
        <row r="8816">
          <cell r="A8816">
            <v>0</v>
          </cell>
          <cell r="B8816">
            <v>0</v>
          </cell>
          <cell r="C8816">
            <v>0</v>
          </cell>
          <cell r="D8816">
            <v>0</v>
          </cell>
          <cell r="E8816">
            <v>0</v>
          </cell>
          <cell r="G8816">
            <v>0</v>
          </cell>
          <cell r="H8816">
            <v>0</v>
          </cell>
          <cell r="J8816">
            <v>0</v>
          </cell>
          <cell r="L8816">
            <v>0</v>
          </cell>
        </row>
        <row r="8817">
          <cell r="A8817">
            <v>0</v>
          </cell>
          <cell r="B8817">
            <v>0</v>
          </cell>
          <cell r="C8817">
            <v>0</v>
          </cell>
          <cell r="D8817">
            <v>0</v>
          </cell>
          <cell r="E8817">
            <v>0</v>
          </cell>
          <cell r="G8817">
            <v>0</v>
          </cell>
          <cell r="H8817">
            <v>0</v>
          </cell>
          <cell r="J8817">
            <v>0</v>
          </cell>
          <cell r="L8817">
            <v>0</v>
          </cell>
        </row>
        <row r="8818">
          <cell r="A8818">
            <v>0</v>
          </cell>
          <cell r="B8818">
            <v>0</v>
          </cell>
          <cell r="C8818">
            <v>0</v>
          </cell>
          <cell r="D8818">
            <v>0</v>
          </cell>
          <cell r="E8818">
            <v>0</v>
          </cell>
          <cell r="G8818">
            <v>0</v>
          </cell>
          <cell r="H8818">
            <v>0</v>
          </cell>
          <cell r="J8818">
            <v>0</v>
          </cell>
          <cell r="L8818">
            <v>0</v>
          </cell>
        </row>
        <row r="8819">
          <cell r="A8819">
            <v>0</v>
          </cell>
          <cell r="B8819">
            <v>0</v>
          </cell>
          <cell r="C8819">
            <v>0</v>
          </cell>
          <cell r="D8819">
            <v>0</v>
          </cell>
          <cell r="E8819">
            <v>0</v>
          </cell>
          <cell r="G8819">
            <v>0</v>
          </cell>
          <cell r="H8819">
            <v>0</v>
          </cell>
          <cell r="J8819">
            <v>0</v>
          </cell>
          <cell r="L8819">
            <v>0</v>
          </cell>
        </row>
        <row r="8820">
          <cell r="A8820">
            <v>0</v>
          </cell>
          <cell r="B8820">
            <v>0</v>
          </cell>
          <cell r="C8820">
            <v>0</v>
          </cell>
          <cell r="D8820">
            <v>0</v>
          </cell>
          <cell r="E8820">
            <v>0</v>
          </cell>
          <cell r="G8820">
            <v>0</v>
          </cell>
          <cell r="H8820">
            <v>0</v>
          </cell>
          <cell r="J8820">
            <v>0</v>
          </cell>
          <cell r="L8820">
            <v>0</v>
          </cell>
        </row>
        <row r="8821">
          <cell r="A8821">
            <v>0</v>
          </cell>
          <cell r="B8821">
            <v>0</v>
          </cell>
          <cell r="C8821">
            <v>0</v>
          </cell>
          <cell r="D8821">
            <v>0</v>
          </cell>
          <cell r="E8821">
            <v>0</v>
          </cell>
          <cell r="G8821">
            <v>0</v>
          </cell>
          <cell r="H8821">
            <v>0</v>
          </cell>
          <cell r="J8821">
            <v>0</v>
          </cell>
          <cell r="L8821">
            <v>0</v>
          </cell>
        </row>
        <row r="8822">
          <cell r="A8822">
            <v>0</v>
          </cell>
          <cell r="B8822">
            <v>0</v>
          </cell>
          <cell r="C8822">
            <v>0</v>
          </cell>
          <cell r="D8822">
            <v>0</v>
          </cell>
          <cell r="E8822">
            <v>0</v>
          </cell>
          <cell r="G8822">
            <v>0</v>
          </cell>
          <cell r="H8822">
            <v>0</v>
          </cell>
          <cell r="J8822">
            <v>0</v>
          </cell>
          <cell r="L8822">
            <v>0</v>
          </cell>
        </row>
        <row r="8823">
          <cell r="A8823">
            <v>0</v>
          </cell>
          <cell r="B8823">
            <v>0</v>
          </cell>
          <cell r="C8823">
            <v>0</v>
          </cell>
          <cell r="D8823">
            <v>0</v>
          </cell>
          <cell r="E8823">
            <v>0</v>
          </cell>
          <cell r="G8823">
            <v>0</v>
          </cell>
          <cell r="H8823">
            <v>0</v>
          </cell>
          <cell r="J8823">
            <v>0</v>
          </cell>
          <cell r="L8823">
            <v>0</v>
          </cell>
        </row>
        <row r="8824">
          <cell r="A8824">
            <v>0</v>
          </cell>
          <cell r="B8824">
            <v>0</v>
          </cell>
          <cell r="C8824">
            <v>0</v>
          </cell>
          <cell r="D8824">
            <v>0</v>
          </cell>
          <cell r="E8824">
            <v>0</v>
          </cell>
          <cell r="G8824">
            <v>0</v>
          </cell>
          <cell r="H8824">
            <v>0</v>
          </cell>
          <cell r="J8824">
            <v>0</v>
          </cell>
          <cell r="L8824">
            <v>0</v>
          </cell>
        </row>
        <row r="8825">
          <cell r="A8825">
            <v>0</v>
          </cell>
          <cell r="B8825">
            <v>0</v>
          </cell>
          <cell r="C8825">
            <v>0</v>
          </cell>
          <cell r="D8825">
            <v>0</v>
          </cell>
          <cell r="E8825">
            <v>0</v>
          </cell>
          <cell r="G8825">
            <v>0</v>
          </cell>
          <cell r="H8825">
            <v>0</v>
          </cell>
          <cell r="J8825">
            <v>0</v>
          </cell>
          <cell r="L8825">
            <v>0</v>
          </cell>
        </row>
        <row r="8826">
          <cell r="A8826">
            <v>0</v>
          </cell>
          <cell r="B8826">
            <v>0</v>
          </cell>
          <cell r="C8826">
            <v>0</v>
          </cell>
          <cell r="D8826">
            <v>0</v>
          </cell>
          <cell r="E8826">
            <v>0</v>
          </cell>
          <cell r="G8826">
            <v>0</v>
          </cell>
          <cell r="H8826">
            <v>0</v>
          </cell>
          <cell r="J8826">
            <v>0</v>
          </cell>
          <cell r="L8826">
            <v>0</v>
          </cell>
        </row>
        <row r="8827">
          <cell r="A8827">
            <v>0</v>
          </cell>
          <cell r="B8827">
            <v>0</v>
          </cell>
          <cell r="C8827">
            <v>0</v>
          </cell>
          <cell r="D8827">
            <v>0</v>
          </cell>
          <cell r="E8827">
            <v>0</v>
          </cell>
          <cell r="G8827">
            <v>0</v>
          </cell>
          <cell r="H8827">
            <v>0</v>
          </cell>
          <cell r="J8827">
            <v>0</v>
          </cell>
          <cell r="L8827">
            <v>0</v>
          </cell>
        </row>
        <row r="8828">
          <cell r="A8828">
            <v>0</v>
          </cell>
          <cell r="B8828">
            <v>0</v>
          </cell>
          <cell r="C8828">
            <v>0</v>
          </cell>
          <cell r="D8828">
            <v>0</v>
          </cell>
          <cell r="E8828">
            <v>0</v>
          </cell>
          <cell r="G8828">
            <v>0</v>
          </cell>
          <cell r="H8828">
            <v>0</v>
          </cell>
          <cell r="J8828">
            <v>0</v>
          </cell>
          <cell r="L8828">
            <v>0</v>
          </cell>
        </row>
        <row r="8829">
          <cell r="A8829">
            <v>0</v>
          </cell>
          <cell r="B8829">
            <v>0</v>
          </cell>
          <cell r="C8829">
            <v>0</v>
          </cell>
          <cell r="D8829">
            <v>0</v>
          </cell>
          <cell r="E8829">
            <v>0</v>
          </cell>
          <cell r="G8829">
            <v>0</v>
          </cell>
          <cell r="H8829">
            <v>0</v>
          </cell>
          <cell r="J8829">
            <v>0</v>
          </cell>
          <cell r="L8829">
            <v>0</v>
          </cell>
        </row>
        <row r="8830">
          <cell r="A8830">
            <v>0</v>
          </cell>
          <cell r="B8830">
            <v>0</v>
          </cell>
          <cell r="C8830">
            <v>0</v>
          </cell>
          <cell r="D8830">
            <v>0</v>
          </cell>
          <cell r="E8830">
            <v>0</v>
          </cell>
          <cell r="G8830">
            <v>0</v>
          </cell>
          <cell r="H8830">
            <v>0</v>
          </cell>
          <cell r="J8830">
            <v>0</v>
          </cell>
          <cell r="L8830">
            <v>0</v>
          </cell>
        </row>
        <row r="8831">
          <cell r="A8831">
            <v>0</v>
          </cell>
          <cell r="B8831">
            <v>0</v>
          </cell>
          <cell r="C8831">
            <v>0</v>
          </cell>
          <cell r="D8831">
            <v>0</v>
          </cell>
          <cell r="E8831">
            <v>0</v>
          </cell>
          <cell r="G8831">
            <v>0</v>
          </cell>
          <cell r="H8831">
            <v>0</v>
          </cell>
          <cell r="J8831">
            <v>0</v>
          </cell>
          <cell r="L8831">
            <v>0</v>
          </cell>
        </row>
        <row r="8832">
          <cell r="A8832">
            <v>0</v>
          </cell>
          <cell r="B8832">
            <v>0</v>
          </cell>
          <cell r="C8832">
            <v>0</v>
          </cell>
          <cell r="D8832">
            <v>0</v>
          </cell>
          <cell r="E8832">
            <v>0</v>
          </cell>
          <cell r="G8832">
            <v>0</v>
          </cell>
          <cell r="H8832">
            <v>0</v>
          </cell>
          <cell r="J8832">
            <v>0</v>
          </cell>
          <cell r="L8832">
            <v>0</v>
          </cell>
        </row>
        <row r="8833">
          <cell r="A8833">
            <v>0</v>
          </cell>
          <cell r="B8833">
            <v>0</v>
          </cell>
          <cell r="C8833">
            <v>0</v>
          </cell>
          <cell r="D8833">
            <v>0</v>
          </cell>
          <cell r="E8833">
            <v>0</v>
          </cell>
          <cell r="G8833">
            <v>0</v>
          </cell>
          <cell r="H8833">
            <v>0</v>
          </cell>
          <cell r="J8833">
            <v>0</v>
          </cell>
          <cell r="L8833">
            <v>0</v>
          </cell>
        </row>
        <row r="8834">
          <cell r="A8834">
            <v>0</v>
          </cell>
          <cell r="B8834">
            <v>0</v>
          </cell>
          <cell r="C8834">
            <v>0</v>
          </cell>
          <cell r="D8834">
            <v>0</v>
          </cell>
          <cell r="E8834">
            <v>0</v>
          </cell>
          <cell r="G8834">
            <v>0</v>
          </cell>
          <cell r="H8834">
            <v>0</v>
          </cell>
          <cell r="J8834">
            <v>0</v>
          </cell>
          <cell r="L8834">
            <v>0</v>
          </cell>
        </row>
        <row r="8835">
          <cell r="A8835">
            <v>0</v>
          </cell>
          <cell r="B8835">
            <v>0</v>
          </cell>
          <cell r="C8835">
            <v>0</v>
          </cell>
          <cell r="D8835">
            <v>0</v>
          </cell>
          <cell r="E8835">
            <v>0</v>
          </cell>
          <cell r="G8835">
            <v>0</v>
          </cell>
          <cell r="H8835">
            <v>0</v>
          </cell>
          <cell r="J8835">
            <v>0</v>
          </cell>
          <cell r="L8835">
            <v>0</v>
          </cell>
        </row>
        <row r="8836">
          <cell r="A8836">
            <v>0</v>
          </cell>
          <cell r="B8836">
            <v>0</v>
          </cell>
          <cell r="C8836">
            <v>0</v>
          </cell>
          <cell r="D8836">
            <v>0</v>
          </cell>
          <cell r="E8836">
            <v>0</v>
          </cell>
          <cell r="G8836">
            <v>0</v>
          </cell>
          <cell r="H8836">
            <v>0</v>
          </cell>
          <cell r="J8836">
            <v>0</v>
          </cell>
          <cell r="L8836">
            <v>0</v>
          </cell>
        </row>
        <row r="8837">
          <cell r="A8837">
            <v>0</v>
          </cell>
          <cell r="B8837">
            <v>0</v>
          </cell>
          <cell r="C8837">
            <v>0</v>
          </cell>
          <cell r="D8837">
            <v>0</v>
          </cell>
          <cell r="E8837">
            <v>0</v>
          </cell>
          <cell r="G8837">
            <v>0</v>
          </cell>
          <cell r="H8837">
            <v>0</v>
          </cell>
          <cell r="J8837">
            <v>0</v>
          </cell>
          <cell r="L8837">
            <v>0</v>
          </cell>
        </row>
        <row r="8838">
          <cell r="A8838">
            <v>0</v>
          </cell>
          <cell r="B8838">
            <v>0</v>
          </cell>
          <cell r="C8838">
            <v>0</v>
          </cell>
          <cell r="D8838">
            <v>0</v>
          </cell>
          <cell r="E8838">
            <v>0</v>
          </cell>
          <cell r="G8838">
            <v>0</v>
          </cell>
          <cell r="H8838">
            <v>0</v>
          </cell>
          <cell r="J8838">
            <v>0</v>
          </cell>
          <cell r="L8838">
            <v>0</v>
          </cell>
        </row>
        <row r="8839">
          <cell r="A8839">
            <v>0</v>
          </cell>
          <cell r="B8839">
            <v>0</v>
          </cell>
          <cell r="C8839">
            <v>0</v>
          </cell>
          <cell r="D8839">
            <v>0</v>
          </cell>
          <cell r="E8839">
            <v>0</v>
          </cell>
          <cell r="G8839">
            <v>0</v>
          </cell>
          <cell r="H8839">
            <v>0</v>
          </cell>
          <cell r="J8839">
            <v>0</v>
          </cell>
          <cell r="L8839">
            <v>0</v>
          </cell>
        </row>
        <row r="8840">
          <cell r="A8840">
            <v>0</v>
          </cell>
          <cell r="B8840">
            <v>0</v>
          </cell>
          <cell r="C8840">
            <v>0</v>
          </cell>
          <cell r="D8840">
            <v>0</v>
          </cell>
          <cell r="E8840">
            <v>0</v>
          </cell>
          <cell r="G8840">
            <v>0</v>
          </cell>
          <cell r="H8840">
            <v>0</v>
          </cell>
          <cell r="J8840">
            <v>0</v>
          </cell>
          <cell r="L8840">
            <v>0</v>
          </cell>
        </row>
        <row r="8841">
          <cell r="A8841">
            <v>0</v>
          </cell>
          <cell r="B8841">
            <v>0</v>
          </cell>
          <cell r="C8841">
            <v>0</v>
          </cell>
          <cell r="D8841">
            <v>0</v>
          </cell>
          <cell r="E8841">
            <v>0</v>
          </cell>
          <cell r="G8841">
            <v>0</v>
          </cell>
          <cell r="H8841">
            <v>0</v>
          </cell>
          <cell r="J8841">
            <v>0</v>
          </cell>
          <cell r="L8841">
            <v>0</v>
          </cell>
        </row>
        <row r="8842">
          <cell r="A8842">
            <v>0</v>
          </cell>
          <cell r="B8842">
            <v>0</v>
          </cell>
          <cell r="C8842">
            <v>0</v>
          </cell>
          <cell r="D8842">
            <v>0</v>
          </cell>
          <cell r="E8842">
            <v>0</v>
          </cell>
          <cell r="G8842">
            <v>0</v>
          </cell>
          <cell r="H8842">
            <v>0</v>
          </cell>
          <cell r="J8842">
            <v>0</v>
          </cell>
          <cell r="L8842">
            <v>0</v>
          </cell>
        </row>
        <row r="8843">
          <cell r="A8843">
            <v>0</v>
          </cell>
          <cell r="B8843">
            <v>0</v>
          </cell>
          <cell r="C8843">
            <v>0</v>
          </cell>
          <cell r="D8843">
            <v>0</v>
          </cell>
          <cell r="E8843">
            <v>0</v>
          </cell>
          <cell r="G8843">
            <v>0</v>
          </cell>
          <cell r="H8843">
            <v>0</v>
          </cell>
          <cell r="J8843">
            <v>0</v>
          </cell>
          <cell r="L8843">
            <v>0</v>
          </cell>
        </row>
        <row r="8844">
          <cell r="A8844">
            <v>0</v>
          </cell>
          <cell r="B8844">
            <v>0</v>
          </cell>
          <cell r="C8844">
            <v>0</v>
          </cell>
          <cell r="D8844">
            <v>0</v>
          </cell>
          <cell r="E8844">
            <v>0</v>
          </cell>
          <cell r="G8844">
            <v>0</v>
          </cell>
          <cell r="H8844">
            <v>0</v>
          </cell>
          <cell r="J8844">
            <v>0</v>
          </cell>
          <cell r="L8844">
            <v>0</v>
          </cell>
        </row>
        <row r="8845">
          <cell r="A8845">
            <v>0</v>
          </cell>
          <cell r="B8845">
            <v>0</v>
          </cell>
          <cell r="C8845">
            <v>0</v>
          </cell>
          <cell r="D8845">
            <v>0</v>
          </cell>
          <cell r="E8845">
            <v>0</v>
          </cell>
          <cell r="G8845">
            <v>0</v>
          </cell>
          <cell r="H8845">
            <v>0</v>
          </cell>
          <cell r="J8845">
            <v>0</v>
          </cell>
          <cell r="L8845">
            <v>0</v>
          </cell>
        </row>
        <row r="8846">
          <cell r="A8846">
            <v>0</v>
          </cell>
          <cell r="B8846">
            <v>0</v>
          </cell>
          <cell r="C8846">
            <v>0</v>
          </cell>
          <cell r="D8846">
            <v>0</v>
          </cell>
          <cell r="E8846">
            <v>0</v>
          </cell>
          <cell r="G8846">
            <v>0</v>
          </cell>
          <cell r="H8846">
            <v>0</v>
          </cell>
          <cell r="J8846">
            <v>0</v>
          </cell>
          <cell r="L8846">
            <v>0</v>
          </cell>
        </row>
        <row r="8847">
          <cell r="A8847">
            <v>0</v>
          </cell>
          <cell r="B8847">
            <v>0</v>
          </cell>
          <cell r="C8847">
            <v>0</v>
          </cell>
          <cell r="D8847">
            <v>0</v>
          </cell>
          <cell r="E8847">
            <v>0</v>
          </cell>
          <cell r="G8847">
            <v>0</v>
          </cell>
          <cell r="H8847">
            <v>0</v>
          </cell>
          <cell r="J8847">
            <v>0</v>
          </cell>
          <cell r="L8847">
            <v>0</v>
          </cell>
        </row>
        <row r="8848">
          <cell r="A8848">
            <v>0</v>
          </cell>
          <cell r="B8848">
            <v>0</v>
          </cell>
          <cell r="C8848">
            <v>0</v>
          </cell>
          <cell r="D8848">
            <v>0</v>
          </cell>
          <cell r="E8848">
            <v>0</v>
          </cell>
          <cell r="G8848">
            <v>0</v>
          </cell>
          <cell r="H8848">
            <v>0</v>
          </cell>
          <cell r="J8848">
            <v>0</v>
          </cell>
          <cell r="L8848">
            <v>0</v>
          </cell>
        </row>
        <row r="8849">
          <cell r="A8849">
            <v>0</v>
          </cell>
          <cell r="B8849">
            <v>0</v>
          </cell>
          <cell r="C8849">
            <v>0</v>
          </cell>
          <cell r="D8849">
            <v>0</v>
          </cell>
          <cell r="E8849">
            <v>0</v>
          </cell>
          <cell r="G8849">
            <v>0</v>
          </cell>
          <cell r="H8849">
            <v>0</v>
          </cell>
          <cell r="J8849">
            <v>0</v>
          </cell>
          <cell r="L8849">
            <v>0</v>
          </cell>
        </row>
        <row r="8850">
          <cell r="A8850">
            <v>0</v>
          </cell>
          <cell r="B8850">
            <v>0</v>
          </cell>
          <cell r="C8850">
            <v>0</v>
          </cell>
          <cell r="D8850">
            <v>0</v>
          </cell>
          <cell r="E8850">
            <v>0</v>
          </cell>
          <cell r="G8850">
            <v>0</v>
          </cell>
          <cell r="H8850">
            <v>0</v>
          </cell>
          <cell r="J8850">
            <v>0</v>
          </cell>
          <cell r="L8850">
            <v>0</v>
          </cell>
        </row>
        <row r="8851">
          <cell r="A8851">
            <v>0</v>
          </cell>
          <cell r="B8851">
            <v>0</v>
          </cell>
          <cell r="C8851">
            <v>0</v>
          </cell>
          <cell r="D8851">
            <v>0</v>
          </cell>
          <cell r="E8851">
            <v>0</v>
          </cell>
          <cell r="G8851">
            <v>0</v>
          </cell>
          <cell r="H8851">
            <v>0</v>
          </cell>
          <cell r="J8851">
            <v>0</v>
          </cell>
          <cell r="L8851">
            <v>0</v>
          </cell>
        </row>
        <row r="8852">
          <cell r="A8852">
            <v>0</v>
          </cell>
          <cell r="B8852">
            <v>0</v>
          </cell>
          <cell r="C8852">
            <v>0</v>
          </cell>
          <cell r="D8852">
            <v>0</v>
          </cell>
          <cell r="E8852">
            <v>0</v>
          </cell>
          <cell r="G8852">
            <v>0</v>
          </cell>
          <cell r="H8852">
            <v>0</v>
          </cell>
          <cell r="J8852">
            <v>0</v>
          </cell>
          <cell r="L8852">
            <v>0</v>
          </cell>
        </row>
        <row r="8853">
          <cell r="A8853">
            <v>0</v>
          </cell>
          <cell r="B8853">
            <v>0</v>
          </cell>
          <cell r="C8853">
            <v>0</v>
          </cell>
          <cell r="D8853">
            <v>0</v>
          </cell>
          <cell r="E8853">
            <v>0</v>
          </cell>
          <cell r="G8853">
            <v>0</v>
          </cell>
          <cell r="H8853">
            <v>0</v>
          </cell>
          <cell r="J8853">
            <v>0</v>
          </cell>
          <cell r="L8853">
            <v>0</v>
          </cell>
        </row>
        <row r="8854">
          <cell r="A8854">
            <v>0</v>
          </cell>
          <cell r="B8854">
            <v>0</v>
          </cell>
          <cell r="C8854">
            <v>0</v>
          </cell>
          <cell r="D8854">
            <v>0</v>
          </cell>
          <cell r="E8854">
            <v>0</v>
          </cell>
          <cell r="G8854">
            <v>0</v>
          </cell>
          <cell r="H8854">
            <v>0</v>
          </cell>
          <cell r="J8854">
            <v>0</v>
          </cell>
          <cell r="L8854">
            <v>0</v>
          </cell>
        </row>
        <row r="8855">
          <cell r="A8855">
            <v>0</v>
          </cell>
          <cell r="B8855">
            <v>0</v>
          </cell>
          <cell r="C8855">
            <v>0</v>
          </cell>
          <cell r="D8855">
            <v>0</v>
          </cell>
          <cell r="E8855">
            <v>0</v>
          </cell>
          <cell r="G8855">
            <v>0</v>
          </cell>
          <cell r="H8855">
            <v>0</v>
          </cell>
          <cell r="J8855">
            <v>0</v>
          </cell>
          <cell r="L8855">
            <v>0</v>
          </cell>
        </row>
        <row r="8856">
          <cell r="A8856">
            <v>0</v>
          </cell>
          <cell r="B8856">
            <v>0</v>
          </cell>
          <cell r="C8856">
            <v>0</v>
          </cell>
          <cell r="D8856">
            <v>0</v>
          </cell>
          <cell r="E8856">
            <v>0</v>
          </cell>
          <cell r="G8856">
            <v>0</v>
          </cell>
          <cell r="H8856">
            <v>0</v>
          </cell>
          <cell r="J8856">
            <v>0</v>
          </cell>
          <cell r="L8856">
            <v>0</v>
          </cell>
        </row>
        <row r="8857">
          <cell r="A8857">
            <v>0</v>
          </cell>
          <cell r="B8857">
            <v>0</v>
          </cell>
          <cell r="C8857">
            <v>0</v>
          </cell>
          <cell r="D8857">
            <v>0</v>
          </cell>
          <cell r="E8857">
            <v>0</v>
          </cell>
          <cell r="G8857">
            <v>0</v>
          </cell>
          <cell r="H8857">
            <v>0</v>
          </cell>
          <cell r="J8857">
            <v>0</v>
          </cell>
          <cell r="L8857">
            <v>0</v>
          </cell>
        </row>
        <row r="8858">
          <cell r="A8858">
            <v>0</v>
          </cell>
          <cell r="B8858">
            <v>0</v>
          </cell>
          <cell r="C8858">
            <v>0</v>
          </cell>
          <cell r="D8858">
            <v>0</v>
          </cell>
          <cell r="E8858">
            <v>0</v>
          </cell>
          <cell r="G8858">
            <v>0</v>
          </cell>
          <cell r="H8858">
            <v>0</v>
          </cell>
          <cell r="J8858">
            <v>0</v>
          </cell>
          <cell r="L8858">
            <v>0</v>
          </cell>
        </row>
        <row r="8859">
          <cell r="A8859">
            <v>0</v>
          </cell>
          <cell r="B8859">
            <v>0</v>
          </cell>
          <cell r="C8859">
            <v>0</v>
          </cell>
          <cell r="D8859">
            <v>0</v>
          </cell>
          <cell r="E8859">
            <v>0</v>
          </cell>
          <cell r="G8859">
            <v>0</v>
          </cell>
          <cell r="H8859">
            <v>0</v>
          </cell>
          <cell r="J8859">
            <v>0</v>
          </cell>
          <cell r="L8859">
            <v>0</v>
          </cell>
        </row>
        <row r="8860">
          <cell r="A8860">
            <v>0</v>
          </cell>
          <cell r="B8860">
            <v>0</v>
          </cell>
          <cell r="C8860">
            <v>0</v>
          </cell>
          <cell r="D8860">
            <v>0</v>
          </cell>
          <cell r="E8860">
            <v>0</v>
          </cell>
          <cell r="G8860">
            <v>0</v>
          </cell>
          <cell r="H8860">
            <v>0</v>
          </cell>
          <cell r="J8860">
            <v>0</v>
          </cell>
          <cell r="L8860">
            <v>0</v>
          </cell>
        </row>
        <row r="8861">
          <cell r="A8861">
            <v>0</v>
          </cell>
          <cell r="B8861">
            <v>0</v>
          </cell>
          <cell r="C8861">
            <v>0</v>
          </cell>
          <cell r="D8861">
            <v>0</v>
          </cell>
          <cell r="E8861">
            <v>0</v>
          </cell>
          <cell r="G8861">
            <v>0</v>
          </cell>
          <cell r="H8861">
            <v>0</v>
          </cell>
          <cell r="J8861">
            <v>0</v>
          </cell>
          <cell r="L8861">
            <v>0</v>
          </cell>
        </row>
        <row r="8862">
          <cell r="A8862">
            <v>0</v>
          </cell>
          <cell r="B8862">
            <v>0</v>
          </cell>
          <cell r="C8862">
            <v>0</v>
          </cell>
          <cell r="D8862">
            <v>0</v>
          </cell>
          <cell r="E8862">
            <v>0</v>
          </cell>
          <cell r="G8862">
            <v>0</v>
          </cell>
          <cell r="H8862">
            <v>0</v>
          </cell>
          <cell r="J8862">
            <v>0</v>
          </cell>
          <cell r="L8862">
            <v>0</v>
          </cell>
        </row>
        <row r="8863">
          <cell r="A8863">
            <v>0</v>
          </cell>
          <cell r="B8863">
            <v>0</v>
          </cell>
          <cell r="C8863">
            <v>0</v>
          </cell>
          <cell r="D8863">
            <v>0</v>
          </cell>
          <cell r="E8863">
            <v>0</v>
          </cell>
          <cell r="G8863">
            <v>0</v>
          </cell>
          <cell r="H8863">
            <v>0</v>
          </cell>
          <cell r="J8863">
            <v>0</v>
          </cell>
          <cell r="L8863">
            <v>0</v>
          </cell>
        </row>
        <row r="8864">
          <cell r="A8864">
            <v>0</v>
          </cell>
          <cell r="B8864">
            <v>0</v>
          </cell>
          <cell r="C8864">
            <v>0</v>
          </cell>
          <cell r="D8864">
            <v>0</v>
          </cell>
          <cell r="E8864">
            <v>0</v>
          </cell>
          <cell r="G8864">
            <v>0</v>
          </cell>
          <cell r="H8864">
            <v>0</v>
          </cell>
          <cell r="J8864">
            <v>0</v>
          </cell>
          <cell r="L8864">
            <v>0</v>
          </cell>
        </row>
        <row r="8865">
          <cell r="A8865">
            <v>0</v>
          </cell>
          <cell r="B8865">
            <v>0</v>
          </cell>
          <cell r="C8865">
            <v>0</v>
          </cell>
          <cell r="D8865">
            <v>0</v>
          </cell>
          <cell r="E8865">
            <v>0</v>
          </cell>
          <cell r="G8865">
            <v>0</v>
          </cell>
          <cell r="H8865">
            <v>0</v>
          </cell>
          <cell r="J8865">
            <v>0</v>
          </cell>
          <cell r="L8865">
            <v>0</v>
          </cell>
        </row>
        <row r="8866">
          <cell r="A8866">
            <v>0</v>
          </cell>
          <cell r="B8866">
            <v>0</v>
          </cell>
          <cell r="C8866">
            <v>0</v>
          </cell>
          <cell r="D8866">
            <v>0</v>
          </cell>
          <cell r="E8866">
            <v>0</v>
          </cell>
          <cell r="G8866">
            <v>0</v>
          </cell>
          <cell r="H8866">
            <v>0</v>
          </cell>
          <cell r="J8866">
            <v>0</v>
          </cell>
          <cell r="L8866">
            <v>0</v>
          </cell>
        </row>
        <row r="8867">
          <cell r="A8867">
            <v>0</v>
          </cell>
          <cell r="B8867">
            <v>0</v>
          </cell>
          <cell r="C8867">
            <v>0</v>
          </cell>
          <cell r="D8867">
            <v>0</v>
          </cell>
          <cell r="E8867">
            <v>0</v>
          </cell>
          <cell r="G8867">
            <v>0</v>
          </cell>
          <cell r="H8867">
            <v>0</v>
          </cell>
          <cell r="J8867">
            <v>0</v>
          </cell>
          <cell r="L8867">
            <v>0</v>
          </cell>
        </row>
        <row r="8868">
          <cell r="A8868">
            <v>0</v>
          </cell>
          <cell r="B8868">
            <v>0</v>
          </cell>
          <cell r="C8868">
            <v>0</v>
          </cell>
          <cell r="D8868">
            <v>0</v>
          </cell>
          <cell r="E8868">
            <v>0</v>
          </cell>
          <cell r="G8868">
            <v>0</v>
          </cell>
          <cell r="H8868">
            <v>0</v>
          </cell>
          <cell r="J8868">
            <v>0</v>
          </cell>
          <cell r="L8868">
            <v>0</v>
          </cell>
        </row>
        <row r="8869">
          <cell r="A8869">
            <v>0</v>
          </cell>
          <cell r="B8869">
            <v>0</v>
          </cell>
          <cell r="C8869">
            <v>0</v>
          </cell>
          <cell r="D8869">
            <v>0</v>
          </cell>
          <cell r="E8869">
            <v>0</v>
          </cell>
          <cell r="G8869">
            <v>0</v>
          </cell>
          <cell r="H8869">
            <v>0</v>
          </cell>
          <cell r="J8869">
            <v>0</v>
          </cell>
          <cell r="L8869">
            <v>0</v>
          </cell>
        </row>
        <row r="8870">
          <cell r="A8870">
            <v>0</v>
          </cell>
          <cell r="B8870">
            <v>0</v>
          </cell>
          <cell r="C8870">
            <v>0</v>
          </cell>
          <cell r="D8870">
            <v>0</v>
          </cell>
          <cell r="E8870">
            <v>0</v>
          </cell>
          <cell r="G8870">
            <v>0</v>
          </cell>
          <cell r="H8870">
            <v>0</v>
          </cell>
          <cell r="J8870">
            <v>0</v>
          </cell>
          <cell r="L8870">
            <v>0</v>
          </cell>
        </row>
        <row r="8871">
          <cell r="A8871">
            <v>0</v>
          </cell>
          <cell r="B8871">
            <v>0</v>
          </cell>
          <cell r="C8871">
            <v>0</v>
          </cell>
          <cell r="D8871">
            <v>0</v>
          </cell>
          <cell r="E8871">
            <v>0</v>
          </cell>
          <cell r="G8871">
            <v>0</v>
          </cell>
          <cell r="H8871">
            <v>0</v>
          </cell>
          <cell r="J8871">
            <v>0</v>
          </cell>
          <cell r="L8871">
            <v>0</v>
          </cell>
        </row>
        <row r="8872">
          <cell r="A8872">
            <v>0</v>
          </cell>
          <cell r="B8872">
            <v>0</v>
          </cell>
          <cell r="C8872">
            <v>0</v>
          </cell>
          <cell r="D8872">
            <v>0</v>
          </cell>
          <cell r="E8872">
            <v>0</v>
          </cell>
          <cell r="G8872">
            <v>0</v>
          </cell>
          <cell r="H8872">
            <v>0</v>
          </cell>
          <cell r="J8872">
            <v>0</v>
          </cell>
          <cell r="L8872">
            <v>0</v>
          </cell>
        </row>
        <row r="8873">
          <cell r="A8873">
            <v>0</v>
          </cell>
          <cell r="B8873">
            <v>0</v>
          </cell>
          <cell r="C8873">
            <v>0</v>
          </cell>
          <cell r="D8873">
            <v>0</v>
          </cell>
          <cell r="E8873">
            <v>0</v>
          </cell>
          <cell r="G8873">
            <v>0</v>
          </cell>
          <cell r="H8873">
            <v>0</v>
          </cell>
          <cell r="J8873">
            <v>0</v>
          </cell>
          <cell r="L8873">
            <v>0</v>
          </cell>
        </row>
        <row r="8874">
          <cell r="A8874">
            <v>0</v>
          </cell>
          <cell r="B8874">
            <v>0</v>
          </cell>
          <cell r="C8874">
            <v>0</v>
          </cell>
          <cell r="D8874">
            <v>0</v>
          </cell>
          <cell r="E8874">
            <v>0</v>
          </cell>
          <cell r="G8874">
            <v>0</v>
          </cell>
          <cell r="H8874">
            <v>0</v>
          </cell>
          <cell r="J8874">
            <v>0</v>
          </cell>
          <cell r="L8874">
            <v>0</v>
          </cell>
        </row>
        <row r="8875">
          <cell r="A8875">
            <v>0</v>
          </cell>
          <cell r="B8875">
            <v>0</v>
          </cell>
          <cell r="C8875">
            <v>0</v>
          </cell>
          <cell r="D8875">
            <v>0</v>
          </cell>
          <cell r="E8875">
            <v>0</v>
          </cell>
          <cell r="G8875">
            <v>0</v>
          </cell>
          <cell r="H8875">
            <v>0</v>
          </cell>
          <cell r="J8875">
            <v>0</v>
          </cell>
          <cell r="L8875">
            <v>0</v>
          </cell>
        </row>
        <row r="8876">
          <cell r="A8876">
            <v>0</v>
          </cell>
          <cell r="B8876">
            <v>0</v>
          </cell>
          <cell r="C8876">
            <v>0</v>
          </cell>
          <cell r="D8876">
            <v>0</v>
          </cell>
          <cell r="E8876">
            <v>0</v>
          </cell>
          <cell r="G8876">
            <v>0</v>
          </cell>
          <cell r="H8876">
            <v>0</v>
          </cell>
          <cell r="J8876">
            <v>0</v>
          </cell>
          <cell r="L8876">
            <v>0</v>
          </cell>
        </row>
        <row r="8877">
          <cell r="A8877">
            <v>0</v>
          </cell>
          <cell r="B8877">
            <v>0</v>
          </cell>
          <cell r="C8877">
            <v>0</v>
          </cell>
          <cell r="D8877">
            <v>0</v>
          </cell>
          <cell r="E8877">
            <v>0</v>
          </cell>
          <cell r="G8877">
            <v>0</v>
          </cell>
          <cell r="H8877">
            <v>0</v>
          </cell>
          <cell r="J8877">
            <v>0</v>
          </cell>
          <cell r="L8877">
            <v>0</v>
          </cell>
        </row>
        <row r="8878">
          <cell r="A8878">
            <v>0</v>
          </cell>
          <cell r="B8878">
            <v>0</v>
          </cell>
          <cell r="C8878">
            <v>0</v>
          </cell>
          <cell r="D8878">
            <v>0</v>
          </cell>
          <cell r="E8878">
            <v>0</v>
          </cell>
          <cell r="G8878">
            <v>0</v>
          </cell>
          <cell r="H8878">
            <v>0</v>
          </cell>
          <cell r="J8878">
            <v>0</v>
          </cell>
          <cell r="L8878">
            <v>0</v>
          </cell>
        </row>
        <row r="8879">
          <cell r="A8879">
            <v>0</v>
          </cell>
          <cell r="B8879">
            <v>0</v>
          </cell>
          <cell r="C8879">
            <v>0</v>
          </cell>
          <cell r="D8879">
            <v>0</v>
          </cell>
          <cell r="E8879">
            <v>0</v>
          </cell>
          <cell r="G8879">
            <v>0</v>
          </cell>
          <cell r="H8879">
            <v>0</v>
          </cell>
          <cell r="J8879">
            <v>0</v>
          </cell>
          <cell r="L8879">
            <v>0</v>
          </cell>
        </row>
        <row r="8880">
          <cell r="A8880">
            <v>0</v>
          </cell>
          <cell r="B8880">
            <v>0</v>
          </cell>
          <cell r="C8880">
            <v>0</v>
          </cell>
          <cell r="D8880">
            <v>0</v>
          </cell>
          <cell r="E8880">
            <v>0</v>
          </cell>
          <cell r="G8880">
            <v>0</v>
          </cell>
          <cell r="H8880">
            <v>0</v>
          </cell>
          <cell r="J8880">
            <v>0</v>
          </cell>
          <cell r="L8880">
            <v>0</v>
          </cell>
        </row>
        <row r="8881">
          <cell r="A8881">
            <v>0</v>
          </cell>
          <cell r="B8881">
            <v>0</v>
          </cell>
          <cell r="C8881">
            <v>0</v>
          </cell>
          <cell r="D8881">
            <v>0</v>
          </cell>
          <cell r="E8881">
            <v>0</v>
          </cell>
          <cell r="G8881">
            <v>0</v>
          </cell>
          <cell r="H8881">
            <v>0</v>
          </cell>
          <cell r="J8881">
            <v>0</v>
          </cell>
          <cell r="L8881">
            <v>0</v>
          </cell>
        </row>
        <row r="8882">
          <cell r="A8882">
            <v>0</v>
          </cell>
          <cell r="B8882">
            <v>0</v>
          </cell>
          <cell r="C8882">
            <v>0</v>
          </cell>
          <cell r="D8882">
            <v>0</v>
          </cell>
          <cell r="E8882">
            <v>0</v>
          </cell>
          <cell r="G8882">
            <v>0</v>
          </cell>
          <cell r="H8882">
            <v>0</v>
          </cell>
          <cell r="J8882">
            <v>0</v>
          </cell>
          <cell r="L8882">
            <v>0</v>
          </cell>
        </row>
        <row r="8883">
          <cell r="A8883">
            <v>0</v>
          </cell>
          <cell r="B8883">
            <v>0</v>
          </cell>
          <cell r="C8883">
            <v>0</v>
          </cell>
          <cell r="D8883">
            <v>0</v>
          </cell>
          <cell r="E8883">
            <v>0</v>
          </cell>
          <cell r="G8883">
            <v>0</v>
          </cell>
          <cell r="H8883">
            <v>0</v>
          </cell>
          <cell r="J8883">
            <v>0</v>
          </cell>
          <cell r="L8883">
            <v>0</v>
          </cell>
        </row>
        <row r="8884">
          <cell r="A8884">
            <v>0</v>
          </cell>
          <cell r="B8884">
            <v>0</v>
          </cell>
          <cell r="C8884">
            <v>0</v>
          </cell>
          <cell r="D8884">
            <v>0</v>
          </cell>
          <cell r="E8884">
            <v>0</v>
          </cell>
          <cell r="G8884">
            <v>0</v>
          </cell>
          <cell r="H8884">
            <v>0</v>
          </cell>
          <cell r="J8884">
            <v>0</v>
          </cell>
          <cell r="L8884">
            <v>0</v>
          </cell>
        </row>
        <row r="8885">
          <cell r="A8885">
            <v>0</v>
          </cell>
          <cell r="B8885">
            <v>0</v>
          </cell>
          <cell r="C8885">
            <v>0</v>
          </cell>
          <cell r="D8885">
            <v>0</v>
          </cell>
          <cell r="E8885">
            <v>0</v>
          </cell>
          <cell r="G8885">
            <v>0</v>
          </cell>
          <cell r="H8885">
            <v>0</v>
          </cell>
          <cell r="J8885">
            <v>0</v>
          </cell>
          <cell r="L8885">
            <v>0</v>
          </cell>
        </row>
        <row r="8886">
          <cell r="A8886">
            <v>0</v>
          </cell>
          <cell r="B8886">
            <v>0</v>
          </cell>
          <cell r="C8886">
            <v>0</v>
          </cell>
          <cell r="D8886">
            <v>0</v>
          </cell>
          <cell r="E8886">
            <v>0</v>
          </cell>
          <cell r="G8886">
            <v>0</v>
          </cell>
          <cell r="H8886">
            <v>0</v>
          </cell>
          <cell r="J8886">
            <v>0</v>
          </cell>
          <cell r="L8886">
            <v>0</v>
          </cell>
        </row>
        <row r="8887">
          <cell r="A8887">
            <v>0</v>
          </cell>
          <cell r="B8887">
            <v>0</v>
          </cell>
          <cell r="C8887">
            <v>0</v>
          </cell>
          <cell r="D8887">
            <v>0</v>
          </cell>
          <cell r="E8887">
            <v>0</v>
          </cell>
          <cell r="G8887">
            <v>0</v>
          </cell>
          <cell r="H8887">
            <v>0</v>
          </cell>
          <cell r="J8887">
            <v>0</v>
          </cell>
          <cell r="L8887">
            <v>0</v>
          </cell>
        </row>
        <row r="8888">
          <cell r="A8888">
            <v>0</v>
          </cell>
          <cell r="B8888">
            <v>0</v>
          </cell>
          <cell r="C8888">
            <v>0</v>
          </cell>
          <cell r="D8888">
            <v>0</v>
          </cell>
          <cell r="E8888">
            <v>0</v>
          </cell>
          <cell r="G8888">
            <v>0</v>
          </cell>
          <cell r="H8888">
            <v>0</v>
          </cell>
          <cell r="J8888">
            <v>0</v>
          </cell>
          <cell r="L8888">
            <v>0</v>
          </cell>
        </row>
        <row r="8889">
          <cell r="A8889">
            <v>0</v>
          </cell>
          <cell r="B8889">
            <v>0</v>
          </cell>
          <cell r="C8889">
            <v>0</v>
          </cell>
          <cell r="D8889">
            <v>0</v>
          </cell>
          <cell r="E8889">
            <v>0</v>
          </cell>
          <cell r="G8889">
            <v>0</v>
          </cell>
          <cell r="H8889">
            <v>0</v>
          </cell>
          <cell r="J8889">
            <v>0</v>
          </cell>
          <cell r="L8889">
            <v>0</v>
          </cell>
        </row>
        <row r="8890">
          <cell r="A8890">
            <v>0</v>
          </cell>
          <cell r="B8890">
            <v>0</v>
          </cell>
          <cell r="C8890">
            <v>0</v>
          </cell>
          <cell r="D8890">
            <v>0</v>
          </cell>
          <cell r="E8890">
            <v>0</v>
          </cell>
          <cell r="G8890">
            <v>0</v>
          </cell>
          <cell r="H8890">
            <v>0</v>
          </cell>
          <cell r="J8890">
            <v>0</v>
          </cell>
          <cell r="L8890">
            <v>0</v>
          </cell>
        </row>
        <row r="8891">
          <cell r="A8891">
            <v>0</v>
          </cell>
          <cell r="B8891">
            <v>0</v>
          </cell>
          <cell r="C8891">
            <v>0</v>
          </cell>
          <cell r="D8891">
            <v>0</v>
          </cell>
          <cell r="E8891">
            <v>0</v>
          </cell>
          <cell r="G8891">
            <v>0</v>
          </cell>
          <cell r="H8891">
            <v>0</v>
          </cell>
          <cell r="J8891">
            <v>0</v>
          </cell>
          <cell r="L8891">
            <v>0</v>
          </cell>
        </row>
        <row r="8892">
          <cell r="A8892">
            <v>0</v>
          </cell>
          <cell r="B8892">
            <v>0</v>
          </cell>
          <cell r="C8892">
            <v>0</v>
          </cell>
          <cell r="D8892">
            <v>0</v>
          </cell>
          <cell r="E8892">
            <v>0</v>
          </cell>
          <cell r="G8892">
            <v>0</v>
          </cell>
          <cell r="H8892">
            <v>0</v>
          </cell>
          <cell r="J8892">
            <v>0</v>
          </cell>
          <cell r="L8892">
            <v>0</v>
          </cell>
        </row>
        <row r="8893">
          <cell r="A8893">
            <v>0</v>
          </cell>
          <cell r="B8893">
            <v>0</v>
          </cell>
          <cell r="C8893">
            <v>0</v>
          </cell>
          <cell r="D8893">
            <v>0</v>
          </cell>
          <cell r="E8893">
            <v>0</v>
          </cell>
          <cell r="G8893">
            <v>0</v>
          </cell>
          <cell r="H8893">
            <v>0</v>
          </cell>
          <cell r="J8893">
            <v>0</v>
          </cell>
          <cell r="L8893">
            <v>0</v>
          </cell>
        </row>
        <row r="8894">
          <cell r="A8894">
            <v>0</v>
          </cell>
          <cell r="B8894">
            <v>0</v>
          </cell>
          <cell r="C8894">
            <v>0</v>
          </cell>
          <cell r="D8894">
            <v>0</v>
          </cell>
          <cell r="E8894">
            <v>0</v>
          </cell>
          <cell r="G8894">
            <v>0</v>
          </cell>
          <cell r="H8894">
            <v>0</v>
          </cell>
          <cell r="J8894">
            <v>0</v>
          </cell>
          <cell r="L8894">
            <v>0</v>
          </cell>
        </row>
        <row r="8895">
          <cell r="A8895">
            <v>0</v>
          </cell>
          <cell r="B8895">
            <v>0</v>
          </cell>
          <cell r="C8895">
            <v>0</v>
          </cell>
          <cell r="D8895">
            <v>0</v>
          </cell>
          <cell r="E8895">
            <v>0</v>
          </cell>
          <cell r="G8895">
            <v>0</v>
          </cell>
          <cell r="H8895">
            <v>0</v>
          </cell>
          <cell r="J8895">
            <v>0</v>
          </cell>
          <cell r="L8895">
            <v>0</v>
          </cell>
        </row>
        <row r="8896">
          <cell r="A8896">
            <v>0</v>
          </cell>
          <cell r="B8896">
            <v>0</v>
          </cell>
          <cell r="C8896">
            <v>0</v>
          </cell>
          <cell r="D8896">
            <v>0</v>
          </cell>
          <cell r="E8896">
            <v>0</v>
          </cell>
          <cell r="G8896">
            <v>0</v>
          </cell>
          <cell r="H8896">
            <v>0</v>
          </cell>
          <cell r="J8896">
            <v>0</v>
          </cell>
          <cell r="L8896">
            <v>0</v>
          </cell>
        </row>
        <row r="8897">
          <cell r="A8897">
            <v>0</v>
          </cell>
          <cell r="B8897">
            <v>0</v>
          </cell>
          <cell r="C8897">
            <v>0</v>
          </cell>
          <cell r="D8897">
            <v>0</v>
          </cell>
          <cell r="E8897">
            <v>0</v>
          </cell>
          <cell r="G8897">
            <v>0</v>
          </cell>
          <cell r="H8897">
            <v>0</v>
          </cell>
          <cell r="J8897">
            <v>0</v>
          </cell>
          <cell r="L8897">
            <v>0</v>
          </cell>
        </row>
        <row r="8898">
          <cell r="A8898">
            <v>0</v>
          </cell>
          <cell r="B8898">
            <v>0</v>
          </cell>
          <cell r="C8898">
            <v>0</v>
          </cell>
          <cell r="D8898">
            <v>0</v>
          </cell>
          <cell r="E8898">
            <v>0</v>
          </cell>
          <cell r="G8898">
            <v>0</v>
          </cell>
          <cell r="H8898">
            <v>0</v>
          </cell>
          <cell r="J8898">
            <v>0</v>
          </cell>
          <cell r="L8898">
            <v>0</v>
          </cell>
        </row>
        <row r="8899">
          <cell r="A8899">
            <v>0</v>
          </cell>
          <cell r="B8899">
            <v>0</v>
          </cell>
          <cell r="C8899">
            <v>0</v>
          </cell>
          <cell r="D8899">
            <v>0</v>
          </cell>
          <cell r="E8899">
            <v>0</v>
          </cell>
          <cell r="G8899">
            <v>0</v>
          </cell>
          <cell r="H8899">
            <v>0</v>
          </cell>
          <cell r="J8899">
            <v>0</v>
          </cell>
          <cell r="L8899">
            <v>0</v>
          </cell>
        </row>
        <row r="8900">
          <cell r="A8900">
            <v>0</v>
          </cell>
          <cell r="B8900">
            <v>0</v>
          </cell>
          <cell r="C8900">
            <v>0</v>
          </cell>
          <cell r="D8900">
            <v>0</v>
          </cell>
          <cell r="E8900">
            <v>0</v>
          </cell>
          <cell r="G8900">
            <v>0</v>
          </cell>
          <cell r="H8900">
            <v>0</v>
          </cell>
          <cell r="J8900">
            <v>0</v>
          </cell>
          <cell r="L8900">
            <v>0</v>
          </cell>
        </row>
        <row r="8901">
          <cell r="A8901">
            <v>0</v>
          </cell>
          <cell r="B8901">
            <v>0</v>
          </cell>
          <cell r="C8901">
            <v>0</v>
          </cell>
          <cell r="D8901">
            <v>0</v>
          </cell>
          <cell r="E8901">
            <v>0</v>
          </cell>
          <cell r="G8901">
            <v>0</v>
          </cell>
          <cell r="H8901">
            <v>0</v>
          </cell>
          <cell r="J8901">
            <v>0</v>
          </cell>
          <cell r="L8901">
            <v>0</v>
          </cell>
        </row>
        <row r="8902">
          <cell r="A8902">
            <v>0</v>
          </cell>
          <cell r="B8902">
            <v>0</v>
          </cell>
          <cell r="C8902">
            <v>0</v>
          </cell>
          <cell r="D8902">
            <v>0</v>
          </cell>
          <cell r="E8902">
            <v>0</v>
          </cell>
          <cell r="G8902">
            <v>0</v>
          </cell>
          <cell r="H8902">
            <v>0</v>
          </cell>
          <cell r="J8902">
            <v>0</v>
          </cell>
          <cell r="L8902">
            <v>0</v>
          </cell>
        </row>
        <row r="8903">
          <cell r="A8903">
            <v>0</v>
          </cell>
          <cell r="B8903">
            <v>0</v>
          </cell>
          <cell r="C8903">
            <v>0</v>
          </cell>
          <cell r="D8903">
            <v>0</v>
          </cell>
          <cell r="E8903">
            <v>0</v>
          </cell>
          <cell r="G8903">
            <v>0</v>
          </cell>
          <cell r="H8903">
            <v>0</v>
          </cell>
          <cell r="J8903">
            <v>0</v>
          </cell>
          <cell r="L8903">
            <v>0</v>
          </cell>
        </row>
        <row r="8904">
          <cell r="A8904">
            <v>0</v>
          </cell>
          <cell r="B8904">
            <v>0</v>
          </cell>
          <cell r="C8904">
            <v>0</v>
          </cell>
          <cell r="D8904">
            <v>0</v>
          </cell>
          <cell r="E8904">
            <v>0</v>
          </cell>
          <cell r="G8904">
            <v>0</v>
          </cell>
          <cell r="H8904">
            <v>0</v>
          </cell>
          <cell r="J8904">
            <v>0</v>
          </cell>
          <cell r="L8904">
            <v>0</v>
          </cell>
        </row>
        <row r="8905">
          <cell r="A8905">
            <v>0</v>
          </cell>
          <cell r="B8905">
            <v>0</v>
          </cell>
          <cell r="C8905">
            <v>0</v>
          </cell>
          <cell r="D8905">
            <v>0</v>
          </cell>
          <cell r="E8905">
            <v>0</v>
          </cell>
          <cell r="G8905">
            <v>0</v>
          </cell>
          <cell r="H8905">
            <v>0</v>
          </cell>
          <cell r="J8905">
            <v>0</v>
          </cell>
          <cell r="L8905">
            <v>0</v>
          </cell>
        </row>
        <row r="8906">
          <cell r="A8906">
            <v>0</v>
          </cell>
          <cell r="B8906">
            <v>0</v>
          </cell>
          <cell r="C8906">
            <v>0</v>
          </cell>
          <cell r="D8906">
            <v>0</v>
          </cell>
          <cell r="E8906">
            <v>0</v>
          </cell>
          <cell r="G8906">
            <v>0</v>
          </cell>
          <cell r="H8906">
            <v>0</v>
          </cell>
          <cell r="J8906">
            <v>0</v>
          </cell>
          <cell r="L8906">
            <v>0</v>
          </cell>
        </row>
        <row r="8907">
          <cell r="A8907">
            <v>0</v>
          </cell>
          <cell r="B8907">
            <v>0</v>
          </cell>
          <cell r="C8907">
            <v>0</v>
          </cell>
          <cell r="D8907">
            <v>0</v>
          </cell>
          <cell r="E8907">
            <v>0</v>
          </cell>
          <cell r="G8907">
            <v>0</v>
          </cell>
          <cell r="H8907">
            <v>0</v>
          </cell>
          <cell r="J8907">
            <v>0</v>
          </cell>
          <cell r="L8907">
            <v>0</v>
          </cell>
        </row>
        <row r="8908">
          <cell r="A8908">
            <v>0</v>
          </cell>
          <cell r="B8908">
            <v>0</v>
          </cell>
          <cell r="C8908">
            <v>0</v>
          </cell>
          <cell r="D8908">
            <v>0</v>
          </cell>
          <cell r="E8908">
            <v>0</v>
          </cell>
          <cell r="G8908">
            <v>0</v>
          </cell>
          <cell r="H8908">
            <v>0</v>
          </cell>
          <cell r="J8908">
            <v>0</v>
          </cell>
          <cell r="L8908">
            <v>0</v>
          </cell>
        </row>
        <row r="8909">
          <cell r="A8909">
            <v>0</v>
          </cell>
          <cell r="B8909">
            <v>0</v>
          </cell>
          <cell r="C8909">
            <v>0</v>
          </cell>
          <cell r="D8909">
            <v>0</v>
          </cell>
          <cell r="E8909">
            <v>0</v>
          </cell>
          <cell r="G8909">
            <v>0</v>
          </cell>
          <cell r="H8909">
            <v>0</v>
          </cell>
          <cell r="J8909">
            <v>0</v>
          </cell>
          <cell r="L8909">
            <v>0</v>
          </cell>
        </row>
        <row r="8910">
          <cell r="A8910">
            <v>0</v>
          </cell>
          <cell r="B8910">
            <v>0</v>
          </cell>
          <cell r="C8910">
            <v>0</v>
          </cell>
          <cell r="D8910">
            <v>0</v>
          </cell>
          <cell r="E8910">
            <v>0</v>
          </cell>
          <cell r="G8910">
            <v>0</v>
          </cell>
          <cell r="H8910">
            <v>0</v>
          </cell>
          <cell r="J8910">
            <v>0</v>
          </cell>
          <cell r="L8910">
            <v>0</v>
          </cell>
        </row>
        <row r="8911">
          <cell r="A8911">
            <v>0</v>
          </cell>
          <cell r="B8911">
            <v>0</v>
          </cell>
          <cell r="C8911">
            <v>0</v>
          </cell>
          <cell r="D8911">
            <v>0</v>
          </cell>
          <cell r="E8911">
            <v>0</v>
          </cell>
          <cell r="G8911">
            <v>0</v>
          </cell>
          <cell r="H8911">
            <v>0</v>
          </cell>
          <cell r="J8911">
            <v>0</v>
          </cell>
          <cell r="L8911">
            <v>0</v>
          </cell>
        </row>
        <row r="8912">
          <cell r="A8912">
            <v>0</v>
          </cell>
          <cell r="B8912">
            <v>0</v>
          </cell>
          <cell r="C8912">
            <v>0</v>
          </cell>
          <cell r="D8912">
            <v>0</v>
          </cell>
          <cell r="E8912">
            <v>0</v>
          </cell>
          <cell r="G8912">
            <v>0</v>
          </cell>
          <cell r="H8912">
            <v>0</v>
          </cell>
          <cell r="J8912">
            <v>0</v>
          </cell>
          <cell r="L8912">
            <v>0</v>
          </cell>
        </row>
        <row r="8913">
          <cell r="A8913">
            <v>0</v>
          </cell>
          <cell r="B8913">
            <v>0</v>
          </cell>
          <cell r="C8913">
            <v>0</v>
          </cell>
          <cell r="D8913">
            <v>0</v>
          </cell>
          <cell r="E8913">
            <v>0</v>
          </cell>
          <cell r="G8913">
            <v>0</v>
          </cell>
          <cell r="H8913">
            <v>0</v>
          </cell>
          <cell r="J8913">
            <v>0</v>
          </cell>
          <cell r="L8913">
            <v>0</v>
          </cell>
        </row>
        <row r="8914">
          <cell r="A8914">
            <v>0</v>
          </cell>
          <cell r="B8914">
            <v>0</v>
          </cell>
          <cell r="C8914">
            <v>0</v>
          </cell>
          <cell r="D8914">
            <v>0</v>
          </cell>
          <cell r="E8914">
            <v>0</v>
          </cell>
          <cell r="G8914">
            <v>0</v>
          </cell>
          <cell r="H8914">
            <v>0</v>
          </cell>
          <cell r="J8914">
            <v>0</v>
          </cell>
          <cell r="L8914">
            <v>0</v>
          </cell>
        </row>
        <row r="8915">
          <cell r="A8915">
            <v>0</v>
          </cell>
          <cell r="B8915">
            <v>0</v>
          </cell>
          <cell r="C8915">
            <v>0</v>
          </cell>
          <cell r="D8915">
            <v>0</v>
          </cell>
          <cell r="E8915">
            <v>0</v>
          </cell>
          <cell r="G8915">
            <v>0</v>
          </cell>
          <cell r="H8915">
            <v>0</v>
          </cell>
          <cell r="J8915">
            <v>0</v>
          </cell>
          <cell r="L8915">
            <v>0</v>
          </cell>
        </row>
        <row r="8916">
          <cell r="A8916">
            <v>0</v>
          </cell>
          <cell r="B8916">
            <v>0</v>
          </cell>
          <cell r="C8916">
            <v>0</v>
          </cell>
          <cell r="D8916">
            <v>0</v>
          </cell>
          <cell r="E8916">
            <v>0</v>
          </cell>
          <cell r="G8916">
            <v>0</v>
          </cell>
          <cell r="H8916">
            <v>0</v>
          </cell>
          <cell r="J8916">
            <v>0</v>
          </cell>
          <cell r="L8916">
            <v>0</v>
          </cell>
        </row>
        <row r="8917">
          <cell r="A8917">
            <v>0</v>
          </cell>
          <cell r="B8917">
            <v>0</v>
          </cell>
          <cell r="C8917">
            <v>0</v>
          </cell>
          <cell r="D8917">
            <v>0</v>
          </cell>
          <cell r="E8917">
            <v>0</v>
          </cell>
          <cell r="G8917">
            <v>0</v>
          </cell>
          <cell r="H8917">
            <v>0</v>
          </cell>
          <cell r="J8917">
            <v>0</v>
          </cell>
          <cell r="L8917">
            <v>0</v>
          </cell>
        </row>
        <row r="8918">
          <cell r="A8918">
            <v>0</v>
          </cell>
          <cell r="B8918">
            <v>0</v>
          </cell>
          <cell r="C8918">
            <v>0</v>
          </cell>
          <cell r="D8918">
            <v>0</v>
          </cell>
          <cell r="E8918">
            <v>0</v>
          </cell>
          <cell r="G8918">
            <v>0</v>
          </cell>
          <cell r="H8918">
            <v>0</v>
          </cell>
          <cell r="J8918">
            <v>0</v>
          </cell>
          <cell r="L8918">
            <v>0</v>
          </cell>
        </row>
        <row r="8919">
          <cell r="A8919">
            <v>0</v>
          </cell>
          <cell r="B8919">
            <v>0</v>
          </cell>
          <cell r="C8919">
            <v>0</v>
          </cell>
          <cell r="D8919">
            <v>0</v>
          </cell>
          <cell r="E8919">
            <v>0</v>
          </cell>
          <cell r="G8919">
            <v>0</v>
          </cell>
          <cell r="H8919">
            <v>0</v>
          </cell>
          <cell r="J8919">
            <v>0</v>
          </cell>
          <cell r="L8919">
            <v>0</v>
          </cell>
        </row>
        <row r="8920">
          <cell r="A8920">
            <v>0</v>
          </cell>
          <cell r="B8920">
            <v>0</v>
          </cell>
          <cell r="C8920">
            <v>0</v>
          </cell>
          <cell r="D8920">
            <v>0</v>
          </cell>
          <cell r="E8920">
            <v>0</v>
          </cell>
          <cell r="G8920">
            <v>0</v>
          </cell>
          <cell r="H8920">
            <v>0</v>
          </cell>
          <cell r="J8920">
            <v>0</v>
          </cell>
          <cell r="L8920">
            <v>0</v>
          </cell>
        </row>
        <row r="8921">
          <cell r="A8921">
            <v>0</v>
          </cell>
          <cell r="B8921">
            <v>0</v>
          </cell>
          <cell r="C8921">
            <v>0</v>
          </cell>
          <cell r="D8921">
            <v>0</v>
          </cell>
          <cell r="E8921">
            <v>0</v>
          </cell>
          <cell r="G8921">
            <v>0</v>
          </cell>
          <cell r="H8921">
            <v>0</v>
          </cell>
          <cell r="J8921">
            <v>0</v>
          </cell>
          <cell r="L8921">
            <v>0</v>
          </cell>
        </row>
        <row r="8922">
          <cell r="A8922">
            <v>0</v>
          </cell>
          <cell r="B8922">
            <v>0</v>
          </cell>
          <cell r="C8922">
            <v>0</v>
          </cell>
          <cell r="D8922">
            <v>0</v>
          </cell>
          <cell r="E8922">
            <v>0</v>
          </cell>
          <cell r="G8922">
            <v>0</v>
          </cell>
          <cell r="H8922">
            <v>0</v>
          </cell>
          <cell r="J8922">
            <v>0</v>
          </cell>
          <cell r="L8922">
            <v>0</v>
          </cell>
        </row>
        <row r="8923">
          <cell r="A8923">
            <v>0</v>
          </cell>
          <cell r="B8923">
            <v>0</v>
          </cell>
          <cell r="C8923">
            <v>0</v>
          </cell>
          <cell r="D8923">
            <v>0</v>
          </cell>
          <cell r="E8923">
            <v>0</v>
          </cell>
          <cell r="G8923">
            <v>0</v>
          </cell>
          <cell r="H8923">
            <v>0</v>
          </cell>
          <cell r="J8923">
            <v>0</v>
          </cell>
          <cell r="L8923">
            <v>0</v>
          </cell>
        </row>
        <row r="8924">
          <cell r="A8924">
            <v>0</v>
          </cell>
          <cell r="B8924">
            <v>0</v>
          </cell>
          <cell r="C8924">
            <v>0</v>
          </cell>
          <cell r="D8924">
            <v>0</v>
          </cell>
          <cell r="E8924">
            <v>0</v>
          </cell>
          <cell r="G8924">
            <v>0</v>
          </cell>
          <cell r="H8924">
            <v>0</v>
          </cell>
          <cell r="J8924">
            <v>0</v>
          </cell>
          <cell r="L8924">
            <v>0</v>
          </cell>
        </row>
        <row r="8925">
          <cell r="A8925">
            <v>0</v>
          </cell>
          <cell r="B8925">
            <v>0</v>
          </cell>
          <cell r="C8925">
            <v>0</v>
          </cell>
          <cell r="D8925">
            <v>0</v>
          </cell>
          <cell r="E8925">
            <v>0</v>
          </cell>
          <cell r="G8925">
            <v>0</v>
          </cell>
          <cell r="H8925">
            <v>0</v>
          </cell>
          <cell r="J8925">
            <v>0</v>
          </cell>
          <cell r="L8925">
            <v>0</v>
          </cell>
        </row>
        <row r="8926">
          <cell r="A8926">
            <v>0</v>
          </cell>
          <cell r="B8926">
            <v>0</v>
          </cell>
          <cell r="C8926">
            <v>0</v>
          </cell>
          <cell r="D8926">
            <v>0</v>
          </cell>
          <cell r="E8926">
            <v>0</v>
          </cell>
          <cell r="G8926">
            <v>0</v>
          </cell>
          <cell r="H8926">
            <v>0</v>
          </cell>
          <cell r="J8926">
            <v>0</v>
          </cell>
          <cell r="L8926">
            <v>0</v>
          </cell>
        </row>
        <row r="8927">
          <cell r="A8927">
            <v>0</v>
          </cell>
          <cell r="B8927">
            <v>0</v>
          </cell>
          <cell r="C8927">
            <v>0</v>
          </cell>
          <cell r="D8927">
            <v>0</v>
          </cell>
          <cell r="E8927">
            <v>0</v>
          </cell>
          <cell r="G8927">
            <v>0</v>
          </cell>
          <cell r="H8927">
            <v>0</v>
          </cell>
          <cell r="J8927">
            <v>0</v>
          </cell>
          <cell r="L8927">
            <v>0</v>
          </cell>
        </row>
        <row r="8928">
          <cell r="A8928">
            <v>0</v>
          </cell>
          <cell r="B8928">
            <v>0</v>
          </cell>
          <cell r="C8928">
            <v>0</v>
          </cell>
          <cell r="D8928">
            <v>0</v>
          </cell>
          <cell r="E8928">
            <v>0</v>
          </cell>
          <cell r="G8928">
            <v>0</v>
          </cell>
          <cell r="H8928">
            <v>0</v>
          </cell>
          <cell r="J8928">
            <v>0</v>
          </cell>
          <cell r="L8928">
            <v>0</v>
          </cell>
        </row>
        <row r="8929">
          <cell r="A8929">
            <v>0</v>
          </cell>
          <cell r="B8929">
            <v>0</v>
          </cell>
          <cell r="C8929">
            <v>0</v>
          </cell>
          <cell r="D8929">
            <v>0</v>
          </cell>
          <cell r="E8929">
            <v>0</v>
          </cell>
          <cell r="G8929">
            <v>0</v>
          </cell>
          <cell r="H8929">
            <v>0</v>
          </cell>
          <cell r="J8929">
            <v>0</v>
          </cell>
          <cell r="L8929">
            <v>0</v>
          </cell>
        </row>
        <row r="8930">
          <cell r="A8930">
            <v>0</v>
          </cell>
          <cell r="B8930">
            <v>0</v>
          </cell>
          <cell r="C8930">
            <v>0</v>
          </cell>
          <cell r="D8930">
            <v>0</v>
          </cell>
          <cell r="E8930">
            <v>0</v>
          </cell>
          <cell r="G8930">
            <v>0</v>
          </cell>
          <cell r="H8930">
            <v>0</v>
          </cell>
          <cell r="J8930">
            <v>0</v>
          </cell>
          <cell r="L8930">
            <v>0</v>
          </cell>
        </row>
        <row r="8931">
          <cell r="A8931">
            <v>0</v>
          </cell>
          <cell r="B8931">
            <v>0</v>
          </cell>
          <cell r="C8931">
            <v>0</v>
          </cell>
          <cell r="D8931">
            <v>0</v>
          </cell>
          <cell r="E8931">
            <v>0</v>
          </cell>
          <cell r="G8931">
            <v>0</v>
          </cell>
          <cell r="H8931">
            <v>0</v>
          </cell>
          <cell r="J8931">
            <v>0</v>
          </cell>
          <cell r="L8931">
            <v>0</v>
          </cell>
        </row>
        <row r="8932">
          <cell r="A8932">
            <v>0</v>
          </cell>
          <cell r="B8932">
            <v>0</v>
          </cell>
          <cell r="C8932">
            <v>0</v>
          </cell>
          <cell r="D8932">
            <v>0</v>
          </cell>
          <cell r="E8932">
            <v>0</v>
          </cell>
          <cell r="G8932">
            <v>0</v>
          </cell>
          <cell r="H8932">
            <v>0</v>
          </cell>
          <cell r="J8932">
            <v>0</v>
          </cell>
          <cell r="L8932">
            <v>0</v>
          </cell>
        </row>
        <row r="8933">
          <cell r="A8933">
            <v>0</v>
          </cell>
          <cell r="B8933">
            <v>0</v>
          </cell>
          <cell r="C8933">
            <v>0</v>
          </cell>
          <cell r="D8933">
            <v>0</v>
          </cell>
          <cell r="E8933">
            <v>0</v>
          </cell>
          <cell r="G8933">
            <v>0</v>
          </cell>
          <cell r="H8933">
            <v>0</v>
          </cell>
          <cell r="J8933">
            <v>0</v>
          </cell>
          <cell r="L8933">
            <v>0</v>
          </cell>
        </row>
        <row r="8934">
          <cell r="A8934">
            <v>0</v>
          </cell>
          <cell r="B8934">
            <v>0</v>
          </cell>
          <cell r="C8934">
            <v>0</v>
          </cell>
          <cell r="D8934">
            <v>0</v>
          </cell>
          <cell r="E8934">
            <v>0</v>
          </cell>
          <cell r="G8934">
            <v>0</v>
          </cell>
          <cell r="H8934">
            <v>0</v>
          </cell>
          <cell r="J8934">
            <v>0</v>
          </cell>
          <cell r="L8934">
            <v>0</v>
          </cell>
        </row>
        <row r="8935">
          <cell r="A8935">
            <v>0</v>
          </cell>
          <cell r="B8935">
            <v>0</v>
          </cell>
          <cell r="C8935">
            <v>0</v>
          </cell>
          <cell r="D8935">
            <v>0</v>
          </cell>
          <cell r="E8935">
            <v>0</v>
          </cell>
          <cell r="G8935">
            <v>0</v>
          </cell>
          <cell r="H8935">
            <v>0</v>
          </cell>
          <cell r="J8935">
            <v>0</v>
          </cell>
          <cell r="L8935">
            <v>0</v>
          </cell>
        </row>
        <row r="8936">
          <cell r="A8936">
            <v>0</v>
          </cell>
          <cell r="B8936">
            <v>0</v>
          </cell>
          <cell r="C8936">
            <v>0</v>
          </cell>
          <cell r="D8936">
            <v>0</v>
          </cell>
          <cell r="E8936">
            <v>0</v>
          </cell>
          <cell r="G8936">
            <v>0</v>
          </cell>
          <cell r="H8936">
            <v>0</v>
          </cell>
          <cell r="J8936">
            <v>0</v>
          </cell>
          <cell r="L8936">
            <v>0</v>
          </cell>
        </row>
        <row r="8937">
          <cell r="A8937">
            <v>0</v>
          </cell>
          <cell r="B8937">
            <v>0</v>
          </cell>
          <cell r="C8937">
            <v>0</v>
          </cell>
          <cell r="D8937">
            <v>0</v>
          </cell>
          <cell r="E8937">
            <v>0</v>
          </cell>
          <cell r="G8937">
            <v>0</v>
          </cell>
          <cell r="H8937">
            <v>0</v>
          </cell>
          <cell r="J8937">
            <v>0</v>
          </cell>
          <cell r="L8937">
            <v>0</v>
          </cell>
        </row>
        <row r="8938">
          <cell r="A8938">
            <v>0</v>
          </cell>
          <cell r="B8938">
            <v>0</v>
          </cell>
          <cell r="C8938">
            <v>0</v>
          </cell>
          <cell r="D8938">
            <v>0</v>
          </cell>
          <cell r="E8938">
            <v>0</v>
          </cell>
          <cell r="G8938">
            <v>0</v>
          </cell>
          <cell r="H8938">
            <v>0</v>
          </cell>
          <cell r="J8938">
            <v>0</v>
          </cell>
          <cell r="L8938">
            <v>0</v>
          </cell>
        </row>
        <row r="8939">
          <cell r="A8939">
            <v>0</v>
          </cell>
          <cell r="B8939">
            <v>0</v>
          </cell>
          <cell r="C8939">
            <v>0</v>
          </cell>
          <cell r="D8939">
            <v>0</v>
          </cell>
          <cell r="E8939">
            <v>0</v>
          </cell>
          <cell r="G8939">
            <v>0</v>
          </cell>
          <cell r="H8939">
            <v>0</v>
          </cell>
          <cell r="J8939">
            <v>0</v>
          </cell>
          <cell r="L8939">
            <v>0</v>
          </cell>
        </row>
        <row r="8940">
          <cell r="A8940">
            <v>0</v>
          </cell>
          <cell r="B8940">
            <v>0</v>
          </cell>
          <cell r="C8940">
            <v>0</v>
          </cell>
          <cell r="D8940">
            <v>0</v>
          </cell>
          <cell r="E8940">
            <v>0</v>
          </cell>
          <cell r="G8940">
            <v>0</v>
          </cell>
          <cell r="H8940">
            <v>0</v>
          </cell>
          <cell r="J8940">
            <v>0</v>
          </cell>
          <cell r="L8940">
            <v>0</v>
          </cell>
        </row>
        <row r="8941">
          <cell r="A8941">
            <v>0</v>
          </cell>
          <cell r="B8941">
            <v>0</v>
          </cell>
          <cell r="C8941">
            <v>0</v>
          </cell>
          <cell r="D8941">
            <v>0</v>
          </cell>
          <cell r="E8941">
            <v>0</v>
          </cell>
          <cell r="G8941">
            <v>0</v>
          </cell>
          <cell r="H8941">
            <v>0</v>
          </cell>
          <cell r="J8941">
            <v>0</v>
          </cell>
          <cell r="L8941">
            <v>0</v>
          </cell>
        </row>
        <row r="8942">
          <cell r="A8942">
            <v>0</v>
          </cell>
          <cell r="B8942">
            <v>0</v>
          </cell>
          <cell r="C8942">
            <v>0</v>
          </cell>
          <cell r="D8942">
            <v>0</v>
          </cell>
          <cell r="E8942">
            <v>0</v>
          </cell>
          <cell r="G8942">
            <v>0</v>
          </cell>
          <cell r="H8942">
            <v>0</v>
          </cell>
          <cell r="J8942">
            <v>0</v>
          </cell>
          <cell r="L8942">
            <v>0</v>
          </cell>
        </row>
        <row r="8943">
          <cell r="A8943">
            <v>0</v>
          </cell>
          <cell r="B8943">
            <v>0</v>
          </cell>
          <cell r="C8943">
            <v>0</v>
          </cell>
          <cell r="D8943">
            <v>0</v>
          </cell>
          <cell r="E8943">
            <v>0</v>
          </cell>
          <cell r="G8943">
            <v>0</v>
          </cell>
          <cell r="H8943">
            <v>0</v>
          </cell>
          <cell r="J8943">
            <v>0</v>
          </cell>
          <cell r="L8943">
            <v>0</v>
          </cell>
        </row>
        <row r="8944">
          <cell r="A8944">
            <v>0</v>
          </cell>
          <cell r="B8944">
            <v>0</v>
          </cell>
          <cell r="C8944">
            <v>0</v>
          </cell>
          <cell r="D8944">
            <v>0</v>
          </cell>
          <cell r="E8944">
            <v>0</v>
          </cell>
          <cell r="G8944">
            <v>0</v>
          </cell>
          <cell r="H8944">
            <v>0</v>
          </cell>
          <cell r="J8944">
            <v>0</v>
          </cell>
          <cell r="L8944">
            <v>0</v>
          </cell>
        </row>
        <row r="8945">
          <cell r="A8945">
            <v>0</v>
          </cell>
          <cell r="B8945">
            <v>0</v>
          </cell>
          <cell r="C8945">
            <v>0</v>
          </cell>
          <cell r="D8945">
            <v>0</v>
          </cell>
          <cell r="E8945">
            <v>0</v>
          </cell>
          <cell r="G8945">
            <v>0</v>
          </cell>
          <cell r="H8945">
            <v>0</v>
          </cell>
          <cell r="J8945">
            <v>0</v>
          </cell>
          <cell r="L8945">
            <v>0</v>
          </cell>
        </row>
        <row r="8946">
          <cell r="A8946">
            <v>0</v>
          </cell>
          <cell r="B8946">
            <v>0</v>
          </cell>
          <cell r="C8946">
            <v>0</v>
          </cell>
          <cell r="D8946">
            <v>0</v>
          </cell>
          <cell r="E8946">
            <v>0</v>
          </cell>
          <cell r="G8946">
            <v>0</v>
          </cell>
          <cell r="H8946">
            <v>0</v>
          </cell>
          <cell r="J8946">
            <v>0</v>
          </cell>
          <cell r="L8946">
            <v>0</v>
          </cell>
        </row>
        <row r="8947">
          <cell r="A8947">
            <v>0</v>
          </cell>
          <cell r="B8947">
            <v>0</v>
          </cell>
          <cell r="C8947">
            <v>0</v>
          </cell>
          <cell r="D8947">
            <v>0</v>
          </cell>
          <cell r="E8947">
            <v>0</v>
          </cell>
          <cell r="G8947">
            <v>0</v>
          </cell>
          <cell r="H8947">
            <v>0</v>
          </cell>
          <cell r="J8947">
            <v>0</v>
          </cell>
          <cell r="L8947">
            <v>0</v>
          </cell>
        </row>
        <row r="8948">
          <cell r="A8948">
            <v>0</v>
          </cell>
          <cell r="B8948">
            <v>0</v>
          </cell>
          <cell r="C8948">
            <v>0</v>
          </cell>
          <cell r="D8948">
            <v>0</v>
          </cell>
          <cell r="E8948">
            <v>0</v>
          </cell>
          <cell r="G8948">
            <v>0</v>
          </cell>
          <cell r="H8948">
            <v>0</v>
          </cell>
          <cell r="J8948">
            <v>0</v>
          </cell>
          <cell r="L8948">
            <v>0</v>
          </cell>
        </row>
        <row r="8949">
          <cell r="A8949">
            <v>0</v>
          </cell>
          <cell r="B8949">
            <v>0</v>
          </cell>
          <cell r="C8949">
            <v>0</v>
          </cell>
          <cell r="D8949">
            <v>0</v>
          </cell>
          <cell r="E8949">
            <v>0</v>
          </cell>
          <cell r="G8949">
            <v>0</v>
          </cell>
          <cell r="H8949">
            <v>0</v>
          </cell>
          <cell r="J8949">
            <v>0</v>
          </cell>
          <cell r="L8949">
            <v>0</v>
          </cell>
        </row>
        <row r="8950">
          <cell r="A8950">
            <v>0</v>
          </cell>
          <cell r="B8950">
            <v>0</v>
          </cell>
          <cell r="C8950">
            <v>0</v>
          </cell>
          <cell r="D8950">
            <v>0</v>
          </cell>
          <cell r="E8950">
            <v>0</v>
          </cell>
          <cell r="G8950">
            <v>0</v>
          </cell>
          <cell r="H8950">
            <v>0</v>
          </cell>
          <cell r="J8950">
            <v>0</v>
          </cell>
          <cell r="L8950">
            <v>0</v>
          </cell>
        </row>
        <row r="8951">
          <cell r="A8951">
            <v>0</v>
          </cell>
          <cell r="B8951">
            <v>0</v>
          </cell>
          <cell r="C8951">
            <v>0</v>
          </cell>
          <cell r="D8951">
            <v>0</v>
          </cell>
          <cell r="E8951">
            <v>0</v>
          </cell>
          <cell r="G8951">
            <v>0</v>
          </cell>
          <cell r="H8951">
            <v>0</v>
          </cell>
          <cell r="J8951">
            <v>0</v>
          </cell>
          <cell r="L8951">
            <v>0</v>
          </cell>
        </row>
        <row r="8952">
          <cell r="A8952">
            <v>0</v>
          </cell>
          <cell r="B8952">
            <v>0</v>
          </cell>
          <cell r="C8952">
            <v>0</v>
          </cell>
          <cell r="D8952">
            <v>0</v>
          </cell>
          <cell r="E8952">
            <v>0</v>
          </cell>
          <cell r="G8952">
            <v>0</v>
          </cell>
          <cell r="H8952">
            <v>0</v>
          </cell>
          <cell r="J8952">
            <v>0</v>
          </cell>
          <cell r="L8952">
            <v>0</v>
          </cell>
        </row>
        <row r="8953">
          <cell r="A8953">
            <v>0</v>
          </cell>
          <cell r="B8953">
            <v>0</v>
          </cell>
          <cell r="C8953">
            <v>0</v>
          </cell>
          <cell r="D8953">
            <v>0</v>
          </cell>
          <cell r="E8953">
            <v>0</v>
          </cell>
          <cell r="G8953">
            <v>0</v>
          </cell>
          <cell r="H8953">
            <v>0</v>
          </cell>
          <cell r="J8953">
            <v>0</v>
          </cell>
          <cell r="L8953">
            <v>0</v>
          </cell>
        </row>
        <row r="8954">
          <cell r="A8954">
            <v>0</v>
          </cell>
          <cell r="B8954">
            <v>0</v>
          </cell>
          <cell r="C8954">
            <v>0</v>
          </cell>
          <cell r="D8954">
            <v>0</v>
          </cell>
          <cell r="E8954">
            <v>0</v>
          </cell>
          <cell r="G8954">
            <v>0</v>
          </cell>
          <cell r="H8954">
            <v>0</v>
          </cell>
          <cell r="J8954">
            <v>0</v>
          </cell>
          <cell r="L8954">
            <v>0</v>
          </cell>
        </row>
        <row r="8955">
          <cell r="A8955">
            <v>0</v>
          </cell>
          <cell r="B8955">
            <v>0</v>
          </cell>
          <cell r="C8955">
            <v>0</v>
          </cell>
          <cell r="D8955">
            <v>0</v>
          </cell>
          <cell r="E8955">
            <v>0</v>
          </cell>
          <cell r="G8955">
            <v>0</v>
          </cell>
          <cell r="H8955">
            <v>0</v>
          </cell>
          <cell r="J8955">
            <v>0</v>
          </cell>
          <cell r="L8955">
            <v>0</v>
          </cell>
        </row>
        <row r="8956">
          <cell r="A8956">
            <v>0</v>
          </cell>
          <cell r="B8956">
            <v>0</v>
          </cell>
          <cell r="C8956">
            <v>0</v>
          </cell>
          <cell r="D8956">
            <v>0</v>
          </cell>
          <cell r="E8956">
            <v>0</v>
          </cell>
          <cell r="G8956">
            <v>0</v>
          </cell>
          <cell r="H8956">
            <v>0</v>
          </cell>
          <cell r="J8956">
            <v>0</v>
          </cell>
          <cell r="L8956">
            <v>0</v>
          </cell>
        </row>
        <row r="8957">
          <cell r="A8957">
            <v>0</v>
          </cell>
          <cell r="B8957">
            <v>0</v>
          </cell>
          <cell r="C8957">
            <v>0</v>
          </cell>
          <cell r="D8957">
            <v>0</v>
          </cell>
          <cell r="E8957">
            <v>0</v>
          </cell>
          <cell r="G8957">
            <v>0</v>
          </cell>
          <cell r="H8957">
            <v>0</v>
          </cell>
          <cell r="J8957">
            <v>0</v>
          </cell>
          <cell r="L8957">
            <v>0</v>
          </cell>
        </row>
        <row r="8958">
          <cell r="A8958">
            <v>0</v>
          </cell>
          <cell r="B8958">
            <v>0</v>
          </cell>
          <cell r="C8958">
            <v>0</v>
          </cell>
          <cell r="D8958">
            <v>0</v>
          </cell>
          <cell r="E8958">
            <v>0</v>
          </cell>
          <cell r="G8958">
            <v>0</v>
          </cell>
          <cell r="H8958">
            <v>0</v>
          </cell>
          <cell r="J8958">
            <v>0</v>
          </cell>
          <cell r="L8958">
            <v>0</v>
          </cell>
        </row>
        <row r="8959">
          <cell r="A8959">
            <v>0</v>
          </cell>
          <cell r="B8959">
            <v>0</v>
          </cell>
          <cell r="C8959">
            <v>0</v>
          </cell>
          <cell r="D8959">
            <v>0</v>
          </cell>
          <cell r="E8959">
            <v>0</v>
          </cell>
          <cell r="G8959">
            <v>0</v>
          </cell>
          <cell r="H8959">
            <v>0</v>
          </cell>
          <cell r="J8959">
            <v>0</v>
          </cell>
          <cell r="L8959">
            <v>0</v>
          </cell>
        </row>
        <row r="8960">
          <cell r="A8960">
            <v>0</v>
          </cell>
          <cell r="B8960">
            <v>0</v>
          </cell>
          <cell r="C8960">
            <v>0</v>
          </cell>
          <cell r="D8960">
            <v>0</v>
          </cell>
          <cell r="E8960">
            <v>0</v>
          </cell>
          <cell r="G8960">
            <v>0</v>
          </cell>
          <cell r="H8960">
            <v>0</v>
          </cell>
          <cell r="J8960">
            <v>0</v>
          </cell>
          <cell r="L8960">
            <v>0</v>
          </cell>
        </row>
        <row r="8961">
          <cell r="A8961">
            <v>0</v>
          </cell>
          <cell r="B8961">
            <v>0</v>
          </cell>
          <cell r="C8961">
            <v>0</v>
          </cell>
          <cell r="D8961">
            <v>0</v>
          </cell>
          <cell r="E8961">
            <v>0</v>
          </cell>
          <cell r="G8961">
            <v>0</v>
          </cell>
          <cell r="H8961">
            <v>0</v>
          </cell>
          <cell r="J8961">
            <v>0</v>
          </cell>
          <cell r="L8961">
            <v>0</v>
          </cell>
        </row>
        <row r="8962">
          <cell r="A8962">
            <v>0</v>
          </cell>
          <cell r="B8962">
            <v>0</v>
          </cell>
          <cell r="C8962">
            <v>0</v>
          </cell>
          <cell r="D8962">
            <v>0</v>
          </cell>
          <cell r="E8962">
            <v>0</v>
          </cell>
          <cell r="G8962">
            <v>0</v>
          </cell>
          <cell r="H8962">
            <v>0</v>
          </cell>
          <cell r="J8962">
            <v>0</v>
          </cell>
          <cell r="L8962">
            <v>0</v>
          </cell>
        </row>
        <row r="8963">
          <cell r="A8963">
            <v>0</v>
          </cell>
          <cell r="B8963">
            <v>0</v>
          </cell>
          <cell r="C8963">
            <v>0</v>
          </cell>
          <cell r="D8963">
            <v>0</v>
          </cell>
          <cell r="E8963">
            <v>0</v>
          </cell>
          <cell r="G8963">
            <v>0</v>
          </cell>
          <cell r="H8963">
            <v>0</v>
          </cell>
          <cell r="J8963">
            <v>0</v>
          </cell>
          <cell r="L8963">
            <v>0</v>
          </cell>
        </row>
        <row r="8964">
          <cell r="A8964">
            <v>0</v>
          </cell>
          <cell r="B8964">
            <v>0</v>
          </cell>
          <cell r="C8964">
            <v>0</v>
          </cell>
          <cell r="D8964">
            <v>0</v>
          </cell>
          <cell r="E8964">
            <v>0</v>
          </cell>
          <cell r="G8964">
            <v>0</v>
          </cell>
          <cell r="H8964">
            <v>0</v>
          </cell>
          <cell r="J8964">
            <v>0</v>
          </cell>
          <cell r="L8964">
            <v>0</v>
          </cell>
        </row>
        <row r="8965">
          <cell r="A8965">
            <v>0</v>
          </cell>
          <cell r="B8965">
            <v>0</v>
          </cell>
          <cell r="C8965">
            <v>0</v>
          </cell>
          <cell r="D8965">
            <v>0</v>
          </cell>
          <cell r="E8965">
            <v>0</v>
          </cell>
          <cell r="G8965">
            <v>0</v>
          </cell>
          <cell r="H8965">
            <v>0</v>
          </cell>
          <cell r="J8965">
            <v>0</v>
          </cell>
          <cell r="L8965">
            <v>0</v>
          </cell>
        </row>
        <row r="8966">
          <cell r="A8966">
            <v>0</v>
          </cell>
          <cell r="B8966">
            <v>0</v>
          </cell>
          <cell r="C8966">
            <v>0</v>
          </cell>
          <cell r="D8966">
            <v>0</v>
          </cell>
          <cell r="E8966">
            <v>0</v>
          </cell>
          <cell r="G8966">
            <v>0</v>
          </cell>
          <cell r="H8966">
            <v>0</v>
          </cell>
          <cell r="J8966">
            <v>0</v>
          </cell>
          <cell r="L8966">
            <v>0</v>
          </cell>
        </row>
        <row r="8967">
          <cell r="A8967">
            <v>0</v>
          </cell>
          <cell r="B8967">
            <v>0</v>
          </cell>
          <cell r="C8967">
            <v>0</v>
          </cell>
          <cell r="D8967">
            <v>0</v>
          </cell>
          <cell r="E8967">
            <v>0</v>
          </cell>
          <cell r="G8967">
            <v>0</v>
          </cell>
          <cell r="H8967">
            <v>0</v>
          </cell>
          <cell r="J8967">
            <v>0</v>
          </cell>
          <cell r="L8967">
            <v>0</v>
          </cell>
        </row>
        <row r="8968">
          <cell r="A8968">
            <v>0</v>
          </cell>
          <cell r="B8968">
            <v>0</v>
          </cell>
          <cell r="C8968">
            <v>0</v>
          </cell>
          <cell r="D8968">
            <v>0</v>
          </cell>
          <cell r="E8968">
            <v>0</v>
          </cell>
          <cell r="G8968">
            <v>0</v>
          </cell>
          <cell r="H8968">
            <v>0</v>
          </cell>
          <cell r="J8968">
            <v>0</v>
          </cell>
          <cell r="L8968">
            <v>0</v>
          </cell>
        </row>
        <row r="8969">
          <cell r="A8969">
            <v>0</v>
          </cell>
          <cell r="B8969">
            <v>0</v>
          </cell>
          <cell r="C8969">
            <v>0</v>
          </cell>
          <cell r="D8969">
            <v>0</v>
          </cell>
          <cell r="E8969">
            <v>0</v>
          </cell>
          <cell r="G8969">
            <v>0</v>
          </cell>
          <cell r="H8969">
            <v>0</v>
          </cell>
          <cell r="J8969">
            <v>0</v>
          </cell>
          <cell r="L8969">
            <v>0</v>
          </cell>
        </row>
        <row r="8970">
          <cell r="A8970">
            <v>0</v>
          </cell>
          <cell r="B8970">
            <v>0</v>
          </cell>
          <cell r="C8970">
            <v>0</v>
          </cell>
          <cell r="D8970">
            <v>0</v>
          </cell>
          <cell r="E8970">
            <v>0</v>
          </cell>
          <cell r="G8970">
            <v>0</v>
          </cell>
          <cell r="H8970">
            <v>0</v>
          </cell>
          <cell r="J8970">
            <v>0</v>
          </cell>
          <cell r="L8970">
            <v>0</v>
          </cell>
        </row>
        <row r="8971">
          <cell r="A8971">
            <v>0</v>
          </cell>
          <cell r="B8971">
            <v>0</v>
          </cell>
          <cell r="C8971">
            <v>0</v>
          </cell>
          <cell r="D8971">
            <v>0</v>
          </cell>
          <cell r="E8971">
            <v>0</v>
          </cell>
          <cell r="G8971">
            <v>0</v>
          </cell>
          <cell r="H8971">
            <v>0</v>
          </cell>
          <cell r="J8971">
            <v>0</v>
          </cell>
          <cell r="L8971">
            <v>0</v>
          </cell>
        </row>
        <row r="8972">
          <cell r="A8972">
            <v>0</v>
          </cell>
          <cell r="B8972">
            <v>0</v>
          </cell>
          <cell r="C8972">
            <v>0</v>
          </cell>
          <cell r="D8972">
            <v>0</v>
          </cell>
          <cell r="E8972">
            <v>0</v>
          </cell>
          <cell r="G8972">
            <v>0</v>
          </cell>
          <cell r="H8972">
            <v>0</v>
          </cell>
          <cell r="J8972">
            <v>0</v>
          </cell>
          <cell r="L8972">
            <v>0</v>
          </cell>
        </row>
        <row r="8973">
          <cell r="A8973">
            <v>0</v>
          </cell>
          <cell r="B8973">
            <v>0</v>
          </cell>
          <cell r="C8973">
            <v>0</v>
          </cell>
          <cell r="D8973">
            <v>0</v>
          </cell>
          <cell r="E8973">
            <v>0</v>
          </cell>
          <cell r="G8973">
            <v>0</v>
          </cell>
          <cell r="H8973">
            <v>0</v>
          </cell>
          <cell r="J8973">
            <v>0</v>
          </cell>
          <cell r="L8973">
            <v>0</v>
          </cell>
        </row>
        <row r="8974">
          <cell r="A8974">
            <v>0</v>
          </cell>
          <cell r="B8974">
            <v>0</v>
          </cell>
          <cell r="C8974">
            <v>0</v>
          </cell>
          <cell r="D8974">
            <v>0</v>
          </cell>
          <cell r="E8974">
            <v>0</v>
          </cell>
          <cell r="G8974">
            <v>0</v>
          </cell>
          <cell r="H8974">
            <v>0</v>
          </cell>
          <cell r="J8974">
            <v>0</v>
          </cell>
          <cell r="L8974">
            <v>0</v>
          </cell>
        </row>
        <row r="8975">
          <cell r="A8975">
            <v>0</v>
          </cell>
          <cell r="B8975">
            <v>0</v>
          </cell>
          <cell r="C8975">
            <v>0</v>
          </cell>
          <cell r="D8975">
            <v>0</v>
          </cell>
          <cell r="E8975">
            <v>0</v>
          </cell>
          <cell r="G8975">
            <v>0</v>
          </cell>
          <cell r="H8975">
            <v>0</v>
          </cell>
          <cell r="J8975">
            <v>0</v>
          </cell>
          <cell r="L8975">
            <v>0</v>
          </cell>
        </row>
        <row r="8976">
          <cell r="A8976">
            <v>0</v>
          </cell>
          <cell r="B8976">
            <v>0</v>
          </cell>
          <cell r="C8976">
            <v>0</v>
          </cell>
          <cell r="D8976">
            <v>0</v>
          </cell>
          <cell r="E8976">
            <v>0</v>
          </cell>
          <cell r="G8976">
            <v>0</v>
          </cell>
          <cell r="H8976">
            <v>0</v>
          </cell>
          <cell r="J8976">
            <v>0</v>
          </cell>
          <cell r="L8976">
            <v>0</v>
          </cell>
        </row>
        <row r="8977">
          <cell r="A8977">
            <v>0</v>
          </cell>
          <cell r="B8977">
            <v>0</v>
          </cell>
          <cell r="C8977">
            <v>0</v>
          </cell>
          <cell r="D8977">
            <v>0</v>
          </cell>
          <cell r="E8977">
            <v>0</v>
          </cell>
          <cell r="G8977">
            <v>0</v>
          </cell>
          <cell r="H8977">
            <v>0</v>
          </cell>
          <cell r="J8977">
            <v>0</v>
          </cell>
          <cell r="L8977">
            <v>0</v>
          </cell>
        </row>
        <row r="8978">
          <cell r="A8978">
            <v>0</v>
          </cell>
          <cell r="B8978">
            <v>0</v>
          </cell>
          <cell r="C8978">
            <v>0</v>
          </cell>
          <cell r="D8978">
            <v>0</v>
          </cell>
          <cell r="E8978">
            <v>0</v>
          </cell>
          <cell r="G8978">
            <v>0</v>
          </cell>
          <cell r="H8978">
            <v>0</v>
          </cell>
          <cell r="J8978">
            <v>0</v>
          </cell>
          <cell r="L8978">
            <v>0</v>
          </cell>
        </row>
        <row r="8979">
          <cell r="A8979">
            <v>0</v>
          </cell>
          <cell r="B8979">
            <v>0</v>
          </cell>
          <cell r="C8979">
            <v>0</v>
          </cell>
          <cell r="D8979">
            <v>0</v>
          </cell>
          <cell r="E8979">
            <v>0</v>
          </cell>
          <cell r="G8979">
            <v>0</v>
          </cell>
          <cell r="H8979">
            <v>0</v>
          </cell>
          <cell r="J8979">
            <v>0</v>
          </cell>
          <cell r="L8979">
            <v>0</v>
          </cell>
        </row>
        <row r="8980">
          <cell r="A8980">
            <v>0</v>
          </cell>
          <cell r="B8980">
            <v>0</v>
          </cell>
          <cell r="C8980">
            <v>0</v>
          </cell>
          <cell r="D8980">
            <v>0</v>
          </cell>
          <cell r="E8980">
            <v>0</v>
          </cell>
          <cell r="G8980">
            <v>0</v>
          </cell>
          <cell r="H8980">
            <v>0</v>
          </cell>
          <cell r="J8980">
            <v>0</v>
          </cell>
          <cell r="L8980">
            <v>0</v>
          </cell>
        </row>
        <row r="8981">
          <cell r="A8981">
            <v>0</v>
          </cell>
          <cell r="B8981">
            <v>0</v>
          </cell>
          <cell r="C8981">
            <v>0</v>
          </cell>
          <cell r="D8981">
            <v>0</v>
          </cell>
          <cell r="E8981">
            <v>0</v>
          </cell>
          <cell r="G8981">
            <v>0</v>
          </cell>
          <cell r="H8981">
            <v>0</v>
          </cell>
          <cell r="J8981">
            <v>0</v>
          </cell>
          <cell r="L8981">
            <v>0</v>
          </cell>
        </row>
        <row r="8982">
          <cell r="A8982">
            <v>0</v>
          </cell>
          <cell r="B8982">
            <v>0</v>
          </cell>
          <cell r="C8982">
            <v>0</v>
          </cell>
          <cell r="D8982">
            <v>0</v>
          </cell>
          <cell r="E8982">
            <v>0</v>
          </cell>
          <cell r="G8982">
            <v>0</v>
          </cell>
          <cell r="H8982">
            <v>0</v>
          </cell>
          <cell r="J8982">
            <v>0</v>
          </cell>
          <cell r="L8982">
            <v>0</v>
          </cell>
        </row>
        <row r="8983">
          <cell r="A8983">
            <v>0</v>
          </cell>
          <cell r="B8983">
            <v>0</v>
          </cell>
          <cell r="C8983">
            <v>0</v>
          </cell>
          <cell r="D8983">
            <v>0</v>
          </cell>
          <cell r="E8983">
            <v>0</v>
          </cell>
          <cell r="G8983">
            <v>0</v>
          </cell>
          <cell r="H8983">
            <v>0</v>
          </cell>
          <cell r="J8983">
            <v>0</v>
          </cell>
          <cell r="L8983">
            <v>0</v>
          </cell>
        </row>
        <row r="8984">
          <cell r="A8984">
            <v>0</v>
          </cell>
          <cell r="B8984">
            <v>0</v>
          </cell>
          <cell r="C8984">
            <v>0</v>
          </cell>
          <cell r="D8984">
            <v>0</v>
          </cell>
          <cell r="E8984">
            <v>0</v>
          </cell>
          <cell r="G8984">
            <v>0</v>
          </cell>
          <cell r="H8984">
            <v>0</v>
          </cell>
          <cell r="J8984">
            <v>0</v>
          </cell>
          <cell r="L8984">
            <v>0</v>
          </cell>
        </row>
        <row r="8985">
          <cell r="A8985">
            <v>0</v>
          </cell>
          <cell r="B8985">
            <v>0</v>
          </cell>
          <cell r="C8985">
            <v>0</v>
          </cell>
          <cell r="D8985">
            <v>0</v>
          </cell>
          <cell r="E8985">
            <v>0</v>
          </cell>
          <cell r="G8985">
            <v>0</v>
          </cell>
          <cell r="H8985">
            <v>0</v>
          </cell>
          <cell r="J8985">
            <v>0</v>
          </cell>
          <cell r="L8985">
            <v>0</v>
          </cell>
        </row>
        <row r="8986">
          <cell r="A8986">
            <v>0</v>
          </cell>
          <cell r="B8986">
            <v>0</v>
          </cell>
          <cell r="C8986">
            <v>0</v>
          </cell>
          <cell r="D8986">
            <v>0</v>
          </cell>
          <cell r="E8986">
            <v>0</v>
          </cell>
          <cell r="G8986">
            <v>0</v>
          </cell>
          <cell r="H8986">
            <v>0</v>
          </cell>
          <cell r="J8986">
            <v>0</v>
          </cell>
          <cell r="L8986">
            <v>0</v>
          </cell>
        </row>
        <row r="8987">
          <cell r="A8987">
            <v>0</v>
          </cell>
          <cell r="B8987">
            <v>0</v>
          </cell>
          <cell r="C8987">
            <v>0</v>
          </cell>
          <cell r="D8987">
            <v>0</v>
          </cell>
          <cell r="E8987">
            <v>0</v>
          </cell>
          <cell r="G8987">
            <v>0</v>
          </cell>
          <cell r="H8987">
            <v>0</v>
          </cell>
          <cell r="J8987">
            <v>0</v>
          </cell>
          <cell r="L8987">
            <v>0</v>
          </cell>
        </row>
        <row r="8988">
          <cell r="A8988">
            <v>0</v>
          </cell>
          <cell r="B8988">
            <v>0</v>
          </cell>
          <cell r="C8988">
            <v>0</v>
          </cell>
          <cell r="D8988">
            <v>0</v>
          </cell>
          <cell r="E8988">
            <v>0</v>
          </cell>
          <cell r="G8988">
            <v>0</v>
          </cell>
          <cell r="H8988">
            <v>0</v>
          </cell>
          <cell r="J8988">
            <v>0</v>
          </cell>
          <cell r="L8988">
            <v>0</v>
          </cell>
        </row>
        <row r="8989">
          <cell r="A8989">
            <v>0</v>
          </cell>
          <cell r="B8989">
            <v>0</v>
          </cell>
          <cell r="C8989">
            <v>0</v>
          </cell>
          <cell r="D8989">
            <v>0</v>
          </cell>
          <cell r="E8989">
            <v>0</v>
          </cell>
          <cell r="G8989">
            <v>0</v>
          </cell>
          <cell r="H8989">
            <v>0</v>
          </cell>
          <cell r="J8989">
            <v>0</v>
          </cell>
          <cell r="L8989">
            <v>0</v>
          </cell>
        </row>
        <row r="8990">
          <cell r="A8990">
            <v>0</v>
          </cell>
          <cell r="B8990">
            <v>0</v>
          </cell>
          <cell r="C8990">
            <v>0</v>
          </cell>
          <cell r="D8990">
            <v>0</v>
          </cell>
          <cell r="E8990">
            <v>0</v>
          </cell>
          <cell r="G8990">
            <v>0</v>
          </cell>
          <cell r="H8990">
            <v>0</v>
          </cell>
          <cell r="J8990">
            <v>0</v>
          </cell>
          <cell r="L8990">
            <v>0</v>
          </cell>
        </row>
        <row r="8991">
          <cell r="A8991">
            <v>0</v>
          </cell>
          <cell r="B8991">
            <v>0</v>
          </cell>
          <cell r="C8991">
            <v>0</v>
          </cell>
          <cell r="D8991">
            <v>0</v>
          </cell>
          <cell r="E8991">
            <v>0</v>
          </cell>
          <cell r="G8991">
            <v>0</v>
          </cell>
          <cell r="H8991">
            <v>0</v>
          </cell>
          <cell r="J8991">
            <v>0</v>
          </cell>
          <cell r="L8991">
            <v>0</v>
          </cell>
        </row>
        <row r="8992">
          <cell r="A8992">
            <v>0</v>
          </cell>
          <cell r="B8992">
            <v>0</v>
          </cell>
          <cell r="C8992">
            <v>0</v>
          </cell>
          <cell r="D8992">
            <v>0</v>
          </cell>
          <cell r="E8992">
            <v>0</v>
          </cell>
          <cell r="G8992">
            <v>0</v>
          </cell>
          <cell r="H8992">
            <v>0</v>
          </cell>
          <cell r="J8992">
            <v>0</v>
          </cell>
          <cell r="L8992">
            <v>0</v>
          </cell>
        </row>
        <row r="8993">
          <cell r="A8993">
            <v>0</v>
          </cell>
          <cell r="B8993">
            <v>0</v>
          </cell>
          <cell r="C8993">
            <v>0</v>
          </cell>
          <cell r="D8993">
            <v>0</v>
          </cell>
          <cell r="E8993">
            <v>0</v>
          </cell>
          <cell r="G8993">
            <v>0</v>
          </cell>
          <cell r="H8993">
            <v>0</v>
          </cell>
          <cell r="J8993">
            <v>0</v>
          </cell>
          <cell r="L8993">
            <v>0</v>
          </cell>
        </row>
        <row r="8994">
          <cell r="A8994">
            <v>0</v>
          </cell>
          <cell r="B8994">
            <v>0</v>
          </cell>
          <cell r="C8994">
            <v>0</v>
          </cell>
          <cell r="D8994">
            <v>0</v>
          </cell>
          <cell r="E8994">
            <v>0</v>
          </cell>
          <cell r="G8994">
            <v>0</v>
          </cell>
          <cell r="H8994">
            <v>0</v>
          </cell>
          <cell r="J8994">
            <v>0</v>
          </cell>
          <cell r="L8994">
            <v>0</v>
          </cell>
        </row>
        <row r="8995">
          <cell r="A8995">
            <v>0</v>
          </cell>
          <cell r="B8995">
            <v>0</v>
          </cell>
          <cell r="C8995">
            <v>0</v>
          </cell>
          <cell r="D8995">
            <v>0</v>
          </cell>
          <cell r="E8995">
            <v>0</v>
          </cell>
          <cell r="G8995">
            <v>0</v>
          </cell>
          <cell r="H8995">
            <v>0</v>
          </cell>
          <cell r="J8995">
            <v>0</v>
          </cell>
          <cell r="L8995">
            <v>0</v>
          </cell>
        </row>
        <row r="8996">
          <cell r="A8996">
            <v>0</v>
          </cell>
          <cell r="B8996">
            <v>0</v>
          </cell>
          <cell r="C8996">
            <v>0</v>
          </cell>
          <cell r="D8996">
            <v>0</v>
          </cell>
          <cell r="E8996">
            <v>0</v>
          </cell>
          <cell r="G8996">
            <v>0</v>
          </cell>
          <cell r="H8996">
            <v>0</v>
          </cell>
          <cell r="J8996">
            <v>0</v>
          </cell>
          <cell r="L8996">
            <v>0</v>
          </cell>
        </row>
        <row r="8997">
          <cell r="A8997">
            <v>0</v>
          </cell>
          <cell r="B8997">
            <v>0</v>
          </cell>
          <cell r="C8997">
            <v>0</v>
          </cell>
          <cell r="D8997">
            <v>0</v>
          </cell>
          <cell r="E8997">
            <v>0</v>
          </cell>
          <cell r="G8997">
            <v>0</v>
          </cell>
          <cell r="H8997">
            <v>0</v>
          </cell>
          <cell r="J8997">
            <v>0</v>
          </cell>
          <cell r="L8997">
            <v>0</v>
          </cell>
        </row>
        <row r="8998">
          <cell r="A8998">
            <v>0</v>
          </cell>
          <cell r="B8998">
            <v>0</v>
          </cell>
          <cell r="C8998">
            <v>0</v>
          </cell>
          <cell r="D8998">
            <v>0</v>
          </cell>
          <cell r="E8998">
            <v>0</v>
          </cell>
          <cell r="G8998">
            <v>0</v>
          </cell>
          <cell r="H8998">
            <v>0</v>
          </cell>
          <cell r="J8998">
            <v>0</v>
          </cell>
          <cell r="L8998">
            <v>0</v>
          </cell>
        </row>
        <row r="8999">
          <cell r="A8999">
            <v>0</v>
          </cell>
          <cell r="B8999">
            <v>0</v>
          </cell>
          <cell r="C8999">
            <v>0</v>
          </cell>
          <cell r="D8999">
            <v>0</v>
          </cell>
          <cell r="E8999">
            <v>0</v>
          </cell>
          <cell r="G8999">
            <v>0</v>
          </cell>
          <cell r="H8999">
            <v>0</v>
          </cell>
          <cell r="J8999">
            <v>0</v>
          </cell>
          <cell r="L8999">
            <v>0</v>
          </cell>
        </row>
        <row r="9000">
          <cell r="A9000">
            <v>0</v>
          </cell>
          <cell r="B9000">
            <v>0</v>
          </cell>
          <cell r="C9000">
            <v>0</v>
          </cell>
          <cell r="D9000">
            <v>0</v>
          </cell>
          <cell r="E9000">
            <v>0</v>
          </cell>
          <cell r="G9000">
            <v>0</v>
          </cell>
          <cell r="H9000">
            <v>0</v>
          </cell>
          <cell r="J9000">
            <v>0</v>
          </cell>
          <cell r="L9000">
            <v>0</v>
          </cell>
        </row>
        <row r="9001">
          <cell r="A9001">
            <v>0</v>
          </cell>
          <cell r="B9001">
            <v>0</v>
          </cell>
          <cell r="C9001">
            <v>0</v>
          </cell>
          <cell r="D9001">
            <v>0</v>
          </cell>
          <cell r="E9001">
            <v>0</v>
          </cell>
          <cell r="G9001">
            <v>0</v>
          </cell>
          <cell r="H9001">
            <v>0</v>
          </cell>
          <cell r="J9001">
            <v>0</v>
          </cell>
          <cell r="L9001">
            <v>0</v>
          </cell>
        </row>
        <row r="9002">
          <cell r="A9002">
            <v>0</v>
          </cell>
          <cell r="B9002">
            <v>0</v>
          </cell>
          <cell r="C9002">
            <v>0</v>
          </cell>
          <cell r="D9002">
            <v>0</v>
          </cell>
          <cell r="E9002">
            <v>0</v>
          </cell>
          <cell r="G9002">
            <v>0</v>
          </cell>
          <cell r="H9002">
            <v>0</v>
          </cell>
          <cell r="J9002">
            <v>0</v>
          </cell>
          <cell r="L9002">
            <v>0</v>
          </cell>
        </row>
        <row r="9003">
          <cell r="A9003">
            <v>0</v>
          </cell>
          <cell r="B9003">
            <v>0</v>
          </cell>
          <cell r="C9003">
            <v>0</v>
          </cell>
          <cell r="D9003">
            <v>0</v>
          </cell>
          <cell r="E9003">
            <v>0</v>
          </cell>
          <cell r="G9003">
            <v>0</v>
          </cell>
          <cell r="H9003">
            <v>0</v>
          </cell>
          <cell r="J9003">
            <v>0</v>
          </cell>
          <cell r="L9003">
            <v>0</v>
          </cell>
        </row>
        <row r="9004">
          <cell r="A9004">
            <v>0</v>
          </cell>
          <cell r="B9004">
            <v>0</v>
          </cell>
          <cell r="C9004">
            <v>0</v>
          </cell>
          <cell r="D9004">
            <v>0</v>
          </cell>
          <cell r="E9004">
            <v>0</v>
          </cell>
          <cell r="G9004">
            <v>0</v>
          </cell>
          <cell r="H9004">
            <v>0</v>
          </cell>
          <cell r="J9004">
            <v>0</v>
          </cell>
          <cell r="L9004">
            <v>0</v>
          </cell>
        </row>
        <row r="9005">
          <cell r="A9005">
            <v>0</v>
          </cell>
          <cell r="B9005">
            <v>0</v>
          </cell>
          <cell r="C9005">
            <v>0</v>
          </cell>
          <cell r="D9005">
            <v>0</v>
          </cell>
          <cell r="E9005">
            <v>0</v>
          </cell>
          <cell r="G9005">
            <v>0</v>
          </cell>
          <cell r="H9005">
            <v>0</v>
          </cell>
          <cell r="J9005">
            <v>0</v>
          </cell>
          <cell r="L9005">
            <v>0</v>
          </cell>
        </row>
        <row r="9006">
          <cell r="A9006">
            <v>0</v>
          </cell>
          <cell r="B9006">
            <v>0</v>
          </cell>
          <cell r="C9006">
            <v>0</v>
          </cell>
          <cell r="D9006">
            <v>0</v>
          </cell>
          <cell r="E9006">
            <v>0</v>
          </cell>
          <cell r="G9006">
            <v>0</v>
          </cell>
          <cell r="H9006">
            <v>0</v>
          </cell>
          <cell r="J9006">
            <v>0</v>
          </cell>
          <cell r="L9006">
            <v>0</v>
          </cell>
        </row>
        <row r="9007">
          <cell r="A9007">
            <v>0</v>
          </cell>
          <cell r="B9007">
            <v>0</v>
          </cell>
          <cell r="C9007">
            <v>0</v>
          </cell>
          <cell r="D9007">
            <v>0</v>
          </cell>
          <cell r="E9007">
            <v>0</v>
          </cell>
          <cell r="G9007">
            <v>0</v>
          </cell>
          <cell r="H9007">
            <v>0</v>
          </cell>
          <cell r="J9007">
            <v>0</v>
          </cell>
          <cell r="L9007">
            <v>0</v>
          </cell>
        </row>
        <row r="9008">
          <cell r="A9008">
            <v>0</v>
          </cell>
          <cell r="B9008">
            <v>0</v>
          </cell>
          <cell r="C9008">
            <v>0</v>
          </cell>
          <cell r="D9008">
            <v>0</v>
          </cell>
          <cell r="E9008">
            <v>0</v>
          </cell>
          <cell r="G9008">
            <v>0</v>
          </cell>
          <cell r="H9008">
            <v>0</v>
          </cell>
          <cell r="J9008">
            <v>0</v>
          </cell>
          <cell r="L9008">
            <v>0</v>
          </cell>
        </row>
        <row r="9009">
          <cell r="A9009">
            <v>0</v>
          </cell>
          <cell r="B9009">
            <v>0</v>
          </cell>
          <cell r="C9009">
            <v>0</v>
          </cell>
          <cell r="D9009">
            <v>0</v>
          </cell>
          <cell r="E9009">
            <v>0</v>
          </cell>
          <cell r="G9009">
            <v>0</v>
          </cell>
          <cell r="H9009">
            <v>0</v>
          </cell>
          <cell r="J9009">
            <v>0</v>
          </cell>
          <cell r="L9009">
            <v>0</v>
          </cell>
        </row>
        <row r="9010">
          <cell r="A9010">
            <v>0</v>
          </cell>
          <cell r="B9010">
            <v>0</v>
          </cell>
          <cell r="C9010">
            <v>0</v>
          </cell>
          <cell r="D9010">
            <v>0</v>
          </cell>
          <cell r="E9010">
            <v>0</v>
          </cell>
          <cell r="G9010">
            <v>0</v>
          </cell>
          <cell r="H9010">
            <v>0</v>
          </cell>
          <cell r="J9010">
            <v>0</v>
          </cell>
          <cell r="L9010">
            <v>0</v>
          </cell>
        </row>
        <row r="9011">
          <cell r="A9011">
            <v>0</v>
          </cell>
          <cell r="B9011">
            <v>0</v>
          </cell>
          <cell r="C9011">
            <v>0</v>
          </cell>
          <cell r="D9011">
            <v>0</v>
          </cell>
          <cell r="E9011">
            <v>0</v>
          </cell>
          <cell r="G9011">
            <v>0</v>
          </cell>
          <cell r="H9011">
            <v>0</v>
          </cell>
          <cell r="J9011">
            <v>0</v>
          </cell>
          <cell r="L9011">
            <v>0</v>
          </cell>
        </row>
        <row r="9012">
          <cell r="A9012">
            <v>0</v>
          </cell>
          <cell r="B9012">
            <v>0</v>
          </cell>
          <cell r="C9012">
            <v>0</v>
          </cell>
          <cell r="D9012">
            <v>0</v>
          </cell>
          <cell r="E9012">
            <v>0</v>
          </cell>
          <cell r="G9012">
            <v>0</v>
          </cell>
          <cell r="H9012">
            <v>0</v>
          </cell>
          <cell r="J9012">
            <v>0</v>
          </cell>
          <cell r="L9012">
            <v>0</v>
          </cell>
        </row>
        <row r="9013">
          <cell r="A9013">
            <v>0</v>
          </cell>
          <cell r="B9013">
            <v>0</v>
          </cell>
          <cell r="C9013">
            <v>0</v>
          </cell>
          <cell r="D9013">
            <v>0</v>
          </cell>
          <cell r="E9013">
            <v>0</v>
          </cell>
          <cell r="G9013">
            <v>0</v>
          </cell>
          <cell r="H9013">
            <v>0</v>
          </cell>
          <cell r="J9013">
            <v>0</v>
          </cell>
          <cell r="L9013">
            <v>0</v>
          </cell>
        </row>
        <row r="9014">
          <cell r="A9014">
            <v>0</v>
          </cell>
          <cell r="B9014">
            <v>0</v>
          </cell>
          <cell r="C9014">
            <v>0</v>
          </cell>
          <cell r="D9014">
            <v>0</v>
          </cell>
          <cell r="E9014">
            <v>0</v>
          </cell>
          <cell r="G9014">
            <v>0</v>
          </cell>
          <cell r="H9014">
            <v>0</v>
          </cell>
          <cell r="J9014">
            <v>0</v>
          </cell>
          <cell r="L9014">
            <v>0</v>
          </cell>
        </row>
        <row r="9015">
          <cell r="A9015">
            <v>0</v>
          </cell>
          <cell r="B9015">
            <v>0</v>
          </cell>
          <cell r="C9015">
            <v>0</v>
          </cell>
          <cell r="D9015">
            <v>0</v>
          </cell>
          <cell r="E9015">
            <v>0</v>
          </cell>
          <cell r="G9015">
            <v>0</v>
          </cell>
          <cell r="H9015">
            <v>0</v>
          </cell>
          <cell r="J9015">
            <v>0</v>
          </cell>
          <cell r="L9015">
            <v>0</v>
          </cell>
        </row>
        <row r="9016">
          <cell r="A9016">
            <v>0</v>
          </cell>
          <cell r="B9016">
            <v>0</v>
          </cell>
          <cell r="C9016">
            <v>0</v>
          </cell>
          <cell r="D9016">
            <v>0</v>
          </cell>
          <cell r="E9016">
            <v>0</v>
          </cell>
          <cell r="G9016">
            <v>0</v>
          </cell>
          <cell r="H9016">
            <v>0</v>
          </cell>
          <cell r="J9016">
            <v>0</v>
          </cell>
          <cell r="L9016">
            <v>0</v>
          </cell>
        </row>
        <row r="9017">
          <cell r="A9017">
            <v>0</v>
          </cell>
          <cell r="B9017">
            <v>0</v>
          </cell>
          <cell r="C9017">
            <v>0</v>
          </cell>
          <cell r="D9017">
            <v>0</v>
          </cell>
          <cell r="E9017">
            <v>0</v>
          </cell>
          <cell r="G9017">
            <v>0</v>
          </cell>
          <cell r="H9017">
            <v>0</v>
          </cell>
          <cell r="J9017">
            <v>0</v>
          </cell>
          <cell r="L9017">
            <v>0</v>
          </cell>
        </row>
        <row r="9018">
          <cell r="A9018">
            <v>0</v>
          </cell>
          <cell r="B9018">
            <v>0</v>
          </cell>
          <cell r="C9018">
            <v>0</v>
          </cell>
          <cell r="D9018">
            <v>0</v>
          </cell>
          <cell r="E9018">
            <v>0</v>
          </cell>
          <cell r="G9018">
            <v>0</v>
          </cell>
          <cell r="H9018">
            <v>0</v>
          </cell>
          <cell r="J9018">
            <v>0</v>
          </cell>
          <cell r="L9018">
            <v>0</v>
          </cell>
        </row>
        <row r="9019">
          <cell r="A9019">
            <v>0</v>
          </cell>
          <cell r="B9019">
            <v>0</v>
          </cell>
          <cell r="C9019">
            <v>0</v>
          </cell>
          <cell r="D9019">
            <v>0</v>
          </cell>
          <cell r="E9019">
            <v>0</v>
          </cell>
          <cell r="G9019">
            <v>0</v>
          </cell>
          <cell r="H9019">
            <v>0</v>
          </cell>
          <cell r="J9019">
            <v>0</v>
          </cell>
          <cell r="L9019">
            <v>0</v>
          </cell>
        </row>
        <row r="9020">
          <cell r="A9020">
            <v>0</v>
          </cell>
          <cell r="B9020">
            <v>0</v>
          </cell>
          <cell r="C9020">
            <v>0</v>
          </cell>
          <cell r="D9020">
            <v>0</v>
          </cell>
          <cell r="E9020">
            <v>0</v>
          </cell>
          <cell r="G9020">
            <v>0</v>
          </cell>
          <cell r="H9020">
            <v>0</v>
          </cell>
          <cell r="J9020">
            <v>0</v>
          </cell>
          <cell r="L9020">
            <v>0</v>
          </cell>
        </row>
        <row r="9021">
          <cell r="A9021">
            <v>0</v>
          </cell>
          <cell r="B9021">
            <v>0</v>
          </cell>
          <cell r="C9021">
            <v>0</v>
          </cell>
          <cell r="D9021">
            <v>0</v>
          </cell>
          <cell r="E9021">
            <v>0</v>
          </cell>
          <cell r="G9021">
            <v>0</v>
          </cell>
          <cell r="H9021">
            <v>0</v>
          </cell>
          <cell r="J9021">
            <v>0</v>
          </cell>
          <cell r="L9021">
            <v>0</v>
          </cell>
        </row>
        <row r="9022">
          <cell r="A9022">
            <v>0</v>
          </cell>
          <cell r="B9022">
            <v>0</v>
          </cell>
          <cell r="C9022">
            <v>0</v>
          </cell>
          <cell r="D9022">
            <v>0</v>
          </cell>
          <cell r="E9022">
            <v>0</v>
          </cell>
          <cell r="G9022">
            <v>0</v>
          </cell>
          <cell r="H9022">
            <v>0</v>
          </cell>
          <cell r="J9022">
            <v>0</v>
          </cell>
          <cell r="L9022">
            <v>0</v>
          </cell>
        </row>
        <row r="9023">
          <cell r="A9023">
            <v>0</v>
          </cell>
          <cell r="B9023">
            <v>0</v>
          </cell>
          <cell r="C9023">
            <v>0</v>
          </cell>
          <cell r="D9023">
            <v>0</v>
          </cell>
          <cell r="E9023">
            <v>0</v>
          </cell>
          <cell r="G9023">
            <v>0</v>
          </cell>
          <cell r="H9023">
            <v>0</v>
          </cell>
          <cell r="J9023">
            <v>0</v>
          </cell>
          <cell r="L9023">
            <v>0</v>
          </cell>
        </row>
        <row r="9024">
          <cell r="A9024">
            <v>0</v>
          </cell>
          <cell r="B9024">
            <v>0</v>
          </cell>
          <cell r="C9024">
            <v>0</v>
          </cell>
          <cell r="D9024">
            <v>0</v>
          </cell>
          <cell r="E9024">
            <v>0</v>
          </cell>
          <cell r="G9024">
            <v>0</v>
          </cell>
          <cell r="H9024">
            <v>0</v>
          </cell>
          <cell r="J9024">
            <v>0</v>
          </cell>
          <cell r="L9024">
            <v>0</v>
          </cell>
        </row>
        <row r="9025">
          <cell r="A9025">
            <v>0</v>
          </cell>
          <cell r="B9025">
            <v>0</v>
          </cell>
          <cell r="C9025">
            <v>0</v>
          </cell>
          <cell r="D9025">
            <v>0</v>
          </cell>
          <cell r="E9025">
            <v>0</v>
          </cell>
          <cell r="G9025">
            <v>0</v>
          </cell>
          <cell r="H9025">
            <v>0</v>
          </cell>
          <cell r="J9025">
            <v>0</v>
          </cell>
          <cell r="L9025">
            <v>0</v>
          </cell>
        </row>
        <row r="9026">
          <cell r="A9026">
            <v>0</v>
          </cell>
          <cell r="B9026">
            <v>0</v>
          </cell>
          <cell r="C9026">
            <v>0</v>
          </cell>
          <cell r="D9026">
            <v>0</v>
          </cell>
          <cell r="E9026">
            <v>0</v>
          </cell>
          <cell r="G9026">
            <v>0</v>
          </cell>
          <cell r="H9026">
            <v>0</v>
          </cell>
          <cell r="J9026">
            <v>0</v>
          </cell>
          <cell r="L9026">
            <v>0</v>
          </cell>
        </row>
        <row r="9027">
          <cell r="A9027">
            <v>0</v>
          </cell>
          <cell r="B9027">
            <v>0</v>
          </cell>
          <cell r="C9027">
            <v>0</v>
          </cell>
          <cell r="D9027">
            <v>0</v>
          </cell>
          <cell r="E9027">
            <v>0</v>
          </cell>
          <cell r="G9027">
            <v>0</v>
          </cell>
          <cell r="H9027">
            <v>0</v>
          </cell>
          <cell r="J9027">
            <v>0</v>
          </cell>
          <cell r="L9027">
            <v>0</v>
          </cell>
        </row>
        <row r="9028">
          <cell r="A9028">
            <v>0</v>
          </cell>
          <cell r="B9028">
            <v>0</v>
          </cell>
          <cell r="C9028">
            <v>0</v>
          </cell>
          <cell r="D9028">
            <v>0</v>
          </cell>
          <cell r="E9028">
            <v>0</v>
          </cell>
          <cell r="G9028">
            <v>0</v>
          </cell>
          <cell r="H9028">
            <v>0</v>
          </cell>
          <cell r="J9028">
            <v>0</v>
          </cell>
          <cell r="L9028">
            <v>0</v>
          </cell>
        </row>
        <row r="9029">
          <cell r="A9029">
            <v>0</v>
          </cell>
          <cell r="B9029">
            <v>0</v>
          </cell>
          <cell r="C9029">
            <v>0</v>
          </cell>
          <cell r="D9029">
            <v>0</v>
          </cell>
          <cell r="E9029">
            <v>0</v>
          </cell>
          <cell r="G9029">
            <v>0</v>
          </cell>
          <cell r="H9029">
            <v>0</v>
          </cell>
          <cell r="J9029">
            <v>0</v>
          </cell>
          <cell r="L9029">
            <v>0</v>
          </cell>
        </row>
        <row r="9030">
          <cell r="A9030">
            <v>0</v>
          </cell>
          <cell r="B9030">
            <v>0</v>
          </cell>
          <cell r="C9030">
            <v>0</v>
          </cell>
          <cell r="D9030">
            <v>0</v>
          </cell>
          <cell r="E9030">
            <v>0</v>
          </cell>
          <cell r="G9030">
            <v>0</v>
          </cell>
          <cell r="H9030">
            <v>0</v>
          </cell>
          <cell r="J9030">
            <v>0</v>
          </cell>
          <cell r="L9030">
            <v>0</v>
          </cell>
        </row>
        <row r="9031">
          <cell r="A9031">
            <v>0</v>
          </cell>
          <cell r="B9031">
            <v>0</v>
          </cell>
          <cell r="C9031">
            <v>0</v>
          </cell>
          <cell r="D9031">
            <v>0</v>
          </cell>
          <cell r="E9031">
            <v>0</v>
          </cell>
          <cell r="G9031">
            <v>0</v>
          </cell>
          <cell r="H9031">
            <v>0</v>
          </cell>
          <cell r="J9031">
            <v>0</v>
          </cell>
          <cell r="L9031">
            <v>0</v>
          </cell>
        </row>
        <row r="9032">
          <cell r="A9032">
            <v>0</v>
          </cell>
          <cell r="B9032">
            <v>0</v>
          </cell>
          <cell r="C9032">
            <v>0</v>
          </cell>
          <cell r="D9032">
            <v>0</v>
          </cell>
          <cell r="E9032">
            <v>0</v>
          </cell>
          <cell r="G9032">
            <v>0</v>
          </cell>
          <cell r="H9032">
            <v>0</v>
          </cell>
          <cell r="J9032">
            <v>0</v>
          </cell>
          <cell r="L9032">
            <v>0</v>
          </cell>
        </row>
        <row r="9033">
          <cell r="A9033">
            <v>0</v>
          </cell>
          <cell r="B9033">
            <v>0</v>
          </cell>
          <cell r="C9033">
            <v>0</v>
          </cell>
          <cell r="D9033">
            <v>0</v>
          </cell>
          <cell r="E9033">
            <v>0</v>
          </cell>
          <cell r="G9033">
            <v>0</v>
          </cell>
          <cell r="H9033">
            <v>0</v>
          </cell>
          <cell r="J9033">
            <v>0</v>
          </cell>
          <cell r="L9033">
            <v>0</v>
          </cell>
        </row>
        <row r="9034">
          <cell r="A9034">
            <v>0</v>
          </cell>
          <cell r="B9034">
            <v>0</v>
          </cell>
          <cell r="C9034">
            <v>0</v>
          </cell>
          <cell r="D9034">
            <v>0</v>
          </cell>
          <cell r="E9034">
            <v>0</v>
          </cell>
          <cell r="G9034">
            <v>0</v>
          </cell>
          <cell r="H9034">
            <v>0</v>
          </cell>
          <cell r="J9034">
            <v>0</v>
          </cell>
          <cell r="L9034">
            <v>0</v>
          </cell>
        </row>
        <row r="9035">
          <cell r="A9035">
            <v>0</v>
          </cell>
          <cell r="B9035">
            <v>0</v>
          </cell>
          <cell r="C9035">
            <v>0</v>
          </cell>
          <cell r="D9035">
            <v>0</v>
          </cell>
          <cell r="E9035">
            <v>0</v>
          </cell>
          <cell r="G9035">
            <v>0</v>
          </cell>
          <cell r="H9035">
            <v>0</v>
          </cell>
          <cell r="J9035">
            <v>0</v>
          </cell>
          <cell r="L9035">
            <v>0</v>
          </cell>
        </row>
        <row r="9036">
          <cell r="A9036">
            <v>0</v>
          </cell>
          <cell r="B9036">
            <v>0</v>
          </cell>
          <cell r="C9036">
            <v>0</v>
          </cell>
          <cell r="D9036">
            <v>0</v>
          </cell>
          <cell r="E9036">
            <v>0</v>
          </cell>
          <cell r="G9036">
            <v>0</v>
          </cell>
          <cell r="H9036">
            <v>0</v>
          </cell>
          <cell r="J9036">
            <v>0</v>
          </cell>
          <cell r="L9036">
            <v>0</v>
          </cell>
        </row>
        <row r="9037">
          <cell r="A9037">
            <v>0</v>
          </cell>
          <cell r="B9037">
            <v>0</v>
          </cell>
          <cell r="C9037">
            <v>0</v>
          </cell>
          <cell r="D9037">
            <v>0</v>
          </cell>
          <cell r="E9037">
            <v>0</v>
          </cell>
          <cell r="G9037">
            <v>0</v>
          </cell>
          <cell r="H9037">
            <v>0</v>
          </cell>
          <cell r="J9037">
            <v>0</v>
          </cell>
          <cell r="L9037">
            <v>0</v>
          </cell>
        </row>
        <row r="9038">
          <cell r="A9038">
            <v>0</v>
          </cell>
          <cell r="B9038">
            <v>0</v>
          </cell>
          <cell r="C9038">
            <v>0</v>
          </cell>
          <cell r="D9038">
            <v>0</v>
          </cell>
          <cell r="E9038">
            <v>0</v>
          </cell>
          <cell r="G9038">
            <v>0</v>
          </cell>
          <cell r="H9038">
            <v>0</v>
          </cell>
          <cell r="J9038">
            <v>0</v>
          </cell>
          <cell r="L9038">
            <v>0</v>
          </cell>
        </row>
        <row r="9039">
          <cell r="A9039">
            <v>0</v>
          </cell>
          <cell r="B9039">
            <v>0</v>
          </cell>
          <cell r="C9039">
            <v>0</v>
          </cell>
          <cell r="D9039">
            <v>0</v>
          </cell>
          <cell r="E9039">
            <v>0</v>
          </cell>
          <cell r="G9039">
            <v>0</v>
          </cell>
          <cell r="H9039">
            <v>0</v>
          </cell>
          <cell r="J9039">
            <v>0</v>
          </cell>
          <cell r="L9039">
            <v>0</v>
          </cell>
        </row>
        <row r="9040">
          <cell r="A9040">
            <v>0</v>
          </cell>
          <cell r="B9040">
            <v>0</v>
          </cell>
          <cell r="C9040">
            <v>0</v>
          </cell>
          <cell r="D9040">
            <v>0</v>
          </cell>
          <cell r="E9040">
            <v>0</v>
          </cell>
          <cell r="G9040">
            <v>0</v>
          </cell>
          <cell r="H9040">
            <v>0</v>
          </cell>
          <cell r="J9040">
            <v>0</v>
          </cell>
          <cell r="L9040">
            <v>0</v>
          </cell>
        </row>
        <row r="9041">
          <cell r="A9041">
            <v>0</v>
          </cell>
          <cell r="B9041">
            <v>0</v>
          </cell>
          <cell r="C9041">
            <v>0</v>
          </cell>
          <cell r="D9041">
            <v>0</v>
          </cell>
          <cell r="E9041">
            <v>0</v>
          </cell>
          <cell r="G9041">
            <v>0</v>
          </cell>
          <cell r="H9041">
            <v>0</v>
          </cell>
          <cell r="J9041">
            <v>0</v>
          </cell>
          <cell r="L9041">
            <v>0</v>
          </cell>
        </row>
        <row r="9042">
          <cell r="A9042">
            <v>0</v>
          </cell>
          <cell r="B9042">
            <v>0</v>
          </cell>
          <cell r="C9042">
            <v>0</v>
          </cell>
          <cell r="D9042">
            <v>0</v>
          </cell>
          <cell r="E9042">
            <v>0</v>
          </cell>
          <cell r="G9042">
            <v>0</v>
          </cell>
          <cell r="H9042">
            <v>0</v>
          </cell>
          <cell r="J9042">
            <v>0</v>
          </cell>
          <cell r="L9042">
            <v>0</v>
          </cell>
        </row>
        <row r="9043">
          <cell r="A9043">
            <v>0</v>
          </cell>
          <cell r="B9043">
            <v>0</v>
          </cell>
          <cell r="C9043">
            <v>0</v>
          </cell>
          <cell r="D9043">
            <v>0</v>
          </cell>
          <cell r="E9043">
            <v>0</v>
          </cell>
          <cell r="G9043">
            <v>0</v>
          </cell>
          <cell r="H9043">
            <v>0</v>
          </cell>
          <cell r="J9043">
            <v>0</v>
          </cell>
          <cell r="L9043">
            <v>0</v>
          </cell>
        </row>
        <row r="9044">
          <cell r="A9044">
            <v>0</v>
          </cell>
          <cell r="B9044">
            <v>0</v>
          </cell>
          <cell r="C9044">
            <v>0</v>
          </cell>
          <cell r="D9044">
            <v>0</v>
          </cell>
          <cell r="E9044">
            <v>0</v>
          </cell>
          <cell r="G9044">
            <v>0</v>
          </cell>
          <cell r="H9044">
            <v>0</v>
          </cell>
          <cell r="J9044">
            <v>0</v>
          </cell>
          <cell r="L9044">
            <v>0</v>
          </cell>
        </row>
        <row r="9045">
          <cell r="A9045">
            <v>0</v>
          </cell>
          <cell r="B9045">
            <v>0</v>
          </cell>
          <cell r="C9045">
            <v>0</v>
          </cell>
          <cell r="D9045">
            <v>0</v>
          </cell>
          <cell r="E9045">
            <v>0</v>
          </cell>
          <cell r="G9045">
            <v>0</v>
          </cell>
          <cell r="H9045">
            <v>0</v>
          </cell>
          <cell r="J9045">
            <v>0</v>
          </cell>
          <cell r="L9045">
            <v>0</v>
          </cell>
        </row>
        <row r="9046">
          <cell r="A9046">
            <v>0</v>
          </cell>
          <cell r="B9046">
            <v>0</v>
          </cell>
          <cell r="C9046">
            <v>0</v>
          </cell>
          <cell r="D9046">
            <v>0</v>
          </cell>
          <cell r="E9046">
            <v>0</v>
          </cell>
          <cell r="G9046">
            <v>0</v>
          </cell>
          <cell r="H9046">
            <v>0</v>
          </cell>
          <cell r="J9046">
            <v>0</v>
          </cell>
          <cell r="L9046">
            <v>0</v>
          </cell>
        </row>
        <row r="9047">
          <cell r="A9047">
            <v>0</v>
          </cell>
          <cell r="B9047">
            <v>0</v>
          </cell>
          <cell r="C9047">
            <v>0</v>
          </cell>
          <cell r="D9047">
            <v>0</v>
          </cell>
          <cell r="E9047">
            <v>0</v>
          </cell>
          <cell r="G9047">
            <v>0</v>
          </cell>
          <cell r="H9047">
            <v>0</v>
          </cell>
          <cell r="J9047">
            <v>0</v>
          </cell>
          <cell r="L9047">
            <v>0</v>
          </cell>
        </row>
        <row r="9048">
          <cell r="A9048">
            <v>0</v>
          </cell>
          <cell r="B9048">
            <v>0</v>
          </cell>
          <cell r="C9048">
            <v>0</v>
          </cell>
          <cell r="D9048">
            <v>0</v>
          </cell>
          <cell r="E9048">
            <v>0</v>
          </cell>
          <cell r="G9048">
            <v>0</v>
          </cell>
          <cell r="H9048">
            <v>0</v>
          </cell>
          <cell r="J9048">
            <v>0</v>
          </cell>
          <cell r="L9048">
            <v>0</v>
          </cell>
        </row>
        <row r="9049">
          <cell r="A9049">
            <v>0</v>
          </cell>
          <cell r="B9049">
            <v>0</v>
          </cell>
          <cell r="C9049">
            <v>0</v>
          </cell>
          <cell r="D9049">
            <v>0</v>
          </cell>
          <cell r="E9049">
            <v>0</v>
          </cell>
          <cell r="G9049">
            <v>0</v>
          </cell>
          <cell r="H9049">
            <v>0</v>
          </cell>
          <cell r="J9049">
            <v>0</v>
          </cell>
          <cell r="L9049">
            <v>0</v>
          </cell>
        </row>
        <row r="9050">
          <cell r="A9050">
            <v>0</v>
          </cell>
          <cell r="B9050">
            <v>0</v>
          </cell>
          <cell r="C9050">
            <v>0</v>
          </cell>
          <cell r="D9050">
            <v>0</v>
          </cell>
          <cell r="E9050">
            <v>0</v>
          </cell>
          <cell r="G9050">
            <v>0</v>
          </cell>
          <cell r="H9050">
            <v>0</v>
          </cell>
          <cell r="J9050">
            <v>0</v>
          </cell>
          <cell r="L9050">
            <v>0</v>
          </cell>
        </row>
        <row r="9051">
          <cell r="A9051">
            <v>0</v>
          </cell>
          <cell r="B9051">
            <v>0</v>
          </cell>
          <cell r="C9051">
            <v>0</v>
          </cell>
          <cell r="D9051">
            <v>0</v>
          </cell>
          <cell r="E9051">
            <v>0</v>
          </cell>
          <cell r="G9051">
            <v>0</v>
          </cell>
          <cell r="H9051">
            <v>0</v>
          </cell>
          <cell r="J9051">
            <v>0</v>
          </cell>
          <cell r="L9051">
            <v>0</v>
          </cell>
        </row>
        <row r="9052">
          <cell r="A9052">
            <v>0</v>
          </cell>
          <cell r="B9052">
            <v>0</v>
          </cell>
          <cell r="C9052">
            <v>0</v>
          </cell>
          <cell r="D9052">
            <v>0</v>
          </cell>
          <cell r="E9052">
            <v>0</v>
          </cell>
          <cell r="G9052">
            <v>0</v>
          </cell>
          <cell r="H9052">
            <v>0</v>
          </cell>
          <cell r="J9052">
            <v>0</v>
          </cell>
          <cell r="L9052">
            <v>0</v>
          </cell>
        </row>
        <row r="9053">
          <cell r="A9053">
            <v>0</v>
          </cell>
          <cell r="B9053">
            <v>0</v>
          </cell>
          <cell r="C9053">
            <v>0</v>
          </cell>
          <cell r="D9053">
            <v>0</v>
          </cell>
          <cell r="E9053">
            <v>0</v>
          </cell>
          <cell r="G9053">
            <v>0</v>
          </cell>
          <cell r="H9053">
            <v>0</v>
          </cell>
          <cell r="J9053">
            <v>0</v>
          </cell>
          <cell r="L9053">
            <v>0</v>
          </cell>
        </row>
        <row r="9054">
          <cell r="A9054">
            <v>0</v>
          </cell>
          <cell r="B9054">
            <v>0</v>
          </cell>
          <cell r="C9054">
            <v>0</v>
          </cell>
          <cell r="D9054">
            <v>0</v>
          </cell>
          <cell r="E9054">
            <v>0</v>
          </cell>
          <cell r="G9054">
            <v>0</v>
          </cell>
          <cell r="H9054">
            <v>0</v>
          </cell>
          <cell r="J9054">
            <v>0</v>
          </cell>
          <cell r="L9054">
            <v>0</v>
          </cell>
        </row>
        <row r="9055">
          <cell r="A9055">
            <v>0</v>
          </cell>
          <cell r="B9055">
            <v>0</v>
          </cell>
          <cell r="C9055">
            <v>0</v>
          </cell>
          <cell r="D9055">
            <v>0</v>
          </cell>
          <cell r="E9055">
            <v>0</v>
          </cell>
          <cell r="G9055">
            <v>0</v>
          </cell>
          <cell r="H9055">
            <v>0</v>
          </cell>
          <cell r="J9055">
            <v>0</v>
          </cell>
          <cell r="L9055">
            <v>0</v>
          </cell>
        </row>
        <row r="9056">
          <cell r="A9056">
            <v>0</v>
          </cell>
          <cell r="B9056">
            <v>0</v>
          </cell>
          <cell r="C9056">
            <v>0</v>
          </cell>
          <cell r="D9056">
            <v>0</v>
          </cell>
          <cell r="E9056">
            <v>0</v>
          </cell>
          <cell r="G9056">
            <v>0</v>
          </cell>
          <cell r="H9056">
            <v>0</v>
          </cell>
          <cell r="J9056">
            <v>0</v>
          </cell>
          <cell r="L9056">
            <v>0</v>
          </cell>
        </row>
        <row r="9057">
          <cell r="A9057">
            <v>0</v>
          </cell>
          <cell r="B9057">
            <v>0</v>
          </cell>
          <cell r="C9057">
            <v>0</v>
          </cell>
          <cell r="D9057">
            <v>0</v>
          </cell>
          <cell r="E9057">
            <v>0</v>
          </cell>
          <cell r="G9057">
            <v>0</v>
          </cell>
          <cell r="H9057">
            <v>0</v>
          </cell>
          <cell r="J9057">
            <v>0</v>
          </cell>
          <cell r="L9057">
            <v>0</v>
          </cell>
        </row>
        <row r="9058">
          <cell r="A9058">
            <v>0</v>
          </cell>
          <cell r="B9058">
            <v>0</v>
          </cell>
          <cell r="C9058">
            <v>0</v>
          </cell>
          <cell r="D9058">
            <v>0</v>
          </cell>
          <cell r="E9058">
            <v>0</v>
          </cell>
          <cell r="G9058">
            <v>0</v>
          </cell>
          <cell r="H9058">
            <v>0</v>
          </cell>
          <cell r="J9058">
            <v>0</v>
          </cell>
          <cell r="L9058">
            <v>0</v>
          </cell>
        </row>
        <row r="9059">
          <cell r="A9059">
            <v>0</v>
          </cell>
          <cell r="B9059">
            <v>0</v>
          </cell>
          <cell r="C9059">
            <v>0</v>
          </cell>
          <cell r="D9059">
            <v>0</v>
          </cell>
          <cell r="E9059">
            <v>0</v>
          </cell>
          <cell r="G9059">
            <v>0</v>
          </cell>
          <cell r="H9059">
            <v>0</v>
          </cell>
          <cell r="J9059">
            <v>0</v>
          </cell>
          <cell r="L9059">
            <v>0</v>
          </cell>
        </row>
        <row r="9060">
          <cell r="A9060">
            <v>0</v>
          </cell>
          <cell r="B9060">
            <v>0</v>
          </cell>
          <cell r="C9060">
            <v>0</v>
          </cell>
          <cell r="D9060">
            <v>0</v>
          </cell>
          <cell r="E9060">
            <v>0</v>
          </cell>
          <cell r="G9060">
            <v>0</v>
          </cell>
          <cell r="H9060">
            <v>0</v>
          </cell>
          <cell r="J9060">
            <v>0</v>
          </cell>
          <cell r="L9060">
            <v>0</v>
          </cell>
        </row>
        <row r="9061">
          <cell r="A9061">
            <v>0</v>
          </cell>
          <cell r="B9061">
            <v>0</v>
          </cell>
          <cell r="C9061">
            <v>0</v>
          </cell>
          <cell r="D9061">
            <v>0</v>
          </cell>
          <cell r="E9061">
            <v>0</v>
          </cell>
          <cell r="G9061">
            <v>0</v>
          </cell>
          <cell r="H9061">
            <v>0</v>
          </cell>
          <cell r="J9061">
            <v>0</v>
          </cell>
          <cell r="L9061">
            <v>0</v>
          </cell>
        </row>
        <row r="9062">
          <cell r="A9062">
            <v>0</v>
          </cell>
          <cell r="B9062">
            <v>0</v>
          </cell>
          <cell r="C9062">
            <v>0</v>
          </cell>
          <cell r="D9062">
            <v>0</v>
          </cell>
          <cell r="E9062">
            <v>0</v>
          </cell>
          <cell r="G9062">
            <v>0</v>
          </cell>
          <cell r="H9062">
            <v>0</v>
          </cell>
          <cell r="J9062">
            <v>0</v>
          </cell>
          <cell r="L9062">
            <v>0</v>
          </cell>
        </row>
        <row r="9063">
          <cell r="A9063">
            <v>0</v>
          </cell>
          <cell r="B9063">
            <v>0</v>
          </cell>
          <cell r="C9063">
            <v>0</v>
          </cell>
          <cell r="D9063">
            <v>0</v>
          </cell>
          <cell r="E9063">
            <v>0</v>
          </cell>
          <cell r="G9063">
            <v>0</v>
          </cell>
          <cell r="H9063">
            <v>0</v>
          </cell>
          <cell r="J9063">
            <v>0</v>
          </cell>
          <cell r="L9063">
            <v>0</v>
          </cell>
        </row>
        <row r="9064">
          <cell r="A9064">
            <v>0</v>
          </cell>
          <cell r="B9064">
            <v>0</v>
          </cell>
          <cell r="C9064">
            <v>0</v>
          </cell>
          <cell r="D9064">
            <v>0</v>
          </cell>
          <cell r="E9064">
            <v>0</v>
          </cell>
          <cell r="G9064">
            <v>0</v>
          </cell>
          <cell r="H9064">
            <v>0</v>
          </cell>
          <cell r="J9064">
            <v>0</v>
          </cell>
          <cell r="L9064">
            <v>0</v>
          </cell>
        </row>
        <row r="9065">
          <cell r="A9065">
            <v>0</v>
          </cell>
          <cell r="B9065">
            <v>0</v>
          </cell>
          <cell r="C9065">
            <v>0</v>
          </cell>
          <cell r="D9065">
            <v>0</v>
          </cell>
          <cell r="E9065">
            <v>0</v>
          </cell>
          <cell r="G9065">
            <v>0</v>
          </cell>
          <cell r="H9065">
            <v>0</v>
          </cell>
          <cell r="J9065">
            <v>0</v>
          </cell>
          <cell r="L9065">
            <v>0</v>
          </cell>
        </row>
        <row r="9066">
          <cell r="A9066">
            <v>0</v>
          </cell>
          <cell r="B9066">
            <v>0</v>
          </cell>
          <cell r="C9066">
            <v>0</v>
          </cell>
          <cell r="D9066">
            <v>0</v>
          </cell>
          <cell r="E9066">
            <v>0</v>
          </cell>
          <cell r="G9066">
            <v>0</v>
          </cell>
          <cell r="H9066">
            <v>0</v>
          </cell>
          <cell r="J9066">
            <v>0</v>
          </cell>
          <cell r="L9066">
            <v>0</v>
          </cell>
        </row>
        <row r="9067">
          <cell r="A9067">
            <v>0</v>
          </cell>
          <cell r="B9067">
            <v>0</v>
          </cell>
          <cell r="C9067">
            <v>0</v>
          </cell>
          <cell r="D9067">
            <v>0</v>
          </cell>
          <cell r="E9067">
            <v>0</v>
          </cell>
          <cell r="G9067">
            <v>0</v>
          </cell>
          <cell r="H9067">
            <v>0</v>
          </cell>
          <cell r="J9067">
            <v>0</v>
          </cell>
          <cell r="L9067">
            <v>0</v>
          </cell>
        </row>
        <row r="9068">
          <cell r="A9068">
            <v>0</v>
          </cell>
          <cell r="B9068">
            <v>0</v>
          </cell>
          <cell r="C9068">
            <v>0</v>
          </cell>
          <cell r="D9068">
            <v>0</v>
          </cell>
          <cell r="E9068">
            <v>0</v>
          </cell>
          <cell r="G9068">
            <v>0</v>
          </cell>
          <cell r="H9068">
            <v>0</v>
          </cell>
          <cell r="J9068">
            <v>0</v>
          </cell>
          <cell r="L9068">
            <v>0</v>
          </cell>
        </row>
        <row r="9069">
          <cell r="A9069">
            <v>0</v>
          </cell>
          <cell r="B9069">
            <v>0</v>
          </cell>
          <cell r="C9069">
            <v>0</v>
          </cell>
          <cell r="D9069">
            <v>0</v>
          </cell>
          <cell r="E9069">
            <v>0</v>
          </cell>
          <cell r="G9069">
            <v>0</v>
          </cell>
          <cell r="H9069">
            <v>0</v>
          </cell>
          <cell r="J9069">
            <v>0</v>
          </cell>
          <cell r="L9069">
            <v>0</v>
          </cell>
        </row>
        <row r="9070">
          <cell r="A9070">
            <v>0</v>
          </cell>
          <cell r="B9070">
            <v>0</v>
          </cell>
          <cell r="C9070">
            <v>0</v>
          </cell>
          <cell r="D9070">
            <v>0</v>
          </cell>
          <cell r="E9070">
            <v>0</v>
          </cell>
          <cell r="G9070">
            <v>0</v>
          </cell>
          <cell r="H9070">
            <v>0</v>
          </cell>
          <cell r="J9070">
            <v>0</v>
          </cell>
          <cell r="L9070">
            <v>0</v>
          </cell>
        </row>
        <row r="9071">
          <cell r="A9071">
            <v>0</v>
          </cell>
          <cell r="B9071">
            <v>0</v>
          </cell>
          <cell r="C9071">
            <v>0</v>
          </cell>
          <cell r="D9071">
            <v>0</v>
          </cell>
          <cell r="E9071">
            <v>0</v>
          </cell>
          <cell r="G9071">
            <v>0</v>
          </cell>
          <cell r="H9071">
            <v>0</v>
          </cell>
          <cell r="J9071">
            <v>0</v>
          </cell>
          <cell r="L9071">
            <v>0</v>
          </cell>
        </row>
        <row r="9072">
          <cell r="A9072">
            <v>0</v>
          </cell>
          <cell r="B9072">
            <v>0</v>
          </cell>
          <cell r="C9072">
            <v>0</v>
          </cell>
          <cell r="D9072">
            <v>0</v>
          </cell>
          <cell r="E9072">
            <v>0</v>
          </cell>
          <cell r="G9072">
            <v>0</v>
          </cell>
          <cell r="H9072">
            <v>0</v>
          </cell>
          <cell r="J9072">
            <v>0</v>
          </cell>
          <cell r="L9072">
            <v>0</v>
          </cell>
        </row>
        <row r="9073">
          <cell r="A9073">
            <v>0</v>
          </cell>
          <cell r="B9073">
            <v>0</v>
          </cell>
          <cell r="C9073">
            <v>0</v>
          </cell>
          <cell r="D9073">
            <v>0</v>
          </cell>
          <cell r="E9073">
            <v>0</v>
          </cell>
          <cell r="G9073">
            <v>0</v>
          </cell>
          <cell r="H9073">
            <v>0</v>
          </cell>
          <cell r="J9073">
            <v>0</v>
          </cell>
          <cell r="L9073">
            <v>0</v>
          </cell>
        </row>
        <row r="9074">
          <cell r="A9074">
            <v>0</v>
          </cell>
          <cell r="B9074">
            <v>0</v>
          </cell>
          <cell r="C9074">
            <v>0</v>
          </cell>
          <cell r="D9074">
            <v>0</v>
          </cell>
          <cell r="E9074">
            <v>0</v>
          </cell>
          <cell r="G9074">
            <v>0</v>
          </cell>
          <cell r="H9074">
            <v>0</v>
          </cell>
          <cell r="J9074">
            <v>0</v>
          </cell>
          <cell r="L9074">
            <v>0</v>
          </cell>
        </row>
        <row r="9075">
          <cell r="A9075">
            <v>0</v>
          </cell>
          <cell r="B9075">
            <v>0</v>
          </cell>
          <cell r="C9075">
            <v>0</v>
          </cell>
          <cell r="D9075">
            <v>0</v>
          </cell>
          <cell r="E9075">
            <v>0</v>
          </cell>
          <cell r="G9075">
            <v>0</v>
          </cell>
          <cell r="H9075">
            <v>0</v>
          </cell>
          <cell r="J9075">
            <v>0</v>
          </cell>
          <cell r="L9075">
            <v>0</v>
          </cell>
        </row>
        <row r="9076">
          <cell r="A9076">
            <v>0</v>
          </cell>
          <cell r="B9076">
            <v>0</v>
          </cell>
          <cell r="C9076">
            <v>0</v>
          </cell>
          <cell r="D9076">
            <v>0</v>
          </cell>
          <cell r="E9076">
            <v>0</v>
          </cell>
          <cell r="G9076">
            <v>0</v>
          </cell>
          <cell r="H9076">
            <v>0</v>
          </cell>
          <cell r="J9076">
            <v>0</v>
          </cell>
          <cell r="L9076">
            <v>0</v>
          </cell>
        </row>
        <row r="9077">
          <cell r="A9077">
            <v>0</v>
          </cell>
          <cell r="B9077">
            <v>0</v>
          </cell>
          <cell r="C9077">
            <v>0</v>
          </cell>
          <cell r="D9077">
            <v>0</v>
          </cell>
          <cell r="E9077">
            <v>0</v>
          </cell>
          <cell r="G9077">
            <v>0</v>
          </cell>
          <cell r="H9077">
            <v>0</v>
          </cell>
          <cell r="J9077">
            <v>0</v>
          </cell>
          <cell r="L9077">
            <v>0</v>
          </cell>
        </row>
        <row r="9078">
          <cell r="A9078">
            <v>0</v>
          </cell>
          <cell r="B9078">
            <v>0</v>
          </cell>
          <cell r="C9078">
            <v>0</v>
          </cell>
          <cell r="D9078">
            <v>0</v>
          </cell>
          <cell r="E9078">
            <v>0</v>
          </cell>
          <cell r="G9078">
            <v>0</v>
          </cell>
          <cell r="H9078">
            <v>0</v>
          </cell>
          <cell r="J9078">
            <v>0</v>
          </cell>
          <cell r="L9078">
            <v>0</v>
          </cell>
        </row>
        <row r="9079">
          <cell r="A9079">
            <v>0</v>
          </cell>
          <cell r="B9079">
            <v>0</v>
          </cell>
          <cell r="C9079">
            <v>0</v>
          </cell>
          <cell r="D9079">
            <v>0</v>
          </cell>
          <cell r="E9079">
            <v>0</v>
          </cell>
          <cell r="G9079">
            <v>0</v>
          </cell>
          <cell r="H9079">
            <v>0</v>
          </cell>
          <cell r="J9079">
            <v>0</v>
          </cell>
          <cell r="L9079">
            <v>0</v>
          </cell>
        </row>
        <row r="9080">
          <cell r="A9080">
            <v>0</v>
          </cell>
          <cell r="B9080">
            <v>0</v>
          </cell>
          <cell r="C9080">
            <v>0</v>
          </cell>
          <cell r="D9080">
            <v>0</v>
          </cell>
          <cell r="E9080">
            <v>0</v>
          </cell>
          <cell r="G9080">
            <v>0</v>
          </cell>
          <cell r="H9080">
            <v>0</v>
          </cell>
          <cell r="J9080">
            <v>0</v>
          </cell>
          <cell r="L9080">
            <v>0</v>
          </cell>
        </row>
        <row r="9081">
          <cell r="A9081">
            <v>0</v>
          </cell>
          <cell r="B9081">
            <v>0</v>
          </cell>
          <cell r="C9081">
            <v>0</v>
          </cell>
          <cell r="D9081">
            <v>0</v>
          </cell>
          <cell r="E9081">
            <v>0</v>
          </cell>
          <cell r="G9081">
            <v>0</v>
          </cell>
          <cell r="H9081">
            <v>0</v>
          </cell>
          <cell r="J9081">
            <v>0</v>
          </cell>
          <cell r="L9081">
            <v>0</v>
          </cell>
        </row>
        <row r="9082">
          <cell r="A9082">
            <v>0</v>
          </cell>
          <cell r="B9082">
            <v>0</v>
          </cell>
          <cell r="C9082">
            <v>0</v>
          </cell>
          <cell r="D9082">
            <v>0</v>
          </cell>
          <cell r="E9082">
            <v>0</v>
          </cell>
          <cell r="G9082">
            <v>0</v>
          </cell>
          <cell r="H9082">
            <v>0</v>
          </cell>
          <cell r="J9082">
            <v>0</v>
          </cell>
          <cell r="L9082">
            <v>0</v>
          </cell>
        </row>
        <row r="9083">
          <cell r="A9083">
            <v>0</v>
          </cell>
          <cell r="B9083">
            <v>0</v>
          </cell>
          <cell r="C9083">
            <v>0</v>
          </cell>
          <cell r="D9083">
            <v>0</v>
          </cell>
          <cell r="E9083">
            <v>0</v>
          </cell>
          <cell r="G9083">
            <v>0</v>
          </cell>
          <cell r="H9083">
            <v>0</v>
          </cell>
          <cell r="J9083">
            <v>0</v>
          </cell>
          <cell r="L9083">
            <v>0</v>
          </cell>
        </row>
        <row r="9084">
          <cell r="A9084">
            <v>0</v>
          </cell>
          <cell r="B9084">
            <v>0</v>
          </cell>
          <cell r="C9084">
            <v>0</v>
          </cell>
          <cell r="D9084">
            <v>0</v>
          </cell>
          <cell r="E9084">
            <v>0</v>
          </cell>
          <cell r="G9084">
            <v>0</v>
          </cell>
          <cell r="H9084">
            <v>0</v>
          </cell>
          <cell r="J9084">
            <v>0</v>
          </cell>
          <cell r="L9084">
            <v>0</v>
          </cell>
        </row>
        <row r="9085">
          <cell r="A9085">
            <v>0</v>
          </cell>
          <cell r="B9085">
            <v>0</v>
          </cell>
          <cell r="C9085">
            <v>0</v>
          </cell>
          <cell r="D9085">
            <v>0</v>
          </cell>
          <cell r="E9085">
            <v>0</v>
          </cell>
          <cell r="G9085">
            <v>0</v>
          </cell>
          <cell r="H9085">
            <v>0</v>
          </cell>
          <cell r="J9085">
            <v>0</v>
          </cell>
          <cell r="L9085">
            <v>0</v>
          </cell>
        </row>
        <row r="9086">
          <cell r="A9086">
            <v>0</v>
          </cell>
          <cell r="B9086">
            <v>0</v>
          </cell>
          <cell r="C9086">
            <v>0</v>
          </cell>
          <cell r="D9086">
            <v>0</v>
          </cell>
          <cell r="E9086">
            <v>0</v>
          </cell>
          <cell r="G9086">
            <v>0</v>
          </cell>
          <cell r="H9086">
            <v>0</v>
          </cell>
          <cell r="J9086">
            <v>0</v>
          </cell>
          <cell r="L9086">
            <v>0</v>
          </cell>
        </row>
        <row r="9087">
          <cell r="A9087">
            <v>0</v>
          </cell>
          <cell r="B9087">
            <v>0</v>
          </cell>
          <cell r="C9087">
            <v>0</v>
          </cell>
          <cell r="D9087">
            <v>0</v>
          </cell>
          <cell r="E9087">
            <v>0</v>
          </cell>
          <cell r="G9087">
            <v>0</v>
          </cell>
          <cell r="H9087">
            <v>0</v>
          </cell>
          <cell r="J9087">
            <v>0</v>
          </cell>
          <cell r="L9087">
            <v>0</v>
          </cell>
        </row>
        <row r="9088">
          <cell r="A9088">
            <v>0</v>
          </cell>
          <cell r="B9088">
            <v>0</v>
          </cell>
          <cell r="C9088">
            <v>0</v>
          </cell>
          <cell r="D9088">
            <v>0</v>
          </cell>
          <cell r="E9088">
            <v>0</v>
          </cell>
          <cell r="G9088">
            <v>0</v>
          </cell>
          <cell r="H9088">
            <v>0</v>
          </cell>
          <cell r="J9088">
            <v>0</v>
          </cell>
          <cell r="L9088">
            <v>0</v>
          </cell>
        </row>
        <row r="9089">
          <cell r="A9089">
            <v>0</v>
          </cell>
          <cell r="B9089">
            <v>0</v>
          </cell>
          <cell r="C9089">
            <v>0</v>
          </cell>
          <cell r="D9089">
            <v>0</v>
          </cell>
          <cell r="E9089">
            <v>0</v>
          </cell>
          <cell r="G9089">
            <v>0</v>
          </cell>
          <cell r="H9089">
            <v>0</v>
          </cell>
          <cell r="J9089">
            <v>0</v>
          </cell>
          <cell r="L9089">
            <v>0</v>
          </cell>
        </row>
        <row r="9090">
          <cell r="A9090">
            <v>0</v>
          </cell>
          <cell r="B9090">
            <v>0</v>
          </cell>
          <cell r="C9090">
            <v>0</v>
          </cell>
          <cell r="D9090">
            <v>0</v>
          </cell>
          <cell r="E9090">
            <v>0</v>
          </cell>
          <cell r="G9090">
            <v>0</v>
          </cell>
          <cell r="H9090">
            <v>0</v>
          </cell>
          <cell r="J9090">
            <v>0</v>
          </cell>
          <cell r="L9090">
            <v>0</v>
          </cell>
        </row>
        <row r="9091">
          <cell r="A9091">
            <v>0</v>
          </cell>
          <cell r="B9091">
            <v>0</v>
          </cell>
          <cell r="C9091">
            <v>0</v>
          </cell>
          <cell r="D9091">
            <v>0</v>
          </cell>
          <cell r="E9091">
            <v>0</v>
          </cell>
          <cell r="G9091">
            <v>0</v>
          </cell>
          <cell r="H9091">
            <v>0</v>
          </cell>
          <cell r="J9091">
            <v>0</v>
          </cell>
          <cell r="L9091">
            <v>0</v>
          </cell>
        </row>
        <row r="9092">
          <cell r="A9092">
            <v>0</v>
          </cell>
          <cell r="B9092">
            <v>0</v>
          </cell>
          <cell r="C9092">
            <v>0</v>
          </cell>
          <cell r="D9092">
            <v>0</v>
          </cell>
          <cell r="E9092">
            <v>0</v>
          </cell>
          <cell r="G9092">
            <v>0</v>
          </cell>
          <cell r="H9092">
            <v>0</v>
          </cell>
          <cell r="J9092">
            <v>0</v>
          </cell>
          <cell r="L9092">
            <v>0</v>
          </cell>
        </row>
        <row r="9093">
          <cell r="A9093">
            <v>0</v>
          </cell>
          <cell r="B9093">
            <v>0</v>
          </cell>
          <cell r="C9093">
            <v>0</v>
          </cell>
          <cell r="D9093">
            <v>0</v>
          </cell>
          <cell r="E9093">
            <v>0</v>
          </cell>
          <cell r="G9093">
            <v>0</v>
          </cell>
          <cell r="H9093">
            <v>0</v>
          </cell>
          <cell r="J9093">
            <v>0</v>
          </cell>
          <cell r="L9093">
            <v>0</v>
          </cell>
        </row>
        <row r="9094">
          <cell r="A9094">
            <v>0</v>
          </cell>
          <cell r="B9094">
            <v>0</v>
          </cell>
          <cell r="C9094">
            <v>0</v>
          </cell>
          <cell r="D9094">
            <v>0</v>
          </cell>
          <cell r="E9094">
            <v>0</v>
          </cell>
          <cell r="G9094">
            <v>0</v>
          </cell>
          <cell r="H9094">
            <v>0</v>
          </cell>
          <cell r="J9094">
            <v>0</v>
          </cell>
          <cell r="L9094">
            <v>0</v>
          </cell>
        </row>
        <row r="9095">
          <cell r="A9095">
            <v>0</v>
          </cell>
          <cell r="B9095">
            <v>0</v>
          </cell>
          <cell r="C9095">
            <v>0</v>
          </cell>
          <cell r="D9095">
            <v>0</v>
          </cell>
          <cell r="E9095">
            <v>0</v>
          </cell>
          <cell r="G9095">
            <v>0</v>
          </cell>
          <cell r="H9095">
            <v>0</v>
          </cell>
          <cell r="J9095">
            <v>0</v>
          </cell>
          <cell r="L9095">
            <v>0</v>
          </cell>
        </row>
        <row r="9096">
          <cell r="A9096">
            <v>0</v>
          </cell>
          <cell r="B9096">
            <v>0</v>
          </cell>
          <cell r="C9096">
            <v>0</v>
          </cell>
          <cell r="D9096">
            <v>0</v>
          </cell>
          <cell r="E9096">
            <v>0</v>
          </cell>
          <cell r="G9096">
            <v>0</v>
          </cell>
          <cell r="H9096">
            <v>0</v>
          </cell>
          <cell r="J9096">
            <v>0</v>
          </cell>
          <cell r="L9096">
            <v>0</v>
          </cell>
        </row>
        <row r="9097">
          <cell r="A9097">
            <v>0</v>
          </cell>
          <cell r="B9097">
            <v>0</v>
          </cell>
          <cell r="C9097">
            <v>0</v>
          </cell>
          <cell r="D9097">
            <v>0</v>
          </cell>
          <cell r="E9097">
            <v>0</v>
          </cell>
          <cell r="G9097">
            <v>0</v>
          </cell>
          <cell r="H9097">
            <v>0</v>
          </cell>
          <cell r="J9097">
            <v>0</v>
          </cell>
          <cell r="L9097">
            <v>0</v>
          </cell>
        </row>
        <row r="9098">
          <cell r="A9098">
            <v>0</v>
          </cell>
          <cell r="B9098">
            <v>0</v>
          </cell>
          <cell r="C9098">
            <v>0</v>
          </cell>
          <cell r="D9098">
            <v>0</v>
          </cell>
          <cell r="E9098">
            <v>0</v>
          </cell>
          <cell r="G9098">
            <v>0</v>
          </cell>
          <cell r="H9098">
            <v>0</v>
          </cell>
          <cell r="J9098">
            <v>0</v>
          </cell>
          <cell r="L9098">
            <v>0</v>
          </cell>
        </row>
        <row r="9099">
          <cell r="A9099">
            <v>0</v>
          </cell>
          <cell r="B9099">
            <v>0</v>
          </cell>
          <cell r="C9099">
            <v>0</v>
          </cell>
          <cell r="D9099">
            <v>0</v>
          </cell>
          <cell r="E9099">
            <v>0</v>
          </cell>
          <cell r="G9099">
            <v>0</v>
          </cell>
          <cell r="H9099">
            <v>0</v>
          </cell>
          <cell r="J9099">
            <v>0</v>
          </cell>
          <cell r="L9099">
            <v>0</v>
          </cell>
        </row>
        <row r="9100">
          <cell r="A9100">
            <v>0</v>
          </cell>
          <cell r="B9100">
            <v>0</v>
          </cell>
          <cell r="C9100">
            <v>0</v>
          </cell>
          <cell r="D9100">
            <v>0</v>
          </cell>
          <cell r="E9100">
            <v>0</v>
          </cell>
          <cell r="G9100">
            <v>0</v>
          </cell>
          <cell r="H9100">
            <v>0</v>
          </cell>
          <cell r="J9100">
            <v>0</v>
          </cell>
          <cell r="L9100">
            <v>0</v>
          </cell>
        </row>
        <row r="9101">
          <cell r="A9101">
            <v>0</v>
          </cell>
          <cell r="B9101">
            <v>0</v>
          </cell>
          <cell r="C9101">
            <v>0</v>
          </cell>
          <cell r="D9101">
            <v>0</v>
          </cell>
          <cell r="E9101">
            <v>0</v>
          </cell>
          <cell r="G9101">
            <v>0</v>
          </cell>
          <cell r="H9101">
            <v>0</v>
          </cell>
          <cell r="J9101">
            <v>0</v>
          </cell>
          <cell r="L9101">
            <v>0</v>
          </cell>
        </row>
        <row r="9102">
          <cell r="A9102">
            <v>0</v>
          </cell>
          <cell r="B9102">
            <v>0</v>
          </cell>
          <cell r="C9102">
            <v>0</v>
          </cell>
          <cell r="D9102">
            <v>0</v>
          </cell>
          <cell r="E9102">
            <v>0</v>
          </cell>
          <cell r="G9102">
            <v>0</v>
          </cell>
          <cell r="H9102">
            <v>0</v>
          </cell>
          <cell r="J9102">
            <v>0</v>
          </cell>
          <cell r="L9102">
            <v>0</v>
          </cell>
        </row>
        <row r="9103">
          <cell r="A9103">
            <v>0</v>
          </cell>
          <cell r="B9103">
            <v>0</v>
          </cell>
          <cell r="C9103">
            <v>0</v>
          </cell>
          <cell r="D9103">
            <v>0</v>
          </cell>
          <cell r="E9103">
            <v>0</v>
          </cell>
          <cell r="G9103">
            <v>0</v>
          </cell>
          <cell r="H9103">
            <v>0</v>
          </cell>
          <cell r="J9103">
            <v>0</v>
          </cell>
          <cell r="L9103">
            <v>0</v>
          </cell>
        </row>
        <row r="9104">
          <cell r="A9104">
            <v>0</v>
          </cell>
          <cell r="B9104">
            <v>0</v>
          </cell>
          <cell r="C9104">
            <v>0</v>
          </cell>
          <cell r="D9104">
            <v>0</v>
          </cell>
          <cell r="E9104">
            <v>0</v>
          </cell>
          <cell r="G9104">
            <v>0</v>
          </cell>
          <cell r="H9104">
            <v>0</v>
          </cell>
          <cell r="J9104">
            <v>0</v>
          </cell>
          <cell r="L9104">
            <v>0</v>
          </cell>
        </row>
        <row r="9105">
          <cell r="A9105">
            <v>0</v>
          </cell>
          <cell r="B9105">
            <v>0</v>
          </cell>
          <cell r="C9105">
            <v>0</v>
          </cell>
          <cell r="D9105">
            <v>0</v>
          </cell>
          <cell r="E9105">
            <v>0</v>
          </cell>
          <cell r="G9105">
            <v>0</v>
          </cell>
          <cell r="H9105">
            <v>0</v>
          </cell>
          <cell r="J9105">
            <v>0</v>
          </cell>
          <cell r="L9105">
            <v>0</v>
          </cell>
        </row>
        <row r="9106">
          <cell r="A9106">
            <v>0</v>
          </cell>
          <cell r="B9106">
            <v>0</v>
          </cell>
          <cell r="C9106">
            <v>0</v>
          </cell>
          <cell r="D9106">
            <v>0</v>
          </cell>
          <cell r="E9106">
            <v>0</v>
          </cell>
          <cell r="G9106">
            <v>0</v>
          </cell>
          <cell r="H9106">
            <v>0</v>
          </cell>
          <cell r="J9106">
            <v>0</v>
          </cell>
          <cell r="L9106">
            <v>0</v>
          </cell>
        </row>
        <row r="9107">
          <cell r="A9107">
            <v>0</v>
          </cell>
          <cell r="B9107">
            <v>0</v>
          </cell>
          <cell r="C9107">
            <v>0</v>
          </cell>
          <cell r="D9107">
            <v>0</v>
          </cell>
          <cell r="E9107">
            <v>0</v>
          </cell>
          <cell r="G9107">
            <v>0</v>
          </cell>
          <cell r="H9107">
            <v>0</v>
          </cell>
          <cell r="J9107">
            <v>0</v>
          </cell>
          <cell r="L9107">
            <v>0</v>
          </cell>
        </row>
        <row r="9108">
          <cell r="A9108">
            <v>0</v>
          </cell>
          <cell r="B9108">
            <v>0</v>
          </cell>
          <cell r="C9108">
            <v>0</v>
          </cell>
          <cell r="D9108">
            <v>0</v>
          </cell>
          <cell r="E9108">
            <v>0</v>
          </cell>
          <cell r="G9108">
            <v>0</v>
          </cell>
          <cell r="H9108">
            <v>0</v>
          </cell>
          <cell r="J9108">
            <v>0</v>
          </cell>
          <cell r="L9108">
            <v>0</v>
          </cell>
        </row>
        <row r="9109">
          <cell r="A9109">
            <v>0</v>
          </cell>
          <cell r="B9109">
            <v>0</v>
          </cell>
          <cell r="C9109">
            <v>0</v>
          </cell>
          <cell r="D9109">
            <v>0</v>
          </cell>
          <cell r="E9109">
            <v>0</v>
          </cell>
          <cell r="G9109">
            <v>0</v>
          </cell>
          <cell r="H9109">
            <v>0</v>
          </cell>
          <cell r="J9109">
            <v>0</v>
          </cell>
          <cell r="L9109">
            <v>0</v>
          </cell>
        </row>
        <row r="9110">
          <cell r="A9110">
            <v>0</v>
          </cell>
          <cell r="B9110">
            <v>0</v>
          </cell>
          <cell r="C9110">
            <v>0</v>
          </cell>
          <cell r="D9110">
            <v>0</v>
          </cell>
          <cell r="E9110">
            <v>0</v>
          </cell>
          <cell r="G9110">
            <v>0</v>
          </cell>
          <cell r="H9110">
            <v>0</v>
          </cell>
          <cell r="J9110">
            <v>0</v>
          </cell>
          <cell r="L9110">
            <v>0</v>
          </cell>
        </row>
        <row r="9111">
          <cell r="A9111">
            <v>0</v>
          </cell>
          <cell r="B9111">
            <v>0</v>
          </cell>
          <cell r="C9111">
            <v>0</v>
          </cell>
          <cell r="D9111">
            <v>0</v>
          </cell>
          <cell r="E9111">
            <v>0</v>
          </cell>
          <cell r="G9111">
            <v>0</v>
          </cell>
          <cell r="H9111">
            <v>0</v>
          </cell>
          <cell r="J9111">
            <v>0</v>
          </cell>
          <cell r="L9111">
            <v>0</v>
          </cell>
        </row>
        <row r="9112">
          <cell r="A9112">
            <v>0</v>
          </cell>
          <cell r="B9112">
            <v>0</v>
          </cell>
          <cell r="C9112">
            <v>0</v>
          </cell>
          <cell r="D9112">
            <v>0</v>
          </cell>
          <cell r="E9112">
            <v>0</v>
          </cell>
          <cell r="G9112">
            <v>0</v>
          </cell>
          <cell r="H9112">
            <v>0</v>
          </cell>
          <cell r="J9112">
            <v>0</v>
          </cell>
          <cell r="L9112">
            <v>0</v>
          </cell>
        </row>
        <row r="9113">
          <cell r="A9113">
            <v>0</v>
          </cell>
          <cell r="B9113">
            <v>0</v>
          </cell>
          <cell r="C9113">
            <v>0</v>
          </cell>
          <cell r="D9113">
            <v>0</v>
          </cell>
          <cell r="E9113">
            <v>0</v>
          </cell>
          <cell r="G9113">
            <v>0</v>
          </cell>
          <cell r="H9113">
            <v>0</v>
          </cell>
          <cell r="J9113">
            <v>0</v>
          </cell>
          <cell r="L9113">
            <v>0</v>
          </cell>
        </row>
        <row r="9114">
          <cell r="A9114">
            <v>0</v>
          </cell>
          <cell r="B9114">
            <v>0</v>
          </cell>
          <cell r="C9114">
            <v>0</v>
          </cell>
          <cell r="D9114">
            <v>0</v>
          </cell>
          <cell r="E9114">
            <v>0</v>
          </cell>
          <cell r="G9114">
            <v>0</v>
          </cell>
          <cell r="H9114">
            <v>0</v>
          </cell>
          <cell r="J9114">
            <v>0</v>
          </cell>
          <cell r="L9114">
            <v>0</v>
          </cell>
        </row>
        <row r="9115">
          <cell r="A9115">
            <v>0</v>
          </cell>
          <cell r="B9115">
            <v>0</v>
          </cell>
          <cell r="C9115">
            <v>0</v>
          </cell>
          <cell r="D9115">
            <v>0</v>
          </cell>
          <cell r="E9115">
            <v>0</v>
          </cell>
          <cell r="G9115">
            <v>0</v>
          </cell>
          <cell r="H9115">
            <v>0</v>
          </cell>
          <cell r="J9115">
            <v>0</v>
          </cell>
          <cell r="L9115">
            <v>0</v>
          </cell>
        </row>
        <row r="9116">
          <cell r="A9116">
            <v>0</v>
          </cell>
          <cell r="B9116">
            <v>0</v>
          </cell>
          <cell r="C9116">
            <v>0</v>
          </cell>
          <cell r="D9116">
            <v>0</v>
          </cell>
          <cell r="E9116">
            <v>0</v>
          </cell>
          <cell r="G9116">
            <v>0</v>
          </cell>
          <cell r="H9116">
            <v>0</v>
          </cell>
          <cell r="J9116">
            <v>0</v>
          </cell>
          <cell r="L9116">
            <v>0</v>
          </cell>
        </row>
        <row r="9117">
          <cell r="A9117">
            <v>0</v>
          </cell>
          <cell r="B9117">
            <v>0</v>
          </cell>
          <cell r="C9117">
            <v>0</v>
          </cell>
          <cell r="D9117">
            <v>0</v>
          </cell>
          <cell r="E9117">
            <v>0</v>
          </cell>
          <cell r="G9117">
            <v>0</v>
          </cell>
          <cell r="H9117">
            <v>0</v>
          </cell>
          <cell r="J9117">
            <v>0</v>
          </cell>
          <cell r="L9117">
            <v>0</v>
          </cell>
        </row>
        <row r="9118">
          <cell r="A9118">
            <v>0</v>
          </cell>
          <cell r="B9118">
            <v>0</v>
          </cell>
          <cell r="C9118">
            <v>0</v>
          </cell>
          <cell r="D9118">
            <v>0</v>
          </cell>
          <cell r="E9118">
            <v>0</v>
          </cell>
          <cell r="G9118">
            <v>0</v>
          </cell>
          <cell r="H9118">
            <v>0</v>
          </cell>
          <cell r="J9118">
            <v>0</v>
          </cell>
          <cell r="L9118">
            <v>0</v>
          </cell>
        </row>
        <row r="9119">
          <cell r="A9119">
            <v>0</v>
          </cell>
          <cell r="B9119">
            <v>0</v>
          </cell>
          <cell r="C9119">
            <v>0</v>
          </cell>
          <cell r="D9119">
            <v>0</v>
          </cell>
          <cell r="E9119">
            <v>0</v>
          </cell>
          <cell r="G9119">
            <v>0</v>
          </cell>
          <cell r="H9119">
            <v>0</v>
          </cell>
          <cell r="J9119">
            <v>0</v>
          </cell>
          <cell r="L9119">
            <v>0</v>
          </cell>
        </row>
        <row r="9120">
          <cell r="A9120">
            <v>0</v>
          </cell>
          <cell r="B9120">
            <v>0</v>
          </cell>
          <cell r="C9120">
            <v>0</v>
          </cell>
          <cell r="D9120">
            <v>0</v>
          </cell>
          <cell r="E9120">
            <v>0</v>
          </cell>
          <cell r="G9120">
            <v>0</v>
          </cell>
          <cell r="H9120">
            <v>0</v>
          </cell>
          <cell r="J9120">
            <v>0</v>
          </cell>
          <cell r="L9120">
            <v>0</v>
          </cell>
        </row>
        <row r="9121">
          <cell r="A9121">
            <v>0</v>
          </cell>
          <cell r="B9121">
            <v>0</v>
          </cell>
          <cell r="C9121">
            <v>0</v>
          </cell>
          <cell r="D9121">
            <v>0</v>
          </cell>
          <cell r="E9121">
            <v>0</v>
          </cell>
          <cell r="G9121">
            <v>0</v>
          </cell>
          <cell r="H9121">
            <v>0</v>
          </cell>
          <cell r="J9121">
            <v>0</v>
          </cell>
          <cell r="L9121">
            <v>0</v>
          </cell>
        </row>
        <row r="9122">
          <cell r="A9122">
            <v>0</v>
          </cell>
          <cell r="B9122">
            <v>0</v>
          </cell>
          <cell r="C9122">
            <v>0</v>
          </cell>
          <cell r="D9122">
            <v>0</v>
          </cell>
          <cell r="E9122">
            <v>0</v>
          </cell>
          <cell r="G9122">
            <v>0</v>
          </cell>
          <cell r="H9122">
            <v>0</v>
          </cell>
          <cell r="J9122">
            <v>0</v>
          </cell>
          <cell r="L9122">
            <v>0</v>
          </cell>
        </row>
        <row r="9123">
          <cell r="A9123">
            <v>0</v>
          </cell>
          <cell r="B9123">
            <v>0</v>
          </cell>
          <cell r="C9123">
            <v>0</v>
          </cell>
          <cell r="D9123">
            <v>0</v>
          </cell>
          <cell r="E9123">
            <v>0</v>
          </cell>
          <cell r="G9123">
            <v>0</v>
          </cell>
          <cell r="H9123">
            <v>0</v>
          </cell>
          <cell r="J9123">
            <v>0</v>
          </cell>
          <cell r="L9123">
            <v>0</v>
          </cell>
        </row>
        <row r="9124">
          <cell r="A9124">
            <v>0</v>
          </cell>
          <cell r="B9124">
            <v>0</v>
          </cell>
          <cell r="C9124">
            <v>0</v>
          </cell>
          <cell r="D9124">
            <v>0</v>
          </cell>
          <cell r="E9124">
            <v>0</v>
          </cell>
          <cell r="G9124">
            <v>0</v>
          </cell>
          <cell r="H9124">
            <v>0</v>
          </cell>
          <cell r="J9124">
            <v>0</v>
          </cell>
          <cell r="L9124">
            <v>0</v>
          </cell>
        </row>
        <row r="9125">
          <cell r="A9125">
            <v>0</v>
          </cell>
          <cell r="B9125">
            <v>0</v>
          </cell>
          <cell r="C9125">
            <v>0</v>
          </cell>
          <cell r="D9125">
            <v>0</v>
          </cell>
          <cell r="E9125">
            <v>0</v>
          </cell>
          <cell r="G9125">
            <v>0</v>
          </cell>
          <cell r="H9125">
            <v>0</v>
          </cell>
          <cell r="J9125">
            <v>0</v>
          </cell>
          <cell r="L9125">
            <v>0</v>
          </cell>
        </row>
        <row r="9126">
          <cell r="A9126">
            <v>0</v>
          </cell>
          <cell r="B9126">
            <v>0</v>
          </cell>
          <cell r="C9126">
            <v>0</v>
          </cell>
          <cell r="D9126">
            <v>0</v>
          </cell>
          <cell r="E9126">
            <v>0</v>
          </cell>
          <cell r="G9126">
            <v>0</v>
          </cell>
          <cell r="H9126">
            <v>0</v>
          </cell>
          <cell r="J9126">
            <v>0</v>
          </cell>
          <cell r="L9126">
            <v>0</v>
          </cell>
        </row>
        <row r="9127">
          <cell r="A9127">
            <v>0</v>
          </cell>
          <cell r="B9127">
            <v>0</v>
          </cell>
          <cell r="C9127">
            <v>0</v>
          </cell>
          <cell r="D9127">
            <v>0</v>
          </cell>
          <cell r="E9127">
            <v>0</v>
          </cell>
          <cell r="G9127">
            <v>0</v>
          </cell>
          <cell r="H9127">
            <v>0</v>
          </cell>
          <cell r="J9127">
            <v>0</v>
          </cell>
          <cell r="L9127">
            <v>0</v>
          </cell>
        </row>
        <row r="9128">
          <cell r="A9128">
            <v>0</v>
          </cell>
          <cell r="B9128">
            <v>0</v>
          </cell>
          <cell r="C9128">
            <v>0</v>
          </cell>
          <cell r="D9128">
            <v>0</v>
          </cell>
          <cell r="E9128">
            <v>0</v>
          </cell>
          <cell r="G9128">
            <v>0</v>
          </cell>
          <cell r="H9128">
            <v>0</v>
          </cell>
          <cell r="J9128">
            <v>0</v>
          </cell>
          <cell r="L9128">
            <v>0</v>
          </cell>
        </row>
        <row r="9129">
          <cell r="A9129">
            <v>0</v>
          </cell>
          <cell r="B9129">
            <v>0</v>
          </cell>
          <cell r="C9129">
            <v>0</v>
          </cell>
          <cell r="D9129">
            <v>0</v>
          </cell>
          <cell r="E9129">
            <v>0</v>
          </cell>
          <cell r="G9129">
            <v>0</v>
          </cell>
          <cell r="H9129">
            <v>0</v>
          </cell>
          <cell r="J9129">
            <v>0</v>
          </cell>
          <cell r="L9129">
            <v>0</v>
          </cell>
        </row>
        <row r="9130">
          <cell r="A9130">
            <v>0</v>
          </cell>
          <cell r="B9130">
            <v>0</v>
          </cell>
          <cell r="C9130">
            <v>0</v>
          </cell>
          <cell r="D9130">
            <v>0</v>
          </cell>
          <cell r="E9130">
            <v>0</v>
          </cell>
          <cell r="G9130">
            <v>0</v>
          </cell>
          <cell r="H9130">
            <v>0</v>
          </cell>
          <cell r="J9130">
            <v>0</v>
          </cell>
          <cell r="L9130">
            <v>0</v>
          </cell>
        </row>
        <row r="9131">
          <cell r="A9131">
            <v>0</v>
          </cell>
          <cell r="B9131">
            <v>0</v>
          </cell>
          <cell r="C9131">
            <v>0</v>
          </cell>
          <cell r="D9131">
            <v>0</v>
          </cell>
          <cell r="E9131">
            <v>0</v>
          </cell>
          <cell r="G9131">
            <v>0</v>
          </cell>
          <cell r="H9131">
            <v>0</v>
          </cell>
          <cell r="J9131">
            <v>0</v>
          </cell>
          <cell r="L9131">
            <v>0</v>
          </cell>
        </row>
        <row r="9132">
          <cell r="A9132">
            <v>0</v>
          </cell>
          <cell r="B9132">
            <v>0</v>
          </cell>
          <cell r="C9132">
            <v>0</v>
          </cell>
          <cell r="D9132">
            <v>0</v>
          </cell>
          <cell r="E9132">
            <v>0</v>
          </cell>
          <cell r="G9132">
            <v>0</v>
          </cell>
          <cell r="H9132">
            <v>0</v>
          </cell>
          <cell r="J9132">
            <v>0</v>
          </cell>
          <cell r="L9132">
            <v>0</v>
          </cell>
        </row>
        <row r="9133">
          <cell r="A9133">
            <v>0</v>
          </cell>
          <cell r="B9133">
            <v>0</v>
          </cell>
          <cell r="C9133">
            <v>0</v>
          </cell>
          <cell r="D9133">
            <v>0</v>
          </cell>
          <cell r="E9133">
            <v>0</v>
          </cell>
          <cell r="G9133">
            <v>0</v>
          </cell>
          <cell r="H9133">
            <v>0</v>
          </cell>
          <cell r="J9133">
            <v>0</v>
          </cell>
          <cell r="L9133">
            <v>0</v>
          </cell>
        </row>
        <row r="9134">
          <cell r="A9134">
            <v>0</v>
          </cell>
          <cell r="B9134">
            <v>0</v>
          </cell>
          <cell r="C9134">
            <v>0</v>
          </cell>
          <cell r="D9134">
            <v>0</v>
          </cell>
          <cell r="E9134">
            <v>0</v>
          </cell>
          <cell r="G9134">
            <v>0</v>
          </cell>
          <cell r="H9134">
            <v>0</v>
          </cell>
          <cell r="J9134">
            <v>0</v>
          </cell>
          <cell r="L9134">
            <v>0</v>
          </cell>
        </row>
        <row r="9135">
          <cell r="A9135">
            <v>0</v>
          </cell>
          <cell r="B9135">
            <v>0</v>
          </cell>
          <cell r="C9135">
            <v>0</v>
          </cell>
          <cell r="D9135">
            <v>0</v>
          </cell>
          <cell r="E9135">
            <v>0</v>
          </cell>
          <cell r="G9135">
            <v>0</v>
          </cell>
          <cell r="H9135">
            <v>0</v>
          </cell>
          <cell r="J9135">
            <v>0</v>
          </cell>
          <cell r="L9135">
            <v>0</v>
          </cell>
        </row>
        <row r="9136">
          <cell r="A9136">
            <v>0</v>
          </cell>
          <cell r="B9136">
            <v>0</v>
          </cell>
          <cell r="C9136">
            <v>0</v>
          </cell>
          <cell r="D9136">
            <v>0</v>
          </cell>
          <cell r="E9136">
            <v>0</v>
          </cell>
          <cell r="G9136">
            <v>0</v>
          </cell>
          <cell r="H9136">
            <v>0</v>
          </cell>
          <cell r="J9136">
            <v>0</v>
          </cell>
          <cell r="L9136">
            <v>0</v>
          </cell>
        </row>
        <row r="9137">
          <cell r="A9137">
            <v>0</v>
          </cell>
          <cell r="B9137">
            <v>0</v>
          </cell>
          <cell r="C9137">
            <v>0</v>
          </cell>
          <cell r="D9137">
            <v>0</v>
          </cell>
          <cell r="E9137">
            <v>0</v>
          </cell>
          <cell r="G9137">
            <v>0</v>
          </cell>
          <cell r="H9137">
            <v>0</v>
          </cell>
          <cell r="J9137">
            <v>0</v>
          </cell>
          <cell r="L9137">
            <v>0</v>
          </cell>
        </row>
        <row r="9138">
          <cell r="A9138">
            <v>0</v>
          </cell>
          <cell r="B9138">
            <v>0</v>
          </cell>
          <cell r="C9138">
            <v>0</v>
          </cell>
          <cell r="D9138">
            <v>0</v>
          </cell>
          <cell r="E9138">
            <v>0</v>
          </cell>
          <cell r="G9138">
            <v>0</v>
          </cell>
          <cell r="H9138">
            <v>0</v>
          </cell>
          <cell r="J9138">
            <v>0</v>
          </cell>
          <cell r="L9138">
            <v>0</v>
          </cell>
        </row>
        <row r="9139">
          <cell r="A9139">
            <v>0</v>
          </cell>
          <cell r="B9139">
            <v>0</v>
          </cell>
          <cell r="C9139">
            <v>0</v>
          </cell>
          <cell r="D9139">
            <v>0</v>
          </cell>
          <cell r="E9139">
            <v>0</v>
          </cell>
          <cell r="G9139">
            <v>0</v>
          </cell>
          <cell r="H9139">
            <v>0</v>
          </cell>
          <cell r="J9139">
            <v>0</v>
          </cell>
          <cell r="L9139">
            <v>0</v>
          </cell>
        </row>
        <row r="9140">
          <cell r="A9140">
            <v>0</v>
          </cell>
          <cell r="B9140">
            <v>0</v>
          </cell>
          <cell r="C9140">
            <v>0</v>
          </cell>
          <cell r="D9140">
            <v>0</v>
          </cell>
          <cell r="E9140">
            <v>0</v>
          </cell>
          <cell r="G9140">
            <v>0</v>
          </cell>
          <cell r="H9140">
            <v>0</v>
          </cell>
          <cell r="J9140">
            <v>0</v>
          </cell>
          <cell r="L9140">
            <v>0</v>
          </cell>
        </row>
        <row r="9141">
          <cell r="A9141">
            <v>0</v>
          </cell>
          <cell r="B9141">
            <v>0</v>
          </cell>
          <cell r="C9141">
            <v>0</v>
          </cell>
          <cell r="D9141">
            <v>0</v>
          </cell>
          <cell r="E9141">
            <v>0</v>
          </cell>
          <cell r="G9141">
            <v>0</v>
          </cell>
          <cell r="H9141">
            <v>0</v>
          </cell>
          <cell r="J9141">
            <v>0</v>
          </cell>
          <cell r="L9141">
            <v>0</v>
          </cell>
        </row>
        <row r="9142">
          <cell r="A9142">
            <v>0</v>
          </cell>
          <cell r="B9142">
            <v>0</v>
          </cell>
          <cell r="C9142">
            <v>0</v>
          </cell>
          <cell r="D9142">
            <v>0</v>
          </cell>
          <cell r="E9142">
            <v>0</v>
          </cell>
          <cell r="G9142">
            <v>0</v>
          </cell>
          <cell r="H9142">
            <v>0</v>
          </cell>
          <cell r="J9142">
            <v>0</v>
          </cell>
          <cell r="L9142">
            <v>0</v>
          </cell>
        </row>
        <row r="9143">
          <cell r="A9143">
            <v>0</v>
          </cell>
          <cell r="B9143">
            <v>0</v>
          </cell>
          <cell r="C9143">
            <v>0</v>
          </cell>
          <cell r="D9143">
            <v>0</v>
          </cell>
          <cell r="E9143">
            <v>0</v>
          </cell>
          <cell r="G9143">
            <v>0</v>
          </cell>
          <cell r="H9143">
            <v>0</v>
          </cell>
          <cell r="J9143">
            <v>0</v>
          </cell>
          <cell r="L9143">
            <v>0</v>
          </cell>
        </row>
        <row r="9144">
          <cell r="A9144">
            <v>0</v>
          </cell>
          <cell r="B9144">
            <v>0</v>
          </cell>
          <cell r="C9144">
            <v>0</v>
          </cell>
          <cell r="D9144">
            <v>0</v>
          </cell>
          <cell r="E9144">
            <v>0</v>
          </cell>
          <cell r="G9144">
            <v>0</v>
          </cell>
          <cell r="H9144">
            <v>0</v>
          </cell>
          <cell r="J9144">
            <v>0</v>
          </cell>
          <cell r="L9144">
            <v>0</v>
          </cell>
        </row>
        <row r="9145">
          <cell r="A9145">
            <v>0</v>
          </cell>
          <cell r="B9145">
            <v>0</v>
          </cell>
          <cell r="C9145">
            <v>0</v>
          </cell>
          <cell r="D9145">
            <v>0</v>
          </cell>
          <cell r="E9145">
            <v>0</v>
          </cell>
          <cell r="G9145">
            <v>0</v>
          </cell>
          <cell r="H9145">
            <v>0</v>
          </cell>
          <cell r="J9145">
            <v>0</v>
          </cell>
          <cell r="L9145">
            <v>0</v>
          </cell>
        </row>
        <row r="9146">
          <cell r="A9146">
            <v>0</v>
          </cell>
          <cell r="B9146">
            <v>0</v>
          </cell>
          <cell r="C9146">
            <v>0</v>
          </cell>
          <cell r="D9146">
            <v>0</v>
          </cell>
          <cell r="E9146">
            <v>0</v>
          </cell>
          <cell r="G9146">
            <v>0</v>
          </cell>
          <cell r="H9146">
            <v>0</v>
          </cell>
          <cell r="J9146">
            <v>0</v>
          </cell>
          <cell r="L9146">
            <v>0</v>
          </cell>
        </row>
        <row r="9147">
          <cell r="A9147">
            <v>0</v>
          </cell>
          <cell r="B9147">
            <v>0</v>
          </cell>
          <cell r="C9147">
            <v>0</v>
          </cell>
          <cell r="D9147">
            <v>0</v>
          </cell>
          <cell r="E9147">
            <v>0</v>
          </cell>
          <cell r="G9147">
            <v>0</v>
          </cell>
          <cell r="H9147">
            <v>0</v>
          </cell>
          <cell r="J9147">
            <v>0</v>
          </cell>
          <cell r="L9147">
            <v>0</v>
          </cell>
        </row>
        <row r="9148">
          <cell r="A9148">
            <v>0</v>
          </cell>
          <cell r="B9148">
            <v>0</v>
          </cell>
          <cell r="C9148">
            <v>0</v>
          </cell>
          <cell r="D9148">
            <v>0</v>
          </cell>
          <cell r="E9148">
            <v>0</v>
          </cell>
          <cell r="G9148">
            <v>0</v>
          </cell>
          <cell r="H9148">
            <v>0</v>
          </cell>
          <cell r="J9148">
            <v>0</v>
          </cell>
          <cell r="L9148">
            <v>0</v>
          </cell>
        </row>
        <row r="9149">
          <cell r="A9149">
            <v>0</v>
          </cell>
          <cell r="B9149">
            <v>0</v>
          </cell>
          <cell r="C9149">
            <v>0</v>
          </cell>
          <cell r="D9149">
            <v>0</v>
          </cell>
          <cell r="E9149">
            <v>0</v>
          </cell>
          <cell r="G9149">
            <v>0</v>
          </cell>
          <cell r="H9149">
            <v>0</v>
          </cell>
          <cell r="J9149">
            <v>0</v>
          </cell>
          <cell r="L9149">
            <v>0</v>
          </cell>
        </row>
        <row r="9150">
          <cell r="A9150">
            <v>0</v>
          </cell>
          <cell r="B9150">
            <v>0</v>
          </cell>
          <cell r="C9150">
            <v>0</v>
          </cell>
          <cell r="D9150">
            <v>0</v>
          </cell>
          <cell r="E9150">
            <v>0</v>
          </cell>
          <cell r="G9150">
            <v>0</v>
          </cell>
          <cell r="H9150">
            <v>0</v>
          </cell>
          <cell r="J9150">
            <v>0</v>
          </cell>
          <cell r="L9150">
            <v>0</v>
          </cell>
        </row>
        <row r="9151">
          <cell r="A9151">
            <v>0</v>
          </cell>
          <cell r="B9151">
            <v>0</v>
          </cell>
          <cell r="C9151">
            <v>0</v>
          </cell>
          <cell r="D9151">
            <v>0</v>
          </cell>
          <cell r="E9151">
            <v>0</v>
          </cell>
          <cell r="G9151">
            <v>0</v>
          </cell>
          <cell r="H9151">
            <v>0</v>
          </cell>
          <cell r="J9151">
            <v>0</v>
          </cell>
          <cell r="L9151">
            <v>0</v>
          </cell>
        </row>
        <row r="9152">
          <cell r="A9152">
            <v>0</v>
          </cell>
          <cell r="B9152">
            <v>0</v>
          </cell>
          <cell r="C9152">
            <v>0</v>
          </cell>
          <cell r="D9152">
            <v>0</v>
          </cell>
          <cell r="E9152">
            <v>0</v>
          </cell>
          <cell r="G9152">
            <v>0</v>
          </cell>
          <cell r="H9152">
            <v>0</v>
          </cell>
          <cell r="J9152">
            <v>0</v>
          </cell>
          <cell r="L9152">
            <v>0</v>
          </cell>
        </row>
        <row r="9153">
          <cell r="A9153">
            <v>0</v>
          </cell>
          <cell r="B9153">
            <v>0</v>
          </cell>
          <cell r="C9153">
            <v>0</v>
          </cell>
          <cell r="D9153">
            <v>0</v>
          </cell>
          <cell r="E9153">
            <v>0</v>
          </cell>
          <cell r="G9153">
            <v>0</v>
          </cell>
          <cell r="H9153">
            <v>0</v>
          </cell>
          <cell r="J9153">
            <v>0</v>
          </cell>
          <cell r="L9153">
            <v>0</v>
          </cell>
        </row>
        <row r="9154">
          <cell r="A9154">
            <v>0</v>
          </cell>
          <cell r="B9154">
            <v>0</v>
          </cell>
          <cell r="C9154">
            <v>0</v>
          </cell>
          <cell r="D9154">
            <v>0</v>
          </cell>
          <cell r="E9154">
            <v>0</v>
          </cell>
          <cell r="G9154">
            <v>0</v>
          </cell>
          <cell r="H9154">
            <v>0</v>
          </cell>
          <cell r="J9154">
            <v>0</v>
          </cell>
          <cell r="L9154">
            <v>0</v>
          </cell>
        </row>
        <row r="9155">
          <cell r="A9155">
            <v>0</v>
          </cell>
          <cell r="B9155">
            <v>0</v>
          </cell>
          <cell r="C9155">
            <v>0</v>
          </cell>
          <cell r="D9155">
            <v>0</v>
          </cell>
          <cell r="E9155">
            <v>0</v>
          </cell>
          <cell r="G9155">
            <v>0</v>
          </cell>
          <cell r="H9155">
            <v>0</v>
          </cell>
          <cell r="J9155">
            <v>0</v>
          </cell>
          <cell r="L9155">
            <v>0</v>
          </cell>
        </row>
        <row r="9156">
          <cell r="A9156">
            <v>0</v>
          </cell>
          <cell r="B9156">
            <v>0</v>
          </cell>
          <cell r="C9156">
            <v>0</v>
          </cell>
          <cell r="D9156">
            <v>0</v>
          </cell>
          <cell r="E9156">
            <v>0</v>
          </cell>
          <cell r="G9156">
            <v>0</v>
          </cell>
          <cell r="H9156">
            <v>0</v>
          </cell>
          <cell r="J9156">
            <v>0</v>
          </cell>
          <cell r="L9156">
            <v>0</v>
          </cell>
        </row>
        <row r="9157">
          <cell r="A9157">
            <v>0</v>
          </cell>
          <cell r="B9157">
            <v>0</v>
          </cell>
          <cell r="C9157">
            <v>0</v>
          </cell>
          <cell r="D9157">
            <v>0</v>
          </cell>
          <cell r="E9157">
            <v>0</v>
          </cell>
          <cell r="G9157">
            <v>0</v>
          </cell>
          <cell r="H9157">
            <v>0</v>
          </cell>
          <cell r="J9157">
            <v>0</v>
          </cell>
          <cell r="L9157">
            <v>0</v>
          </cell>
        </row>
        <row r="9158">
          <cell r="A9158">
            <v>0</v>
          </cell>
          <cell r="B9158">
            <v>0</v>
          </cell>
          <cell r="C9158">
            <v>0</v>
          </cell>
          <cell r="D9158">
            <v>0</v>
          </cell>
          <cell r="E9158">
            <v>0</v>
          </cell>
          <cell r="G9158">
            <v>0</v>
          </cell>
          <cell r="H9158">
            <v>0</v>
          </cell>
          <cell r="J9158">
            <v>0</v>
          </cell>
          <cell r="L9158">
            <v>0</v>
          </cell>
        </row>
        <row r="9159">
          <cell r="A9159">
            <v>0</v>
          </cell>
          <cell r="B9159">
            <v>0</v>
          </cell>
          <cell r="C9159">
            <v>0</v>
          </cell>
          <cell r="D9159">
            <v>0</v>
          </cell>
          <cell r="E9159">
            <v>0</v>
          </cell>
          <cell r="G9159">
            <v>0</v>
          </cell>
          <cell r="H9159">
            <v>0</v>
          </cell>
          <cell r="J9159">
            <v>0</v>
          </cell>
          <cell r="L9159">
            <v>0</v>
          </cell>
        </row>
        <row r="9160">
          <cell r="A9160">
            <v>0</v>
          </cell>
          <cell r="B9160">
            <v>0</v>
          </cell>
          <cell r="C9160">
            <v>0</v>
          </cell>
          <cell r="D9160">
            <v>0</v>
          </cell>
          <cell r="E9160">
            <v>0</v>
          </cell>
          <cell r="G9160">
            <v>0</v>
          </cell>
          <cell r="H9160">
            <v>0</v>
          </cell>
          <cell r="J9160">
            <v>0</v>
          </cell>
          <cell r="L9160">
            <v>0</v>
          </cell>
        </row>
        <row r="9161">
          <cell r="A9161">
            <v>0</v>
          </cell>
          <cell r="B9161">
            <v>0</v>
          </cell>
          <cell r="C9161">
            <v>0</v>
          </cell>
          <cell r="D9161">
            <v>0</v>
          </cell>
          <cell r="E9161">
            <v>0</v>
          </cell>
          <cell r="G9161">
            <v>0</v>
          </cell>
          <cell r="H9161">
            <v>0</v>
          </cell>
          <cell r="J9161">
            <v>0</v>
          </cell>
          <cell r="L9161">
            <v>0</v>
          </cell>
        </row>
        <row r="9162">
          <cell r="A9162">
            <v>0</v>
          </cell>
          <cell r="B9162">
            <v>0</v>
          </cell>
          <cell r="C9162">
            <v>0</v>
          </cell>
          <cell r="D9162">
            <v>0</v>
          </cell>
          <cell r="E9162">
            <v>0</v>
          </cell>
          <cell r="G9162">
            <v>0</v>
          </cell>
          <cell r="H9162">
            <v>0</v>
          </cell>
          <cell r="J9162">
            <v>0</v>
          </cell>
          <cell r="L9162">
            <v>0</v>
          </cell>
        </row>
        <row r="9163">
          <cell r="A9163">
            <v>0</v>
          </cell>
          <cell r="B9163">
            <v>0</v>
          </cell>
          <cell r="C9163">
            <v>0</v>
          </cell>
          <cell r="D9163">
            <v>0</v>
          </cell>
          <cell r="E9163">
            <v>0</v>
          </cell>
          <cell r="G9163">
            <v>0</v>
          </cell>
          <cell r="H9163">
            <v>0</v>
          </cell>
          <cell r="J9163">
            <v>0</v>
          </cell>
          <cell r="L9163">
            <v>0</v>
          </cell>
        </row>
        <row r="9164">
          <cell r="A9164">
            <v>0</v>
          </cell>
          <cell r="B9164">
            <v>0</v>
          </cell>
          <cell r="C9164">
            <v>0</v>
          </cell>
          <cell r="D9164">
            <v>0</v>
          </cell>
          <cell r="E9164">
            <v>0</v>
          </cell>
          <cell r="G9164">
            <v>0</v>
          </cell>
          <cell r="H9164">
            <v>0</v>
          </cell>
          <cell r="J9164">
            <v>0</v>
          </cell>
          <cell r="L9164">
            <v>0</v>
          </cell>
        </row>
        <row r="9165">
          <cell r="A9165">
            <v>0</v>
          </cell>
          <cell r="B9165">
            <v>0</v>
          </cell>
          <cell r="C9165">
            <v>0</v>
          </cell>
          <cell r="D9165">
            <v>0</v>
          </cell>
          <cell r="E9165">
            <v>0</v>
          </cell>
          <cell r="G9165">
            <v>0</v>
          </cell>
          <cell r="H9165">
            <v>0</v>
          </cell>
          <cell r="J9165">
            <v>0</v>
          </cell>
          <cell r="L9165">
            <v>0</v>
          </cell>
        </row>
        <row r="9166">
          <cell r="A9166">
            <v>0</v>
          </cell>
          <cell r="B9166">
            <v>0</v>
          </cell>
          <cell r="C9166">
            <v>0</v>
          </cell>
          <cell r="D9166">
            <v>0</v>
          </cell>
          <cell r="E9166">
            <v>0</v>
          </cell>
          <cell r="G9166">
            <v>0</v>
          </cell>
          <cell r="H9166">
            <v>0</v>
          </cell>
          <cell r="J9166">
            <v>0</v>
          </cell>
          <cell r="L9166">
            <v>0</v>
          </cell>
        </row>
        <row r="9167">
          <cell r="A9167">
            <v>0</v>
          </cell>
          <cell r="B9167">
            <v>0</v>
          </cell>
          <cell r="C9167">
            <v>0</v>
          </cell>
          <cell r="D9167">
            <v>0</v>
          </cell>
          <cell r="E9167">
            <v>0</v>
          </cell>
          <cell r="G9167">
            <v>0</v>
          </cell>
          <cell r="H9167">
            <v>0</v>
          </cell>
          <cell r="J9167">
            <v>0</v>
          </cell>
          <cell r="L9167">
            <v>0</v>
          </cell>
        </row>
        <row r="9168">
          <cell r="A9168">
            <v>0</v>
          </cell>
          <cell r="B9168">
            <v>0</v>
          </cell>
          <cell r="C9168">
            <v>0</v>
          </cell>
          <cell r="D9168">
            <v>0</v>
          </cell>
          <cell r="E9168">
            <v>0</v>
          </cell>
          <cell r="G9168">
            <v>0</v>
          </cell>
          <cell r="H9168">
            <v>0</v>
          </cell>
          <cell r="J9168">
            <v>0</v>
          </cell>
          <cell r="L9168">
            <v>0</v>
          </cell>
        </row>
        <row r="9169">
          <cell r="A9169">
            <v>0</v>
          </cell>
          <cell r="B9169">
            <v>0</v>
          </cell>
          <cell r="C9169">
            <v>0</v>
          </cell>
          <cell r="D9169">
            <v>0</v>
          </cell>
          <cell r="E9169">
            <v>0</v>
          </cell>
          <cell r="G9169">
            <v>0</v>
          </cell>
          <cell r="H9169">
            <v>0</v>
          </cell>
          <cell r="J9169">
            <v>0</v>
          </cell>
          <cell r="L9169">
            <v>0</v>
          </cell>
        </row>
        <row r="9170">
          <cell r="A9170">
            <v>0</v>
          </cell>
          <cell r="B9170">
            <v>0</v>
          </cell>
          <cell r="C9170">
            <v>0</v>
          </cell>
          <cell r="D9170">
            <v>0</v>
          </cell>
          <cell r="E9170">
            <v>0</v>
          </cell>
          <cell r="G9170">
            <v>0</v>
          </cell>
          <cell r="H9170">
            <v>0</v>
          </cell>
          <cell r="J9170">
            <v>0</v>
          </cell>
          <cell r="L9170">
            <v>0</v>
          </cell>
        </row>
        <row r="9171">
          <cell r="A9171">
            <v>0</v>
          </cell>
          <cell r="B9171">
            <v>0</v>
          </cell>
          <cell r="C9171">
            <v>0</v>
          </cell>
          <cell r="D9171">
            <v>0</v>
          </cell>
          <cell r="E9171">
            <v>0</v>
          </cell>
          <cell r="G9171">
            <v>0</v>
          </cell>
          <cell r="H9171">
            <v>0</v>
          </cell>
          <cell r="J9171">
            <v>0</v>
          </cell>
          <cell r="L9171">
            <v>0</v>
          </cell>
        </row>
        <row r="9172">
          <cell r="A9172">
            <v>0</v>
          </cell>
          <cell r="B9172">
            <v>0</v>
          </cell>
          <cell r="C9172">
            <v>0</v>
          </cell>
          <cell r="D9172">
            <v>0</v>
          </cell>
          <cell r="E9172">
            <v>0</v>
          </cell>
          <cell r="G9172">
            <v>0</v>
          </cell>
          <cell r="H9172">
            <v>0</v>
          </cell>
          <cell r="J9172">
            <v>0</v>
          </cell>
          <cell r="L9172">
            <v>0</v>
          </cell>
        </row>
        <row r="9173">
          <cell r="A9173">
            <v>0</v>
          </cell>
          <cell r="B9173">
            <v>0</v>
          </cell>
          <cell r="C9173">
            <v>0</v>
          </cell>
          <cell r="D9173">
            <v>0</v>
          </cell>
          <cell r="E9173">
            <v>0</v>
          </cell>
          <cell r="G9173">
            <v>0</v>
          </cell>
          <cell r="H9173">
            <v>0</v>
          </cell>
          <cell r="J9173">
            <v>0</v>
          </cell>
          <cell r="L9173">
            <v>0</v>
          </cell>
        </row>
        <row r="9174">
          <cell r="A9174">
            <v>0</v>
          </cell>
          <cell r="B9174">
            <v>0</v>
          </cell>
          <cell r="C9174">
            <v>0</v>
          </cell>
          <cell r="D9174">
            <v>0</v>
          </cell>
          <cell r="E9174">
            <v>0</v>
          </cell>
          <cell r="G9174">
            <v>0</v>
          </cell>
          <cell r="H9174">
            <v>0</v>
          </cell>
          <cell r="J9174">
            <v>0</v>
          </cell>
          <cell r="L9174">
            <v>0</v>
          </cell>
        </row>
        <row r="9175">
          <cell r="A9175">
            <v>0</v>
          </cell>
          <cell r="B9175">
            <v>0</v>
          </cell>
          <cell r="C9175">
            <v>0</v>
          </cell>
          <cell r="D9175">
            <v>0</v>
          </cell>
          <cell r="E9175">
            <v>0</v>
          </cell>
          <cell r="G9175">
            <v>0</v>
          </cell>
          <cell r="H9175">
            <v>0</v>
          </cell>
          <cell r="J9175">
            <v>0</v>
          </cell>
          <cell r="L9175">
            <v>0</v>
          </cell>
        </row>
        <row r="9176">
          <cell r="A9176">
            <v>0</v>
          </cell>
          <cell r="B9176">
            <v>0</v>
          </cell>
          <cell r="C9176">
            <v>0</v>
          </cell>
          <cell r="D9176">
            <v>0</v>
          </cell>
          <cell r="E9176">
            <v>0</v>
          </cell>
          <cell r="G9176">
            <v>0</v>
          </cell>
          <cell r="H9176">
            <v>0</v>
          </cell>
          <cell r="J9176">
            <v>0</v>
          </cell>
          <cell r="L9176">
            <v>0</v>
          </cell>
        </row>
        <row r="9177">
          <cell r="A9177">
            <v>0</v>
          </cell>
          <cell r="B9177">
            <v>0</v>
          </cell>
          <cell r="C9177">
            <v>0</v>
          </cell>
          <cell r="D9177">
            <v>0</v>
          </cell>
          <cell r="E9177">
            <v>0</v>
          </cell>
          <cell r="G9177">
            <v>0</v>
          </cell>
          <cell r="H9177">
            <v>0</v>
          </cell>
          <cell r="J9177">
            <v>0</v>
          </cell>
          <cell r="L9177">
            <v>0</v>
          </cell>
        </row>
        <row r="9178">
          <cell r="A9178">
            <v>0</v>
          </cell>
          <cell r="B9178">
            <v>0</v>
          </cell>
          <cell r="C9178">
            <v>0</v>
          </cell>
          <cell r="D9178">
            <v>0</v>
          </cell>
          <cell r="E9178">
            <v>0</v>
          </cell>
          <cell r="G9178">
            <v>0</v>
          </cell>
          <cell r="H9178">
            <v>0</v>
          </cell>
          <cell r="J9178">
            <v>0</v>
          </cell>
          <cell r="L9178">
            <v>0</v>
          </cell>
        </row>
        <row r="9179">
          <cell r="A9179">
            <v>0</v>
          </cell>
          <cell r="B9179">
            <v>0</v>
          </cell>
          <cell r="C9179">
            <v>0</v>
          </cell>
          <cell r="D9179">
            <v>0</v>
          </cell>
          <cell r="E9179">
            <v>0</v>
          </cell>
          <cell r="G9179">
            <v>0</v>
          </cell>
          <cell r="H9179">
            <v>0</v>
          </cell>
          <cell r="J9179">
            <v>0</v>
          </cell>
          <cell r="L9179">
            <v>0</v>
          </cell>
        </row>
        <row r="9180">
          <cell r="A9180">
            <v>0</v>
          </cell>
          <cell r="B9180">
            <v>0</v>
          </cell>
          <cell r="C9180">
            <v>0</v>
          </cell>
          <cell r="D9180">
            <v>0</v>
          </cell>
          <cell r="E9180">
            <v>0</v>
          </cell>
          <cell r="G9180">
            <v>0</v>
          </cell>
          <cell r="H9180">
            <v>0</v>
          </cell>
          <cell r="J9180">
            <v>0</v>
          </cell>
          <cell r="L9180">
            <v>0</v>
          </cell>
        </row>
        <row r="9181">
          <cell r="A9181">
            <v>0</v>
          </cell>
          <cell r="B9181">
            <v>0</v>
          </cell>
          <cell r="C9181">
            <v>0</v>
          </cell>
          <cell r="D9181">
            <v>0</v>
          </cell>
          <cell r="E9181">
            <v>0</v>
          </cell>
          <cell r="G9181">
            <v>0</v>
          </cell>
          <cell r="H9181">
            <v>0</v>
          </cell>
          <cell r="J9181">
            <v>0</v>
          </cell>
          <cell r="L9181">
            <v>0</v>
          </cell>
        </row>
        <row r="9182">
          <cell r="A9182">
            <v>0</v>
          </cell>
          <cell r="B9182">
            <v>0</v>
          </cell>
          <cell r="C9182">
            <v>0</v>
          </cell>
          <cell r="D9182">
            <v>0</v>
          </cell>
          <cell r="E9182">
            <v>0</v>
          </cell>
          <cell r="G9182">
            <v>0</v>
          </cell>
          <cell r="H9182">
            <v>0</v>
          </cell>
          <cell r="J9182">
            <v>0</v>
          </cell>
          <cell r="L9182">
            <v>0</v>
          </cell>
        </row>
        <row r="9183">
          <cell r="A9183">
            <v>0</v>
          </cell>
          <cell r="B9183">
            <v>0</v>
          </cell>
          <cell r="C9183">
            <v>0</v>
          </cell>
          <cell r="D9183">
            <v>0</v>
          </cell>
          <cell r="E9183">
            <v>0</v>
          </cell>
          <cell r="G9183">
            <v>0</v>
          </cell>
          <cell r="H9183">
            <v>0</v>
          </cell>
          <cell r="J9183">
            <v>0</v>
          </cell>
          <cell r="L9183">
            <v>0</v>
          </cell>
        </row>
        <row r="9184">
          <cell r="A9184">
            <v>0</v>
          </cell>
          <cell r="B9184">
            <v>0</v>
          </cell>
          <cell r="C9184">
            <v>0</v>
          </cell>
          <cell r="D9184">
            <v>0</v>
          </cell>
          <cell r="E9184">
            <v>0</v>
          </cell>
          <cell r="G9184">
            <v>0</v>
          </cell>
          <cell r="H9184">
            <v>0</v>
          </cell>
          <cell r="J9184">
            <v>0</v>
          </cell>
          <cell r="L9184">
            <v>0</v>
          </cell>
        </row>
        <row r="9185">
          <cell r="A9185">
            <v>0</v>
          </cell>
          <cell r="B9185">
            <v>0</v>
          </cell>
          <cell r="C9185">
            <v>0</v>
          </cell>
          <cell r="D9185">
            <v>0</v>
          </cell>
          <cell r="E9185">
            <v>0</v>
          </cell>
          <cell r="G9185">
            <v>0</v>
          </cell>
          <cell r="H9185">
            <v>0</v>
          </cell>
          <cell r="J9185">
            <v>0</v>
          </cell>
          <cell r="L9185">
            <v>0</v>
          </cell>
        </row>
        <row r="9186">
          <cell r="A9186">
            <v>0</v>
          </cell>
          <cell r="B9186">
            <v>0</v>
          </cell>
          <cell r="C9186">
            <v>0</v>
          </cell>
          <cell r="D9186">
            <v>0</v>
          </cell>
          <cell r="E9186">
            <v>0</v>
          </cell>
          <cell r="G9186">
            <v>0</v>
          </cell>
          <cell r="H9186">
            <v>0</v>
          </cell>
          <cell r="J9186">
            <v>0</v>
          </cell>
          <cell r="L9186">
            <v>0</v>
          </cell>
        </row>
        <row r="9187">
          <cell r="A9187">
            <v>0</v>
          </cell>
          <cell r="B9187">
            <v>0</v>
          </cell>
          <cell r="C9187">
            <v>0</v>
          </cell>
          <cell r="D9187">
            <v>0</v>
          </cell>
          <cell r="E9187">
            <v>0</v>
          </cell>
          <cell r="G9187">
            <v>0</v>
          </cell>
          <cell r="H9187">
            <v>0</v>
          </cell>
          <cell r="J9187">
            <v>0</v>
          </cell>
          <cell r="L9187">
            <v>0</v>
          </cell>
        </row>
        <row r="9188">
          <cell r="A9188">
            <v>0</v>
          </cell>
          <cell r="B9188">
            <v>0</v>
          </cell>
          <cell r="C9188">
            <v>0</v>
          </cell>
          <cell r="D9188">
            <v>0</v>
          </cell>
          <cell r="E9188">
            <v>0</v>
          </cell>
          <cell r="G9188">
            <v>0</v>
          </cell>
          <cell r="H9188">
            <v>0</v>
          </cell>
          <cell r="J9188">
            <v>0</v>
          </cell>
          <cell r="L9188">
            <v>0</v>
          </cell>
        </row>
        <row r="9189">
          <cell r="A9189">
            <v>0</v>
          </cell>
          <cell r="B9189">
            <v>0</v>
          </cell>
          <cell r="C9189">
            <v>0</v>
          </cell>
          <cell r="D9189">
            <v>0</v>
          </cell>
          <cell r="E9189">
            <v>0</v>
          </cell>
          <cell r="G9189">
            <v>0</v>
          </cell>
          <cell r="H9189">
            <v>0</v>
          </cell>
          <cell r="J9189">
            <v>0</v>
          </cell>
          <cell r="L9189">
            <v>0</v>
          </cell>
        </row>
        <row r="9190">
          <cell r="A9190">
            <v>0</v>
          </cell>
          <cell r="B9190">
            <v>0</v>
          </cell>
          <cell r="C9190">
            <v>0</v>
          </cell>
          <cell r="D9190">
            <v>0</v>
          </cell>
          <cell r="E9190">
            <v>0</v>
          </cell>
          <cell r="G9190">
            <v>0</v>
          </cell>
          <cell r="H9190">
            <v>0</v>
          </cell>
          <cell r="J9190">
            <v>0</v>
          </cell>
          <cell r="L9190">
            <v>0</v>
          </cell>
        </row>
        <row r="9191">
          <cell r="A9191">
            <v>0</v>
          </cell>
          <cell r="B9191">
            <v>0</v>
          </cell>
          <cell r="C9191">
            <v>0</v>
          </cell>
          <cell r="D9191">
            <v>0</v>
          </cell>
          <cell r="E9191">
            <v>0</v>
          </cell>
          <cell r="G9191">
            <v>0</v>
          </cell>
          <cell r="H9191">
            <v>0</v>
          </cell>
          <cell r="J9191">
            <v>0</v>
          </cell>
          <cell r="L9191">
            <v>0</v>
          </cell>
        </row>
        <row r="9192">
          <cell r="A9192">
            <v>0</v>
          </cell>
          <cell r="B9192">
            <v>0</v>
          </cell>
          <cell r="C9192">
            <v>0</v>
          </cell>
          <cell r="D9192">
            <v>0</v>
          </cell>
          <cell r="E9192">
            <v>0</v>
          </cell>
          <cell r="G9192">
            <v>0</v>
          </cell>
          <cell r="H9192">
            <v>0</v>
          </cell>
          <cell r="J9192">
            <v>0</v>
          </cell>
          <cell r="L9192">
            <v>0</v>
          </cell>
        </row>
        <row r="9193">
          <cell r="A9193">
            <v>0</v>
          </cell>
          <cell r="B9193">
            <v>0</v>
          </cell>
          <cell r="C9193">
            <v>0</v>
          </cell>
          <cell r="D9193">
            <v>0</v>
          </cell>
          <cell r="E9193">
            <v>0</v>
          </cell>
          <cell r="G9193">
            <v>0</v>
          </cell>
          <cell r="H9193">
            <v>0</v>
          </cell>
          <cell r="J9193">
            <v>0</v>
          </cell>
          <cell r="L9193">
            <v>0</v>
          </cell>
        </row>
        <row r="9194">
          <cell r="A9194">
            <v>0</v>
          </cell>
          <cell r="B9194">
            <v>0</v>
          </cell>
          <cell r="C9194">
            <v>0</v>
          </cell>
          <cell r="D9194">
            <v>0</v>
          </cell>
          <cell r="E9194">
            <v>0</v>
          </cell>
          <cell r="G9194">
            <v>0</v>
          </cell>
          <cell r="H9194">
            <v>0</v>
          </cell>
          <cell r="J9194">
            <v>0</v>
          </cell>
          <cell r="L9194">
            <v>0</v>
          </cell>
        </row>
        <row r="9195">
          <cell r="A9195">
            <v>0</v>
          </cell>
          <cell r="B9195">
            <v>0</v>
          </cell>
          <cell r="C9195">
            <v>0</v>
          </cell>
          <cell r="D9195">
            <v>0</v>
          </cell>
          <cell r="E9195">
            <v>0</v>
          </cell>
          <cell r="G9195">
            <v>0</v>
          </cell>
          <cell r="H9195">
            <v>0</v>
          </cell>
          <cell r="J9195">
            <v>0</v>
          </cell>
          <cell r="L9195">
            <v>0</v>
          </cell>
        </row>
        <row r="9196">
          <cell r="A9196">
            <v>0</v>
          </cell>
          <cell r="B9196">
            <v>0</v>
          </cell>
          <cell r="C9196">
            <v>0</v>
          </cell>
          <cell r="D9196">
            <v>0</v>
          </cell>
          <cell r="E9196">
            <v>0</v>
          </cell>
          <cell r="G9196">
            <v>0</v>
          </cell>
          <cell r="H9196">
            <v>0</v>
          </cell>
          <cell r="J9196">
            <v>0</v>
          </cell>
          <cell r="L9196">
            <v>0</v>
          </cell>
        </row>
        <row r="9197">
          <cell r="A9197">
            <v>0</v>
          </cell>
          <cell r="B9197">
            <v>0</v>
          </cell>
          <cell r="C9197">
            <v>0</v>
          </cell>
          <cell r="D9197">
            <v>0</v>
          </cell>
          <cell r="E9197">
            <v>0</v>
          </cell>
          <cell r="G9197">
            <v>0</v>
          </cell>
          <cell r="H9197">
            <v>0</v>
          </cell>
          <cell r="J9197">
            <v>0</v>
          </cell>
          <cell r="L9197">
            <v>0</v>
          </cell>
        </row>
        <row r="9198">
          <cell r="A9198">
            <v>0</v>
          </cell>
          <cell r="B9198">
            <v>0</v>
          </cell>
          <cell r="C9198">
            <v>0</v>
          </cell>
          <cell r="D9198">
            <v>0</v>
          </cell>
          <cell r="E9198">
            <v>0</v>
          </cell>
          <cell r="G9198">
            <v>0</v>
          </cell>
          <cell r="H9198">
            <v>0</v>
          </cell>
          <cell r="J9198">
            <v>0</v>
          </cell>
          <cell r="L9198">
            <v>0</v>
          </cell>
        </row>
        <row r="9199">
          <cell r="A9199">
            <v>0</v>
          </cell>
          <cell r="B9199">
            <v>0</v>
          </cell>
          <cell r="C9199">
            <v>0</v>
          </cell>
          <cell r="D9199">
            <v>0</v>
          </cell>
          <cell r="E9199">
            <v>0</v>
          </cell>
          <cell r="G9199">
            <v>0</v>
          </cell>
          <cell r="H9199">
            <v>0</v>
          </cell>
          <cell r="J9199">
            <v>0</v>
          </cell>
          <cell r="L9199">
            <v>0</v>
          </cell>
        </row>
        <row r="9200">
          <cell r="A9200">
            <v>0</v>
          </cell>
          <cell r="B9200">
            <v>0</v>
          </cell>
          <cell r="C9200">
            <v>0</v>
          </cell>
          <cell r="D9200">
            <v>0</v>
          </cell>
          <cell r="E9200">
            <v>0</v>
          </cell>
          <cell r="G9200">
            <v>0</v>
          </cell>
          <cell r="H9200">
            <v>0</v>
          </cell>
          <cell r="J9200">
            <v>0</v>
          </cell>
          <cell r="L9200">
            <v>0</v>
          </cell>
        </row>
        <row r="9201">
          <cell r="A9201">
            <v>0</v>
          </cell>
          <cell r="B9201">
            <v>0</v>
          </cell>
          <cell r="C9201">
            <v>0</v>
          </cell>
          <cell r="D9201">
            <v>0</v>
          </cell>
          <cell r="E9201">
            <v>0</v>
          </cell>
          <cell r="G9201">
            <v>0</v>
          </cell>
          <cell r="H9201">
            <v>0</v>
          </cell>
          <cell r="J9201">
            <v>0</v>
          </cell>
          <cell r="L9201">
            <v>0</v>
          </cell>
        </row>
        <row r="9202">
          <cell r="A9202">
            <v>0</v>
          </cell>
          <cell r="B9202">
            <v>0</v>
          </cell>
          <cell r="C9202">
            <v>0</v>
          </cell>
          <cell r="D9202">
            <v>0</v>
          </cell>
          <cell r="E9202">
            <v>0</v>
          </cell>
          <cell r="G9202">
            <v>0</v>
          </cell>
          <cell r="H9202">
            <v>0</v>
          </cell>
          <cell r="J9202">
            <v>0</v>
          </cell>
          <cell r="L9202">
            <v>0</v>
          </cell>
        </row>
        <row r="9203">
          <cell r="A9203">
            <v>0</v>
          </cell>
          <cell r="B9203">
            <v>0</v>
          </cell>
          <cell r="C9203">
            <v>0</v>
          </cell>
          <cell r="D9203">
            <v>0</v>
          </cell>
          <cell r="E9203">
            <v>0</v>
          </cell>
          <cell r="G9203">
            <v>0</v>
          </cell>
          <cell r="H9203">
            <v>0</v>
          </cell>
          <cell r="J9203">
            <v>0</v>
          </cell>
          <cell r="L9203">
            <v>0</v>
          </cell>
        </row>
        <row r="9204">
          <cell r="A9204">
            <v>0</v>
          </cell>
          <cell r="B9204">
            <v>0</v>
          </cell>
          <cell r="C9204">
            <v>0</v>
          </cell>
          <cell r="D9204">
            <v>0</v>
          </cell>
          <cell r="E9204">
            <v>0</v>
          </cell>
          <cell r="G9204">
            <v>0</v>
          </cell>
          <cell r="H9204">
            <v>0</v>
          </cell>
          <cell r="J9204">
            <v>0</v>
          </cell>
          <cell r="L9204">
            <v>0</v>
          </cell>
        </row>
        <row r="9205">
          <cell r="A9205">
            <v>0</v>
          </cell>
          <cell r="B9205">
            <v>0</v>
          </cell>
          <cell r="C9205">
            <v>0</v>
          </cell>
          <cell r="D9205">
            <v>0</v>
          </cell>
          <cell r="E9205">
            <v>0</v>
          </cell>
          <cell r="G9205">
            <v>0</v>
          </cell>
          <cell r="H9205">
            <v>0</v>
          </cell>
          <cell r="J9205">
            <v>0</v>
          </cell>
          <cell r="L9205">
            <v>0</v>
          </cell>
        </row>
        <row r="9206">
          <cell r="A9206">
            <v>0</v>
          </cell>
          <cell r="B9206">
            <v>0</v>
          </cell>
          <cell r="C9206">
            <v>0</v>
          </cell>
          <cell r="D9206">
            <v>0</v>
          </cell>
          <cell r="E9206">
            <v>0</v>
          </cell>
          <cell r="G9206">
            <v>0</v>
          </cell>
          <cell r="H9206">
            <v>0</v>
          </cell>
          <cell r="J9206">
            <v>0</v>
          </cell>
          <cell r="L9206">
            <v>0</v>
          </cell>
        </row>
        <row r="9207">
          <cell r="A9207">
            <v>0</v>
          </cell>
          <cell r="B9207">
            <v>0</v>
          </cell>
          <cell r="C9207">
            <v>0</v>
          </cell>
          <cell r="D9207">
            <v>0</v>
          </cell>
          <cell r="E9207">
            <v>0</v>
          </cell>
          <cell r="G9207">
            <v>0</v>
          </cell>
          <cell r="H9207">
            <v>0</v>
          </cell>
          <cell r="J9207">
            <v>0</v>
          </cell>
          <cell r="L9207">
            <v>0</v>
          </cell>
        </row>
        <row r="9208">
          <cell r="A9208">
            <v>0</v>
          </cell>
          <cell r="B9208">
            <v>0</v>
          </cell>
          <cell r="C9208">
            <v>0</v>
          </cell>
          <cell r="D9208">
            <v>0</v>
          </cell>
          <cell r="E9208">
            <v>0</v>
          </cell>
          <cell r="G9208">
            <v>0</v>
          </cell>
          <cell r="H9208">
            <v>0</v>
          </cell>
          <cell r="J9208">
            <v>0</v>
          </cell>
          <cell r="L9208">
            <v>0</v>
          </cell>
        </row>
        <row r="9209">
          <cell r="A9209">
            <v>0</v>
          </cell>
          <cell r="B9209">
            <v>0</v>
          </cell>
          <cell r="C9209">
            <v>0</v>
          </cell>
          <cell r="D9209">
            <v>0</v>
          </cell>
          <cell r="E9209">
            <v>0</v>
          </cell>
          <cell r="G9209">
            <v>0</v>
          </cell>
          <cell r="H9209">
            <v>0</v>
          </cell>
          <cell r="J9209">
            <v>0</v>
          </cell>
          <cell r="L9209">
            <v>0</v>
          </cell>
        </row>
        <row r="9210">
          <cell r="A9210">
            <v>0</v>
          </cell>
          <cell r="B9210">
            <v>0</v>
          </cell>
          <cell r="C9210">
            <v>0</v>
          </cell>
          <cell r="D9210">
            <v>0</v>
          </cell>
          <cell r="E9210">
            <v>0</v>
          </cell>
          <cell r="G9210">
            <v>0</v>
          </cell>
          <cell r="H9210">
            <v>0</v>
          </cell>
          <cell r="J9210">
            <v>0</v>
          </cell>
          <cell r="L9210">
            <v>0</v>
          </cell>
        </row>
        <row r="9211">
          <cell r="A9211">
            <v>0</v>
          </cell>
          <cell r="B9211">
            <v>0</v>
          </cell>
          <cell r="C9211">
            <v>0</v>
          </cell>
          <cell r="D9211">
            <v>0</v>
          </cell>
          <cell r="E9211">
            <v>0</v>
          </cell>
          <cell r="G9211">
            <v>0</v>
          </cell>
          <cell r="H9211">
            <v>0</v>
          </cell>
          <cell r="J9211">
            <v>0</v>
          </cell>
          <cell r="L9211">
            <v>0</v>
          </cell>
        </row>
        <row r="9212">
          <cell r="A9212">
            <v>0</v>
          </cell>
          <cell r="B9212">
            <v>0</v>
          </cell>
          <cell r="C9212">
            <v>0</v>
          </cell>
          <cell r="D9212">
            <v>0</v>
          </cell>
          <cell r="E9212">
            <v>0</v>
          </cell>
          <cell r="G9212">
            <v>0</v>
          </cell>
          <cell r="H9212">
            <v>0</v>
          </cell>
          <cell r="J9212">
            <v>0</v>
          </cell>
          <cell r="L9212">
            <v>0</v>
          </cell>
        </row>
        <row r="9213">
          <cell r="A9213">
            <v>0</v>
          </cell>
          <cell r="B9213">
            <v>0</v>
          </cell>
          <cell r="C9213">
            <v>0</v>
          </cell>
          <cell r="D9213">
            <v>0</v>
          </cell>
          <cell r="E9213">
            <v>0</v>
          </cell>
          <cell r="G9213">
            <v>0</v>
          </cell>
          <cell r="H9213">
            <v>0</v>
          </cell>
          <cell r="J9213">
            <v>0</v>
          </cell>
          <cell r="L9213">
            <v>0</v>
          </cell>
        </row>
        <row r="9214">
          <cell r="A9214">
            <v>0</v>
          </cell>
          <cell r="B9214">
            <v>0</v>
          </cell>
          <cell r="C9214">
            <v>0</v>
          </cell>
          <cell r="D9214">
            <v>0</v>
          </cell>
          <cell r="E9214">
            <v>0</v>
          </cell>
          <cell r="G9214">
            <v>0</v>
          </cell>
          <cell r="H9214">
            <v>0</v>
          </cell>
          <cell r="J9214">
            <v>0</v>
          </cell>
          <cell r="L9214">
            <v>0</v>
          </cell>
        </row>
        <row r="9215">
          <cell r="A9215">
            <v>0</v>
          </cell>
          <cell r="B9215">
            <v>0</v>
          </cell>
          <cell r="C9215">
            <v>0</v>
          </cell>
          <cell r="D9215">
            <v>0</v>
          </cell>
          <cell r="E9215">
            <v>0</v>
          </cell>
          <cell r="G9215">
            <v>0</v>
          </cell>
          <cell r="H9215">
            <v>0</v>
          </cell>
          <cell r="J9215">
            <v>0</v>
          </cell>
          <cell r="L9215">
            <v>0</v>
          </cell>
        </row>
        <row r="9216">
          <cell r="A9216">
            <v>0</v>
          </cell>
          <cell r="B9216">
            <v>0</v>
          </cell>
          <cell r="C9216">
            <v>0</v>
          </cell>
          <cell r="D9216">
            <v>0</v>
          </cell>
          <cell r="E9216">
            <v>0</v>
          </cell>
          <cell r="G9216">
            <v>0</v>
          </cell>
          <cell r="H9216">
            <v>0</v>
          </cell>
          <cell r="J9216">
            <v>0</v>
          </cell>
          <cell r="L9216">
            <v>0</v>
          </cell>
        </row>
        <row r="9217">
          <cell r="A9217">
            <v>0</v>
          </cell>
          <cell r="B9217">
            <v>0</v>
          </cell>
          <cell r="C9217">
            <v>0</v>
          </cell>
          <cell r="D9217">
            <v>0</v>
          </cell>
          <cell r="E9217">
            <v>0</v>
          </cell>
          <cell r="G9217">
            <v>0</v>
          </cell>
          <cell r="H9217">
            <v>0</v>
          </cell>
          <cell r="J9217">
            <v>0</v>
          </cell>
          <cell r="L9217">
            <v>0</v>
          </cell>
        </row>
        <row r="9218">
          <cell r="A9218">
            <v>0</v>
          </cell>
          <cell r="B9218">
            <v>0</v>
          </cell>
          <cell r="C9218">
            <v>0</v>
          </cell>
          <cell r="D9218">
            <v>0</v>
          </cell>
          <cell r="E9218">
            <v>0</v>
          </cell>
          <cell r="G9218">
            <v>0</v>
          </cell>
          <cell r="H9218">
            <v>0</v>
          </cell>
          <cell r="J9218">
            <v>0</v>
          </cell>
          <cell r="L9218">
            <v>0</v>
          </cell>
        </row>
        <row r="9219">
          <cell r="A9219">
            <v>0</v>
          </cell>
          <cell r="B9219">
            <v>0</v>
          </cell>
          <cell r="C9219">
            <v>0</v>
          </cell>
          <cell r="D9219">
            <v>0</v>
          </cell>
          <cell r="E9219">
            <v>0</v>
          </cell>
          <cell r="G9219">
            <v>0</v>
          </cell>
          <cell r="H9219">
            <v>0</v>
          </cell>
          <cell r="J9219">
            <v>0</v>
          </cell>
          <cell r="L9219">
            <v>0</v>
          </cell>
        </row>
        <row r="9220">
          <cell r="A9220">
            <v>0</v>
          </cell>
          <cell r="B9220">
            <v>0</v>
          </cell>
          <cell r="C9220">
            <v>0</v>
          </cell>
          <cell r="D9220">
            <v>0</v>
          </cell>
          <cell r="E9220">
            <v>0</v>
          </cell>
          <cell r="G9220">
            <v>0</v>
          </cell>
          <cell r="H9220">
            <v>0</v>
          </cell>
          <cell r="J9220">
            <v>0</v>
          </cell>
          <cell r="L9220">
            <v>0</v>
          </cell>
        </row>
        <row r="9221">
          <cell r="A9221">
            <v>0</v>
          </cell>
          <cell r="B9221">
            <v>0</v>
          </cell>
          <cell r="C9221">
            <v>0</v>
          </cell>
          <cell r="D9221">
            <v>0</v>
          </cell>
          <cell r="E9221">
            <v>0</v>
          </cell>
          <cell r="G9221">
            <v>0</v>
          </cell>
          <cell r="H9221">
            <v>0</v>
          </cell>
          <cell r="J9221">
            <v>0</v>
          </cell>
          <cell r="L9221">
            <v>0</v>
          </cell>
        </row>
        <row r="9222">
          <cell r="A9222">
            <v>0</v>
          </cell>
          <cell r="B9222">
            <v>0</v>
          </cell>
          <cell r="C9222">
            <v>0</v>
          </cell>
          <cell r="D9222">
            <v>0</v>
          </cell>
          <cell r="E9222">
            <v>0</v>
          </cell>
          <cell r="G9222">
            <v>0</v>
          </cell>
          <cell r="H9222">
            <v>0</v>
          </cell>
          <cell r="J9222">
            <v>0</v>
          </cell>
          <cell r="L9222">
            <v>0</v>
          </cell>
        </row>
        <row r="9223">
          <cell r="A9223">
            <v>0</v>
          </cell>
          <cell r="B9223">
            <v>0</v>
          </cell>
          <cell r="C9223">
            <v>0</v>
          </cell>
          <cell r="D9223">
            <v>0</v>
          </cell>
          <cell r="E9223">
            <v>0</v>
          </cell>
          <cell r="G9223">
            <v>0</v>
          </cell>
          <cell r="H9223">
            <v>0</v>
          </cell>
          <cell r="J9223">
            <v>0</v>
          </cell>
          <cell r="L9223">
            <v>0</v>
          </cell>
        </row>
        <row r="9224">
          <cell r="A9224">
            <v>0</v>
          </cell>
          <cell r="B9224">
            <v>0</v>
          </cell>
          <cell r="C9224">
            <v>0</v>
          </cell>
          <cell r="D9224">
            <v>0</v>
          </cell>
          <cell r="E9224">
            <v>0</v>
          </cell>
          <cell r="G9224">
            <v>0</v>
          </cell>
          <cell r="H9224">
            <v>0</v>
          </cell>
          <cell r="J9224">
            <v>0</v>
          </cell>
          <cell r="L9224">
            <v>0</v>
          </cell>
        </row>
        <row r="9225">
          <cell r="A9225">
            <v>0</v>
          </cell>
          <cell r="B9225">
            <v>0</v>
          </cell>
          <cell r="C9225">
            <v>0</v>
          </cell>
          <cell r="D9225">
            <v>0</v>
          </cell>
          <cell r="E9225">
            <v>0</v>
          </cell>
          <cell r="G9225">
            <v>0</v>
          </cell>
          <cell r="H9225">
            <v>0</v>
          </cell>
          <cell r="J9225">
            <v>0</v>
          </cell>
          <cell r="L9225">
            <v>0</v>
          </cell>
        </row>
        <row r="9226">
          <cell r="A9226">
            <v>0</v>
          </cell>
          <cell r="B9226">
            <v>0</v>
          </cell>
          <cell r="C9226">
            <v>0</v>
          </cell>
          <cell r="D9226">
            <v>0</v>
          </cell>
          <cell r="E9226">
            <v>0</v>
          </cell>
          <cell r="G9226">
            <v>0</v>
          </cell>
          <cell r="H9226">
            <v>0</v>
          </cell>
          <cell r="J9226">
            <v>0</v>
          </cell>
          <cell r="L9226">
            <v>0</v>
          </cell>
        </row>
        <row r="9227">
          <cell r="A9227">
            <v>0</v>
          </cell>
          <cell r="B9227">
            <v>0</v>
          </cell>
          <cell r="C9227">
            <v>0</v>
          </cell>
          <cell r="D9227">
            <v>0</v>
          </cell>
          <cell r="E9227">
            <v>0</v>
          </cell>
          <cell r="G9227">
            <v>0</v>
          </cell>
          <cell r="H9227">
            <v>0</v>
          </cell>
          <cell r="J9227">
            <v>0</v>
          </cell>
          <cell r="L9227">
            <v>0</v>
          </cell>
        </row>
        <row r="9228">
          <cell r="A9228">
            <v>0</v>
          </cell>
          <cell r="B9228">
            <v>0</v>
          </cell>
          <cell r="C9228">
            <v>0</v>
          </cell>
          <cell r="D9228">
            <v>0</v>
          </cell>
          <cell r="E9228">
            <v>0</v>
          </cell>
          <cell r="G9228">
            <v>0</v>
          </cell>
          <cell r="H9228">
            <v>0</v>
          </cell>
          <cell r="J9228">
            <v>0</v>
          </cell>
          <cell r="L9228">
            <v>0</v>
          </cell>
        </row>
        <row r="9229">
          <cell r="A9229">
            <v>0</v>
          </cell>
          <cell r="B9229">
            <v>0</v>
          </cell>
          <cell r="C9229">
            <v>0</v>
          </cell>
          <cell r="D9229">
            <v>0</v>
          </cell>
          <cell r="E9229">
            <v>0</v>
          </cell>
          <cell r="G9229">
            <v>0</v>
          </cell>
          <cell r="H9229">
            <v>0</v>
          </cell>
          <cell r="J9229">
            <v>0</v>
          </cell>
          <cell r="L9229">
            <v>0</v>
          </cell>
        </row>
        <row r="9230">
          <cell r="A9230">
            <v>0</v>
          </cell>
          <cell r="B9230">
            <v>0</v>
          </cell>
          <cell r="C9230">
            <v>0</v>
          </cell>
          <cell r="D9230">
            <v>0</v>
          </cell>
          <cell r="E9230">
            <v>0</v>
          </cell>
          <cell r="G9230">
            <v>0</v>
          </cell>
          <cell r="H9230">
            <v>0</v>
          </cell>
          <cell r="J9230">
            <v>0</v>
          </cell>
          <cell r="L9230">
            <v>0</v>
          </cell>
        </row>
        <row r="9231">
          <cell r="A9231">
            <v>0</v>
          </cell>
          <cell r="B9231">
            <v>0</v>
          </cell>
          <cell r="C9231">
            <v>0</v>
          </cell>
          <cell r="D9231">
            <v>0</v>
          </cell>
          <cell r="E9231">
            <v>0</v>
          </cell>
          <cell r="G9231">
            <v>0</v>
          </cell>
          <cell r="H9231">
            <v>0</v>
          </cell>
          <cell r="J9231">
            <v>0</v>
          </cell>
          <cell r="L9231">
            <v>0</v>
          </cell>
        </row>
        <row r="9232">
          <cell r="A9232">
            <v>0</v>
          </cell>
          <cell r="B9232">
            <v>0</v>
          </cell>
          <cell r="C9232">
            <v>0</v>
          </cell>
          <cell r="D9232">
            <v>0</v>
          </cell>
          <cell r="E9232">
            <v>0</v>
          </cell>
          <cell r="G9232">
            <v>0</v>
          </cell>
          <cell r="H9232">
            <v>0</v>
          </cell>
          <cell r="J9232">
            <v>0</v>
          </cell>
          <cell r="L9232">
            <v>0</v>
          </cell>
        </row>
        <row r="9233">
          <cell r="A9233">
            <v>0</v>
          </cell>
          <cell r="B9233">
            <v>0</v>
          </cell>
          <cell r="C9233">
            <v>0</v>
          </cell>
          <cell r="D9233">
            <v>0</v>
          </cell>
          <cell r="E9233">
            <v>0</v>
          </cell>
          <cell r="G9233">
            <v>0</v>
          </cell>
          <cell r="H9233">
            <v>0</v>
          </cell>
          <cell r="J9233">
            <v>0</v>
          </cell>
          <cell r="L9233">
            <v>0</v>
          </cell>
        </row>
        <row r="9234">
          <cell r="A9234">
            <v>0</v>
          </cell>
          <cell r="B9234">
            <v>0</v>
          </cell>
          <cell r="C9234">
            <v>0</v>
          </cell>
          <cell r="D9234">
            <v>0</v>
          </cell>
          <cell r="E9234">
            <v>0</v>
          </cell>
          <cell r="G9234">
            <v>0</v>
          </cell>
          <cell r="H9234">
            <v>0</v>
          </cell>
          <cell r="J9234">
            <v>0</v>
          </cell>
          <cell r="L9234">
            <v>0</v>
          </cell>
        </row>
        <row r="9235">
          <cell r="A9235">
            <v>0</v>
          </cell>
          <cell r="B9235">
            <v>0</v>
          </cell>
          <cell r="C9235">
            <v>0</v>
          </cell>
          <cell r="D9235">
            <v>0</v>
          </cell>
          <cell r="E9235">
            <v>0</v>
          </cell>
          <cell r="G9235">
            <v>0</v>
          </cell>
          <cell r="H9235">
            <v>0</v>
          </cell>
          <cell r="J9235">
            <v>0</v>
          </cell>
          <cell r="L9235">
            <v>0</v>
          </cell>
        </row>
        <row r="9236">
          <cell r="A9236">
            <v>0</v>
          </cell>
          <cell r="B9236">
            <v>0</v>
          </cell>
          <cell r="C9236">
            <v>0</v>
          </cell>
          <cell r="D9236">
            <v>0</v>
          </cell>
          <cell r="E9236">
            <v>0</v>
          </cell>
          <cell r="G9236">
            <v>0</v>
          </cell>
          <cell r="H9236">
            <v>0</v>
          </cell>
          <cell r="J9236">
            <v>0</v>
          </cell>
          <cell r="L9236">
            <v>0</v>
          </cell>
        </row>
        <row r="9237">
          <cell r="A9237">
            <v>0</v>
          </cell>
          <cell r="B9237">
            <v>0</v>
          </cell>
          <cell r="C9237">
            <v>0</v>
          </cell>
          <cell r="D9237">
            <v>0</v>
          </cell>
          <cell r="E9237">
            <v>0</v>
          </cell>
          <cell r="G9237">
            <v>0</v>
          </cell>
          <cell r="H9237">
            <v>0</v>
          </cell>
          <cell r="J9237">
            <v>0</v>
          </cell>
          <cell r="L9237">
            <v>0</v>
          </cell>
        </row>
        <row r="9238">
          <cell r="A9238">
            <v>0</v>
          </cell>
          <cell r="B9238">
            <v>0</v>
          </cell>
          <cell r="C9238">
            <v>0</v>
          </cell>
          <cell r="D9238">
            <v>0</v>
          </cell>
          <cell r="E9238">
            <v>0</v>
          </cell>
          <cell r="G9238">
            <v>0</v>
          </cell>
          <cell r="H9238">
            <v>0</v>
          </cell>
          <cell r="J9238">
            <v>0</v>
          </cell>
          <cell r="L9238">
            <v>0</v>
          </cell>
        </row>
        <row r="9239">
          <cell r="A9239">
            <v>0</v>
          </cell>
          <cell r="B9239">
            <v>0</v>
          </cell>
          <cell r="C9239">
            <v>0</v>
          </cell>
          <cell r="D9239">
            <v>0</v>
          </cell>
          <cell r="E9239">
            <v>0</v>
          </cell>
          <cell r="G9239">
            <v>0</v>
          </cell>
          <cell r="H9239">
            <v>0</v>
          </cell>
          <cell r="J9239">
            <v>0</v>
          </cell>
          <cell r="L9239">
            <v>0</v>
          </cell>
        </row>
        <row r="9240">
          <cell r="A9240">
            <v>0</v>
          </cell>
          <cell r="B9240">
            <v>0</v>
          </cell>
          <cell r="C9240">
            <v>0</v>
          </cell>
          <cell r="D9240">
            <v>0</v>
          </cell>
          <cell r="E9240">
            <v>0</v>
          </cell>
          <cell r="G9240">
            <v>0</v>
          </cell>
          <cell r="H9240">
            <v>0</v>
          </cell>
          <cell r="J9240">
            <v>0</v>
          </cell>
          <cell r="L9240">
            <v>0</v>
          </cell>
        </row>
        <row r="9241">
          <cell r="A9241">
            <v>0</v>
          </cell>
          <cell r="B9241">
            <v>0</v>
          </cell>
          <cell r="C9241">
            <v>0</v>
          </cell>
          <cell r="D9241">
            <v>0</v>
          </cell>
          <cell r="E9241">
            <v>0</v>
          </cell>
          <cell r="G9241">
            <v>0</v>
          </cell>
          <cell r="H9241">
            <v>0</v>
          </cell>
          <cell r="J9241">
            <v>0</v>
          </cell>
          <cell r="L9241">
            <v>0</v>
          </cell>
        </row>
        <row r="9242">
          <cell r="A9242">
            <v>0</v>
          </cell>
          <cell r="B9242">
            <v>0</v>
          </cell>
          <cell r="C9242">
            <v>0</v>
          </cell>
          <cell r="D9242">
            <v>0</v>
          </cell>
          <cell r="E9242">
            <v>0</v>
          </cell>
          <cell r="G9242">
            <v>0</v>
          </cell>
          <cell r="H9242">
            <v>0</v>
          </cell>
          <cell r="J9242">
            <v>0</v>
          </cell>
          <cell r="L9242">
            <v>0</v>
          </cell>
        </row>
        <row r="9243">
          <cell r="A9243">
            <v>0</v>
          </cell>
          <cell r="B9243">
            <v>0</v>
          </cell>
          <cell r="C9243">
            <v>0</v>
          </cell>
          <cell r="D9243">
            <v>0</v>
          </cell>
          <cell r="E9243">
            <v>0</v>
          </cell>
          <cell r="G9243">
            <v>0</v>
          </cell>
          <cell r="H9243">
            <v>0</v>
          </cell>
          <cell r="J9243">
            <v>0</v>
          </cell>
          <cell r="L9243">
            <v>0</v>
          </cell>
        </row>
        <row r="9244">
          <cell r="A9244">
            <v>0</v>
          </cell>
          <cell r="B9244">
            <v>0</v>
          </cell>
          <cell r="C9244">
            <v>0</v>
          </cell>
          <cell r="D9244">
            <v>0</v>
          </cell>
          <cell r="E9244">
            <v>0</v>
          </cell>
          <cell r="G9244">
            <v>0</v>
          </cell>
          <cell r="H9244">
            <v>0</v>
          </cell>
          <cell r="J9244">
            <v>0</v>
          </cell>
          <cell r="L9244">
            <v>0</v>
          </cell>
        </row>
        <row r="9245">
          <cell r="A9245">
            <v>0</v>
          </cell>
          <cell r="B9245">
            <v>0</v>
          </cell>
          <cell r="C9245">
            <v>0</v>
          </cell>
          <cell r="D9245">
            <v>0</v>
          </cell>
          <cell r="E9245">
            <v>0</v>
          </cell>
          <cell r="G9245">
            <v>0</v>
          </cell>
          <cell r="H9245">
            <v>0</v>
          </cell>
          <cell r="J9245">
            <v>0</v>
          </cell>
          <cell r="L9245">
            <v>0</v>
          </cell>
        </row>
        <row r="9246">
          <cell r="A9246">
            <v>0</v>
          </cell>
          <cell r="B9246">
            <v>0</v>
          </cell>
          <cell r="C9246">
            <v>0</v>
          </cell>
          <cell r="D9246">
            <v>0</v>
          </cell>
          <cell r="E9246">
            <v>0</v>
          </cell>
          <cell r="G9246">
            <v>0</v>
          </cell>
          <cell r="H9246">
            <v>0</v>
          </cell>
          <cell r="J9246">
            <v>0</v>
          </cell>
          <cell r="L9246">
            <v>0</v>
          </cell>
        </row>
        <row r="9247">
          <cell r="A9247">
            <v>0</v>
          </cell>
          <cell r="B9247">
            <v>0</v>
          </cell>
          <cell r="C9247">
            <v>0</v>
          </cell>
          <cell r="D9247">
            <v>0</v>
          </cell>
          <cell r="E9247">
            <v>0</v>
          </cell>
          <cell r="G9247">
            <v>0</v>
          </cell>
          <cell r="H9247">
            <v>0</v>
          </cell>
          <cell r="J9247">
            <v>0</v>
          </cell>
          <cell r="L9247">
            <v>0</v>
          </cell>
        </row>
        <row r="9248">
          <cell r="A9248">
            <v>0</v>
          </cell>
          <cell r="B9248">
            <v>0</v>
          </cell>
          <cell r="C9248">
            <v>0</v>
          </cell>
          <cell r="D9248">
            <v>0</v>
          </cell>
          <cell r="E9248">
            <v>0</v>
          </cell>
          <cell r="G9248">
            <v>0</v>
          </cell>
          <cell r="H9248">
            <v>0</v>
          </cell>
          <cell r="J9248">
            <v>0</v>
          </cell>
          <cell r="L9248">
            <v>0</v>
          </cell>
        </row>
        <row r="9249">
          <cell r="A9249">
            <v>0</v>
          </cell>
          <cell r="B9249">
            <v>0</v>
          </cell>
          <cell r="C9249">
            <v>0</v>
          </cell>
          <cell r="D9249">
            <v>0</v>
          </cell>
          <cell r="E9249">
            <v>0</v>
          </cell>
          <cell r="G9249">
            <v>0</v>
          </cell>
          <cell r="H9249">
            <v>0</v>
          </cell>
          <cell r="J9249">
            <v>0</v>
          </cell>
          <cell r="L9249">
            <v>0</v>
          </cell>
        </row>
        <row r="9250">
          <cell r="A9250">
            <v>0</v>
          </cell>
          <cell r="B9250">
            <v>0</v>
          </cell>
          <cell r="C9250">
            <v>0</v>
          </cell>
          <cell r="D9250">
            <v>0</v>
          </cell>
          <cell r="E9250">
            <v>0</v>
          </cell>
          <cell r="G9250">
            <v>0</v>
          </cell>
          <cell r="H9250">
            <v>0</v>
          </cell>
          <cell r="J9250">
            <v>0</v>
          </cell>
          <cell r="L9250">
            <v>0</v>
          </cell>
        </row>
        <row r="9251">
          <cell r="A9251">
            <v>0</v>
          </cell>
          <cell r="B9251">
            <v>0</v>
          </cell>
          <cell r="C9251">
            <v>0</v>
          </cell>
          <cell r="D9251">
            <v>0</v>
          </cell>
          <cell r="E9251">
            <v>0</v>
          </cell>
          <cell r="G9251">
            <v>0</v>
          </cell>
          <cell r="H9251">
            <v>0</v>
          </cell>
          <cell r="J9251">
            <v>0</v>
          </cell>
          <cell r="L9251">
            <v>0</v>
          </cell>
        </row>
        <row r="9252">
          <cell r="A9252">
            <v>0</v>
          </cell>
          <cell r="B9252">
            <v>0</v>
          </cell>
          <cell r="C9252">
            <v>0</v>
          </cell>
          <cell r="D9252">
            <v>0</v>
          </cell>
          <cell r="E9252">
            <v>0</v>
          </cell>
          <cell r="G9252">
            <v>0</v>
          </cell>
          <cell r="H9252">
            <v>0</v>
          </cell>
          <cell r="J9252">
            <v>0</v>
          </cell>
          <cell r="L9252">
            <v>0</v>
          </cell>
        </row>
        <row r="9253">
          <cell r="A9253">
            <v>0</v>
          </cell>
          <cell r="B9253">
            <v>0</v>
          </cell>
          <cell r="C9253">
            <v>0</v>
          </cell>
          <cell r="D9253">
            <v>0</v>
          </cell>
          <cell r="E9253">
            <v>0</v>
          </cell>
          <cell r="G9253">
            <v>0</v>
          </cell>
          <cell r="H9253">
            <v>0</v>
          </cell>
          <cell r="J9253">
            <v>0</v>
          </cell>
          <cell r="L9253">
            <v>0</v>
          </cell>
        </row>
        <row r="9254">
          <cell r="A9254">
            <v>0</v>
          </cell>
          <cell r="B9254">
            <v>0</v>
          </cell>
          <cell r="C9254">
            <v>0</v>
          </cell>
          <cell r="D9254">
            <v>0</v>
          </cell>
          <cell r="E9254">
            <v>0</v>
          </cell>
          <cell r="G9254">
            <v>0</v>
          </cell>
          <cell r="H9254">
            <v>0</v>
          </cell>
          <cell r="J9254">
            <v>0</v>
          </cell>
          <cell r="L9254">
            <v>0</v>
          </cell>
        </row>
        <row r="9255">
          <cell r="A9255">
            <v>0</v>
          </cell>
          <cell r="B9255">
            <v>0</v>
          </cell>
          <cell r="C9255">
            <v>0</v>
          </cell>
          <cell r="D9255">
            <v>0</v>
          </cell>
          <cell r="E9255">
            <v>0</v>
          </cell>
          <cell r="G9255">
            <v>0</v>
          </cell>
          <cell r="H9255">
            <v>0</v>
          </cell>
          <cell r="J9255">
            <v>0</v>
          </cell>
          <cell r="L9255">
            <v>0</v>
          </cell>
        </row>
        <row r="9256">
          <cell r="A9256">
            <v>0</v>
          </cell>
          <cell r="B9256">
            <v>0</v>
          </cell>
          <cell r="C9256">
            <v>0</v>
          </cell>
          <cell r="D9256">
            <v>0</v>
          </cell>
          <cell r="E9256">
            <v>0</v>
          </cell>
          <cell r="G9256">
            <v>0</v>
          </cell>
          <cell r="H9256">
            <v>0</v>
          </cell>
          <cell r="J9256">
            <v>0</v>
          </cell>
          <cell r="L9256">
            <v>0</v>
          </cell>
        </row>
        <row r="9257">
          <cell r="A9257">
            <v>0</v>
          </cell>
          <cell r="B9257">
            <v>0</v>
          </cell>
          <cell r="C9257">
            <v>0</v>
          </cell>
          <cell r="D9257">
            <v>0</v>
          </cell>
          <cell r="E9257">
            <v>0</v>
          </cell>
          <cell r="G9257">
            <v>0</v>
          </cell>
          <cell r="H9257">
            <v>0</v>
          </cell>
          <cell r="J9257">
            <v>0</v>
          </cell>
          <cell r="L9257">
            <v>0</v>
          </cell>
        </row>
        <row r="9258">
          <cell r="A9258">
            <v>0</v>
          </cell>
          <cell r="B9258">
            <v>0</v>
          </cell>
          <cell r="C9258">
            <v>0</v>
          </cell>
          <cell r="D9258">
            <v>0</v>
          </cell>
          <cell r="E9258">
            <v>0</v>
          </cell>
          <cell r="G9258">
            <v>0</v>
          </cell>
          <cell r="H9258">
            <v>0</v>
          </cell>
          <cell r="J9258">
            <v>0</v>
          </cell>
          <cell r="L9258">
            <v>0</v>
          </cell>
        </row>
        <row r="9259">
          <cell r="A9259">
            <v>0</v>
          </cell>
          <cell r="B9259">
            <v>0</v>
          </cell>
          <cell r="C9259">
            <v>0</v>
          </cell>
          <cell r="D9259">
            <v>0</v>
          </cell>
          <cell r="E9259">
            <v>0</v>
          </cell>
          <cell r="G9259">
            <v>0</v>
          </cell>
          <cell r="H9259">
            <v>0</v>
          </cell>
          <cell r="J9259">
            <v>0</v>
          </cell>
          <cell r="L9259">
            <v>0</v>
          </cell>
        </row>
        <row r="9260">
          <cell r="A9260">
            <v>0</v>
          </cell>
          <cell r="B9260">
            <v>0</v>
          </cell>
          <cell r="C9260">
            <v>0</v>
          </cell>
          <cell r="D9260">
            <v>0</v>
          </cell>
          <cell r="E9260">
            <v>0</v>
          </cell>
          <cell r="G9260">
            <v>0</v>
          </cell>
          <cell r="H9260">
            <v>0</v>
          </cell>
          <cell r="J9260">
            <v>0</v>
          </cell>
          <cell r="L9260">
            <v>0</v>
          </cell>
        </row>
        <row r="9261">
          <cell r="A9261">
            <v>0</v>
          </cell>
          <cell r="B9261">
            <v>0</v>
          </cell>
          <cell r="C9261">
            <v>0</v>
          </cell>
          <cell r="D9261">
            <v>0</v>
          </cell>
          <cell r="E9261">
            <v>0</v>
          </cell>
          <cell r="G9261">
            <v>0</v>
          </cell>
          <cell r="H9261">
            <v>0</v>
          </cell>
          <cell r="J9261">
            <v>0</v>
          </cell>
          <cell r="L9261">
            <v>0</v>
          </cell>
        </row>
        <row r="9262">
          <cell r="A9262">
            <v>0</v>
          </cell>
          <cell r="B9262">
            <v>0</v>
          </cell>
          <cell r="C9262">
            <v>0</v>
          </cell>
          <cell r="D9262">
            <v>0</v>
          </cell>
          <cell r="E9262">
            <v>0</v>
          </cell>
          <cell r="G9262">
            <v>0</v>
          </cell>
          <cell r="H9262">
            <v>0</v>
          </cell>
          <cell r="J9262">
            <v>0</v>
          </cell>
          <cell r="L9262">
            <v>0</v>
          </cell>
        </row>
        <row r="9263">
          <cell r="A9263">
            <v>0</v>
          </cell>
          <cell r="B9263">
            <v>0</v>
          </cell>
          <cell r="C9263">
            <v>0</v>
          </cell>
          <cell r="D9263">
            <v>0</v>
          </cell>
          <cell r="E9263">
            <v>0</v>
          </cell>
          <cell r="G9263">
            <v>0</v>
          </cell>
          <cell r="H9263">
            <v>0</v>
          </cell>
          <cell r="J9263">
            <v>0</v>
          </cell>
          <cell r="L9263">
            <v>0</v>
          </cell>
        </row>
        <row r="9264">
          <cell r="A9264">
            <v>0</v>
          </cell>
          <cell r="B9264">
            <v>0</v>
          </cell>
          <cell r="C9264">
            <v>0</v>
          </cell>
          <cell r="D9264">
            <v>0</v>
          </cell>
          <cell r="E9264">
            <v>0</v>
          </cell>
          <cell r="G9264">
            <v>0</v>
          </cell>
          <cell r="H9264">
            <v>0</v>
          </cell>
          <cell r="J9264">
            <v>0</v>
          </cell>
          <cell r="L9264">
            <v>0</v>
          </cell>
        </row>
        <row r="9265">
          <cell r="A9265">
            <v>0</v>
          </cell>
          <cell r="B9265">
            <v>0</v>
          </cell>
          <cell r="C9265">
            <v>0</v>
          </cell>
          <cell r="D9265">
            <v>0</v>
          </cell>
          <cell r="E9265">
            <v>0</v>
          </cell>
          <cell r="G9265">
            <v>0</v>
          </cell>
          <cell r="H9265">
            <v>0</v>
          </cell>
          <cell r="J9265">
            <v>0</v>
          </cell>
          <cell r="L9265">
            <v>0</v>
          </cell>
        </row>
        <row r="9266">
          <cell r="A9266">
            <v>0</v>
          </cell>
          <cell r="B9266">
            <v>0</v>
          </cell>
          <cell r="C9266">
            <v>0</v>
          </cell>
          <cell r="D9266">
            <v>0</v>
          </cell>
          <cell r="E9266">
            <v>0</v>
          </cell>
          <cell r="G9266">
            <v>0</v>
          </cell>
          <cell r="H9266">
            <v>0</v>
          </cell>
          <cell r="J9266">
            <v>0</v>
          </cell>
          <cell r="L9266">
            <v>0</v>
          </cell>
        </row>
        <row r="9267">
          <cell r="A9267">
            <v>0</v>
          </cell>
          <cell r="B9267">
            <v>0</v>
          </cell>
          <cell r="C9267">
            <v>0</v>
          </cell>
          <cell r="D9267">
            <v>0</v>
          </cell>
          <cell r="E9267">
            <v>0</v>
          </cell>
          <cell r="G9267">
            <v>0</v>
          </cell>
          <cell r="H9267">
            <v>0</v>
          </cell>
          <cell r="J9267">
            <v>0</v>
          </cell>
          <cell r="L9267">
            <v>0</v>
          </cell>
        </row>
        <row r="9268">
          <cell r="A9268">
            <v>0</v>
          </cell>
          <cell r="B9268">
            <v>0</v>
          </cell>
          <cell r="C9268">
            <v>0</v>
          </cell>
          <cell r="D9268">
            <v>0</v>
          </cell>
          <cell r="E9268">
            <v>0</v>
          </cell>
          <cell r="G9268">
            <v>0</v>
          </cell>
          <cell r="H9268">
            <v>0</v>
          </cell>
          <cell r="J9268">
            <v>0</v>
          </cell>
          <cell r="L9268">
            <v>0</v>
          </cell>
        </row>
        <row r="9269">
          <cell r="A9269">
            <v>0</v>
          </cell>
          <cell r="B9269">
            <v>0</v>
          </cell>
          <cell r="C9269">
            <v>0</v>
          </cell>
          <cell r="D9269">
            <v>0</v>
          </cell>
          <cell r="E9269">
            <v>0</v>
          </cell>
          <cell r="G9269">
            <v>0</v>
          </cell>
          <cell r="H9269">
            <v>0</v>
          </cell>
          <cell r="J9269">
            <v>0</v>
          </cell>
          <cell r="L9269">
            <v>0</v>
          </cell>
        </row>
        <row r="9270">
          <cell r="A9270">
            <v>0</v>
          </cell>
          <cell r="B9270">
            <v>0</v>
          </cell>
          <cell r="C9270">
            <v>0</v>
          </cell>
          <cell r="D9270">
            <v>0</v>
          </cell>
          <cell r="E9270">
            <v>0</v>
          </cell>
          <cell r="G9270">
            <v>0</v>
          </cell>
          <cell r="H9270">
            <v>0</v>
          </cell>
          <cell r="J9270">
            <v>0</v>
          </cell>
          <cell r="L9270">
            <v>0</v>
          </cell>
        </row>
        <row r="9271">
          <cell r="A9271">
            <v>0</v>
          </cell>
          <cell r="B9271">
            <v>0</v>
          </cell>
          <cell r="C9271">
            <v>0</v>
          </cell>
          <cell r="D9271">
            <v>0</v>
          </cell>
          <cell r="E9271">
            <v>0</v>
          </cell>
          <cell r="G9271">
            <v>0</v>
          </cell>
          <cell r="H9271">
            <v>0</v>
          </cell>
          <cell r="J9271">
            <v>0</v>
          </cell>
          <cell r="L9271">
            <v>0</v>
          </cell>
        </row>
        <row r="9272">
          <cell r="A9272">
            <v>0</v>
          </cell>
          <cell r="B9272">
            <v>0</v>
          </cell>
          <cell r="C9272">
            <v>0</v>
          </cell>
          <cell r="D9272">
            <v>0</v>
          </cell>
          <cell r="E9272">
            <v>0</v>
          </cell>
          <cell r="G9272">
            <v>0</v>
          </cell>
          <cell r="H9272">
            <v>0</v>
          </cell>
          <cell r="J9272">
            <v>0</v>
          </cell>
          <cell r="L9272">
            <v>0</v>
          </cell>
        </row>
        <row r="9273">
          <cell r="A9273">
            <v>0</v>
          </cell>
          <cell r="B9273">
            <v>0</v>
          </cell>
          <cell r="C9273">
            <v>0</v>
          </cell>
          <cell r="D9273">
            <v>0</v>
          </cell>
          <cell r="E9273">
            <v>0</v>
          </cell>
          <cell r="G9273">
            <v>0</v>
          </cell>
          <cell r="H9273">
            <v>0</v>
          </cell>
          <cell r="J9273">
            <v>0</v>
          </cell>
          <cell r="L9273">
            <v>0</v>
          </cell>
        </row>
        <row r="9274">
          <cell r="A9274">
            <v>0</v>
          </cell>
          <cell r="B9274">
            <v>0</v>
          </cell>
          <cell r="C9274">
            <v>0</v>
          </cell>
          <cell r="D9274">
            <v>0</v>
          </cell>
          <cell r="E9274">
            <v>0</v>
          </cell>
          <cell r="G9274">
            <v>0</v>
          </cell>
          <cell r="H9274">
            <v>0</v>
          </cell>
          <cell r="J9274">
            <v>0</v>
          </cell>
          <cell r="L9274">
            <v>0</v>
          </cell>
        </row>
        <row r="9275">
          <cell r="A9275">
            <v>0</v>
          </cell>
          <cell r="B9275">
            <v>0</v>
          </cell>
          <cell r="C9275">
            <v>0</v>
          </cell>
          <cell r="D9275">
            <v>0</v>
          </cell>
          <cell r="E9275">
            <v>0</v>
          </cell>
          <cell r="G9275">
            <v>0</v>
          </cell>
          <cell r="H9275">
            <v>0</v>
          </cell>
          <cell r="J9275">
            <v>0</v>
          </cell>
          <cell r="L9275">
            <v>0</v>
          </cell>
        </row>
        <row r="9276">
          <cell r="A9276">
            <v>0</v>
          </cell>
          <cell r="B9276">
            <v>0</v>
          </cell>
          <cell r="C9276">
            <v>0</v>
          </cell>
          <cell r="D9276">
            <v>0</v>
          </cell>
          <cell r="E9276">
            <v>0</v>
          </cell>
          <cell r="G9276">
            <v>0</v>
          </cell>
          <cell r="H9276">
            <v>0</v>
          </cell>
          <cell r="J9276">
            <v>0</v>
          </cell>
          <cell r="L9276">
            <v>0</v>
          </cell>
        </row>
        <row r="9277">
          <cell r="A9277">
            <v>0</v>
          </cell>
          <cell r="B9277">
            <v>0</v>
          </cell>
          <cell r="C9277">
            <v>0</v>
          </cell>
          <cell r="D9277">
            <v>0</v>
          </cell>
          <cell r="E9277">
            <v>0</v>
          </cell>
          <cell r="G9277">
            <v>0</v>
          </cell>
          <cell r="H9277">
            <v>0</v>
          </cell>
          <cell r="J9277">
            <v>0</v>
          </cell>
          <cell r="L9277">
            <v>0</v>
          </cell>
        </row>
        <row r="9278">
          <cell r="A9278">
            <v>0</v>
          </cell>
          <cell r="B9278">
            <v>0</v>
          </cell>
          <cell r="C9278">
            <v>0</v>
          </cell>
          <cell r="D9278">
            <v>0</v>
          </cell>
          <cell r="E9278">
            <v>0</v>
          </cell>
          <cell r="G9278">
            <v>0</v>
          </cell>
          <cell r="H9278">
            <v>0</v>
          </cell>
          <cell r="J9278">
            <v>0</v>
          </cell>
          <cell r="L9278">
            <v>0</v>
          </cell>
        </row>
        <row r="9279">
          <cell r="A9279">
            <v>0</v>
          </cell>
          <cell r="B9279">
            <v>0</v>
          </cell>
          <cell r="C9279">
            <v>0</v>
          </cell>
          <cell r="D9279">
            <v>0</v>
          </cell>
          <cell r="E9279">
            <v>0</v>
          </cell>
          <cell r="G9279">
            <v>0</v>
          </cell>
          <cell r="H9279">
            <v>0</v>
          </cell>
          <cell r="J9279">
            <v>0</v>
          </cell>
          <cell r="L9279">
            <v>0</v>
          </cell>
        </row>
        <row r="9280">
          <cell r="A9280">
            <v>0</v>
          </cell>
          <cell r="B9280">
            <v>0</v>
          </cell>
          <cell r="C9280">
            <v>0</v>
          </cell>
          <cell r="D9280">
            <v>0</v>
          </cell>
          <cell r="E9280">
            <v>0</v>
          </cell>
          <cell r="G9280">
            <v>0</v>
          </cell>
          <cell r="H9280">
            <v>0</v>
          </cell>
          <cell r="J9280">
            <v>0</v>
          </cell>
          <cell r="L9280">
            <v>0</v>
          </cell>
        </row>
        <row r="9281">
          <cell r="A9281">
            <v>0</v>
          </cell>
          <cell r="B9281">
            <v>0</v>
          </cell>
          <cell r="C9281">
            <v>0</v>
          </cell>
          <cell r="D9281">
            <v>0</v>
          </cell>
          <cell r="E9281">
            <v>0</v>
          </cell>
          <cell r="G9281">
            <v>0</v>
          </cell>
          <cell r="H9281">
            <v>0</v>
          </cell>
          <cell r="J9281">
            <v>0</v>
          </cell>
          <cell r="L9281">
            <v>0</v>
          </cell>
        </row>
        <row r="9282">
          <cell r="A9282">
            <v>0</v>
          </cell>
          <cell r="B9282">
            <v>0</v>
          </cell>
          <cell r="C9282">
            <v>0</v>
          </cell>
          <cell r="D9282">
            <v>0</v>
          </cell>
          <cell r="E9282">
            <v>0</v>
          </cell>
          <cell r="G9282">
            <v>0</v>
          </cell>
          <cell r="H9282">
            <v>0</v>
          </cell>
          <cell r="J9282">
            <v>0</v>
          </cell>
          <cell r="L9282">
            <v>0</v>
          </cell>
        </row>
        <row r="9283">
          <cell r="A9283">
            <v>0</v>
          </cell>
          <cell r="B9283">
            <v>0</v>
          </cell>
          <cell r="C9283">
            <v>0</v>
          </cell>
          <cell r="D9283">
            <v>0</v>
          </cell>
          <cell r="E9283">
            <v>0</v>
          </cell>
          <cell r="G9283">
            <v>0</v>
          </cell>
          <cell r="H9283">
            <v>0</v>
          </cell>
          <cell r="J9283">
            <v>0</v>
          </cell>
          <cell r="L9283">
            <v>0</v>
          </cell>
        </row>
        <row r="9284">
          <cell r="A9284">
            <v>0</v>
          </cell>
          <cell r="B9284">
            <v>0</v>
          </cell>
          <cell r="C9284">
            <v>0</v>
          </cell>
          <cell r="D9284">
            <v>0</v>
          </cell>
          <cell r="E9284">
            <v>0</v>
          </cell>
          <cell r="G9284">
            <v>0</v>
          </cell>
          <cell r="H9284">
            <v>0</v>
          </cell>
          <cell r="J9284">
            <v>0</v>
          </cell>
          <cell r="L9284">
            <v>0</v>
          </cell>
        </row>
        <row r="9285">
          <cell r="A9285">
            <v>0</v>
          </cell>
          <cell r="B9285">
            <v>0</v>
          </cell>
          <cell r="C9285">
            <v>0</v>
          </cell>
          <cell r="D9285">
            <v>0</v>
          </cell>
          <cell r="E9285">
            <v>0</v>
          </cell>
          <cell r="G9285">
            <v>0</v>
          </cell>
          <cell r="H9285">
            <v>0</v>
          </cell>
          <cell r="J9285">
            <v>0</v>
          </cell>
          <cell r="L9285">
            <v>0</v>
          </cell>
        </row>
        <row r="9286">
          <cell r="A9286">
            <v>0</v>
          </cell>
          <cell r="B9286">
            <v>0</v>
          </cell>
          <cell r="C9286">
            <v>0</v>
          </cell>
          <cell r="D9286">
            <v>0</v>
          </cell>
          <cell r="E9286">
            <v>0</v>
          </cell>
          <cell r="G9286">
            <v>0</v>
          </cell>
          <cell r="H9286">
            <v>0</v>
          </cell>
          <cell r="J9286">
            <v>0</v>
          </cell>
          <cell r="L9286">
            <v>0</v>
          </cell>
        </row>
        <row r="9287">
          <cell r="A9287">
            <v>0</v>
          </cell>
          <cell r="B9287">
            <v>0</v>
          </cell>
          <cell r="C9287">
            <v>0</v>
          </cell>
          <cell r="D9287">
            <v>0</v>
          </cell>
          <cell r="E9287">
            <v>0</v>
          </cell>
          <cell r="G9287">
            <v>0</v>
          </cell>
          <cell r="H9287">
            <v>0</v>
          </cell>
          <cell r="J9287">
            <v>0</v>
          </cell>
          <cell r="L9287">
            <v>0</v>
          </cell>
        </row>
        <row r="9288">
          <cell r="A9288">
            <v>0</v>
          </cell>
          <cell r="B9288">
            <v>0</v>
          </cell>
          <cell r="C9288">
            <v>0</v>
          </cell>
          <cell r="D9288">
            <v>0</v>
          </cell>
          <cell r="E9288">
            <v>0</v>
          </cell>
          <cell r="G9288">
            <v>0</v>
          </cell>
          <cell r="H9288">
            <v>0</v>
          </cell>
          <cell r="J9288">
            <v>0</v>
          </cell>
          <cell r="L9288">
            <v>0</v>
          </cell>
        </row>
        <row r="9289">
          <cell r="A9289">
            <v>0</v>
          </cell>
          <cell r="B9289">
            <v>0</v>
          </cell>
          <cell r="C9289">
            <v>0</v>
          </cell>
          <cell r="D9289">
            <v>0</v>
          </cell>
          <cell r="E9289">
            <v>0</v>
          </cell>
          <cell r="G9289">
            <v>0</v>
          </cell>
          <cell r="H9289">
            <v>0</v>
          </cell>
          <cell r="J9289">
            <v>0</v>
          </cell>
          <cell r="L9289">
            <v>0</v>
          </cell>
        </row>
        <row r="9290">
          <cell r="A9290">
            <v>0</v>
          </cell>
          <cell r="B9290">
            <v>0</v>
          </cell>
          <cell r="C9290">
            <v>0</v>
          </cell>
          <cell r="D9290">
            <v>0</v>
          </cell>
          <cell r="E9290">
            <v>0</v>
          </cell>
          <cell r="G9290">
            <v>0</v>
          </cell>
          <cell r="H9290">
            <v>0</v>
          </cell>
          <cell r="J9290">
            <v>0</v>
          </cell>
          <cell r="L9290">
            <v>0</v>
          </cell>
        </row>
        <row r="9291">
          <cell r="A9291">
            <v>0</v>
          </cell>
          <cell r="B9291">
            <v>0</v>
          </cell>
          <cell r="C9291">
            <v>0</v>
          </cell>
          <cell r="D9291">
            <v>0</v>
          </cell>
          <cell r="E9291">
            <v>0</v>
          </cell>
          <cell r="G9291">
            <v>0</v>
          </cell>
          <cell r="H9291">
            <v>0</v>
          </cell>
          <cell r="J9291">
            <v>0</v>
          </cell>
          <cell r="L9291">
            <v>0</v>
          </cell>
        </row>
        <row r="9292">
          <cell r="A9292">
            <v>0</v>
          </cell>
          <cell r="B9292">
            <v>0</v>
          </cell>
          <cell r="C9292">
            <v>0</v>
          </cell>
          <cell r="D9292">
            <v>0</v>
          </cell>
          <cell r="E9292">
            <v>0</v>
          </cell>
          <cell r="G9292">
            <v>0</v>
          </cell>
          <cell r="H9292">
            <v>0</v>
          </cell>
          <cell r="J9292">
            <v>0</v>
          </cell>
          <cell r="L9292">
            <v>0</v>
          </cell>
        </row>
        <row r="9293">
          <cell r="A9293">
            <v>0</v>
          </cell>
          <cell r="B9293">
            <v>0</v>
          </cell>
          <cell r="C9293">
            <v>0</v>
          </cell>
          <cell r="D9293">
            <v>0</v>
          </cell>
          <cell r="E9293">
            <v>0</v>
          </cell>
          <cell r="G9293">
            <v>0</v>
          </cell>
          <cell r="H9293">
            <v>0</v>
          </cell>
          <cell r="J9293">
            <v>0</v>
          </cell>
          <cell r="L9293">
            <v>0</v>
          </cell>
        </row>
        <row r="9294">
          <cell r="A9294">
            <v>0</v>
          </cell>
          <cell r="B9294">
            <v>0</v>
          </cell>
          <cell r="C9294">
            <v>0</v>
          </cell>
          <cell r="D9294">
            <v>0</v>
          </cell>
          <cell r="E9294">
            <v>0</v>
          </cell>
          <cell r="G9294">
            <v>0</v>
          </cell>
          <cell r="H9294">
            <v>0</v>
          </cell>
          <cell r="J9294">
            <v>0</v>
          </cell>
          <cell r="L9294">
            <v>0</v>
          </cell>
        </row>
        <row r="9295">
          <cell r="A9295">
            <v>0</v>
          </cell>
          <cell r="B9295">
            <v>0</v>
          </cell>
          <cell r="C9295">
            <v>0</v>
          </cell>
          <cell r="D9295">
            <v>0</v>
          </cell>
          <cell r="E9295">
            <v>0</v>
          </cell>
          <cell r="G9295">
            <v>0</v>
          </cell>
          <cell r="H9295">
            <v>0</v>
          </cell>
          <cell r="J9295">
            <v>0</v>
          </cell>
          <cell r="L9295">
            <v>0</v>
          </cell>
        </row>
        <row r="9296">
          <cell r="A9296">
            <v>0</v>
          </cell>
          <cell r="B9296">
            <v>0</v>
          </cell>
          <cell r="C9296">
            <v>0</v>
          </cell>
          <cell r="D9296">
            <v>0</v>
          </cell>
          <cell r="E9296">
            <v>0</v>
          </cell>
          <cell r="G9296">
            <v>0</v>
          </cell>
          <cell r="H9296">
            <v>0</v>
          </cell>
          <cell r="J9296">
            <v>0</v>
          </cell>
          <cell r="L9296">
            <v>0</v>
          </cell>
        </row>
        <row r="9297">
          <cell r="A9297">
            <v>0</v>
          </cell>
          <cell r="B9297">
            <v>0</v>
          </cell>
          <cell r="C9297">
            <v>0</v>
          </cell>
          <cell r="D9297">
            <v>0</v>
          </cell>
          <cell r="E9297">
            <v>0</v>
          </cell>
          <cell r="G9297">
            <v>0</v>
          </cell>
          <cell r="H9297">
            <v>0</v>
          </cell>
          <cell r="J9297">
            <v>0</v>
          </cell>
          <cell r="L9297">
            <v>0</v>
          </cell>
        </row>
        <row r="9298">
          <cell r="A9298">
            <v>0</v>
          </cell>
          <cell r="B9298">
            <v>0</v>
          </cell>
          <cell r="C9298">
            <v>0</v>
          </cell>
          <cell r="D9298">
            <v>0</v>
          </cell>
          <cell r="E9298">
            <v>0</v>
          </cell>
          <cell r="G9298">
            <v>0</v>
          </cell>
          <cell r="H9298">
            <v>0</v>
          </cell>
          <cell r="J9298">
            <v>0</v>
          </cell>
          <cell r="L9298">
            <v>0</v>
          </cell>
        </row>
        <row r="9299">
          <cell r="A9299">
            <v>0</v>
          </cell>
          <cell r="B9299">
            <v>0</v>
          </cell>
          <cell r="C9299">
            <v>0</v>
          </cell>
          <cell r="D9299">
            <v>0</v>
          </cell>
          <cell r="E9299">
            <v>0</v>
          </cell>
          <cell r="G9299">
            <v>0</v>
          </cell>
          <cell r="H9299">
            <v>0</v>
          </cell>
          <cell r="J9299">
            <v>0</v>
          </cell>
          <cell r="L9299">
            <v>0</v>
          </cell>
        </row>
        <row r="9300">
          <cell r="A9300">
            <v>0</v>
          </cell>
          <cell r="B9300">
            <v>0</v>
          </cell>
          <cell r="C9300">
            <v>0</v>
          </cell>
          <cell r="D9300">
            <v>0</v>
          </cell>
          <cell r="E9300">
            <v>0</v>
          </cell>
          <cell r="G9300">
            <v>0</v>
          </cell>
          <cell r="H9300">
            <v>0</v>
          </cell>
          <cell r="J9300">
            <v>0</v>
          </cell>
          <cell r="L9300">
            <v>0</v>
          </cell>
        </row>
        <row r="9301">
          <cell r="A9301">
            <v>0</v>
          </cell>
          <cell r="B9301">
            <v>0</v>
          </cell>
          <cell r="C9301">
            <v>0</v>
          </cell>
          <cell r="D9301">
            <v>0</v>
          </cell>
          <cell r="E9301">
            <v>0</v>
          </cell>
          <cell r="G9301">
            <v>0</v>
          </cell>
          <cell r="H9301">
            <v>0</v>
          </cell>
          <cell r="J9301">
            <v>0</v>
          </cell>
          <cell r="L9301">
            <v>0</v>
          </cell>
        </row>
        <row r="9302">
          <cell r="A9302">
            <v>0</v>
          </cell>
          <cell r="B9302">
            <v>0</v>
          </cell>
          <cell r="C9302">
            <v>0</v>
          </cell>
          <cell r="D9302">
            <v>0</v>
          </cell>
          <cell r="E9302">
            <v>0</v>
          </cell>
          <cell r="G9302">
            <v>0</v>
          </cell>
          <cell r="H9302">
            <v>0</v>
          </cell>
          <cell r="J9302">
            <v>0</v>
          </cell>
          <cell r="L9302">
            <v>0</v>
          </cell>
        </row>
        <row r="9303">
          <cell r="A9303">
            <v>0</v>
          </cell>
          <cell r="B9303">
            <v>0</v>
          </cell>
          <cell r="C9303">
            <v>0</v>
          </cell>
          <cell r="D9303">
            <v>0</v>
          </cell>
          <cell r="E9303">
            <v>0</v>
          </cell>
          <cell r="G9303">
            <v>0</v>
          </cell>
          <cell r="H9303">
            <v>0</v>
          </cell>
          <cell r="J9303">
            <v>0</v>
          </cell>
          <cell r="L9303">
            <v>0</v>
          </cell>
        </row>
        <row r="9304">
          <cell r="A9304">
            <v>0</v>
          </cell>
          <cell r="B9304">
            <v>0</v>
          </cell>
          <cell r="C9304">
            <v>0</v>
          </cell>
          <cell r="D9304">
            <v>0</v>
          </cell>
          <cell r="E9304">
            <v>0</v>
          </cell>
          <cell r="G9304">
            <v>0</v>
          </cell>
          <cell r="H9304">
            <v>0</v>
          </cell>
          <cell r="J9304">
            <v>0</v>
          </cell>
          <cell r="L9304">
            <v>0</v>
          </cell>
        </row>
        <row r="9305">
          <cell r="A9305">
            <v>0</v>
          </cell>
          <cell r="B9305">
            <v>0</v>
          </cell>
          <cell r="C9305">
            <v>0</v>
          </cell>
          <cell r="D9305">
            <v>0</v>
          </cell>
          <cell r="E9305">
            <v>0</v>
          </cell>
          <cell r="G9305">
            <v>0</v>
          </cell>
          <cell r="H9305">
            <v>0</v>
          </cell>
          <cell r="J9305">
            <v>0</v>
          </cell>
          <cell r="L9305">
            <v>0</v>
          </cell>
        </row>
        <row r="9306">
          <cell r="A9306">
            <v>0</v>
          </cell>
          <cell r="B9306">
            <v>0</v>
          </cell>
          <cell r="C9306">
            <v>0</v>
          </cell>
          <cell r="D9306">
            <v>0</v>
          </cell>
          <cell r="E9306">
            <v>0</v>
          </cell>
          <cell r="G9306">
            <v>0</v>
          </cell>
          <cell r="H9306">
            <v>0</v>
          </cell>
          <cell r="J9306">
            <v>0</v>
          </cell>
          <cell r="L9306">
            <v>0</v>
          </cell>
        </row>
        <row r="9307">
          <cell r="A9307">
            <v>0</v>
          </cell>
          <cell r="B9307">
            <v>0</v>
          </cell>
          <cell r="C9307">
            <v>0</v>
          </cell>
          <cell r="D9307">
            <v>0</v>
          </cell>
          <cell r="E9307">
            <v>0</v>
          </cell>
          <cell r="G9307">
            <v>0</v>
          </cell>
          <cell r="H9307">
            <v>0</v>
          </cell>
          <cell r="J9307">
            <v>0</v>
          </cell>
          <cell r="L9307">
            <v>0</v>
          </cell>
        </row>
        <row r="9308">
          <cell r="A9308">
            <v>0</v>
          </cell>
          <cell r="B9308">
            <v>0</v>
          </cell>
          <cell r="C9308">
            <v>0</v>
          </cell>
          <cell r="D9308">
            <v>0</v>
          </cell>
          <cell r="E9308">
            <v>0</v>
          </cell>
          <cell r="G9308">
            <v>0</v>
          </cell>
          <cell r="H9308">
            <v>0</v>
          </cell>
          <cell r="J9308">
            <v>0</v>
          </cell>
          <cell r="L9308">
            <v>0</v>
          </cell>
        </row>
        <row r="9309">
          <cell r="A9309">
            <v>0</v>
          </cell>
          <cell r="B9309">
            <v>0</v>
          </cell>
          <cell r="C9309">
            <v>0</v>
          </cell>
          <cell r="D9309">
            <v>0</v>
          </cell>
          <cell r="E9309">
            <v>0</v>
          </cell>
          <cell r="G9309">
            <v>0</v>
          </cell>
          <cell r="H9309">
            <v>0</v>
          </cell>
          <cell r="J9309">
            <v>0</v>
          </cell>
          <cell r="L9309">
            <v>0</v>
          </cell>
        </row>
        <row r="9310">
          <cell r="A9310">
            <v>0</v>
          </cell>
          <cell r="B9310">
            <v>0</v>
          </cell>
          <cell r="C9310">
            <v>0</v>
          </cell>
          <cell r="D9310">
            <v>0</v>
          </cell>
          <cell r="E9310">
            <v>0</v>
          </cell>
          <cell r="G9310">
            <v>0</v>
          </cell>
          <cell r="H9310">
            <v>0</v>
          </cell>
          <cell r="J9310">
            <v>0</v>
          </cell>
          <cell r="L9310">
            <v>0</v>
          </cell>
        </row>
        <row r="9311">
          <cell r="A9311">
            <v>0</v>
          </cell>
          <cell r="B9311">
            <v>0</v>
          </cell>
          <cell r="C9311">
            <v>0</v>
          </cell>
          <cell r="D9311">
            <v>0</v>
          </cell>
          <cell r="E9311">
            <v>0</v>
          </cell>
          <cell r="G9311">
            <v>0</v>
          </cell>
          <cell r="H9311">
            <v>0</v>
          </cell>
          <cell r="J9311">
            <v>0</v>
          </cell>
          <cell r="L9311">
            <v>0</v>
          </cell>
        </row>
        <row r="9312">
          <cell r="A9312">
            <v>0</v>
          </cell>
          <cell r="B9312">
            <v>0</v>
          </cell>
          <cell r="C9312">
            <v>0</v>
          </cell>
          <cell r="D9312">
            <v>0</v>
          </cell>
          <cell r="E9312">
            <v>0</v>
          </cell>
          <cell r="G9312">
            <v>0</v>
          </cell>
          <cell r="H9312">
            <v>0</v>
          </cell>
          <cell r="J9312">
            <v>0</v>
          </cell>
          <cell r="L9312">
            <v>0</v>
          </cell>
        </row>
        <row r="9313">
          <cell r="A9313">
            <v>0</v>
          </cell>
          <cell r="B9313">
            <v>0</v>
          </cell>
          <cell r="C9313">
            <v>0</v>
          </cell>
          <cell r="D9313">
            <v>0</v>
          </cell>
          <cell r="E9313">
            <v>0</v>
          </cell>
          <cell r="G9313">
            <v>0</v>
          </cell>
          <cell r="H9313">
            <v>0</v>
          </cell>
          <cell r="J9313">
            <v>0</v>
          </cell>
          <cell r="L9313">
            <v>0</v>
          </cell>
        </row>
        <row r="9314">
          <cell r="A9314">
            <v>0</v>
          </cell>
          <cell r="B9314">
            <v>0</v>
          </cell>
          <cell r="C9314">
            <v>0</v>
          </cell>
          <cell r="D9314">
            <v>0</v>
          </cell>
          <cell r="E9314">
            <v>0</v>
          </cell>
          <cell r="G9314">
            <v>0</v>
          </cell>
          <cell r="H9314">
            <v>0</v>
          </cell>
          <cell r="J9314">
            <v>0</v>
          </cell>
          <cell r="L9314">
            <v>0</v>
          </cell>
        </row>
        <row r="9315">
          <cell r="A9315">
            <v>0</v>
          </cell>
          <cell r="B9315">
            <v>0</v>
          </cell>
          <cell r="C9315">
            <v>0</v>
          </cell>
          <cell r="D9315">
            <v>0</v>
          </cell>
          <cell r="E9315">
            <v>0</v>
          </cell>
          <cell r="G9315">
            <v>0</v>
          </cell>
          <cell r="H9315">
            <v>0</v>
          </cell>
          <cell r="J9315">
            <v>0</v>
          </cell>
          <cell r="L9315">
            <v>0</v>
          </cell>
        </row>
        <row r="9316">
          <cell r="A9316">
            <v>0</v>
          </cell>
          <cell r="B9316">
            <v>0</v>
          </cell>
          <cell r="C9316">
            <v>0</v>
          </cell>
          <cell r="D9316">
            <v>0</v>
          </cell>
          <cell r="E9316">
            <v>0</v>
          </cell>
          <cell r="G9316">
            <v>0</v>
          </cell>
          <cell r="H9316">
            <v>0</v>
          </cell>
          <cell r="J9316">
            <v>0</v>
          </cell>
          <cell r="L9316">
            <v>0</v>
          </cell>
        </row>
        <row r="9317">
          <cell r="A9317">
            <v>0</v>
          </cell>
          <cell r="B9317">
            <v>0</v>
          </cell>
          <cell r="C9317">
            <v>0</v>
          </cell>
          <cell r="D9317">
            <v>0</v>
          </cell>
          <cell r="E9317">
            <v>0</v>
          </cell>
          <cell r="G9317">
            <v>0</v>
          </cell>
          <cell r="H9317">
            <v>0</v>
          </cell>
          <cell r="J9317">
            <v>0</v>
          </cell>
          <cell r="L9317">
            <v>0</v>
          </cell>
        </row>
        <row r="9318">
          <cell r="A9318">
            <v>0</v>
          </cell>
          <cell r="B9318">
            <v>0</v>
          </cell>
          <cell r="C9318">
            <v>0</v>
          </cell>
          <cell r="D9318">
            <v>0</v>
          </cell>
          <cell r="E9318">
            <v>0</v>
          </cell>
          <cell r="G9318">
            <v>0</v>
          </cell>
          <cell r="H9318">
            <v>0</v>
          </cell>
          <cell r="J9318">
            <v>0</v>
          </cell>
          <cell r="L9318">
            <v>0</v>
          </cell>
        </row>
        <row r="9319">
          <cell r="A9319">
            <v>0</v>
          </cell>
          <cell r="B9319">
            <v>0</v>
          </cell>
          <cell r="C9319">
            <v>0</v>
          </cell>
          <cell r="D9319">
            <v>0</v>
          </cell>
          <cell r="E9319">
            <v>0</v>
          </cell>
          <cell r="G9319">
            <v>0</v>
          </cell>
          <cell r="H9319">
            <v>0</v>
          </cell>
          <cell r="J9319">
            <v>0</v>
          </cell>
          <cell r="L9319">
            <v>0</v>
          </cell>
        </row>
        <row r="9320">
          <cell r="A9320">
            <v>0</v>
          </cell>
          <cell r="B9320">
            <v>0</v>
          </cell>
          <cell r="C9320">
            <v>0</v>
          </cell>
          <cell r="D9320">
            <v>0</v>
          </cell>
          <cell r="E9320">
            <v>0</v>
          </cell>
          <cell r="G9320">
            <v>0</v>
          </cell>
          <cell r="H9320">
            <v>0</v>
          </cell>
          <cell r="J9320">
            <v>0</v>
          </cell>
          <cell r="L9320">
            <v>0</v>
          </cell>
        </row>
        <row r="9321">
          <cell r="A9321">
            <v>0</v>
          </cell>
          <cell r="B9321">
            <v>0</v>
          </cell>
          <cell r="C9321">
            <v>0</v>
          </cell>
          <cell r="D9321">
            <v>0</v>
          </cell>
          <cell r="E9321">
            <v>0</v>
          </cell>
          <cell r="G9321">
            <v>0</v>
          </cell>
          <cell r="H9321">
            <v>0</v>
          </cell>
          <cell r="J9321">
            <v>0</v>
          </cell>
          <cell r="L9321">
            <v>0</v>
          </cell>
        </row>
        <row r="9322">
          <cell r="A9322">
            <v>0</v>
          </cell>
          <cell r="B9322">
            <v>0</v>
          </cell>
          <cell r="C9322">
            <v>0</v>
          </cell>
          <cell r="D9322">
            <v>0</v>
          </cell>
          <cell r="E9322">
            <v>0</v>
          </cell>
          <cell r="G9322">
            <v>0</v>
          </cell>
          <cell r="H9322">
            <v>0</v>
          </cell>
          <cell r="J9322">
            <v>0</v>
          </cell>
          <cell r="L9322">
            <v>0</v>
          </cell>
        </row>
        <row r="9323">
          <cell r="A9323">
            <v>0</v>
          </cell>
          <cell r="B9323">
            <v>0</v>
          </cell>
          <cell r="C9323">
            <v>0</v>
          </cell>
          <cell r="D9323">
            <v>0</v>
          </cell>
          <cell r="E9323">
            <v>0</v>
          </cell>
          <cell r="G9323">
            <v>0</v>
          </cell>
          <cell r="H9323">
            <v>0</v>
          </cell>
          <cell r="J9323">
            <v>0</v>
          </cell>
          <cell r="L9323">
            <v>0</v>
          </cell>
        </row>
        <row r="9324">
          <cell r="A9324">
            <v>0</v>
          </cell>
          <cell r="B9324">
            <v>0</v>
          </cell>
          <cell r="C9324">
            <v>0</v>
          </cell>
          <cell r="D9324">
            <v>0</v>
          </cell>
          <cell r="E9324">
            <v>0</v>
          </cell>
          <cell r="G9324">
            <v>0</v>
          </cell>
          <cell r="H9324">
            <v>0</v>
          </cell>
          <cell r="J9324">
            <v>0</v>
          </cell>
          <cell r="L9324">
            <v>0</v>
          </cell>
        </row>
        <row r="9325">
          <cell r="A9325">
            <v>0</v>
          </cell>
          <cell r="B9325">
            <v>0</v>
          </cell>
          <cell r="C9325">
            <v>0</v>
          </cell>
          <cell r="D9325">
            <v>0</v>
          </cell>
          <cell r="E9325">
            <v>0</v>
          </cell>
          <cell r="G9325">
            <v>0</v>
          </cell>
          <cell r="H9325">
            <v>0</v>
          </cell>
          <cell r="J9325">
            <v>0</v>
          </cell>
          <cell r="L9325">
            <v>0</v>
          </cell>
        </row>
        <row r="9326">
          <cell r="A9326">
            <v>0</v>
          </cell>
          <cell r="B9326">
            <v>0</v>
          </cell>
          <cell r="C9326">
            <v>0</v>
          </cell>
          <cell r="D9326">
            <v>0</v>
          </cell>
          <cell r="E9326">
            <v>0</v>
          </cell>
          <cell r="G9326">
            <v>0</v>
          </cell>
          <cell r="H9326">
            <v>0</v>
          </cell>
          <cell r="J9326">
            <v>0</v>
          </cell>
          <cell r="L9326">
            <v>0</v>
          </cell>
        </row>
        <row r="9327">
          <cell r="A9327">
            <v>0</v>
          </cell>
          <cell r="B9327">
            <v>0</v>
          </cell>
          <cell r="C9327">
            <v>0</v>
          </cell>
          <cell r="D9327">
            <v>0</v>
          </cell>
          <cell r="E9327">
            <v>0</v>
          </cell>
          <cell r="G9327">
            <v>0</v>
          </cell>
          <cell r="H9327">
            <v>0</v>
          </cell>
          <cell r="J9327">
            <v>0</v>
          </cell>
          <cell r="L9327">
            <v>0</v>
          </cell>
        </row>
        <row r="9328">
          <cell r="A9328">
            <v>0</v>
          </cell>
          <cell r="B9328">
            <v>0</v>
          </cell>
          <cell r="C9328">
            <v>0</v>
          </cell>
          <cell r="D9328">
            <v>0</v>
          </cell>
          <cell r="E9328">
            <v>0</v>
          </cell>
          <cell r="G9328">
            <v>0</v>
          </cell>
          <cell r="H9328">
            <v>0</v>
          </cell>
          <cell r="J9328">
            <v>0</v>
          </cell>
          <cell r="L9328">
            <v>0</v>
          </cell>
        </row>
        <row r="9329">
          <cell r="A9329">
            <v>0</v>
          </cell>
          <cell r="B9329">
            <v>0</v>
          </cell>
          <cell r="C9329">
            <v>0</v>
          </cell>
          <cell r="D9329">
            <v>0</v>
          </cell>
          <cell r="E9329">
            <v>0</v>
          </cell>
          <cell r="G9329">
            <v>0</v>
          </cell>
          <cell r="H9329">
            <v>0</v>
          </cell>
          <cell r="J9329">
            <v>0</v>
          </cell>
          <cell r="L9329">
            <v>0</v>
          </cell>
        </row>
        <row r="9330">
          <cell r="A9330">
            <v>0</v>
          </cell>
          <cell r="B9330">
            <v>0</v>
          </cell>
          <cell r="C9330">
            <v>0</v>
          </cell>
          <cell r="D9330">
            <v>0</v>
          </cell>
          <cell r="E9330">
            <v>0</v>
          </cell>
          <cell r="G9330">
            <v>0</v>
          </cell>
          <cell r="H9330">
            <v>0</v>
          </cell>
          <cell r="J9330">
            <v>0</v>
          </cell>
          <cell r="L9330">
            <v>0</v>
          </cell>
        </row>
        <row r="9331">
          <cell r="A9331">
            <v>0</v>
          </cell>
          <cell r="B9331">
            <v>0</v>
          </cell>
          <cell r="C9331">
            <v>0</v>
          </cell>
          <cell r="D9331">
            <v>0</v>
          </cell>
          <cell r="E9331">
            <v>0</v>
          </cell>
          <cell r="G9331">
            <v>0</v>
          </cell>
          <cell r="H9331">
            <v>0</v>
          </cell>
          <cell r="J9331">
            <v>0</v>
          </cell>
          <cell r="L9331">
            <v>0</v>
          </cell>
        </row>
        <row r="9332">
          <cell r="A9332">
            <v>0</v>
          </cell>
          <cell r="B9332">
            <v>0</v>
          </cell>
          <cell r="C9332">
            <v>0</v>
          </cell>
          <cell r="D9332">
            <v>0</v>
          </cell>
          <cell r="E9332">
            <v>0</v>
          </cell>
          <cell r="G9332">
            <v>0</v>
          </cell>
          <cell r="H9332">
            <v>0</v>
          </cell>
          <cell r="J9332">
            <v>0</v>
          </cell>
          <cell r="L9332">
            <v>0</v>
          </cell>
        </row>
        <row r="9333">
          <cell r="A9333">
            <v>0</v>
          </cell>
          <cell r="B9333">
            <v>0</v>
          </cell>
          <cell r="C9333">
            <v>0</v>
          </cell>
          <cell r="D9333">
            <v>0</v>
          </cell>
          <cell r="E9333">
            <v>0</v>
          </cell>
          <cell r="G9333">
            <v>0</v>
          </cell>
          <cell r="H9333">
            <v>0</v>
          </cell>
          <cell r="J9333">
            <v>0</v>
          </cell>
          <cell r="L9333">
            <v>0</v>
          </cell>
        </row>
        <row r="9334">
          <cell r="A9334">
            <v>0</v>
          </cell>
          <cell r="B9334">
            <v>0</v>
          </cell>
          <cell r="C9334">
            <v>0</v>
          </cell>
          <cell r="D9334">
            <v>0</v>
          </cell>
          <cell r="E9334">
            <v>0</v>
          </cell>
          <cell r="G9334">
            <v>0</v>
          </cell>
          <cell r="H9334">
            <v>0</v>
          </cell>
          <cell r="J9334">
            <v>0</v>
          </cell>
          <cell r="L9334">
            <v>0</v>
          </cell>
        </row>
        <row r="9335">
          <cell r="A9335">
            <v>0</v>
          </cell>
          <cell r="B9335">
            <v>0</v>
          </cell>
          <cell r="C9335">
            <v>0</v>
          </cell>
          <cell r="D9335">
            <v>0</v>
          </cell>
          <cell r="E9335">
            <v>0</v>
          </cell>
          <cell r="G9335">
            <v>0</v>
          </cell>
          <cell r="H9335">
            <v>0</v>
          </cell>
          <cell r="J9335">
            <v>0</v>
          </cell>
          <cell r="L9335">
            <v>0</v>
          </cell>
        </row>
        <row r="9336">
          <cell r="A9336">
            <v>0</v>
          </cell>
          <cell r="B9336">
            <v>0</v>
          </cell>
          <cell r="C9336">
            <v>0</v>
          </cell>
          <cell r="D9336">
            <v>0</v>
          </cell>
          <cell r="E9336">
            <v>0</v>
          </cell>
          <cell r="G9336">
            <v>0</v>
          </cell>
          <cell r="H9336">
            <v>0</v>
          </cell>
          <cell r="J9336">
            <v>0</v>
          </cell>
          <cell r="L9336">
            <v>0</v>
          </cell>
        </row>
        <row r="9337">
          <cell r="A9337">
            <v>0</v>
          </cell>
          <cell r="B9337">
            <v>0</v>
          </cell>
          <cell r="C9337">
            <v>0</v>
          </cell>
          <cell r="D9337">
            <v>0</v>
          </cell>
          <cell r="E9337">
            <v>0</v>
          </cell>
          <cell r="G9337">
            <v>0</v>
          </cell>
          <cell r="H9337">
            <v>0</v>
          </cell>
          <cell r="J9337">
            <v>0</v>
          </cell>
          <cell r="L9337">
            <v>0</v>
          </cell>
        </row>
        <row r="9338">
          <cell r="A9338">
            <v>0</v>
          </cell>
          <cell r="B9338">
            <v>0</v>
          </cell>
          <cell r="C9338">
            <v>0</v>
          </cell>
          <cell r="D9338">
            <v>0</v>
          </cell>
          <cell r="E9338">
            <v>0</v>
          </cell>
          <cell r="G9338">
            <v>0</v>
          </cell>
          <cell r="H9338">
            <v>0</v>
          </cell>
          <cell r="J9338">
            <v>0</v>
          </cell>
          <cell r="L9338">
            <v>0</v>
          </cell>
        </row>
        <row r="9339">
          <cell r="A9339">
            <v>0</v>
          </cell>
          <cell r="B9339">
            <v>0</v>
          </cell>
          <cell r="C9339">
            <v>0</v>
          </cell>
          <cell r="D9339">
            <v>0</v>
          </cell>
          <cell r="E9339">
            <v>0</v>
          </cell>
          <cell r="G9339">
            <v>0</v>
          </cell>
          <cell r="H9339">
            <v>0</v>
          </cell>
          <cell r="J9339">
            <v>0</v>
          </cell>
          <cell r="L9339">
            <v>0</v>
          </cell>
        </row>
        <row r="9340">
          <cell r="A9340">
            <v>0</v>
          </cell>
          <cell r="B9340">
            <v>0</v>
          </cell>
          <cell r="C9340">
            <v>0</v>
          </cell>
          <cell r="D9340">
            <v>0</v>
          </cell>
          <cell r="E9340">
            <v>0</v>
          </cell>
          <cell r="G9340">
            <v>0</v>
          </cell>
          <cell r="H9340">
            <v>0</v>
          </cell>
          <cell r="J9340">
            <v>0</v>
          </cell>
          <cell r="L9340">
            <v>0</v>
          </cell>
        </row>
        <row r="9341">
          <cell r="A9341">
            <v>0</v>
          </cell>
          <cell r="B9341">
            <v>0</v>
          </cell>
          <cell r="C9341">
            <v>0</v>
          </cell>
          <cell r="D9341">
            <v>0</v>
          </cell>
          <cell r="E9341">
            <v>0</v>
          </cell>
          <cell r="G9341">
            <v>0</v>
          </cell>
          <cell r="H9341">
            <v>0</v>
          </cell>
          <cell r="J9341">
            <v>0</v>
          </cell>
          <cell r="L9341">
            <v>0</v>
          </cell>
        </row>
        <row r="9342">
          <cell r="A9342">
            <v>0</v>
          </cell>
          <cell r="B9342">
            <v>0</v>
          </cell>
          <cell r="C9342">
            <v>0</v>
          </cell>
          <cell r="D9342">
            <v>0</v>
          </cell>
          <cell r="E9342">
            <v>0</v>
          </cell>
          <cell r="G9342">
            <v>0</v>
          </cell>
          <cell r="H9342">
            <v>0</v>
          </cell>
          <cell r="J9342">
            <v>0</v>
          </cell>
          <cell r="L9342">
            <v>0</v>
          </cell>
        </row>
        <row r="9343">
          <cell r="A9343">
            <v>0</v>
          </cell>
          <cell r="B9343">
            <v>0</v>
          </cell>
          <cell r="C9343">
            <v>0</v>
          </cell>
          <cell r="D9343">
            <v>0</v>
          </cell>
          <cell r="E9343">
            <v>0</v>
          </cell>
          <cell r="G9343">
            <v>0</v>
          </cell>
          <cell r="H9343">
            <v>0</v>
          </cell>
          <cell r="J9343">
            <v>0</v>
          </cell>
          <cell r="L9343">
            <v>0</v>
          </cell>
        </row>
        <row r="9344">
          <cell r="A9344">
            <v>0</v>
          </cell>
          <cell r="B9344">
            <v>0</v>
          </cell>
          <cell r="C9344">
            <v>0</v>
          </cell>
          <cell r="D9344">
            <v>0</v>
          </cell>
          <cell r="E9344">
            <v>0</v>
          </cell>
          <cell r="G9344">
            <v>0</v>
          </cell>
          <cell r="H9344">
            <v>0</v>
          </cell>
          <cell r="J9344">
            <v>0</v>
          </cell>
          <cell r="L9344">
            <v>0</v>
          </cell>
        </row>
        <row r="9345">
          <cell r="A9345">
            <v>0</v>
          </cell>
          <cell r="B9345">
            <v>0</v>
          </cell>
          <cell r="C9345">
            <v>0</v>
          </cell>
          <cell r="D9345">
            <v>0</v>
          </cell>
          <cell r="E9345">
            <v>0</v>
          </cell>
          <cell r="G9345">
            <v>0</v>
          </cell>
          <cell r="H9345">
            <v>0</v>
          </cell>
          <cell r="J9345">
            <v>0</v>
          </cell>
          <cell r="L9345">
            <v>0</v>
          </cell>
        </row>
        <row r="9346">
          <cell r="A9346">
            <v>0</v>
          </cell>
          <cell r="B9346">
            <v>0</v>
          </cell>
          <cell r="C9346">
            <v>0</v>
          </cell>
          <cell r="D9346">
            <v>0</v>
          </cell>
          <cell r="E9346">
            <v>0</v>
          </cell>
          <cell r="G9346">
            <v>0</v>
          </cell>
          <cell r="H9346">
            <v>0</v>
          </cell>
          <cell r="J9346">
            <v>0</v>
          </cell>
          <cell r="L9346">
            <v>0</v>
          </cell>
        </row>
        <row r="9347">
          <cell r="A9347">
            <v>0</v>
          </cell>
          <cell r="B9347">
            <v>0</v>
          </cell>
          <cell r="C9347">
            <v>0</v>
          </cell>
          <cell r="D9347">
            <v>0</v>
          </cell>
          <cell r="E9347">
            <v>0</v>
          </cell>
          <cell r="G9347">
            <v>0</v>
          </cell>
          <cell r="H9347">
            <v>0</v>
          </cell>
          <cell r="J9347">
            <v>0</v>
          </cell>
          <cell r="L9347">
            <v>0</v>
          </cell>
        </row>
        <row r="9348">
          <cell r="A9348">
            <v>0</v>
          </cell>
          <cell r="B9348">
            <v>0</v>
          </cell>
          <cell r="C9348">
            <v>0</v>
          </cell>
          <cell r="D9348">
            <v>0</v>
          </cell>
          <cell r="E9348">
            <v>0</v>
          </cell>
          <cell r="G9348">
            <v>0</v>
          </cell>
          <cell r="H9348">
            <v>0</v>
          </cell>
          <cell r="J9348">
            <v>0</v>
          </cell>
          <cell r="L9348">
            <v>0</v>
          </cell>
        </row>
        <row r="9349">
          <cell r="A9349">
            <v>0</v>
          </cell>
          <cell r="B9349">
            <v>0</v>
          </cell>
          <cell r="C9349">
            <v>0</v>
          </cell>
          <cell r="D9349">
            <v>0</v>
          </cell>
          <cell r="E9349">
            <v>0</v>
          </cell>
          <cell r="G9349">
            <v>0</v>
          </cell>
          <cell r="H9349">
            <v>0</v>
          </cell>
          <cell r="J9349">
            <v>0</v>
          </cell>
          <cell r="L9349">
            <v>0</v>
          </cell>
        </row>
        <row r="9350">
          <cell r="A9350">
            <v>0</v>
          </cell>
          <cell r="B9350">
            <v>0</v>
          </cell>
          <cell r="C9350">
            <v>0</v>
          </cell>
          <cell r="D9350">
            <v>0</v>
          </cell>
          <cell r="E9350">
            <v>0</v>
          </cell>
          <cell r="G9350">
            <v>0</v>
          </cell>
          <cell r="H9350">
            <v>0</v>
          </cell>
          <cell r="J9350">
            <v>0</v>
          </cell>
          <cell r="L9350">
            <v>0</v>
          </cell>
        </row>
        <row r="9351">
          <cell r="A9351">
            <v>0</v>
          </cell>
          <cell r="B9351">
            <v>0</v>
          </cell>
          <cell r="C9351">
            <v>0</v>
          </cell>
          <cell r="D9351">
            <v>0</v>
          </cell>
          <cell r="E9351">
            <v>0</v>
          </cell>
          <cell r="G9351">
            <v>0</v>
          </cell>
          <cell r="H9351">
            <v>0</v>
          </cell>
          <cell r="J9351">
            <v>0</v>
          </cell>
          <cell r="L9351">
            <v>0</v>
          </cell>
        </row>
        <row r="9352">
          <cell r="A9352">
            <v>0</v>
          </cell>
          <cell r="B9352">
            <v>0</v>
          </cell>
          <cell r="C9352">
            <v>0</v>
          </cell>
          <cell r="D9352">
            <v>0</v>
          </cell>
          <cell r="E9352">
            <v>0</v>
          </cell>
          <cell r="G9352">
            <v>0</v>
          </cell>
          <cell r="H9352">
            <v>0</v>
          </cell>
          <cell r="J9352">
            <v>0</v>
          </cell>
          <cell r="L9352">
            <v>0</v>
          </cell>
        </row>
        <row r="9353">
          <cell r="A9353">
            <v>0</v>
          </cell>
          <cell r="B9353">
            <v>0</v>
          </cell>
          <cell r="C9353">
            <v>0</v>
          </cell>
          <cell r="D9353">
            <v>0</v>
          </cell>
          <cell r="E9353">
            <v>0</v>
          </cell>
          <cell r="G9353">
            <v>0</v>
          </cell>
          <cell r="H9353">
            <v>0</v>
          </cell>
          <cell r="J9353">
            <v>0</v>
          </cell>
          <cell r="L9353">
            <v>0</v>
          </cell>
        </row>
        <row r="9354">
          <cell r="A9354">
            <v>0</v>
          </cell>
          <cell r="B9354">
            <v>0</v>
          </cell>
          <cell r="C9354">
            <v>0</v>
          </cell>
          <cell r="D9354">
            <v>0</v>
          </cell>
          <cell r="E9354">
            <v>0</v>
          </cell>
          <cell r="G9354">
            <v>0</v>
          </cell>
          <cell r="H9354">
            <v>0</v>
          </cell>
          <cell r="J9354">
            <v>0</v>
          </cell>
          <cell r="L9354">
            <v>0</v>
          </cell>
        </row>
        <row r="9355">
          <cell r="A9355">
            <v>0</v>
          </cell>
          <cell r="B9355">
            <v>0</v>
          </cell>
          <cell r="C9355">
            <v>0</v>
          </cell>
          <cell r="D9355">
            <v>0</v>
          </cell>
          <cell r="E9355">
            <v>0</v>
          </cell>
          <cell r="G9355">
            <v>0</v>
          </cell>
          <cell r="H9355">
            <v>0</v>
          </cell>
          <cell r="J9355">
            <v>0</v>
          </cell>
          <cell r="L9355">
            <v>0</v>
          </cell>
        </row>
        <row r="9356">
          <cell r="A9356">
            <v>0</v>
          </cell>
          <cell r="B9356">
            <v>0</v>
          </cell>
          <cell r="C9356">
            <v>0</v>
          </cell>
          <cell r="D9356">
            <v>0</v>
          </cell>
          <cell r="E9356">
            <v>0</v>
          </cell>
          <cell r="G9356">
            <v>0</v>
          </cell>
          <cell r="H9356">
            <v>0</v>
          </cell>
          <cell r="J9356">
            <v>0</v>
          </cell>
          <cell r="L9356">
            <v>0</v>
          </cell>
        </row>
        <row r="9357">
          <cell r="A9357">
            <v>0</v>
          </cell>
          <cell r="B9357">
            <v>0</v>
          </cell>
          <cell r="C9357">
            <v>0</v>
          </cell>
          <cell r="D9357">
            <v>0</v>
          </cell>
          <cell r="E9357">
            <v>0</v>
          </cell>
          <cell r="G9357">
            <v>0</v>
          </cell>
          <cell r="H9357">
            <v>0</v>
          </cell>
          <cell r="J9357">
            <v>0</v>
          </cell>
          <cell r="L9357">
            <v>0</v>
          </cell>
        </row>
        <row r="9358">
          <cell r="A9358">
            <v>0</v>
          </cell>
          <cell r="B9358">
            <v>0</v>
          </cell>
          <cell r="C9358">
            <v>0</v>
          </cell>
          <cell r="D9358">
            <v>0</v>
          </cell>
          <cell r="E9358">
            <v>0</v>
          </cell>
          <cell r="G9358">
            <v>0</v>
          </cell>
          <cell r="H9358">
            <v>0</v>
          </cell>
          <cell r="J9358">
            <v>0</v>
          </cell>
          <cell r="L9358">
            <v>0</v>
          </cell>
        </row>
        <row r="9359">
          <cell r="A9359">
            <v>0</v>
          </cell>
          <cell r="B9359">
            <v>0</v>
          </cell>
          <cell r="C9359">
            <v>0</v>
          </cell>
          <cell r="D9359">
            <v>0</v>
          </cell>
          <cell r="E9359">
            <v>0</v>
          </cell>
          <cell r="G9359">
            <v>0</v>
          </cell>
          <cell r="H9359">
            <v>0</v>
          </cell>
          <cell r="J9359">
            <v>0</v>
          </cell>
          <cell r="L9359">
            <v>0</v>
          </cell>
        </row>
        <row r="9360">
          <cell r="A9360">
            <v>0</v>
          </cell>
          <cell r="B9360">
            <v>0</v>
          </cell>
          <cell r="C9360">
            <v>0</v>
          </cell>
          <cell r="D9360">
            <v>0</v>
          </cell>
          <cell r="E9360">
            <v>0</v>
          </cell>
          <cell r="G9360">
            <v>0</v>
          </cell>
          <cell r="H9360">
            <v>0</v>
          </cell>
          <cell r="J9360">
            <v>0</v>
          </cell>
          <cell r="L9360">
            <v>0</v>
          </cell>
        </row>
        <row r="9361">
          <cell r="A9361">
            <v>0</v>
          </cell>
          <cell r="B9361">
            <v>0</v>
          </cell>
          <cell r="C9361">
            <v>0</v>
          </cell>
          <cell r="D9361">
            <v>0</v>
          </cell>
          <cell r="E9361">
            <v>0</v>
          </cell>
          <cell r="G9361">
            <v>0</v>
          </cell>
          <cell r="H9361">
            <v>0</v>
          </cell>
          <cell r="J9361">
            <v>0</v>
          </cell>
          <cell r="L9361">
            <v>0</v>
          </cell>
        </row>
        <row r="9362">
          <cell r="A9362">
            <v>0</v>
          </cell>
          <cell r="B9362">
            <v>0</v>
          </cell>
          <cell r="C9362">
            <v>0</v>
          </cell>
          <cell r="D9362">
            <v>0</v>
          </cell>
          <cell r="E9362">
            <v>0</v>
          </cell>
          <cell r="G9362">
            <v>0</v>
          </cell>
          <cell r="H9362">
            <v>0</v>
          </cell>
          <cell r="J9362">
            <v>0</v>
          </cell>
          <cell r="L9362">
            <v>0</v>
          </cell>
        </row>
        <row r="9363">
          <cell r="A9363">
            <v>0</v>
          </cell>
          <cell r="B9363">
            <v>0</v>
          </cell>
          <cell r="C9363">
            <v>0</v>
          </cell>
          <cell r="D9363">
            <v>0</v>
          </cell>
          <cell r="E9363">
            <v>0</v>
          </cell>
          <cell r="G9363">
            <v>0</v>
          </cell>
          <cell r="H9363">
            <v>0</v>
          </cell>
          <cell r="J9363">
            <v>0</v>
          </cell>
          <cell r="L9363">
            <v>0</v>
          </cell>
        </row>
        <row r="9364">
          <cell r="A9364">
            <v>0</v>
          </cell>
          <cell r="B9364">
            <v>0</v>
          </cell>
          <cell r="C9364">
            <v>0</v>
          </cell>
          <cell r="D9364">
            <v>0</v>
          </cell>
          <cell r="E9364">
            <v>0</v>
          </cell>
          <cell r="G9364">
            <v>0</v>
          </cell>
          <cell r="H9364">
            <v>0</v>
          </cell>
          <cell r="J9364">
            <v>0</v>
          </cell>
          <cell r="L9364">
            <v>0</v>
          </cell>
        </row>
        <row r="9365">
          <cell r="A9365">
            <v>0</v>
          </cell>
          <cell r="B9365">
            <v>0</v>
          </cell>
          <cell r="C9365">
            <v>0</v>
          </cell>
          <cell r="D9365">
            <v>0</v>
          </cell>
          <cell r="E9365">
            <v>0</v>
          </cell>
          <cell r="G9365">
            <v>0</v>
          </cell>
          <cell r="H9365">
            <v>0</v>
          </cell>
          <cell r="J9365">
            <v>0</v>
          </cell>
          <cell r="L9365">
            <v>0</v>
          </cell>
        </row>
        <row r="9366">
          <cell r="A9366">
            <v>0</v>
          </cell>
          <cell r="B9366">
            <v>0</v>
          </cell>
          <cell r="C9366">
            <v>0</v>
          </cell>
          <cell r="D9366">
            <v>0</v>
          </cell>
          <cell r="E9366">
            <v>0</v>
          </cell>
          <cell r="G9366">
            <v>0</v>
          </cell>
          <cell r="H9366">
            <v>0</v>
          </cell>
          <cell r="J9366">
            <v>0</v>
          </cell>
          <cell r="L9366">
            <v>0</v>
          </cell>
        </row>
        <row r="9367">
          <cell r="A9367">
            <v>0</v>
          </cell>
          <cell r="B9367">
            <v>0</v>
          </cell>
          <cell r="C9367">
            <v>0</v>
          </cell>
          <cell r="D9367">
            <v>0</v>
          </cell>
          <cell r="E9367">
            <v>0</v>
          </cell>
          <cell r="G9367">
            <v>0</v>
          </cell>
          <cell r="H9367">
            <v>0</v>
          </cell>
          <cell r="J9367">
            <v>0</v>
          </cell>
          <cell r="L9367">
            <v>0</v>
          </cell>
        </row>
        <row r="9368">
          <cell r="A9368">
            <v>0</v>
          </cell>
          <cell r="B9368">
            <v>0</v>
          </cell>
          <cell r="C9368">
            <v>0</v>
          </cell>
          <cell r="D9368">
            <v>0</v>
          </cell>
          <cell r="E9368">
            <v>0</v>
          </cell>
          <cell r="G9368">
            <v>0</v>
          </cell>
          <cell r="H9368">
            <v>0</v>
          </cell>
          <cell r="J9368">
            <v>0</v>
          </cell>
          <cell r="L9368">
            <v>0</v>
          </cell>
        </row>
        <row r="9369">
          <cell r="A9369">
            <v>0</v>
          </cell>
          <cell r="B9369">
            <v>0</v>
          </cell>
          <cell r="C9369">
            <v>0</v>
          </cell>
          <cell r="D9369">
            <v>0</v>
          </cell>
          <cell r="E9369">
            <v>0</v>
          </cell>
          <cell r="G9369">
            <v>0</v>
          </cell>
          <cell r="H9369">
            <v>0</v>
          </cell>
          <cell r="J9369">
            <v>0</v>
          </cell>
          <cell r="L9369">
            <v>0</v>
          </cell>
        </row>
        <row r="9370">
          <cell r="A9370">
            <v>0</v>
          </cell>
          <cell r="B9370">
            <v>0</v>
          </cell>
          <cell r="C9370">
            <v>0</v>
          </cell>
          <cell r="D9370">
            <v>0</v>
          </cell>
          <cell r="E9370">
            <v>0</v>
          </cell>
          <cell r="G9370">
            <v>0</v>
          </cell>
          <cell r="H9370">
            <v>0</v>
          </cell>
          <cell r="J9370">
            <v>0</v>
          </cell>
          <cell r="L9370">
            <v>0</v>
          </cell>
        </row>
        <row r="9371">
          <cell r="A9371">
            <v>0</v>
          </cell>
          <cell r="B9371">
            <v>0</v>
          </cell>
          <cell r="C9371">
            <v>0</v>
          </cell>
          <cell r="D9371">
            <v>0</v>
          </cell>
          <cell r="E9371">
            <v>0</v>
          </cell>
          <cell r="G9371">
            <v>0</v>
          </cell>
          <cell r="H9371">
            <v>0</v>
          </cell>
          <cell r="J9371">
            <v>0</v>
          </cell>
          <cell r="L9371">
            <v>0</v>
          </cell>
        </row>
        <row r="9372">
          <cell r="A9372">
            <v>0</v>
          </cell>
          <cell r="B9372">
            <v>0</v>
          </cell>
          <cell r="C9372">
            <v>0</v>
          </cell>
          <cell r="D9372">
            <v>0</v>
          </cell>
          <cell r="E9372">
            <v>0</v>
          </cell>
          <cell r="G9372">
            <v>0</v>
          </cell>
          <cell r="H9372">
            <v>0</v>
          </cell>
          <cell r="J9372">
            <v>0</v>
          </cell>
          <cell r="L9372">
            <v>0</v>
          </cell>
        </row>
        <row r="9373">
          <cell r="A9373">
            <v>0</v>
          </cell>
          <cell r="B9373">
            <v>0</v>
          </cell>
          <cell r="C9373">
            <v>0</v>
          </cell>
          <cell r="D9373">
            <v>0</v>
          </cell>
          <cell r="E9373">
            <v>0</v>
          </cell>
          <cell r="G9373">
            <v>0</v>
          </cell>
          <cell r="H9373">
            <v>0</v>
          </cell>
          <cell r="J9373">
            <v>0</v>
          </cell>
          <cell r="L9373">
            <v>0</v>
          </cell>
        </row>
        <row r="9374">
          <cell r="A9374">
            <v>0</v>
          </cell>
          <cell r="B9374">
            <v>0</v>
          </cell>
          <cell r="C9374">
            <v>0</v>
          </cell>
          <cell r="D9374">
            <v>0</v>
          </cell>
          <cell r="E9374">
            <v>0</v>
          </cell>
          <cell r="G9374">
            <v>0</v>
          </cell>
          <cell r="H9374">
            <v>0</v>
          </cell>
          <cell r="J9374">
            <v>0</v>
          </cell>
          <cell r="L9374">
            <v>0</v>
          </cell>
        </row>
        <row r="9375">
          <cell r="A9375">
            <v>0</v>
          </cell>
          <cell r="B9375">
            <v>0</v>
          </cell>
          <cell r="C9375">
            <v>0</v>
          </cell>
          <cell r="D9375">
            <v>0</v>
          </cell>
          <cell r="E9375">
            <v>0</v>
          </cell>
          <cell r="G9375">
            <v>0</v>
          </cell>
          <cell r="H9375">
            <v>0</v>
          </cell>
          <cell r="J9375">
            <v>0</v>
          </cell>
          <cell r="L9375">
            <v>0</v>
          </cell>
        </row>
        <row r="9376">
          <cell r="A9376">
            <v>0</v>
          </cell>
          <cell r="B9376">
            <v>0</v>
          </cell>
          <cell r="C9376">
            <v>0</v>
          </cell>
          <cell r="D9376">
            <v>0</v>
          </cell>
          <cell r="E9376">
            <v>0</v>
          </cell>
          <cell r="G9376">
            <v>0</v>
          </cell>
          <cell r="H9376">
            <v>0</v>
          </cell>
          <cell r="J9376">
            <v>0</v>
          </cell>
          <cell r="L9376">
            <v>0</v>
          </cell>
        </row>
        <row r="9377">
          <cell r="A9377">
            <v>0</v>
          </cell>
          <cell r="B9377">
            <v>0</v>
          </cell>
          <cell r="C9377">
            <v>0</v>
          </cell>
          <cell r="D9377">
            <v>0</v>
          </cell>
          <cell r="E9377">
            <v>0</v>
          </cell>
          <cell r="G9377">
            <v>0</v>
          </cell>
          <cell r="H9377">
            <v>0</v>
          </cell>
          <cell r="J9377">
            <v>0</v>
          </cell>
          <cell r="L9377">
            <v>0</v>
          </cell>
        </row>
        <row r="9378">
          <cell r="A9378">
            <v>0</v>
          </cell>
          <cell r="B9378">
            <v>0</v>
          </cell>
          <cell r="C9378">
            <v>0</v>
          </cell>
          <cell r="D9378">
            <v>0</v>
          </cell>
          <cell r="E9378">
            <v>0</v>
          </cell>
          <cell r="G9378">
            <v>0</v>
          </cell>
          <cell r="H9378">
            <v>0</v>
          </cell>
          <cell r="J9378">
            <v>0</v>
          </cell>
          <cell r="L9378">
            <v>0</v>
          </cell>
        </row>
        <row r="9379">
          <cell r="A9379">
            <v>0</v>
          </cell>
          <cell r="B9379">
            <v>0</v>
          </cell>
          <cell r="C9379">
            <v>0</v>
          </cell>
          <cell r="D9379">
            <v>0</v>
          </cell>
          <cell r="E9379">
            <v>0</v>
          </cell>
          <cell r="G9379">
            <v>0</v>
          </cell>
          <cell r="H9379">
            <v>0</v>
          </cell>
          <cell r="J9379">
            <v>0</v>
          </cell>
          <cell r="L9379">
            <v>0</v>
          </cell>
        </row>
        <row r="9380">
          <cell r="A9380">
            <v>0</v>
          </cell>
          <cell r="B9380">
            <v>0</v>
          </cell>
          <cell r="C9380">
            <v>0</v>
          </cell>
          <cell r="D9380">
            <v>0</v>
          </cell>
          <cell r="E9380">
            <v>0</v>
          </cell>
          <cell r="G9380">
            <v>0</v>
          </cell>
          <cell r="H9380">
            <v>0</v>
          </cell>
          <cell r="J9380">
            <v>0</v>
          </cell>
          <cell r="L9380">
            <v>0</v>
          </cell>
        </row>
        <row r="9381">
          <cell r="A9381">
            <v>0</v>
          </cell>
          <cell r="B9381">
            <v>0</v>
          </cell>
          <cell r="C9381">
            <v>0</v>
          </cell>
          <cell r="D9381">
            <v>0</v>
          </cell>
          <cell r="E9381">
            <v>0</v>
          </cell>
          <cell r="G9381">
            <v>0</v>
          </cell>
          <cell r="H9381">
            <v>0</v>
          </cell>
          <cell r="J9381">
            <v>0</v>
          </cell>
          <cell r="L9381">
            <v>0</v>
          </cell>
        </row>
        <row r="9382">
          <cell r="A9382">
            <v>0</v>
          </cell>
          <cell r="B9382">
            <v>0</v>
          </cell>
          <cell r="C9382">
            <v>0</v>
          </cell>
          <cell r="D9382">
            <v>0</v>
          </cell>
          <cell r="E9382">
            <v>0</v>
          </cell>
          <cell r="G9382">
            <v>0</v>
          </cell>
          <cell r="H9382">
            <v>0</v>
          </cell>
          <cell r="J9382">
            <v>0</v>
          </cell>
          <cell r="L9382">
            <v>0</v>
          </cell>
        </row>
        <row r="9383">
          <cell r="A9383">
            <v>0</v>
          </cell>
          <cell r="B9383">
            <v>0</v>
          </cell>
          <cell r="C9383">
            <v>0</v>
          </cell>
          <cell r="D9383">
            <v>0</v>
          </cell>
          <cell r="E9383">
            <v>0</v>
          </cell>
          <cell r="G9383">
            <v>0</v>
          </cell>
          <cell r="H9383">
            <v>0</v>
          </cell>
          <cell r="J9383">
            <v>0</v>
          </cell>
          <cell r="L9383">
            <v>0</v>
          </cell>
        </row>
        <row r="9384">
          <cell r="A9384">
            <v>0</v>
          </cell>
          <cell r="B9384">
            <v>0</v>
          </cell>
          <cell r="C9384">
            <v>0</v>
          </cell>
          <cell r="D9384">
            <v>0</v>
          </cell>
          <cell r="E9384">
            <v>0</v>
          </cell>
          <cell r="G9384">
            <v>0</v>
          </cell>
          <cell r="H9384">
            <v>0</v>
          </cell>
          <cell r="J9384">
            <v>0</v>
          </cell>
          <cell r="L9384">
            <v>0</v>
          </cell>
        </row>
        <row r="9385">
          <cell r="A9385">
            <v>0</v>
          </cell>
          <cell r="B9385">
            <v>0</v>
          </cell>
          <cell r="C9385">
            <v>0</v>
          </cell>
          <cell r="D9385">
            <v>0</v>
          </cell>
          <cell r="E9385">
            <v>0</v>
          </cell>
          <cell r="G9385">
            <v>0</v>
          </cell>
          <cell r="H9385">
            <v>0</v>
          </cell>
          <cell r="J9385">
            <v>0</v>
          </cell>
          <cell r="L9385">
            <v>0</v>
          </cell>
        </row>
        <row r="9386">
          <cell r="A9386">
            <v>0</v>
          </cell>
          <cell r="B9386">
            <v>0</v>
          </cell>
          <cell r="C9386">
            <v>0</v>
          </cell>
          <cell r="D9386">
            <v>0</v>
          </cell>
          <cell r="E9386">
            <v>0</v>
          </cell>
          <cell r="G9386">
            <v>0</v>
          </cell>
          <cell r="H9386">
            <v>0</v>
          </cell>
          <cell r="J9386">
            <v>0</v>
          </cell>
          <cell r="L9386">
            <v>0</v>
          </cell>
        </row>
        <row r="9387">
          <cell r="A9387">
            <v>0</v>
          </cell>
          <cell r="B9387">
            <v>0</v>
          </cell>
          <cell r="C9387">
            <v>0</v>
          </cell>
          <cell r="D9387">
            <v>0</v>
          </cell>
          <cell r="E9387">
            <v>0</v>
          </cell>
          <cell r="G9387">
            <v>0</v>
          </cell>
          <cell r="H9387">
            <v>0</v>
          </cell>
          <cell r="J9387">
            <v>0</v>
          </cell>
          <cell r="L9387">
            <v>0</v>
          </cell>
        </row>
        <row r="9388">
          <cell r="A9388">
            <v>0</v>
          </cell>
          <cell r="B9388">
            <v>0</v>
          </cell>
          <cell r="C9388">
            <v>0</v>
          </cell>
          <cell r="D9388">
            <v>0</v>
          </cell>
          <cell r="E9388">
            <v>0</v>
          </cell>
          <cell r="G9388">
            <v>0</v>
          </cell>
          <cell r="H9388">
            <v>0</v>
          </cell>
          <cell r="J9388">
            <v>0</v>
          </cell>
          <cell r="L9388">
            <v>0</v>
          </cell>
        </row>
        <row r="9389">
          <cell r="A9389">
            <v>0</v>
          </cell>
          <cell r="B9389">
            <v>0</v>
          </cell>
          <cell r="C9389">
            <v>0</v>
          </cell>
          <cell r="D9389">
            <v>0</v>
          </cell>
          <cell r="E9389">
            <v>0</v>
          </cell>
          <cell r="G9389">
            <v>0</v>
          </cell>
          <cell r="H9389">
            <v>0</v>
          </cell>
          <cell r="J9389">
            <v>0</v>
          </cell>
          <cell r="L9389">
            <v>0</v>
          </cell>
        </row>
        <row r="9390">
          <cell r="A9390">
            <v>0</v>
          </cell>
          <cell r="B9390">
            <v>0</v>
          </cell>
          <cell r="C9390">
            <v>0</v>
          </cell>
          <cell r="D9390">
            <v>0</v>
          </cell>
          <cell r="E9390">
            <v>0</v>
          </cell>
          <cell r="G9390">
            <v>0</v>
          </cell>
          <cell r="H9390">
            <v>0</v>
          </cell>
          <cell r="J9390">
            <v>0</v>
          </cell>
          <cell r="L9390">
            <v>0</v>
          </cell>
        </row>
        <row r="9391">
          <cell r="A9391">
            <v>0</v>
          </cell>
          <cell r="B9391">
            <v>0</v>
          </cell>
          <cell r="C9391">
            <v>0</v>
          </cell>
          <cell r="D9391">
            <v>0</v>
          </cell>
          <cell r="E9391">
            <v>0</v>
          </cell>
          <cell r="G9391">
            <v>0</v>
          </cell>
          <cell r="H9391">
            <v>0</v>
          </cell>
          <cell r="J9391">
            <v>0</v>
          </cell>
          <cell r="L9391">
            <v>0</v>
          </cell>
        </row>
        <row r="9392">
          <cell r="A9392">
            <v>0</v>
          </cell>
          <cell r="B9392">
            <v>0</v>
          </cell>
          <cell r="C9392">
            <v>0</v>
          </cell>
          <cell r="D9392">
            <v>0</v>
          </cell>
          <cell r="E9392">
            <v>0</v>
          </cell>
          <cell r="G9392">
            <v>0</v>
          </cell>
          <cell r="H9392">
            <v>0</v>
          </cell>
          <cell r="J9392">
            <v>0</v>
          </cell>
          <cell r="L9392">
            <v>0</v>
          </cell>
        </row>
        <row r="9393">
          <cell r="A9393">
            <v>0</v>
          </cell>
          <cell r="B9393">
            <v>0</v>
          </cell>
          <cell r="C9393">
            <v>0</v>
          </cell>
          <cell r="D9393">
            <v>0</v>
          </cell>
          <cell r="E9393">
            <v>0</v>
          </cell>
          <cell r="G9393">
            <v>0</v>
          </cell>
          <cell r="H9393">
            <v>0</v>
          </cell>
          <cell r="J9393">
            <v>0</v>
          </cell>
          <cell r="L9393">
            <v>0</v>
          </cell>
        </row>
        <row r="9394">
          <cell r="A9394">
            <v>0</v>
          </cell>
          <cell r="B9394">
            <v>0</v>
          </cell>
          <cell r="C9394">
            <v>0</v>
          </cell>
          <cell r="D9394">
            <v>0</v>
          </cell>
          <cell r="E9394">
            <v>0</v>
          </cell>
          <cell r="G9394">
            <v>0</v>
          </cell>
          <cell r="H9394">
            <v>0</v>
          </cell>
          <cell r="J9394">
            <v>0</v>
          </cell>
          <cell r="L9394">
            <v>0</v>
          </cell>
        </row>
        <row r="9395">
          <cell r="A9395">
            <v>0</v>
          </cell>
          <cell r="B9395">
            <v>0</v>
          </cell>
          <cell r="C9395">
            <v>0</v>
          </cell>
          <cell r="D9395">
            <v>0</v>
          </cell>
          <cell r="E9395">
            <v>0</v>
          </cell>
          <cell r="G9395">
            <v>0</v>
          </cell>
          <cell r="H9395">
            <v>0</v>
          </cell>
          <cell r="J9395">
            <v>0</v>
          </cell>
          <cell r="L9395">
            <v>0</v>
          </cell>
        </row>
        <row r="9396">
          <cell r="A9396">
            <v>0</v>
          </cell>
          <cell r="B9396">
            <v>0</v>
          </cell>
          <cell r="C9396">
            <v>0</v>
          </cell>
          <cell r="D9396">
            <v>0</v>
          </cell>
          <cell r="E9396">
            <v>0</v>
          </cell>
          <cell r="G9396">
            <v>0</v>
          </cell>
          <cell r="H9396">
            <v>0</v>
          </cell>
          <cell r="J9396">
            <v>0</v>
          </cell>
          <cell r="L9396">
            <v>0</v>
          </cell>
        </row>
        <row r="9397">
          <cell r="A9397">
            <v>0</v>
          </cell>
          <cell r="B9397">
            <v>0</v>
          </cell>
          <cell r="C9397">
            <v>0</v>
          </cell>
          <cell r="D9397">
            <v>0</v>
          </cell>
          <cell r="E9397">
            <v>0</v>
          </cell>
          <cell r="G9397">
            <v>0</v>
          </cell>
          <cell r="H9397">
            <v>0</v>
          </cell>
          <cell r="J9397">
            <v>0</v>
          </cell>
          <cell r="L9397">
            <v>0</v>
          </cell>
        </row>
        <row r="9398">
          <cell r="A9398">
            <v>0</v>
          </cell>
          <cell r="B9398">
            <v>0</v>
          </cell>
          <cell r="C9398">
            <v>0</v>
          </cell>
          <cell r="D9398">
            <v>0</v>
          </cell>
          <cell r="E9398">
            <v>0</v>
          </cell>
          <cell r="G9398">
            <v>0</v>
          </cell>
          <cell r="H9398">
            <v>0</v>
          </cell>
          <cell r="J9398">
            <v>0</v>
          </cell>
          <cell r="L9398">
            <v>0</v>
          </cell>
        </row>
        <row r="9399">
          <cell r="A9399">
            <v>0</v>
          </cell>
          <cell r="B9399">
            <v>0</v>
          </cell>
          <cell r="C9399">
            <v>0</v>
          </cell>
          <cell r="D9399">
            <v>0</v>
          </cell>
          <cell r="E9399">
            <v>0</v>
          </cell>
          <cell r="G9399">
            <v>0</v>
          </cell>
          <cell r="H9399">
            <v>0</v>
          </cell>
          <cell r="J9399">
            <v>0</v>
          </cell>
          <cell r="L9399">
            <v>0</v>
          </cell>
        </row>
        <row r="9400">
          <cell r="A9400">
            <v>0</v>
          </cell>
          <cell r="B9400">
            <v>0</v>
          </cell>
          <cell r="C9400">
            <v>0</v>
          </cell>
          <cell r="D9400">
            <v>0</v>
          </cell>
          <cell r="E9400">
            <v>0</v>
          </cell>
          <cell r="G9400">
            <v>0</v>
          </cell>
          <cell r="H9400">
            <v>0</v>
          </cell>
          <cell r="J9400">
            <v>0</v>
          </cell>
          <cell r="L9400">
            <v>0</v>
          </cell>
        </row>
        <row r="9401">
          <cell r="A9401">
            <v>0</v>
          </cell>
          <cell r="B9401">
            <v>0</v>
          </cell>
          <cell r="C9401">
            <v>0</v>
          </cell>
          <cell r="D9401">
            <v>0</v>
          </cell>
          <cell r="E9401">
            <v>0</v>
          </cell>
          <cell r="G9401">
            <v>0</v>
          </cell>
          <cell r="H9401">
            <v>0</v>
          </cell>
          <cell r="J9401">
            <v>0</v>
          </cell>
          <cell r="L9401">
            <v>0</v>
          </cell>
        </row>
        <row r="9402">
          <cell r="A9402">
            <v>0</v>
          </cell>
          <cell r="B9402">
            <v>0</v>
          </cell>
          <cell r="C9402">
            <v>0</v>
          </cell>
          <cell r="D9402">
            <v>0</v>
          </cell>
          <cell r="E9402">
            <v>0</v>
          </cell>
          <cell r="G9402">
            <v>0</v>
          </cell>
          <cell r="H9402">
            <v>0</v>
          </cell>
          <cell r="J9402">
            <v>0</v>
          </cell>
          <cell r="L9402">
            <v>0</v>
          </cell>
        </row>
        <row r="9403">
          <cell r="A9403">
            <v>0</v>
          </cell>
          <cell r="B9403">
            <v>0</v>
          </cell>
          <cell r="C9403">
            <v>0</v>
          </cell>
          <cell r="D9403">
            <v>0</v>
          </cell>
          <cell r="E9403">
            <v>0</v>
          </cell>
          <cell r="G9403">
            <v>0</v>
          </cell>
          <cell r="H9403">
            <v>0</v>
          </cell>
          <cell r="J9403">
            <v>0</v>
          </cell>
          <cell r="L9403">
            <v>0</v>
          </cell>
        </row>
        <row r="9404">
          <cell r="A9404">
            <v>0</v>
          </cell>
          <cell r="B9404">
            <v>0</v>
          </cell>
          <cell r="C9404">
            <v>0</v>
          </cell>
          <cell r="D9404">
            <v>0</v>
          </cell>
          <cell r="E9404">
            <v>0</v>
          </cell>
          <cell r="G9404">
            <v>0</v>
          </cell>
          <cell r="H9404">
            <v>0</v>
          </cell>
          <cell r="J9404">
            <v>0</v>
          </cell>
          <cell r="L9404">
            <v>0</v>
          </cell>
        </row>
        <row r="9405">
          <cell r="A9405">
            <v>0</v>
          </cell>
          <cell r="B9405">
            <v>0</v>
          </cell>
          <cell r="C9405">
            <v>0</v>
          </cell>
          <cell r="D9405">
            <v>0</v>
          </cell>
          <cell r="E9405">
            <v>0</v>
          </cell>
          <cell r="G9405">
            <v>0</v>
          </cell>
          <cell r="H9405">
            <v>0</v>
          </cell>
          <cell r="J9405">
            <v>0</v>
          </cell>
          <cell r="L9405">
            <v>0</v>
          </cell>
        </row>
        <row r="9406">
          <cell r="A9406">
            <v>0</v>
          </cell>
          <cell r="B9406">
            <v>0</v>
          </cell>
          <cell r="C9406">
            <v>0</v>
          </cell>
          <cell r="D9406">
            <v>0</v>
          </cell>
          <cell r="E9406">
            <v>0</v>
          </cell>
          <cell r="G9406">
            <v>0</v>
          </cell>
          <cell r="H9406">
            <v>0</v>
          </cell>
          <cell r="J9406">
            <v>0</v>
          </cell>
          <cell r="L9406">
            <v>0</v>
          </cell>
        </row>
        <row r="9407">
          <cell r="A9407">
            <v>0</v>
          </cell>
          <cell r="B9407">
            <v>0</v>
          </cell>
          <cell r="C9407">
            <v>0</v>
          </cell>
          <cell r="D9407">
            <v>0</v>
          </cell>
          <cell r="E9407">
            <v>0</v>
          </cell>
          <cell r="G9407">
            <v>0</v>
          </cell>
          <cell r="H9407">
            <v>0</v>
          </cell>
          <cell r="J9407">
            <v>0</v>
          </cell>
          <cell r="L9407">
            <v>0</v>
          </cell>
        </row>
        <row r="9408">
          <cell r="A9408">
            <v>0</v>
          </cell>
          <cell r="B9408">
            <v>0</v>
          </cell>
          <cell r="C9408">
            <v>0</v>
          </cell>
          <cell r="D9408">
            <v>0</v>
          </cell>
          <cell r="E9408">
            <v>0</v>
          </cell>
          <cell r="G9408">
            <v>0</v>
          </cell>
          <cell r="H9408">
            <v>0</v>
          </cell>
          <cell r="J9408">
            <v>0</v>
          </cell>
          <cell r="L9408">
            <v>0</v>
          </cell>
        </row>
        <row r="9409">
          <cell r="A9409">
            <v>0</v>
          </cell>
          <cell r="B9409">
            <v>0</v>
          </cell>
          <cell r="C9409">
            <v>0</v>
          </cell>
          <cell r="D9409">
            <v>0</v>
          </cell>
          <cell r="E9409">
            <v>0</v>
          </cell>
          <cell r="G9409">
            <v>0</v>
          </cell>
          <cell r="H9409">
            <v>0</v>
          </cell>
          <cell r="J9409">
            <v>0</v>
          </cell>
          <cell r="L9409">
            <v>0</v>
          </cell>
        </row>
        <row r="9410">
          <cell r="A9410">
            <v>0</v>
          </cell>
          <cell r="B9410">
            <v>0</v>
          </cell>
          <cell r="C9410">
            <v>0</v>
          </cell>
          <cell r="D9410">
            <v>0</v>
          </cell>
          <cell r="E9410">
            <v>0</v>
          </cell>
          <cell r="G9410">
            <v>0</v>
          </cell>
          <cell r="H9410">
            <v>0</v>
          </cell>
          <cell r="J9410">
            <v>0</v>
          </cell>
          <cell r="L9410">
            <v>0</v>
          </cell>
        </row>
        <row r="9411">
          <cell r="A9411">
            <v>0</v>
          </cell>
          <cell r="B9411">
            <v>0</v>
          </cell>
          <cell r="C9411">
            <v>0</v>
          </cell>
          <cell r="D9411">
            <v>0</v>
          </cell>
          <cell r="E9411">
            <v>0</v>
          </cell>
          <cell r="G9411">
            <v>0</v>
          </cell>
          <cell r="H9411">
            <v>0</v>
          </cell>
          <cell r="J9411">
            <v>0</v>
          </cell>
          <cell r="L9411">
            <v>0</v>
          </cell>
        </row>
        <row r="9412">
          <cell r="A9412">
            <v>0</v>
          </cell>
          <cell r="B9412">
            <v>0</v>
          </cell>
          <cell r="C9412">
            <v>0</v>
          </cell>
          <cell r="D9412">
            <v>0</v>
          </cell>
          <cell r="E9412">
            <v>0</v>
          </cell>
          <cell r="G9412">
            <v>0</v>
          </cell>
          <cell r="H9412">
            <v>0</v>
          </cell>
          <cell r="J9412">
            <v>0</v>
          </cell>
          <cell r="L9412">
            <v>0</v>
          </cell>
        </row>
        <row r="9413">
          <cell r="A9413">
            <v>0</v>
          </cell>
          <cell r="B9413">
            <v>0</v>
          </cell>
          <cell r="C9413">
            <v>0</v>
          </cell>
          <cell r="D9413">
            <v>0</v>
          </cell>
          <cell r="E9413">
            <v>0</v>
          </cell>
          <cell r="G9413">
            <v>0</v>
          </cell>
          <cell r="H9413">
            <v>0</v>
          </cell>
          <cell r="J9413">
            <v>0</v>
          </cell>
          <cell r="L9413">
            <v>0</v>
          </cell>
        </row>
        <row r="9414">
          <cell r="A9414">
            <v>0</v>
          </cell>
          <cell r="B9414">
            <v>0</v>
          </cell>
          <cell r="C9414">
            <v>0</v>
          </cell>
          <cell r="D9414">
            <v>0</v>
          </cell>
          <cell r="E9414">
            <v>0</v>
          </cell>
          <cell r="G9414">
            <v>0</v>
          </cell>
          <cell r="H9414">
            <v>0</v>
          </cell>
          <cell r="J9414">
            <v>0</v>
          </cell>
          <cell r="L9414">
            <v>0</v>
          </cell>
        </row>
        <row r="9415">
          <cell r="A9415">
            <v>0</v>
          </cell>
          <cell r="B9415">
            <v>0</v>
          </cell>
          <cell r="C9415">
            <v>0</v>
          </cell>
          <cell r="D9415">
            <v>0</v>
          </cell>
          <cell r="E9415">
            <v>0</v>
          </cell>
          <cell r="G9415">
            <v>0</v>
          </cell>
          <cell r="H9415">
            <v>0</v>
          </cell>
          <cell r="J9415">
            <v>0</v>
          </cell>
          <cell r="L9415">
            <v>0</v>
          </cell>
        </row>
        <row r="9416">
          <cell r="A9416">
            <v>0</v>
          </cell>
          <cell r="B9416">
            <v>0</v>
          </cell>
          <cell r="C9416">
            <v>0</v>
          </cell>
          <cell r="D9416">
            <v>0</v>
          </cell>
          <cell r="E9416">
            <v>0</v>
          </cell>
          <cell r="G9416">
            <v>0</v>
          </cell>
          <cell r="H9416">
            <v>0</v>
          </cell>
          <cell r="J9416">
            <v>0</v>
          </cell>
          <cell r="L9416">
            <v>0</v>
          </cell>
        </row>
        <row r="9417">
          <cell r="A9417">
            <v>0</v>
          </cell>
          <cell r="B9417">
            <v>0</v>
          </cell>
          <cell r="C9417">
            <v>0</v>
          </cell>
          <cell r="D9417">
            <v>0</v>
          </cell>
          <cell r="E9417">
            <v>0</v>
          </cell>
          <cell r="G9417">
            <v>0</v>
          </cell>
          <cell r="H9417">
            <v>0</v>
          </cell>
          <cell r="J9417">
            <v>0</v>
          </cell>
          <cell r="L9417">
            <v>0</v>
          </cell>
        </row>
        <row r="9418">
          <cell r="A9418">
            <v>0</v>
          </cell>
          <cell r="B9418">
            <v>0</v>
          </cell>
          <cell r="C9418">
            <v>0</v>
          </cell>
          <cell r="D9418">
            <v>0</v>
          </cell>
          <cell r="E9418">
            <v>0</v>
          </cell>
          <cell r="G9418">
            <v>0</v>
          </cell>
          <cell r="H9418">
            <v>0</v>
          </cell>
          <cell r="J9418">
            <v>0</v>
          </cell>
          <cell r="L9418">
            <v>0</v>
          </cell>
        </row>
        <row r="9419">
          <cell r="A9419">
            <v>0</v>
          </cell>
          <cell r="B9419">
            <v>0</v>
          </cell>
          <cell r="C9419">
            <v>0</v>
          </cell>
          <cell r="D9419">
            <v>0</v>
          </cell>
          <cell r="E9419">
            <v>0</v>
          </cell>
          <cell r="G9419">
            <v>0</v>
          </cell>
          <cell r="H9419">
            <v>0</v>
          </cell>
          <cell r="J9419">
            <v>0</v>
          </cell>
          <cell r="L9419">
            <v>0</v>
          </cell>
        </row>
        <row r="9420">
          <cell r="A9420">
            <v>0</v>
          </cell>
          <cell r="B9420">
            <v>0</v>
          </cell>
          <cell r="C9420">
            <v>0</v>
          </cell>
          <cell r="D9420">
            <v>0</v>
          </cell>
          <cell r="E9420">
            <v>0</v>
          </cell>
          <cell r="G9420">
            <v>0</v>
          </cell>
          <cell r="H9420">
            <v>0</v>
          </cell>
          <cell r="J9420">
            <v>0</v>
          </cell>
          <cell r="L9420">
            <v>0</v>
          </cell>
        </row>
        <row r="9421">
          <cell r="A9421">
            <v>0</v>
          </cell>
          <cell r="B9421">
            <v>0</v>
          </cell>
          <cell r="C9421">
            <v>0</v>
          </cell>
          <cell r="D9421">
            <v>0</v>
          </cell>
          <cell r="E9421">
            <v>0</v>
          </cell>
          <cell r="G9421">
            <v>0</v>
          </cell>
          <cell r="H9421">
            <v>0</v>
          </cell>
          <cell r="J9421">
            <v>0</v>
          </cell>
          <cell r="L9421">
            <v>0</v>
          </cell>
        </row>
        <row r="9422">
          <cell r="A9422">
            <v>0</v>
          </cell>
          <cell r="B9422">
            <v>0</v>
          </cell>
          <cell r="C9422">
            <v>0</v>
          </cell>
          <cell r="D9422">
            <v>0</v>
          </cell>
          <cell r="E9422">
            <v>0</v>
          </cell>
          <cell r="G9422">
            <v>0</v>
          </cell>
          <cell r="H9422">
            <v>0</v>
          </cell>
          <cell r="J9422">
            <v>0</v>
          </cell>
          <cell r="L9422">
            <v>0</v>
          </cell>
        </row>
        <row r="9423">
          <cell r="A9423">
            <v>0</v>
          </cell>
          <cell r="B9423">
            <v>0</v>
          </cell>
          <cell r="C9423">
            <v>0</v>
          </cell>
          <cell r="D9423">
            <v>0</v>
          </cell>
          <cell r="E9423">
            <v>0</v>
          </cell>
          <cell r="G9423">
            <v>0</v>
          </cell>
          <cell r="H9423">
            <v>0</v>
          </cell>
          <cell r="J9423">
            <v>0</v>
          </cell>
          <cell r="L9423">
            <v>0</v>
          </cell>
        </row>
        <row r="9424">
          <cell r="A9424">
            <v>0</v>
          </cell>
          <cell r="B9424">
            <v>0</v>
          </cell>
          <cell r="C9424">
            <v>0</v>
          </cell>
          <cell r="D9424">
            <v>0</v>
          </cell>
          <cell r="E9424">
            <v>0</v>
          </cell>
          <cell r="G9424">
            <v>0</v>
          </cell>
          <cell r="H9424">
            <v>0</v>
          </cell>
          <cell r="J9424">
            <v>0</v>
          </cell>
          <cell r="L9424">
            <v>0</v>
          </cell>
        </row>
        <row r="9425">
          <cell r="A9425">
            <v>0</v>
          </cell>
          <cell r="B9425">
            <v>0</v>
          </cell>
          <cell r="C9425">
            <v>0</v>
          </cell>
          <cell r="D9425">
            <v>0</v>
          </cell>
          <cell r="E9425">
            <v>0</v>
          </cell>
          <cell r="G9425">
            <v>0</v>
          </cell>
          <cell r="H9425">
            <v>0</v>
          </cell>
          <cell r="J9425">
            <v>0</v>
          </cell>
          <cell r="L9425">
            <v>0</v>
          </cell>
        </row>
        <row r="9426">
          <cell r="A9426">
            <v>0</v>
          </cell>
          <cell r="B9426">
            <v>0</v>
          </cell>
          <cell r="C9426">
            <v>0</v>
          </cell>
          <cell r="D9426">
            <v>0</v>
          </cell>
          <cell r="E9426">
            <v>0</v>
          </cell>
          <cell r="G9426">
            <v>0</v>
          </cell>
          <cell r="H9426">
            <v>0</v>
          </cell>
          <cell r="J9426">
            <v>0</v>
          </cell>
          <cell r="L9426">
            <v>0</v>
          </cell>
        </row>
        <row r="9427">
          <cell r="A9427">
            <v>0</v>
          </cell>
          <cell r="B9427">
            <v>0</v>
          </cell>
          <cell r="C9427">
            <v>0</v>
          </cell>
          <cell r="D9427">
            <v>0</v>
          </cell>
          <cell r="E9427">
            <v>0</v>
          </cell>
          <cell r="G9427">
            <v>0</v>
          </cell>
          <cell r="H9427">
            <v>0</v>
          </cell>
          <cell r="J9427">
            <v>0</v>
          </cell>
          <cell r="L9427">
            <v>0</v>
          </cell>
        </row>
        <row r="9428">
          <cell r="A9428">
            <v>0</v>
          </cell>
          <cell r="B9428">
            <v>0</v>
          </cell>
          <cell r="C9428">
            <v>0</v>
          </cell>
          <cell r="D9428">
            <v>0</v>
          </cell>
          <cell r="E9428">
            <v>0</v>
          </cell>
          <cell r="G9428">
            <v>0</v>
          </cell>
          <cell r="H9428">
            <v>0</v>
          </cell>
          <cell r="J9428">
            <v>0</v>
          </cell>
          <cell r="L9428">
            <v>0</v>
          </cell>
        </row>
        <row r="9429">
          <cell r="A9429">
            <v>0</v>
          </cell>
          <cell r="B9429">
            <v>0</v>
          </cell>
          <cell r="C9429">
            <v>0</v>
          </cell>
          <cell r="D9429">
            <v>0</v>
          </cell>
          <cell r="E9429">
            <v>0</v>
          </cell>
          <cell r="G9429">
            <v>0</v>
          </cell>
          <cell r="H9429">
            <v>0</v>
          </cell>
          <cell r="J9429">
            <v>0</v>
          </cell>
          <cell r="L9429">
            <v>0</v>
          </cell>
        </row>
        <row r="9430">
          <cell r="A9430">
            <v>0</v>
          </cell>
          <cell r="B9430">
            <v>0</v>
          </cell>
          <cell r="C9430">
            <v>0</v>
          </cell>
          <cell r="D9430">
            <v>0</v>
          </cell>
          <cell r="E9430">
            <v>0</v>
          </cell>
          <cell r="G9430">
            <v>0</v>
          </cell>
          <cell r="H9430">
            <v>0</v>
          </cell>
          <cell r="J9430">
            <v>0</v>
          </cell>
          <cell r="L9430">
            <v>0</v>
          </cell>
        </row>
        <row r="9431">
          <cell r="A9431">
            <v>0</v>
          </cell>
          <cell r="B9431">
            <v>0</v>
          </cell>
          <cell r="C9431">
            <v>0</v>
          </cell>
          <cell r="D9431">
            <v>0</v>
          </cell>
          <cell r="E9431">
            <v>0</v>
          </cell>
          <cell r="G9431">
            <v>0</v>
          </cell>
          <cell r="H9431">
            <v>0</v>
          </cell>
          <cell r="J9431">
            <v>0</v>
          </cell>
          <cell r="L9431">
            <v>0</v>
          </cell>
        </row>
        <row r="9432">
          <cell r="A9432">
            <v>0</v>
          </cell>
          <cell r="B9432">
            <v>0</v>
          </cell>
          <cell r="C9432">
            <v>0</v>
          </cell>
          <cell r="D9432">
            <v>0</v>
          </cell>
          <cell r="E9432">
            <v>0</v>
          </cell>
          <cell r="G9432">
            <v>0</v>
          </cell>
          <cell r="H9432">
            <v>0</v>
          </cell>
          <cell r="J9432">
            <v>0</v>
          </cell>
          <cell r="L9432">
            <v>0</v>
          </cell>
        </row>
        <row r="9433">
          <cell r="A9433">
            <v>0</v>
          </cell>
          <cell r="B9433">
            <v>0</v>
          </cell>
          <cell r="C9433">
            <v>0</v>
          </cell>
          <cell r="D9433">
            <v>0</v>
          </cell>
          <cell r="E9433">
            <v>0</v>
          </cell>
          <cell r="G9433">
            <v>0</v>
          </cell>
          <cell r="H9433">
            <v>0</v>
          </cell>
          <cell r="J9433">
            <v>0</v>
          </cell>
          <cell r="L9433">
            <v>0</v>
          </cell>
        </row>
        <row r="9434">
          <cell r="A9434">
            <v>0</v>
          </cell>
          <cell r="B9434">
            <v>0</v>
          </cell>
          <cell r="C9434">
            <v>0</v>
          </cell>
          <cell r="D9434">
            <v>0</v>
          </cell>
          <cell r="E9434">
            <v>0</v>
          </cell>
          <cell r="G9434">
            <v>0</v>
          </cell>
          <cell r="H9434">
            <v>0</v>
          </cell>
          <cell r="J9434">
            <v>0</v>
          </cell>
          <cell r="L9434">
            <v>0</v>
          </cell>
        </row>
        <row r="9435">
          <cell r="A9435">
            <v>0</v>
          </cell>
          <cell r="B9435">
            <v>0</v>
          </cell>
          <cell r="C9435">
            <v>0</v>
          </cell>
          <cell r="D9435">
            <v>0</v>
          </cell>
          <cell r="E9435">
            <v>0</v>
          </cell>
          <cell r="G9435">
            <v>0</v>
          </cell>
          <cell r="H9435">
            <v>0</v>
          </cell>
          <cell r="J9435">
            <v>0</v>
          </cell>
          <cell r="L9435">
            <v>0</v>
          </cell>
        </row>
        <row r="9436">
          <cell r="A9436">
            <v>0</v>
          </cell>
          <cell r="B9436">
            <v>0</v>
          </cell>
          <cell r="C9436">
            <v>0</v>
          </cell>
          <cell r="D9436">
            <v>0</v>
          </cell>
          <cell r="E9436">
            <v>0</v>
          </cell>
          <cell r="G9436">
            <v>0</v>
          </cell>
          <cell r="H9436">
            <v>0</v>
          </cell>
          <cell r="J9436">
            <v>0</v>
          </cell>
          <cell r="L9436">
            <v>0</v>
          </cell>
        </row>
        <row r="9437">
          <cell r="A9437">
            <v>0</v>
          </cell>
          <cell r="B9437">
            <v>0</v>
          </cell>
          <cell r="C9437">
            <v>0</v>
          </cell>
          <cell r="D9437">
            <v>0</v>
          </cell>
          <cell r="E9437">
            <v>0</v>
          </cell>
          <cell r="G9437">
            <v>0</v>
          </cell>
          <cell r="H9437">
            <v>0</v>
          </cell>
          <cell r="J9437">
            <v>0</v>
          </cell>
          <cell r="L9437">
            <v>0</v>
          </cell>
        </row>
        <row r="9438">
          <cell r="A9438">
            <v>0</v>
          </cell>
          <cell r="B9438">
            <v>0</v>
          </cell>
          <cell r="C9438">
            <v>0</v>
          </cell>
          <cell r="D9438">
            <v>0</v>
          </cell>
          <cell r="E9438">
            <v>0</v>
          </cell>
          <cell r="G9438">
            <v>0</v>
          </cell>
          <cell r="H9438">
            <v>0</v>
          </cell>
          <cell r="J9438">
            <v>0</v>
          </cell>
          <cell r="L9438">
            <v>0</v>
          </cell>
        </row>
        <row r="9439">
          <cell r="A9439">
            <v>0</v>
          </cell>
          <cell r="B9439">
            <v>0</v>
          </cell>
          <cell r="C9439">
            <v>0</v>
          </cell>
          <cell r="D9439">
            <v>0</v>
          </cell>
          <cell r="E9439">
            <v>0</v>
          </cell>
          <cell r="G9439">
            <v>0</v>
          </cell>
          <cell r="H9439">
            <v>0</v>
          </cell>
          <cell r="J9439">
            <v>0</v>
          </cell>
          <cell r="L9439">
            <v>0</v>
          </cell>
        </row>
        <row r="9440">
          <cell r="A9440">
            <v>0</v>
          </cell>
          <cell r="B9440">
            <v>0</v>
          </cell>
          <cell r="C9440">
            <v>0</v>
          </cell>
          <cell r="D9440">
            <v>0</v>
          </cell>
          <cell r="E9440">
            <v>0</v>
          </cell>
          <cell r="G9440">
            <v>0</v>
          </cell>
          <cell r="H9440">
            <v>0</v>
          </cell>
          <cell r="J9440">
            <v>0</v>
          </cell>
          <cell r="L9440">
            <v>0</v>
          </cell>
        </row>
        <row r="9441">
          <cell r="A9441">
            <v>0</v>
          </cell>
          <cell r="B9441">
            <v>0</v>
          </cell>
          <cell r="C9441">
            <v>0</v>
          </cell>
          <cell r="D9441">
            <v>0</v>
          </cell>
          <cell r="E9441">
            <v>0</v>
          </cell>
          <cell r="G9441">
            <v>0</v>
          </cell>
          <cell r="H9441">
            <v>0</v>
          </cell>
          <cell r="J9441">
            <v>0</v>
          </cell>
          <cell r="L9441">
            <v>0</v>
          </cell>
        </row>
        <row r="9442">
          <cell r="A9442">
            <v>0</v>
          </cell>
          <cell r="B9442">
            <v>0</v>
          </cell>
          <cell r="C9442">
            <v>0</v>
          </cell>
          <cell r="D9442">
            <v>0</v>
          </cell>
          <cell r="E9442">
            <v>0</v>
          </cell>
          <cell r="G9442">
            <v>0</v>
          </cell>
          <cell r="H9442">
            <v>0</v>
          </cell>
          <cell r="J9442">
            <v>0</v>
          </cell>
          <cell r="L9442">
            <v>0</v>
          </cell>
        </row>
        <row r="9443">
          <cell r="A9443">
            <v>0</v>
          </cell>
          <cell r="B9443">
            <v>0</v>
          </cell>
          <cell r="C9443">
            <v>0</v>
          </cell>
          <cell r="D9443">
            <v>0</v>
          </cell>
          <cell r="E9443">
            <v>0</v>
          </cell>
          <cell r="G9443">
            <v>0</v>
          </cell>
          <cell r="H9443">
            <v>0</v>
          </cell>
          <cell r="J9443">
            <v>0</v>
          </cell>
          <cell r="L9443">
            <v>0</v>
          </cell>
        </row>
        <row r="9444">
          <cell r="A9444">
            <v>0</v>
          </cell>
          <cell r="B9444">
            <v>0</v>
          </cell>
          <cell r="C9444">
            <v>0</v>
          </cell>
          <cell r="D9444">
            <v>0</v>
          </cell>
          <cell r="E9444">
            <v>0</v>
          </cell>
          <cell r="G9444">
            <v>0</v>
          </cell>
          <cell r="H9444">
            <v>0</v>
          </cell>
          <cell r="J9444">
            <v>0</v>
          </cell>
          <cell r="L9444">
            <v>0</v>
          </cell>
        </row>
        <row r="9445">
          <cell r="A9445">
            <v>0</v>
          </cell>
          <cell r="B9445">
            <v>0</v>
          </cell>
          <cell r="C9445">
            <v>0</v>
          </cell>
          <cell r="D9445">
            <v>0</v>
          </cell>
          <cell r="E9445">
            <v>0</v>
          </cell>
          <cell r="G9445">
            <v>0</v>
          </cell>
          <cell r="H9445">
            <v>0</v>
          </cell>
          <cell r="J9445">
            <v>0</v>
          </cell>
          <cell r="L9445">
            <v>0</v>
          </cell>
        </row>
        <row r="9446">
          <cell r="A9446">
            <v>0</v>
          </cell>
          <cell r="B9446">
            <v>0</v>
          </cell>
          <cell r="C9446">
            <v>0</v>
          </cell>
          <cell r="D9446">
            <v>0</v>
          </cell>
          <cell r="E9446">
            <v>0</v>
          </cell>
          <cell r="G9446">
            <v>0</v>
          </cell>
          <cell r="H9446">
            <v>0</v>
          </cell>
          <cell r="J9446">
            <v>0</v>
          </cell>
          <cell r="L9446">
            <v>0</v>
          </cell>
        </row>
        <row r="9447">
          <cell r="A9447">
            <v>0</v>
          </cell>
          <cell r="B9447">
            <v>0</v>
          </cell>
          <cell r="C9447">
            <v>0</v>
          </cell>
          <cell r="D9447">
            <v>0</v>
          </cell>
          <cell r="E9447">
            <v>0</v>
          </cell>
          <cell r="G9447">
            <v>0</v>
          </cell>
          <cell r="H9447">
            <v>0</v>
          </cell>
          <cell r="J9447">
            <v>0</v>
          </cell>
          <cell r="L9447">
            <v>0</v>
          </cell>
        </row>
        <row r="9448">
          <cell r="A9448">
            <v>0</v>
          </cell>
          <cell r="B9448">
            <v>0</v>
          </cell>
          <cell r="C9448">
            <v>0</v>
          </cell>
          <cell r="D9448">
            <v>0</v>
          </cell>
          <cell r="E9448">
            <v>0</v>
          </cell>
          <cell r="G9448">
            <v>0</v>
          </cell>
          <cell r="H9448">
            <v>0</v>
          </cell>
          <cell r="J9448">
            <v>0</v>
          </cell>
          <cell r="L9448">
            <v>0</v>
          </cell>
        </row>
        <row r="9449">
          <cell r="A9449">
            <v>0</v>
          </cell>
          <cell r="B9449">
            <v>0</v>
          </cell>
          <cell r="C9449">
            <v>0</v>
          </cell>
          <cell r="D9449">
            <v>0</v>
          </cell>
          <cell r="E9449">
            <v>0</v>
          </cell>
          <cell r="G9449">
            <v>0</v>
          </cell>
          <cell r="H9449">
            <v>0</v>
          </cell>
          <cell r="J9449">
            <v>0</v>
          </cell>
          <cell r="L9449">
            <v>0</v>
          </cell>
        </row>
        <row r="9450">
          <cell r="A9450">
            <v>0</v>
          </cell>
          <cell r="B9450">
            <v>0</v>
          </cell>
          <cell r="C9450">
            <v>0</v>
          </cell>
          <cell r="D9450">
            <v>0</v>
          </cell>
          <cell r="E9450">
            <v>0</v>
          </cell>
          <cell r="G9450">
            <v>0</v>
          </cell>
          <cell r="H9450">
            <v>0</v>
          </cell>
          <cell r="J9450">
            <v>0</v>
          </cell>
          <cell r="L9450">
            <v>0</v>
          </cell>
        </row>
        <row r="9451">
          <cell r="A9451">
            <v>0</v>
          </cell>
          <cell r="B9451">
            <v>0</v>
          </cell>
          <cell r="C9451">
            <v>0</v>
          </cell>
          <cell r="D9451">
            <v>0</v>
          </cell>
          <cell r="E9451">
            <v>0</v>
          </cell>
          <cell r="G9451">
            <v>0</v>
          </cell>
          <cell r="H9451">
            <v>0</v>
          </cell>
          <cell r="J9451">
            <v>0</v>
          </cell>
          <cell r="L9451">
            <v>0</v>
          </cell>
        </row>
        <row r="9452">
          <cell r="A9452">
            <v>0</v>
          </cell>
          <cell r="B9452">
            <v>0</v>
          </cell>
          <cell r="C9452">
            <v>0</v>
          </cell>
          <cell r="D9452">
            <v>0</v>
          </cell>
          <cell r="E9452">
            <v>0</v>
          </cell>
          <cell r="G9452">
            <v>0</v>
          </cell>
          <cell r="H9452">
            <v>0</v>
          </cell>
          <cell r="J9452">
            <v>0</v>
          </cell>
          <cell r="L9452">
            <v>0</v>
          </cell>
        </row>
        <row r="9453">
          <cell r="A9453">
            <v>0</v>
          </cell>
          <cell r="B9453">
            <v>0</v>
          </cell>
          <cell r="C9453">
            <v>0</v>
          </cell>
          <cell r="D9453">
            <v>0</v>
          </cell>
          <cell r="E9453">
            <v>0</v>
          </cell>
          <cell r="G9453">
            <v>0</v>
          </cell>
          <cell r="H9453">
            <v>0</v>
          </cell>
          <cell r="J9453">
            <v>0</v>
          </cell>
          <cell r="L9453">
            <v>0</v>
          </cell>
        </row>
        <row r="9454">
          <cell r="A9454">
            <v>0</v>
          </cell>
          <cell r="B9454">
            <v>0</v>
          </cell>
          <cell r="C9454">
            <v>0</v>
          </cell>
          <cell r="D9454">
            <v>0</v>
          </cell>
          <cell r="E9454">
            <v>0</v>
          </cell>
          <cell r="G9454">
            <v>0</v>
          </cell>
          <cell r="H9454">
            <v>0</v>
          </cell>
          <cell r="J9454">
            <v>0</v>
          </cell>
          <cell r="L9454">
            <v>0</v>
          </cell>
        </row>
        <row r="9455">
          <cell r="A9455">
            <v>0</v>
          </cell>
          <cell r="B9455">
            <v>0</v>
          </cell>
          <cell r="C9455">
            <v>0</v>
          </cell>
          <cell r="D9455">
            <v>0</v>
          </cell>
          <cell r="E9455">
            <v>0</v>
          </cell>
          <cell r="G9455">
            <v>0</v>
          </cell>
          <cell r="H9455">
            <v>0</v>
          </cell>
          <cell r="J9455">
            <v>0</v>
          </cell>
          <cell r="L9455">
            <v>0</v>
          </cell>
        </row>
        <row r="9456">
          <cell r="A9456">
            <v>0</v>
          </cell>
          <cell r="B9456">
            <v>0</v>
          </cell>
          <cell r="C9456">
            <v>0</v>
          </cell>
          <cell r="D9456">
            <v>0</v>
          </cell>
          <cell r="E9456">
            <v>0</v>
          </cell>
          <cell r="G9456">
            <v>0</v>
          </cell>
          <cell r="H9456">
            <v>0</v>
          </cell>
          <cell r="J9456">
            <v>0</v>
          </cell>
          <cell r="L9456">
            <v>0</v>
          </cell>
        </row>
        <row r="9457">
          <cell r="A9457">
            <v>0</v>
          </cell>
          <cell r="B9457">
            <v>0</v>
          </cell>
          <cell r="C9457">
            <v>0</v>
          </cell>
          <cell r="D9457">
            <v>0</v>
          </cell>
          <cell r="E9457">
            <v>0</v>
          </cell>
          <cell r="G9457">
            <v>0</v>
          </cell>
          <cell r="H9457">
            <v>0</v>
          </cell>
          <cell r="J9457">
            <v>0</v>
          </cell>
          <cell r="L9457">
            <v>0</v>
          </cell>
        </row>
        <row r="9458">
          <cell r="A9458">
            <v>0</v>
          </cell>
          <cell r="B9458">
            <v>0</v>
          </cell>
          <cell r="C9458">
            <v>0</v>
          </cell>
          <cell r="D9458">
            <v>0</v>
          </cell>
          <cell r="E9458">
            <v>0</v>
          </cell>
          <cell r="G9458">
            <v>0</v>
          </cell>
          <cell r="H9458">
            <v>0</v>
          </cell>
          <cell r="J9458">
            <v>0</v>
          </cell>
          <cell r="L9458">
            <v>0</v>
          </cell>
        </row>
        <row r="9459">
          <cell r="A9459">
            <v>0</v>
          </cell>
          <cell r="B9459">
            <v>0</v>
          </cell>
          <cell r="C9459">
            <v>0</v>
          </cell>
          <cell r="D9459">
            <v>0</v>
          </cell>
          <cell r="E9459">
            <v>0</v>
          </cell>
          <cell r="G9459">
            <v>0</v>
          </cell>
          <cell r="H9459">
            <v>0</v>
          </cell>
          <cell r="J9459">
            <v>0</v>
          </cell>
          <cell r="L9459">
            <v>0</v>
          </cell>
        </row>
        <row r="9460">
          <cell r="A9460">
            <v>0</v>
          </cell>
          <cell r="B9460">
            <v>0</v>
          </cell>
          <cell r="C9460">
            <v>0</v>
          </cell>
          <cell r="D9460">
            <v>0</v>
          </cell>
          <cell r="E9460">
            <v>0</v>
          </cell>
          <cell r="G9460">
            <v>0</v>
          </cell>
          <cell r="H9460">
            <v>0</v>
          </cell>
          <cell r="J9460">
            <v>0</v>
          </cell>
          <cell r="L9460">
            <v>0</v>
          </cell>
        </row>
        <row r="9461">
          <cell r="A9461">
            <v>0</v>
          </cell>
          <cell r="B9461">
            <v>0</v>
          </cell>
          <cell r="C9461">
            <v>0</v>
          </cell>
          <cell r="D9461">
            <v>0</v>
          </cell>
          <cell r="E9461">
            <v>0</v>
          </cell>
          <cell r="G9461">
            <v>0</v>
          </cell>
          <cell r="H9461">
            <v>0</v>
          </cell>
          <cell r="J9461">
            <v>0</v>
          </cell>
          <cell r="L9461">
            <v>0</v>
          </cell>
        </row>
        <row r="9462">
          <cell r="A9462">
            <v>0</v>
          </cell>
          <cell r="B9462">
            <v>0</v>
          </cell>
          <cell r="C9462">
            <v>0</v>
          </cell>
          <cell r="D9462">
            <v>0</v>
          </cell>
          <cell r="E9462">
            <v>0</v>
          </cell>
          <cell r="G9462">
            <v>0</v>
          </cell>
          <cell r="H9462">
            <v>0</v>
          </cell>
          <cell r="J9462">
            <v>0</v>
          </cell>
          <cell r="L9462">
            <v>0</v>
          </cell>
        </row>
        <row r="9463">
          <cell r="A9463">
            <v>0</v>
          </cell>
          <cell r="B9463">
            <v>0</v>
          </cell>
          <cell r="C9463">
            <v>0</v>
          </cell>
          <cell r="D9463">
            <v>0</v>
          </cell>
          <cell r="E9463">
            <v>0</v>
          </cell>
          <cell r="G9463">
            <v>0</v>
          </cell>
          <cell r="H9463">
            <v>0</v>
          </cell>
          <cell r="J9463">
            <v>0</v>
          </cell>
          <cell r="L9463">
            <v>0</v>
          </cell>
        </row>
        <row r="9464">
          <cell r="A9464">
            <v>0</v>
          </cell>
          <cell r="B9464">
            <v>0</v>
          </cell>
          <cell r="C9464">
            <v>0</v>
          </cell>
          <cell r="D9464">
            <v>0</v>
          </cell>
          <cell r="E9464">
            <v>0</v>
          </cell>
          <cell r="G9464">
            <v>0</v>
          </cell>
          <cell r="H9464">
            <v>0</v>
          </cell>
          <cell r="J9464">
            <v>0</v>
          </cell>
          <cell r="L9464">
            <v>0</v>
          </cell>
        </row>
        <row r="9465">
          <cell r="A9465">
            <v>0</v>
          </cell>
          <cell r="B9465">
            <v>0</v>
          </cell>
          <cell r="C9465">
            <v>0</v>
          </cell>
          <cell r="D9465">
            <v>0</v>
          </cell>
          <cell r="E9465">
            <v>0</v>
          </cell>
          <cell r="G9465">
            <v>0</v>
          </cell>
          <cell r="H9465">
            <v>0</v>
          </cell>
          <cell r="J9465">
            <v>0</v>
          </cell>
          <cell r="L9465">
            <v>0</v>
          </cell>
        </row>
        <row r="9466">
          <cell r="A9466">
            <v>0</v>
          </cell>
          <cell r="B9466">
            <v>0</v>
          </cell>
          <cell r="C9466">
            <v>0</v>
          </cell>
          <cell r="D9466">
            <v>0</v>
          </cell>
          <cell r="E9466">
            <v>0</v>
          </cell>
          <cell r="G9466">
            <v>0</v>
          </cell>
          <cell r="H9466">
            <v>0</v>
          </cell>
          <cell r="J9466">
            <v>0</v>
          </cell>
          <cell r="L9466">
            <v>0</v>
          </cell>
        </row>
        <row r="9467">
          <cell r="A9467">
            <v>0</v>
          </cell>
          <cell r="B9467">
            <v>0</v>
          </cell>
          <cell r="C9467">
            <v>0</v>
          </cell>
          <cell r="D9467">
            <v>0</v>
          </cell>
          <cell r="E9467">
            <v>0</v>
          </cell>
          <cell r="G9467">
            <v>0</v>
          </cell>
          <cell r="H9467">
            <v>0</v>
          </cell>
          <cell r="J9467">
            <v>0</v>
          </cell>
          <cell r="L9467">
            <v>0</v>
          </cell>
        </row>
        <row r="9468">
          <cell r="A9468">
            <v>0</v>
          </cell>
          <cell r="B9468">
            <v>0</v>
          </cell>
          <cell r="C9468">
            <v>0</v>
          </cell>
          <cell r="D9468">
            <v>0</v>
          </cell>
          <cell r="E9468">
            <v>0</v>
          </cell>
          <cell r="G9468">
            <v>0</v>
          </cell>
          <cell r="H9468">
            <v>0</v>
          </cell>
          <cell r="J9468">
            <v>0</v>
          </cell>
          <cell r="L9468">
            <v>0</v>
          </cell>
        </row>
        <row r="9469">
          <cell r="A9469">
            <v>0</v>
          </cell>
          <cell r="B9469">
            <v>0</v>
          </cell>
          <cell r="C9469">
            <v>0</v>
          </cell>
          <cell r="D9469">
            <v>0</v>
          </cell>
          <cell r="E9469">
            <v>0</v>
          </cell>
          <cell r="G9469">
            <v>0</v>
          </cell>
          <cell r="H9469">
            <v>0</v>
          </cell>
          <cell r="J9469">
            <v>0</v>
          </cell>
          <cell r="L9469">
            <v>0</v>
          </cell>
        </row>
        <row r="9470">
          <cell r="A9470">
            <v>0</v>
          </cell>
          <cell r="B9470">
            <v>0</v>
          </cell>
          <cell r="C9470">
            <v>0</v>
          </cell>
          <cell r="D9470">
            <v>0</v>
          </cell>
          <cell r="E9470">
            <v>0</v>
          </cell>
          <cell r="G9470">
            <v>0</v>
          </cell>
          <cell r="H9470">
            <v>0</v>
          </cell>
          <cell r="J9470">
            <v>0</v>
          </cell>
          <cell r="L9470">
            <v>0</v>
          </cell>
        </row>
        <row r="9471">
          <cell r="A9471">
            <v>0</v>
          </cell>
          <cell r="B9471">
            <v>0</v>
          </cell>
          <cell r="C9471">
            <v>0</v>
          </cell>
          <cell r="D9471">
            <v>0</v>
          </cell>
          <cell r="E9471">
            <v>0</v>
          </cell>
          <cell r="G9471">
            <v>0</v>
          </cell>
          <cell r="H9471">
            <v>0</v>
          </cell>
          <cell r="J9471">
            <v>0</v>
          </cell>
          <cell r="L9471">
            <v>0</v>
          </cell>
        </row>
        <row r="9472">
          <cell r="A9472">
            <v>0</v>
          </cell>
          <cell r="B9472">
            <v>0</v>
          </cell>
          <cell r="C9472">
            <v>0</v>
          </cell>
          <cell r="D9472">
            <v>0</v>
          </cell>
          <cell r="E9472">
            <v>0</v>
          </cell>
          <cell r="G9472">
            <v>0</v>
          </cell>
          <cell r="H9472">
            <v>0</v>
          </cell>
          <cell r="J9472">
            <v>0</v>
          </cell>
          <cell r="L9472">
            <v>0</v>
          </cell>
        </row>
        <row r="9473">
          <cell r="A9473">
            <v>0</v>
          </cell>
          <cell r="B9473">
            <v>0</v>
          </cell>
          <cell r="C9473">
            <v>0</v>
          </cell>
          <cell r="D9473">
            <v>0</v>
          </cell>
          <cell r="E9473">
            <v>0</v>
          </cell>
          <cell r="G9473">
            <v>0</v>
          </cell>
          <cell r="H9473">
            <v>0</v>
          </cell>
          <cell r="J9473">
            <v>0</v>
          </cell>
          <cell r="L9473">
            <v>0</v>
          </cell>
        </row>
        <row r="9474">
          <cell r="A9474">
            <v>0</v>
          </cell>
          <cell r="B9474">
            <v>0</v>
          </cell>
          <cell r="C9474">
            <v>0</v>
          </cell>
          <cell r="D9474">
            <v>0</v>
          </cell>
          <cell r="E9474">
            <v>0</v>
          </cell>
          <cell r="G9474">
            <v>0</v>
          </cell>
          <cell r="H9474">
            <v>0</v>
          </cell>
          <cell r="J9474">
            <v>0</v>
          </cell>
          <cell r="L9474">
            <v>0</v>
          </cell>
        </row>
        <row r="9475">
          <cell r="A9475">
            <v>0</v>
          </cell>
          <cell r="B9475">
            <v>0</v>
          </cell>
          <cell r="C9475">
            <v>0</v>
          </cell>
          <cell r="D9475">
            <v>0</v>
          </cell>
          <cell r="E9475">
            <v>0</v>
          </cell>
          <cell r="G9475">
            <v>0</v>
          </cell>
          <cell r="H9475">
            <v>0</v>
          </cell>
          <cell r="J9475">
            <v>0</v>
          </cell>
          <cell r="L9475">
            <v>0</v>
          </cell>
        </row>
        <row r="9476">
          <cell r="A9476">
            <v>0</v>
          </cell>
          <cell r="B9476">
            <v>0</v>
          </cell>
          <cell r="C9476">
            <v>0</v>
          </cell>
          <cell r="D9476">
            <v>0</v>
          </cell>
          <cell r="E9476">
            <v>0</v>
          </cell>
          <cell r="G9476">
            <v>0</v>
          </cell>
          <cell r="H9476">
            <v>0</v>
          </cell>
          <cell r="J9476">
            <v>0</v>
          </cell>
          <cell r="L9476">
            <v>0</v>
          </cell>
        </row>
        <row r="9477">
          <cell r="A9477">
            <v>0</v>
          </cell>
          <cell r="B9477">
            <v>0</v>
          </cell>
          <cell r="C9477">
            <v>0</v>
          </cell>
          <cell r="D9477">
            <v>0</v>
          </cell>
          <cell r="E9477">
            <v>0</v>
          </cell>
          <cell r="G9477">
            <v>0</v>
          </cell>
          <cell r="H9477">
            <v>0</v>
          </cell>
          <cell r="J9477">
            <v>0</v>
          </cell>
          <cell r="L9477">
            <v>0</v>
          </cell>
        </row>
        <row r="9478">
          <cell r="A9478">
            <v>0</v>
          </cell>
          <cell r="B9478">
            <v>0</v>
          </cell>
          <cell r="C9478">
            <v>0</v>
          </cell>
          <cell r="D9478">
            <v>0</v>
          </cell>
          <cell r="E9478">
            <v>0</v>
          </cell>
          <cell r="G9478">
            <v>0</v>
          </cell>
          <cell r="H9478">
            <v>0</v>
          </cell>
          <cell r="J9478">
            <v>0</v>
          </cell>
          <cell r="L9478">
            <v>0</v>
          </cell>
        </row>
        <row r="9479">
          <cell r="A9479">
            <v>0</v>
          </cell>
          <cell r="B9479">
            <v>0</v>
          </cell>
          <cell r="C9479">
            <v>0</v>
          </cell>
          <cell r="D9479">
            <v>0</v>
          </cell>
          <cell r="E9479">
            <v>0</v>
          </cell>
          <cell r="G9479">
            <v>0</v>
          </cell>
          <cell r="H9479">
            <v>0</v>
          </cell>
          <cell r="J9479">
            <v>0</v>
          </cell>
          <cell r="L9479">
            <v>0</v>
          </cell>
        </row>
        <row r="9480">
          <cell r="A9480">
            <v>0</v>
          </cell>
          <cell r="B9480">
            <v>0</v>
          </cell>
          <cell r="C9480">
            <v>0</v>
          </cell>
          <cell r="D9480">
            <v>0</v>
          </cell>
          <cell r="E9480">
            <v>0</v>
          </cell>
          <cell r="G9480">
            <v>0</v>
          </cell>
          <cell r="H9480">
            <v>0</v>
          </cell>
          <cell r="J9480">
            <v>0</v>
          </cell>
          <cell r="L9480">
            <v>0</v>
          </cell>
        </row>
        <row r="9481">
          <cell r="A9481">
            <v>0</v>
          </cell>
          <cell r="B9481">
            <v>0</v>
          </cell>
          <cell r="C9481">
            <v>0</v>
          </cell>
          <cell r="D9481">
            <v>0</v>
          </cell>
          <cell r="E9481">
            <v>0</v>
          </cell>
          <cell r="G9481">
            <v>0</v>
          </cell>
          <cell r="H9481">
            <v>0</v>
          </cell>
          <cell r="J9481">
            <v>0</v>
          </cell>
          <cell r="L9481">
            <v>0</v>
          </cell>
        </row>
        <row r="9482">
          <cell r="A9482">
            <v>0</v>
          </cell>
          <cell r="B9482">
            <v>0</v>
          </cell>
          <cell r="C9482">
            <v>0</v>
          </cell>
          <cell r="D9482">
            <v>0</v>
          </cell>
          <cell r="E9482">
            <v>0</v>
          </cell>
          <cell r="G9482">
            <v>0</v>
          </cell>
          <cell r="H9482">
            <v>0</v>
          </cell>
          <cell r="J9482">
            <v>0</v>
          </cell>
          <cell r="L9482">
            <v>0</v>
          </cell>
        </row>
        <row r="9483">
          <cell r="A9483">
            <v>0</v>
          </cell>
          <cell r="B9483">
            <v>0</v>
          </cell>
          <cell r="C9483">
            <v>0</v>
          </cell>
          <cell r="D9483">
            <v>0</v>
          </cell>
          <cell r="E9483">
            <v>0</v>
          </cell>
          <cell r="G9483">
            <v>0</v>
          </cell>
          <cell r="H9483">
            <v>0</v>
          </cell>
          <cell r="J9483">
            <v>0</v>
          </cell>
          <cell r="L9483">
            <v>0</v>
          </cell>
        </row>
        <row r="9484">
          <cell r="A9484">
            <v>0</v>
          </cell>
          <cell r="B9484">
            <v>0</v>
          </cell>
          <cell r="C9484">
            <v>0</v>
          </cell>
          <cell r="D9484">
            <v>0</v>
          </cell>
          <cell r="E9484">
            <v>0</v>
          </cell>
          <cell r="G9484">
            <v>0</v>
          </cell>
          <cell r="H9484">
            <v>0</v>
          </cell>
          <cell r="J9484">
            <v>0</v>
          </cell>
          <cell r="L9484">
            <v>0</v>
          </cell>
        </row>
        <row r="9485">
          <cell r="A9485">
            <v>0</v>
          </cell>
          <cell r="B9485">
            <v>0</v>
          </cell>
          <cell r="C9485">
            <v>0</v>
          </cell>
          <cell r="D9485">
            <v>0</v>
          </cell>
          <cell r="E9485">
            <v>0</v>
          </cell>
          <cell r="G9485">
            <v>0</v>
          </cell>
          <cell r="H9485">
            <v>0</v>
          </cell>
          <cell r="J9485">
            <v>0</v>
          </cell>
          <cell r="L9485">
            <v>0</v>
          </cell>
        </row>
        <row r="9486">
          <cell r="A9486">
            <v>0</v>
          </cell>
          <cell r="B9486">
            <v>0</v>
          </cell>
          <cell r="C9486">
            <v>0</v>
          </cell>
          <cell r="D9486">
            <v>0</v>
          </cell>
          <cell r="E9486">
            <v>0</v>
          </cell>
          <cell r="G9486">
            <v>0</v>
          </cell>
          <cell r="H9486">
            <v>0</v>
          </cell>
          <cell r="J9486">
            <v>0</v>
          </cell>
          <cell r="L9486">
            <v>0</v>
          </cell>
        </row>
        <row r="9487">
          <cell r="A9487">
            <v>0</v>
          </cell>
          <cell r="B9487">
            <v>0</v>
          </cell>
          <cell r="C9487">
            <v>0</v>
          </cell>
          <cell r="D9487">
            <v>0</v>
          </cell>
          <cell r="E9487">
            <v>0</v>
          </cell>
          <cell r="G9487">
            <v>0</v>
          </cell>
          <cell r="H9487">
            <v>0</v>
          </cell>
          <cell r="J9487">
            <v>0</v>
          </cell>
          <cell r="L9487">
            <v>0</v>
          </cell>
        </row>
        <row r="9488">
          <cell r="A9488">
            <v>0</v>
          </cell>
          <cell r="B9488">
            <v>0</v>
          </cell>
          <cell r="C9488">
            <v>0</v>
          </cell>
          <cell r="D9488">
            <v>0</v>
          </cell>
          <cell r="E9488">
            <v>0</v>
          </cell>
          <cell r="G9488">
            <v>0</v>
          </cell>
          <cell r="H9488">
            <v>0</v>
          </cell>
          <cell r="J9488">
            <v>0</v>
          </cell>
          <cell r="L9488">
            <v>0</v>
          </cell>
        </row>
        <row r="9489">
          <cell r="A9489">
            <v>0</v>
          </cell>
          <cell r="B9489">
            <v>0</v>
          </cell>
          <cell r="C9489">
            <v>0</v>
          </cell>
          <cell r="D9489">
            <v>0</v>
          </cell>
          <cell r="E9489">
            <v>0</v>
          </cell>
          <cell r="G9489">
            <v>0</v>
          </cell>
          <cell r="H9489">
            <v>0</v>
          </cell>
          <cell r="J9489">
            <v>0</v>
          </cell>
          <cell r="L9489">
            <v>0</v>
          </cell>
        </row>
        <row r="9490">
          <cell r="A9490">
            <v>0</v>
          </cell>
          <cell r="B9490">
            <v>0</v>
          </cell>
          <cell r="C9490">
            <v>0</v>
          </cell>
          <cell r="D9490">
            <v>0</v>
          </cell>
          <cell r="E9490">
            <v>0</v>
          </cell>
          <cell r="G9490">
            <v>0</v>
          </cell>
          <cell r="H9490">
            <v>0</v>
          </cell>
          <cell r="J9490">
            <v>0</v>
          </cell>
          <cell r="L9490">
            <v>0</v>
          </cell>
        </row>
        <row r="9491">
          <cell r="A9491">
            <v>0</v>
          </cell>
          <cell r="B9491">
            <v>0</v>
          </cell>
          <cell r="C9491">
            <v>0</v>
          </cell>
          <cell r="D9491">
            <v>0</v>
          </cell>
          <cell r="E9491">
            <v>0</v>
          </cell>
          <cell r="G9491">
            <v>0</v>
          </cell>
          <cell r="H9491">
            <v>0</v>
          </cell>
          <cell r="J9491">
            <v>0</v>
          </cell>
          <cell r="L9491">
            <v>0</v>
          </cell>
        </row>
        <row r="9492">
          <cell r="A9492">
            <v>0</v>
          </cell>
          <cell r="B9492">
            <v>0</v>
          </cell>
          <cell r="C9492">
            <v>0</v>
          </cell>
          <cell r="D9492">
            <v>0</v>
          </cell>
          <cell r="E9492">
            <v>0</v>
          </cell>
          <cell r="G9492">
            <v>0</v>
          </cell>
          <cell r="H9492">
            <v>0</v>
          </cell>
          <cell r="J9492">
            <v>0</v>
          </cell>
          <cell r="L9492">
            <v>0</v>
          </cell>
        </row>
        <row r="9493">
          <cell r="A9493">
            <v>0</v>
          </cell>
          <cell r="B9493">
            <v>0</v>
          </cell>
          <cell r="C9493">
            <v>0</v>
          </cell>
          <cell r="D9493">
            <v>0</v>
          </cell>
          <cell r="E9493">
            <v>0</v>
          </cell>
          <cell r="G9493">
            <v>0</v>
          </cell>
          <cell r="H9493">
            <v>0</v>
          </cell>
          <cell r="J9493">
            <v>0</v>
          </cell>
          <cell r="L9493">
            <v>0</v>
          </cell>
        </row>
        <row r="9494">
          <cell r="A9494">
            <v>0</v>
          </cell>
          <cell r="B9494">
            <v>0</v>
          </cell>
          <cell r="C9494">
            <v>0</v>
          </cell>
          <cell r="D9494">
            <v>0</v>
          </cell>
          <cell r="E9494">
            <v>0</v>
          </cell>
          <cell r="G9494">
            <v>0</v>
          </cell>
          <cell r="H9494">
            <v>0</v>
          </cell>
          <cell r="J9494">
            <v>0</v>
          </cell>
          <cell r="L9494">
            <v>0</v>
          </cell>
        </row>
        <row r="9495">
          <cell r="A9495">
            <v>0</v>
          </cell>
          <cell r="B9495">
            <v>0</v>
          </cell>
          <cell r="C9495">
            <v>0</v>
          </cell>
          <cell r="D9495">
            <v>0</v>
          </cell>
          <cell r="E9495">
            <v>0</v>
          </cell>
          <cell r="G9495">
            <v>0</v>
          </cell>
          <cell r="H9495">
            <v>0</v>
          </cell>
          <cell r="J9495">
            <v>0</v>
          </cell>
          <cell r="L9495">
            <v>0</v>
          </cell>
        </row>
        <row r="9496">
          <cell r="A9496">
            <v>0</v>
          </cell>
          <cell r="B9496">
            <v>0</v>
          </cell>
          <cell r="C9496">
            <v>0</v>
          </cell>
          <cell r="D9496">
            <v>0</v>
          </cell>
          <cell r="E9496">
            <v>0</v>
          </cell>
          <cell r="G9496">
            <v>0</v>
          </cell>
          <cell r="H9496">
            <v>0</v>
          </cell>
          <cell r="J9496">
            <v>0</v>
          </cell>
          <cell r="L9496">
            <v>0</v>
          </cell>
        </row>
        <row r="9497">
          <cell r="A9497">
            <v>0</v>
          </cell>
          <cell r="B9497">
            <v>0</v>
          </cell>
          <cell r="C9497">
            <v>0</v>
          </cell>
          <cell r="D9497">
            <v>0</v>
          </cell>
          <cell r="E9497">
            <v>0</v>
          </cell>
          <cell r="G9497">
            <v>0</v>
          </cell>
          <cell r="H9497">
            <v>0</v>
          </cell>
          <cell r="J9497">
            <v>0</v>
          </cell>
          <cell r="L9497">
            <v>0</v>
          </cell>
        </row>
        <row r="9498">
          <cell r="A9498">
            <v>0</v>
          </cell>
          <cell r="B9498">
            <v>0</v>
          </cell>
          <cell r="C9498">
            <v>0</v>
          </cell>
          <cell r="D9498">
            <v>0</v>
          </cell>
          <cell r="E9498">
            <v>0</v>
          </cell>
          <cell r="G9498">
            <v>0</v>
          </cell>
          <cell r="H9498">
            <v>0</v>
          </cell>
          <cell r="J9498">
            <v>0</v>
          </cell>
          <cell r="L9498">
            <v>0</v>
          </cell>
        </row>
        <row r="9499">
          <cell r="A9499">
            <v>0</v>
          </cell>
          <cell r="B9499">
            <v>0</v>
          </cell>
          <cell r="C9499">
            <v>0</v>
          </cell>
          <cell r="D9499">
            <v>0</v>
          </cell>
          <cell r="E9499">
            <v>0</v>
          </cell>
          <cell r="G9499">
            <v>0</v>
          </cell>
          <cell r="H9499">
            <v>0</v>
          </cell>
          <cell r="J9499">
            <v>0</v>
          </cell>
          <cell r="L9499">
            <v>0</v>
          </cell>
        </row>
        <row r="9500">
          <cell r="A9500">
            <v>0</v>
          </cell>
          <cell r="B9500">
            <v>0</v>
          </cell>
          <cell r="C9500">
            <v>0</v>
          </cell>
          <cell r="D9500">
            <v>0</v>
          </cell>
          <cell r="E9500">
            <v>0</v>
          </cell>
          <cell r="G9500">
            <v>0</v>
          </cell>
          <cell r="H9500">
            <v>0</v>
          </cell>
          <cell r="J9500">
            <v>0</v>
          </cell>
          <cell r="L9500">
            <v>0</v>
          </cell>
        </row>
        <row r="9501">
          <cell r="A9501">
            <v>0</v>
          </cell>
          <cell r="B9501">
            <v>0</v>
          </cell>
          <cell r="C9501">
            <v>0</v>
          </cell>
          <cell r="D9501">
            <v>0</v>
          </cell>
          <cell r="E9501">
            <v>0</v>
          </cell>
          <cell r="G9501">
            <v>0</v>
          </cell>
          <cell r="H9501">
            <v>0</v>
          </cell>
          <cell r="J9501">
            <v>0</v>
          </cell>
          <cell r="L9501">
            <v>0</v>
          </cell>
        </row>
        <row r="9502">
          <cell r="A9502">
            <v>0</v>
          </cell>
          <cell r="B9502">
            <v>0</v>
          </cell>
          <cell r="C9502">
            <v>0</v>
          </cell>
          <cell r="D9502">
            <v>0</v>
          </cell>
          <cell r="E9502">
            <v>0</v>
          </cell>
          <cell r="G9502">
            <v>0</v>
          </cell>
          <cell r="H9502">
            <v>0</v>
          </cell>
          <cell r="J9502">
            <v>0</v>
          </cell>
          <cell r="L9502">
            <v>0</v>
          </cell>
        </row>
        <row r="9503">
          <cell r="A9503">
            <v>0</v>
          </cell>
          <cell r="B9503">
            <v>0</v>
          </cell>
          <cell r="C9503">
            <v>0</v>
          </cell>
          <cell r="D9503">
            <v>0</v>
          </cell>
          <cell r="E9503">
            <v>0</v>
          </cell>
          <cell r="G9503">
            <v>0</v>
          </cell>
          <cell r="H9503">
            <v>0</v>
          </cell>
          <cell r="J9503">
            <v>0</v>
          </cell>
          <cell r="L9503">
            <v>0</v>
          </cell>
        </row>
        <row r="9504">
          <cell r="A9504">
            <v>0</v>
          </cell>
          <cell r="B9504">
            <v>0</v>
          </cell>
          <cell r="C9504">
            <v>0</v>
          </cell>
          <cell r="D9504">
            <v>0</v>
          </cell>
          <cell r="E9504">
            <v>0</v>
          </cell>
          <cell r="G9504">
            <v>0</v>
          </cell>
          <cell r="H9504">
            <v>0</v>
          </cell>
          <cell r="J9504">
            <v>0</v>
          </cell>
          <cell r="L9504">
            <v>0</v>
          </cell>
        </row>
        <row r="9505">
          <cell r="A9505">
            <v>0</v>
          </cell>
          <cell r="B9505">
            <v>0</v>
          </cell>
          <cell r="C9505">
            <v>0</v>
          </cell>
          <cell r="D9505">
            <v>0</v>
          </cell>
          <cell r="E9505">
            <v>0</v>
          </cell>
          <cell r="G9505">
            <v>0</v>
          </cell>
          <cell r="H9505">
            <v>0</v>
          </cell>
          <cell r="J9505">
            <v>0</v>
          </cell>
          <cell r="L9505">
            <v>0</v>
          </cell>
        </row>
        <row r="9506">
          <cell r="A9506">
            <v>0</v>
          </cell>
          <cell r="B9506">
            <v>0</v>
          </cell>
          <cell r="C9506">
            <v>0</v>
          </cell>
          <cell r="D9506">
            <v>0</v>
          </cell>
          <cell r="E9506">
            <v>0</v>
          </cell>
          <cell r="G9506">
            <v>0</v>
          </cell>
          <cell r="H9506">
            <v>0</v>
          </cell>
          <cell r="J9506">
            <v>0</v>
          </cell>
          <cell r="L9506">
            <v>0</v>
          </cell>
        </row>
        <row r="9507">
          <cell r="A9507">
            <v>0</v>
          </cell>
          <cell r="B9507">
            <v>0</v>
          </cell>
          <cell r="C9507">
            <v>0</v>
          </cell>
          <cell r="D9507">
            <v>0</v>
          </cell>
          <cell r="E9507">
            <v>0</v>
          </cell>
          <cell r="G9507">
            <v>0</v>
          </cell>
          <cell r="H9507">
            <v>0</v>
          </cell>
          <cell r="J9507">
            <v>0</v>
          </cell>
          <cell r="L9507">
            <v>0</v>
          </cell>
        </row>
        <row r="9508">
          <cell r="A9508">
            <v>0</v>
          </cell>
          <cell r="B9508">
            <v>0</v>
          </cell>
          <cell r="C9508">
            <v>0</v>
          </cell>
          <cell r="D9508">
            <v>0</v>
          </cell>
          <cell r="E9508">
            <v>0</v>
          </cell>
          <cell r="G9508">
            <v>0</v>
          </cell>
          <cell r="H9508">
            <v>0</v>
          </cell>
          <cell r="J9508">
            <v>0</v>
          </cell>
          <cell r="L9508">
            <v>0</v>
          </cell>
        </row>
        <row r="9509">
          <cell r="A9509">
            <v>0</v>
          </cell>
          <cell r="B9509">
            <v>0</v>
          </cell>
          <cell r="C9509">
            <v>0</v>
          </cell>
          <cell r="D9509">
            <v>0</v>
          </cell>
          <cell r="E9509">
            <v>0</v>
          </cell>
          <cell r="G9509">
            <v>0</v>
          </cell>
          <cell r="H9509">
            <v>0</v>
          </cell>
          <cell r="J9509">
            <v>0</v>
          </cell>
          <cell r="L9509">
            <v>0</v>
          </cell>
        </row>
        <row r="9510">
          <cell r="A9510">
            <v>0</v>
          </cell>
          <cell r="B9510">
            <v>0</v>
          </cell>
          <cell r="C9510">
            <v>0</v>
          </cell>
          <cell r="D9510">
            <v>0</v>
          </cell>
          <cell r="E9510">
            <v>0</v>
          </cell>
          <cell r="G9510">
            <v>0</v>
          </cell>
          <cell r="H9510">
            <v>0</v>
          </cell>
          <cell r="J9510">
            <v>0</v>
          </cell>
          <cell r="L9510">
            <v>0</v>
          </cell>
        </row>
        <row r="9511">
          <cell r="A9511">
            <v>0</v>
          </cell>
          <cell r="B9511">
            <v>0</v>
          </cell>
          <cell r="C9511">
            <v>0</v>
          </cell>
          <cell r="D9511">
            <v>0</v>
          </cell>
          <cell r="E9511">
            <v>0</v>
          </cell>
          <cell r="G9511">
            <v>0</v>
          </cell>
          <cell r="H9511">
            <v>0</v>
          </cell>
          <cell r="J9511">
            <v>0</v>
          </cell>
          <cell r="L9511">
            <v>0</v>
          </cell>
        </row>
        <row r="9512">
          <cell r="A9512">
            <v>0</v>
          </cell>
          <cell r="B9512">
            <v>0</v>
          </cell>
          <cell r="C9512">
            <v>0</v>
          </cell>
          <cell r="D9512">
            <v>0</v>
          </cell>
          <cell r="E9512">
            <v>0</v>
          </cell>
          <cell r="G9512">
            <v>0</v>
          </cell>
          <cell r="H9512">
            <v>0</v>
          </cell>
          <cell r="J9512">
            <v>0</v>
          </cell>
          <cell r="L9512">
            <v>0</v>
          </cell>
        </row>
        <row r="9513">
          <cell r="A9513">
            <v>0</v>
          </cell>
          <cell r="B9513">
            <v>0</v>
          </cell>
          <cell r="C9513">
            <v>0</v>
          </cell>
          <cell r="D9513">
            <v>0</v>
          </cell>
          <cell r="E9513">
            <v>0</v>
          </cell>
          <cell r="G9513">
            <v>0</v>
          </cell>
          <cell r="H9513">
            <v>0</v>
          </cell>
          <cell r="J9513">
            <v>0</v>
          </cell>
          <cell r="L9513">
            <v>0</v>
          </cell>
        </row>
        <row r="9514">
          <cell r="A9514">
            <v>0</v>
          </cell>
          <cell r="B9514">
            <v>0</v>
          </cell>
          <cell r="C9514">
            <v>0</v>
          </cell>
          <cell r="D9514">
            <v>0</v>
          </cell>
          <cell r="E9514">
            <v>0</v>
          </cell>
          <cell r="G9514">
            <v>0</v>
          </cell>
          <cell r="H9514">
            <v>0</v>
          </cell>
          <cell r="J9514">
            <v>0</v>
          </cell>
          <cell r="L9514">
            <v>0</v>
          </cell>
        </row>
        <row r="9515">
          <cell r="A9515">
            <v>0</v>
          </cell>
          <cell r="B9515">
            <v>0</v>
          </cell>
          <cell r="C9515">
            <v>0</v>
          </cell>
          <cell r="D9515">
            <v>0</v>
          </cell>
          <cell r="E9515">
            <v>0</v>
          </cell>
          <cell r="G9515">
            <v>0</v>
          </cell>
          <cell r="H9515">
            <v>0</v>
          </cell>
          <cell r="J9515">
            <v>0</v>
          </cell>
          <cell r="L9515">
            <v>0</v>
          </cell>
        </row>
        <row r="9516">
          <cell r="A9516">
            <v>0</v>
          </cell>
          <cell r="B9516">
            <v>0</v>
          </cell>
          <cell r="C9516">
            <v>0</v>
          </cell>
          <cell r="D9516">
            <v>0</v>
          </cell>
          <cell r="E9516">
            <v>0</v>
          </cell>
          <cell r="G9516">
            <v>0</v>
          </cell>
          <cell r="H9516">
            <v>0</v>
          </cell>
          <cell r="J9516">
            <v>0</v>
          </cell>
          <cell r="L9516">
            <v>0</v>
          </cell>
        </row>
        <row r="9517">
          <cell r="A9517">
            <v>0</v>
          </cell>
          <cell r="B9517">
            <v>0</v>
          </cell>
          <cell r="C9517">
            <v>0</v>
          </cell>
          <cell r="D9517">
            <v>0</v>
          </cell>
          <cell r="E9517">
            <v>0</v>
          </cell>
          <cell r="G9517">
            <v>0</v>
          </cell>
          <cell r="H9517">
            <v>0</v>
          </cell>
          <cell r="J9517">
            <v>0</v>
          </cell>
          <cell r="L9517">
            <v>0</v>
          </cell>
        </row>
        <row r="9518">
          <cell r="A9518">
            <v>0</v>
          </cell>
          <cell r="B9518">
            <v>0</v>
          </cell>
          <cell r="C9518">
            <v>0</v>
          </cell>
          <cell r="D9518">
            <v>0</v>
          </cell>
          <cell r="E9518">
            <v>0</v>
          </cell>
          <cell r="G9518">
            <v>0</v>
          </cell>
          <cell r="H9518">
            <v>0</v>
          </cell>
          <cell r="J9518">
            <v>0</v>
          </cell>
          <cell r="L9518">
            <v>0</v>
          </cell>
        </row>
        <row r="9519">
          <cell r="A9519">
            <v>0</v>
          </cell>
          <cell r="B9519">
            <v>0</v>
          </cell>
          <cell r="C9519">
            <v>0</v>
          </cell>
          <cell r="D9519">
            <v>0</v>
          </cell>
          <cell r="E9519">
            <v>0</v>
          </cell>
          <cell r="G9519">
            <v>0</v>
          </cell>
          <cell r="H9519">
            <v>0</v>
          </cell>
          <cell r="J9519">
            <v>0</v>
          </cell>
          <cell r="L9519">
            <v>0</v>
          </cell>
        </row>
        <row r="9520">
          <cell r="A9520">
            <v>0</v>
          </cell>
          <cell r="B9520">
            <v>0</v>
          </cell>
          <cell r="C9520">
            <v>0</v>
          </cell>
          <cell r="D9520">
            <v>0</v>
          </cell>
          <cell r="E9520">
            <v>0</v>
          </cell>
          <cell r="G9520">
            <v>0</v>
          </cell>
          <cell r="H9520">
            <v>0</v>
          </cell>
          <cell r="J9520">
            <v>0</v>
          </cell>
          <cell r="L9520">
            <v>0</v>
          </cell>
        </row>
        <row r="9521">
          <cell r="A9521">
            <v>0</v>
          </cell>
          <cell r="B9521">
            <v>0</v>
          </cell>
          <cell r="C9521">
            <v>0</v>
          </cell>
          <cell r="D9521">
            <v>0</v>
          </cell>
          <cell r="E9521">
            <v>0</v>
          </cell>
          <cell r="G9521">
            <v>0</v>
          </cell>
          <cell r="H9521">
            <v>0</v>
          </cell>
          <cell r="J9521">
            <v>0</v>
          </cell>
          <cell r="L9521">
            <v>0</v>
          </cell>
        </row>
        <row r="9522">
          <cell r="A9522">
            <v>0</v>
          </cell>
          <cell r="B9522">
            <v>0</v>
          </cell>
          <cell r="C9522">
            <v>0</v>
          </cell>
          <cell r="D9522">
            <v>0</v>
          </cell>
          <cell r="E9522">
            <v>0</v>
          </cell>
          <cell r="G9522">
            <v>0</v>
          </cell>
          <cell r="H9522">
            <v>0</v>
          </cell>
          <cell r="J9522">
            <v>0</v>
          </cell>
          <cell r="L9522">
            <v>0</v>
          </cell>
        </row>
        <row r="9523">
          <cell r="A9523">
            <v>0</v>
          </cell>
          <cell r="B9523">
            <v>0</v>
          </cell>
          <cell r="C9523">
            <v>0</v>
          </cell>
          <cell r="D9523">
            <v>0</v>
          </cell>
          <cell r="E9523">
            <v>0</v>
          </cell>
          <cell r="G9523">
            <v>0</v>
          </cell>
          <cell r="H9523">
            <v>0</v>
          </cell>
          <cell r="J9523">
            <v>0</v>
          </cell>
          <cell r="L9523">
            <v>0</v>
          </cell>
        </row>
        <row r="9524">
          <cell r="A9524">
            <v>0</v>
          </cell>
          <cell r="B9524">
            <v>0</v>
          </cell>
          <cell r="C9524">
            <v>0</v>
          </cell>
          <cell r="D9524">
            <v>0</v>
          </cell>
          <cell r="E9524">
            <v>0</v>
          </cell>
          <cell r="G9524">
            <v>0</v>
          </cell>
          <cell r="H9524">
            <v>0</v>
          </cell>
          <cell r="J9524">
            <v>0</v>
          </cell>
          <cell r="L9524">
            <v>0</v>
          </cell>
        </row>
        <row r="9525">
          <cell r="A9525">
            <v>0</v>
          </cell>
          <cell r="B9525">
            <v>0</v>
          </cell>
          <cell r="C9525">
            <v>0</v>
          </cell>
          <cell r="D9525">
            <v>0</v>
          </cell>
          <cell r="E9525">
            <v>0</v>
          </cell>
          <cell r="G9525">
            <v>0</v>
          </cell>
          <cell r="H9525">
            <v>0</v>
          </cell>
          <cell r="J9525">
            <v>0</v>
          </cell>
          <cell r="L9525">
            <v>0</v>
          </cell>
        </row>
        <row r="9526">
          <cell r="A9526">
            <v>0</v>
          </cell>
          <cell r="B9526">
            <v>0</v>
          </cell>
          <cell r="C9526">
            <v>0</v>
          </cell>
          <cell r="D9526">
            <v>0</v>
          </cell>
          <cell r="E9526">
            <v>0</v>
          </cell>
          <cell r="G9526">
            <v>0</v>
          </cell>
          <cell r="H9526">
            <v>0</v>
          </cell>
          <cell r="J9526">
            <v>0</v>
          </cell>
          <cell r="L9526">
            <v>0</v>
          </cell>
        </row>
        <row r="9527">
          <cell r="A9527">
            <v>0</v>
          </cell>
          <cell r="B9527">
            <v>0</v>
          </cell>
          <cell r="C9527">
            <v>0</v>
          </cell>
          <cell r="D9527">
            <v>0</v>
          </cell>
          <cell r="E9527">
            <v>0</v>
          </cell>
          <cell r="G9527">
            <v>0</v>
          </cell>
          <cell r="H9527">
            <v>0</v>
          </cell>
          <cell r="J9527">
            <v>0</v>
          </cell>
          <cell r="L9527">
            <v>0</v>
          </cell>
        </row>
        <row r="9528">
          <cell r="A9528">
            <v>0</v>
          </cell>
          <cell r="B9528">
            <v>0</v>
          </cell>
          <cell r="C9528">
            <v>0</v>
          </cell>
          <cell r="D9528">
            <v>0</v>
          </cell>
          <cell r="E9528">
            <v>0</v>
          </cell>
          <cell r="G9528">
            <v>0</v>
          </cell>
          <cell r="H9528">
            <v>0</v>
          </cell>
          <cell r="J9528">
            <v>0</v>
          </cell>
          <cell r="L9528">
            <v>0</v>
          </cell>
        </row>
        <row r="9529">
          <cell r="A9529">
            <v>0</v>
          </cell>
          <cell r="B9529">
            <v>0</v>
          </cell>
          <cell r="C9529">
            <v>0</v>
          </cell>
          <cell r="D9529">
            <v>0</v>
          </cell>
          <cell r="E9529">
            <v>0</v>
          </cell>
          <cell r="G9529">
            <v>0</v>
          </cell>
          <cell r="H9529">
            <v>0</v>
          </cell>
          <cell r="J9529">
            <v>0</v>
          </cell>
          <cell r="L9529">
            <v>0</v>
          </cell>
        </row>
        <row r="9530">
          <cell r="A9530">
            <v>0</v>
          </cell>
          <cell r="B9530">
            <v>0</v>
          </cell>
          <cell r="C9530">
            <v>0</v>
          </cell>
          <cell r="D9530">
            <v>0</v>
          </cell>
          <cell r="E9530">
            <v>0</v>
          </cell>
          <cell r="G9530">
            <v>0</v>
          </cell>
          <cell r="H9530">
            <v>0</v>
          </cell>
          <cell r="J9530">
            <v>0</v>
          </cell>
          <cell r="L9530">
            <v>0</v>
          </cell>
        </row>
        <row r="9531">
          <cell r="A9531">
            <v>0</v>
          </cell>
          <cell r="B9531">
            <v>0</v>
          </cell>
          <cell r="C9531">
            <v>0</v>
          </cell>
          <cell r="D9531">
            <v>0</v>
          </cell>
          <cell r="E9531">
            <v>0</v>
          </cell>
          <cell r="G9531">
            <v>0</v>
          </cell>
          <cell r="H9531">
            <v>0</v>
          </cell>
          <cell r="J9531">
            <v>0</v>
          </cell>
          <cell r="L9531">
            <v>0</v>
          </cell>
        </row>
        <row r="9532">
          <cell r="A9532">
            <v>0</v>
          </cell>
          <cell r="B9532">
            <v>0</v>
          </cell>
          <cell r="C9532">
            <v>0</v>
          </cell>
          <cell r="D9532">
            <v>0</v>
          </cell>
          <cell r="E9532">
            <v>0</v>
          </cell>
          <cell r="G9532">
            <v>0</v>
          </cell>
          <cell r="H9532">
            <v>0</v>
          </cell>
          <cell r="J9532">
            <v>0</v>
          </cell>
          <cell r="L9532">
            <v>0</v>
          </cell>
        </row>
        <row r="9533">
          <cell r="A9533">
            <v>0</v>
          </cell>
          <cell r="B9533">
            <v>0</v>
          </cell>
          <cell r="C9533">
            <v>0</v>
          </cell>
          <cell r="D9533">
            <v>0</v>
          </cell>
          <cell r="E9533">
            <v>0</v>
          </cell>
          <cell r="G9533">
            <v>0</v>
          </cell>
          <cell r="H9533">
            <v>0</v>
          </cell>
          <cell r="J9533">
            <v>0</v>
          </cell>
          <cell r="L9533">
            <v>0</v>
          </cell>
        </row>
        <row r="9534">
          <cell r="A9534">
            <v>0</v>
          </cell>
          <cell r="B9534">
            <v>0</v>
          </cell>
          <cell r="C9534">
            <v>0</v>
          </cell>
          <cell r="D9534">
            <v>0</v>
          </cell>
          <cell r="E9534">
            <v>0</v>
          </cell>
          <cell r="G9534">
            <v>0</v>
          </cell>
          <cell r="H9534">
            <v>0</v>
          </cell>
          <cell r="J9534">
            <v>0</v>
          </cell>
          <cell r="L9534">
            <v>0</v>
          </cell>
        </row>
        <row r="9535">
          <cell r="A9535">
            <v>0</v>
          </cell>
          <cell r="B9535">
            <v>0</v>
          </cell>
          <cell r="C9535">
            <v>0</v>
          </cell>
          <cell r="D9535">
            <v>0</v>
          </cell>
          <cell r="E9535">
            <v>0</v>
          </cell>
          <cell r="G9535">
            <v>0</v>
          </cell>
          <cell r="H9535">
            <v>0</v>
          </cell>
          <cell r="J9535">
            <v>0</v>
          </cell>
          <cell r="L9535">
            <v>0</v>
          </cell>
        </row>
        <row r="9536">
          <cell r="A9536">
            <v>0</v>
          </cell>
          <cell r="B9536">
            <v>0</v>
          </cell>
          <cell r="C9536">
            <v>0</v>
          </cell>
          <cell r="D9536">
            <v>0</v>
          </cell>
          <cell r="E9536">
            <v>0</v>
          </cell>
          <cell r="G9536">
            <v>0</v>
          </cell>
          <cell r="H9536">
            <v>0</v>
          </cell>
          <cell r="J9536">
            <v>0</v>
          </cell>
          <cell r="L9536">
            <v>0</v>
          </cell>
        </row>
        <row r="9537">
          <cell r="A9537">
            <v>0</v>
          </cell>
          <cell r="B9537">
            <v>0</v>
          </cell>
          <cell r="C9537">
            <v>0</v>
          </cell>
          <cell r="D9537">
            <v>0</v>
          </cell>
          <cell r="E9537">
            <v>0</v>
          </cell>
          <cell r="G9537">
            <v>0</v>
          </cell>
          <cell r="H9537">
            <v>0</v>
          </cell>
          <cell r="J9537">
            <v>0</v>
          </cell>
          <cell r="L9537">
            <v>0</v>
          </cell>
        </row>
        <row r="9538">
          <cell r="A9538">
            <v>0</v>
          </cell>
          <cell r="B9538">
            <v>0</v>
          </cell>
          <cell r="C9538">
            <v>0</v>
          </cell>
          <cell r="D9538">
            <v>0</v>
          </cell>
          <cell r="E9538">
            <v>0</v>
          </cell>
          <cell r="G9538">
            <v>0</v>
          </cell>
          <cell r="H9538">
            <v>0</v>
          </cell>
          <cell r="J9538">
            <v>0</v>
          </cell>
          <cell r="L9538">
            <v>0</v>
          </cell>
        </row>
        <row r="9539">
          <cell r="A9539">
            <v>0</v>
          </cell>
          <cell r="B9539">
            <v>0</v>
          </cell>
          <cell r="C9539">
            <v>0</v>
          </cell>
          <cell r="D9539">
            <v>0</v>
          </cell>
          <cell r="E9539">
            <v>0</v>
          </cell>
          <cell r="G9539">
            <v>0</v>
          </cell>
          <cell r="H9539">
            <v>0</v>
          </cell>
          <cell r="J9539">
            <v>0</v>
          </cell>
          <cell r="L9539">
            <v>0</v>
          </cell>
        </row>
        <row r="9540">
          <cell r="A9540">
            <v>0</v>
          </cell>
          <cell r="B9540">
            <v>0</v>
          </cell>
          <cell r="C9540">
            <v>0</v>
          </cell>
          <cell r="D9540">
            <v>0</v>
          </cell>
          <cell r="E9540">
            <v>0</v>
          </cell>
          <cell r="G9540">
            <v>0</v>
          </cell>
          <cell r="H9540">
            <v>0</v>
          </cell>
          <cell r="J9540">
            <v>0</v>
          </cell>
          <cell r="L9540">
            <v>0</v>
          </cell>
        </row>
        <row r="9541">
          <cell r="A9541">
            <v>0</v>
          </cell>
          <cell r="B9541">
            <v>0</v>
          </cell>
          <cell r="C9541">
            <v>0</v>
          </cell>
          <cell r="D9541">
            <v>0</v>
          </cell>
          <cell r="E9541">
            <v>0</v>
          </cell>
          <cell r="G9541">
            <v>0</v>
          </cell>
          <cell r="H9541">
            <v>0</v>
          </cell>
          <cell r="J9541">
            <v>0</v>
          </cell>
          <cell r="L9541">
            <v>0</v>
          </cell>
        </row>
        <row r="9542">
          <cell r="A9542">
            <v>0</v>
          </cell>
          <cell r="B9542">
            <v>0</v>
          </cell>
          <cell r="C9542">
            <v>0</v>
          </cell>
          <cell r="D9542">
            <v>0</v>
          </cell>
          <cell r="E9542">
            <v>0</v>
          </cell>
          <cell r="G9542">
            <v>0</v>
          </cell>
          <cell r="H9542">
            <v>0</v>
          </cell>
          <cell r="J9542">
            <v>0</v>
          </cell>
          <cell r="L9542">
            <v>0</v>
          </cell>
        </row>
        <row r="9543">
          <cell r="A9543">
            <v>0</v>
          </cell>
          <cell r="B9543">
            <v>0</v>
          </cell>
          <cell r="C9543">
            <v>0</v>
          </cell>
          <cell r="D9543">
            <v>0</v>
          </cell>
          <cell r="E9543">
            <v>0</v>
          </cell>
          <cell r="G9543">
            <v>0</v>
          </cell>
          <cell r="H9543">
            <v>0</v>
          </cell>
          <cell r="J9543">
            <v>0</v>
          </cell>
          <cell r="L9543">
            <v>0</v>
          </cell>
        </row>
        <row r="9544">
          <cell r="A9544">
            <v>0</v>
          </cell>
          <cell r="B9544">
            <v>0</v>
          </cell>
          <cell r="C9544">
            <v>0</v>
          </cell>
          <cell r="D9544">
            <v>0</v>
          </cell>
          <cell r="E9544">
            <v>0</v>
          </cell>
          <cell r="G9544">
            <v>0</v>
          </cell>
          <cell r="H9544">
            <v>0</v>
          </cell>
          <cell r="J9544">
            <v>0</v>
          </cell>
          <cell r="L9544">
            <v>0</v>
          </cell>
        </row>
        <row r="9545">
          <cell r="A9545">
            <v>0</v>
          </cell>
          <cell r="B9545">
            <v>0</v>
          </cell>
          <cell r="C9545">
            <v>0</v>
          </cell>
          <cell r="D9545">
            <v>0</v>
          </cell>
          <cell r="E9545">
            <v>0</v>
          </cell>
          <cell r="G9545">
            <v>0</v>
          </cell>
          <cell r="H9545">
            <v>0</v>
          </cell>
          <cell r="J9545">
            <v>0</v>
          </cell>
          <cell r="L9545">
            <v>0</v>
          </cell>
        </row>
        <row r="9546">
          <cell r="A9546">
            <v>0</v>
          </cell>
          <cell r="B9546">
            <v>0</v>
          </cell>
          <cell r="C9546">
            <v>0</v>
          </cell>
          <cell r="D9546">
            <v>0</v>
          </cell>
          <cell r="E9546">
            <v>0</v>
          </cell>
          <cell r="G9546">
            <v>0</v>
          </cell>
          <cell r="H9546">
            <v>0</v>
          </cell>
          <cell r="J9546">
            <v>0</v>
          </cell>
          <cell r="L9546">
            <v>0</v>
          </cell>
        </row>
        <row r="9547">
          <cell r="A9547">
            <v>0</v>
          </cell>
          <cell r="B9547">
            <v>0</v>
          </cell>
          <cell r="C9547">
            <v>0</v>
          </cell>
          <cell r="D9547">
            <v>0</v>
          </cell>
          <cell r="E9547">
            <v>0</v>
          </cell>
          <cell r="G9547">
            <v>0</v>
          </cell>
          <cell r="H9547">
            <v>0</v>
          </cell>
          <cell r="J9547">
            <v>0</v>
          </cell>
          <cell r="L9547">
            <v>0</v>
          </cell>
        </row>
        <row r="9548">
          <cell r="A9548">
            <v>0</v>
          </cell>
          <cell r="B9548">
            <v>0</v>
          </cell>
          <cell r="C9548">
            <v>0</v>
          </cell>
          <cell r="D9548">
            <v>0</v>
          </cell>
          <cell r="E9548">
            <v>0</v>
          </cell>
          <cell r="G9548">
            <v>0</v>
          </cell>
          <cell r="H9548">
            <v>0</v>
          </cell>
          <cell r="J9548">
            <v>0</v>
          </cell>
          <cell r="L9548">
            <v>0</v>
          </cell>
        </row>
        <row r="9549">
          <cell r="A9549">
            <v>0</v>
          </cell>
          <cell r="B9549">
            <v>0</v>
          </cell>
          <cell r="C9549">
            <v>0</v>
          </cell>
          <cell r="D9549">
            <v>0</v>
          </cell>
          <cell r="E9549">
            <v>0</v>
          </cell>
          <cell r="G9549">
            <v>0</v>
          </cell>
          <cell r="H9549">
            <v>0</v>
          </cell>
          <cell r="J9549">
            <v>0</v>
          </cell>
          <cell r="L9549">
            <v>0</v>
          </cell>
        </row>
        <row r="9550">
          <cell r="A9550">
            <v>0</v>
          </cell>
          <cell r="B9550">
            <v>0</v>
          </cell>
          <cell r="C9550">
            <v>0</v>
          </cell>
          <cell r="D9550">
            <v>0</v>
          </cell>
          <cell r="E9550">
            <v>0</v>
          </cell>
          <cell r="G9550">
            <v>0</v>
          </cell>
          <cell r="H9550">
            <v>0</v>
          </cell>
          <cell r="J9550">
            <v>0</v>
          </cell>
          <cell r="L9550">
            <v>0</v>
          </cell>
        </row>
        <row r="9551">
          <cell r="A9551">
            <v>0</v>
          </cell>
          <cell r="B9551">
            <v>0</v>
          </cell>
          <cell r="C9551">
            <v>0</v>
          </cell>
          <cell r="D9551">
            <v>0</v>
          </cell>
          <cell r="E9551">
            <v>0</v>
          </cell>
          <cell r="G9551">
            <v>0</v>
          </cell>
          <cell r="H9551">
            <v>0</v>
          </cell>
          <cell r="J9551">
            <v>0</v>
          </cell>
          <cell r="L9551">
            <v>0</v>
          </cell>
        </row>
        <row r="9552">
          <cell r="A9552">
            <v>0</v>
          </cell>
          <cell r="B9552">
            <v>0</v>
          </cell>
          <cell r="C9552">
            <v>0</v>
          </cell>
          <cell r="D9552">
            <v>0</v>
          </cell>
          <cell r="E9552">
            <v>0</v>
          </cell>
          <cell r="G9552">
            <v>0</v>
          </cell>
          <cell r="H9552">
            <v>0</v>
          </cell>
          <cell r="J9552">
            <v>0</v>
          </cell>
          <cell r="L9552">
            <v>0</v>
          </cell>
        </row>
        <row r="9553">
          <cell r="A9553">
            <v>0</v>
          </cell>
          <cell r="B9553">
            <v>0</v>
          </cell>
          <cell r="C9553">
            <v>0</v>
          </cell>
          <cell r="D9553">
            <v>0</v>
          </cell>
          <cell r="E9553">
            <v>0</v>
          </cell>
          <cell r="G9553">
            <v>0</v>
          </cell>
          <cell r="H9553">
            <v>0</v>
          </cell>
          <cell r="J9553">
            <v>0</v>
          </cell>
          <cell r="L9553">
            <v>0</v>
          </cell>
        </row>
        <row r="9554">
          <cell r="A9554">
            <v>0</v>
          </cell>
          <cell r="B9554">
            <v>0</v>
          </cell>
          <cell r="C9554">
            <v>0</v>
          </cell>
          <cell r="D9554">
            <v>0</v>
          </cell>
          <cell r="E9554">
            <v>0</v>
          </cell>
          <cell r="G9554">
            <v>0</v>
          </cell>
          <cell r="H9554">
            <v>0</v>
          </cell>
          <cell r="J9554">
            <v>0</v>
          </cell>
          <cell r="L9554">
            <v>0</v>
          </cell>
        </row>
        <row r="9555">
          <cell r="A9555">
            <v>0</v>
          </cell>
          <cell r="B9555">
            <v>0</v>
          </cell>
          <cell r="C9555">
            <v>0</v>
          </cell>
          <cell r="D9555">
            <v>0</v>
          </cell>
          <cell r="E9555">
            <v>0</v>
          </cell>
          <cell r="G9555">
            <v>0</v>
          </cell>
          <cell r="H9555">
            <v>0</v>
          </cell>
          <cell r="J9555">
            <v>0</v>
          </cell>
          <cell r="L9555">
            <v>0</v>
          </cell>
        </row>
        <row r="9556">
          <cell r="A9556">
            <v>0</v>
          </cell>
          <cell r="B9556">
            <v>0</v>
          </cell>
          <cell r="C9556">
            <v>0</v>
          </cell>
          <cell r="D9556">
            <v>0</v>
          </cell>
          <cell r="E9556">
            <v>0</v>
          </cell>
          <cell r="G9556">
            <v>0</v>
          </cell>
          <cell r="H9556">
            <v>0</v>
          </cell>
          <cell r="J9556">
            <v>0</v>
          </cell>
          <cell r="L9556">
            <v>0</v>
          </cell>
        </row>
        <row r="9557">
          <cell r="A9557">
            <v>0</v>
          </cell>
          <cell r="B9557">
            <v>0</v>
          </cell>
          <cell r="C9557">
            <v>0</v>
          </cell>
          <cell r="D9557">
            <v>0</v>
          </cell>
          <cell r="E9557">
            <v>0</v>
          </cell>
          <cell r="G9557">
            <v>0</v>
          </cell>
          <cell r="H9557">
            <v>0</v>
          </cell>
          <cell r="J9557">
            <v>0</v>
          </cell>
          <cell r="L9557">
            <v>0</v>
          </cell>
        </row>
        <row r="9558">
          <cell r="A9558">
            <v>0</v>
          </cell>
          <cell r="B9558">
            <v>0</v>
          </cell>
          <cell r="C9558">
            <v>0</v>
          </cell>
          <cell r="D9558">
            <v>0</v>
          </cell>
          <cell r="E9558">
            <v>0</v>
          </cell>
          <cell r="G9558">
            <v>0</v>
          </cell>
          <cell r="H9558">
            <v>0</v>
          </cell>
          <cell r="J9558">
            <v>0</v>
          </cell>
          <cell r="L9558">
            <v>0</v>
          </cell>
        </row>
        <row r="9559">
          <cell r="A9559">
            <v>0</v>
          </cell>
          <cell r="B9559">
            <v>0</v>
          </cell>
          <cell r="C9559">
            <v>0</v>
          </cell>
          <cell r="D9559">
            <v>0</v>
          </cell>
          <cell r="E9559">
            <v>0</v>
          </cell>
          <cell r="G9559">
            <v>0</v>
          </cell>
          <cell r="H9559">
            <v>0</v>
          </cell>
          <cell r="J9559">
            <v>0</v>
          </cell>
          <cell r="L9559">
            <v>0</v>
          </cell>
        </row>
        <row r="9560">
          <cell r="A9560">
            <v>0</v>
          </cell>
          <cell r="B9560">
            <v>0</v>
          </cell>
          <cell r="C9560">
            <v>0</v>
          </cell>
          <cell r="D9560">
            <v>0</v>
          </cell>
          <cell r="E9560">
            <v>0</v>
          </cell>
          <cell r="G9560">
            <v>0</v>
          </cell>
          <cell r="H9560">
            <v>0</v>
          </cell>
          <cell r="J9560">
            <v>0</v>
          </cell>
          <cell r="L9560">
            <v>0</v>
          </cell>
        </row>
        <row r="9561">
          <cell r="A9561">
            <v>0</v>
          </cell>
          <cell r="B9561">
            <v>0</v>
          </cell>
          <cell r="C9561">
            <v>0</v>
          </cell>
          <cell r="D9561">
            <v>0</v>
          </cell>
          <cell r="E9561">
            <v>0</v>
          </cell>
          <cell r="G9561">
            <v>0</v>
          </cell>
          <cell r="H9561">
            <v>0</v>
          </cell>
          <cell r="J9561">
            <v>0</v>
          </cell>
          <cell r="L9561">
            <v>0</v>
          </cell>
        </row>
        <row r="9562">
          <cell r="A9562">
            <v>0</v>
          </cell>
          <cell r="B9562">
            <v>0</v>
          </cell>
          <cell r="C9562">
            <v>0</v>
          </cell>
          <cell r="D9562">
            <v>0</v>
          </cell>
          <cell r="E9562">
            <v>0</v>
          </cell>
          <cell r="G9562">
            <v>0</v>
          </cell>
          <cell r="H9562">
            <v>0</v>
          </cell>
          <cell r="J9562">
            <v>0</v>
          </cell>
          <cell r="L9562">
            <v>0</v>
          </cell>
        </row>
        <row r="9563">
          <cell r="A9563">
            <v>0</v>
          </cell>
          <cell r="B9563">
            <v>0</v>
          </cell>
          <cell r="C9563">
            <v>0</v>
          </cell>
          <cell r="D9563">
            <v>0</v>
          </cell>
          <cell r="E9563">
            <v>0</v>
          </cell>
          <cell r="G9563">
            <v>0</v>
          </cell>
          <cell r="H9563">
            <v>0</v>
          </cell>
          <cell r="J9563">
            <v>0</v>
          </cell>
          <cell r="L9563">
            <v>0</v>
          </cell>
        </row>
        <row r="9564">
          <cell r="A9564">
            <v>0</v>
          </cell>
          <cell r="B9564">
            <v>0</v>
          </cell>
          <cell r="C9564">
            <v>0</v>
          </cell>
          <cell r="D9564">
            <v>0</v>
          </cell>
          <cell r="E9564">
            <v>0</v>
          </cell>
          <cell r="G9564">
            <v>0</v>
          </cell>
          <cell r="H9564">
            <v>0</v>
          </cell>
          <cell r="J9564">
            <v>0</v>
          </cell>
          <cell r="L9564">
            <v>0</v>
          </cell>
        </row>
        <row r="9565">
          <cell r="A9565">
            <v>0</v>
          </cell>
          <cell r="B9565">
            <v>0</v>
          </cell>
          <cell r="C9565">
            <v>0</v>
          </cell>
          <cell r="D9565">
            <v>0</v>
          </cell>
          <cell r="E9565">
            <v>0</v>
          </cell>
          <cell r="G9565">
            <v>0</v>
          </cell>
          <cell r="H9565">
            <v>0</v>
          </cell>
          <cell r="J9565">
            <v>0</v>
          </cell>
          <cell r="L9565">
            <v>0</v>
          </cell>
        </row>
        <row r="9566">
          <cell r="A9566">
            <v>0</v>
          </cell>
          <cell r="B9566">
            <v>0</v>
          </cell>
          <cell r="C9566">
            <v>0</v>
          </cell>
          <cell r="D9566">
            <v>0</v>
          </cell>
          <cell r="E9566">
            <v>0</v>
          </cell>
          <cell r="G9566">
            <v>0</v>
          </cell>
          <cell r="H9566">
            <v>0</v>
          </cell>
          <cell r="J9566">
            <v>0</v>
          </cell>
          <cell r="L9566">
            <v>0</v>
          </cell>
        </row>
        <row r="9567">
          <cell r="A9567">
            <v>0</v>
          </cell>
          <cell r="B9567">
            <v>0</v>
          </cell>
          <cell r="C9567">
            <v>0</v>
          </cell>
          <cell r="D9567">
            <v>0</v>
          </cell>
          <cell r="E9567">
            <v>0</v>
          </cell>
          <cell r="G9567">
            <v>0</v>
          </cell>
          <cell r="H9567">
            <v>0</v>
          </cell>
          <cell r="J9567">
            <v>0</v>
          </cell>
          <cell r="L9567">
            <v>0</v>
          </cell>
        </row>
        <row r="9568">
          <cell r="A9568">
            <v>0</v>
          </cell>
          <cell r="B9568">
            <v>0</v>
          </cell>
          <cell r="C9568">
            <v>0</v>
          </cell>
          <cell r="D9568">
            <v>0</v>
          </cell>
          <cell r="E9568">
            <v>0</v>
          </cell>
          <cell r="G9568">
            <v>0</v>
          </cell>
          <cell r="H9568">
            <v>0</v>
          </cell>
          <cell r="J9568">
            <v>0</v>
          </cell>
          <cell r="L9568">
            <v>0</v>
          </cell>
        </row>
        <row r="9569">
          <cell r="A9569">
            <v>0</v>
          </cell>
          <cell r="B9569">
            <v>0</v>
          </cell>
          <cell r="C9569">
            <v>0</v>
          </cell>
          <cell r="D9569">
            <v>0</v>
          </cell>
          <cell r="E9569">
            <v>0</v>
          </cell>
          <cell r="G9569">
            <v>0</v>
          </cell>
          <cell r="H9569">
            <v>0</v>
          </cell>
          <cell r="J9569">
            <v>0</v>
          </cell>
          <cell r="L9569">
            <v>0</v>
          </cell>
        </row>
        <row r="9570">
          <cell r="A9570">
            <v>0</v>
          </cell>
          <cell r="B9570">
            <v>0</v>
          </cell>
          <cell r="C9570">
            <v>0</v>
          </cell>
          <cell r="D9570">
            <v>0</v>
          </cell>
          <cell r="E9570">
            <v>0</v>
          </cell>
          <cell r="G9570">
            <v>0</v>
          </cell>
          <cell r="H9570">
            <v>0</v>
          </cell>
          <cell r="J9570">
            <v>0</v>
          </cell>
          <cell r="L9570">
            <v>0</v>
          </cell>
        </row>
        <row r="9571">
          <cell r="A9571">
            <v>0</v>
          </cell>
          <cell r="B9571">
            <v>0</v>
          </cell>
          <cell r="C9571">
            <v>0</v>
          </cell>
          <cell r="D9571">
            <v>0</v>
          </cell>
          <cell r="E9571">
            <v>0</v>
          </cell>
          <cell r="G9571">
            <v>0</v>
          </cell>
          <cell r="H9571">
            <v>0</v>
          </cell>
          <cell r="J9571">
            <v>0</v>
          </cell>
          <cell r="L9571">
            <v>0</v>
          </cell>
        </row>
        <row r="9572">
          <cell r="A9572">
            <v>0</v>
          </cell>
          <cell r="B9572">
            <v>0</v>
          </cell>
          <cell r="C9572">
            <v>0</v>
          </cell>
          <cell r="D9572">
            <v>0</v>
          </cell>
          <cell r="E9572">
            <v>0</v>
          </cell>
          <cell r="G9572">
            <v>0</v>
          </cell>
          <cell r="H9572">
            <v>0</v>
          </cell>
          <cell r="J9572">
            <v>0</v>
          </cell>
          <cell r="L9572">
            <v>0</v>
          </cell>
        </row>
        <row r="9573">
          <cell r="A9573">
            <v>0</v>
          </cell>
          <cell r="B9573">
            <v>0</v>
          </cell>
          <cell r="C9573">
            <v>0</v>
          </cell>
          <cell r="D9573">
            <v>0</v>
          </cell>
          <cell r="E9573">
            <v>0</v>
          </cell>
          <cell r="G9573">
            <v>0</v>
          </cell>
          <cell r="H9573">
            <v>0</v>
          </cell>
          <cell r="J9573">
            <v>0</v>
          </cell>
          <cell r="L9573">
            <v>0</v>
          </cell>
        </row>
        <row r="9574">
          <cell r="A9574">
            <v>0</v>
          </cell>
          <cell r="B9574">
            <v>0</v>
          </cell>
          <cell r="C9574">
            <v>0</v>
          </cell>
          <cell r="D9574">
            <v>0</v>
          </cell>
          <cell r="E9574">
            <v>0</v>
          </cell>
          <cell r="G9574">
            <v>0</v>
          </cell>
          <cell r="H9574">
            <v>0</v>
          </cell>
          <cell r="J9574">
            <v>0</v>
          </cell>
          <cell r="L9574">
            <v>0</v>
          </cell>
        </row>
        <row r="9575">
          <cell r="A9575">
            <v>0</v>
          </cell>
          <cell r="B9575">
            <v>0</v>
          </cell>
          <cell r="C9575">
            <v>0</v>
          </cell>
          <cell r="D9575">
            <v>0</v>
          </cell>
          <cell r="E9575">
            <v>0</v>
          </cell>
          <cell r="G9575">
            <v>0</v>
          </cell>
          <cell r="H9575">
            <v>0</v>
          </cell>
          <cell r="J9575">
            <v>0</v>
          </cell>
          <cell r="L9575">
            <v>0</v>
          </cell>
        </row>
        <row r="9576">
          <cell r="A9576">
            <v>0</v>
          </cell>
          <cell r="B9576">
            <v>0</v>
          </cell>
          <cell r="C9576">
            <v>0</v>
          </cell>
          <cell r="D9576">
            <v>0</v>
          </cell>
          <cell r="E9576">
            <v>0</v>
          </cell>
          <cell r="G9576">
            <v>0</v>
          </cell>
          <cell r="H9576">
            <v>0</v>
          </cell>
          <cell r="J9576">
            <v>0</v>
          </cell>
          <cell r="L9576">
            <v>0</v>
          </cell>
        </row>
        <row r="9577">
          <cell r="A9577">
            <v>0</v>
          </cell>
          <cell r="B9577">
            <v>0</v>
          </cell>
          <cell r="C9577">
            <v>0</v>
          </cell>
          <cell r="D9577">
            <v>0</v>
          </cell>
          <cell r="E9577">
            <v>0</v>
          </cell>
          <cell r="G9577">
            <v>0</v>
          </cell>
          <cell r="H9577">
            <v>0</v>
          </cell>
          <cell r="J9577">
            <v>0</v>
          </cell>
          <cell r="L9577">
            <v>0</v>
          </cell>
        </row>
        <row r="9578">
          <cell r="A9578">
            <v>0</v>
          </cell>
          <cell r="B9578">
            <v>0</v>
          </cell>
          <cell r="C9578">
            <v>0</v>
          </cell>
          <cell r="D9578">
            <v>0</v>
          </cell>
          <cell r="E9578">
            <v>0</v>
          </cell>
          <cell r="G9578">
            <v>0</v>
          </cell>
          <cell r="H9578">
            <v>0</v>
          </cell>
          <cell r="J9578">
            <v>0</v>
          </cell>
          <cell r="L9578">
            <v>0</v>
          </cell>
        </row>
        <row r="9579">
          <cell r="A9579">
            <v>0</v>
          </cell>
          <cell r="B9579">
            <v>0</v>
          </cell>
          <cell r="C9579">
            <v>0</v>
          </cell>
          <cell r="D9579">
            <v>0</v>
          </cell>
          <cell r="E9579">
            <v>0</v>
          </cell>
          <cell r="G9579">
            <v>0</v>
          </cell>
          <cell r="H9579">
            <v>0</v>
          </cell>
          <cell r="J9579">
            <v>0</v>
          </cell>
          <cell r="L9579">
            <v>0</v>
          </cell>
        </row>
        <row r="9580">
          <cell r="A9580">
            <v>0</v>
          </cell>
          <cell r="B9580">
            <v>0</v>
          </cell>
          <cell r="C9580">
            <v>0</v>
          </cell>
          <cell r="D9580">
            <v>0</v>
          </cell>
          <cell r="E9580">
            <v>0</v>
          </cell>
          <cell r="G9580">
            <v>0</v>
          </cell>
          <cell r="H9580">
            <v>0</v>
          </cell>
          <cell r="J9580">
            <v>0</v>
          </cell>
          <cell r="L9580">
            <v>0</v>
          </cell>
        </row>
        <row r="9581">
          <cell r="A9581">
            <v>0</v>
          </cell>
          <cell r="B9581">
            <v>0</v>
          </cell>
          <cell r="C9581">
            <v>0</v>
          </cell>
          <cell r="D9581">
            <v>0</v>
          </cell>
          <cell r="E9581">
            <v>0</v>
          </cell>
          <cell r="G9581">
            <v>0</v>
          </cell>
          <cell r="H9581">
            <v>0</v>
          </cell>
          <cell r="J9581">
            <v>0</v>
          </cell>
          <cell r="L9581">
            <v>0</v>
          </cell>
        </row>
        <row r="9582">
          <cell r="A9582">
            <v>0</v>
          </cell>
          <cell r="B9582">
            <v>0</v>
          </cell>
          <cell r="C9582">
            <v>0</v>
          </cell>
          <cell r="D9582">
            <v>0</v>
          </cell>
          <cell r="E9582">
            <v>0</v>
          </cell>
          <cell r="G9582">
            <v>0</v>
          </cell>
          <cell r="H9582">
            <v>0</v>
          </cell>
          <cell r="J9582">
            <v>0</v>
          </cell>
          <cell r="L9582">
            <v>0</v>
          </cell>
        </row>
        <row r="9583">
          <cell r="A9583">
            <v>0</v>
          </cell>
          <cell r="B9583">
            <v>0</v>
          </cell>
          <cell r="C9583">
            <v>0</v>
          </cell>
          <cell r="D9583">
            <v>0</v>
          </cell>
          <cell r="E9583">
            <v>0</v>
          </cell>
          <cell r="G9583">
            <v>0</v>
          </cell>
          <cell r="H9583">
            <v>0</v>
          </cell>
          <cell r="J9583">
            <v>0</v>
          </cell>
          <cell r="L9583">
            <v>0</v>
          </cell>
        </row>
        <row r="9584">
          <cell r="A9584">
            <v>0</v>
          </cell>
          <cell r="B9584">
            <v>0</v>
          </cell>
          <cell r="C9584">
            <v>0</v>
          </cell>
          <cell r="D9584">
            <v>0</v>
          </cell>
          <cell r="E9584">
            <v>0</v>
          </cell>
          <cell r="G9584">
            <v>0</v>
          </cell>
          <cell r="H9584">
            <v>0</v>
          </cell>
          <cell r="J9584">
            <v>0</v>
          </cell>
          <cell r="L9584">
            <v>0</v>
          </cell>
        </row>
        <row r="9585">
          <cell r="A9585">
            <v>0</v>
          </cell>
          <cell r="B9585">
            <v>0</v>
          </cell>
          <cell r="C9585">
            <v>0</v>
          </cell>
          <cell r="D9585">
            <v>0</v>
          </cell>
          <cell r="E9585">
            <v>0</v>
          </cell>
          <cell r="G9585">
            <v>0</v>
          </cell>
          <cell r="H9585">
            <v>0</v>
          </cell>
          <cell r="J9585">
            <v>0</v>
          </cell>
          <cell r="L9585">
            <v>0</v>
          </cell>
        </row>
        <row r="9586">
          <cell r="A9586">
            <v>0</v>
          </cell>
          <cell r="B9586">
            <v>0</v>
          </cell>
          <cell r="C9586">
            <v>0</v>
          </cell>
          <cell r="D9586">
            <v>0</v>
          </cell>
          <cell r="E9586">
            <v>0</v>
          </cell>
          <cell r="G9586">
            <v>0</v>
          </cell>
          <cell r="H9586">
            <v>0</v>
          </cell>
          <cell r="J9586">
            <v>0</v>
          </cell>
          <cell r="L9586">
            <v>0</v>
          </cell>
        </row>
        <row r="9587">
          <cell r="A9587">
            <v>0</v>
          </cell>
          <cell r="B9587">
            <v>0</v>
          </cell>
          <cell r="C9587">
            <v>0</v>
          </cell>
          <cell r="D9587">
            <v>0</v>
          </cell>
          <cell r="E9587">
            <v>0</v>
          </cell>
          <cell r="G9587">
            <v>0</v>
          </cell>
          <cell r="H9587">
            <v>0</v>
          </cell>
          <cell r="J9587">
            <v>0</v>
          </cell>
          <cell r="L9587">
            <v>0</v>
          </cell>
        </row>
        <row r="9588">
          <cell r="A9588">
            <v>0</v>
          </cell>
          <cell r="B9588">
            <v>0</v>
          </cell>
          <cell r="C9588">
            <v>0</v>
          </cell>
          <cell r="D9588">
            <v>0</v>
          </cell>
          <cell r="E9588">
            <v>0</v>
          </cell>
          <cell r="G9588">
            <v>0</v>
          </cell>
          <cell r="H9588">
            <v>0</v>
          </cell>
          <cell r="J9588">
            <v>0</v>
          </cell>
          <cell r="L9588">
            <v>0</v>
          </cell>
        </row>
        <row r="9589">
          <cell r="A9589">
            <v>0</v>
          </cell>
          <cell r="B9589">
            <v>0</v>
          </cell>
          <cell r="C9589">
            <v>0</v>
          </cell>
          <cell r="D9589">
            <v>0</v>
          </cell>
          <cell r="E9589">
            <v>0</v>
          </cell>
          <cell r="G9589">
            <v>0</v>
          </cell>
          <cell r="H9589">
            <v>0</v>
          </cell>
          <cell r="J9589">
            <v>0</v>
          </cell>
          <cell r="L9589">
            <v>0</v>
          </cell>
        </row>
        <row r="9590">
          <cell r="A9590">
            <v>0</v>
          </cell>
          <cell r="B9590">
            <v>0</v>
          </cell>
          <cell r="C9590">
            <v>0</v>
          </cell>
          <cell r="D9590">
            <v>0</v>
          </cell>
          <cell r="E9590">
            <v>0</v>
          </cell>
          <cell r="G9590">
            <v>0</v>
          </cell>
          <cell r="H9590">
            <v>0</v>
          </cell>
          <cell r="J9590">
            <v>0</v>
          </cell>
          <cell r="L9590">
            <v>0</v>
          </cell>
        </row>
        <row r="9591">
          <cell r="A9591">
            <v>0</v>
          </cell>
          <cell r="B9591">
            <v>0</v>
          </cell>
          <cell r="C9591">
            <v>0</v>
          </cell>
          <cell r="D9591">
            <v>0</v>
          </cell>
          <cell r="E9591">
            <v>0</v>
          </cell>
          <cell r="G9591">
            <v>0</v>
          </cell>
          <cell r="H9591">
            <v>0</v>
          </cell>
          <cell r="J9591">
            <v>0</v>
          </cell>
          <cell r="L9591">
            <v>0</v>
          </cell>
        </row>
        <row r="9592">
          <cell r="A9592">
            <v>0</v>
          </cell>
          <cell r="B9592">
            <v>0</v>
          </cell>
          <cell r="C9592">
            <v>0</v>
          </cell>
          <cell r="D9592">
            <v>0</v>
          </cell>
          <cell r="E9592">
            <v>0</v>
          </cell>
          <cell r="G9592">
            <v>0</v>
          </cell>
          <cell r="H9592">
            <v>0</v>
          </cell>
          <cell r="J9592">
            <v>0</v>
          </cell>
          <cell r="L9592">
            <v>0</v>
          </cell>
        </row>
        <row r="9593">
          <cell r="A9593">
            <v>0</v>
          </cell>
          <cell r="B9593">
            <v>0</v>
          </cell>
          <cell r="C9593">
            <v>0</v>
          </cell>
          <cell r="D9593">
            <v>0</v>
          </cell>
          <cell r="E9593">
            <v>0</v>
          </cell>
          <cell r="G9593">
            <v>0</v>
          </cell>
          <cell r="H9593">
            <v>0</v>
          </cell>
          <cell r="J9593">
            <v>0</v>
          </cell>
          <cell r="L9593">
            <v>0</v>
          </cell>
        </row>
        <row r="9594">
          <cell r="A9594">
            <v>0</v>
          </cell>
          <cell r="B9594">
            <v>0</v>
          </cell>
          <cell r="C9594">
            <v>0</v>
          </cell>
          <cell r="D9594">
            <v>0</v>
          </cell>
          <cell r="E9594">
            <v>0</v>
          </cell>
          <cell r="G9594">
            <v>0</v>
          </cell>
          <cell r="H9594">
            <v>0</v>
          </cell>
          <cell r="J9594">
            <v>0</v>
          </cell>
          <cell r="L9594">
            <v>0</v>
          </cell>
        </row>
        <row r="9595">
          <cell r="A9595">
            <v>0</v>
          </cell>
          <cell r="B9595">
            <v>0</v>
          </cell>
          <cell r="C9595">
            <v>0</v>
          </cell>
          <cell r="D9595">
            <v>0</v>
          </cell>
          <cell r="E9595">
            <v>0</v>
          </cell>
          <cell r="G9595">
            <v>0</v>
          </cell>
          <cell r="H9595">
            <v>0</v>
          </cell>
          <cell r="J9595">
            <v>0</v>
          </cell>
          <cell r="L9595">
            <v>0</v>
          </cell>
        </row>
        <row r="9596">
          <cell r="A9596">
            <v>0</v>
          </cell>
          <cell r="B9596">
            <v>0</v>
          </cell>
          <cell r="C9596">
            <v>0</v>
          </cell>
          <cell r="D9596">
            <v>0</v>
          </cell>
          <cell r="E9596">
            <v>0</v>
          </cell>
          <cell r="G9596">
            <v>0</v>
          </cell>
          <cell r="H9596">
            <v>0</v>
          </cell>
          <cell r="J9596">
            <v>0</v>
          </cell>
          <cell r="L9596">
            <v>0</v>
          </cell>
        </row>
        <row r="9597">
          <cell r="A9597">
            <v>0</v>
          </cell>
          <cell r="B9597">
            <v>0</v>
          </cell>
          <cell r="C9597">
            <v>0</v>
          </cell>
          <cell r="D9597">
            <v>0</v>
          </cell>
          <cell r="E9597">
            <v>0</v>
          </cell>
          <cell r="G9597">
            <v>0</v>
          </cell>
          <cell r="H9597">
            <v>0</v>
          </cell>
          <cell r="J9597">
            <v>0</v>
          </cell>
          <cell r="L9597">
            <v>0</v>
          </cell>
        </row>
        <row r="9598">
          <cell r="A9598">
            <v>0</v>
          </cell>
          <cell r="B9598">
            <v>0</v>
          </cell>
          <cell r="C9598">
            <v>0</v>
          </cell>
          <cell r="D9598">
            <v>0</v>
          </cell>
          <cell r="E9598">
            <v>0</v>
          </cell>
          <cell r="G9598">
            <v>0</v>
          </cell>
          <cell r="H9598">
            <v>0</v>
          </cell>
          <cell r="J9598">
            <v>0</v>
          </cell>
          <cell r="L9598">
            <v>0</v>
          </cell>
        </row>
        <row r="9599">
          <cell r="A9599">
            <v>0</v>
          </cell>
          <cell r="B9599">
            <v>0</v>
          </cell>
          <cell r="C9599">
            <v>0</v>
          </cell>
          <cell r="D9599">
            <v>0</v>
          </cell>
          <cell r="E9599">
            <v>0</v>
          </cell>
          <cell r="G9599">
            <v>0</v>
          </cell>
          <cell r="H9599">
            <v>0</v>
          </cell>
          <cell r="J9599">
            <v>0</v>
          </cell>
          <cell r="L9599">
            <v>0</v>
          </cell>
        </row>
        <row r="9600">
          <cell r="A9600">
            <v>0</v>
          </cell>
          <cell r="B9600">
            <v>0</v>
          </cell>
          <cell r="C9600">
            <v>0</v>
          </cell>
          <cell r="D9600">
            <v>0</v>
          </cell>
          <cell r="E9600">
            <v>0</v>
          </cell>
          <cell r="G9600">
            <v>0</v>
          </cell>
          <cell r="H9600">
            <v>0</v>
          </cell>
          <cell r="J9600">
            <v>0</v>
          </cell>
          <cell r="L9600">
            <v>0</v>
          </cell>
        </row>
        <row r="9601">
          <cell r="A9601">
            <v>0</v>
          </cell>
          <cell r="B9601">
            <v>0</v>
          </cell>
          <cell r="C9601">
            <v>0</v>
          </cell>
          <cell r="D9601">
            <v>0</v>
          </cell>
          <cell r="E9601">
            <v>0</v>
          </cell>
          <cell r="G9601">
            <v>0</v>
          </cell>
          <cell r="H9601">
            <v>0</v>
          </cell>
          <cell r="J9601">
            <v>0</v>
          </cell>
          <cell r="L9601">
            <v>0</v>
          </cell>
        </row>
        <row r="9602">
          <cell r="A9602">
            <v>0</v>
          </cell>
          <cell r="B9602">
            <v>0</v>
          </cell>
          <cell r="C9602">
            <v>0</v>
          </cell>
          <cell r="D9602">
            <v>0</v>
          </cell>
          <cell r="E9602">
            <v>0</v>
          </cell>
          <cell r="G9602">
            <v>0</v>
          </cell>
          <cell r="H9602">
            <v>0</v>
          </cell>
          <cell r="J9602">
            <v>0</v>
          </cell>
          <cell r="L9602">
            <v>0</v>
          </cell>
        </row>
        <row r="9603">
          <cell r="A9603">
            <v>0</v>
          </cell>
          <cell r="B9603">
            <v>0</v>
          </cell>
          <cell r="C9603">
            <v>0</v>
          </cell>
          <cell r="D9603">
            <v>0</v>
          </cell>
          <cell r="E9603">
            <v>0</v>
          </cell>
          <cell r="G9603">
            <v>0</v>
          </cell>
          <cell r="H9603">
            <v>0</v>
          </cell>
          <cell r="J9603">
            <v>0</v>
          </cell>
          <cell r="L9603">
            <v>0</v>
          </cell>
        </row>
        <row r="9604">
          <cell r="A9604">
            <v>0</v>
          </cell>
          <cell r="B9604">
            <v>0</v>
          </cell>
          <cell r="C9604">
            <v>0</v>
          </cell>
          <cell r="D9604">
            <v>0</v>
          </cell>
          <cell r="E9604">
            <v>0</v>
          </cell>
          <cell r="G9604">
            <v>0</v>
          </cell>
          <cell r="H9604">
            <v>0</v>
          </cell>
          <cell r="J9604">
            <v>0</v>
          </cell>
          <cell r="L9604">
            <v>0</v>
          </cell>
        </row>
        <row r="9605">
          <cell r="A9605">
            <v>0</v>
          </cell>
          <cell r="B9605">
            <v>0</v>
          </cell>
          <cell r="C9605">
            <v>0</v>
          </cell>
          <cell r="D9605">
            <v>0</v>
          </cell>
          <cell r="E9605">
            <v>0</v>
          </cell>
          <cell r="G9605">
            <v>0</v>
          </cell>
          <cell r="H9605">
            <v>0</v>
          </cell>
          <cell r="J9605">
            <v>0</v>
          </cell>
          <cell r="L9605">
            <v>0</v>
          </cell>
        </row>
        <row r="9606">
          <cell r="A9606">
            <v>0</v>
          </cell>
          <cell r="B9606">
            <v>0</v>
          </cell>
          <cell r="C9606">
            <v>0</v>
          </cell>
          <cell r="D9606">
            <v>0</v>
          </cell>
          <cell r="E9606">
            <v>0</v>
          </cell>
          <cell r="G9606">
            <v>0</v>
          </cell>
          <cell r="H9606">
            <v>0</v>
          </cell>
          <cell r="J9606">
            <v>0</v>
          </cell>
          <cell r="L9606">
            <v>0</v>
          </cell>
        </row>
        <row r="9607">
          <cell r="A9607">
            <v>0</v>
          </cell>
          <cell r="B9607">
            <v>0</v>
          </cell>
          <cell r="C9607">
            <v>0</v>
          </cell>
          <cell r="D9607">
            <v>0</v>
          </cell>
          <cell r="E9607">
            <v>0</v>
          </cell>
          <cell r="G9607">
            <v>0</v>
          </cell>
          <cell r="H9607">
            <v>0</v>
          </cell>
          <cell r="J9607">
            <v>0</v>
          </cell>
          <cell r="L9607">
            <v>0</v>
          </cell>
        </row>
        <row r="9608">
          <cell r="A9608">
            <v>0</v>
          </cell>
          <cell r="B9608">
            <v>0</v>
          </cell>
          <cell r="C9608">
            <v>0</v>
          </cell>
          <cell r="D9608">
            <v>0</v>
          </cell>
          <cell r="E9608">
            <v>0</v>
          </cell>
          <cell r="G9608">
            <v>0</v>
          </cell>
          <cell r="H9608">
            <v>0</v>
          </cell>
          <cell r="J9608">
            <v>0</v>
          </cell>
          <cell r="L9608">
            <v>0</v>
          </cell>
        </row>
        <row r="9609">
          <cell r="A9609">
            <v>0</v>
          </cell>
          <cell r="B9609">
            <v>0</v>
          </cell>
          <cell r="C9609">
            <v>0</v>
          </cell>
          <cell r="D9609">
            <v>0</v>
          </cell>
          <cell r="E9609">
            <v>0</v>
          </cell>
          <cell r="G9609">
            <v>0</v>
          </cell>
          <cell r="H9609">
            <v>0</v>
          </cell>
          <cell r="J9609">
            <v>0</v>
          </cell>
          <cell r="L9609">
            <v>0</v>
          </cell>
        </row>
        <row r="9610">
          <cell r="A9610">
            <v>0</v>
          </cell>
          <cell r="B9610">
            <v>0</v>
          </cell>
          <cell r="C9610">
            <v>0</v>
          </cell>
          <cell r="D9610">
            <v>0</v>
          </cell>
          <cell r="E9610">
            <v>0</v>
          </cell>
          <cell r="G9610">
            <v>0</v>
          </cell>
          <cell r="H9610">
            <v>0</v>
          </cell>
          <cell r="J9610">
            <v>0</v>
          </cell>
          <cell r="L9610">
            <v>0</v>
          </cell>
        </row>
        <row r="9611">
          <cell r="A9611">
            <v>0</v>
          </cell>
          <cell r="B9611">
            <v>0</v>
          </cell>
          <cell r="C9611">
            <v>0</v>
          </cell>
          <cell r="D9611">
            <v>0</v>
          </cell>
          <cell r="E9611">
            <v>0</v>
          </cell>
          <cell r="G9611">
            <v>0</v>
          </cell>
          <cell r="H9611">
            <v>0</v>
          </cell>
          <cell r="J9611">
            <v>0</v>
          </cell>
          <cell r="L9611">
            <v>0</v>
          </cell>
        </row>
        <row r="9612">
          <cell r="A9612">
            <v>0</v>
          </cell>
          <cell r="B9612">
            <v>0</v>
          </cell>
          <cell r="C9612">
            <v>0</v>
          </cell>
          <cell r="D9612">
            <v>0</v>
          </cell>
          <cell r="E9612">
            <v>0</v>
          </cell>
          <cell r="G9612">
            <v>0</v>
          </cell>
          <cell r="H9612">
            <v>0</v>
          </cell>
          <cell r="J9612">
            <v>0</v>
          </cell>
          <cell r="L9612">
            <v>0</v>
          </cell>
        </row>
        <row r="9613">
          <cell r="A9613">
            <v>0</v>
          </cell>
          <cell r="B9613">
            <v>0</v>
          </cell>
          <cell r="C9613">
            <v>0</v>
          </cell>
          <cell r="D9613">
            <v>0</v>
          </cell>
          <cell r="E9613">
            <v>0</v>
          </cell>
          <cell r="G9613">
            <v>0</v>
          </cell>
          <cell r="H9613">
            <v>0</v>
          </cell>
          <cell r="J9613">
            <v>0</v>
          </cell>
          <cell r="L9613">
            <v>0</v>
          </cell>
        </row>
        <row r="9614">
          <cell r="A9614">
            <v>0</v>
          </cell>
          <cell r="B9614">
            <v>0</v>
          </cell>
          <cell r="C9614">
            <v>0</v>
          </cell>
          <cell r="D9614">
            <v>0</v>
          </cell>
          <cell r="E9614">
            <v>0</v>
          </cell>
          <cell r="G9614">
            <v>0</v>
          </cell>
          <cell r="H9614">
            <v>0</v>
          </cell>
          <cell r="J9614">
            <v>0</v>
          </cell>
          <cell r="L9614">
            <v>0</v>
          </cell>
        </row>
        <row r="9615">
          <cell r="A9615">
            <v>0</v>
          </cell>
          <cell r="B9615">
            <v>0</v>
          </cell>
          <cell r="C9615">
            <v>0</v>
          </cell>
          <cell r="D9615">
            <v>0</v>
          </cell>
          <cell r="E9615">
            <v>0</v>
          </cell>
          <cell r="G9615">
            <v>0</v>
          </cell>
          <cell r="H9615">
            <v>0</v>
          </cell>
          <cell r="J9615">
            <v>0</v>
          </cell>
          <cell r="L9615">
            <v>0</v>
          </cell>
        </row>
        <row r="9616">
          <cell r="A9616">
            <v>0</v>
          </cell>
          <cell r="B9616">
            <v>0</v>
          </cell>
          <cell r="C9616">
            <v>0</v>
          </cell>
          <cell r="D9616">
            <v>0</v>
          </cell>
          <cell r="E9616">
            <v>0</v>
          </cell>
          <cell r="G9616">
            <v>0</v>
          </cell>
          <cell r="H9616">
            <v>0</v>
          </cell>
          <cell r="J9616">
            <v>0</v>
          </cell>
          <cell r="L9616">
            <v>0</v>
          </cell>
        </row>
        <row r="9617">
          <cell r="A9617">
            <v>0</v>
          </cell>
          <cell r="B9617">
            <v>0</v>
          </cell>
          <cell r="C9617">
            <v>0</v>
          </cell>
          <cell r="D9617">
            <v>0</v>
          </cell>
          <cell r="E9617">
            <v>0</v>
          </cell>
          <cell r="G9617">
            <v>0</v>
          </cell>
          <cell r="H9617">
            <v>0</v>
          </cell>
          <cell r="J9617">
            <v>0</v>
          </cell>
          <cell r="L9617">
            <v>0</v>
          </cell>
        </row>
        <row r="9618">
          <cell r="A9618">
            <v>0</v>
          </cell>
          <cell r="B9618">
            <v>0</v>
          </cell>
          <cell r="C9618">
            <v>0</v>
          </cell>
          <cell r="D9618">
            <v>0</v>
          </cell>
          <cell r="E9618">
            <v>0</v>
          </cell>
          <cell r="G9618">
            <v>0</v>
          </cell>
          <cell r="H9618">
            <v>0</v>
          </cell>
          <cell r="J9618">
            <v>0</v>
          </cell>
          <cell r="L9618">
            <v>0</v>
          </cell>
        </row>
        <row r="9619">
          <cell r="A9619">
            <v>0</v>
          </cell>
          <cell r="B9619">
            <v>0</v>
          </cell>
          <cell r="C9619">
            <v>0</v>
          </cell>
          <cell r="D9619">
            <v>0</v>
          </cell>
          <cell r="E9619">
            <v>0</v>
          </cell>
          <cell r="G9619">
            <v>0</v>
          </cell>
          <cell r="H9619">
            <v>0</v>
          </cell>
          <cell r="J9619">
            <v>0</v>
          </cell>
          <cell r="L9619">
            <v>0</v>
          </cell>
        </row>
        <row r="9620">
          <cell r="A9620">
            <v>0</v>
          </cell>
          <cell r="B9620">
            <v>0</v>
          </cell>
          <cell r="C9620">
            <v>0</v>
          </cell>
          <cell r="D9620">
            <v>0</v>
          </cell>
          <cell r="E9620">
            <v>0</v>
          </cell>
          <cell r="G9620">
            <v>0</v>
          </cell>
          <cell r="H9620">
            <v>0</v>
          </cell>
          <cell r="J9620">
            <v>0</v>
          </cell>
          <cell r="L9620">
            <v>0</v>
          </cell>
        </row>
        <row r="9621">
          <cell r="A9621">
            <v>0</v>
          </cell>
          <cell r="B9621">
            <v>0</v>
          </cell>
          <cell r="C9621">
            <v>0</v>
          </cell>
          <cell r="D9621">
            <v>0</v>
          </cell>
          <cell r="E9621">
            <v>0</v>
          </cell>
          <cell r="G9621">
            <v>0</v>
          </cell>
          <cell r="H9621">
            <v>0</v>
          </cell>
          <cell r="J9621">
            <v>0</v>
          </cell>
          <cell r="L9621">
            <v>0</v>
          </cell>
        </row>
        <row r="9622">
          <cell r="A9622">
            <v>0</v>
          </cell>
          <cell r="B9622">
            <v>0</v>
          </cell>
          <cell r="C9622">
            <v>0</v>
          </cell>
          <cell r="D9622">
            <v>0</v>
          </cell>
          <cell r="E9622">
            <v>0</v>
          </cell>
          <cell r="G9622">
            <v>0</v>
          </cell>
          <cell r="H9622">
            <v>0</v>
          </cell>
          <cell r="J9622">
            <v>0</v>
          </cell>
          <cell r="L9622">
            <v>0</v>
          </cell>
        </row>
        <row r="9623">
          <cell r="A9623">
            <v>0</v>
          </cell>
          <cell r="B9623">
            <v>0</v>
          </cell>
          <cell r="C9623">
            <v>0</v>
          </cell>
          <cell r="D9623">
            <v>0</v>
          </cell>
          <cell r="E9623">
            <v>0</v>
          </cell>
          <cell r="G9623">
            <v>0</v>
          </cell>
          <cell r="H9623">
            <v>0</v>
          </cell>
          <cell r="J9623">
            <v>0</v>
          </cell>
          <cell r="L9623">
            <v>0</v>
          </cell>
        </row>
        <row r="9624">
          <cell r="A9624">
            <v>0</v>
          </cell>
          <cell r="B9624">
            <v>0</v>
          </cell>
          <cell r="C9624">
            <v>0</v>
          </cell>
          <cell r="D9624">
            <v>0</v>
          </cell>
          <cell r="E9624">
            <v>0</v>
          </cell>
          <cell r="G9624">
            <v>0</v>
          </cell>
          <cell r="H9624">
            <v>0</v>
          </cell>
          <cell r="J9624">
            <v>0</v>
          </cell>
          <cell r="L9624">
            <v>0</v>
          </cell>
        </row>
        <row r="9625">
          <cell r="A9625">
            <v>0</v>
          </cell>
          <cell r="B9625">
            <v>0</v>
          </cell>
          <cell r="C9625">
            <v>0</v>
          </cell>
          <cell r="D9625">
            <v>0</v>
          </cell>
          <cell r="E9625">
            <v>0</v>
          </cell>
          <cell r="G9625">
            <v>0</v>
          </cell>
          <cell r="H9625">
            <v>0</v>
          </cell>
          <cell r="J9625">
            <v>0</v>
          </cell>
          <cell r="L9625">
            <v>0</v>
          </cell>
        </row>
        <row r="9626">
          <cell r="A9626">
            <v>0</v>
          </cell>
          <cell r="B9626">
            <v>0</v>
          </cell>
          <cell r="C9626">
            <v>0</v>
          </cell>
          <cell r="D9626">
            <v>0</v>
          </cell>
          <cell r="E9626">
            <v>0</v>
          </cell>
          <cell r="G9626">
            <v>0</v>
          </cell>
          <cell r="H9626">
            <v>0</v>
          </cell>
          <cell r="J9626">
            <v>0</v>
          </cell>
          <cell r="L9626">
            <v>0</v>
          </cell>
        </row>
        <row r="9627">
          <cell r="A9627">
            <v>0</v>
          </cell>
          <cell r="B9627">
            <v>0</v>
          </cell>
          <cell r="C9627">
            <v>0</v>
          </cell>
          <cell r="D9627">
            <v>0</v>
          </cell>
          <cell r="E9627">
            <v>0</v>
          </cell>
          <cell r="G9627">
            <v>0</v>
          </cell>
          <cell r="H9627">
            <v>0</v>
          </cell>
          <cell r="J9627">
            <v>0</v>
          </cell>
          <cell r="L9627">
            <v>0</v>
          </cell>
        </row>
        <row r="9628">
          <cell r="A9628">
            <v>0</v>
          </cell>
          <cell r="B9628">
            <v>0</v>
          </cell>
          <cell r="C9628">
            <v>0</v>
          </cell>
          <cell r="D9628">
            <v>0</v>
          </cell>
          <cell r="E9628">
            <v>0</v>
          </cell>
          <cell r="G9628">
            <v>0</v>
          </cell>
          <cell r="H9628">
            <v>0</v>
          </cell>
          <cell r="J9628">
            <v>0</v>
          </cell>
          <cell r="L9628">
            <v>0</v>
          </cell>
        </row>
        <row r="9629">
          <cell r="A9629">
            <v>0</v>
          </cell>
          <cell r="B9629">
            <v>0</v>
          </cell>
          <cell r="C9629">
            <v>0</v>
          </cell>
          <cell r="D9629">
            <v>0</v>
          </cell>
          <cell r="E9629">
            <v>0</v>
          </cell>
          <cell r="G9629">
            <v>0</v>
          </cell>
          <cell r="H9629">
            <v>0</v>
          </cell>
          <cell r="J9629">
            <v>0</v>
          </cell>
          <cell r="L9629">
            <v>0</v>
          </cell>
        </row>
        <row r="9630">
          <cell r="A9630">
            <v>0</v>
          </cell>
          <cell r="B9630">
            <v>0</v>
          </cell>
          <cell r="C9630">
            <v>0</v>
          </cell>
          <cell r="D9630">
            <v>0</v>
          </cell>
          <cell r="E9630">
            <v>0</v>
          </cell>
          <cell r="G9630">
            <v>0</v>
          </cell>
          <cell r="H9630">
            <v>0</v>
          </cell>
          <cell r="J9630">
            <v>0</v>
          </cell>
          <cell r="L9630">
            <v>0</v>
          </cell>
        </row>
        <row r="9631">
          <cell r="A9631">
            <v>0</v>
          </cell>
          <cell r="B9631">
            <v>0</v>
          </cell>
          <cell r="C9631">
            <v>0</v>
          </cell>
          <cell r="D9631">
            <v>0</v>
          </cell>
          <cell r="E9631">
            <v>0</v>
          </cell>
          <cell r="G9631">
            <v>0</v>
          </cell>
          <cell r="H9631">
            <v>0</v>
          </cell>
          <cell r="J9631">
            <v>0</v>
          </cell>
          <cell r="L9631">
            <v>0</v>
          </cell>
        </row>
        <row r="9632">
          <cell r="A9632">
            <v>0</v>
          </cell>
          <cell r="B9632">
            <v>0</v>
          </cell>
          <cell r="C9632">
            <v>0</v>
          </cell>
          <cell r="D9632">
            <v>0</v>
          </cell>
          <cell r="E9632">
            <v>0</v>
          </cell>
          <cell r="G9632">
            <v>0</v>
          </cell>
          <cell r="H9632">
            <v>0</v>
          </cell>
          <cell r="J9632">
            <v>0</v>
          </cell>
          <cell r="L9632">
            <v>0</v>
          </cell>
        </row>
        <row r="9633">
          <cell r="A9633">
            <v>0</v>
          </cell>
          <cell r="B9633">
            <v>0</v>
          </cell>
          <cell r="C9633">
            <v>0</v>
          </cell>
          <cell r="D9633">
            <v>0</v>
          </cell>
          <cell r="E9633">
            <v>0</v>
          </cell>
          <cell r="G9633">
            <v>0</v>
          </cell>
          <cell r="H9633">
            <v>0</v>
          </cell>
          <cell r="J9633">
            <v>0</v>
          </cell>
          <cell r="L9633">
            <v>0</v>
          </cell>
        </row>
        <row r="9634">
          <cell r="A9634">
            <v>0</v>
          </cell>
          <cell r="B9634">
            <v>0</v>
          </cell>
          <cell r="C9634">
            <v>0</v>
          </cell>
          <cell r="D9634">
            <v>0</v>
          </cell>
          <cell r="E9634">
            <v>0</v>
          </cell>
          <cell r="G9634">
            <v>0</v>
          </cell>
          <cell r="H9634">
            <v>0</v>
          </cell>
          <cell r="J9634">
            <v>0</v>
          </cell>
          <cell r="L9634">
            <v>0</v>
          </cell>
        </row>
        <row r="9635">
          <cell r="A9635">
            <v>0</v>
          </cell>
          <cell r="B9635">
            <v>0</v>
          </cell>
          <cell r="C9635">
            <v>0</v>
          </cell>
          <cell r="D9635">
            <v>0</v>
          </cell>
          <cell r="E9635">
            <v>0</v>
          </cell>
          <cell r="G9635">
            <v>0</v>
          </cell>
          <cell r="H9635">
            <v>0</v>
          </cell>
          <cell r="J9635">
            <v>0</v>
          </cell>
          <cell r="L9635">
            <v>0</v>
          </cell>
        </row>
        <row r="9636">
          <cell r="A9636">
            <v>0</v>
          </cell>
          <cell r="B9636">
            <v>0</v>
          </cell>
          <cell r="C9636">
            <v>0</v>
          </cell>
          <cell r="D9636">
            <v>0</v>
          </cell>
          <cell r="E9636">
            <v>0</v>
          </cell>
          <cell r="G9636">
            <v>0</v>
          </cell>
          <cell r="H9636">
            <v>0</v>
          </cell>
          <cell r="J9636">
            <v>0</v>
          </cell>
          <cell r="L9636">
            <v>0</v>
          </cell>
        </row>
        <row r="9637">
          <cell r="A9637">
            <v>0</v>
          </cell>
          <cell r="B9637">
            <v>0</v>
          </cell>
          <cell r="C9637">
            <v>0</v>
          </cell>
          <cell r="D9637">
            <v>0</v>
          </cell>
          <cell r="E9637">
            <v>0</v>
          </cell>
          <cell r="G9637">
            <v>0</v>
          </cell>
          <cell r="H9637">
            <v>0</v>
          </cell>
          <cell r="J9637">
            <v>0</v>
          </cell>
          <cell r="L9637">
            <v>0</v>
          </cell>
        </row>
        <row r="9638">
          <cell r="A9638">
            <v>0</v>
          </cell>
          <cell r="B9638">
            <v>0</v>
          </cell>
          <cell r="C9638">
            <v>0</v>
          </cell>
          <cell r="D9638">
            <v>0</v>
          </cell>
          <cell r="E9638">
            <v>0</v>
          </cell>
          <cell r="G9638">
            <v>0</v>
          </cell>
          <cell r="H9638">
            <v>0</v>
          </cell>
          <cell r="J9638">
            <v>0</v>
          </cell>
          <cell r="L9638">
            <v>0</v>
          </cell>
        </row>
        <row r="9639">
          <cell r="A9639">
            <v>0</v>
          </cell>
          <cell r="B9639">
            <v>0</v>
          </cell>
          <cell r="C9639">
            <v>0</v>
          </cell>
          <cell r="D9639">
            <v>0</v>
          </cell>
          <cell r="E9639">
            <v>0</v>
          </cell>
          <cell r="G9639">
            <v>0</v>
          </cell>
          <cell r="H9639">
            <v>0</v>
          </cell>
          <cell r="J9639">
            <v>0</v>
          </cell>
          <cell r="L9639">
            <v>0</v>
          </cell>
        </row>
        <row r="9640">
          <cell r="A9640">
            <v>0</v>
          </cell>
          <cell r="B9640">
            <v>0</v>
          </cell>
          <cell r="C9640">
            <v>0</v>
          </cell>
          <cell r="D9640">
            <v>0</v>
          </cell>
          <cell r="E9640">
            <v>0</v>
          </cell>
          <cell r="G9640">
            <v>0</v>
          </cell>
          <cell r="H9640">
            <v>0</v>
          </cell>
          <cell r="J9640">
            <v>0</v>
          </cell>
          <cell r="L9640">
            <v>0</v>
          </cell>
        </row>
        <row r="9641">
          <cell r="A9641">
            <v>0</v>
          </cell>
          <cell r="B9641">
            <v>0</v>
          </cell>
          <cell r="C9641">
            <v>0</v>
          </cell>
          <cell r="D9641">
            <v>0</v>
          </cell>
          <cell r="E9641">
            <v>0</v>
          </cell>
          <cell r="G9641">
            <v>0</v>
          </cell>
          <cell r="H9641">
            <v>0</v>
          </cell>
          <cell r="J9641">
            <v>0</v>
          </cell>
          <cell r="L9641">
            <v>0</v>
          </cell>
        </row>
        <row r="9642">
          <cell r="A9642">
            <v>0</v>
          </cell>
          <cell r="B9642">
            <v>0</v>
          </cell>
          <cell r="C9642">
            <v>0</v>
          </cell>
          <cell r="D9642">
            <v>0</v>
          </cell>
          <cell r="E9642">
            <v>0</v>
          </cell>
          <cell r="G9642">
            <v>0</v>
          </cell>
          <cell r="H9642">
            <v>0</v>
          </cell>
          <cell r="J9642">
            <v>0</v>
          </cell>
          <cell r="L9642">
            <v>0</v>
          </cell>
        </row>
        <row r="9643">
          <cell r="A9643">
            <v>0</v>
          </cell>
          <cell r="B9643">
            <v>0</v>
          </cell>
          <cell r="C9643">
            <v>0</v>
          </cell>
          <cell r="D9643">
            <v>0</v>
          </cell>
          <cell r="E9643">
            <v>0</v>
          </cell>
          <cell r="G9643">
            <v>0</v>
          </cell>
          <cell r="H9643">
            <v>0</v>
          </cell>
          <cell r="J9643">
            <v>0</v>
          </cell>
          <cell r="L9643">
            <v>0</v>
          </cell>
        </row>
        <row r="9644">
          <cell r="A9644">
            <v>0</v>
          </cell>
          <cell r="B9644">
            <v>0</v>
          </cell>
          <cell r="C9644">
            <v>0</v>
          </cell>
          <cell r="D9644">
            <v>0</v>
          </cell>
          <cell r="E9644">
            <v>0</v>
          </cell>
          <cell r="G9644">
            <v>0</v>
          </cell>
          <cell r="H9644">
            <v>0</v>
          </cell>
          <cell r="J9644">
            <v>0</v>
          </cell>
          <cell r="L9644">
            <v>0</v>
          </cell>
        </row>
        <row r="9645">
          <cell r="A9645">
            <v>0</v>
          </cell>
          <cell r="B9645">
            <v>0</v>
          </cell>
          <cell r="C9645">
            <v>0</v>
          </cell>
          <cell r="D9645">
            <v>0</v>
          </cell>
          <cell r="E9645">
            <v>0</v>
          </cell>
          <cell r="G9645">
            <v>0</v>
          </cell>
          <cell r="H9645">
            <v>0</v>
          </cell>
          <cell r="J9645">
            <v>0</v>
          </cell>
          <cell r="L9645">
            <v>0</v>
          </cell>
        </row>
        <row r="9646">
          <cell r="A9646">
            <v>0</v>
          </cell>
          <cell r="B9646">
            <v>0</v>
          </cell>
          <cell r="C9646">
            <v>0</v>
          </cell>
          <cell r="D9646">
            <v>0</v>
          </cell>
          <cell r="E9646">
            <v>0</v>
          </cell>
          <cell r="G9646">
            <v>0</v>
          </cell>
          <cell r="H9646">
            <v>0</v>
          </cell>
          <cell r="J9646">
            <v>0</v>
          </cell>
          <cell r="L9646">
            <v>0</v>
          </cell>
        </row>
        <row r="9647">
          <cell r="A9647">
            <v>0</v>
          </cell>
          <cell r="B9647">
            <v>0</v>
          </cell>
          <cell r="C9647">
            <v>0</v>
          </cell>
          <cell r="D9647">
            <v>0</v>
          </cell>
          <cell r="E9647">
            <v>0</v>
          </cell>
          <cell r="G9647">
            <v>0</v>
          </cell>
          <cell r="H9647">
            <v>0</v>
          </cell>
          <cell r="J9647">
            <v>0</v>
          </cell>
          <cell r="L9647">
            <v>0</v>
          </cell>
        </row>
        <row r="9648">
          <cell r="A9648">
            <v>0</v>
          </cell>
          <cell r="B9648">
            <v>0</v>
          </cell>
          <cell r="C9648">
            <v>0</v>
          </cell>
          <cell r="D9648">
            <v>0</v>
          </cell>
          <cell r="E9648">
            <v>0</v>
          </cell>
          <cell r="G9648">
            <v>0</v>
          </cell>
          <cell r="H9648">
            <v>0</v>
          </cell>
          <cell r="J9648">
            <v>0</v>
          </cell>
          <cell r="L9648">
            <v>0</v>
          </cell>
        </row>
        <row r="9649">
          <cell r="A9649">
            <v>0</v>
          </cell>
          <cell r="B9649">
            <v>0</v>
          </cell>
          <cell r="C9649">
            <v>0</v>
          </cell>
          <cell r="D9649">
            <v>0</v>
          </cell>
          <cell r="E9649">
            <v>0</v>
          </cell>
          <cell r="G9649">
            <v>0</v>
          </cell>
          <cell r="H9649">
            <v>0</v>
          </cell>
          <cell r="J9649">
            <v>0</v>
          </cell>
          <cell r="L9649">
            <v>0</v>
          </cell>
        </row>
        <row r="9650">
          <cell r="A9650">
            <v>0</v>
          </cell>
          <cell r="B9650">
            <v>0</v>
          </cell>
          <cell r="C9650">
            <v>0</v>
          </cell>
          <cell r="D9650">
            <v>0</v>
          </cell>
          <cell r="E9650">
            <v>0</v>
          </cell>
          <cell r="G9650">
            <v>0</v>
          </cell>
          <cell r="H9650">
            <v>0</v>
          </cell>
          <cell r="J9650">
            <v>0</v>
          </cell>
          <cell r="L9650">
            <v>0</v>
          </cell>
        </row>
        <row r="9651">
          <cell r="A9651">
            <v>0</v>
          </cell>
          <cell r="B9651">
            <v>0</v>
          </cell>
          <cell r="C9651">
            <v>0</v>
          </cell>
          <cell r="D9651">
            <v>0</v>
          </cell>
          <cell r="E9651">
            <v>0</v>
          </cell>
          <cell r="G9651">
            <v>0</v>
          </cell>
          <cell r="H9651">
            <v>0</v>
          </cell>
          <cell r="J9651">
            <v>0</v>
          </cell>
          <cell r="L9651">
            <v>0</v>
          </cell>
        </row>
        <row r="9652">
          <cell r="A9652">
            <v>0</v>
          </cell>
          <cell r="B9652">
            <v>0</v>
          </cell>
          <cell r="C9652">
            <v>0</v>
          </cell>
          <cell r="D9652">
            <v>0</v>
          </cell>
          <cell r="E9652">
            <v>0</v>
          </cell>
          <cell r="G9652">
            <v>0</v>
          </cell>
          <cell r="H9652">
            <v>0</v>
          </cell>
          <cell r="J9652">
            <v>0</v>
          </cell>
          <cell r="L9652">
            <v>0</v>
          </cell>
        </row>
        <row r="9653">
          <cell r="A9653">
            <v>0</v>
          </cell>
          <cell r="B9653">
            <v>0</v>
          </cell>
          <cell r="C9653">
            <v>0</v>
          </cell>
          <cell r="D9653">
            <v>0</v>
          </cell>
          <cell r="E9653">
            <v>0</v>
          </cell>
          <cell r="G9653">
            <v>0</v>
          </cell>
          <cell r="H9653">
            <v>0</v>
          </cell>
          <cell r="J9653">
            <v>0</v>
          </cell>
          <cell r="L9653">
            <v>0</v>
          </cell>
        </row>
        <row r="9654">
          <cell r="A9654">
            <v>0</v>
          </cell>
          <cell r="B9654">
            <v>0</v>
          </cell>
          <cell r="C9654">
            <v>0</v>
          </cell>
          <cell r="D9654">
            <v>0</v>
          </cell>
          <cell r="E9654">
            <v>0</v>
          </cell>
          <cell r="G9654">
            <v>0</v>
          </cell>
          <cell r="H9654">
            <v>0</v>
          </cell>
          <cell r="J9654">
            <v>0</v>
          </cell>
          <cell r="L9654">
            <v>0</v>
          </cell>
        </row>
        <row r="9655">
          <cell r="A9655">
            <v>0</v>
          </cell>
          <cell r="B9655">
            <v>0</v>
          </cell>
          <cell r="C9655">
            <v>0</v>
          </cell>
          <cell r="D9655">
            <v>0</v>
          </cell>
          <cell r="E9655">
            <v>0</v>
          </cell>
          <cell r="G9655">
            <v>0</v>
          </cell>
          <cell r="H9655">
            <v>0</v>
          </cell>
          <cell r="J9655">
            <v>0</v>
          </cell>
          <cell r="L9655">
            <v>0</v>
          </cell>
        </row>
        <row r="9656">
          <cell r="A9656">
            <v>0</v>
          </cell>
          <cell r="B9656">
            <v>0</v>
          </cell>
          <cell r="C9656">
            <v>0</v>
          </cell>
          <cell r="D9656">
            <v>0</v>
          </cell>
          <cell r="E9656">
            <v>0</v>
          </cell>
          <cell r="G9656">
            <v>0</v>
          </cell>
          <cell r="H9656">
            <v>0</v>
          </cell>
          <cell r="J9656">
            <v>0</v>
          </cell>
          <cell r="L9656">
            <v>0</v>
          </cell>
        </row>
        <row r="9657">
          <cell r="A9657">
            <v>0</v>
          </cell>
          <cell r="B9657">
            <v>0</v>
          </cell>
          <cell r="C9657">
            <v>0</v>
          </cell>
          <cell r="D9657">
            <v>0</v>
          </cell>
          <cell r="E9657">
            <v>0</v>
          </cell>
          <cell r="G9657">
            <v>0</v>
          </cell>
          <cell r="H9657">
            <v>0</v>
          </cell>
          <cell r="J9657">
            <v>0</v>
          </cell>
          <cell r="L9657">
            <v>0</v>
          </cell>
        </row>
        <row r="9658">
          <cell r="A9658">
            <v>0</v>
          </cell>
          <cell r="B9658">
            <v>0</v>
          </cell>
          <cell r="C9658">
            <v>0</v>
          </cell>
          <cell r="D9658">
            <v>0</v>
          </cell>
          <cell r="E9658">
            <v>0</v>
          </cell>
          <cell r="G9658">
            <v>0</v>
          </cell>
          <cell r="H9658">
            <v>0</v>
          </cell>
          <cell r="J9658">
            <v>0</v>
          </cell>
          <cell r="L9658">
            <v>0</v>
          </cell>
        </row>
        <row r="9659">
          <cell r="A9659">
            <v>0</v>
          </cell>
          <cell r="B9659">
            <v>0</v>
          </cell>
          <cell r="C9659">
            <v>0</v>
          </cell>
          <cell r="D9659">
            <v>0</v>
          </cell>
          <cell r="E9659">
            <v>0</v>
          </cell>
          <cell r="G9659">
            <v>0</v>
          </cell>
          <cell r="H9659">
            <v>0</v>
          </cell>
          <cell r="J9659">
            <v>0</v>
          </cell>
          <cell r="L9659">
            <v>0</v>
          </cell>
        </row>
        <row r="9660">
          <cell r="A9660">
            <v>0</v>
          </cell>
          <cell r="B9660">
            <v>0</v>
          </cell>
          <cell r="C9660">
            <v>0</v>
          </cell>
          <cell r="D9660">
            <v>0</v>
          </cell>
          <cell r="E9660">
            <v>0</v>
          </cell>
          <cell r="G9660">
            <v>0</v>
          </cell>
          <cell r="H9660">
            <v>0</v>
          </cell>
          <cell r="J9660">
            <v>0</v>
          </cell>
          <cell r="L9660">
            <v>0</v>
          </cell>
        </row>
        <row r="9661">
          <cell r="A9661">
            <v>0</v>
          </cell>
          <cell r="B9661">
            <v>0</v>
          </cell>
          <cell r="C9661">
            <v>0</v>
          </cell>
          <cell r="D9661">
            <v>0</v>
          </cell>
          <cell r="E9661">
            <v>0</v>
          </cell>
          <cell r="G9661">
            <v>0</v>
          </cell>
          <cell r="H9661">
            <v>0</v>
          </cell>
          <cell r="J9661">
            <v>0</v>
          </cell>
          <cell r="L9661">
            <v>0</v>
          </cell>
        </row>
        <row r="9662">
          <cell r="A9662">
            <v>0</v>
          </cell>
          <cell r="B9662">
            <v>0</v>
          </cell>
          <cell r="C9662">
            <v>0</v>
          </cell>
          <cell r="D9662">
            <v>0</v>
          </cell>
          <cell r="E9662">
            <v>0</v>
          </cell>
          <cell r="G9662">
            <v>0</v>
          </cell>
          <cell r="H9662">
            <v>0</v>
          </cell>
          <cell r="J9662">
            <v>0</v>
          </cell>
          <cell r="L9662">
            <v>0</v>
          </cell>
        </row>
        <row r="9663">
          <cell r="A9663">
            <v>0</v>
          </cell>
          <cell r="B9663">
            <v>0</v>
          </cell>
          <cell r="C9663">
            <v>0</v>
          </cell>
          <cell r="D9663">
            <v>0</v>
          </cell>
          <cell r="E9663">
            <v>0</v>
          </cell>
          <cell r="G9663">
            <v>0</v>
          </cell>
          <cell r="H9663">
            <v>0</v>
          </cell>
          <cell r="J9663">
            <v>0</v>
          </cell>
          <cell r="L9663">
            <v>0</v>
          </cell>
        </row>
        <row r="9664">
          <cell r="A9664">
            <v>0</v>
          </cell>
          <cell r="B9664">
            <v>0</v>
          </cell>
          <cell r="C9664">
            <v>0</v>
          </cell>
          <cell r="D9664">
            <v>0</v>
          </cell>
          <cell r="E9664">
            <v>0</v>
          </cell>
          <cell r="G9664">
            <v>0</v>
          </cell>
          <cell r="H9664">
            <v>0</v>
          </cell>
          <cell r="J9664">
            <v>0</v>
          </cell>
          <cell r="L9664">
            <v>0</v>
          </cell>
        </row>
        <row r="9665">
          <cell r="A9665">
            <v>0</v>
          </cell>
          <cell r="B9665">
            <v>0</v>
          </cell>
          <cell r="C9665">
            <v>0</v>
          </cell>
          <cell r="D9665">
            <v>0</v>
          </cell>
          <cell r="E9665">
            <v>0</v>
          </cell>
          <cell r="G9665">
            <v>0</v>
          </cell>
          <cell r="H9665">
            <v>0</v>
          </cell>
          <cell r="J9665">
            <v>0</v>
          </cell>
          <cell r="L9665">
            <v>0</v>
          </cell>
        </row>
        <row r="9666">
          <cell r="A9666">
            <v>0</v>
          </cell>
          <cell r="B9666">
            <v>0</v>
          </cell>
          <cell r="C9666">
            <v>0</v>
          </cell>
          <cell r="D9666">
            <v>0</v>
          </cell>
          <cell r="E9666">
            <v>0</v>
          </cell>
          <cell r="G9666">
            <v>0</v>
          </cell>
          <cell r="H9666">
            <v>0</v>
          </cell>
          <cell r="J9666">
            <v>0</v>
          </cell>
          <cell r="L9666">
            <v>0</v>
          </cell>
        </row>
        <row r="9667">
          <cell r="A9667">
            <v>0</v>
          </cell>
          <cell r="B9667">
            <v>0</v>
          </cell>
          <cell r="C9667">
            <v>0</v>
          </cell>
          <cell r="D9667">
            <v>0</v>
          </cell>
          <cell r="E9667">
            <v>0</v>
          </cell>
          <cell r="G9667">
            <v>0</v>
          </cell>
          <cell r="H9667">
            <v>0</v>
          </cell>
          <cell r="J9667">
            <v>0</v>
          </cell>
          <cell r="L9667">
            <v>0</v>
          </cell>
        </row>
        <row r="9668">
          <cell r="A9668">
            <v>0</v>
          </cell>
          <cell r="B9668">
            <v>0</v>
          </cell>
          <cell r="C9668">
            <v>0</v>
          </cell>
          <cell r="D9668">
            <v>0</v>
          </cell>
          <cell r="E9668">
            <v>0</v>
          </cell>
          <cell r="G9668">
            <v>0</v>
          </cell>
          <cell r="H9668">
            <v>0</v>
          </cell>
          <cell r="J9668">
            <v>0</v>
          </cell>
          <cell r="L9668">
            <v>0</v>
          </cell>
        </row>
        <row r="9669">
          <cell r="A9669">
            <v>0</v>
          </cell>
          <cell r="B9669">
            <v>0</v>
          </cell>
          <cell r="C9669">
            <v>0</v>
          </cell>
          <cell r="D9669">
            <v>0</v>
          </cell>
          <cell r="E9669">
            <v>0</v>
          </cell>
          <cell r="G9669">
            <v>0</v>
          </cell>
          <cell r="H9669">
            <v>0</v>
          </cell>
          <cell r="J9669">
            <v>0</v>
          </cell>
          <cell r="L9669">
            <v>0</v>
          </cell>
        </row>
        <row r="9670">
          <cell r="A9670">
            <v>0</v>
          </cell>
          <cell r="B9670">
            <v>0</v>
          </cell>
          <cell r="C9670">
            <v>0</v>
          </cell>
          <cell r="D9670">
            <v>0</v>
          </cell>
          <cell r="E9670">
            <v>0</v>
          </cell>
          <cell r="G9670">
            <v>0</v>
          </cell>
          <cell r="H9670">
            <v>0</v>
          </cell>
          <cell r="J9670">
            <v>0</v>
          </cell>
          <cell r="L9670">
            <v>0</v>
          </cell>
        </row>
        <row r="9671">
          <cell r="A9671">
            <v>0</v>
          </cell>
          <cell r="B9671">
            <v>0</v>
          </cell>
          <cell r="C9671">
            <v>0</v>
          </cell>
          <cell r="D9671">
            <v>0</v>
          </cell>
          <cell r="E9671">
            <v>0</v>
          </cell>
          <cell r="G9671">
            <v>0</v>
          </cell>
          <cell r="H9671">
            <v>0</v>
          </cell>
          <cell r="J9671">
            <v>0</v>
          </cell>
          <cell r="L9671">
            <v>0</v>
          </cell>
        </row>
        <row r="9672">
          <cell r="A9672">
            <v>0</v>
          </cell>
          <cell r="B9672">
            <v>0</v>
          </cell>
          <cell r="C9672">
            <v>0</v>
          </cell>
          <cell r="D9672">
            <v>0</v>
          </cell>
          <cell r="E9672">
            <v>0</v>
          </cell>
          <cell r="G9672">
            <v>0</v>
          </cell>
          <cell r="H9672">
            <v>0</v>
          </cell>
          <cell r="J9672">
            <v>0</v>
          </cell>
          <cell r="L9672">
            <v>0</v>
          </cell>
        </row>
        <row r="9673">
          <cell r="A9673">
            <v>0</v>
          </cell>
          <cell r="B9673">
            <v>0</v>
          </cell>
          <cell r="C9673">
            <v>0</v>
          </cell>
          <cell r="D9673">
            <v>0</v>
          </cell>
          <cell r="E9673">
            <v>0</v>
          </cell>
          <cell r="G9673">
            <v>0</v>
          </cell>
          <cell r="H9673">
            <v>0</v>
          </cell>
          <cell r="J9673">
            <v>0</v>
          </cell>
          <cell r="L9673">
            <v>0</v>
          </cell>
        </row>
        <row r="9674">
          <cell r="A9674">
            <v>0</v>
          </cell>
          <cell r="B9674">
            <v>0</v>
          </cell>
          <cell r="C9674">
            <v>0</v>
          </cell>
          <cell r="D9674">
            <v>0</v>
          </cell>
          <cell r="E9674">
            <v>0</v>
          </cell>
          <cell r="G9674">
            <v>0</v>
          </cell>
          <cell r="H9674">
            <v>0</v>
          </cell>
          <cell r="J9674">
            <v>0</v>
          </cell>
          <cell r="L9674">
            <v>0</v>
          </cell>
        </row>
        <row r="9675">
          <cell r="A9675">
            <v>0</v>
          </cell>
          <cell r="B9675">
            <v>0</v>
          </cell>
          <cell r="C9675">
            <v>0</v>
          </cell>
          <cell r="D9675">
            <v>0</v>
          </cell>
          <cell r="E9675">
            <v>0</v>
          </cell>
          <cell r="G9675">
            <v>0</v>
          </cell>
          <cell r="H9675">
            <v>0</v>
          </cell>
          <cell r="J9675">
            <v>0</v>
          </cell>
          <cell r="L9675">
            <v>0</v>
          </cell>
        </row>
        <row r="9676">
          <cell r="A9676">
            <v>0</v>
          </cell>
          <cell r="B9676">
            <v>0</v>
          </cell>
          <cell r="C9676">
            <v>0</v>
          </cell>
          <cell r="D9676">
            <v>0</v>
          </cell>
          <cell r="E9676">
            <v>0</v>
          </cell>
          <cell r="G9676">
            <v>0</v>
          </cell>
          <cell r="H9676">
            <v>0</v>
          </cell>
          <cell r="J9676">
            <v>0</v>
          </cell>
          <cell r="L9676">
            <v>0</v>
          </cell>
        </row>
        <row r="9677">
          <cell r="A9677">
            <v>0</v>
          </cell>
          <cell r="B9677">
            <v>0</v>
          </cell>
          <cell r="C9677">
            <v>0</v>
          </cell>
          <cell r="D9677">
            <v>0</v>
          </cell>
          <cell r="E9677">
            <v>0</v>
          </cell>
          <cell r="G9677">
            <v>0</v>
          </cell>
          <cell r="H9677">
            <v>0</v>
          </cell>
          <cell r="J9677">
            <v>0</v>
          </cell>
          <cell r="L9677">
            <v>0</v>
          </cell>
        </row>
        <row r="9678">
          <cell r="A9678">
            <v>0</v>
          </cell>
          <cell r="B9678">
            <v>0</v>
          </cell>
          <cell r="C9678">
            <v>0</v>
          </cell>
          <cell r="D9678">
            <v>0</v>
          </cell>
          <cell r="E9678">
            <v>0</v>
          </cell>
          <cell r="G9678">
            <v>0</v>
          </cell>
          <cell r="H9678">
            <v>0</v>
          </cell>
          <cell r="J9678">
            <v>0</v>
          </cell>
          <cell r="L9678">
            <v>0</v>
          </cell>
        </row>
        <row r="9679">
          <cell r="A9679">
            <v>0</v>
          </cell>
          <cell r="B9679">
            <v>0</v>
          </cell>
          <cell r="C9679">
            <v>0</v>
          </cell>
          <cell r="D9679">
            <v>0</v>
          </cell>
          <cell r="E9679">
            <v>0</v>
          </cell>
          <cell r="G9679">
            <v>0</v>
          </cell>
          <cell r="H9679">
            <v>0</v>
          </cell>
          <cell r="J9679">
            <v>0</v>
          </cell>
          <cell r="L9679">
            <v>0</v>
          </cell>
        </row>
        <row r="9680">
          <cell r="A9680">
            <v>0</v>
          </cell>
          <cell r="B9680">
            <v>0</v>
          </cell>
          <cell r="C9680">
            <v>0</v>
          </cell>
          <cell r="D9680">
            <v>0</v>
          </cell>
          <cell r="E9680">
            <v>0</v>
          </cell>
          <cell r="G9680">
            <v>0</v>
          </cell>
          <cell r="H9680">
            <v>0</v>
          </cell>
          <cell r="J9680">
            <v>0</v>
          </cell>
          <cell r="L9680">
            <v>0</v>
          </cell>
        </row>
        <row r="9681">
          <cell r="A9681">
            <v>0</v>
          </cell>
          <cell r="B9681">
            <v>0</v>
          </cell>
          <cell r="C9681">
            <v>0</v>
          </cell>
          <cell r="D9681">
            <v>0</v>
          </cell>
          <cell r="E9681">
            <v>0</v>
          </cell>
          <cell r="G9681">
            <v>0</v>
          </cell>
          <cell r="H9681">
            <v>0</v>
          </cell>
          <cell r="J9681">
            <v>0</v>
          </cell>
          <cell r="L9681">
            <v>0</v>
          </cell>
        </row>
        <row r="9682">
          <cell r="A9682">
            <v>0</v>
          </cell>
          <cell r="B9682">
            <v>0</v>
          </cell>
          <cell r="C9682">
            <v>0</v>
          </cell>
          <cell r="D9682">
            <v>0</v>
          </cell>
          <cell r="E9682">
            <v>0</v>
          </cell>
          <cell r="G9682">
            <v>0</v>
          </cell>
          <cell r="H9682">
            <v>0</v>
          </cell>
          <cell r="J9682">
            <v>0</v>
          </cell>
          <cell r="L9682">
            <v>0</v>
          </cell>
        </row>
        <row r="9683">
          <cell r="A9683">
            <v>0</v>
          </cell>
          <cell r="B9683">
            <v>0</v>
          </cell>
          <cell r="C9683">
            <v>0</v>
          </cell>
          <cell r="D9683">
            <v>0</v>
          </cell>
          <cell r="E9683">
            <v>0</v>
          </cell>
          <cell r="G9683">
            <v>0</v>
          </cell>
          <cell r="H9683">
            <v>0</v>
          </cell>
          <cell r="J9683">
            <v>0</v>
          </cell>
          <cell r="L9683">
            <v>0</v>
          </cell>
        </row>
        <row r="9684">
          <cell r="A9684">
            <v>0</v>
          </cell>
          <cell r="B9684">
            <v>0</v>
          </cell>
          <cell r="C9684">
            <v>0</v>
          </cell>
          <cell r="D9684">
            <v>0</v>
          </cell>
          <cell r="E9684">
            <v>0</v>
          </cell>
          <cell r="G9684">
            <v>0</v>
          </cell>
          <cell r="H9684">
            <v>0</v>
          </cell>
          <cell r="J9684">
            <v>0</v>
          </cell>
          <cell r="L9684">
            <v>0</v>
          </cell>
        </row>
        <row r="9685">
          <cell r="A9685">
            <v>0</v>
          </cell>
          <cell r="B9685">
            <v>0</v>
          </cell>
          <cell r="C9685">
            <v>0</v>
          </cell>
          <cell r="D9685">
            <v>0</v>
          </cell>
          <cell r="E9685">
            <v>0</v>
          </cell>
          <cell r="G9685">
            <v>0</v>
          </cell>
          <cell r="H9685">
            <v>0</v>
          </cell>
          <cell r="J9685">
            <v>0</v>
          </cell>
          <cell r="L9685">
            <v>0</v>
          </cell>
        </row>
        <row r="9686">
          <cell r="A9686">
            <v>0</v>
          </cell>
          <cell r="B9686">
            <v>0</v>
          </cell>
          <cell r="C9686">
            <v>0</v>
          </cell>
          <cell r="D9686">
            <v>0</v>
          </cell>
          <cell r="E9686">
            <v>0</v>
          </cell>
          <cell r="G9686">
            <v>0</v>
          </cell>
          <cell r="H9686">
            <v>0</v>
          </cell>
          <cell r="J9686">
            <v>0</v>
          </cell>
          <cell r="L9686">
            <v>0</v>
          </cell>
        </row>
        <row r="9687">
          <cell r="A9687">
            <v>0</v>
          </cell>
          <cell r="B9687">
            <v>0</v>
          </cell>
          <cell r="C9687">
            <v>0</v>
          </cell>
          <cell r="D9687">
            <v>0</v>
          </cell>
          <cell r="E9687">
            <v>0</v>
          </cell>
          <cell r="G9687">
            <v>0</v>
          </cell>
          <cell r="H9687">
            <v>0</v>
          </cell>
          <cell r="J9687">
            <v>0</v>
          </cell>
          <cell r="L9687">
            <v>0</v>
          </cell>
        </row>
        <row r="9688">
          <cell r="A9688">
            <v>0</v>
          </cell>
          <cell r="B9688">
            <v>0</v>
          </cell>
          <cell r="C9688">
            <v>0</v>
          </cell>
          <cell r="D9688">
            <v>0</v>
          </cell>
          <cell r="E9688">
            <v>0</v>
          </cell>
          <cell r="G9688">
            <v>0</v>
          </cell>
          <cell r="H9688">
            <v>0</v>
          </cell>
          <cell r="J9688">
            <v>0</v>
          </cell>
          <cell r="L9688">
            <v>0</v>
          </cell>
        </row>
        <row r="9689">
          <cell r="A9689">
            <v>0</v>
          </cell>
          <cell r="B9689">
            <v>0</v>
          </cell>
          <cell r="C9689">
            <v>0</v>
          </cell>
          <cell r="D9689">
            <v>0</v>
          </cell>
          <cell r="E9689">
            <v>0</v>
          </cell>
          <cell r="G9689">
            <v>0</v>
          </cell>
          <cell r="H9689">
            <v>0</v>
          </cell>
          <cell r="J9689">
            <v>0</v>
          </cell>
          <cell r="L9689">
            <v>0</v>
          </cell>
        </row>
        <row r="9690">
          <cell r="A9690">
            <v>0</v>
          </cell>
          <cell r="B9690">
            <v>0</v>
          </cell>
          <cell r="C9690">
            <v>0</v>
          </cell>
          <cell r="D9690">
            <v>0</v>
          </cell>
          <cell r="E9690">
            <v>0</v>
          </cell>
          <cell r="G9690">
            <v>0</v>
          </cell>
          <cell r="H9690">
            <v>0</v>
          </cell>
          <cell r="J9690">
            <v>0</v>
          </cell>
          <cell r="L9690">
            <v>0</v>
          </cell>
        </row>
        <row r="9691">
          <cell r="A9691">
            <v>0</v>
          </cell>
          <cell r="B9691">
            <v>0</v>
          </cell>
          <cell r="C9691">
            <v>0</v>
          </cell>
          <cell r="D9691">
            <v>0</v>
          </cell>
          <cell r="E9691">
            <v>0</v>
          </cell>
          <cell r="G9691">
            <v>0</v>
          </cell>
          <cell r="H9691">
            <v>0</v>
          </cell>
          <cell r="J9691">
            <v>0</v>
          </cell>
          <cell r="L9691">
            <v>0</v>
          </cell>
        </row>
        <row r="9692">
          <cell r="A9692">
            <v>0</v>
          </cell>
          <cell r="B9692">
            <v>0</v>
          </cell>
          <cell r="C9692">
            <v>0</v>
          </cell>
          <cell r="D9692">
            <v>0</v>
          </cell>
          <cell r="E9692">
            <v>0</v>
          </cell>
          <cell r="G9692">
            <v>0</v>
          </cell>
          <cell r="H9692">
            <v>0</v>
          </cell>
          <cell r="J9692">
            <v>0</v>
          </cell>
          <cell r="L9692">
            <v>0</v>
          </cell>
        </row>
        <row r="9693">
          <cell r="A9693">
            <v>0</v>
          </cell>
          <cell r="B9693">
            <v>0</v>
          </cell>
          <cell r="C9693">
            <v>0</v>
          </cell>
          <cell r="D9693">
            <v>0</v>
          </cell>
          <cell r="E9693">
            <v>0</v>
          </cell>
          <cell r="G9693">
            <v>0</v>
          </cell>
          <cell r="H9693">
            <v>0</v>
          </cell>
          <cell r="J9693">
            <v>0</v>
          </cell>
          <cell r="L9693">
            <v>0</v>
          </cell>
        </row>
        <row r="9694">
          <cell r="A9694">
            <v>0</v>
          </cell>
          <cell r="B9694">
            <v>0</v>
          </cell>
          <cell r="C9694">
            <v>0</v>
          </cell>
          <cell r="D9694">
            <v>0</v>
          </cell>
          <cell r="E9694">
            <v>0</v>
          </cell>
          <cell r="G9694">
            <v>0</v>
          </cell>
          <cell r="H9694">
            <v>0</v>
          </cell>
          <cell r="J9694">
            <v>0</v>
          </cell>
          <cell r="L9694">
            <v>0</v>
          </cell>
        </row>
        <row r="9695">
          <cell r="A9695">
            <v>0</v>
          </cell>
          <cell r="B9695">
            <v>0</v>
          </cell>
          <cell r="C9695">
            <v>0</v>
          </cell>
          <cell r="D9695">
            <v>0</v>
          </cell>
          <cell r="E9695">
            <v>0</v>
          </cell>
          <cell r="G9695">
            <v>0</v>
          </cell>
          <cell r="H9695">
            <v>0</v>
          </cell>
          <cell r="J9695">
            <v>0</v>
          </cell>
          <cell r="L9695">
            <v>0</v>
          </cell>
        </row>
        <row r="9696">
          <cell r="A9696">
            <v>0</v>
          </cell>
          <cell r="B9696">
            <v>0</v>
          </cell>
          <cell r="C9696">
            <v>0</v>
          </cell>
          <cell r="D9696">
            <v>0</v>
          </cell>
          <cell r="E9696">
            <v>0</v>
          </cell>
          <cell r="G9696">
            <v>0</v>
          </cell>
          <cell r="H9696">
            <v>0</v>
          </cell>
          <cell r="J9696">
            <v>0</v>
          </cell>
          <cell r="L9696">
            <v>0</v>
          </cell>
        </row>
        <row r="9697">
          <cell r="A9697">
            <v>0</v>
          </cell>
          <cell r="B9697">
            <v>0</v>
          </cell>
          <cell r="C9697">
            <v>0</v>
          </cell>
          <cell r="D9697">
            <v>0</v>
          </cell>
          <cell r="E9697">
            <v>0</v>
          </cell>
          <cell r="G9697">
            <v>0</v>
          </cell>
          <cell r="H9697">
            <v>0</v>
          </cell>
          <cell r="J9697">
            <v>0</v>
          </cell>
          <cell r="L9697">
            <v>0</v>
          </cell>
        </row>
        <row r="9698">
          <cell r="A9698">
            <v>0</v>
          </cell>
          <cell r="B9698">
            <v>0</v>
          </cell>
          <cell r="C9698">
            <v>0</v>
          </cell>
          <cell r="D9698">
            <v>0</v>
          </cell>
          <cell r="E9698">
            <v>0</v>
          </cell>
          <cell r="G9698">
            <v>0</v>
          </cell>
          <cell r="H9698">
            <v>0</v>
          </cell>
          <cell r="J9698">
            <v>0</v>
          </cell>
          <cell r="L9698">
            <v>0</v>
          </cell>
        </row>
        <row r="9699">
          <cell r="A9699">
            <v>0</v>
          </cell>
          <cell r="B9699">
            <v>0</v>
          </cell>
          <cell r="C9699">
            <v>0</v>
          </cell>
          <cell r="D9699">
            <v>0</v>
          </cell>
          <cell r="E9699">
            <v>0</v>
          </cell>
          <cell r="G9699">
            <v>0</v>
          </cell>
          <cell r="H9699">
            <v>0</v>
          </cell>
          <cell r="J9699">
            <v>0</v>
          </cell>
          <cell r="L9699">
            <v>0</v>
          </cell>
        </row>
        <row r="9700">
          <cell r="A9700">
            <v>0</v>
          </cell>
          <cell r="B9700">
            <v>0</v>
          </cell>
          <cell r="C9700">
            <v>0</v>
          </cell>
          <cell r="D9700">
            <v>0</v>
          </cell>
          <cell r="E9700">
            <v>0</v>
          </cell>
          <cell r="G9700">
            <v>0</v>
          </cell>
          <cell r="H9700">
            <v>0</v>
          </cell>
          <cell r="J9700">
            <v>0</v>
          </cell>
          <cell r="L9700">
            <v>0</v>
          </cell>
        </row>
        <row r="9701">
          <cell r="A9701">
            <v>0</v>
          </cell>
          <cell r="B9701">
            <v>0</v>
          </cell>
          <cell r="C9701">
            <v>0</v>
          </cell>
          <cell r="D9701">
            <v>0</v>
          </cell>
          <cell r="E9701">
            <v>0</v>
          </cell>
          <cell r="G9701">
            <v>0</v>
          </cell>
          <cell r="H9701">
            <v>0</v>
          </cell>
          <cell r="J9701">
            <v>0</v>
          </cell>
          <cell r="L9701">
            <v>0</v>
          </cell>
        </row>
        <row r="9702">
          <cell r="A9702">
            <v>0</v>
          </cell>
          <cell r="B9702">
            <v>0</v>
          </cell>
          <cell r="C9702">
            <v>0</v>
          </cell>
          <cell r="D9702">
            <v>0</v>
          </cell>
          <cell r="E9702">
            <v>0</v>
          </cell>
          <cell r="G9702">
            <v>0</v>
          </cell>
          <cell r="H9702">
            <v>0</v>
          </cell>
          <cell r="J9702">
            <v>0</v>
          </cell>
          <cell r="L9702">
            <v>0</v>
          </cell>
        </row>
        <row r="9703">
          <cell r="A9703">
            <v>0</v>
          </cell>
          <cell r="B9703">
            <v>0</v>
          </cell>
          <cell r="C9703">
            <v>0</v>
          </cell>
          <cell r="D9703">
            <v>0</v>
          </cell>
          <cell r="E9703">
            <v>0</v>
          </cell>
          <cell r="G9703">
            <v>0</v>
          </cell>
          <cell r="H9703">
            <v>0</v>
          </cell>
          <cell r="J9703">
            <v>0</v>
          </cell>
          <cell r="L9703">
            <v>0</v>
          </cell>
        </row>
        <row r="9704">
          <cell r="A9704">
            <v>0</v>
          </cell>
          <cell r="B9704">
            <v>0</v>
          </cell>
          <cell r="C9704">
            <v>0</v>
          </cell>
          <cell r="D9704">
            <v>0</v>
          </cell>
          <cell r="E9704">
            <v>0</v>
          </cell>
          <cell r="G9704">
            <v>0</v>
          </cell>
          <cell r="H9704">
            <v>0</v>
          </cell>
          <cell r="J9704">
            <v>0</v>
          </cell>
          <cell r="L9704">
            <v>0</v>
          </cell>
        </row>
        <row r="9705">
          <cell r="A9705">
            <v>0</v>
          </cell>
          <cell r="B9705">
            <v>0</v>
          </cell>
          <cell r="C9705">
            <v>0</v>
          </cell>
          <cell r="D9705">
            <v>0</v>
          </cell>
          <cell r="E9705">
            <v>0</v>
          </cell>
          <cell r="G9705">
            <v>0</v>
          </cell>
          <cell r="H9705">
            <v>0</v>
          </cell>
          <cell r="J9705">
            <v>0</v>
          </cell>
          <cell r="L9705">
            <v>0</v>
          </cell>
        </row>
        <row r="9706">
          <cell r="A9706">
            <v>0</v>
          </cell>
          <cell r="B9706">
            <v>0</v>
          </cell>
          <cell r="C9706">
            <v>0</v>
          </cell>
          <cell r="D9706">
            <v>0</v>
          </cell>
          <cell r="E9706">
            <v>0</v>
          </cell>
          <cell r="G9706">
            <v>0</v>
          </cell>
          <cell r="H9706">
            <v>0</v>
          </cell>
          <cell r="J9706">
            <v>0</v>
          </cell>
          <cell r="L9706">
            <v>0</v>
          </cell>
        </row>
        <row r="9707">
          <cell r="A9707">
            <v>0</v>
          </cell>
          <cell r="B9707">
            <v>0</v>
          </cell>
          <cell r="C9707">
            <v>0</v>
          </cell>
          <cell r="D9707">
            <v>0</v>
          </cell>
          <cell r="E9707">
            <v>0</v>
          </cell>
          <cell r="G9707">
            <v>0</v>
          </cell>
          <cell r="H9707">
            <v>0</v>
          </cell>
          <cell r="J9707">
            <v>0</v>
          </cell>
          <cell r="L9707">
            <v>0</v>
          </cell>
        </row>
        <row r="9708">
          <cell r="A9708">
            <v>0</v>
          </cell>
          <cell r="B9708">
            <v>0</v>
          </cell>
          <cell r="C9708">
            <v>0</v>
          </cell>
          <cell r="D9708">
            <v>0</v>
          </cell>
          <cell r="E9708">
            <v>0</v>
          </cell>
          <cell r="G9708">
            <v>0</v>
          </cell>
          <cell r="H9708">
            <v>0</v>
          </cell>
          <cell r="J9708">
            <v>0</v>
          </cell>
          <cell r="L9708">
            <v>0</v>
          </cell>
        </row>
        <row r="9709">
          <cell r="A9709">
            <v>0</v>
          </cell>
          <cell r="B9709">
            <v>0</v>
          </cell>
          <cell r="C9709">
            <v>0</v>
          </cell>
          <cell r="D9709">
            <v>0</v>
          </cell>
          <cell r="E9709">
            <v>0</v>
          </cell>
          <cell r="G9709">
            <v>0</v>
          </cell>
          <cell r="H9709">
            <v>0</v>
          </cell>
          <cell r="J9709">
            <v>0</v>
          </cell>
          <cell r="L9709">
            <v>0</v>
          </cell>
        </row>
        <row r="9710">
          <cell r="A9710">
            <v>0</v>
          </cell>
          <cell r="B9710">
            <v>0</v>
          </cell>
          <cell r="C9710">
            <v>0</v>
          </cell>
          <cell r="D9710">
            <v>0</v>
          </cell>
          <cell r="E9710">
            <v>0</v>
          </cell>
          <cell r="G9710">
            <v>0</v>
          </cell>
          <cell r="H9710">
            <v>0</v>
          </cell>
          <cell r="J9710">
            <v>0</v>
          </cell>
          <cell r="L9710">
            <v>0</v>
          </cell>
        </row>
        <row r="9711">
          <cell r="A9711">
            <v>0</v>
          </cell>
          <cell r="B9711">
            <v>0</v>
          </cell>
          <cell r="C9711">
            <v>0</v>
          </cell>
          <cell r="D9711">
            <v>0</v>
          </cell>
          <cell r="E9711">
            <v>0</v>
          </cell>
          <cell r="G9711">
            <v>0</v>
          </cell>
          <cell r="H9711">
            <v>0</v>
          </cell>
          <cell r="J9711">
            <v>0</v>
          </cell>
          <cell r="L9711">
            <v>0</v>
          </cell>
        </row>
        <row r="9712">
          <cell r="A9712">
            <v>0</v>
          </cell>
          <cell r="B9712">
            <v>0</v>
          </cell>
          <cell r="C9712">
            <v>0</v>
          </cell>
          <cell r="D9712">
            <v>0</v>
          </cell>
          <cell r="E9712">
            <v>0</v>
          </cell>
          <cell r="G9712">
            <v>0</v>
          </cell>
          <cell r="H9712">
            <v>0</v>
          </cell>
          <cell r="J9712">
            <v>0</v>
          </cell>
          <cell r="L9712">
            <v>0</v>
          </cell>
        </row>
        <row r="9713">
          <cell r="A9713">
            <v>0</v>
          </cell>
          <cell r="B9713">
            <v>0</v>
          </cell>
          <cell r="C9713">
            <v>0</v>
          </cell>
          <cell r="D9713">
            <v>0</v>
          </cell>
          <cell r="E9713">
            <v>0</v>
          </cell>
          <cell r="G9713">
            <v>0</v>
          </cell>
          <cell r="H9713">
            <v>0</v>
          </cell>
          <cell r="J9713">
            <v>0</v>
          </cell>
          <cell r="L9713">
            <v>0</v>
          </cell>
        </row>
        <row r="9714">
          <cell r="A9714">
            <v>0</v>
          </cell>
          <cell r="B9714">
            <v>0</v>
          </cell>
          <cell r="C9714">
            <v>0</v>
          </cell>
          <cell r="D9714">
            <v>0</v>
          </cell>
          <cell r="E9714">
            <v>0</v>
          </cell>
          <cell r="G9714">
            <v>0</v>
          </cell>
          <cell r="H9714">
            <v>0</v>
          </cell>
          <cell r="J9714">
            <v>0</v>
          </cell>
          <cell r="L9714">
            <v>0</v>
          </cell>
        </row>
        <row r="9715">
          <cell r="A9715">
            <v>0</v>
          </cell>
          <cell r="B9715">
            <v>0</v>
          </cell>
          <cell r="C9715">
            <v>0</v>
          </cell>
          <cell r="D9715">
            <v>0</v>
          </cell>
          <cell r="E9715">
            <v>0</v>
          </cell>
          <cell r="G9715">
            <v>0</v>
          </cell>
          <cell r="H9715">
            <v>0</v>
          </cell>
          <cell r="J9715">
            <v>0</v>
          </cell>
          <cell r="L9715">
            <v>0</v>
          </cell>
        </row>
        <row r="9716">
          <cell r="A9716">
            <v>0</v>
          </cell>
          <cell r="B9716">
            <v>0</v>
          </cell>
          <cell r="C9716">
            <v>0</v>
          </cell>
          <cell r="D9716">
            <v>0</v>
          </cell>
          <cell r="E9716">
            <v>0</v>
          </cell>
          <cell r="G9716">
            <v>0</v>
          </cell>
          <cell r="H9716">
            <v>0</v>
          </cell>
          <cell r="J9716">
            <v>0</v>
          </cell>
          <cell r="L9716">
            <v>0</v>
          </cell>
        </row>
        <row r="9717">
          <cell r="A9717">
            <v>0</v>
          </cell>
          <cell r="B9717">
            <v>0</v>
          </cell>
          <cell r="C9717">
            <v>0</v>
          </cell>
          <cell r="D9717">
            <v>0</v>
          </cell>
          <cell r="E9717">
            <v>0</v>
          </cell>
          <cell r="G9717">
            <v>0</v>
          </cell>
          <cell r="H9717">
            <v>0</v>
          </cell>
          <cell r="J9717">
            <v>0</v>
          </cell>
          <cell r="L9717">
            <v>0</v>
          </cell>
        </row>
        <row r="9718">
          <cell r="A9718">
            <v>0</v>
          </cell>
          <cell r="B9718">
            <v>0</v>
          </cell>
          <cell r="C9718">
            <v>0</v>
          </cell>
          <cell r="D9718">
            <v>0</v>
          </cell>
          <cell r="E9718">
            <v>0</v>
          </cell>
          <cell r="G9718">
            <v>0</v>
          </cell>
          <cell r="H9718">
            <v>0</v>
          </cell>
          <cell r="J9718">
            <v>0</v>
          </cell>
          <cell r="L9718">
            <v>0</v>
          </cell>
        </row>
        <row r="9719">
          <cell r="A9719">
            <v>0</v>
          </cell>
          <cell r="B9719">
            <v>0</v>
          </cell>
          <cell r="C9719">
            <v>0</v>
          </cell>
          <cell r="D9719">
            <v>0</v>
          </cell>
          <cell r="E9719">
            <v>0</v>
          </cell>
          <cell r="G9719">
            <v>0</v>
          </cell>
          <cell r="H9719">
            <v>0</v>
          </cell>
          <cell r="J9719">
            <v>0</v>
          </cell>
          <cell r="L9719">
            <v>0</v>
          </cell>
        </row>
        <row r="9720">
          <cell r="A9720">
            <v>0</v>
          </cell>
          <cell r="B9720">
            <v>0</v>
          </cell>
          <cell r="C9720">
            <v>0</v>
          </cell>
          <cell r="D9720">
            <v>0</v>
          </cell>
          <cell r="E9720">
            <v>0</v>
          </cell>
          <cell r="G9720">
            <v>0</v>
          </cell>
          <cell r="H9720">
            <v>0</v>
          </cell>
          <cell r="J9720">
            <v>0</v>
          </cell>
          <cell r="L9720">
            <v>0</v>
          </cell>
        </row>
        <row r="9721">
          <cell r="A9721">
            <v>0</v>
          </cell>
          <cell r="B9721">
            <v>0</v>
          </cell>
          <cell r="C9721">
            <v>0</v>
          </cell>
          <cell r="D9721">
            <v>0</v>
          </cell>
          <cell r="E9721">
            <v>0</v>
          </cell>
          <cell r="G9721">
            <v>0</v>
          </cell>
          <cell r="H9721">
            <v>0</v>
          </cell>
          <cell r="J9721">
            <v>0</v>
          </cell>
          <cell r="L9721">
            <v>0</v>
          </cell>
        </row>
        <row r="9722">
          <cell r="A9722">
            <v>0</v>
          </cell>
          <cell r="B9722">
            <v>0</v>
          </cell>
          <cell r="C9722">
            <v>0</v>
          </cell>
          <cell r="D9722">
            <v>0</v>
          </cell>
          <cell r="E9722">
            <v>0</v>
          </cell>
          <cell r="G9722">
            <v>0</v>
          </cell>
          <cell r="H9722">
            <v>0</v>
          </cell>
          <cell r="J9722">
            <v>0</v>
          </cell>
          <cell r="L9722">
            <v>0</v>
          </cell>
        </row>
        <row r="9723">
          <cell r="A9723">
            <v>0</v>
          </cell>
          <cell r="B9723">
            <v>0</v>
          </cell>
          <cell r="C9723">
            <v>0</v>
          </cell>
          <cell r="D9723">
            <v>0</v>
          </cell>
          <cell r="E9723">
            <v>0</v>
          </cell>
          <cell r="G9723">
            <v>0</v>
          </cell>
          <cell r="H9723">
            <v>0</v>
          </cell>
          <cell r="J9723">
            <v>0</v>
          </cell>
          <cell r="L9723">
            <v>0</v>
          </cell>
        </row>
        <row r="9724">
          <cell r="A9724">
            <v>0</v>
          </cell>
          <cell r="B9724">
            <v>0</v>
          </cell>
          <cell r="C9724">
            <v>0</v>
          </cell>
          <cell r="D9724">
            <v>0</v>
          </cell>
          <cell r="E9724">
            <v>0</v>
          </cell>
          <cell r="G9724">
            <v>0</v>
          </cell>
          <cell r="H9724">
            <v>0</v>
          </cell>
          <cell r="J9724">
            <v>0</v>
          </cell>
          <cell r="L9724">
            <v>0</v>
          </cell>
        </row>
        <row r="9725">
          <cell r="A9725">
            <v>0</v>
          </cell>
          <cell r="B9725">
            <v>0</v>
          </cell>
          <cell r="C9725">
            <v>0</v>
          </cell>
          <cell r="D9725">
            <v>0</v>
          </cell>
          <cell r="E9725">
            <v>0</v>
          </cell>
          <cell r="G9725">
            <v>0</v>
          </cell>
          <cell r="H9725">
            <v>0</v>
          </cell>
          <cell r="J9725">
            <v>0</v>
          </cell>
          <cell r="L9725">
            <v>0</v>
          </cell>
        </row>
        <row r="9726">
          <cell r="A9726">
            <v>0</v>
          </cell>
          <cell r="B9726">
            <v>0</v>
          </cell>
          <cell r="C9726">
            <v>0</v>
          </cell>
          <cell r="D9726">
            <v>0</v>
          </cell>
          <cell r="E9726">
            <v>0</v>
          </cell>
          <cell r="G9726">
            <v>0</v>
          </cell>
          <cell r="H9726">
            <v>0</v>
          </cell>
          <cell r="J9726">
            <v>0</v>
          </cell>
          <cell r="L9726">
            <v>0</v>
          </cell>
        </row>
        <row r="9727">
          <cell r="A9727">
            <v>0</v>
          </cell>
          <cell r="B9727">
            <v>0</v>
          </cell>
          <cell r="C9727">
            <v>0</v>
          </cell>
          <cell r="D9727">
            <v>0</v>
          </cell>
          <cell r="E9727">
            <v>0</v>
          </cell>
          <cell r="G9727">
            <v>0</v>
          </cell>
          <cell r="H9727">
            <v>0</v>
          </cell>
          <cell r="J9727">
            <v>0</v>
          </cell>
          <cell r="L9727">
            <v>0</v>
          </cell>
        </row>
        <row r="9728">
          <cell r="A9728">
            <v>0</v>
          </cell>
          <cell r="B9728">
            <v>0</v>
          </cell>
          <cell r="C9728">
            <v>0</v>
          </cell>
          <cell r="D9728">
            <v>0</v>
          </cell>
          <cell r="E9728">
            <v>0</v>
          </cell>
          <cell r="G9728">
            <v>0</v>
          </cell>
          <cell r="H9728">
            <v>0</v>
          </cell>
          <cell r="J9728">
            <v>0</v>
          </cell>
          <cell r="L9728">
            <v>0</v>
          </cell>
        </row>
        <row r="9729">
          <cell r="A9729">
            <v>0</v>
          </cell>
          <cell r="B9729">
            <v>0</v>
          </cell>
          <cell r="C9729">
            <v>0</v>
          </cell>
          <cell r="D9729">
            <v>0</v>
          </cell>
          <cell r="E9729">
            <v>0</v>
          </cell>
          <cell r="G9729">
            <v>0</v>
          </cell>
          <cell r="H9729">
            <v>0</v>
          </cell>
          <cell r="J9729">
            <v>0</v>
          </cell>
          <cell r="L9729">
            <v>0</v>
          </cell>
        </row>
        <row r="9730">
          <cell r="A9730">
            <v>0</v>
          </cell>
          <cell r="B9730">
            <v>0</v>
          </cell>
          <cell r="C9730">
            <v>0</v>
          </cell>
          <cell r="D9730">
            <v>0</v>
          </cell>
          <cell r="E9730">
            <v>0</v>
          </cell>
          <cell r="G9730">
            <v>0</v>
          </cell>
          <cell r="H9730">
            <v>0</v>
          </cell>
          <cell r="J9730">
            <v>0</v>
          </cell>
          <cell r="L9730">
            <v>0</v>
          </cell>
        </row>
        <row r="9731">
          <cell r="A9731">
            <v>0</v>
          </cell>
          <cell r="B9731">
            <v>0</v>
          </cell>
          <cell r="C9731">
            <v>0</v>
          </cell>
          <cell r="D9731">
            <v>0</v>
          </cell>
          <cell r="E9731">
            <v>0</v>
          </cell>
          <cell r="G9731">
            <v>0</v>
          </cell>
          <cell r="H9731">
            <v>0</v>
          </cell>
          <cell r="J9731">
            <v>0</v>
          </cell>
          <cell r="L9731">
            <v>0</v>
          </cell>
        </row>
        <row r="9732">
          <cell r="A9732">
            <v>0</v>
          </cell>
          <cell r="B9732">
            <v>0</v>
          </cell>
          <cell r="C9732">
            <v>0</v>
          </cell>
          <cell r="D9732">
            <v>0</v>
          </cell>
          <cell r="E9732">
            <v>0</v>
          </cell>
          <cell r="G9732">
            <v>0</v>
          </cell>
          <cell r="H9732">
            <v>0</v>
          </cell>
          <cell r="J9732">
            <v>0</v>
          </cell>
          <cell r="L9732">
            <v>0</v>
          </cell>
        </row>
        <row r="9733">
          <cell r="A9733">
            <v>0</v>
          </cell>
          <cell r="B9733">
            <v>0</v>
          </cell>
          <cell r="C9733">
            <v>0</v>
          </cell>
          <cell r="D9733">
            <v>0</v>
          </cell>
          <cell r="E9733">
            <v>0</v>
          </cell>
          <cell r="G9733">
            <v>0</v>
          </cell>
          <cell r="H9733">
            <v>0</v>
          </cell>
          <cell r="J9733">
            <v>0</v>
          </cell>
          <cell r="L9733">
            <v>0</v>
          </cell>
        </row>
        <row r="9734">
          <cell r="A9734">
            <v>0</v>
          </cell>
          <cell r="B9734">
            <v>0</v>
          </cell>
          <cell r="C9734">
            <v>0</v>
          </cell>
          <cell r="D9734">
            <v>0</v>
          </cell>
          <cell r="E9734">
            <v>0</v>
          </cell>
          <cell r="G9734">
            <v>0</v>
          </cell>
          <cell r="H9734">
            <v>0</v>
          </cell>
          <cell r="J9734">
            <v>0</v>
          </cell>
          <cell r="L9734">
            <v>0</v>
          </cell>
        </row>
        <row r="9735">
          <cell r="A9735">
            <v>0</v>
          </cell>
          <cell r="B9735">
            <v>0</v>
          </cell>
          <cell r="C9735">
            <v>0</v>
          </cell>
          <cell r="D9735">
            <v>0</v>
          </cell>
          <cell r="E9735">
            <v>0</v>
          </cell>
          <cell r="G9735">
            <v>0</v>
          </cell>
          <cell r="H9735">
            <v>0</v>
          </cell>
          <cell r="J9735">
            <v>0</v>
          </cell>
          <cell r="L9735">
            <v>0</v>
          </cell>
        </row>
        <row r="9736">
          <cell r="A9736">
            <v>0</v>
          </cell>
          <cell r="B9736">
            <v>0</v>
          </cell>
          <cell r="C9736">
            <v>0</v>
          </cell>
          <cell r="D9736">
            <v>0</v>
          </cell>
          <cell r="E9736">
            <v>0</v>
          </cell>
          <cell r="G9736">
            <v>0</v>
          </cell>
          <cell r="H9736">
            <v>0</v>
          </cell>
          <cell r="J9736">
            <v>0</v>
          </cell>
          <cell r="L9736">
            <v>0</v>
          </cell>
        </row>
        <row r="9737">
          <cell r="A9737">
            <v>0</v>
          </cell>
          <cell r="B9737">
            <v>0</v>
          </cell>
          <cell r="C9737">
            <v>0</v>
          </cell>
          <cell r="D9737">
            <v>0</v>
          </cell>
          <cell r="E9737">
            <v>0</v>
          </cell>
          <cell r="G9737">
            <v>0</v>
          </cell>
          <cell r="H9737">
            <v>0</v>
          </cell>
          <cell r="J9737">
            <v>0</v>
          </cell>
          <cell r="L9737">
            <v>0</v>
          </cell>
        </row>
        <row r="9738">
          <cell r="A9738">
            <v>0</v>
          </cell>
          <cell r="B9738">
            <v>0</v>
          </cell>
          <cell r="C9738">
            <v>0</v>
          </cell>
          <cell r="D9738">
            <v>0</v>
          </cell>
          <cell r="E9738">
            <v>0</v>
          </cell>
          <cell r="G9738">
            <v>0</v>
          </cell>
          <cell r="H9738">
            <v>0</v>
          </cell>
          <cell r="J9738">
            <v>0</v>
          </cell>
          <cell r="L9738">
            <v>0</v>
          </cell>
        </row>
        <row r="9739">
          <cell r="A9739">
            <v>0</v>
          </cell>
          <cell r="B9739">
            <v>0</v>
          </cell>
          <cell r="C9739">
            <v>0</v>
          </cell>
          <cell r="D9739">
            <v>0</v>
          </cell>
          <cell r="E9739">
            <v>0</v>
          </cell>
          <cell r="G9739">
            <v>0</v>
          </cell>
          <cell r="H9739">
            <v>0</v>
          </cell>
          <cell r="J9739">
            <v>0</v>
          </cell>
          <cell r="L9739">
            <v>0</v>
          </cell>
        </row>
        <row r="9740">
          <cell r="A9740">
            <v>0</v>
          </cell>
          <cell r="B9740">
            <v>0</v>
          </cell>
          <cell r="C9740">
            <v>0</v>
          </cell>
          <cell r="D9740">
            <v>0</v>
          </cell>
          <cell r="E9740">
            <v>0</v>
          </cell>
          <cell r="G9740">
            <v>0</v>
          </cell>
          <cell r="H9740">
            <v>0</v>
          </cell>
          <cell r="J9740">
            <v>0</v>
          </cell>
          <cell r="L9740">
            <v>0</v>
          </cell>
        </row>
        <row r="9741">
          <cell r="A9741">
            <v>0</v>
          </cell>
          <cell r="B9741">
            <v>0</v>
          </cell>
          <cell r="C9741">
            <v>0</v>
          </cell>
          <cell r="D9741">
            <v>0</v>
          </cell>
          <cell r="E9741">
            <v>0</v>
          </cell>
          <cell r="G9741">
            <v>0</v>
          </cell>
          <cell r="H9741">
            <v>0</v>
          </cell>
          <cell r="J9741">
            <v>0</v>
          </cell>
          <cell r="L9741">
            <v>0</v>
          </cell>
        </row>
        <row r="9742">
          <cell r="A9742">
            <v>0</v>
          </cell>
          <cell r="B9742">
            <v>0</v>
          </cell>
          <cell r="C9742">
            <v>0</v>
          </cell>
          <cell r="D9742">
            <v>0</v>
          </cell>
          <cell r="E9742">
            <v>0</v>
          </cell>
          <cell r="G9742">
            <v>0</v>
          </cell>
          <cell r="H9742">
            <v>0</v>
          </cell>
          <cell r="J9742">
            <v>0</v>
          </cell>
          <cell r="L9742">
            <v>0</v>
          </cell>
        </row>
        <row r="9743">
          <cell r="A9743">
            <v>0</v>
          </cell>
          <cell r="B9743">
            <v>0</v>
          </cell>
          <cell r="C9743">
            <v>0</v>
          </cell>
          <cell r="D9743">
            <v>0</v>
          </cell>
          <cell r="E9743">
            <v>0</v>
          </cell>
          <cell r="G9743">
            <v>0</v>
          </cell>
          <cell r="H9743">
            <v>0</v>
          </cell>
          <cell r="J9743">
            <v>0</v>
          </cell>
          <cell r="L9743">
            <v>0</v>
          </cell>
        </row>
        <row r="9744">
          <cell r="A9744">
            <v>0</v>
          </cell>
          <cell r="B9744">
            <v>0</v>
          </cell>
          <cell r="C9744">
            <v>0</v>
          </cell>
          <cell r="D9744">
            <v>0</v>
          </cell>
          <cell r="E9744">
            <v>0</v>
          </cell>
          <cell r="G9744">
            <v>0</v>
          </cell>
          <cell r="H9744">
            <v>0</v>
          </cell>
          <cell r="J9744">
            <v>0</v>
          </cell>
          <cell r="L9744">
            <v>0</v>
          </cell>
        </row>
        <row r="9745">
          <cell r="A9745">
            <v>0</v>
          </cell>
          <cell r="B9745">
            <v>0</v>
          </cell>
          <cell r="C9745">
            <v>0</v>
          </cell>
          <cell r="D9745">
            <v>0</v>
          </cell>
          <cell r="E9745">
            <v>0</v>
          </cell>
          <cell r="G9745">
            <v>0</v>
          </cell>
          <cell r="H9745">
            <v>0</v>
          </cell>
          <cell r="J9745">
            <v>0</v>
          </cell>
          <cell r="L9745">
            <v>0</v>
          </cell>
        </row>
        <row r="9746">
          <cell r="A9746">
            <v>0</v>
          </cell>
          <cell r="B9746">
            <v>0</v>
          </cell>
          <cell r="C9746">
            <v>0</v>
          </cell>
          <cell r="D9746">
            <v>0</v>
          </cell>
          <cell r="E9746">
            <v>0</v>
          </cell>
          <cell r="G9746">
            <v>0</v>
          </cell>
          <cell r="H9746">
            <v>0</v>
          </cell>
          <cell r="J9746">
            <v>0</v>
          </cell>
          <cell r="L9746">
            <v>0</v>
          </cell>
        </row>
        <row r="9747">
          <cell r="A9747">
            <v>0</v>
          </cell>
          <cell r="B9747">
            <v>0</v>
          </cell>
          <cell r="C9747">
            <v>0</v>
          </cell>
          <cell r="D9747">
            <v>0</v>
          </cell>
          <cell r="E9747">
            <v>0</v>
          </cell>
          <cell r="G9747">
            <v>0</v>
          </cell>
          <cell r="H9747">
            <v>0</v>
          </cell>
          <cell r="J9747">
            <v>0</v>
          </cell>
          <cell r="L9747">
            <v>0</v>
          </cell>
        </row>
        <row r="9748">
          <cell r="A9748">
            <v>0</v>
          </cell>
          <cell r="B9748">
            <v>0</v>
          </cell>
          <cell r="C9748">
            <v>0</v>
          </cell>
          <cell r="D9748">
            <v>0</v>
          </cell>
          <cell r="E9748">
            <v>0</v>
          </cell>
          <cell r="G9748">
            <v>0</v>
          </cell>
          <cell r="H9748">
            <v>0</v>
          </cell>
          <cell r="J9748">
            <v>0</v>
          </cell>
          <cell r="L9748">
            <v>0</v>
          </cell>
        </row>
        <row r="9749">
          <cell r="A9749">
            <v>0</v>
          </cell>
          <cell r="B9749">
            <v>0</v>
          </cell>
          <cell r="C9749">
            <v>0</v>
          </cell>
          <cell r="D9749">
            <v>0</v>
          </cell>
          <cell r="E9749">
            <v>0</v>
          </cell>
          <cell r="G9749">
            <v>0</v>
          </cell>
          <cell r="H9749">
            <v>0</v>
          </cell>
          <cell r="J9749">
            <v>0</v>
          </cell>
          <cell r="L9749">
            <v>0</v>
          </cell>
        </row>
        <row r="9750">
          <cell r="A9750">
            <v>0</v>
          </cell>
          <cell r="B9750">
            <v>0</v>
          </cell>
          <cell r="C9750">
            <v>0</v>
          </cell>
          <cell r="D9750">
            <v>0</v>
          </cell>
          <cell r="E9750">
            <v>0</v>
          </cell>
          <cell r="G9750">
            <v>0</v>
          </cell>
          <cell r="H9750">
            <v>0</v>
          </cell>
          <cell r="J9750">
            <v>0</v>
          </cell>
          <cell r="L9750">
            <v>0</v>
          </cell>
        </row>
        <row r="9751">
          <cell r="A9751">
            <v>0</v>
          </cell>
          <cell r="B9751">
            <v>0</v>
          </cell>
          <cell r="C9751">
            <v>0</v>
          </cell>
          <cell r="D9751">
            <v>0</v>
          </cell>
          <cell r="E9751">
            <v>0</v>
          </cell>
          <cell r="G9751">
            <v>0</v>
          </cell>
          <cell r="H9751">
            <v>0</v>
          </cell>
          <cell r="J9751">
            <v>0</v>
          </cell>
          <cell r="L9751">
            <v>0</v>
          </cell>
        </row>
        <row r="9752">
          <cell r="A9752">
            <v>0</v>
          </cell>
          <cell r="B9752">
            <v>0</v>
          </cell>
          <cell r="C9752">
            <v>0</v>
          </cell>
          <cell r="D9752">
            <v>0</v>
          </cell>
          <cell r="E9752">
            <v>0</v>
          </cell>
          <cell r="G9752">
            <v>0</v>
          </cell>
          <cell r="H9752">
            <v>0</v>
          </cell>
          <cell r="J9752">
            <v>0</v>
          </cell>
          <cell r="L9752">
            <v>0</v>
          </cell>
        </row>
        <row r="9753">
          <cell r="A9753">
            <v>0</v>
          </cell>
          <cell r="B9753">
            <v>0</v>
          </cell>
          <cell r="C9753">
            <v>0</v>
          </cell>
          <cell r="D9753">
            <v>0</v>
          </cell>
          <cell r="E9753">
            <v>0</v>
          </cell>
          <cell r="G9753">
            <v>0</v>
          </cell>
          <cell r="H9753">
            <v>0</v>
          </cell>
          <cell r="J9753">
            <v>0</v>
          </cell>
          <cell r="L9753">
            <v>0</v>
          </cell>
        </row>
        <row r="9754">
          <cell r="A9754">
            <v>0</v>
          </cell>
          <cell r="B9754">
            <v>0</v>
          </cell>
          <cell r="C9754">
            <v>0</v>
          </cell>
          <cell r="D9754">
            <v>0</v>
          </cell>
          <cell r="E9754">
            <v>0</v>
          </cell>
          <cell r="G9754">
            <v>0</v>
          </cell>
          <cell r="H9754">
            <v>0</v>
          </cell>
          <cell r="J9754">
            <v>0</v>
          </cell>
          <cell r="L9754">
            <v>0</v>
          </cell>
        </row>
        <row r="9755">
          <cell r="A9755">
            <v>0</v>
          </cell>
          <cell r="B9755">
            <v>0</v>
          </cell>
          <cell r="C9755">
            <v>0</v>
          </cell>
          <cell r="D9755">
            <v>0</v>
          </cell>
          <cell r="E9755">
            <v>0</v>
          </cell>
          <cell r="G9755">
            <v>0</v>
          </cell>
          <cell r="H9755">
            <v>0</v>
          </cell>
          <cell r="J9755">
            <v>0</v>
          </cell>
          <cell r="L9755">
            <v>0</v>
          </cell>
        </row>
        <row r="9756">
          <cell r="A9756">
            <v>0</v>
          </cell>
          <cell r="B9756">
            <v>0</v>
          </cell>
          <cell r="C9756">
            <v>0</v>
          </cell>
          <cell r="D9756">
            <v>0</v>
          </cell>
          <cell r="E9756">
            <v>0</v>
          </cell>
          <cell r="G9756">
            <v>0</v>
          </cell>
          <cell r="H9756">
            <v>0</v>
          </cell>
          <cell r="J9756">
            <v>0</v>
          </cell>
          <cell r="L9756">
            <v>0</v>
          </cell>
        </row>
        <row r="9757">
          <cell r="A9757">
            <v>0</v>
          </cell>
          <cell r="B9757">
            <v>0</v>
          </cell>
          <cell r="C9757">
            <v>0</v>
          </cell>
          <cell r="D9757">
            <v>0</v>
          </cell>
          <cell r="E9757">
            <v>0</v>
          </cell>
          <cell r="G9757">
            <v>0</v>
          </cell>
          <cell r="H9757">
            <v>0</v>
          </cell>
          <cell r="J9757">
            <v>0</v>
          </cell>
          <cell r="L9757">
            <v>0</v>
          </cell>
        </row>
        <row r="9758">
          <cell r="A9758">
            <v>0</v>
          </cell>
          <cell r="B9758">
            <v>0</v>
          </cell>
          <cell r="C9758">
            <v>0</v>
          </cell>
          <cell r="D9758">
            <v>0</v>
          </cell>
          <cell r="E9758">
            <v>0</v>
          </cell>
          <cell r="G9758">
            <v>0</v>
          </cell>
          <cell r="H9758">
            <v>0</v>
          </cell>
          <cell r="J9758">
            <v>0</v>
          </cell>
          <cell r="L9758">
            <v>0</v>
          </cell>
        </row>
        <row r="9759">
          <cell r="A9759">
            <v>0</v>
          </cell>
          <cell r="B9759">
            <v>0</v>
          </cell>
          <cell r="C9759">
            <v>0</v>
          </cell>
          <cell r="D9759">
            <v>0</v>
          </cell>
          <cell r="E9759">
            <v>0</v>
          </cell>
          <cell r="G9759">
            <v>0</v>
          </cell>
          <cell r="H9759">
            <v>0</v>
          </cell>
          <cell r="J9759">
            <v>0</v>
          </cell>
          <cell r="L9759">
            <v>0</v>
          </cell>
        </row>
        <row r="9760">
          <cell r="A9760">
            <v>0</v>
          </cell>
          <cell r="B9760">
            <v>0</v>
          </cell>
          <cell r="C9760">
            <v>0</v>
          </cell>
          <cell r="D9760">
            <v>0</v>
          </cell>
          <cell r="E9760">
            <v>0</v>
          </cell>
          <cell r="G9760">
            <v>0</v>
          </cell>
          <cell r="H9760">
            <v>0</v>
          </cell>
          <cell r="J9760">
            <v>0</v>
          </cell>
          <cell r="L9760">
            <v>0</v>
          </cell>
        </row>
        <row r="9761">
          <cell r="A9761">
            <v>0</v>
          </cell>
          <cell r="B9761">
            <v>0</v>
          </cell>
          <cell r="C9761">
            <v>0</v>
          </cell>
          <cell r="D9761">
            <v>0</v>
          </cell>
          <cell r="E9761">
            <v>0</v>
          </cell>
          <cell r="G9761">
            <v>0</v>
          </cell>
          <cell r="H9761">
            <v>0</v>
          </cell>
          <cell r="J9761">
            <v>0</v>
          </cell>
          <cell r="L9761">
            <v>0</v>
          </cell>
        </row>
        <row r="9762">
          <cell r="A9762">
            <v>0</v>
          </cell>
          <cell r="B9762">
            <v>0</v>
          </cell>
          <cell r="C9762">
            <v>0</v>
          </cell>
          <cell r="D9762">
            <v>0</v>
          </cell>
          <cell r="E9762">
            <v>0</v>
          </cell>
          <cell r="G9762">
            <v>0</v>
          </cell>
          <cell r="H9762">
            <v>0</v>
          </cell>
          <cell r="J9762">
            <v>0</v>
          </cell>
          <cell r="L9762">
            <v>0</v>
          </cell>
        </row>
        <row r="9763">
          <cell r="A9763">
            <v>0</v>
          </cell>
          <cell r="B9763">
            <v>0</v>
          </cell>
          <cell r="C9763">
            <v>0</v>
          </cell>
          <cell r="D9763">
            <v>0</v>
          </cell>
          <cell r="E9763">
            <v>0</v>
          </cell>
          <cell r="G9763">
            <v>0</v>
          </cell>
          <cell r="H9763">
            <v>0</v>
          </cell>
          <cell r="J9763">
            <v>0</v>
          </cell>
          <cell r="L9763">
            <v>0</v>
          </cell>
        </row>
        <row r="9764">
          <cell r="A9764">
            <v>0</v>
          </cell>
          <cell r="B9764">
            <v>0</v>
          </cell>
          <cell r="C9764">
            <v>0</v>
          </cell>
          <cell r="D9764">
            <v>0</v>
          </cell>
          <cell r="E9764">
            <v>0</v>
          </cell>
          <cell r="G9764">
            <v>0</v>
          </cell>
          <cell r="H9764">
            <v>0</v>
          </cell>
          <cell r="J9764">
            <v>0</v>
          </cell>
          <cell r="L9764">
            <v>0</v>
          </cell>
        </row>
        <row r="9765">
          <cell r="A9765">
            <v>0</v>
          </cell>
          <cell r="B9765">
            <v>0</v>
          </cell>
          <cell r="C9765">
            <v>0</v>
          </cell>
          <cell r="D9765">
            <v>0</v>
          </cell>
          <cell r="E9765">
            <v>0</v>
          </cell>
          <cell r="G9765">
            <v>0</v>
          </cell>
          <cell r="H9765">
            <v>0</v>
          </cell>
          <cell r="J9765">
            <v>0</v>
          </cell>
          <cell r="L9765">
            <v>0</v>
          </cell>
        </row>
        <row r="9766">
          <cell r="A9766">
            <v>0</v>
          </cell>
          <cell r="B9766">
            <v>0</v>
          </cell>
          <cell r="C9766">
            <v>0</v>
          </cell>
          <cell r="D9766">
            <v>0</v>
          </cell>
          <cell r="E9766">
            <v>0</v>
          </cell>
          <cell r="G9766">
            <v>0</v>
          </cell>
          <cell r="H9766">
            <v>0</v>
          </cell>
          <cell r="J9766">
            <v>0</v>
          </cell>
          <cell r="L9766">
            <v>0</v>
          </cell>
        </row>
        <row r="9767">
          <cell r="A9767">
            <v>0</v>
          </cell>
          <cell r="B9767">
            <v>0</v>
          </cell>
          <cell r="C9767">
            <v>0</v>
          </cell>
          <cell r="D9767">
            <v>0</v>
          </cell>
          <cell r="E9767">
            <v>0</v>
          </cell>
          <cell r="G9767">
            <v>0</v>
          </cell>
          <cell r="H9767">
            <v>0</v>
          </cell>
          <cell r="J9767">
            <v>0</v>
          </cell>
          <cell r="L9767">
            <v>0</v>
          </cell>
        </row>
        <row r="9768">
          <cell r="A9768">
            <v>0</v>
          </cell>
          <cell r="B9768">
            <v>0</v>
          </cell>
          <cell r="C9768">
            <v>0</v>
          </cell>
          <cell r="D9768">
            <v>0</v>
          </cell>
          <cell r="E9768">
            <v>0</v>
          </cell>
          <cell r="G9768">
            <v>0</v>
          </cell>
          <cell r="H9768">
            <v>0</v>
          </cell>
          <cell r="J9768">
            <v>0</v>
          </cell>
          <cell r="L9768">
            <v>0</v>
          </cell>
        </row>
        <row r="9769">
          <cell r="A9769">
            <v>0</v>
          </cell>
          <cell r="B9769">
            <v>0</v>
          </cell>
          <cell r="C9769">
            <v>0</v>
          </cell>
          <cell r="D9769">
            <v>0</v>
          </cell>
          <cell r="E9769">
            <v>0</v>
          </cell>
          <cell r="G9769">
            <v>0</v>
          </cell>
          <cell r="H9769">
            <v>0</v>
          </cell>
          <cell r="J9769">
            <v>0</v>
          </cell>
          <cell r="L9769">
            <v>0</v>
          </cell>
        </row>
        <row r="9770">
          <cell r="A9770">
            <v>0</v>
          </cell>
          <cell r="B9770">
            <v>0</v>
          </cell>
          <cell r="C9770">
            <v>0</v>
          </cell>
          <cell r="D9770">
            <v>0</v>
          </cell>
          <cell r="E9770">
            <v>0</v>
          </cell>
          <cell r="G9770">
            <v>0</v>
          </cell>
          <cell r="H9770">
            <v>0</v>
          </cell>
          <cell r="J9770">
            <v>0</v>
          </cell>
          <cell r="L9770">
            <v>0</v>
          </cell>
        </row>
        <row r="9771">
          <cell r="A9771">
            <v>0</v>
          </cell>
          <cell r="B9771">
            <v>0</v>
          </cell>
          <cell r="C9771">
            <v>0</v>
          </cell>
          <cell r="D9771">
            <v>0</v>
          </cell>
          <cell r="E9771">
            <v>0</v>
          </cell>
          <cell r="G9771">
            <v>0</v>
          </cell>
          <cell r="H9771">
            <v>0</v>
          </cell>
          <cell r="J9771">
            <v>0</v>
          </cell>
          <cell r="L9771">
            <v>0</v>
          </cell>
        </row>
        <row r="9772">
          <cell r="A9772">
            <v>0</v>
          </cell>
          <cell r="B9772">
            <v>0</v>
          </cell>
          <cell r="C9772">
            <v>0</v>
          </cell>
          <cell r="D9772">
            <v>0</v>
          </cell>
          <cell r="E9772">
            <v>0</v>
          </cell>
          <cell r="G9772">
            <v>0</v>
          </cell>
          <cell r="H9772">
            <v>0</v>
          </cell>
          <cell r="J9772">
            <v>0</v>
          </cell>
          <cell r="L9772">
            <v>0</v>
          </cell>
        </row>
        <row r="9773">
          <cell r="A9773">
            <v>0</v>
          </cell>
          <cell r="B9773">
            <v>0</v>
          </cell>
          <cell r="C9773">
            <v>0</v>
          </cell>
          <cell r="D9773">
            <v>0</v>
          </cell>
          <cell r="E9773">
            <v>0</v>
          </cell>
          <cell r="G9773">
            <v>0</v>
          </cell>
          <cell r="H9773">
            <v>0</v>
          </cell>
          <cell r="J9773">
            <v>0</v>
          </cell>
          <cell r="L9773">
            <v>0</v>
          </cell>
        </row>
        <row r="9774">
          <cell r="A9774">
            <v>0</v>
          </cell>
          <cell r="B9774">
            <v>0</v>
          </cell>
          <cell r="C9774">
            <v>0</v>
          </cell>
          <cell r="D9774">
            <v>0</v>
          </cell>
          <cell r="E9774">
            <v>0</v>
          </cell>
          <cell r="G9774">
            <v>0</v>
          </cell>
          <cell r="H9774">
            <v>0</v>
          </cell>
          <cell r="J9774">
            <v>0</v>
          </cell>
          <cell r="L9774">
            <v>0</v>
          </cell>
        </row>
        <row r="9775">
          <cell r="A9775">
            <v>0</v>
          </cell>
          <cell r="B9775">
            <v>0</v>
          </cell>
          <cell r="C9775">
            <v>0</v>
          </cell>
          <cell r="D9775">
            <v>0</v>
          </cell>
          <cell r="E9775">
            <v>0</v>
          </cell>
          <cell r="G9775">
            <v>0</v>
          </cell>
          <cell r="H9775">
            <v>0</v>
          </cell>
          <cell r="J9775">
            <v>0</v>
          </cell>
          <cell r="L9775">
            <v>0</v>
          </cell>
        </row>
        <row r="9776">
          <cell r="A9776">
            <v>0</v>
          </cell>
          <cell r="B9776">
            <v>0</v>
          </cell>
          <cell r="C9776">
            <v>0</v>
          </cell>
          <cell r="D9776">
            <v>0</v>
          </cell>
          <cell r="E9776">
            <v>0</v>
          </cell>
          <cell r="G9776">
            <v>0</v>
          </cell>
          <cell r="H9776">
            <v>0</v>
          </cell>
          <cell r="J9776">
            <v>0</v>
          </cell>
          <cell r="L9776">
            <v>0</v>
          </cell>
        </row>
        <row r="9777">
          <cell r="A9777">
            <v>0</v>
          </cell>
          <cell r="B9777">
            <v>0</v>
          </cell>
          <cell r="C9777">
            <v>0</v>
          </cell>
          <cell r="D9777">
            <v>0</v>
          </cell>
          <cell r="E9777">
            <v>0</v>
          </cell>
          <cell r="G9777">
            <v>0</v>
          </cell>
          <cell r="H9777">
            <v>0</v>
          </cell>
          <cell r="J9777">
            <v>0</v>
          </cell>
          <cell r="L9777">
            <v>0</v>
          </cell>
        </row>
        <row r="9778">
          <cell r="A9778">
            <v>0</v>
          </cell>
          <cell r="B9778">
            <v>0</v>
          </cell>
          <cell r="C9778">
            <v>0</v>
          </cell>
          <cell r="D9778">
            <v>0</v>
          </cell>
          <cell r="E9778">
            <v>0</v>
          </cell>
          <cell r="G9778">
            <v>0</v>
          </cell>
          <cell r="H9778">
            <v>0</v>
          </cell>
          <cell r="J9778">
            <v>0</v>
          </cell>
          <cell r="L9778">
            <v>0</v>
          </cell>
        </row>
        <row r="9779">
          <cell r="A9779">
            <v>0</v>
          </cell>
          <cell r="B9779">
            <v>0</v>
          </cell>
          <cell r="C9779">
            <v>0</v>
          </cell>
          <cell r="D9779">
            <v>0</v>
          </cell>
          <cell r="E9779">
            <v>0</v>
          </cell>
          <cell r="G9779">
            <v>0</v>
          </cell>
          <cell r="H9779">
            <v>0</v>
          </cell>
          <cell r="J9779">
            <v>0</v>
          </cell>
          <cell r="L9779">
            <v>0</v>
          </cell>
        </row>
        <row r="9780">
          <cell r="A9780">
            <v>0</v>
          </cell>
          <cell r="B9780">
            <v>0</v>
          </cell>
          <cell r="C9780">
            <v>0</v>
          </cell>
          <cell r="D9780">
            <v>0</v>
          </cell>
          <cell r="E9780">
            <v>0</v>
          </cell>
          <cell r="G9780">
            <v>0</v>
          </cell>
          <cell r="H9780">
            <v>0</v>
          </cell>
          <cell r="J9780">
            <v>0</v>
          </cell>
          <cell r="L9780">
            <v>0</v>
          </cell>
        </row>
        <row r="9781">
          <cell r="A9781">
            <v>0</v>
          </cell>
          <cell r="B9781">
            <v>0</v>
          </cell>
          <cell r="C9781">
            <v>0</v>
          </cell>
          <cell r="D9781">
            <v>0</v>
          </cell>
          <cell r="E9781">
            <v>0</v>
          </cell>
          <cell r="G9781">
            <v>0</v>
          </cell>
          <cell r="H9781">
            <v>0</v>
          </cell>
          <cell r="J9781">
            <v>0</v>
          </cell>
          <cell r="L9781">
            <v>0</v>
          </cell>
        </row>
        <row r="9782">
          <cell r="A9782">
            <v>0</v>
          </cell>
          <cell r="B9782">
            <v>0</v>
          </cell>
          <cell r="C9782">
            <v>0</v>
          </cell>
          <cell r="D9782">
            <v>0</v>
          </cell>
          <cell r="E9782">
            <v>0</v>
          </cell>
          <cell r="G9782">
            <v>0</v>
          </cell>
          <cell r="H9782">
            <v>0</v>
          </cell>
          <cell r="J9782">
            <v>0</v>
          </cell>
          <cell r="L9782">
            <v>0</v>
          </cell>
        </row>
        <row r="9783">
          <cell r="A9783">
            <v>0</v>
          </cell>
          <cell r="B9783">
            <v>0</v>
          </cell>
          <cell r="C9783">
            <v>0</v>
          </cell>
          <cell r="D9783">
            <v>0</v>
          </cell>
          <cell r="E9783">
            <v>0</v>
          </cell>
          <cell r="G9783">
            <v>0</v>
          </cell>
          <cell r="H9783">
            <v>0</v>
          </cell>
          <cell r="J9783">
            <v>0</v>
          </cell>
          <cell r="L9783">
            <v>0</v>
          </cell>
        </row>
        <row r="9784">
          <cell r="A9784">
            <v>0</v>
          </cell>
          <cell r="B9784">
            <v>0</v>
          </cell>
          <cell r="C9784">
            <v>0</v>
          </cell>
          <cell r="D9784">
            <v>0</v>
          </cell>
          <cell r="E9784">
            <v>0</v>
          </cell>
          <cell r="G9784">
            <v>0</v>
          </cell>
          <cell r="H9784">
            <v>0</v>
          </cell>
          <cell r="J9784">
            <v>0</v>
          </cell>
          <cell r="L9784">
            <v>0</v>
          </cell>
        </row>
        <row r="9785">
          <cell r="A9785">
            <v>0</v>
          </cell>
          <cell r="B9785">
            <v>0</v>
          </cell>
          <cell r="C9785">
            <v>0</v>
          </cell>
          <cell r="D9785">
            <v>0</v>
          </cell>
          <cell r="E9785">
            <v>0</v>
          </cell>
          <cell r="G9785">
            <v>0</v>
          </cell>
          <cell r="H9785">
            <v>0</v>
          </cell>
          <cell r="J9785">
            <v>0</v>
          </cell>
          <cell r="L9785">
            <v>0</v>
          </cell>
        </row>
        <row r="9786">
          <cell r="A9786">
            <v>0</v>
          </cell>
          <cell r="B9786">
            <v>0</v>
          </cell>
          <cell r="C9786">
            <v>0</v>
          </cell>
          <cell r="D9786">
            <v>0</v>
          </cell>
          <cell r="E9786">
            <v>0</v>
          </cell>
          <cell r="G9786">
            <v>0</v>
          </cell>
          <cell r="H9786">
            <v>0</v>
          </cell>
          <cell r="J9786">
            <v>0</v>
          </cell>
          <cell r="L9786">
            <v>0</v>
          </cell>
        </row>
        <row r="9787">
          <cell r="A9787">
            <v>0</v>
          </cell>
          <cell r="B9787">
            <v>0</v>
          </cell>
          <cell r="C9787">
            <v>0</v>
          </cell>
          <cell r="D9787">
            <v>0</v>
          </cell>
          <cell r="E9787">
            <v>0</v>
          </cell>
          <cell r="G9787">
            <v>0</v>
          </cell>
          <cell r="H9787">
            <v>0</v>
          </cell>
          <cell r="J9787">
            <v>0</v>
          </cell>
          <cell r="L9787">
            <v>0</v>
          </cell>
        </row>
        <row r="9788">
          <cell r="A9788">
            <v>0</v>
          </cell>
          <cell r="B9788">
            <v>0</v>
          </cell>
          <cell r="C9788">
            <v>0</v>
          </cell>
          <cell r="D9788">
            <v>0</v>
          </cell>
          <cell r="E9788">
            <v>0</v>
          </cell>
          <cell r="G9788">
            <v>0</v>
          </cell>
          <cell r="H9788">
            <v>0</v>
          </cell>
          <cell r="J9788">
            <v>0</v>
          </cell>
          <cell r="L9788">
            <v>0</v>
          </cell>
        </row>
        <row r="9789">
          <cell r="A9789">
            <v>0</v>
          </cell>
          <cell r="B9789">
            <v>0</v>
          </cell>
          <cell r="C9789">
            <v>0</v>
          </cell>
          <cell r="D9789">
            <v>0</v>
          </cell>
          <cell r="E9789">
            <v>0</v>
          </cell>
          <cell r="G9789">
            <v>0</v>
          </cell>
          <cell r="H9789">
            <v>0</v>
          </cell>
          <cell r="J9789">
            <v>0</v>
          </cell>
          <cell r="L9789">
            <v>0</v>
          </cell>
        </row>
        <row r="9790">
          <cell r="A9790">
            <v>0</v>
          </cell>
          <cell r="B9790">
            <v>0</v>
          </cell>
          <cell r="C9790">
            <v>0</v>
          </cell>
          <cell r="D9790">
            <v>0</v>
          </cell>
          <cell r="E9790">
            <v>0</v>
          </cell>
          <cell r="G9790">
            <v>0</v>
          </cell>
          <cell r="H9790">
            <v>0</v>
          </cell>
          <cell r="J9790">
            <v>0</v>
          </cell>
          <cell r="L9790">
            <v>0</v>
          </cell>
        </row>
        <row r="9791">
          <cell r="A9791">
            <v>0</v>
          </cell>
          <cell r="B9791">
            <v>0</v>
          </cell>
          <cell r="C9791">
            <v>0</v>
          </cell>
          <cell r="D9791">
            <v>0</v>
          </cell>
          <cell r="E9791">
            <v>0</v>
          </cell>
          <cell r="G9791">
            <v>0</v>
          </cell>
          <cell r="H9791">
            <v>0</v>
          </cell>
          <cell r="J9791">
            <v>0</v>
          </cell>
          <cell r="L9791">
            <v>0</v>
          </cell>
        </row>
        <row r="9792">
          <cell r="A9792">
            <v>0</v>
          </cell>
          <cell r="B9792">
            <v>0</v>
          </cell>
          <cell r="C9792">
            <v>0</v>
          </cell>
          <cell r="D9792">
            <v>0</v>
          </cell>
          <cell r="E9792">
            <v>0</v>
          </cell>
          <cell r="G9792">
            <v>0</v>
          </cell>
          <cell r="H9792">
            <v>0</v>
          </cell>
          <cell r="J9792">
            <v>0</v>
          </cell>
          <cell r="L9792">
            <v>0</v>
          </cell>
        </row>
        <row r="9793">
          <cell r="A9793">
            <v>0</v>
          </cell>
          <cell r="B9793">
            <v>0</v>
          </cell>
          <cell r="C9793">
            <v>0</v>
          </cell>
          <cell r="D9793">
            <v>0</v>
          </cell>
          <cell r="E9793">
            <v>0</v>
          </cell>
          <cell r="G9793">
            <v>0</v>
          </cell>
          <cell r="H9793">
            <v>0</v>
          </cell>
          <cell r="J9793">
            <v>0</v>
          </cell>
          <cell r="L9793">
            <v>0</v>
          </cell>
        </row>
      </sheetData>
      <sheetData sheetId="6">
        <row r="2">
          <cell r="B2" t="str">
            <v>Model</v>
          </cell>
          <cell r="C2" t="str">
            <v>Remark</v>
          </cell>
        </row>
        <row r="3">
          <cell r="B3" t="str">
            <v>BP580</v>
          </cell>
          <cell r="C3" t="str">
            <v>Old</v>
          </cell>
          <cell r="G3" t="str">
            <v>A</v>
          </cell>
        </row>
        <row r="4">
          <cell r="B4" t="str">
            <v>BT280</v>
          </cell>
          <cell r="C4" t="str">
            <v>Old</v>
          </cell>
          <cell r="G4" t="str">
            <v>B</v>
          </cell>
        </row>
        <row r="5">
          <cell r="B5" t="str">
            <v>BT285</v>
          </cell>
          <cell r="C5" t="str">
            <v>Old</v>
          </cell>
          <cell r="G5" t="str">
            <v>All</v>
          </cell>
        </row>
        <row r="6">
          <cell r="B6" t="str">
            <v>BT350</v>
          </cell>
          <cell r="C6" t="str">
            <v>Old</v>
          </cell>
        </row>
        <row r="7">
          <cell r="B7" t="str">
            <v>BT385</v>
          </cell>
          <cell r="C7" t="str">
            <v>Old</v>
          </cell>
        </row>
        <row r="8">
          <cell r="B8" t="str">
            <v>BT580</v>
          </cell>
          <cell r="C8" t="str">
            <v>Old</v>
          </cell>
        </row>
        <row r="9">
          <cell r="B9" t="str">
            <v>BT710</v>
          </cell>
          <cell r="C9" t="str">
            <v>Old</v>
          </cell>
        </row>
        <row r="10">
          <cell r="B10" t="str">
            <v>BT715</v>
          </cell>
          <cell r="C10" t="str">
            <v>Old</v>
          </cell>
        </row>
        <row r="11">
          <cell r="B11" t="str">
            <v>BT810</v>
          </cell>
          <cell r="C11" t="str">
            <v>Old</v>
          </cell>
        </row>
        <row r="12">
          <cell r="B12" t="str">
            <v>BT820</v>
          </cell>
          <cell r="C12" t="str">
            <v>Old</v>
          </cell>
        </row>
        <row r="13">
          <cell r="B13" t="str">
            <v>CG930</v>
          </cell>
          <cell r="C13" t="str">
            <v>Old</v>
          </cell>
        </row>
        <row r="14">
          <cell r="B14" t="str">
            <v>CG935</v>
          </cell>
          <cell r="C14" t="str">
            <v>Old</v>
          </cell>
        </row>
        <row r="15">
          <cell r="B15" t="str">
            <v>FT810</v>
          </cell>
          <cell r="C15" t="str">
            <v>Old</v>
          </cell>
        </row>
        <row r="16">
          <cell r="B16" t="str">
            <v>FT820</v>
          </cell>
          <cell r="C16" t="str">
            <v>Old</v>
          </cell>
        </row>
        <row r="17">
          <cell r="B17" t="str">
            <v>J105</v>
          </cell>
          <cell r="C17" t="str">
            <v>Old</v>
          </cell>
        </row>
        <row r="18">
          <cell r="B18" t="str">
            <v>J120</v>
          </cell>
          <cell r="C18" t="str">
            <v>Old</v>
          </cell>
        </row>
        <row r="19">
          <cell r="B19" t="str">
            <v>J320</v>
          </cell>
          <cell r="C19" t="str">
            <v>Old</v>
          </cell>
        </row>
        <row r="20">
          <cell r="B20" t="str">
            <v>J530</v>
          </cell>
          <cell r="C20" t="str">
            <v>Old</v>
          </cell>
        </row>
        <row r="21">
          <cell r="B21" t="str">
            <v>J730</v>
          </cell>
          <cell r="C21" t="str">
            <v>Old</v>
          </cell>
        </row>
        <row r="22">
          <cell r="B22" t="str">
            <v>PG950</v>
          </cell>
          <cell r="C22" t="str">
            <v>Old Silicon</v>
          </cell>
        </row>
        <row r="23">
          <cell r="B23" t="str">
            <v>PG955</v>
          </cell>
          <cell r="C23" t="str">
            <v>Old Silicon</v>
          </cell>
        </row>
        <row r="24">
          <cell r="B24" t="str">
            <v>PG965</v>
          </cell>
          <cell r="C24" t="str">
            <v>New Silicon</v>
          </cell>
        </row>
        <row r="25">
          <cell r="B25" t="str">
            <v>QG930</v>
          </cell>
          <cell r="C25" t="str">
            <v>Old</v>
          </cell>
        </row>
        <row r="26">
          <cell r="B26" t="str">
            <v>QG935</v>
          </cell>
          <cell r="C26" t="str">
            <v>Old</v>
          </cell>
        </row>
        <row r="27">
          <cell r="B27" t="str">
            <v>W627</v>
          </cell>
          <cell r="C27" t="str">
            <v>Old</v>
          </cell>
        </row>
        <row r="28">
          <cell r="B28" t="str">
            <v>W700</v>
          </cell>
          <cell r="C28" t="str">
            <v>Old</v>
          </cell>
        </row>
        <row r="29">
          <cell r="B29" t="str">
            <v>W728</v>
          </cell>
          <cell r="C29" t="str">
            <v>Old</v>
          </cell>
        </row>
        <row r="30">
          <cell r="B30" t="str">
            <v>WA510</v>
          </cell>
          <cell r="C30" t="str">
            <v>Old</v>
          </cell>
        </row>
        <row r="31">
          <cell r="B31" t="str">
            <v>WG930</v>
          </cell>
          <cell r="C31" t="str">
            <v>Old</v>
          </cell>
        </row>
        <row r="32">
          <cell r="B32" t="str">
            <v>WG935</v>
          </cell>
          <cell r="C32" t="str">
            <v>Old</v>
          </cell>
        </row>
        <row r="33">
          <cell r="B33" t="str">
            <v>ZA510</v>
          </cell>
          <cell r="C33" t="str">
            <v>Old</v>
          </cell>
        </row>
        <row r="34">
          <cell r="B34" t="str">
            <v>ZA520</v>
          </cell>
          <cell r="C34" t="str">
            <v>Old</v>
          </cell>
        </row>
        <row r="35">
          <cell r="B35" t="str">
            <v>ZA720</v>
          </cell>
          <cell r="C35" t="str">
            <v>Old</v>
          </cell>
        </row>
        <row r="36">
          <cell r="B36" t="str">
            <v>ZG930</v>
          </cell>
          <cell r="C36" t="str">
            <v>Old</v>
          </cell>
        </row>
        <row r="37">
          <cell r="B37" t="str">
            <v>ZG935</v>
          </cell>
          <cell r="C37" t="str">
            <v>Old</v>
          </cell>
        </row>
        <row r="38">
          <cell r="B38" t="str">
            <v>ZG950</v>
          </cell>
          <cell r="C38" t="str">
            <v>Old</v>
          </cell>
        </row>
        <row r="39">
          <cell r="B39" t="str">
            <v>ZG955</v>
          </cell>
          <cell r="C39" t="str">
            <v>Old</v>
          </cell>
        </row>
        <row r="40">
          <cell r="B40" t="str">
            <v>ZG960</v>
          </cell>
          <cell r="C40" t="str">
            <v>New</v>
          </cell>
        </row>
        <row r="41">
          <cell r="B41" t="str">
            <v>ZG965</v>
          </cell>
          <cell r="C41" t="str">
            <v>New</v>
          </cell>
        </row>
        <row r="42">
          <cell r="B42" t="str">
            <v>ZN930</v>
          </cell>
          <cell r="C42" t="str">
            <v>Old</v>
          </cell>
        </row>
        <row r="43">
          <cell r="B43" t="str">
            <v>ZN935</v>
          </cell>
          <cell r="C43" t="str">
            <v>Old</v>
          </cell>
        </row>
        <row r="44">
          <cell r="B44" t="str">
            <v>ZN950</v>
          </cell>
          <cell r="C44" t="str">
            <v>Old</v>
          </cell>
        </row>
        <row r="45">
          <cell r="B45" t="str">
            <v>All</v>
          </cell>
          <cell r="C45" t="str">
            <v>Old</v>
          </cell>
        </row>
        <row r="46">
          <cell r="B46">
            <v>0</v>
          </cell>
          <cell r="C46">
            <v>0</v>
          </cell>
        </row>
        <row r="47">
          <cell r="B47">
            <v>0</v>
          </cell>
          <cell r="C47">
            <v>0</v>
          </cell>
        </row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0</v>
          </cell>
          <cell r="C52">
            <v>0</v>
          </cell>
        </row>
        <row r="53">
          <cell r="B53">
            <v>0</v>
          </cell>
          <cell r="C53">
            <v>0</v>
          </cell>
        </row>
        <row r="54">
          <cell r="B54">
            <v>0</v>
          </cell>
          <cell r="C54">
            <v>0</v>
          </cell>
        </row>
        <row r="55">
          <cell r="B55">
            <v>0</v>
          </cell>
          <cell r="C55">
            <v>0</v>
          </cell>
        </row>
        <row r="56">
          <cell r="B56">
            <v>0</v>
          </cell>
          <cell r="C56">
            <v>0</v>
          </cell>
        </row>
        <row r="57">
          <cell r="B57">
            <v>0</v>
          </cell>
          <cell r="C57">
            <v>0</v>
          </cell>
        </row>
        <row r="58">
          <cell r="B58">
            <v>0</v>
          </cell>
          <cell r="C58">
            <v>0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 01"/>
      <sheetName val="Report 02"/>
      <sheetName val="Sheet3"/>
      <sheetName val="Sheet1"/>
      <sheetName val="Raw Data"/>
      <sheetName val="Inform"/>
      <sheetName val="Sheet2"/>
      <sheetName val="Sheet4"/>
      <sheetName val="직행율 보고서-불량유형 축소 data M11 2023 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ion Plan Status"/>
      <sheetName val="Total LG Plan DEC"/>
      <sheetName val="WM"/>
      <sheetName val="WM27in"/>
      <sheetName val="ModelApply 27inchs"/>
      <sheetName val="Total LG Plan"/>
      <sheetName val="Production Plan"/>
      <sheetName val="Sheet2"/>
      <sheetName val="AVERAGE"/>
      <sheetName val="Matrix"/>
      <sheetName val="Sheet1"/>
      <sheetName val="Calendar"/>
      <sheetName val="List_control"/>
    </sheetNames>
    <sheetDataSet>
      <sheetData sheetId="0"/>
      <sheetData sheetId="1"/>
      <sheetData sheetId="2"/>
      <sheetData sheetId="3"/>
      <sheetData sheetId="4">
        <row r="5">
          <cell r="F5" t="str">
            <v>WT1301CW.ABWEVUS</v>
          </cell>
          <cell r="G5" t="str">
            <v>WT1901CW.ABWEVUS</v>
          </cell>
          <cell r="H5" t="str">
            <v>WT1501CW.ABWEVUS</v>
          </cell>
          <cell r="I5" t="str">
            <v>WT5270CW.ABWEVUS</v>
          </cell>
          <cell r="J5" t="str">
            <v>WT1701CW.ABWEVUS</v>
          </cell>
          <cell r="K5" t="str">
            <v>WT1701CV.ASSEVUS</v>
          </cell>
          <cell r="L5" t="str">
            <v>WT1801HVA.ASSEVUS</v>
          </cell>
          <cell r="M5" t="str">
            <v>WT1801HWA.ABWEVUS</v>
          </cell>
          <cell r="N5" t="str">
            <v>WT7200CW.ABWEVUS</v>
          </cell>
          <cell r="O5" t="str">
            <v>WT1501CW.ABWEECI</v>
          </cell>
          <cell r="P5" t="str">
            <v>WT1901CK.ABSEVUS</v>
          </cell>
          <cell r="Q5" t="str">
            <v>WT5270CW.ABWEGSP</v>
          </cell>
          <cell r="R5" t="str">
            <v>WT1901CK.ABSEECI</v>
          </cell>
          <cell r="S5" t="str">
            <v>WT21VSS6.ASSECOL</v>
          </cell>
          <cell r="T5" t="str">
            <v>WT1150CW.ABWEVUS</v>
          </cell>
          <cell r="U5" t="str">
            <v>WT7200CW.ABWEECI</v>
          </cell>
          <cell r="V5" t="str">
            <v>WT21SS6.AFSELAT</v>
          </cell>
          <cell r="W5" t="str">
            <v>WT25WT6.ABWELAT</v>
          </cell>
          <cell r="X5" t="str">
            <v>WT21VSS6.ASSELAT</v>
          </cell>
          <cell r="Y5" t="str">
            <v>WT21WS6.ABWELAT</v>
          </cell>
          <cell r="Z5" t="str">
            <v>WT1150CW.ABWEECI</v>
          </cell>
          <cell r="AA5" t="str">
            <v>WT21VSS6.ASSPECL</v>
          </cell>
          <cell r="AB5" t="str">
            <v>T2721SSAV.ASSPGST</v>
          </cell>
          <cell r="AC5" t="str">
            <v>WTG1432WHF.ABWREAP</v>
          </cell>
          <cell r="AD5" t="str">
            <v>WTG1432VHF.ASSREAP</v>
          </cell>
          <cell r="AE5" t="str">
            <v>T2721SSAV.ASSPEIN</v>
          </cell>
          <cell r="AF5" t="str">
            <v>WTR1132WF.ABWREAP</v>
          </cell>
          <cell r="AG5" t="str">
            <v>WT21BSS6.ABSELAT</v>
          </cell>
          <cell r="AH5" t="str">
            <v>WM3270CW.ABWEVUS</v>
          </cell>
          <cell r="AI5" t="str">
            <v>WM3670HWA.ABWEVUS</v>
          </cell>
          <cell r="AJ5" t="str">
            <v>WM3670HVA.ASSEVUS</v>
          </cell>
          <cell r="AK5" t="str">
            <v>WM3770HVA.ASSEVUS</v>
          </cell>
          <cell r="AL5" t="str">
            <v>WM3770HWA.ABWEVUS</v>
          </cell>
          <cell r="AM5" t="str">
            <v>41262.ABWEVEU</v>
          </cell>
          <cell r="AN5" t="str">
            <v>41392.ABWEVEU</v>
          </cell>
          <cell r="AO5" t="str">
            <v>41393.ASTEVEU</v>
          </cell>
          <cell r="AP5" t="str">
            <v>41302.ABWEVEU</v>
          </cell>
          <cell r="AQ5" t="str">
            <v>41303.ASTEVEU</v>
          </cell>
          <cell r="AR5" t="str">
            <v>WM3670HVA.ASSEECI</v>
          </cell>
          <cell r="AS5" t="str">
            <v>WM3275CW.ABWEECI</v>
          </cell>
          <cell r="AT5" t="str">
            <v>WM3770HVA.ASSEECI</v>
          </cell>
          <cell r="AU5" t="str">
            <v>WM3270CW.ABWEECI</v>
          </cell>
          <cell r="AV5" t="str">
            <v>41393.ASTESEC</v>
          </cell>
          <cell r="AW5" t="str">
            <v>41262.ABWESEC</v>
          </cell>
          <cell r="AX5" t="str">
            <v>41303.ASTESEC</v>
          </cell>
          <cell r="AY5" t="str">
            <v>WM22VVS6.ASSECOL</v>
          </cell>
          <cell r="AZ5" t="str">
            <v>WM20WV6.ABWECOL</v>
          </cell>
          <cell r="BA5" t="str">
            <v>WM20WV6.ABWEECD</v>
          </cell>
          <cell r="BB5" t="str">
            <v>WM20WV6.ABWELAT</v>
          </cell>
          <cell r="BC5" t="str">
            <v>WM22WV6.ABWELAT</v>
          </cell>
          <cell r="BD5" t="str">
            <v>WM20VVS6.ASSELAT</v>
          </cell>
          <cell r="BE5" t="str">
            <v>WM22VVS6.ASSELAT</v>
          </cell>
          <cell r="BF5" t="str">
            <v>WM20VVS6.ASSECOL</v>
          </cell>
          <cell r="BG5" t="str">
            <v>F2K2CS2W.ABWQPOR</v>
          </cell>
          <cell r="BH5" t="str">
            <v>F71K22WH.ABWQEFS</v>
          </cell>
          <cell r="BI5" t="str">
            <v>F1K2CS2T.ASSQVES</v>
          </cell>
          <cell r="BJ5" t="str">
            <v>F71K22WHS.ABWQEFS</v>
          </cell>
          <cell r="BK5" t="str">
            <v>F1K2CS2W.ABWQVES</v>
          </cell>
          <cell r="BL5" t="str">
            <v>WM3085CW.ABWEECI</v>
          </cell>
          <cell r="BM5" t="str">
            <v>F71K22IXS.ASSQEFS</v>
          </cell>
          <cell r="BN5" t="str">
            <v>F2K2CS2T.ASSQPOR</v>
          </cell>
          <cell r="BO5" t="str">
            <v>F51K24WH.ABWQEFS</v>
          </cell>
          <cell r="BP5" t="str">
            <v>F1K2CS2T.ASSQPOR</v>
          </cell>
          <cell r="BQ5" t="str">
            <v>F1K2CS2W.ABWQPOR</v>
          </cell>
          <cell r="BR5" t="str">
            <v>F11WM17VT2.ABWQVDG</v>
          </cell>
          <cell r="BS5" t="str">
            <v>FH17KG.ABWQVBN</v>
          </cell>
          <cell r="BT5" t="str">
            <v>F1K2CS2W.ABWQVHS</v>
          </cell>
          <cell r="BU5" t="str">
            <v>F1K2CS2W.ABWQVIS</v>
          </cell>
          <cell r="BV5" t="str">
            <v>F2719SVBVB.ASSPEVN</v>
          </cell>
          <cell r="BW5" t="str">
            <v>F171K2CS2W.ABWQVCZ</v>
          </cell>
          <cell r="BX5" t="str">
            <v>F1K2CS2W.ABWQVUK</v>
          </cell>
          <cell r="BY5" t="str">
            <v>WM20VVS6.ASSEECD</v>
          </cell>
          <cell r="BZ5" t="str">
            <v>WM3080CW.ABWEVUS</v>
          </cell>
          <cell r="CA5" t="str">
            <v>WM3500CW.ABWEVUS</v>
          </cell>
          <cell r="CB5" t="str">
            <v>WM3700HWA.ABWEVUS</v>
          </cell>
          <cell r="CC5" t="str">
            <v>WM3700HVA.ASSEVUS</v>
          </cell>
          <cell r="CD5" t="str">
            <v>WM3700HRA.ACREVUS</v>
          </cell>
          <cell r="CE5" t="str">
            <v>WM3900HKA.ABSEVUS</v>
          </cell>
          <cell r="CF5" t="str">
            <v>WM3900HWA.ABWEVUS</v>
          </cell>
          <cell r="CG5" t="str">
            <v>WM3505CW.ABWEECI</v>
          </cell>
          <cell r="CH5" t="str">
            <v>41362.ABWEVEU</v>
          </cell>
          <cell r="CI5" t="str">
            <v>41462.ABWEVEU</v>
          </cell>
          <cell r="CJ5" t="str">
            <v>41463.ASTEVEU</v>
          </cell>
          <cell r="CK5" t="str">
            <v>F1K2CN4WC.ABWQVIS</v>
          </cell>
          <cell r="CL5" t="str">
            <v>FH2J3QDNP0.ABWQEEF</v>
          </cell>
          <cell r="CM5" t="str">
            <v>WM3095CW.ABWEECI</v>
          </cell>
          <cell r="CN5" t="str">
            <v>F2720SVTV.ASSPEIN</v>
          </cell>
          <cell r="CO5" t="str">
            <v>F18VDU.AKOR</v>
          </cell>
          <cell r="CP5" t="str">
            <v>WM22WV26.ABWEECD</v>
          </cell>
          <cell r="CQ5" t="str">
            <v>WM22VV2S6B.ASSEECD</v>
          </cell>
          <cell r="CR5" t="str">
            <v>WM3090CW.ABWEECI</v>
          </cell>
          <cell r="CS5" t="str">
            <v>WM20WV26.ABWELAT</v>
          </cell>
          <cell r="CT5" t="str">
            <v>WD22VV2S6.ASSELAT</v>
          </cell>
          <cell r="CU5" t="str">
            <v>WM22WV26.ABWELAT</v>
          </cell>
          <cell r="CV5" t="str">
            <v>WD22VV2S6.ASSGLGP</v>
          </cell>
          <cell r="CW5" t="str">
            <v>F17VDAU.AKOR</v>
          </cell>
          <cell r="CX5" t="str">
            <v>F18WDSU.AKOR</v>
          </cell>
          <cell r="CY5" t="str">
            <v>F18WDAU.AKOR</v>
          </cell>
          <cell r="CZ5" t="str">
            <v>F17WDBU.AKOR</v>
          </cell>
          <cell r="DA5" t="str">
            <v>F17WDAU.AKOR</v>
          </cell>
          <cell r="DB5" t="str">
            <v>FC1475N5W2.ABWPEVN</v>
          </cell>
          <cell r="DC5" t="str">
            <v>FC1409D4E.AESPGST</v>
          </cell>
          <cell r="DD5" t="str">
            <v>FC1408S4W2.ABWPEVN</v>
          </cell>
          <cell r="DE5" t="str">
            <v>FC1408S4W1.ABWPEVN</v>
          </cell>
          <cell r="DF5" t="str">
            <v>FC1408S4W7.ABWPEXP</v>
          </cell>
          <cell r="DG5" t="str">
            <v>FC1409D4E.AESPEVN</v>
          </cell>
          <cell r="DH5" t="str">
            <v>FC1485S2W.ABWPEVN</v>
          </cell>
          <cell r="DI5" t="str">
            <v>FC1207N5W.ABWPGST</v>
          </cell>
          <cell r="DJ5" t="str">
            <v>FC1408D4W.ABWPEVN</v>
          </cell>
          <cell r="DK5" t="str">
            <v>FC1408D4W.ABWPGST</v>
          </cell>
          <cell r="DL5" t="str">
            <v>FC1408N4W.ABWPGST</v>
          </cell>
          <cell r="DM5" t="str">
            <v>FC1408S4W.ABWPGST</v>
          </cell>
          <cell r="DN5" t="str">
            <v>FC1408S3E.AESPEVN</v>
          </cell>
          <cell r="DO5" t="str">
            <v>FC1409D4E.AESGGSC</v>
          </cell>
          <cell r="DP5" t="str">
            <v>FC1409N4W.ABWPGST</v>
          </cell>
          <cell r="DQ5" t="str">
            <v>FC1409S2E.AESPEVN</v>
          </cell>
          <cell r="DR5" t="str">
            <v>FC1409S2W.ABWPEVN</v>
          </cell>
          <cell r="DS5" t="str">
            <v>FC1409S2W.ABWPGST</v>
          </cell>
          <cell r="DT5" t="str">
            <v>FC1207N5W7.ABWPEXP</v>
          </cell>
          <cell r="DU5" t="str">
            <v>FC1409S3W.ABWPGST</v>
          </cell>
          <cell r="DV5" t="str">
            <v>FC1409S3E7.AESPEXP</v>
          </cell>
          <cell r="DW5" t="str">
            <v>FC1407S4W.ABWGGSC</v>
          </cell>
          <cell r="DX5" t="str">
            <v>FC1408N4E7.AESPEXP</v>
          </cell>
          <cell r="DY5" t="str">
            <v>FC1475N4W.ABWPEVN</v>
          </cell>
          <cell r="DZ5" t="str">
            <v>FC1409S3W.ABWPEVN</v>
          </cell>
          <cell r="EA5" t="str">
            <v>FC1408D4W.ABWGGSC</v>
          </cell>
          <cell r="EB5" t="str">
            <v>TWC1409S3W.ABWPGST</v>
          </cell>
          <cell r="EC5" t="str">
            <v>FC1409S4W.ABWPGST</v>
          </cell>
          <cell r="ED5" t="str">
            <v>F4J6TYV8S.AESPMEA</v>
          </cell>
          <cell r="EE5" t="str">
            <v>F4J6TYV0W.ABWPMEA</v>
          </cell>
          <cell r="EF5" t="str">
            <v>TWC1409S2E.AESPEVN</v>
          </cell>
          <cell r="EG5" t="str">
            <v>TWC1409S2W.ABWPEVN</v>
          </cell>
          <cell r="EH5" t="str">
            <v>TWC1409D4E.AESPEVN</v>
          </cell>
          <cell r="EI5" t="str">
            <v>TWC1408D4W.ABWPEVN</v>
          </cell>
          <cell r="EJ5" t="str">
            <v>F4J6TMP0W.ABWPLTK</v>
          </cell>
          <cell r="EK5" t="str">
            <v>F4J7VNP1W.ABWPLTK</v>
          </cell>
          <cell r="EL5" t="str">
            <v>F4J8VSP2W.ABWPLTK</v>
          </cell>
          <cell r="EM5" t="str">
            <v>F4J7VNP8S.AESPLTK</v>
          </cell>
          <cell r="EN5" t="str">
            <v>FC1408S4W3.ABWPEVN</v>
          </cell>
          <cell r="EO5" t="str">
            <v>FC1409S3W1.ABWPEVN</v>
          </cell>
          <cell r="EP5" t="str">
            <v>WM22RV2S6.ACRELAT</v>
          </cell>
          <cell r="EQ5" t="str">
            <v>T2395VSPM.ASFPEVN</v>
          </cell>
          <cell r="ER5" t="str">
            <v>T2312VSAL.AFSREML</v>
          </cell>
          <cell r="ES5" t="str">
            <v>T1366NTP.ASFGLGP</v>
          </cell>
          <cell r="ET5" t="str">
            <v>WT13WSB.ABWEECD</v>
          </cell>
          <cell r="EU5" t="str">
            <v>TS1305NS.ASFGLGP</v>
          </cell>
          <cell r="EV5" t="str">
            <v>T1365NTP.ABWGLGP</v>
          </cell>
          <cell r="EW5" t="str">
            <v>T2310VSAM.ASFREML</v>
          </cell>
          <cell r="EX5" t="str">
            <v>T2309VSAW.ABWGGSC</v>
          </cell>
          <cell r="EY5" t="str">
            <v>T2385VSAW.ABWGGSC</v>
          </cell>
          <cell r="EZ5" t="str">
            <v>T2310VSAL.AFSGGSC</v>
          </cell>
          <cell r="FA5" t="str">
            <v>T2308VSAM.ASFGGSC</v>
          </cell>
          <cell r="FB5" t="str">
            <v>T2307VSPM.ASFGGSC</v>
          </cell>
          <cell r="FC5" t="str">
            <v>WT13DPB.ASFECOL</v>
          </cell>
          <cell r="FD5" t="str">
            <v>WT13WPB.ABWECOL</v>
          </cell>
          <cell r="FE5" t="str">
            <v>WT13WSB.ABWPECL</v>
          </cell>
          <cell r="FF5" t="str">
            <v>WT13DSB.ASFPECL</v>
          </cell>
          <cell r="FG5" t="str">
            <v>T2375VSPW.ABWGGSC</v>
          </cell>
          <cell r="FH5" t="str">
            <v>WTV09BWH.ABW5NAG</v>
          </cell>
          <cell r="FI5" t="str">
            <v>WTV09BSL.AFS5NAG</v>
          </cell>
          <cell r="FJ5" t="str">
            <v>T2312VSAM.ASFPABN</v>
          </cell>
          <cell r="FK5" t="str">
            <v>T2350VSAW.ABWPEVN</v>
          </cell>
          <cell r="FL5" t="str">
            <v>T2385VSPM.ASFPEV1</v>
          </cell>
          <cell r="FM5" t="str">
            <v>T2385VSPW.ABWPEV1</v>
          </cell>
          <cell r="FN5" t="str">
            <v>T2395VSPW.ABWPEVN</v>
          </cell>
          <cell r="FO5" t="str">
            <v>T2385VSPL.AFSPEVN</v>
          </cell>
          <cell r="FP5" t="str">
            <v>T2351VSAM.ASFPEVN</v>
          </cell>
          <cell r="FQ5" t="str">
            <v>T1269NEFV.ABWPELB</v>
          </cell>
          <cell r="FR5" t="str">
            <v>T1269NEFVH.AFSPELB</v>
          </cell>
          <cell r="FS5" t="str">
            <v>WT13WPB.ABWPECL</v>
          </cell>
          <cell r="FT5" t="str">
            <v>T1369NEFV.ABWPMEA</v>
          </cell>
          <cell r="FU5" t="str">
            <v>T9566NEFVF.AFSPALY</v>
          </cell>
          <cell r="FV5" t="str">
            <v>T9569NEFV.ABWPALY</v>
          </cell>
          <cell r="FW5" t="str">
            <v>WT-ID107WG.ABWBTST</v>
          </cell>
          <cell r="FX5" t="str">
            <v>T2310VSAL.AFSQESL</v>
          </cell>
          <cell r="FY5" t="str">
            <v>WT-ID117MG.ASFBTST</v>
          </cell>
          <cell r="FZ5" t="str">
            <v>T2385VSPM.ASFGGSC</v>
          </cell>
          <cell r="GA5" t="str">
            <v>T2308VSPW.ABWGGSC</v>
          </cell>
          <cell r="GB5" t="str">
            <v>T2309VSAM.ASFGGSC</v>
          </cell>
          <cell r="GC5" t="str">
            <v>WTS6520.ABWREAP</v>
          </cell>
          <cell r="GD5" t="str">
            <v>T2309VSPM7.ASFPEXP</v>
          </cell>
          <cell r="GE5" t="str">
            <v>T2310VSPM7.ASFPEXP</v>
          </cell>
          <cell r="GF5" t="str">
            <v>WT13WSB.ABWECOL</v>
          </cell>
          <cell r="GG5" t="str">
            <v>T2395VSAW.ABWGGSC</v>
          </cell>
          <cell r="GH5" t="str">
            <v>WT13DSB.ASFECOL</v>
          </cell>
          <cell r="GI5" t="str">
            <v>TS1304NW.ABWGLGP</v>
          </cell>
          <cell r="GJ5" t="str">
            <v>T2385VS2M.ASFGGSC</v>
          </cell>
          <cell r="GK5" t="str">
            <v>T2308VS2W.ABWGGSC</v>
          </cell>
          <cell r="GL5" t="str">
            <v>T2310VS2M7.ASFPEXP</v>
          </cell>
          <cell r="GM5" t="str">
            <v>T2309VS2M7.ASFPEXP</v>
          </cell>
          <cell r="GN5" t="str">
            <v>WT-ID118MG.ASFBTST</v>
          </cell>
          <cell r="GO5" t="str">
            <v>WT-ID108WG.ABWBTST</v>
          </cell>
          <cell r="GP5" t="str">
            <v>T2385VS2M.ASFPEVN</v>
          </cell>
          <cell r="GQ5" t="str">
            <v>T2385VS2W.ABWPEVN</v>
          </cell>
          <cell r="GR5" t="str">
            <v>T2395VS2M.ASFPEVN</v>
          </cell>
          <cell r="GS5" t="str">
            <v>T2395VS2W.ABWPEVN</v>
          </cell>
          <cell r="GT5" t="str">
            <v>WT13DSBP.ASFECOL</v>
          </cell>
          <cell r="GU5" t="str">
            <v>WT13WSBP.ABWECOL</v>
          </cell>
          <cell r="GV5" t="str">
            <v>WT13WSBP.ABWPECL</v>
          </cell>
          <cell r="GW5" t="str">
            <v>TS1365NTP.ABWGLGP</v>
          </cell>
          <cell r="GX5" t="str">
            <v>TS1366NTP.ASFGLGP</v>
          </cell>
          <cell r="GY5" t="str">
            <v>WT13DSBP.ASFEGSP</v>
          </cell>
          <cell r="GZ5" t="str">
            <v>WTG6520.ABWREAP</v>
          </cell>
          <cell r="HA5" t="str">
            <v>T2108VSPM.ASFPEVN</v>
          </cell>
          <cell r="HB5" t="str">
            <v>T2107VSPW.ABWGGSC</v>
          </cell>
          <cell r="HC5" t="str">
            <v>T2175VSPM.ASFGGSC</v>
          </cell>
          <cell r="HD5" t="str">
            <v>T2351VSAV.ASSPEVN</v>
          </cell>
          <cell r="HE5" t="str">
            <v>T2313VS2M.ASFPEIN</v>
          </cell>
          <cell r="HF5" t="str">
            <v>T2108VSPW.ABWPEVN</v>
          </cell>
          <cell r="HG5" t="str">
            <v>T2313VS2M.ASFGGSC</v>
          </cell>
          <cell r="HH5" t="str">
            <v>T2312VSAM.ASFREML</v>
          </cell>
          <cell r="HI5" t="str">
            <v>T2311VS2M.ASFREML</v>
          </cell>
          <cell r="HJ5" t="str">
            <v>T2350VS2M.ASFPABN</v>
          </cell>
          <cell r="HK5" t="str">
            <v>T2313VSAL.AFSREML</v>
          </cell>
          <cell r="HL5" t="str">
            <v>T1366NEFV.ABWQEEF</v>
          </cell>
          <cell r="HM5" t="str">
            <v>T1366NEFVF.AFSQEEF</v>
          </cell>
          <cell r="HN5" t="str">
            <v>T1466NEFT0.ABWPKOS</v>
          </cell>
          <cell r="HO5" t="str">
            <v>T1377NEHVE.ASFQESA</v>
          </cell>
          <cell r="HP5" t="str">
            <v>T1377NEHV.ABWQESA</v>
          </cell>
          <cell r="HQ5" t="str">
            <v>T2109VSAL.AFSQESL</v>
          </cell>
          <cell r="HR5" t="str">
            <v>T2109VS5M.ASFPEIN</v>
          </cell>
          <cell r="HS5" t="str">
            <v>T8566NEHVF.AFSPEAF</v>
          </cell>
          <cell r="HT5" t="str">
            <v>WTL1366KGVF.AFSPDRG</v>
          </cell>
          <cell r="HU5" t="str">
            <v>T9566NEHVF.AFSPELB</v>
          </cell>
          <cell r="HV5" t="str">
            <v>T1266NEFV.ABWPNGR</v>
          </cell>
          <cell r="HW5" t="str">
            <v>T1066NEFVF.AFSPEAF</v>
          </cell>
          <cell r="HX5" t="str">
            <v>T1066NEFV.ABWPEAF</v>
          </cell>
          <cell r="HY5" t="str">
            <v>T1466NEFT1.AFSPKOS</v>
          </cell>
          <cell r="HZ5" t="str">
            <v>WT9WSBP.ABWPECL</v>
          </cell>
          <cell r="IA5" t="str">
            <v>WT9DSBP.ASFECOL</v>
          </cell>
          <cell r="IB5" t="str">
            <v>T2108VSAW.ABWQESL</v>
          </cell>
          <cell r="IC5" t="str">
            <v>T2175VS2W.ABWQESL</v>
          </cell>
          <cell r="ID5" t="str">
            <v>T2109VSAL.AFSPEIN</v>
          </cell>
          <cell r="IE5" t="str">
            <v>T2109VS2M.ASFPEIN</v>
          </cell>
          <cell r="IF5" t="str">
            <v>T2108VS2M.ASFPEIN</v>
          </cell>
          <cell r="IG5" t="str">
            <v>T2109VS2M.ASFREML</v>
          </cell>
          <cell r="IH5" t="str">
            <v>WTL9088KGE.ASFPDRG</v>
          </cell>
          <cell r="II5" t="str">
            <v>T8588NEHVAC.ABWPNGR</v>
          </cell>
          <cell r="IJ5" t="str">
            <v>T9588NEHVA.ABWPELB</v>
          </cell>
          <cell r="IK5" t="str">
            <v>WT9DSBP.ASFEGSP</v>
          </cell>
          <cell r="IL5" t="str">
            <v>T2185VS2M.ASFPEIN</v>
          </cell>
          <cell r="IM5" t="str">
            <v>T2107VS2M.ASFPEIN</v>
          </cell>
          <cell r="IN5" t="str">
            <v>WT-80SNSS.AFSPEHK</v>
          </cell>
          <cell r="IO5" t="str">
            <v>T2175VS2M.ASFPEIN</v>
          </cell>
          <cell r="IP5" t="str">
            <v>T2108VS2M7.ASFPEXP</v>
          </cell>
          <cell r="IQ5" t="str">
            <v>T2109VSAL.AFSREML</v>
          </cell>
          <cell r="IR5" t="str">
            <v>WTSV11BWHN.ABW5NAG</v>
          </cell>
          <cell r="IS5" t="str">
            <v>WTSV11BSLN.AFS5NAG</v>
          </cell>
          <cell r="IT5" t="str">
            <v>T9588NEHVA.ABWPNGR</v>
          </cell>
          <cell r="IU5" t="str">
            <v>T1566NEFTF.AFSPELB</v>
          </cell>
          <cell r="IV5" t="str">
            <v>T1982WFF6.AFSPELB</v>
          </cell>
          <cell r="IW5" t="str">
            <v>T2109VSAW.ABWQESL</v>
          </cell>
          <cell r="IX5" t="str">
            <v>WT13DSBP.ASFPECL</v>
          </cell>
          <cell r="IY5" t="str">
            <v>WT-70SNBW.ABWPEHK</v>
          </cell>
          <cell r="IZ5" t="str">
            <v>T9077NEHV.ABWQESA</v>
          </cell>
          <cell r="JA5" t="str">
            <v>T0988NEHV.ABWQEEF</v>
          </cell>
          <cell r="JB5" t="str">
            <v>T9588NEHVA.ABWPALY</v>
          </cell>
          <cell r="JC5" t="str">
            <v>T1387NEHVE.ASFPEEC</v>
          </cell>
          <cell r="JD5" t="str">
            <v>WTSV10BWHN.ABW5NAG</v>
          </cell>
          <cell r="JE5" t="str">
            <v>T7588NEHVA.ABWPALY</v>
          </cell>
          <cell r="JF5" t="str">
            <v>T2309VS2M.ASFPEVN</v>
          </cell>
          <cell r="JG5" t="str">
            <v>T1366NEFT0.ABWPELF</v>
          </cell>
          <cell r="JH5" t="str">
            <v>T2312VS2W.ABWPEIN</v>
          </cell>
          <cell r="JI5" t="str">
            <v>T2313VSAL.AFSPEIN</v>
          </cell>
          <cell r="JJ5" t="str">
            <v>T1388NEHVE.ASFPCTC</v>
          </cell>
          <cell r="JK5" t="str">
            <v>WTSV07BWH.ABW5NAG</v>
          </cell>
          <cell r="JL5" t="str">
            <v>T2311VSAL.AFSQESL</v>
          </cell>
          <cell r="JM5" t="str">
            <v>T2310VSAW.ABWQESL</v>
          </cell>
          <cell r="JN5" t="str">
            <v>T2312VSAV.ASSQESL</v>
          </cell>
          <cell r="JO5" t="str">
            <v>T9588NEHVA.ABWPMEA</v>
          </cell>
          <cell r="JP5" t="str">
            <v>T2109VS2M7.ASFPEXP</v>
          </cell>
          <cell r="JQ5" t="str">
            <v>T0988NEHV.ABWPCTC</v>
          </cell>
          <cell r="JR5" t="str">
            <v>T2350VS2M.ASFPEVN</v>
          </cell>
          <cell r="JS5" t="str">
            <v>T2350VS2W.ABWPEVN</v>
          </cell>
          <cell r="JT5" t="str">
            <v>WT13VSB.ASSGLGP</v>
          </cell>
          <cell r="JU5" t="str">
            <v>T2313VSAV.ASSPEIN</v>
          </cell>
          <cell r="JV5" t="str">
            <v>T2311VS2M.ASFPEIN</v>
          </cell>
          <cell r="JW5" t="str">
            <v>T1388NEHVA.ABWPMEA</v>
          </cell>
          <cell r="JX5" t="str">
            <v>T1366NEFVF.AFSPMEA</v>
          </cell>
          <cell r="JY5" t="str">
            <v>WTG7520.ABWREAP</v>
          </cell>
        </row>
        <row r="8">
          <cell r="C8" t="str">
            <v>MEL61841407</v>
          </cell>
        </row>
        <row r="9">
          <cell r="C9" t="str">
            <v>MEL62021604</v>
          </cell>
        </row>
        <row r="10">
          <cell r="C10" t="str">
            <v>MHW62141204</v>
          </cell>
        </row>
        <row r="11">
          <cell r="C11" t="str">
            <v>MEK62987101</v>
          </cell>
        </row>
        <row r="12">
          <cell r="C12" t="str">
            <v>AEH71610406</v>
          </cell>
        </row>
        <row r="13">
          <cell r="C13" t="str">
            <v>4434ER1008E</v>
          </cell>
        </row>
        <row r="14">
          <cell r="C14" t="str">
            <v>MEK41446907</v>
          </cell>
        </row>
        <row r="15">
          <cell r="C15" t="str">
            <v>MEF64262001</v>
          </cell>
        </row>
        <row r="16">
          <cell r="C16" t="str">
            <v>MEL62021703</v>
          </cell>
        </row>
        <row r="17">
          <cell r="C17" t="str">
            <v>MBF64484001</v>
          </cell>
        </row>
        <row r="18">
          <cell r="C18" t="str">
            <v>MEK64346601</v>
          </cell>
        </row>
        <row r="19">
          <cell r="C19" t="str">
            <v>MHW62361301</v>
          </cell>
        </row>
        <row r="20">
          <cell r="C20" t="str">
            <v>MEF64141901</v>
          </cell>
        </row>
        <row r="21">
          <cell r="C21" t="str">
            <v>MCZ62653502</v>
          </cell>
        </row>
        <row r="22">
          <cell r="C22" t="str">
            <v>MHW62521201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GN125"/>
  <sheetViews>
    <sheetView tabSelected="1" zoomScale="70" zoomScaleNormal="70" zoomScaleSheetLayoutView="85" workbookViewId="0">
      <pane xSplit="11" ySplit="5" topLeftCell="DS6" activePane="bottomRight" state="frozen"/>
      <selection pane="topRight" activeCell="L1" sqref="L1"/>
      <selection pane="bottomLeft" activeCell="A6" sqref="A6"/>
      <selection pane="bottomRight" activeCell="DZ104" sqref="DZ104"/>
    </sheetView>
  </sheetViews>
  <sheetFormatPr defaultColWidth="9.140625" defaultRowHeight="15.75" outlineLevelCol="1"/>
  <cols>
    <col min="1" max="1" width="1.7109375" style="4" customWidth="1"/>
    <col min="2" max="2" width="22.28515625" style="4" customWidth="1"/>
    <col min="3" max="3" width="18.85546875" style="4" customWidth="1" outlineLevel="1"/>
    <col min="4" max="4" width="26.5703125" style="35" customWidth="1"/>
    <col min="5" max="7" width="12.140625" style="35" hidden="1" customWidth="1"/>
    <col min="8" max="8" width="12.28515625" style="35" hidden="1" customWidth="1"/>
    <col min="9" max="9" width="14.7109375" style="35" hidden="1" customWidth="1"/>
    <col min="10" max="10" width="13.28515625" style="35" hidden="1" customWidth="1"/>
    <col min="11" max="11" width="9.140625" style="3" customWidth="1"/>
    <col min="12" max="12" width="13" style="4" hidden="1" customWidth="1"/>
    <col min="13" max="20" width="10.5703125" style="4" hidden="1" customWidth="1"/>
    <col min="21" max="21" width="12.5703125" style="4" hidden="1" customWidth="1"/>
    <col min="22" max="22" width="10.5703125" style="4" hidden="1" customWidth="1"/>
    <col min="23" max="23" width="11.42578125" style="4" hidden="1" customWidth="1"/>
    <col min="24" max="25" width="10.5703125" style="4" hidden="1" customWidth="1"/>
    <col min="26" max="26" width="12.42578125" style="4" hidden="1" customWidth="1"/>
    <col min="27" max="27" width="10.5703125" style="4" hidden="1" customWidth="1"/>
    <col min="28" max="28" width="13.42578125" style="4" hidden="1" customWidth="1"/>
    <col min="29" max="29" width="10.5703125" style="4" hidden="1" customWidth="1"/>
    <col min="30" max="30" width="13.42578125" style="4" hidden="1" customWidth="1"/>
    <col min="31" max="31" width="13" style="4" hidden="1" customWidth="1"/>
    <col min="32" max="32" width="10.5703125" style="4" hidden="1" customWidth="1"/>
    <col min="33" max="33" width="13.28515625" style="4" hidden="1" customWidth="1"/>
    <col min="34" max="39" width="10.5703125" style="4" hidden="1" customWidth="1"/>
    <col min="40" max="40" width="11.5703125" style="4" hidden="1" customWidth="1"/>
    <col min="41" max="41" width="12.140625" style="4" hidden="1" customWidth="1"/>
    <col min="42" max="43" width="10.5703125" style="4" hidden="1" customWidth="1"/>
    <col min="44" max="53" width="13" style="4" hidden="1" customWidth="1"/>
    <col min="54" max="54" width="13.42578125" style="4" hidden="1" customWidth="1"/>
    <col min="55" max="55" width="13.7109375" style="4" hidden="1" customWidth="1"/>
    <col min="56" max="64" width="7.140625" style="4" hidden="1" customWidth="1"/>
    <col min="65" max="70" width="13" style="4" hidden="1" customWidth="1"/>
    <col min="71" max="72" width="10.140625" style="4" hidden="1" customWidth="1"/>
    <col min="73" max="95" width="12.85546875" style="4" hidden="1" customWidth="1"/>
    <col min="96" max="98" width="12.42578125" style="4" hidden="1" customWidth="1"/>
    <col min="99" max="104" width="11.7109375" style="4" hidden="1" customWidth="1"/>
    <col min="105" max="122" width="13" style="4" hidden="1" customWidth="1"/>
    <col min="123" max="196" width="13" style="4" customWidth="1"/>
    <col min="197" max="16384" width="9.140625" style="4"/>
  </cols>
  <sheetData>
    <row r="1" spans="1:196" ht="27" customHeight="1">
      <c r="A1" s="1"/>
      <c r="B1" s="1"/>
      <c r="C1" s="1"/>
      <c r="D1" s="2"/>
      <c r="E1" s="2"/>
      <c r="F1" s="2"/>
      <c r="G1" s="2"/>
      <c r="H1" s="2"/>
      <c r="I1" s="2"/>
      <c r="J1" s="2"/>
      <c r="AG1" s="4" t="s">
        <v>101</v>
      </c>
      <c r="AH1" s="130">
        <f t="shared" ref="AH1:BC1" si="0">+AH34+AH48+AH68</f>
        <v>7301</v>
      </c>
      <c r="AI1" s="131">
        <f t="shared" si="0"/>
        <v>5182</v>
      </c>
      <c r="AJ1" s="131">
        <f t="shared" si="0"/>
        <v>3937</v>
      </c>
      <c r="AK1" s="131">
        <f t="shared" si="0"/>
        <v>5379</v>
      </c>
      <c r="AL1" s="131">
        <f t="shared" si="0"/>
        <v>7349</v>
      </c>
      <c r="AM1" s="131">
        <f t="shared" si="0"/>
        <v>10231</v>
      </c>
      <c r="AN1" s="131">
        <f t="shared" si="0"/>
        <v>7285</v>
      </c>
      <c r="AO1" s="131">
        <f t="shared" si="0"/>
        <v>7884</v>
      </c>
      <c r="AP1" s="131">
        <f t="shared" si="0"/>
        <v>7884</v>
      </c>
      <c r="AQ1" s="131">
        <f t="shared" si="0"/>
        <v>7881</v>
      </c>
      <c r="AR1" s="131">
        <f t="shared" si="0"/>
        <v>6392</v>
      </c>
      <c r="AS1" s="131">
        <f t="shared" si="0"/>
        <v>7211</v>
      </c>
      <c r="AT1" s="131">
        <f t="shared" si="0"/>
        <v>9357</v>
      </c>
      <c r="AU1" s="131">
        <f t="shared" si="0"/>
        <v>12767</v>
      </c>
      <c r="AV1" s="131">
        <f t="shared" si="0"/>
        <v>9278</v>
      </c>
      <c r="AW1" s="131">
        <f t="shared" si="0"/>
        <v>9632</v>
      </c>
      <c r="AX1" s="131">
        <f t="shared" si="0"/>
        <v>4426</v>
      </c>
      <c r="AY1" s="131">
        <f t="shared" si="0"/>
        <v>3230</v>
      </c>
      <c r="AZ1" s="131">
        <f t="shared" si="0"/>
        <v>6624</v>
      </c>
      <c r="BA1" s="131">
        <f t="shared" si="0"/>
        <v>4128</v>
      </c>
      <c r="BB1" s="131">
        <f t="shared" si="0"/>
        <v>0</v>
      </c>
      <c r="BC1" s="131">
        <f t="shared" si="0"/>
        <v>0</v>
      </c>
      <c r="BL1" s="4" t="s">
        <v>101</v>
      </c>
      <c r="BM1" s="126">
        <f t="shared" ref="BM1:CM1" si="1">+BM34+BM48+BM68</f>
        <v>3800</v>
      </c>
      <c r="BN1" s="126">
        <f t="shared" si="1"/>
        <v>7438</v>
      </c>
      <c r="BO1" s="126">
        <f t="shared" si="1"/>
        <v>8308</v>
      </c>
      <c r="BP1" s="147">
        <f t="shared" si="1"/>
        <v>8134</v>
      </c>
      <c r="BQ1" s="147">
        <f t="shared" si="1"/>
        <v>5693</v>
      </c>
      <c r="BR1" s="147">
        <f t="shared" si="1"/>
        <v>7614</v>
      </c>
      <c r="BS1" s="147">
        <f t="shared" si="1"/>
        <v>5500</v>
      </c>
      <c r="BT1" s="147">
        <f t="shared" si="1"/>
        <v>6492</v>
      </c>
      <c r="BU1" s="147">
        <f t="shared" si="1"/>
        <v>2594</v>
      </c>
      <c r="BV1" s="147">
        <f t="shared" si="1"/>
        <v>8163</v>
      </c>
      <c r="BW1" s="147">
        <f t="shared" si="1"/>
        <v>5667</v>
      </c>
      <c r="BX1" s="147">
        <f t="shared" si="1"/>
        <v>5082</v>
      </c>
      <c r="BY1" s="147">
        <f t="shared" si="1"/>
        <v>0</v>
      </c>
      <c r="BZ1" s="147">
        <f t="shared" si="1"/>
        <v>4704</v>
      </c>
      <c r="CA1" s="147">
        <f t="shared" si="1"/>
        <v>3396</v>
      </c>
      <c r="CB1" s="147">
        <f t="shared" si="1"/>
        <v>3654</v>
      </c>
      <c r="CC1" s="147">
        <f t="shared" si="1"/>
        <v>8979</v>
      </c>
      <c r="CD1" s="147">
        <f t="shared" si="1"/>
        <v>9017</v>
      </c>
      <c r="CE1" s="147">
        <f t="shared" si="1"/>
        <v>8279</v>
      </c>
      <c r="CF1" s="147">
        <f t="shared" si="1"/>
        <v>6948</v>
      </c>
      <c r="CG1" s="147">
        <f t="shared" si="1"/>
        <v>4662</v>
      </c>
      <c r="CH1" s="147">
        <f t="shared" si="1"/>
        <v>6932</v>
      </c>
      <c r="CI1" s="147">
        <f t="shared" si="1"/>
        <v>9419</v>
      </c>
      <c r="CJ1" s="147">
        <f t="shared" si="1"/>
        <v>9523</v>
      </c>
      <c r="CK1" s="147">
        <f t="shared" si="1"/>
        <v>10809</v>
      </c>
      <c r="CL1" s="147">
        <f t="shared" si="1"/>
        <v>10032</v>
      </c>
      <c r="CM1" s="147">
        <f t="shared" si="1"/>
        <v>6708</v>
      </c>
      <c r="CN1" s="126"/>
      <c r="CO1" s="126"/>
      <c r="CP1" s="126"/>
      <c r="CQ1" s="126"/>
      <c r="CR1" s="126"/>
      <c r="CS1" s="126"/>
      <c r="CT1" s="126"/>
      <c r="CU1" s="126"/>
    </row>
    <row r="2" spans="1:196" ht="39" customHeight="1">
      <c r="A2" s="1"/>
      <c r="B2" s="213" t="s">
        <v>108</v>
      </c>
      <c r="C2" s="213"/>
      <c r="D2" s="213"/>
      <c r="E2" s="213"/>
      <c r="F2" s="213"/>
      <c r="G2" s="213"/>
      <c r="H2" s="213"/>
      <c r="I2" s="213"/>
      <c r="J2" s="213"/>
      <c r="K2" s="213"/>
      <c r="AG2" s="4" t="s">
        <v>100</v>
      </c>
      <c r="AH2" s="130">
        <f t="shared" ref="AH2:BC2" si="2">+AH23+AH57+AH78</f>
        <v>8077</v>
      </c>
      <c r="AI2" s="131">
        <f t="shared" si="2"/>
        <v>11142</v>
      </c>
      <c r="AJ2" s="131">
        <f t="shared" si="2"/>
        <v>6851</v>
      </c>
      <c r="AK2" s="131">
        <f t="shared" si="2"/>
        <v>8085</v>
      </c>
      <c r="AL2" s="131">
        <f t="shared" si="2"/>
        <v>9963</v>
      </c>
      <c r="AM2" s="131">
        <f t="shared" si="2"/>
        <v>10549</v>
      </c>
      <c r="AN2" s="131">
        <f t="shared" si="2"/>
        <v>12804</v>
      </c>
      <c r="AO2" s="131">
        <f t="shared" si="2"/>
        <v>8129</v>
      </c>
      <c r="AP2" s="131">
        <f t="shared" si="2"/>
        <v>10499</v>
      </c>
      <c r="AQ2" s="131">
        <f t="shared" si="2"/>
        <v>10270</v>
      </c>
      <c r="AR2" s="131">
        <f t="shared" si="2"/>
        <v>9606</v>
      </c>
      <c r="AS2" s="131">
        <f t="shared" si="2"/>
        <v>6948</v>
      </c>
      <c r="AT2" s="131">
        <f t="shared" si="2"/>
        <v>9440</v>
      </c>
      <c r="AU2" s="131">
        <f t="shared" si="2"/>
        <v>9186</v>
      </c>
      <c r="AV2" s="131">
        <f t="shared" si="2"/>
        <v>6815</v>
      </c>
      <c r="AW2" s="131">
        <f t="shared" si="2"/>
        <v>8168</v>
      </c>
      <c r="AX2" s="131">
        <f t="shared" si="2"/>
        <v>4096</v>
      </c>
      <c r="AY2" s="131">
        <f t="shared" si="2"/>
        <v>5879</v>
      </c>
      <c r="AZ2" s="131">
        <f t="shared" si="2"/>
        <v>4648</v>
      </c>
      <c r="BA2" s="131">
        <f t="shared" si="2"/>
        <v>4043</v>
      </c>
      <c r="BB2" s="131">
        <f t="shared" si="2"/>
        <v>0</v>
      </c>
      <c r="BC2" s="131">
        <f t="shared" si="2"/>
        <v>0</v>
      </c>
      <c r="BL2" s="4" t="s">
        <v>100</v>
      </c>
      <c r="BM2" s="126">
        <f t="shared" ref="BM2:CM2" si="3">+BM23+BM57+BM78</f>
        <v>2872</v>
      </c>
      <c r="BN2" s="126">
        <f t="shared" si="3"/>
        <v>5469</v>
      </c>
      <c r="BO2" s="126">
        <f t="shared" si="3"/>
        <v>4513</v>
      </c>
      <c r="BP2" s="147">
        <f t="shared" si="3"/>
        <v>4904</v>
      </c>
      <c r="BQ2" s="147">
        <f t="shared" si="3"/>
        <v>7099</v>
      </c>
      <c r="BR2" s="147">
        <f t="shared" si="3"/>
        <v>12430</v>
      </c>
      <c r="BS2" s="147">
        <f t="shared" si="3"/>
        <v>6216</v>
      </c>
      <c r="BT2" s="147">
        <f t="shared" si="3"/>
        <v>6438</v>
      </c>
      <c r="BU2" s="147">
        <f t="shared" si="3"/>
        <v>10201</v>
      </c>
      <c r="BV2" s="147">
        <f t="shared" si="3"/>
        <v>3385</v>
      </c>
      <c r="BW2" s="147">
        <f t="shared" si="3"/>
        <v>7379</v>
      </c>
      <c r="BX2" s="147">
        <f t="shared" si="3"/>
        <v>6602</v>
      </c>
      <c r="BY2" s="147">
        <f t="shared" si="3"/>
        <v>0</v>
      </c>
      <c r="BZ2" s="147">
        <f t="shared" si="3"/>
        <v>4098</v>
      </c>
      <c r="CA2" s="147">
        <f t="shared" si="3"/>
        <v>9848</v>
      </c>
      <c r="CB2" s="147">
        <f t="shared" si="3"/>
        <v>5122</v>
      </c>
      <c r="CC2" s="147">
        <f t="shared" si="3"/>
        <v>3245</v>
      </c>
      <c r="CD2" s="147">
        <f t="shared" si="3"/>
        <v>7283</v>
      </c>
      <c r="CE2" s="147">
        <f t="shared" si="3"/>
        <v>6745</v>
      </c>
      <c r="CF2" s="147">
        <f t="shared" si="3"/>
        <v>3922</v>
      </c>
      <c r="CG2" s="147">
        <f t="shared" si="3"/>
        <v>6142</v>
      </c>
      <c r="CH2" s="147">
        <f t="shared" si="3"/>
        <v>9253</v>
      </c>
      <c r="CI2" s="147">
        <f t="shared" si="3"/>
        <v>7543</v>
      </c>
      <c r="CJ2" s="147">
        <f t="shared" si="3"/>
        <v>8179</v>
      </c>
      <c r="CK2" s="147">
        <f t="shared" si="3"/>
        <v>4552</v>
      </c>
      <c r="CL2" s="147">
        <f t="shared" si="3"/>
        <v>5830</v>
      </c>
      <c r="CM2" s="147">
        <f t="shared" si="3"/>
        <v>8378</v>
      </c>
      <c r="CN2" s="126"/>
      <c r="CO2" s="126"/>
      <c r="CP2" s="126"/>
      <c r="CQ2" s="126"/>
      <c r="CR2" s="126"/>
      <c r="CS2" s="126"/>
      <c r="CT2" s="126"/>
      <c r="CU2" s="126"/>
      <c r="EE2" s="126">
        <f>+EE23+EE57+EE78</f>
        <v>8000</v>
      </c>
      <c r="EF2" s="126">
        <f t="shared" ref="EF2:GJ2" si="4">+EF23+EF57+EF78</f>
        <v>8000</v>
      </c>
      <c r="EG2" s="126">
        <f t="shared" si="4"/>
        <v>8000</v>
      </c>
      <c r="EH2" s="126">
        <f t="shared" si="4"/>
        <v>14500</v>
      </c>
      <c r="EI2" s="126">
        <f t="shared" si="4"/>
        <v>14500</v>
      </c>
      <c r="EJ2" s="126">
        <f t="shared" si="4"/>
        <v>14500</v>
      </c>
      <c r="EK2" s="126">
        <f t="shared" si="4"/>
        <v>14500</v>
      </c>
      <c r="EL2" s="126">
        <f t="shared" si="4"/>
        <v>14500</v>
      </c>
      <c r="EM2" s="126">
        <f t="shared" si="4"/>
        <v>14500</v>
      </c>
      <c r="EN2" s="126">
        <f t="shared" si="4"/>
        <v>14500</v>
      </c>
      <c r="EO2" s="126">
        <f t="shared" si="4"/>
        <v>14500</v>
      </c>
      <c r="EP2" s="126">
        <f t="shared" si="4"/>
        <v>14500</v>
      </c>
      <c r="EQ2" s="126">
        <f t="shared" si="4"/>
        <v>14500</v>
      </c>
      <c r="ER2" s="126">
        <f t="shared" si="4"/>
        <v>13500</v>
      </c>
      <c r="ES2" s="126">
        <f t="shared" si="4"/>
        <v>13500</v>
      </c>
      <c r="ET2" s="126">
        <f t="shared" si="4"/>
        <v>13500</v>
      </c>
      <c r="EU2" s="126">
        <f t="shared" si="4"/>
        <v>13500</v>
      </c>
      <c r="EV2" s="126">
        <f t="shared" si="4"/>
        <v>10500</v>
      </c>
      <c r="EW2" s="126">
        <f t="shared" si="4"/>
        <v>13500</v>
      </c>
      <c r="EX2" s="126">
        <f t="shared" si="4"/>
        <v>13500</v>
      </c>
      <c r="EY2" s="126">
        <f t="shared" si="4"/>
        <v>10500</v>
      </c>
      <c r="EZ2" s="126">
        <f t="shared" si="4"/>
        <v>13500</v>
      </c>
      <c r="FA2" s="126">
        <f t="shared" si="4"/>
        <v>13500</v>
      </c>
      <c r="FB2" s="126">
        <f t="shared" si="4"/>
        <v>12500</v>
      </c>
      <c r="FC2" s="126">
        <f t="shared" si="4"/>
        <v>12500</v>
      </c>
      <c r="FD2" s="126">
        <f t="shared" si="4"/>
        <v>12500</v>
      </c>
      <c r="FE2" s="126">
        <f t="shared" si="4"/>
        <v>12500</v>
      </c>
      <c r="FF2" s="126">
        <f t="shared" si="4"/>
        <v>12500</v>
      </c>
      <c r="FG2" s="126">
        <f t="shared" si="4"/>
        <v>6000</v>
      </c>
      <c r="FH2" s="126">
        <f t="shared" si="4"/>
        <v>6000</v>
      </c>
      <c r="FI2" s="126">
        <f t="shared" si="4"/>
        <v>6000</v>
      </c>
      <c r="FJ2" s="126">
        <f t="shared" si="4"/>
        <v>6000</v>
      </c>
      <c r="FK2" s="126">
        <f t="shared" si="4"/>
        <v>12500</v>
      </c>
      <c r="FL2" s="126">
        <f t="shared" si="4"/>
        <v>12500</v>
      </c>
      <c r="FM2" s="126">
        <f t="shared" si="4"/>
        <v>12500</v>
      </c>
      <c r="FN2" s="126">
        <f t="shared" si="4"/>
        <v>12500</v>
      </c>
      <c r="FO2" s="126">
        <f t="shared" si="4"/>
        <v>9500</v>
      </c>
      <c r="FP2" s="126">
        <f t="shared" si="4"/>
        <v>6000</v>
      </c>
      <c r="FQ2" s="126">
        <f t="shared" si="4"/>
        <v>6000</v>
      </c>
      <c r="FR2" s="126">
        <f t="shared" si="4"/>
        <v>12500</v>
      </c>
      <c r="FS2" s="126">
        <f t="shared" si="4"/>
        <v>12500</v>
      </c>
      <c r="FT2" s="126">
        <f t="shared" si="4"/>
        <v>12500</v>
      </c>
      <c r="FU2" s="126">
        <f t="shared" si="4"/>
        <v>6500</v>
      </c>
      <c r="FV2" s="126">
        <f t="shared" si="4"/>
        <v>6500</v>
      </c>
      <c r="FW2" s="126">
        <f t="shared" si="4"/>
        <v>3000</v>
      </c>
      <c r="FX2" s="126">
        <f t="shared" si="4"/>
        <v>3000</v>
      </c>
      <c r="FY2" s="126">
        <f t="shared" si="4"/>
        <v>9500</v>
      </c>
      <c r="FZ2" s="126">
        <f t="shared" si="4"/>
        <v>9500</v>
      </c>
      <c r="GA2" s="126">
        <f t="shared" si="4"/>
        <v>6500</v>
      </c>
      <c r="GB2" s="126">
        <f t="shared" si="4"/>
        <v>9500</v>
      </c>
      <c r="GC2" s="126">
        <f t="shared" si="4"/>
        <v>6500</v>
      </c>
      <c r="GD2" s="126">
        <f t="shared" si="4"/>
        <v>9500</v>
      </c>
      <c r="GE2" s="126">
        <f t="shared" si="4"/>
        <v>9500</v>
      </c>
      <c r="GF2" s="126">
        <f t="shared" si="4"/>
        <v>9500</v>
      </c>
      <c r="GG2" s="126">
        <f t="shared" si="4"/>
        <v>9500</v>
      </c>
      <c r="GH2" s="126">
        <f t="shared" si="4"/>
        <v>6500</v>
      </c>
      <c r="GI2" s="126">
        <f t="shared" si="4"/>
        <v>9500</v>
      </c>
      <c r="GJ2" s="126">
        <f t="shared" si="4"/>
        <v>9500</v>
      </c>
    </row>
    <row r="3" spans="1:196" ht="3" customHeight="1" thickBot="1">
      <c r="A3" s="1"/>
      <c r="B3" s="214"/>
      <c r="C3" s="214"/>
      <c r="D3" s="214"/>
      <c r="E3" s="215"/>
      <c r="F3" s="215"/>
      <c r="G3" s="215"/>
      <c r="H3" s="215"/>
      <c r="I3" s="215"/>
      <c r="J3" s="215"/>
      <c r="K3" s="214"/>
      <c r="CO3" s="138"/>
    </row>
    <row r="4" spans="1:196" ht="22.5" customHeight="1">
      <c r="A4" s="1"/>
      <c r="B4" s="216" t="s">
        <v>0</v>
      </c>
      <c r="C4" s="218" t="s">
        <v>1</v>
      </c>
      <c r="D4" s="218"/>
      <c r="E4" s="220" t="s">
        <v>78</v>
      </c>
      <c r="F4" s="220" t="s">
        <v>79</v>
      </c>
      <c r="G4" s="222" t="s">
        <v>80</v>
      </c>
      <c r="H4" s="220" t="s">
        <v>82</v>
      </c>
      <c r="I4" s="220" t="s">
        <v>81</v>
      </c>
      <c r="J4" s="71"/>
      <c r="K4" s="224" t="s">
        <v>2</v>
      </c>
      <c r="L4" s="7" t="s">
        <v>107</v>
      </c>
      <c r="M4" s="6" t="str">
        <f t="shared" ref="M4:BB4" si="5">CHOOSE(WEEKDAY(M5),"SUN","MON","TUE","WED","THU","FRI","SAT")</f>
        <v>FRI</v>
      </c>
      <c r="N4" s="6" t="str">
        <f t="shared" si="5"/>
        <v>SAT</v>
      </c>
      <c r="O4" s="6" t="str">
        <f t="shared" si="5"/>
        <v>SUN</v>
      </c>
      <c r="P4" s="6" t="str">
        <f t="shared" si="5"/>
        <v>MON</v>
      </c>
      <c r="Q4" s="6" t="str">
        <f t="shared" si="5"/>
        <v>TUE</v>
      </c>
      <c r="R4" s="6" t="str">
        <f t="shared" si="5"/>
        <v>WED</v>
      </c>
      <c r="S4" s="6" t="str">
        <f t="shared" si="5"/>
        <v>THU</v>
      </c>
      <c r="T4" s="6" t="str">
        <f t="shared" si="5"/>
        <v>FRI</v>
      </c>
      <c r="U4" s="6" t="str">
        <f t="shared" si="5"/>
        <v>SAT</v>
      </c>
      <c r="V4" s="6" t="str">
        <f t="shared" si="5"/>
        <v>SUN</v>
      </c>
      <c r="W4" s="6" t="str">
        <f t="shared" si="5"/>
        <v>MON</v>
      </c>
      <c r="X4" s="6" t="str">
        <f t="shared" si="5"/>
        <v>TUE</v>
      </c>
      <c r="Y4" s="6" t="str">
        <f t="shared" si="5"/>
        <v>WED</v>
      </c>
      <c r="Z4" s="6" t="str">
        <f t="shared" si="5"/>
        <v>THU</v>
      </c>
      <c r="AA4" s="6" t="str">
        <f t="shared" si="5"/>
        <v>FRI</v>
      </c>
      <c r="AB4" s="6" t="str">
        <f t="shared" si="5"/>
        <v>SAT</v>
      </c>
      <c r="AC4" s="6" t="str">
        <f t="shared" si="5"/>
        <v>SUN</v>
      </c>
      <c r="AD4" s="6" t="str">
        <f t="shared" si="5"/>
        <v>MON</v>
      </c>
      <c r="AE4" s="6" t="str">
        <f t="shared" si="5"/>
        <v>TUE</v>
      </c>
      <c r="AF4" s="6" t="str">
        <f t="shared" si="5"/>
        <v>WED</v>
      </c>
      <c r="AG4" s="6" t="str">
        <f t="shared" si="5"/>
        <v>THU</v>
      </c>
      <c r="AH4" s="6" t="str">
        <f t="shared" si="5"/>
        <v>FRI</v>
      </c>
      <c r="AI4" s="6" t="str">
        <f t="shared" si="5"/>
        <v>SAT</v>
      </c>
      <c r="AJ4" s="6" t="str">
        <f t="shared" si="5"/>
        <v>SUN</v>
      </c>
      <c r="AK4" s="6" t="str">
        <f t="shared" si="5"/>
        <v>MON</v>
      </c>
      <c r="AL4" s="6" t="str">
        <f t="shared" si="5"/>
        <v>TUE</v>
      </c>
      <c r="AM4" s="6" t="str">
        <f t="shared" si="5"/>
        <v>WED</v>
      </c>
      <c r="AN4" s="6" t="str">
        <f t="shared" si="5"/>
        <v>THU</v>
      </c>
      <c r="AO4" s="6" t="str">
        <f t="shared" si="5"/>
        <v>FRI</v>
      </c>
      <c r="AP4" s="6" t="str">
        <f t="shared" si="5"/>
        <v>SAT</v>
      </c>
      <c r="AQ4" s="6" t="str">
        <f t="shared" si="5"/>
        <v>SUN</v>
      </c>
      <c r="AR4" s="6" t="str">
        <f t="shared" si="5"/>
        <v>MON</v>
      </c>
      <c r="AS4" s="6" t="str">
        <f t="shared" si="5"/>
        <v>TUE</v>
      </c>
      <c r="AT4" s="6" t="str">
        <f t="shared" si="5"/>
        <v>WED</v>
      </c>
      <c r="AU4" s="6" t="str">
        <f t="shared" si="5"/>
        <v>THU</v>
      </c>
      <c r="AV4" s="6" t="str">
        <f t="shared" si="5"/>
        <v>FRI</v>
      </c>
      <c r="AW4" s="6" t="str">
        <f t="shared" si="5"/>
        <v>SAT</v>
      </c>
      <c r="AX4" s="6" t="str">
        <f t="shared" si="5"/>
        <v>SUN</v>
      </c>
      <c r="AY4" s="6" t="str">
        <f t="shared" si="5"/>
        <v>MON</v>
      </c>
      <c r="AZ4" s="6" t="str">
        <f t="shared" si="5"/>
        <v>TUE</v>
      </c>
      <c r="BA4" s="6" t="str">
        <f t="shared" si="5"/>
        <v>WED</v>
      </c>
      <c r="BB4" s="6" t="str">
        <f t="shared" si="5"/>
        <v>THU</v>
      </c>
      <c r="BC4" s="6" t="str">
        <f t="shared" ref="BC4:DN4" si="6">CHOOSE(WEEKDAY(BC5),"SUN","MON","TUE","WED","THU","FRI","SAT")</f>
        <v>FRI</v>
      </c>
      <c r="BD4" s="7" t="str">
        <f t="shared" si="6"/>
        <v>SAT</v>
      </c>
      <c r="BE4" s="7" t="str">
        <f t="shared" si="6"/>
        <v>SUN</v>
      </c>
      <c r="BF4" s="7" t="str">
        <f t="shared" si="6"/>
        <v>MON</v>
      </c>
      <c r="BG4" s="7" t="str">
        <f t="shared" si="6"/>
        <v>TUE</v>
      </c>
      <c r="BH4" s="7" t="str">
        <f t="shared" si="6"/>
        <v>WED</v>
      </c>
      <c r="BI4" s="7" t="str">
        <f t="shared" si="6"/>
        <v>THU</v>
      </c>
      <c r="BJ4" s="7" t="str">
        <f t="shared" si="6"/>
        <v>FRI</v>
      </c>
      <c r="BK4" s="7" t="str">
        <f t="shared" si="6"/>
        <v>SAT</v>
      </c>
      <c r="BL4" s="7" t="str">
        <f t="shared" si="6"/>
        <v>SUN</v>
      </c>
      <c r="BM4" s="6" t="str">
        <f t="shared" si="6"/>
        <v>MON</v>
      </c>
      <c r="BN4" s="6" t="str">
        <f t="shared" si="6"/>
        <v>TUE</v>
      </c>
      <c r="BO4" s="6" t="str">
        <f t="shared" si="6"/>
        <v>WED</v>
      </c>
      <c r="BP4" s="6" t="str">
        <f t="shared" si="6"/>
        <v>THU</v>
      </c>
      <c r="BQ4" s="6" t="str">
        <f t="shared" si="6"/>
        <v>FRI</v>
      </c>
      <c r="BR4" s="6" t="str">
        <f t="shared" si="6"/>
        <v>SAT</v>
      </c>
      <c r="BS4" s="6" t="str">
        <f t="shared" si="6"/>
        <v>SUN</v>
      </c>
      <c r="BT4" s="6" t="str">
        <f t="shared" si="6"/>
        <v>MON</v>
      </c>
      <c r="BU4" s="6" t="str">
        <f t="shared" si="6"/>
        <v>TUE</v>
      </c>
      <c r="BV4" s="6" t="str">
        <f t="shared" si="6"/>
        <v>WED</v>
      </c>
      <c r="BW4" s="6" t="str">
        <f t="shared" si="6"/>
        <v>THU</v>
      </c>
      <c r="BX4" s="6" t="str">
        <f t="shared" si="6"/>
        <v>FRI</v>
      </c>
      <c r="BY4" s="142" t="str">
        <f t="shared" si="6"/>
        <v>SAT</v>
      </c>
      <c r="BZ4" s="6" t="str">
        <f t="shared" si="6"/>
        <v>SUN</v>
      </c>
      <c r="CA4" s="6" t="str">
        <f t="shared" si="6"/>
        <v>MON</v>
      </c>
      <c r="CB4" s="6" t="str">
        <f t="shared" si="6"/>
        <v>TUE</v>
      </c>
      <c r="CC4" s="6" t="str">
        <f t="shared" si="6"/>
        <v>WED</v>
      </c>
      <c r="CD4" s="6" t="str">
        <f t="shared" si="6"/>
        <v>THU</v>
      </c>
      <c r="CE4" s="6" t="str">
        <f t="shared" si="6"/>
        <v>FRI</v>
      </c>
      <c r="CF4" s="6" t="str">
        <f t="shared" si="6"/>
        <v>SAT</v>
      </c>
      <c r="CG4" s="6" t="str">
        <f t="shared" si="6"/>
        <v>SUN</v>
      </c>
      <c r="CH4" s="136" t="str">
        <f t="shared" si="6"/>
        <v>MON</v>
      </c>
      <c r="CI4" s="6" t="str">
        <f t="shared" si="6"/>
        <v>TUE</v>
      </c>
      <c r="CJ4" s="6" t="str">
        <f t="shared" si="6"/>
        <v>WED</v>
      </c>
      <c r="CK4" s="6" t="str">
        <f t="shared" si="6"/>
        <v>THU</v>
      </c>
      <c r="CL4" s="6" t="str">
        <f t="shared" si="6"/>
        <v>FRI</v>
      </c>
      <c r="CM4" s="6" t="str">
        <f t="shared" si="6"/>
        <v>SAT</v>
      </c>
      <c r="CN4" s="6" t="str">
        <f t="shared" si="6"/>
        <v>SUN</v>
      </c>
      <c r="CO4" s="144" t="str">
        <f t="shared" si="6"/>
        <v>MON</v>
      </c>
      <c r="CP4" s="6" t="str">
        <f t="shared" si="6"/>
        <v>TUE</v>
      </c>
      <c r="CQ4" s="6" t="str">
        <f t="shared" si="6"/>
        <v>WED</v>
      </c>
      <c r="CR4" s="6" t="str">
        <f t="shared" si="6"/>
        <v>THU</v>
      </c>
      <c r="CS4" s="6" t="str">
        <f t="shared" si="6"/>
        <v>FRI</v>
      </c>
      <c r="CT4" s="6" t="str">
        <f t="shared" si="6"/>
        <v>SAT</v>
      </c>
      <c r="CU4" s="6" t="str">
        <f t="shared" si="6"/>
        <v>SUN</v>
      </c>
      <c r="CV4" s="6" t="str">
        <f t="shared" si="6"/>
        <v>MON</v>
      </c>
      <c r="CW4" s="6" t="str">
        <f t="shared" si="6"/>
        <v>TUE</v>
      </c>
      <c r="CX4" s="136" t="str">
        <f t="shared" si="6"/>
        <v>WED</v>
      </c>
      <c r="CY4" s="6" t="str">
        <f t="shared" si="6"/>
        <v>THU</v>
      </c>
      <c r="CZ4" s="6" t="str">
        <f t="shared" si="6"/>
        <v>FRI</v>
      </c>
      <c r="DA4" s="6" t="str">
        <f t="shared" si="6"/>
        <v>SAT</v>
      </c>
      <c r="DB4" s="6" t="str">
        <f t="shared" si="6"/>
        <v>SUN</v>
      </c>
      <c r="DC4" s="136" t="str">
        <f t="shared" si="6"/>
        <v>MON</v>
      </c>
      <c r="DD4" s="6" t="str">
        <f t="shared" si="6"/>
        <v>TUE</v>
      </c>
      <c r="DE4" s="6" t="str">
        <f t="shared" si="6"/>
        <v>WED</v>
      </c>
      <c r="DF4" s="6" t="str">
        <f t="shared" si="6"/>
        <v>THU</v>
      </c>
      <c r="DG4" s="6" t="str">
        <f t="shared" si="6"/>
        <v>FRI</v>
      </c>
      <c r="DH4" s="6" t="str">
        <f t="shared" si="6"/>
        <v>SAT</v>
      </c>
      <c r="DI4" s="6" t="str">
        <f t="shared" si="6"/>
        <v>SUN</v>
      </c>
      <c r="DJ4" s="6" t="str">
        <f t="shared" si="6"/>
        <v>MON</v>
      </c>
      <c r="DK4" s="6" t="str">
        <f t="shared" si="6"/>
        <v>TUE</v>
      </c>
      <c r="DL4" s="6" t="str">
        <f t="shared" si="6"/>
        <v>WED</v>
      </c>
      <c r="DM4" s="6" t="str">
        <f t="shared" si="6"/>
        <v>THU</v>
      </c>
      <c r="DN4" s="6" t="str">
        <f t="shared" si="6"/>
        <v>FRI</v>
      </c>
      <c r="DO4" s="6" t="str">
        <f t="shared" ref="DO4:GA4" si="7">CHOOSE(WEEKDAY(DO5),"SUN","MON","TUE","WED","THU","FRI","SAT")</f>
        <v>SAT</v>
      </c>
      <c r="DP4" s="6" t="str">
        <f t="shared" si="7"/>
        <v>SUN</v>
      </c>
      <c r="DQ4" s="136" t="str">
        <f t="shared" si="7"/>
        <v>MON</v>
      </c>
      <c r="DR4" s="6" t="str">
        <f t="shared" si="7"/>
        <v>TUE</v>
      </c>
      <c r="DS4" s="6" t="str">
        <f t="shared" si="7"/>
        <v>WED</v>
      </c>
      <c r="DT4" s="6" t="str">
        <f t="shared" si="7"/>
        <v>THU</v>
      </c>
      <c r="DU4" s="6" t="str">
        <f t="shared" si="7"/>
        <v>FRI</v>
      </c>
      <c r="DV4" s="186" t="str">
        <f t="shared" si="7"/>
        <v>SAT</v>
      </c>
      <c r="DW4" s="7" t="str">
        <f t="shared" si="7"/>
        <v>SUN</v>
      </c>
      <c r="DX4" s="186" t="str">
        <f t="shared" si="7"/>
        <v>MON</v>
      </c>
      <c r="DY4" s="6" t="str">
        <f t="shared" si="7"/>
        <v>TUE</v>
      </c>
      <c r="DZ4" s="186" t="str">
        <f t="shared" si="7"/>
        <v>WED</v>
      </c>
      <c r="EA4" s="7" t="str">
        <f t="shared" si="7"/>
        <v>THU</v>
      </c>
      <c r="EB4" s="7" t="str">
        <f t="shared" si="7"/>
        <v>FRI</v>
      </c>
      <c r="EC4" s="6" t="str">
        <f t="shared" si="7"/>
        <v>SAT</v>
      </c>
      <c r="ED4" s="6" t="str">
        <f t="shared" si="7"/>
        <v>SUN</v>
      </c>
      <c r="EE4" s="136" t="str">
        <f t="shared" si="7"/>
        <v>MON</v>
      </c>
      <c r="EF4" s="6" t="str">
        <f t="shared" si="7"/>
        <v>TUE</v>
      </c>
      <c r="EG4" s="6" t="str">
        <f t="shared" si="7"/>
        <v>WED</v>
      </c>
      <c r="EH4" s="6" t="str">
        <f t="shared" si="7"/>
        <v>THU</v>
      </c>
      <c r="EI4" s="6" t="str">
        <f t="shared" si="7"/>
        <v>FRI</v>
      </c>
      <c r="EJ4" s="6" t="str">
        <f t="shared" si="7"/>
        <v>SAT</v>
      </c>
      <c r="EK4" s="6" t="str">
        <f t="shared" si="7"/>
        <v>SUN</v>
      </c>
      <c r="EL4" s="136" t="str">
        <f t="shared" si="7"/>
        <v>MON</v>
      </c>
      <c r="EM4" s="6" t="str">
        <f t="shared" si="7"/>
        <v>TUE</v>
      </c>
      <c r="EN4" s="6" t="str">
        <f t="shared" si="7"/>
        <v>WED</v>
      </c>
      <c r="EO4" s="6" t="str">
        <f t="shared" si="7"/>
        <v>THU</v>
      </c>
      <c r="EP4" s="6" t="str">
        <f t="shared" si="7"/>
        <v>FRI</v>
      </c>
      <c r="EQ4" s="6" t="str">
        <f t="shared" si="7"/>
        <v>SAT</v>
      </c>
      <c r="ER4" s="6" t="str">
        <f t="shared" si="7"/>
        <v>SUN</v>
      </c>
      <c r="ES4" s="136" t="str">
        <f t="shared" si="7"/>
        <v>MON</v>
      </c>
      <c r="ET4" s="6" t="str">
        <f t="shared" si="7"/>
        <v>TUE</v>
      </c>
      <c r="EU4" s="6" t="str">
        <f t="shared" si="7"/>
        <v>WED</v>
      </c>
      <c r="EV4" s="6" t="str">
        <f t="shared" si="7"/>
        <v>THU</v>
      </c>
      <c r="EW4" s="6" t="str">
        <f t="shared" si="7"/>
        <v>FRI</v>
      </c>
      <c r="EX4" s="6" t="str">
        <f t="shared" si="7"/>
        <v>SAT</v>
      </c>
      <c r="EY4" s="6" t="str">
        <f t="shared" si="7"/>
        <v>SUN</v>
      </c>
      <c r="EZ4" s="136" t="str">
        <f t="shared" si="7"/>
        <v>MON</v>
      </c>
      <c r="FA4" s="6" t="str">
        <f t="shared" si="7"/>
        <v>TUE</v>
      </c>
      <c r="FB4" s="6" t="str">
        <f t="shared" si="7"/>
        <v>WED</v>
      </c>
      <c r="FC4" s="6" t="str">
        <f t="shared" si="7"/>
        <v>THU</v>
      </c>
      <c r="FD4" s="6" t="str">
        <f t="shared" si="7"/>
        <v>FRI</v>
      </c>
      <c r="FE4" s="6" t="str">
        <f t="shared" si="7"/>
        <v>SAT</v>
      </c>
      <c r="FF4" s="6" t="str">
        <f t="shared" si="7"/>
        <v>SUN</v>
      </c>
      <c r="FG4" s="136" t="str">
        <f t="shared" si="7"/>
        <v>MON</v>
      </c>
      <c r="FH4" s="6" t="str">
        <f t="shared" si="7"/>
        <v>TUE</v>
      </c>
      <c r="FI4" s="6" t="str">
        <f t="shared" si="7"/>
        <v>WED</v>
      </c>
      <c r="FJ4" s="6" t="str">
        <f t="shared" si="7"/>
        <v>THU</v>
      </c>
      <c r="FK4" s="6" t="str">
        <f t="shared" si="7"/>
        <v>FRI</v>
      </c>
      <c r="FL4" s="6" t="str">
        <f t="shared" si="7"/>
        <v>SAT</v>
      </c>
      <c r="FM4" s="6" t="str">
        <f t="shared" si="7"/>
        <v>SUN</v>
      </c>
      <c r="FN4" s="136" t="str">
        <f t="shared" si="7"/>
        <v>MON</v>
      </c>
      <c r="FO4" s="6" t="str">
        <f t="shared" si="7"/>
        <v>TUE</v>
      </c>
      <c r="FP4" s="6" t="str">
        <f t="shared" si="7"/>
        <v>WED</v>
      </c>
      <c r="FQ4" s="6" t="str">
        <f t="shared" si="7"/>
        <v>THU</v>
      </c>
      <c r="FR4" s="6" t="str">
        <f t="shared" si="7"/>
        <v>FRI</v>
      </c>
      <c r="FS4" s="6" t="str">
        <f t="shared" si="7"/>
        <v>SAT</v>
      </c>
      <c r="FT4" s="6" t="str">
        <f t="shared" si="7"/>
        <v>SUN</v>
      </c>
      <c r="FU4" s="136" t="str">
        <f t="shared" si="7"/>
        <v>MON</v>
      </c>
      <c r="FV4" s="6" t="str">
        <f t="shared" si="7"/>
        <v>TUE</v>
      </c>
      <c r="FW4" s="6" t="str">
        <f t="shared" si="7"/>
        <v>WED</v>
      </c>
      <c r="FX4" s="6" t="str">
        <f t="shared" si="7"/>
        <v>THU</v>
      </c>
      <c r="FY4" s="6" t="str">
        <f t="shared" si="7"/>
        <v>FRI</v>
      </c>
      <c r="FZ4" s="6" t="str">
        <f t="shared" si="7"/>
        <v>SAT</v>
      </c>
      <c r="GA4" s="6" t="str">
        <f t="shared" si="7"/>
        <v>SUN</v>
      </c>
      <c r="GB4" s="136" t="str">
        <f t="shared" ref="GB4:GN4" si="8">CHOOSE(WEEKDAY(GB5),"SUN","MON","TUE","WED","THU","FRI","SAT")</f>
        <v>MON</v>
      </c>
      <c r="GC4" s="6" t="str">
        <f t="shared" si="8"/>
        <v>TUE</v>
      </c>
      <c r="GD4" s="6" t="str">
        <f t="shared" si="8"/>
        <v>WED</v>
      </c>
      <c r="GE4" s="6" t="str">
        <f t="shared" si="8"/>
        <v>THU</v>
      </c>
      <c r="GF4" s="6" t="str">
        <f t="shared" si="8"/>
        <v>FRI</v>
      </c>
      <c r="GG4" s="6" t="str">
        <f t="shared" si="8"/>
        <v>SAT</v>
      </c>
      <c r="GH4" s="6" t="str">
        <f t="shared" si="8"/>
        <v>SUN</v>
      </c>
      <c r="GI4" s="136" t="str">
        <f t="shared" si="8"/>
        <v>MON</v>
      </c>
      <c r="GJ4" s="6" t="str">
        <f t="shared" si="8"/>
        <v>TUE</v>
      </c>
      <c r="GK4" s="6" t="str">
        <f t="shared" si="8"/>
        <v>WED</v>
      </c>
      <c r="GL4" s="6" t="str">
        <f t="shared" si="8"/>
        <v>THU</v>
      </c>
      <c r="GM4" s="6" t="str">
        <f t="shared" si="8"/>
        <v>FRI</v>
      </c>
      <c r="GN4" s="6" t="str">
        <f t="shared" si="8"/>
        <v>SAT</v>
      </c>
    </row>
    <row r="5" spans="1:196" s="9" customFormat="1" ht="22.5" customHeight="1" thickBot="1">
      <c r="A5" s="8"/>
      <c r="B5" s="217"/>
      <c r="C5" s="219"/>
      <c r="D5" s="219"/>
      <c r="E5" s="221"/>
      <c r="F5" s="221"/>
      <c r="G5" s="223"/>
      <c r="H5" s="221"/>
      <c r="I5" s="221"/>
      <c r="J5" s="72"/>
      <c r="K5" s="225"/>
      <c r="L5" s="107">
        <v>46023</v>
      </c>
      <c r="M5" s="37">
        <f t="shared" ref="M5:O5" si="9">L5+1</f>
        <v>46024</v>
      </c>
      <c r="N5" s="37">
        <f t="shared" si="9"/>
        <v>46025</v>
      </c>
      <c r="O5" s="37">
        <f t="shared" si="9"/>
        <v>46026</v>
      </c>
      <c r="P5" s="37">
        <f t="shared" ref="P5:CA5" si="10">O5+1</f>
        <v>46027</v>
      </c>
      <c r="Q5" s="37">
        <f t="shared" si="10"/>
        <v>46028</v>
      </c>
      <c r="R5" s="37">
        <f t="shared" si="10"/>
        <v>46029</v>
      </c>
      <c r="S5" s="37">
        <f t="shared" si="10"/>
        <v>46030</v>
      </c>
      <c r="T5" s="37">
        <f t="shared" si="10"/>
        <v>46031</v>
      </c>
      <c r="U5" s="37">
        <f t="shared" si="10"/>
        <v>46032</v>
      </c>
      <c r="V5" s="37">
        <f t="shared" si="10"/>
        <v>46033</v>
      </c>
      <c r="W5" s="37">
        <f t="shared" si="10"/>
        <v>46034</v>
      </c>
      <c r="X5" s="37">
        <f t="shared" si="10"/>
        <v>46035</v>
      </c>
      <c r="Y5" s="37">
        <f t="shared" si="10"/>
        <v>46036</v>
      </c>
      <c r="Z5" s="37">
        <f t="shared" si="10"/>
        <v>46037</v>
      </c>
      <c r="AA5" s="37">
        <f t="shared" si="10"/>
        <v>46038</v>
      </c>
      <c r="AB5" s="37">
        <f t="shared" si="10"/>
        <v>46039</v>
      </c>
      <c r="AC5" s="37">
        <f t="shared" si="10"/>
        <v>46040</v>
      </c>
      <c r="AD5" s="37">
        <f t="shared" si="10"/>
        <v>46041</v>
      </c>
      <c r="AE5" s="37">
        <f t="shared" si="10"/>
        <v>46042</v>
      </c>
      <c r="AF5" s="37">
        <f t="shared" si="10"/>
        <v>46043</v>
      </c>
      <c r="AG5" s="37">
        <f t="shared" si="10"/>
        <v>46044</v>
      </c>
      <c r="AH5" s="37">
        <f t="shared" si="10"/>
        <v>46045</v>
      </c>
      <c r="AI5" s="37">
        <f t="shared" si="10"/>
        <v>46046</v>
      </c>
      <c r="AJ5" s="37">
        <f t="shared" si="10"/>
        <v>46047</v>
      </c>
      <c r="AK5" s="37">
        <f t="shared" si="10"/>
        <v>46048</v>
      </c>
      <c r="AL5" s="37">
        <f t="shared" si="10"/>
        <v>46049</v>
      </c>
      <c r="AM5" s="37">
        <f t="shared" si="10"/>
        <v>46050</v>
      </c>
      <c r="AN5" s="37">
        <f t="shared" si="10"/>
        <v>46051</v>
      </c>
      <c r="AO5" s="37">
        <f t="shared" si="10"/>
        <v>46052</v>
      </c>
      <c r="AP5" s="37">
        <f t="shared" si="10"/>
        <v>46053</v>
      </c>
      <c r="AQ5" s="37">
        <f t="shared" si="10"/>
        <v>46054</v>
      </c>
      <c r="AR5" s="37">
        <f t="shared" si="10"/>
        <v>46055</v>
      </c>
      <c r="AS5" s="37">
        <f t="shared" si="10"/>
        <v>46056</v>
      </c>
      <c r="AT5" s="37">
        <f t="shared" si="10"/>
        <v>46057</v>
      </c>
      <c r="AU5" s="37">
        <f t="shared" si="10"/>
        <v>46058</v>
      </c>
      <c r="AV5" s="37">
        <f t="shared" si="10"/>
        <v>46059</v>
      </c>
      <c r="AW5" s="37">
        <f t="shared" si="10"/>
        <v>46060</v>
      </c>
      <c r="AX5" s="37">
        <f t="shared" si="10"/>
        <v>46061</v>
      </c>
      <c r="AY5" s="37">
        <f t="shared" si="10"/>
        <v>46062</v>
      </c>
      <c r="AZ5" s="37">
        <f t="shared" si="10"/>
        <v>46063</v>
      </c>
      <c r="BA5" s="37">
        <f t="shared" si="10"/>
        <v>46064</v>
      </c>
      <c r="BB5" s="37">
        <f t="shared" si="10"/>
        <v>46065</v>
      </c>
      <c r="BC5" s="37">
        <f t="shared" si="10"/>
        <v>46066</v>
      </c>
      <c r="BD5" s="107">
        <f t="shared" si="10"/>
        <v>46067</v>
      </c>
      <c r="BE5" s="107">
        <f t="shared" si="10"/>
        <v>46068</v>
      </c>
      <c r="BF5" s="107">
        <f t="shared" si="10"/>
        <v>46069</v>
      </c>
      <c r="BG5" s="107">
        <f t="shared" si="10"/>
        <v>46070</v>
      </c>
      <c r="BH5" s="107">
        <f t="shared" si="10"/>
        <v>46071</v>
      </c>
      <c r="BI5" s="107">
        <f t="shared" si="10"/>
        <v>46072</v>
      </c>
      <c r="BJ5" s="107">
        <f t="shared" si="10"/>
        <v>46073</v>
      </c>
      <c r="BK5" s="107">
        <f t="shared" si="10"/>
        <v>46074</v>
      </c>
      <c r="BL5" s="107">
        <f t="shared" si="10"/>
        <v>46075</v>
      </c>
      <c r="BM5" s="37">
        <f t="shared" si="10"/>
        <v>46076</v>
      </c>
      <c r="BN5" s="37">
        <f t="shared" si="10"/>
        <v>46077</v>
      </c>
      <c r="BO5" s="37">
        <f t="shared" si="10"/>
        <v>46078</v>
      </c>
      <c r="BP5" s="37">
        <f t="shared" si="10"/>
        <v>46079</v>
      </c>
      <c r="BQ5" s="37">
        <f t="shared" si="10"/>
        <v>46080</v>
      </c>
      <c r="BR5" s="37">
        <f t="shared" si="10"/>
        <v>46081</v>
      </c>
      <c r="BS5" s="37">
        <f t="shared" si="10"/>
        <v>46082</v>
      </c>
      <c r="BT5" s="37">
        <f t="shared" si="10"/>
        <v>46083</v>
      </c>
      <c r="BU5" s="37">
        <f t="shared" si="10"/>
        <v>46084</v>
      </c>
      <c r="BV5" s="37">
        <f t="shared" si="10"/>
        <v>46085</v>
      </c>
      <c r="BW5" s="37">
        <f t="shared" si="10"/>
        <v>46086</v>
      </c>
      <c r="BX5" s="37">
        <f t="shared" si="10"/>
        <v>46087</v>
      </c>
      <c r="BY5" s="143">
        <f t="shared" si="10"/>
        <v>46088</v>
      </c>
      <c r="BZ5" s="37">
        <f t="shared" si="10"/>
        <v>46089</v>
      </c>
      <c r="CA5" s="37">
        <f t="shared" si="10"/>
        <v>46090</v>
      </c>
      <c r="CB5" s="37">
        <f t="shared" ref="CB5:DB5" si="11">CA5+1</f>
        <v>46091</v>
      </c>
      <c r="CC5" s="37">
        <f t="shared" si="11"/>
        <v>46092</v>
      </c>
      <c r="CD5" s="37">
        <f t="shared" si="11"/>
        <v>46093</v>
      </c>
      <c r="CE5" s="37">
        <f t="shared" si="11"/>
        <v>46094</v>
      </c>
      <c r="CF5" s="37">
        <f t="shared" si="11"/>
        <v>46095</v>
      </c>
      <c r="CG5" s="37">
        <f t="shared" si="11"/>
        <v>46096</v>
      </c>
      <c r="CH5" s="137">
        <f t="shared" si="11"/>
        <v>46097</v>
      </c>
      <c r="CI5" s="37">
        <f t="shared" si="11"/>
        <v>46098</v>
      </c>
      <c r="CJ5" s="37">
        <f t="shared" si="11"/>
        <v>46099</v>
      </c>
      <c r="CK5" s="37">
        <f t="shared" si="11"/>
        <v>46100</v>
      </c>
      <c r="CL5" s="37">
        <f t="shared" si="11"/>
        <v>46101</v>
      </c>
      <c r="CM5" s="37">
        <f t="shared" si="11"/>
        <v>46102</v>
      </c>
      <c r="CN5" s="137">
        <f t="shared" si="11"/>
        <v>46103</v>
      </c>
      <c r="CO5" s="145">
        <f t="shared" si="11"/>
        <v>46104</v>
      </c>
      <c r="CP5" s="37">
        <f t="shared" si="11"/>
        <v>46105</v>
      </c>
      <c r="CQ5" s="37">
        <f t="shared" si="11"/>
        <v>46106</v>
      </c>
      <c r="CR5" s="37">
        <f t="shared" si="11"/>
        <v>46107</v>
      </c>
      <c r="CS5" s="37">
        <f t="shared" si="11"/>
        <v>46108</v>
      </c>
      <c r="CT5" s="37">
        <f t="shared" si="11"/>
        <v>46109</v>
      </c>
      <c r="CU5" s="37">
        <f t="shared" si="11"/>
        <v>46110</v>
      </c>
      <c r="CV5" s="150">
        <f t="shared" si="11"/>
        <v>46111</v>
      </c>
      <c r="CW5" s="37">
        <f t="shared" si="11"/>
        <v>46112</v>
      </c>
      <c r="CX5" s="137">
        <f t="shared" si="11"/>
        <v>46113</v>
      </c>
      <c r="CY5" s="37">
        <f t="shared" si="11"/>
        <v>46114</v>
      </c>
      <c r="CZ5" s="37">
        <f t="shared" si="11"/>
        <v>46115</v>
      </c>
      <c r="DA5" s="37">
        <f t="shared" si="11"/>
        <v>46116</v>
      </c>
      <c r="DB5" s="37">
        <f t="shared" si="11"/>
        <v>46117</v>
      </c>
      <c r="DC5" s="137">
        <f t="shared" ref="DC5:EH5" si="12">DB5+1</f>
        <v>46118</v>
      </c>
      <c r="DD5" s="37">
        <f t="shared" si="12"/>
        <v>46119</v>
      </c>
      <c r="DE5" s="37">
        <f t="shared" si="12"/>
        <v>46120</v>
      </c>
      <c r="DF5" s="37">
        <f t="shared" si="12"/>
        <v>46121</v>
      </c>
      <c r="DG5" s="37">
        <f t="shared" si="12"/>
        <v>46122</v>
      </c>
      <c r="DH5" s="37">
        <f t="shared" si="12"/>
        <v>46123</v>
      </c>
      <c r="DI5" s="137">
        <f t="shared" si="12"/>
        <v>46124</v>
      </c>
      <c r="DJ5" s="37">
        <f t="shared" si="12"/>
        <v>46125</v>
      </c>
      <c r="DK5" s="37">
        <f t="shared" si="12"/>
        <v>46126</v>
      </c>
      <c r="DL5" s="37">
        <f t="shared" si="12"/>
        <v>46127</v>
      </c>
      <c r="DM5" s="37">
        <f t="shared" si="12"/>
        <v>46128</v>
      </c>
      <c r="DN5" s="37">
        <f t="shared" si="12"/>
        <v>46129</v>
      </c>
      <c r="DO5" s="37">
        <f t="shared" si="12"/>
        <v>46130</v>
      </c>
      <c r="DP5" s="169">
        <f t="shared" si="12"/>
        <v>46131</v>
      </c>
      <c r="DQ5" s="137">
        <f t="shared" si="12"/>
        <v>46132</v>
      </c>
      <c r="DR5" s="37">
        <f t="shared" si="12"/>
        <v>46133</v>
      </c>
      <c r="DS5" s="37">
        <f t="shared" si="12"/>
        <v>46134</v>
      </c>
      <c r="DT5" s="37">
        <f t="shared" si="12"/>
        <v>46135</v>
      </c>
      <c r="DU5" s="37">
        <f t="shared" si="12"/>
        <v>46136</v>
      </c>
      <c r="DV5" s="187">
        <f t="shared" si="12"/>
        <v>46137</v>
      </c>
      <c r="DW5" s="107">
        <f t="shared" si="12"/>
        <v>46138</v>
      </c>
      <c r="DX5" s="187">
        <f t="shared" si="12"/>
        <v>46139</v>
      </c>
      <c r="DY5" s="37">
        <f t="shared" si="12"/>
        <v>46140</v>
      </c>
      <c r="DZ5" s="187">
        <f t="shared" si="12"/>
        <v>46141</v>
      </c>
      <c r="EA5" s="107">
        <f t="shared" si="12"/>
        <v>46142</v>
      </c>
      <c r="EB5" s="107">
        <f t="shared" si="12"/>
        <v>46143</v>
      </c>
      <c r="EC5" s="37">
        <f t="shared" si="12"/>
        <v>46144</v>
      </c>
      <c r="ED5" s="37">
        <f t="shared" si="12"/>
        <v>46145</v>
      </c>
      <c r="EE5" s="137">
        <f t="shared" si="12"/>
        <v>46146</v>
      </c>
      <c r="EF5" s="37">
        <f t="shared" si="12"/>
        <v>46147</v>
      </c>
      <c r="EG5" s="37">
        <f t="shared" si="12"/>
        <v>46148</v>
      </c>
      <c r="EH5" s="37">
        <f t="shared" si="12"/>
        <v>46149</v>
      </c>
      <c r="EI5" s="37">
        <f t="shared" ref="EI5:FN5" si="13">EH5+1</f>
        <v>46150</v>
      </c>
      <c r="EJ5" s="37">
        <f t="shared" si="13"/>
        <v>46151</v>
      </c>
      <c r="EK5" s="37">
        <f t="shared" si="13"/>
        <v>46152</v>
      </c>
      <c r="EL5" s="137">
        <f t="shared" si="13"/>
        <v>46153</v>
      </c>
      <c r="EM5" s="37">
        <f t="shared" si="13"/>
        <v>46154</v>
      </c>
      <c r="EN5" s="37">
        <f t="shared" si="13"/>
        <v>46155</v>
      </c>
      <c r="EO5" s="37">
        <f t="shared" si="13"/>
        <v>46156</v>
      </c>
      <c r="EP5" s="37">
        <f t="shared" si="13"/>
        <v>46157</v>
      </c>
      <c r="EQ5" s="37">
        <f t="shared" si="13"/>
        <v>46158</v>
      </c>
      <c r="ER5" s="37">
        <f t="shared" si="13"/>
        <v>46159</v>
      </c>
      <c r="ES5" s="137">
        <f t="shared" si="13"/>
        <v>46160</v>
      </c>
      <c r="ET5" s="37">
        <f t="shared" si="13"/>
        <v>46161</v>
      </c>
      <c r="EU5" s="37">
        <f t="shared" si="13"/>
        <v>46162</v>
      </c>
      <c r="EV5" s="37">
        <f t="shared" si="13"/>
        <v>46163</v>
      </c>
      <c r="EW5" s="37">
        <f t="shared" si="13"/>
        <v>46164</v>
      </c>
      <c r="EX5" s="37">
        <f t="shared" si="13"/>
        <v>46165</v>
      </c>
      <c r="EY5" s="37">
        <f t="shared" si="13"/>
        <v>46166</v>
      </c>
      <c r="EZ5" s="137">
        <f t="shared" si="13"/>
        <v>46167</v>
      </c>
      <c r="FA5" s="37">
        <f t="shared" si="13"/>
        <v>46168</v>
      </c>
      <c r="FB5" s="37">
        <f t="shared" si="13"/>
        <v>46169</v>
      </c>
      <c r="FC5" s="37">
        <f t="shared" si="13"/>
        <v>46170</v>
      </c>
      <c r="FD5" s="37">
        <f t="shared" si="13"/>
        <v>46171</v>
      </c>
      <c r="FE5" s="37">
        <f t="shared" si="13"/>
        <v>46172</v>
      </c>
      <c r="FF5" s="37">
        <f t="shared" si="13"/>
        <v>46173</v>
      </c>
      <c r="FG5" s="137">
        <f t="shared" si="13"/>
        <v>46174</v>
      </c>
      <c r="FH5" s="37">
        <f t="shared" si="13"/>
        <v>46175</v>
      </c>
      <c r="FI5" s="37">
        <f t="shared" si="13"/>
        <v>46176</v>
      </c>
      <c r="FJ5" s="37">
        <f t="shared" si="13"/>
        <v>46177</v>
      </c>
      <c r="FK5" s="37">
        <f t="shared" si="13"/>
        <v>46178</v>
      </c>
      <c r="FL5" s="37">
        <f t="shared" si="13"/>
        <v>46179</v>
      </c>
      <c r="FM5" s="37">
        <f t="shared" si="13"/>
        <v>46180</v>
      </c>
      <c r="FN5" s="137">
        <f t="shared" si="13"/>
        <v>46181</v>
      </c>
      <c r="FO5" s="37">
        <f t="shared" ref="FO5:GN5" si="14">FN5+1</f>
        <v>46182</v>
      </c>
      <c r="FP5" s="37">
        <f t="shared" si="14"/>
        <v>46183</v>
      </c>
      <c r="FQ5" s="37">
        <f t="shared" si="14"/>
        <v>46184</v>
      </c>
      <c r="FR5" s="37">
        <f t="shared" si="14"/>
        <v>46185</v>
      </c>
      <c r="FS5" s="37">
        <f t="shared" si="14"/>
        <v>46186</v>
      </c>
      <c r="FT5" s="37">
        <f t="shared" si="14"/>
        <v>46187</v>
      </c>
      <c r="FU5" s="137">
        <f t="shared" si="14"/>
        <v>46188</v>
      </c>
      <c r="FV5" s="37">
        <f t="shared" si="14"/>
        <v>46189</v>
      </c>
      <c r="FW5" s="37">
        <f t="shared" si="14"/>
        <v>46190</v>
      </c>
      <c r="FX5" s="37">
        <f t="shared" si="14"/>
        <v>46191</v>
      </c>
      <c r="FY5" s="37">
        <f t="shared" si="14"/>
        <v>46192</v>
      </c>
      <c r="FZ5" s="37">
        <f t="shared" si="14"/>
        <v>46193</v>
      </c>
      <c r="GA5" s="37">
        <f t="shared" si="14"/>
        <v>46194</v>
      </c>
      <c r="GB5" s="137">
        <f t="shared" si="14"/>
        <v>46195</v>
      </c>
      <c r="GC5" s="37">
        <f t="shared" si="14"/>
        <v>46196</v>
      </c>
      <c r="GD5" s="37">
        <f t="shared" si="14"/>
        <v>46197</v>
      </c>
      <c r="GE5" s="37">
        <f t="shared" si="14"/>
        <v>46198</v>
      </c>
      <c r="GF5" s="37">
        <f t="shared" si="14"/>
        <v>46199</v>
      </c>
      <c r="GG5" s="37">
        <f t="shared" si="14"/>
        <v>46200</v>
      </c>
      <c r="GH5" s="37">
        <f t="shared" si="14"/>
        <v>46201</v>
      </c>
      <c r="GI5" s="137">
        <f t="shared" si="14"/>
        <v>46202</v>
      </c>
      <c r="GJ5" s="37">
        <f t="shared" si="14"/>
        <v>46203</v>
      </c>
      <c r="GK5" s="37">
        <f t="shared" si="14"/>
        <v>46204</v>
      </c>
      <c r="GL5" s="37">
        <f t="shared" si="14"/>
        <v>46205</v>
      </c>
      <c r="GM5" s="37">
        <f t="shared" si="14"/>
        <v>46206</v>
      </c>
      <c r="GN5" s="37">
        <f t="shared" si="14"/>
        <v>46207</v>
      </c>
    </row>
    <row r="6" spans="1:196" ht="15.95" hidden="1" customHeight="1" thickTop="1">
      <c r="A6" s="1"/>
      <c r="B6" s="226" t="s">
        <v>95</v>
      </c>
      <c r="C6" s="229" t="s">
        <v>3</v>
      </c>
      <c r="D6" s="10" t="s">
        <v>4</v>
      </c>
      <c r="E6" s="73"/>
      <c r="F6" s="73"/>
      <c r="G6" s="73"/>
      <c r="H6" s="73"/>
      <c r="I6" s="73"/>
      <c r="J6" s="73"/>
      <c r="K6" s="66" t="s">
        <v>5</v>
      </c>
      <c r="L6" s="14"/>
      <c r="M6" s="12">
        <v>9768</v>
      </c>
      <c r="N6" s="12">
        <v>13708</v>
      </c>
      <c r="O6" s="12">
        <v>15514</v>
      </c>
      <c r="P6" s="69">
        <v>9880</v>
      </c>
      <c r="Q6" s="12">
        <v>10182</v>
      </c>
      <c r="R6" s="13"/>
      <c r="S6" s="12">
        <v>10270</v>
      </c>
      <c r="T6" s="69">
        <v>13100</v>
      </c>
      <c r="U6" s="12">
        <v>14120</v>
      </c>
      <c r="V6" s="12"/>
      <c r="W6" s="13"/>
      <c r="X6" s="13"/>
      <c r="Y6" s="69">
        <v>9390</v>
      </c>
      <c r="Z6" s="69">
        <v>8858</v>
      </c>
      <c r="AA6" s="69">
        <v>13990</v>
      </c>
      <c r="AB6" s="69">
        <v>13424</v>
      </c>
      <c r="AC6" s="69">
        <v>13444</v>
      </c>
      <c r="AD6" s="69">
        <v>11000</v>
      </c>
      <c r="AE6" s="69">
        <v>5626</v>
      </c>
      <c r="AF6" s="12">
        <v>11974</v>
      </c>
      <c r="AG6" s="12">
        <v>13670</v>
      </c>
      <c r="AH6" s="12">
        <v>12580</v>
      </c>
      <c r="AI6" s="12">
        <v>12770</v>
      </c>
      <c r="AJ6" s="12">
        <v>8524</v>
      </c>
      <c r="AK6" s="69">
        <v>11010</v>
      </c>
      <c r="AL6" s="12">
        <v>14692</v>
      </c>
      <c r="AM6" s="12">
        <v>14034</v>
      </c>
      <c r="AN6" s="12">
        <v>14720</v>
      </c>
      <c r="AO6" s="12">
        <v>14130</v>
      </c>
      <c r="AP6" s="12">
        <v>12288</v>
      </c>
      <c r="AQ6" s="12">
        <v>13592</v>
      </c>
      <c r="AR6" s="69">
        <v>6540</v>
      </c>
      <c r="AS6" s="12">
        <v>14800</v>
      </c>
      <c r="AT6" s="69">
        <v>8580</v>
      </c>
      <c r="AU6" s="69">
        <v>6008</v>
      </c>
      <c r="AV6" s="12">
        <v>14448</v>
      </c>
      <c r="AW6" s="12">
        <v>14190</v>
      </c>
      <c r="AX6" s="12">
        <v>9000</v>
      </c>
      <c r="AY6" s="69">
        <v>4832</v>
      </c>
      <c r="AZ6" s="12">
        <v>13530</v>
      </c>
      <c r="BA6" s="12">
        <v>14920</v>
      </c>
      <c r="BB6" s="12">
        <v>9456</v>
      </c>
      <c r="BC6" s="13"/>
      <c r="BD6" s="14"/>
      <c r="BE6" s="14"/>
      <c r="BF6" s="14"/>
      <c r="BG6" s="14"/>
      <c r="BH6" s="14"/>
      <c r="BI6" s="14"/>
      <c r="BJ6" s="14"/>
      <c r="BK6" s="14"/>
      <c r="BL6" s="14"/>
      <c r="BM6" s="13"/>
      <c r="BN6" s="13"/>
      <c r="BO6" s="69">
        <v>7198</v>
      </c>
      <c r="BP6" s="12">
        <v>15376</v>
      </c>
      <c r="BQ6" s="12">
        <v>11444</v>
      </c>
      <c r="BR6" s="12">
        <v>13454</v>
      </c>
      <c r="BS6" s="12">
        <v>13776</v>
      </c>
      <c r="BT6" s="12">
        <v>6654</v>
      </c>
      <c r="BU6" s="69">
        <v>480</v>
      </c>
      <c r="BV6" s="69">
        <v>3150</v>
      </c>
      <c r="BW6" s="69">
        <v>1176</v>
      </c>
      <c r="BX6" s="69">
        <v>1630</v>
      </c>
      <c r="BY6" s="12"/>
      <c r="BZ6" s="12">
        <v>12926</v>
      </c>
      <c r="CA6" s="13"/>
      <c r="CB6" s="13"/>
      <c r="CC6" s="13"/>
      <c r="CD6" s="69">
        <v>2000</v>
      </c>
      <c r="CE6" s="12">
        <v>12866</v>
      </c>
      <c r="CF6" s="12">
        <v>15574</v>
      </c>
      <c r="CG6" s="12">
        <v>16100</v>
      </c>
      <c r="CH6" s="12">
        <v>14664</v>
      </c>
      <c r="CI6" s="12">
        <v>14060</v>
      </c>
      <c r="CJ6" s="12">
        <v>11588</v>
      </c>
      <c r="CK6" s="12">
        <v>12800</v>
      </c>
      <c r="CL6" s="69">
        <v>7560</v>
      </c>
      <c r="CM6" s="12">
        <v>16100</v>
      </c>
      <c r="CN6" s="13"/>
      <c r="CO6" s="12">
        <v>7000</v>
      </c>
      <c r="CP6" s="12">
        <v>16480</v>
      </c>
      <c r="CQ6" s="12">
        <v>11800</v>
      </c>
      <c r="CR6" s="12">
        <v>16144</v>
      </c>
      <c r="CS6" s="12">
        <v>16020</v>
      </c>
      <c r="CT6" s="12">
        <v>16100</v>
      </c>
      <c r="CU6" s="12">
        <v>16140</v>
      </c>
      <c r="CV6" s="12">
        <v>14904</v>
      </c>
      <c r="CW6" s="12">
        <v>16060</v>
      </c>
      <c r="CX6" s="12">
        <v>8040</v>
      </c>
      <c r="CY6" s="12">
        <v>14216</v>
      </c>
      <c r="CZ6" s="12">
        <v>15224</v>
      </c>
      <c r="DA6" s="12">
        <v>15576</v>
      </c>
      <c r="DB6" s="12">
        <v>15240</v>
      </c>
      <c r="DC6" s="12">
        <v>14144</v>
      </c>
      <c r="DD6" s="12">
        <v>12264</v>
      </c>
      <c r="DE6" s="12">
        <v>13584</v>
      </c>
      <c r="DF6" s="12">
        <v>14500</v>
      </c>
      <c r="DG6" s="12">
        <v>13012</v>
      </c>
      <c r="DH6" s="69">
        <v>8680</v>
      </c>
      <c r="DI6" s="12">
        <v>13380</v>
      </c>
      <c r="DJ6" s="69">
        <v>12600</v>
      </c>
      <c r="DK6" s="12">
        <v>12120</v>
      </c>
      <c r="DL6" s="69">
        <v>8764</v>
      </c>
      <c r="DM6" s="69">
        <v>11788</v>
      </c>
      <c r="DN6" s="12">
        <v>10848</v>
      </c>
      <c r="DO6" s="12">
        <v>11690</v>
      </c>
      <c r="DP6" s="12">
        <v>11420</v>
      </c>
      <c r="DQ6" s="12">
        <v>12178</v>
      </c>
      <c r="DR6" s="12">
        <v>13108</v>
      </c>
      <c r="DS6" s="12">
        <v>12328</v>
      </c>
      <c r="DT6" s="13">
        <v>16000</v>
      </c>
      <c r="DU6" s="13">
        <v>16000</v>
      </c>
      <c r="DV6" s="188">
        <v>8000</v>
      </c>
      <c r="DW6" s="14"/>
      <c r="DX6" s="188">
        <v>8000</v>
      </c>
      <c r="DY6" s="13">
        <v>16000</v>
      </c>
      <c r="DZ6" s="188">
        <v>10000</v>
      </c>
      <c r="EA6" s="14"/>
      <c r="EB6" s="14"/>
      <c r="EC6" s="13">
        <v>16000</v>
      </c>
      <c r="ED6" s="13">
        <v>16000</v>
      </c>
      <c r="EE6" s="13">
        <v>16000</v>
      </c>
      <c r="EF6" s="13">
        <v>16000</v>
      </c>
      <c r="EG6" s="13">
        <v>16000</v>
      </c>
      <c r="EH6" s="168">
        <v>16000</v>
      </c>
      <c r="EI6" s="168">
        <v>16000</v>
      </c>
      <c r="EJ6" s="168">
        <v>16000</v>
      </c>
      <c r="EK6" s="168">
        <v>16000</v>
      </c>
      <c r="EL6" s="168">
        <v>16000</v>
      </c>
      <c r="EM6" s="168">
        <v>16000</v>
      </c>
      <c r="EN6" s="168">
        <v>16000</v>
      </c>
      <c r="EO6" s="168">
        <v>16000</v>
      </c>
      <c r="EP6" s="168">
        <v>16000</v>
      </c>
      <c r="EQ6" s="168">
        <v>16000</v>
      </c>
      <c r="ER6" s="168"/>
      <c r="ES6" s="168">
        <v>16000</v>
      </c>
      <c r="ET6" s="168">
        <v>16000</v>
      </c>
      <c r="EU6" s="168">
        <v>16000</v>
      </c>
      <c r="EV6" s="168">
        <v>16000</v>
      </c>
      <c r="EW6" s="168">
        <v>16000</v>
      </c>
      <c r="EX6" s="168">
        <v>16000</v>
      </c>
      <c r="EY6" s="168"/>
      <c r="EZ6" s="168">
        <v>16000</v>
      </c>
      <c r="FA6" s="168">
        <v>16000</v>
      </c>
      <c r="FB6" s="168">
        <v>16000</v>
      </c>
      <c r="FC6" s="168">
        <v>16000</v>
      </c>
      <c r="FD6" s="168">
        <v>16000</v>
      </c>
      <c r="FE6" s="168">
        <v>16000</v>
      </c>
      <c r="FF6" s="168">
        <v>16000</v>
      </c>
      <c r="FG6" s="168">
        <v>16000</v>
      </c>
      <c r="FH6" s="168">
        <v>16000</v>
      </c>
      <c r="FI6" s="13">
        <v>16000</v>
      </c>
      <c r="FJ6" s="13">
        <v>16000</v>
      </c>
      <c r="FK6" s="168">
        <v>16000</v>
      </c>
      <c r="FL6" s="13"/>
      <c r="FM6" s="13"/>
      <c r="FN6" s="13"/>
      <c r="FO6" s="168">
        <v>16000</v>
      </c>
      <c r="FP6" s="13">
        <v>16000</v>
      </c>
      <c r="FQ6" s="13">
        <v>16000</v>
      </c>
      <c r="FR6" s="13">
        <v>16000</v>
      </c>
      <c r="FS6" s="13">
        <v>16000</v>
      </c>
      <c r="FT6" s="13">
        <v>16000</v>
      </c>
      <c r="FU6" s="13">
        <v>16000</v>
      </c>
      <c r="FV6" s="13">
        <v>16000</v>
      </c>
      <c r="FW6" s="13">
        <v>16000</v>
      </c>
      <c r="FX6" s="13">
        <v>16000</v>
      </c>
      <c r="FY6" s="13">
        <v>16000</v>
      </c>
      <c r="FZ6" s="13">
        <v>16000</v>
      </c>
      <c r="GA6" s="13">
        <v>16000</v>
      </c>
      <c r="GB6" s="13">
        <v>16000</v>
      </c>
      <c r="GC6" s="168">
        <v>16000</v>
      </c>
      <c r="GD6" s="13"/>
      <c r="GE6" s="13"/>
      <c r="GF6" s="168">
        <v>16000</v>
      </c>
      <c r="GG6" s="13">
        <v>16000</v>
      </c>
      <c r="GH6" s="13">
        <v>16000</v>
      </c>
      <c r="GI6" s="13">
        <v>16000</v>
      </c>
      <c r="GJ6" s="168">
        <v>16000</v>
      </c>
      <c r="GK6" s="13"/>
      <c r="GL6" s="13"/>
      <c r="GM6" s="168">
        <v>16000</v>
      </c>
      <c r="GN6" s="13">
        <v>16000</v>
      </c>
    </row>
    <row r="7" spans="1:196" ht="15.95" hidden="1" customHeight="1">
      <c r="A7" s="1"/>
      <c r="B7" s="227"/>
      <c r="C7" s="230"/>
      <c r="D7" s="127" t="s">
        <v>6</v>
      </c>
      <c r="E7" s="74"/>
      <c r="F7" s="74"/>
      <c r="G7" s="74"/>
      <c r="H7" s="74"/>
      <c r="I7" s="74"/>
      <c r="J7" s="74"/>
      <c r="K7" s="15" t="s">
        <v>7</v>
      </c>
      <c r="L7" s="18"/>
      <c r="M7" s="16">
        <v>9089</v>
      </c>
      <c r="N7" s="16">
        <v>9919</v>
      </c>
      <c r="O7" s="16">
        <v>9859</v>
      </c>
      <c r="P7" s="16">
        <v>9799</v>
      </c>
      <c r="Q7" s="125">
        <v>9940</v>
      </c>
      <c r="R7" s="16">
        <v>10385</v>
      </c>
      <c r="S7" s="16">
        <v>7507</v>
      </c>
      <c r="T7" s="16">
        <v>9810</v>
      </c>
      <c r="U7" s="16">
        <v>9723</v>
      </c>
      <c r="V7" s="16">
        <v>9995</v>
      </c>
      <c r="W7" s="17"/>
      <c r="X7" s="17"/>
      <c r="Y7" s="16">
        <v>8018</v>
      </c>
      <c r="Z7" s="16">
        <v>8551</v>
      </c>
      <c r="AA7" s="16">
        <v>9714</v>
      </c>
      <c r="AB7" s="16">
        <v>13116</v>
      </c>
      <c r="AC7" s="16">
        <v>9641</v>
      </c>
      <c r="AD7" s="16">
        <v>9816</v>
      </c>
      <c r="AE7" s="16">
        <v>12453</v>
      </c>
      <c r="AF7" s="16">
        <v>11732</v>
      </c>
      <c r="AG7" s="16">
        <v>9774</v>
      </c>
      <c r="AH7" s="16">
        <v>12024</v>
      </c>
      <c r="AI7" s="16">
        <v>11933</v>
      </c>
      <c r="AJ7" s="16">
        <v>9085</v>
      </c>
      <c r="AK7" s="16">
        <v>9860</v>
      </c>
      <c r="AL7" s="16">
        <v>9869</v>
      </c>
      <c r="AM7" s="16">
        <v>10104</v>
      </c>
      <c r="AN7" s="16">
        <v>10000</v>
      </c>
      <c r="AO7" s="16">
        <v>9907</v>
      </c>
      <c r="AP7" s="16">
        <v>9730</v>
      </c>
      <c r="AQ7" s="16">
        <v>6615</v>
      </c>
      <c r="AR7" s="16">
        <v>9784</v>
      </c>
      <c r="AS7" s="16">
        <v>9761</v>
      </c>
      <c r="AT7" s="65">
        <v>1771</v>
      </c>
      <c r="AU7" s="16">
        <v>8376</v>
      </c>
      <c r="AV7" s="16">
        <v>10000</v>
      </c>
      <c r="AW7" s="16">
        <v>10000</v>
      </c>
      <c r="AX7" s="16">
        <v>9768</v>
      </c>
      <c r="AY7" s="16">
        <v>10394</v>
      </c>
      <c r="AZ7" s="16">
        <v>9885</v>
      </c>
      <c r="BA7" s="16">
        <v>9755</v>
      </c>
      <c r="BB7" s="17"/>
      <c r="BC7" s="17"/>
      <c r="BD7" s="18"/>
      <c r="BE7" s="18"/>
      <c r="BF7" s="18"/>
      <c r="BG7" s="18"/>
      <c r="BH7" s="18"/>
      <c r="BI7" s="18"/>
      <c r="BJ7" s="18"/>
      <c r="BK7" s="18"/>
      <c r="BL7" s="18"/>
      <c r="BM7" s="16">
        <v>9157</v>
      </c>
      <c r="BN7" s="16">
        <v>9649</v>
      </c>
      <c r="BO7" s="16">
        <v>9934</v>
      </c>
      <c r="BP7" s="16">
        <v>9739</v>
      </c>
      <c r="BQ7" s="16">
        <v>9806</v>
      </c>
      <c r="BR7" s="16">
        <v>9838</v>
      </c>
      <c r="BS7" s="16">
        <v>9754</v>
      </c>
      <c r="BT7" s="16">
        <v>9784</v>
      </c>
      <c r="BU7" s="16">
        <v>9803</v>
      </c>
      <c r="BV7" s="16">
        <v>5009</v>
      </c>
      <c r="BW7" s="65">
        <v>0</v>
      </c>
      <c r="BX7" s="65">
        <v>4952</v>
      </c>
      <c r="BY7" s="16"/>
      <c r="BZ7" s="16">
        <v>8817</v>
      </c>
      <c r="CA7" s="16">
        <v>3928</v>
      </c>
      <c r="CB7" s="16">
        <v>3040</v>
      </c>
      <c r="CC7" s="17"/>
      <c r="CD7" s="16">
        <v>1702</v>
      </c>
      <c r="CE7" s="16">
        <v>9664</v>
      </c>
      <c r="CF7" s="16">
        <v>10906</v>
      </c>
      <c r="CG7" s="16">
        <v>9620</v>
      </c>
      <c r="CH7" s="16">
        <v>9724</v>
      </c>
      <c r="CI7" s="16">
        <v>10385</v>
      </c>
      <c r="CJ7" s="16">
        <v>9731</v>
      </c>
      <c r="CK7" s="16">
        <v>9738</v>
      </c>
      <c r="CL7" s="16">
        <v>10083</v>
      </c>
      <c r="CM7" s="16">
        <v>11971</v>
      </c>
      <c r="CN7" s="16">
        <v>10953</v>
      </c>
      <c r="CO7" s="16">
        <v>12957</v>
      </c>
      <c r="CP7" s="16">
        <v>11412</v>
      </c>
      <c r="CQ7" s="16">
        <v>9759</v>
      </c>
      <c r="CR7" s="16">
        <v>13557</v>
      </c>
      <c r="CS7" s="16">
        <v>9795</v>
      </c>
      <c r="CT7" s="16">
        <v>10020</v>
      </c>
      <c r="CU7" s="16">
        <v>9902</v>
      </c>
      <c r="CV7" s="16">
        <v>10326</v>
      </c>
      <c r="CW7" s="16">
        <v>11764</v>
      </c>
      <c r="CX7" s="16">
        <v>12000</v>
      </c>
      <c r="CY7" s="16">
        <v>11738</v>
      </c>
      <c r="CZ7" s="16">
        <v>12831</v>
      </c>
      <c r="DA7" s="16">
        <v>12245</v>
      </c>
      <c r="DB7" s="16">
        <v>11744</v>
      </c>
      <c r="DC7" s="16">
        <v>11900</v>
      </c>
      <c r="DD7" s="16">
        <v>12676</v>
      </c>
      <c r="DE7" s="16">
        <v>11736</v>
      </c>
      <c r="DF7" s="16">
        <v>11716</v>
      </c>
      <c r="DG7" s="16">
        <v>11678</v>
      </c>
      <c r="DH7" s="16">
        <v>11721</v>
      </c>
      <c r="DI7" s="16">
        <v>11793</v>
      </c>
      <c r="DJ7" s="16">
        <v>11792</v>
      </c>
      <c r="DK7" s="16">
        <v>11687</v>
      </c>
      <c r="DL7" s="16">
        <v>11766</v>
      </c>
      <c r="DM7" s="65">
        <v>9944</v>
      </c>
      <c r="DN7" s="16">
        <v>10850</v>
      </c>
      <c r="DO7" s="16">
        <v>12346</v>
      </c>
      <c r="DP7" s="16">
        <v>11326</v>
      </c>
      <c r="DQ7" s="16">
        <v>11765</v>
      </c>
      <c r="DR7" s="16">
        <v>12513</v>
      </c>
      <c r="DS7" s="16">
        <v>11809</v>
      </c>
      <c r="DT7" s="17">
        <v>12000</v>
      </c>
      <c r="DU7" s="17">
        <v>10000</v>
      </c>
      <c r="DV7" s="189">
        <v>5000</v>
      </c>
      <c r="DW7" s="18"/>
      <c r="DX7" s="189">
        <v>5000</v>
      </c>
      <c r="DY7" s="17">
        <v>5000</v>
      </c>
      <c r="DZ7" s="189">
        <v>5000</v>
      </c>
      <c r="EA7" s="18"/>
      <c r="EB7" s="18"/>
      <c r="EC7" s="17">
        <v>10000</v>
      </c>
      <c r="ED7" s="17">
        <v>10000</v>
      </c>
      <c r="EE7" s="17">
        <v>10000</v>
      </c>
      <c r="EF7" s="17">
        <v>10000</v>
      </c>
      <c r="EG7" s="17">
        <v>10000</v>
      </c>
      <c r="EH7" s="17">
        <v>10000</v>
      </c>
      <c r="EI7" s="17">
        <v>10000</v>
      </c>
      <c r="EJ7" s="17">
        <v>10000</v>
      </c>
      <c r="EK7" s="17">
        <v>10000</v>
      </c>
      <c r="EL7" s="17">
        <v>10000</v>
      </c>
      <c r="EM7" s="17">
        <v>10000</v>
      </c>
      <c r="EN7" s="17">
        <v>10000</v>
      </c>
      <c r="EO7" s="17">
        <v>10000</v>
      </c>
      <c r="EP7" s="17">
        <v>10000</v>
      </c>
      <c r="EQ7" s="17">
        <v>10000</v>
      </c>
      <c r="ER7" s="17"/>
      <c r="ES7" s="17">
        <v>10000</v>
      </c>
      <c r="ET7" s="17">
        <v>10000</v>
      </c>
      <c r="EU7" s="17">
        <v>10000</v>
      </c>
      <c r="EV7" s="17">
        <v>10000</v>
      </c>
      <c r="EW7" s="17">
        <v>10000</v>
      </c>
      <c r="EX7" s="17">
        <v>10000</v>
      </c>
      <c r="EY7" s="17">
        <v>10000</v>
      </c>
      <c r="EZ7" s="17">
        <v>10000</v>
      </c>
      <c r="FA7" s="17">
        <v>10000</v>
      </c>
      <c r="FB7" s="17">
        <v>10000</v>
      </c>
      <c r="FC7" s="17">
        <v>10000</v>
      </c>
      <c r="FD7" s="17">
        <v>10000</v>
      </c>
      <c r="FE7" s="17">
        <v>10000</v>
      </c>
      <c r="FF7" s="17"/>
      <c r="FG7" s="17">
        <v>10000</v>
      </c>
      <c r="FH7" s="17">
        <v>10000</v>
      </c>
      <c r="FI7" s="17">
        <v>10000</v>
      </c>
      <c r="FJ7" s="17">
        <v>10000</v>
      </c>
      <c r="FK7" s="17">
        <v>10000</v>
      </c>
      <c r="FL7" s="17">
        <v>10000</v>
      </c>
      <c r="FM7" s="17">
        <v>10000</v>
      </c>
      <c r="FN7" s="17">
        <v>10000</v>
      </c>
      <c r="FO7" s="17">
        <v>10000</v>
      </c>
      <c r="FP7" s="17">
        <v>10000</v>
      </c>
      <c r="FQ7" s="17">
        <v>10000</v>
      </c>
      <c r="FR7" s="17">
        <v>10000</v>
      </c>
      <c r="FS7" s="17">
        <v>10000</v>
      </c>
      <c r="FT7" s="17">
        <v>10000</v>
      </c>
      <c r="FU7" s="17">
        <v>10000</v>
      </c>
      <c r="FV7" s="17">
        <v>10000</v>
      </c>
      <c r="FW7" s="17">
        <v>10000</v>
      </c>
      <c r="FX7" s="17">
        <v>10000</v>
      </c>
      <c r="FY7" s="17">
        <v>10000</v>
      </c>
      <c r="FZ7" s="17">
        <v>10000</v>
      </c>
      <c r="GA7" s="17">
        <v>10000</v>
      </c>
      <c r="GB7" s="17">
        <v>10000</v>
      </c>
      <c r="GC7" s="17">
        <v>10000</v>
      </c>
      <c r="GD7" s="17">
        <v>10000</v>
      </c>
      <c r="GE7" s="17">
        <v>10000</v>
      </c>
      <c r="GF7" s="17">
        <v>10000</v>
      </c>
      <c r="GG7" s="17">
        <v>10000</v>
      </c>
      <c r="GH7" s="17">
        <v>10000</v>
      </c>
      <c r="GI7" s="17">
        <v>10000</v>
      </c>
      <c r="GJ7" s="17">
        <v>10000</v>
      </c>
      <c r="GK7" s="17">
        <v>10000</v>
      </c>
      <c r="GL7" s="17">
        <v>10000</v>
      </c>
      <c r="GM7" s="17">
        <v>10000</v>
      </c>
      <c r="GN7" s="17">
        <v>10000</v>
      </c>
    </row>
    <row r="8" spans="1:196" ht="15.95" hidden="1" customHeight="1">
      <c r="A8" s="1"/>
      <c r="B8" s="227"/>
      <c r="C8" s="230"/>
      <c r="D8" s="127" t="s">
        <v>8</v>
      </c>
      <c r="E8" s="74"/>
      <c r="F8" s="74"/>
      <c r="G8" s="74"/>
      <c r="H8" s="74"/>
      <c r="I8" s="74"/>
      <c r="J8" s="74"/>
      <c r="K8" s="15"/>
      <c r="L8" s="18"/>
      <c r="M8" s="65">
        <v>4578</v>
      </c>
      <c r="N8" s="16">
        <v>8702</v>
      </c>
      <c r="O8" s="16">
        <v>10056</v>
      </c>
      <c r="P8" s="16">
        <v>8277</v>
      </c>
      <c r="Q8" s="16">
        <v>8860</v>
      </c>
      <c r="R8" s="16">
        <v>9526</v>
      </c>
      <c r="S8" s="16">
        <v>10000</v>
      </c>
      <c r="T8" s="16">
        <v>10427</v>
      </c>
      <c r="U8" s="16">
        <v>9629</v>
      </c>
      <c r="V8" s="16">
        <v>10175</v>
      </c>
      <c r="W8" s="16">
        <v>8735</v>
      </c>
      <c r="X8" s="65">
        <v>798</v>
      </c>
      <c r="Y8" s="16">
        <v>6923</v>
      </c>
      <c r="Z8" s="16">
        <v>8120</v>
      </c>
      <c r="AA8" s="16">
        <v>9051</v>
      </c>
      <c r="AB8" s="16">
        <v>10108</v>
      </c>
      <c r="AC8" s="16">
        <v>10066</v>
      </c>
      <c r="AD8" s="65">
        <v>6833</v>
      </c>
      <c r="AE8" s="65">
        <v>8096</v>
      </c>
      <c r="AF8" s="16">
        <v>10048</v>
      </c>
      <c r="AG8" s="16">
        <v>10004</v>
      </c>
      <c r="AH8" s="16">
        <v>10024</v>
      </c>
      <c r="AI8" s="16">
        <v>10082</v>
      </c>
      <c r="AJ8" s="16">
        <v>10000</v>
      </c>
      <c r="AK8" s="16">
        <v>10000</v>
      </c>
      <c r="AL8" s="16">
        <v>10000</v>
      </c>
      <c r="AM8" s="16">
        <v>10000</v>
      </c>
      <c r="AN8" s="16">
        <v>10000</v>
      </c>
      <c r="AO8" s="16">
        <v>10000</v>
      </c>
      <c r="AP8" s="16">
        <v>10000</v>
      </c>
      <c r="AQ8" s="17"/>
      <c r="AR8" s="16">
        <v>10000</v>
      </c>
      <c r="AS8" s="16">
        <v>8121</v>
      </c>
      <c r="AT8" s="65">
        <v>6262</v>
      </c>
      <c r="AU8" s="16">
        <v>7526</v>
      </c>
      <c r="AV8" s="16">
        <v>8313</v>
      </c>
      <c r="AW8" s="16">
        <v>9149</v>
      </c>
      <c r="AX8" s="16">
        <v>9454</v>
      </c>
      <c r="AY8" s="16">
        <v>8659</v>
      </c>
      <c r="AZ8" s="65">
        <v>4880</v>
      </c>
      <c r="BA8" s="16">
        <v>5514</v>
      </c>
      <c r="BB8" s="16">
        <v>2251</v>
      </c>
      <c r="BC8" s="17"/>
      <c r="BD8" s="18"/>
      <c r="BE8" s="18"/>
      <c r="BF8" s="18"/>
      <c r="BG8" s="18"/>
      <c r="BH8" s="18"/>
      <c r="BI8" s="18"/>
      <c r="BJ8" s="18"/>
      <c r="BK8" s="18"/>
      <c r="BL8" s="18"/>
      <c r="BM8" s="16">
        <v>10000</v>
      </c>
      <c r="BN8" s="16">
        <v>9741</v>
      </c>
      <c r="BO8" s="16">
        <v>10017</v>
      </c>
      <c r="BP8" s="65">
        <v>7060</v>
      </c>
      <c r="BQ8" s="16">
        <v>9849</v>
      </c>
      <c r="BR8" s="16">
        <v>9615</v>
      </c>
      <c r="BS8" s="65">
        <v>7509</v>
      </c>
      <c r="BT8" s="65">
        <v>4460</v>
      </c>
      <c r="BU8" s="16">
        <v>10000</v>
      </c>
      <c r="BV8" s="16">
        <v>8828</v>
      </c>
      <c r="BW8" s="16">
        <v>9000</v>
      </c>
      <c r="BX8" s="65">
        <v>8100</v>
      </c>
      <c r="BY8" s="16"/>
      <c r="BZ8" s="65">
        <v>4448</v>
      </c>
      <c r="CA8" s="16">
        <v>7507</v>
      </c>
      <c r="CB8" s="65">
        <v>6080</v>
      </c>
      <c r="CC8" s="16">
        <v>3855</v>
      </c>
      <c r="CD8" s="16">
        <v>0</v>
      </c>
      <c r="CE8" s="16">
        <v>10000</v>
      </c>
      <c r="CF8" s="16">
        <v>10770</v>
      </c>
      <c r="CG8" s="16">
        <v>10876</v>
      </c>
      <c r="CH8" s="16">
        <v>8709</v>
      </c>
      <c r="CI8" s="16">
        <v>9046</v>
      </c>
      <c r="CJ8" s="16">
        <v>9407</v>
      </c>
      <c r="CK8" s="16">
        <v>10000</v>
      </c>
      <c r="CL8" s="16">
        <v>10000</v>
      </c>
      <c r="CM8" s="16">
        <v>10009</v>
      </c>
      <c r="CN8" s="16">
        <v>10000</v>
      </c>
      <c r="CO8" s="16">
        <v>10000</v>
      </c>
      <c r="CP8" s="16">
        <v>10000</v>
      </c>
      <c r="CQ8" s="16">
        <v>10000</v>
      </c>
      <c r="CR8" s="16">
        <v>9810</v>
      </c>
      <c r="CS8" s="16">
        <v>10552</v>
      </c>
      <c r="CT8" s="16">
        <v>10070</v>
      </c>
      <c r="CU8" s="16">
        <v>10025</v>
      </c>
      <c r="CV8" s="16">
        <v>10000</v>
      </c>
      <c r="CW8" s="16">
        <v>12009</v>
      </c>
      <c r="CX8" s="16">
        <v>12003</v>
      </c>
      <c r="CY8" s="16">
        <v>12019</v>
      </c>
      <c r="CZ8" s="16">
        <v>12004</v>
      </c>
      <c r="DA8" s="16">
        <v>12010</v>
      </c>
      <c r="DB8" s="16">
        <v>13754</v>
      </c>
      <c r="DC8" s="16">
        <v>12407</v>
      </c>
      <c r="DD8" s="16">
        <v>12007</v>
      </c>
      <c r="DE8" s="16">
        <v>12097</v>
      </c>
      <c r="DF8" s="16">
        <v>12070</v>
      </c>
      <c r="DG8" s="16">
        <v>12006</v>
      </c>
      <c r="DH8" s="16">
        <v>12021</v>
      </c>
      <c r="DI8" s="16">
        <v>12028</v>
      </c>
      <c r="DJ8" s="16">
        <v>12007</v>
      </c>
      <c r="DK8" s="16">
        <v>12039</v>
      </c>
      <c r="DL8" s="16">
        <v>12053</v>
      </c>
      <c r="DM8" s="16">
        <v>12063</v>
      </c>
      <c r="DN8" s="16">
        <v>12378</v>
      </c>
      <c r="DO8" s="16">
        <v>11919</v>
      </c>
      <c r="DP8" s="16">
        <v>12031</v>
      </c>
      <c r="DQ8" s="16">
        <v>11926</v>
      </c>
      <c r="DR8" s="16">
        <v>12012</v>
      </c>
      <c r="DS8" s="16">
        <v>10009</v>
      </c>
      <c r="DT8" s="17">
        <v>12000</v>
      </c>
      <c r="DU8" s="17">
        <v>10000</v>
      </c>
      <c r="DV8" s="189">
        <v>5000</v>
      </c>
      <c r="DW8" s="18"/>
      <c r="DX8" s="189">
        <v>5000</v>
      </c>
      <c r="DY8" s="17">
        <v>5000</v>
      </c>
      <c r="DZ8" s="189">
        <v>5000</v>
      </c>
      <c r="EA8" s="18"/>
      <c r="EB8" s="18"/>
      <c r="EC8" s="17">
        <v>10000</v>
      </c>
      <c r="ED8" s="17">
        <v>10000</v>
      </c>
      <c r="EE8" s="17">
        <v>10000</v>
      </c>
      <c r="EF8" s="17">
        <v>10000</v>
      </c>
      <c r="EG8" s="17">
        <v>10000</v>
      </c>
      <c r="EH8" s="17">
        <v>10000</v>
      </c>
      <c r="EI8" s="17">
        <v>10000</v>
      </c>
      <c r="EJ8" s="17">
        <v>10000</v>
      </c>
      <c r="EK8" s="17">
        <v>10000</v>
      </c>
      <c r="EL8" s="17">
        <v>10000</v>
      </c>
      <c r="EM8" s="17">
        <v>10000</v>
      </c>
      <c r="EN8" s="17">
        <v>10000</v>
      </c>
      <c r="EO8" s="17">
        <v>10000</v>
      </c>
      <c r="EP8" s="17">
        <v>10000</v>
      </c>
      <c r="EQ8" s="17">
        <v>10000</v>
      </c>
      <c r="ER8" s="17"/>
      <c r="ES8" s="17">
        <v>10000</v>
      </c>
      <c r="ET8" s="17">
        <v>10000</v>
      </c>
      <c r="EU8" s="17">
        <v>10000</v>
      </c>
      <c r="EV8" s="17">
        <v>10000</v>
      </c>
      <c r="EW8" s="17">
        <v>10000</v>
      </c>
      <c r="EX8" s="17">
        <v>10000</v>
      </c>
      <c r="EY8" s="17">
        <v>10000</v>
      </c>
      <c r="EZ8" s="17">
        <v>10000</v>
      </c>
      <c r="FA8" s="17">
        <v>10000</v>
      </c>
      <c r="FB8" s="17">
        <v>10000</v>
      </c>
      <c r="FC8" s="17">
        <v>10000</v>
      </c>
      <c r="FD8" s="17">
        <v>10000</v>
      </c>
      <c r="FE8" s="17">
        <v>10000</v>
      </c>
      <c r="FF8" s="17"/>
      <c r="FG8" s="17">
        <v>10000</v>
      </c>
      <c r="FH8" s="17">
        <v>10000</v>
      </c>
      <c r="FI8" s="17">
        <v>10000</v>
      </c>
      <c r="FJ8" s="17">
        <v>10000</v>
      </c>
      <c r="FK8" s="17">
        <v>10000</v>
      </c>
      <c r="FL8" s="17">
        <v>10000</v>
      </c>
      <c r="FM8" s="17">
        <v>10000</v>
      </c>
      <c r="FN8" s="17">
        <v>10000</v>
      </c>
      <c r="FO8" s="17">
        <v>10000</v>
      </c>
      <c r="FP8" s="17">
        <v>10000</v>
      </c>
      <c r="FQ8" s="17">
        <v>10000</v>
      </c>
      <c r="FR8" s="17">
        <v>10000</v>
      </c>
      <c r="FS8" s="17">
        <v>10000</v>
      </c>
      <c r="FT8" s="17">
        <v>10000</v>
      </c>
      <c r="FU8" s="17">
        <v>10000</v>
      </c>
      <c r="FV8" s="17">
        <v>10000</v>
      </c>
      <c r="FW8" s="17">
        <v>10000</v>
      </c>
      <c r="FX8" s="17">
        <v>10000</v>
      </c>
      <c r="FY8" s="17">
        <v>10000</v>
      </c>
      <c r="FZ8" s="17">
        <v>10000</v>
      </c>
      <c r="GA8" s="17">
        <v>10000</v>
      </c>
      <c r="GB8" s="17">
        <v>10000</v>
      </c>
      <c r="GC8" s="17">
        <v>10000</v>
      </c>
      <c r="GD8" s="17">
        <v>10000</v>
      </c>
      <c r="GE8" s="17">
        <v>10000</v>
      </c>
      <c r="GF8" s="17">
        <v>10000</v>
      </c>
      <c r="GG8" s="17">
        <v>10000</v>
      </c>
      <c r="GH8" s="17">
        <v>10000</v>
      </c>
      <c r="GI8" s="17">
        <v>10000</v>
      </c>
      <c r="GJ8" s="17">
        <v>10000</v>
      </c>
      <c r="GK8" s="17">
        <v>10000</v>
      </c>
      <c r="GL8" s="17">
        <v>10000</v>
      </c>
      <c r="GM8" s="17">
        <v>10000</v>
      </c>
      <c r="GN8" s="17">
        <v>10000</v>
      </c>
    </row>
    <row r="9" spans="1:196" ht="15.95" hidden="1" customHeight="1">
      <c r="A9" s="1"/>
      <c r="B9" s="227"/>
      <c r="C9" s="230"/>
      <c r="D9" s="127" t="s">
        <v>9</v>
      </c>
      <c r="E9" s="74"/>
      <c r="F9" s="74"/>
      <c r="G9" s="74"/>
      <c r="H9" s="74"/>
      <c r="I9" s="74"/>
      <c r="J9" s="74"/>
      <c r="K9" s="15"/>
      <c r="L9" s="18"/>
      <c r="M9" s="65">
        <v>4611</v>
      </c>
      <c r="N9" s="16">
        <v>9387</v>
      </c>
      <c r="O9" s="16">
        <v>10273</v>
      </c>
      <c r="P9" s="16">
        <v>9852</v>
      </c>
      <c r="Q9" s="16">
        <v>8156</v>
      </c>
      <c r="R9" s="16">
        <v>7796</v>
      </c>
      <c r="S9" s="16">
        <v>10218</v>
      </c>
      <c r="T9" s="16">
        <v>9268</v>
      </c>
      <c r="U9" s="16">
        <v>7191</v>
      </c>
      <c r="V9" s="16">
        <v>9109</v>
      </c>
      <c r="W9" s="16">
        <v>9333</v>
      </c>
      <c r="X9" s="16">
        <v>6181</v>
      </c>
      <c r="Y9" s="16">
        <v>4732</v>
      </c>
      <c r="Z9" s="16">
        <v>7598</v>
      </c>
      <c r="AA9" s="16">
        <v>9793</v>
      </c>
      <c r="AB9" s="65">
        <v>6761</v>
      </c>
      <c r="AC9" s="65">
        <v>2151</v>
      </c>
      <c r="AD9" s="65">
        <v>3037</v>
      </c>
      <c r="AE9" s="65">
        <v>8755</v>
      </c>
      <c r="AF9" s="16">
        <v>9655</v>
      </c>
      <c r="AG9" s="16">
        <v>9131</v>
      </c>
      <c r="AH9" s="16">
        <v>10461</v>
      </c>
      <c r="AI9" s="65">
        <v>7963</v>
      </c>
      <c r="AJ9" s="16">
        <v>10292</v>
      </c>
      <c r="AK9" s="16">
        <v>10181</v>
      </c>
      <c r="AL9" s="16">
        <v>7876</v>
      </c>
      <c r="AM9" s="16">
        <v>9690</v>
      </c>
      <c r="AN9" s="16">
        <v>10012</v>
      </c>
      <c r="AO9" s="16">
        <v>9525</v>
      </c>
      <c r="AP9" s="16">
        <v>10377</v>
      </c>
      <c r="AQ9" s="17"/>
      <c r="AR9" s="16">
        <v>8341</v>
      </c>
      <c r="AS9" s="16">
        <v>9855</v>
      </c>
      <c r="AT9" s="65">
        <v>2348</v>
      </c>
      <c r="AU9" s="16">
        <v>9231</v>
      </c>
      <c r="AV9" s="16">
        <v>9973</v>
      </c>
      <c r="AW9" s="65">
        <v>8182</v>
      </c>
      <c r="AX9" s="65">
        <v>5115</v>
      </c>
      <c r="AY9" s="16">
        <v>11157</v>
      </c>
      <c r="AZ9" s="65">
        <v>6280</v>
      </c>
      <c r="BA9" s="16">
        <v>4063</v>
      </c>
      <c r="BB9" s="17"/>
      <c r="BC9" s="17"/>
      <c r="BD9" s="18"/>
      <c r="BE9" s="18"/>
      <c r="BF9" s="18"/>
      <c r="BG9" s="18"/>
      <c r="BH9" s="18"/>
      <c r="BI9" s="18"/>
      <c r="BJ9" s="18"/>
      <c r="BK9" s="18"/>
      <c r="BL9" s="18"/>
      <c r="BM9" s="65">
        <v>8473</v>
      </c>
      <c r="BN9" s="16">
        <v>9147</v>
      </c>
      <c r="BO9" s="65">
        <v>8319</v>
      </c>
      <c r="BP9" s="16">
        <v>10251</v>
      </c>
      <c r="BQ9" s="16">
        <v>10536</v>
      </c>
      <c r="BR9" s="16">
        <v>9590</v>
      </c>
      <c r="BS9" s="65">
        <v>5947</v>
      </c>
      <c r="BT9" s="65">
        <v>6135</v>
      </c>
      <c r="BU9" s="16">
        <v>9247</v>
      </c>
      <c r="BV9" s="16">
        <v>10522</v>
      </c>
      <c r="BW9" s="65">
        <v>7972</v>
      </c>
      <c r="BX9" s="65">
        <v>8397</v>
      </c>
      <c r="BY9" s="16"/>
      <c r="BZ9" s="65">
        <v>954</v>
      </c>
      <c r="CA9" s="16">
        <v>10682</v>
      </c>
      <c r="CB9" s="65">
        <v>6227</v>
      </c>
      <c r="CC9" s="16">
        <v>3258</v>
      </c>
      <c r="CD9" s="16">
        <v>538</v>
      </c>
      <c r="CE9" s="65">
        <v>5773</v>
      </c>
      <c r="CF9" s="16">
        <v>9777</v>
      </c>
      <c r="CG9" s="16">
        <v>9731</v>
      </c>
      <c r="CH9" s="16">
        <v>10000</v>
      </c>
      <c r="CI9" s="16">
        <v>9346</v>
      </c>
      <c r="CJ9" s="16">
        <v>8210</v>
      </c>
      <c r="CK9" s="16">
        <v>10704</v>
      </c>
      <c r="CL9" s="16">
        <v>10345</v>
      </c>
      <c r="CM9" s="65">
        <v>8209</v>
      </c>
      <c r="CN9" s="65">
        <v>482</v>
      </c>
      <c r="CO9" s="16">
        <v>10843</v>
      </c>
      <c r="CP9" s="16">
        <v>9847</v>
      </c>
      <c r="CQ9" s="16">
        <v>9900</v>
      </c>
      <c r="CR9" s="16">
        <v>10842</v>
      </c>
      <c r="CS9" s="16">
        <v>9719</v>
      </c>
      <c r="CT9" s="16">
        <v>10018</v>
      </c>
      <c r="CU9" s="16">
        <v>10015</v>
      </c>
      <c r="CV9" s="16">
        <v>10086</v>
      </c>
      <c r="CW9" s="16">
        <v>10430</v>
      </c>
      <c r="CX9" s="65">
        <v>9012</v>
      </c>
      <c r="CY9" s="16">
        <v>10164</v>
      </c>
      <c r="CZ9" s="65">
        <v>5545</v>
      </c>
      <c r="DA9" s="65">
        <v>8905</v>
      </c>
      <c r="DB9" s="65">
        <v>7755</v>
      </c>
      <c r="DC9" s="65">
        <v>9385</v>
      </c>
      <c r="DD9" s="16">
        <v>11023</v>
      </c>
      <c r="DE9" s="16">
        <v>10552</v>
      </c>
      <c r="DF9" s="16">
        <v>10386</v>
      </c>
      <c r="DG9" s="16">
        <v>10669</v>
      </c>
      <c r="DH9" s="16">
        <v>10550</v>
      </c>
      <c r="DI9" s="16">
        <v>11652</v>
      </c>
      <c r="DJ9" s="16">
        <v>10656</v>
      </c>
      <c r="DK9" s="16">
        <v>11095</v>
      </c>
      <c r="DL9" s="16">
        <v>11225</v>
      </c>
      <c r="DM9" s="16">
        <v>12025</v>
      </c>
      <c r="DN9" s="16">
        <v>11600</v>
      </c>
      <c r="DO9" s="16">
        <v>11997</v>
      </c>
      <c r="DP9" s="16">
        <v>11576</v>
      </c>
      <c r="DQ9" s="16">
        <v>11004</v>
      </c>
      <c r="DR9" s="16">
        <v>11196</v>
      </c>
      <c r="DS9" s="16">
        <v>11905</v>
      </c>
      <c r="DT9" s="17">
        <v>12000</v>
      </c>
      <c r="DU9" s="17">
        <v>10000</v>
      </c>
      <c r="DV9" s="189">
        <v>5000</v>
      </c>
      <c r="DW9" s="18"/>
      <c r="DX9" s="189">
        <v>5000</v>
      </c>
      <c r="DY9" s="17">
        <v>5000</v>
      </c>
      <c r="DZ9" s="189">
        <v>5000</v>
      </c>
      <c r="EA9" s="18"/>
      <c r="EB9" s="18"/>
      <c r="EC9" s="17">
        <v>10000</v>
      </c>
      <c r="ED9" s="17">
        <v>10000</v>
      </c>
      <c r="EE9" s="17">
        <v>10000</v>
      </c>
      <c r="EF9" s="17">
        <v>10000</v>
      </c>
      <c r="EG9" s="17">
        <v>10000</v>
      </c>
      <c r="EH9" s="17">
        <v>10000</v>
      </c>
      <c r="EI9" s="17">
        <v>10000</v>
      </c>
      <c r="EJ9" s="17">
        <v>10000</v>
      </c>
      <c r="EK9" s="17">
        <v>10000</v>
      </c>
      <c r="EL9" s="17">
        <v>10000</v>
      </c>
      <c r="EM9" s="17">
        <v>10000</v>
      </c>
      <c r="EN9" s="17">
        <v>10000</v>
      </c>
      <c r="EO9" s="17">
        <v>10000</v>
      </c>
      <c r="EP9" s="17">
        <v>10000</v>
      </c>
      <c r="EQ9" s="17">
        <v>10000</v>
      </c>
      <c r="ER9" s="17"/>
      <c r="ES9" s="17">
        <v>10000</v>
      </c>
      <c r="ET9" s="17">
        <v>10000</v>
      </c>
      <c r="EU9" s="17">
        <v>10000</v>
      </c>
      <c r="EV9" s="17">
        <v>10000</v>
      </c>
      <c r="EW9" s="17">
        <v>10000</v>
      </c>
      <c r="EX9" s="17">
        <v>10000</v>
      </c>
      <c r="EY9" s="17">
        <v>10000</v>
      </c>
      <c r="EZ9" s="17">
        <v>10000</v>
      </c>
      <c r="FA9" s="17">
        <v>10000</v>
      </c>
      <c r="FB9" s="17">
        <v>10000</v>
      </c>
      <c r="FC9" s="17">
        <v>10000</v>
      </c>
      <c r="FD9" s="17">
        <v>10000</v>
      </c>
      <c r="FE9" s="17">
        <v>10000</v>
      </c>
      <c r="FF9" s="17"/>
      <c r="FG9" s="17">
        <v>10000</v>
      </c>
      <c r="FH9" s="17">
        <v>10000</v>
      </c>
      <c r="FI9" s="17">
        <v>10000</v>
      </c>
      <c r="FJ9" s="17">
        <v>10000</v>
      </c>
      <c r="FK9" s="17">
        <v>10000</v>
      </c>
      <c r="FL9" s="17">
        <v>10000</v>
      </c>
      <c r="FM9" s="17">
        <v>10000</v>
      </c>
      <c r="FN9" s="17">
        <v>10000</v>
      </c>
      <c r="FO9" s="17">
        <v>10000</v>
      </c>
      <c r="FP9" s="17">
        <v>10000</v>
      </c>
      <c r="FQ9" s="17">
        <v>10000</v>
      </c>
      <c r="FR9" s="17">
        <v>10000</v>
      </c>
      <c r="FS9" s="17">
        <v>10000</v>
      </c>
      <c r="FT9" s="17">
        <v>10000</v>
      </c>
      <c r="FU9" s="17">
        <v>10000</v>
      </c>
      <c r="FV9" s="17">
        <v>10000</v>
      </c>
      <c r="FW9" s="17">
        <v>10000</v>
      </c>
      <c r="FX9" s="17">
        <v>10000</v>
      </c>
      <c r="FY9" s="17">
        <v>10000</v>
      </c>
      <c r="FZ9" s="17">
        <v>10000</v>
      </c>
      <c r="GA9" s="17">
        <v>10000</v>
      </c>
      <c r="GB9" s="17">
        <v>10000</v>
      </c>
      <c r="GC9" s="17">
        <v>10000</v>
      </c>
      <c r="GD9" s="17">
        <v>10000</v>
      </c>
      <c r="GE9" s="17">
        <v>10000</v>
      </c>
      <c r="GF9" s="17">
        <v>10000</v>
      </c>
      <c r="GG9" s="17">
        <v>10000</v>
      </c>
      <c r="GH9" s="17">
        <v>10000</v>
      </c>
      <c r="GI9" s="17">
        <v>10000</v>
      </c>
      <c r="GJ9" s="17">
        <v>10000</v>
      </c>
      <c r="GK9" s="17">
        <v>10000</v>
      </c>
      <c r="GL9" s="17">
        <v>10000</v>
      </c>
      <c r="GM9" s="17">
        <v>10000</v>
      </c>
      <c r="GN9" s="17">
        <v>10000</v>
      </c>
    </row>
    <row r="10" spans="1:196" ht="15.95" hidden="1" customHeight="1">
      <c r="A10" s="1"/>
      <c r="B10" s="227"/>
      <c r="C10" s="230"/>
      <c r="D10" s="127" t="s">
        <v>10</v>
      </c>
      <c r="E10" s="74"/>
      <c r="F10" s="74"/>
      <c r="G10" s="74"/>
      <c r="H10" s="74"/>
      <c r="I10" s="74"/>
      <c r="J10" s="74"/>
      <c r="K10" s="15"/>
      <c r="L10" s="18"/>
      <c r="M10" s="65">
        <v>868</v>
      </c>
      <c r="N10" s="65">
        <v>5592</v>
      </c>
      <c r="O10" s="16">
        <v>10084</v>
      </c>
      <c r="P10" s="65">
        <v>6221</v>
      </c>
      <c r="Q10" s="16">
        <v>8373</v>
      </c>
      <c r="R10" s="16">
        <v>10062</v>
      </c>
      <c r="S10" s="16">
        <v>10217</v>
      </c>
      <c r="T10" s="16">
        <v>10427</v>
      </c>
      <c r="U10" s="16">
        <v>8932</v>
      </c>
      <c r="V10" s="16">
        <v>10105</v>
      </c>
      <c r="W10" s="16">
        <v>8221</v>
      </c>
      <c r="X10" s="16">
        <v>6022</v>
      </c>
      <c r="Y10" s="16">
        <v>3803</v>
      </c>
      <c r="Z10" s="16">
        <v>7637</v>
      </c>
      <c r="AA10" s="65">
        <v>8411</v>
      </c>
      <c r="AB10" s="65">
        <v>6368</v>
      </c>
      <c r="AC10" s="65">
        <v>3495</v>
      </c>
      <c r="AD10" s="65">
        <v>3401</v>
      </c>
      <c r="AE10" s="65">
        <v>5647</v>
      </c>
      <c r="AF10" s="16">
        <v>10206</v>
      </c>
      <c r="AG10" s="65">
        <v>5559</v>
      </c>
      <c r="AH10" s="16">
        <v>10157</v>
      </c>
      <c r="AI10" s="16">
        <v>10519</v>
      </c>
      <c r="AJ10" s="16">
        <v>10109</v>
      </c>
      <c r="AK10" s="16">
        <v>10513</v>
      </c>
      <c r="AL10" s="16">
        <v>10154</v>
      </c>
      <c r="AM10" s="16">
        <v>9340</v>
      </c>
      <c r="AN10" s="16">
        <v>9088</v>
      </c>
      <c r="AO10" s="16">
        <v>10176</v>
      </c>
      <c r="AP10" s="16">
        <v>10365</v>
      </c>
      <c r="AQ10" s="17"/>
      <c r="AR10" s="16">
        <v>8927</v>
      </c>
      <c r="AS10" s="16">
        <v>9760</v>
      </c>
      <c r="AT10" s="65">
        <v>2963</v>
      </c>
      <c r="AU10" s="65">
        <v>7999</v>
      </c>
      <c r="AV10" s="16">
        <v>9615</v>
      </c>
      <c r="AW10" s="65">
        <v>7379</v>
      </c>
      <c r="AX10" s="65">
        <v>6236</v>
      </c>
      <c r="AY10" s="16">
        <v>9643</v>
      </c>
      <c r="AZ10" s="65">
        <v>5994</v>
      </c>
      <c r="BA10" s="16">
        <v>8686</v>
      </c>
      <c r="BB10" s="17"/>
      <c r="BC10" s="17"/>
      <c r="BD10" s="18"/>
      <c r="BE10" s="18"/>
      <c r="BF10" s="18"/>
      <c r="BG10" s="18"/>
      <c r="BH10" s="18"/>
      <c r="BI10" s="18"/>
      <c r="BJ10" s="18"/>
      <c r="BK10" s="18"/>
      <c r="BL10" s="18"/>
      <c r="BM10" s="65">
        <v>6422</v>
      </c>
      <c r="BN10" s="16">
        <v>10223</v>
      </c>
      <c r="BO10" s="65">
        <v>7012</v>
      </c>
      <c r="BP10" s="16">
        <v>10062</v>
      </c>
      <c r="BQ10" s="16">
        <v>9985</v>
      </c>
      <c r="BR10" s="16">
        <v>9735</v>
      </c>
      <c r="BS10" s="65">
        <v>7535</v>
      </c>
      <c r="BT10" s="65">
        <v>5314</v>
      </c>
      <c r="BU10" s="16">
        <v>9591</v>
      </c>
      <c r="BV10" s="16">
        <v>10227</v>
      </c>
      <c r="BW10" s="65">
        <v>7689</v>
      </c>
      <c r="BX10" s="65">
        <v>7305</v>
      </c>
      <c r="BY10" s="16"/>
      <c r="BZ10" s="65">
        <v>2235</v>
      </c>
      <c r="CA10" s="65">
        <v>7321</v>
      </c>
      <c r="CB10" s="16">
        <v>9296</v>
      </c>
      <c r="CC10" s="16">
        <v>1745</v>
      </c>
      <c r="CD10" s="16">
        <v>3479</v>
      </c>
      <c r="CE10" s="65">
        <v>2459</v>
      </c>
      <c r="CF10" s="16">
        <v>10059</v>
      </c>
      <c r="CG10" s="16">
        <v>9025</v>
      </c>
      <c r="CH10" s="16">
        <v>10274</v>
      </c>
      <c r="CI10" s="16">
        <v>10201</v>
      </c>
      <c r="CJ10" s="16">
        <v>8755</v>
      </c>
      <c r="CK10" s="16">
        <v>9916</v>
      </c>
      <c r="CL10" s="16">
        <v>10372</v>
      </c>
      <c r="CM10" s="65">
        <v>8145</v>
      </c>
      <c r="CN10" s="65">
        <v>1581</v>
      </c>
      <c r="CO10" s="16">
        <v>10075</v>
      </c>
      <c r="CP10" s="16">
        <v>9800</v>
      </c>
      <c r="CQ10" s="16">
        <v>9972</v>
      </c>
      <c r="CR10" s="16">
        <v>10266</v>
      </c>
      <c r="CS10" s="16">
        <v>10196</v>
      </c>
      <c r="CT10" s="16">
        <v>9900</v>
      </c>
      <c r="CU10" s="16">
        <v>9941</v>
      </c>
      <c r="CV10" s="16">
        <v>9178</v>
      </c>
      <c r="CW10" s="16">
        <v>10026</v>
      </c>
      <c r="CX10" s="65">
        <v>9871</v>
      </c>
      <c r="CY10" s="16">
        <v>10084</v>
      </c>
      <c r="CZ10" s="65">
        <v>5503</v>
      </c>
      <c r="DA10" s="65">
        <v>7921</v>
      </c>
      <c r="DB10" s="65">
        <v>6848</v>
      </c>
      <c r="DC10" s="65">
        <v>8115</v>
      </c>
      <c r="DD10" s="16">
        <v>12066</v>
      </c>
      <c r="DE10" s="16">
        <v>10050</v>
      </c>
      <c r="DF10" s="16">
        <v>9929</v>
      </c>
      <c r="DG10" s="16">
        <v>10623</v>
      </c>
      <c r="DH10" s="16">
        <v>10854</v>
      </c>
      <c r="DI10" s="16">
        <v>11551</v>
      </c>
      <c r="DJ10" s="16">
        <v>9753</v>
      </c>
      <c r="DK10" s="16">
        <v>11132</v>
      </c>
      <c r="DL10" s="16">
        <v>10964</v>
      </c>
      <c r="DM10" s="16">
        <v>11824</v>
      </c>
      <c r="DN10" s="16">
        <v>11334</v>
      </c>
      <c r="DO10" s="16">
        <v>11768</v>
      </c>
      <c r="DP10" s="16">
        <v>9536</v>
      </c>
      <c r="DQ10" s="16">
        <v>10947</v>
      </c>
      <c r="DR10" s="16">
        <v>10884</v>
      </c>
      <c r="DS10" s="16">
        <v>12661</v>
      </c>
      <c r="DT10" s="17">
        <v>12000</v>
      </c>
      <c r="DU10" s="17">
        <v>10000</v>
      </c>
      <c r="DV10" s="189">
        <v>5000</v>
      </c>
      <c r="DW10" s="18"/>
      <c r="DX10" s="189">
        <v>5000</v>
      </c>
      <c r="DY10" s="17">
        <v>5000</v>
      </c>
      <c r="DZ10" s="189">
        <v>5000</v>
      </c>
      <c r="EA10" s="18"/>
      <c r="EB10" s="18"/>
      <c r="EC10" s="17">
        <v>10000</v>
      </c>
      <c r="ED10" s="17">
        <v>10000</v>
      </c>
      <c r="EE10" s="17">
        <v>10000</v>
      </c>
      <c r="EF10" s="17">
        <v>10000</v>
      </c>
      <c r="EG10" s="17">
        <v>10000</v>
      </c>
      <c r="EH10" s="17">
        <v>10000</v>
      </c>
      <c r="EI10" s="17">
        <v>10000</v>
      </c>
      <c r="EJ10" s="17">
        <v>10000</v>
      </c>
      <c r="EK10" s="17">
        <v>10000</v>
      </c>
      <c r="EL10" s="17">
        <v>10000</v>
      </c>
      <c r="EM10" s="17">
        <v>10000</v>
      </c>
      <c r="EN10" s="17">
        <v>10000</v>
      </c>
      <c r="EO10" s="17">
        <v>10000</v>
      </c>
      <c r="EP10" s="17">
        <v>10000</v>
      </c>
      <c r="EQ10" s="17">
        <v>10000</v>
      </c>
      <c r="ER10" s="17"/>
      <c r="ES10" s="17">
        <v>10000</v>
      </c>
      <c r="ET10" s="17">
        <v>10000</v>
      </c>
      <c r="EU10" s="17">
        <v>10000</v>
      </c>
      <c r="EV10" s="17">
        <v>10000</v>
      </c>
      <c r="EW10" s="17">
        <v>10000</v>
      </c>
      <c r="EX10" s="17">
        <v>10000</v>
      </c>
      <c r="EY10" s="17">
        <v>10000</v>
      </c>
      <c r="EZ10" s="17">
        <v>10000</v>
      </c>
      <c r="FA10" s="17">
        <v>10000</v>
      </c>
      <c r="FB10" s="17">
        <v>10000</v>
      </c>
      <c r="FC10" s="17">
        <v>10000</v>
      </c>
      <c r="FD10" s="17">
        <v>10000</v>
      </c>
      <c r="FE10" s="17">
        <v>10000</v>
      </c>
      <c r="FF10" s="17"/>
      <c r="FG10" s="17">
        <v>10000</v>
      </c>
      <c r="FH10" s="17">
        <v>10000</v>
      </c>
      <c r="FI10" s="17">
        <v>10000</v>
      </c>
      <c r="FJ10" s="17">
        <v>10000</v>
      </c>
      <c r="FK10" s="17">
        <v>10000</v>
      </c>
      <c r="FL10" s="17">
        <v>10000</v>
      </c>
      <c r="FM10" s="17">
        <v>10000</v>
      </c>
      <c r="FN10" s="17">
        <v>10000</v>
      </c>
      <c r="FO10" s="17">
        <v>10000</v>
      </c>
      <c r="FP10" s="17">
        <v>10000</v>
      </c>
      <c r="FQ10" s="17">
        <v>10000</v>
      </c>
      <c r="FR10" s="17">
        <v>10000</v>
      </c>
      <c r="FS10" s="17">
        <v>10000</v>
      </c>
      <c r="FT10" s="17">
        <v>10000</v>
      </c>
      <c r="FU10" s="17">
        <v>10000</v>
      </c>
      <c r="FV10" s="17">
        <v>10000</v>
      </c>
      <c r="FW10" s="17">
        <v>10000</v>
      </c>
      <c r="FX10" s="17">
        <v>10000</v>
      </c>
      <c r="FY10" s="17">
        <v>10000</v>
      </c>
      <c r="FZ10" s="17">
        <v>10000</v>
      </c>
      <c r="GA10" s="17">
        <v>10000</v>
      </c>
      <c r="GB10" s="17">
        <v>10000</v>
      </c>
      <c r="GC10" s="17">
        <v>10000</v>
      </c>
      <c r="GD10" s="17">
        <v>10000</v>
      </c>
      <c r="GE10" s="17">
        <v>10000</v>
      </c>
      <c r="GF10" s="17">
        <v>10000</v>
      </c>
      <c r="GG10" s="17">
        <v>10000</v>
      </c>
      <c r="GH10" s="17">
        <v>10000</v>
      </c>
      <c r="GI10" s="17">
        <v>10000</v>
      </c>
      <c r="GJ10" s="17">
        <v>10000</v>
      </c>
      <c r="GK10" s="17">
        <v>10000</v>
      </c>
      <c r="GL10" s="17">
        <v>10000</v>
      </c>
      <c r="GM10" s="17">
        <v>10000</v>
      </c>
      <c r="GN10" s="17">
        <v>10000</v>
      </c>
    </row>
    <row r="11" spans="1:196" ht="15.95" hidden="1" customHeight="1">
      <c r="A11" s="1"/>
      <c r="B11" s="227"/>
      <c r="C11" s="230"/>
      <c r="D11" s="127" t="s">
        <v>84</v>
      </c>
      <c r="E11" s="74"/>
      <c r="F11" s="74"/>
      <c r="G11" s="74"/>
      <c r="H11" s="74"/>
      <c r="I11" s="74"/>
      <c r="J11" s="74"/>
      <c r="K11" s="15"/>
      <c r="L11" s="18"/>
      <c r="M11" s="65">
        <v>0</v>
      </c>
      <c r="N11" s="65">
        <v>6460</v>
      </c>
      <c r="O11" s="65">
        <v>8884</v>
      </c>
      <c r="P11" s="65">
        <v>7137</v>
      </c>
      <c r="Q11" s="16">
        <v>8118</v>
      </c>
      <c r="R11" s="16">
        <v>10146</v>
      </c>
      <c r="S11" s="16">
        <v>9217</v>
      </c>
      <c r="T11" s="16">
        <v>9527</v>
      </c>
      <c r="U11" s="16">
        <v>8829</v>
      </c>
      <c r="V11" s="16">
        <v>10098</v>
      </c>
      <c r="W11" s="16">
        <v>11033</v>
      </c>
      <c r="X11" s="16">
        <v>6022</v>
      </c>
      <c r="Y11" s="16">
        <v>3803</v>
      </c>
      <c r="Z11" s="16">
        <v>7636</v>
      </c>
      <c r="AA11" s="65">
        <v>8411</v>
      </c>
      <c r="AB11" s="65">
        <v>6368</v>
      </c>
      <c r="AC11" s="65">
        <v>3495</v>
      </c>
      <c r="AD11" s="65">
        <v>3401</v>
      </c>
      <c r="AE11" s="65">
        <v>5647</v>
      </c>
      <c r="AF11" s="16">
        <v>10206</v>
      </c>
      <c r="AG11" s="65">
        <v>5398</v>
      </c>
      <c r="AH11" s="16">
        <v>10067</v>
      </c>
      <c r="AI11" s="16">
        <v>10609</v>
      </c>
      <c r="AJ11" s="16">
        <v>10109</v>
      </c>
      <c r="AK11" s="16">
        <v>10513</v>
      </c>
      <c r="AL11" s="16">
        <v>8938</v>
      </c>
      <c r="AM11" s="16">
        <v>9340</v>
      </c>
      <c r="AN11" s="16">
        <v>7678</v>
      </c>
      <c r="AO11" s="16">
        <v>12240</v>
      </c>
      <c r="AP11" s="16">
        <v>10684</v>
      </c>
      <c r="AQ11" s="17"/>
      <c r="AR11" s="16">
        <v>4314</v>
      </c>
      <c r="AS11" s="16">
        <v>10342</v>
      </c>
      <c r="AT11" s="65">
        <v>6215</v>
      </c>
      <c r="AU11" s="65">
        <v>4537</v>
      </c>
      <c r="AV11" s="16">
        <v>11703</v>
      </c>
      <c r="AW11" s="16">
        <v>10766</v>
      </c>
      <c r="AX11" s="65">
        <v>6236</v>
      </c>
      <c r="AY11" s="16">
        <v>9643</v>
      </c>
      <c r="AZ11" s="65">
        <v>5994</v>
      </c>
      <c r="BA11" s="16">
        <v>8686</v>
      </c>
      <c r="BB11" s="17"/>
      <c r="BC11" s="17"/>
      <c r="BD11" s="18"/>
      <c r="BE11" s="18"/>
      <c r="BF11" s="18"/>
      <c r="BG11" s="18"/>
      <c r="BH11" s="18"/>
      <c r="BI11" s="18"/>
      <c r="BJ11" s="18"/>
      <c r="BK11" s="18"/>
      <c r="BL11" s="18"/>
      <c r="BM11" s="65">
        <v>6422</v>
      </c>
      <c r="BN11" s="65">
        <v>5711</v>
      </c>
      <c r="BO11" s="16">
        <v>10000</v>
      </c>
      <c r="BP11" s="16">
        <v>11335</v>
      </c>
      <c r="BQ11" s="16">
        <v>8147</v>
      </c>
      <c r="BR11" s="16">
        <v>9980</v>
      </c>
      <c r="BS11" s="65">
        <v>8018</v>
      </c>
      <c r="BT11" s="65">
        <v>6627</v>
      </c>
      <c r="BU11" s="65">
        <v>6918</v>
      </c>
      <c r="BV11" s="16">
        <v>10141</v>
      </c>
      <c r="BW11" s="16">
        <v>9079</v>
      </c>
      <c r="BX11" s="65">
        <v>8204</v>
      </c>
      <c r="BY11" s="16"/>
      <c r="BZ11" s="65">
        <v>3653</v>
      </c>
      <c r="CA11" s="65">
        <v>7321</v>
      </c>
      <c r="CB11" s="16">
        <v>9296</v>
      </c>
      <c r="CC11" s="16">
        <v>1745</v>
      </c>
      <c r="CD11" s="16">
        <v>3479</v>
      </c>
      <c r="CE11" s="65">
        <v>1453</v>
      </c>
      <c r="CF11" s="16">
        <v>10059</v>
      </c>
      <c r="CG11" s="16">
        <v>9025</v>
      </c>
      <c r="CH11" s="16">
        <v>11280</v>
      </c>
      <c r="CI11" s="16">
        <v>10101</v>
      </c>
      <c r="CJ11" s="16">
        <v>8721</v>
      </c>
      <c r="CK11" s="16">
        <v>10079</v>
      </c>
      <c r="CL11" s="16">
        <v>10366</v>
      </c>
      <c r="CM11" s="65">
        <v>8144</v>
      </c>
      <c r="CN11" s="65">
        <v>1581</v>
      </c>
      <c r="CO11" s="16">
        <v>9195</v>
      </c>
      <c r="CP11" s="16">
        <v>9198</v>
      </c>
      <c r="CQ11" s="16">
        <v>9265</v>
      </c>
      <c r="CR11" s="16">
        <v>11073</v>
      </c>
      <c r="CS11" s="16">
        <v>9665</v>
      </c>
      <c r="CT11" s="16">
        <v>9942</v>
      </c>
      <c r="CU11" s="16">
        <v>10845</v>
      </c>
      <c r="CV11" s="16">
        <v>9177</v>
      </c>
      <c r="CW11" s="16">
        <v>10026</v>
      </c>
      <c r="CX11" s="65">
        <v>8811</v>
      </c>
      <c r="CY11" s="16">
        <v>9574</v>
      </c>
      <c r="CZ11" s="65">
        <v>6051</v>
      </c>
      <c r="DA11" s="65">
        <v>9065</v>
      </c>
      <c r="DB11" s="65">
        <v>6848</v>
      </c>
      <c r="DC11" s="65">
        <v>8115</v>
      </c>
      <c r="DD11" s="16">
        <v>10033</v>
      </c>
      <c r="DE11" s="16">
        <v>12083</v>
      </c>
      <c r="DF11" s="16">
        <v>9929</v>
      </c>
      <c r="DG11" s="16">
        <v>10623</v>
      </c>
      <c r="DH11" s="16">
        <v>10854</v>
      </c>
      <c r="DI11" s="16">
        <v>11551</v>
      </c>
      <c r="DJ11" s="16">
        <v>9753</v>
      </c>
      <c r="DK11" s="16">
        <v>11132</v>
      </c>
      <c r="DL11" s="16">
        <v>10964</v>
      </c>
      <c r="DM11" s="16">
        <v>11826</v>
      </c>
      <c r="DN11" s="16">
        <v>11339</v>
      </c>
      <c r="DO11" s="16">
        <v>11768</v>
      </c>
      <c r="DP11" s="16">
        <v>9536</v>
      </c>
      <c r="DQ11" s="16">
        <v>10168</v>
      </c>
      <c r="DR11" s="16">
        <v>10823</v>
      </c>
      <c r="DS11" s="16">
        <v>11893</v>
      </c>
      <c r="DT11" s="17">
        <v>12000</v>
      </c>
      <c r="DU11" s="17">
        <v>10000</v>
      </c>
      <c r="DV11" s="189">
        <v>5000</v>
      </c>
      <c r="DW11" s="18"/>
      <c r="DX11" s="189">
        <v>5000</v>
      </c>
      <c r="DY11" s="17">
        <v>5000</v>
      </c>
      <c r="DZ11" s="189">
        <v>5000</v>
      </c>
      <c r="EA11" s="18"/>
      <c r="EB11" s="18"/>
      <c r="EC11" s="17">
        <v>10000</v>
      </c>
      <c r="ED11" s="17">
        <v>10000</v>
      </c>
      <c r="EE11" s="17">
        <v>10000</v>
      </c>
      <c r="EF11" s="17">
        <v>10000</v>
      </c>
      <c r="EG11" s="17">
        <v>10000</v>
      </c>
      <c r="EH11" s="17">
        <v>10000</v>
      </c>
      <c r="EI11" s="17">
        <v>10000</v>
      </c>
      <c r="EJ11" s="17">
        <v>10000</v>
      </c>
      <c r="EK11" s="17">
        <v>10000</v>
      </c>
      <c r="EL11" s="17">
        <v>10000</v>
      </c>
      <c r="EM11" s="17">
        <v>10000</v>
      </c>
      <c r="EN11" s="17">
        <v>10000</v>
      </c>
      <c r="EO11" s="17">
        <v>10000</v>
      </c>
      <c r="EP11" s="17">
        <v>10000</v>
      </c>
      <c r="EQ11" s="17">
        <v>10000</v>
      </c>
      <c r="ER11" s="17"/>
      <c r="ES11" s="17">
        <v>10000</v>
      </c>
      <c r="ET11" s="17">
        <v>10000</v>
      </c>
      <c r="EU11" s="17">
        <v>10000</v>
      </c>
      <c r="EV11" s="17">
        <v>10000</v>
      </c>
      <c r="EW11" s="17">
        <v>10000</v>
      </c>
      <c r="EX11" s="17">
        <v>10000</v>
      </c>
      <c r="EY11" s="17">
        <v>10000</v>
      </c>
      <c r="EZ11" s="17">
        <v>10000</v>
      </c>
      <c r="FA11" s="17">
        <v>10000</v>
      </c>
      <c r="FB11" s="17">
        <v>10000</v>
      </c>
      <c r="FC11" s="17">
        <v>10000</v>
      </c>
      <c r="FD11" s="17">
        <v>10000</v>
      </c>
      <c r="FE11" s="17">
        <v>10000</v>
      </c>
      <c r="FF11" s="17"/>
      <c r="FG11" s="17">
        <v>10000</v>
      </c>
      <c r="FH11" s="17">
        <v>10000</v>
      </c>
      <c r="FI11" s="17">
        <v>10000</v>
      </c>
      <c r="FJ11" s="17">
        <v>10000</v>
      </c>
      <c r="FK11" s="17">
        <v>10000</v>
      </c>
      <c r="FL11" s="17">
        <v>10000</v>
      </c>
      <c r="FM11" s="17">
        <v>10000</v>
      </c>
      <c r="FN11" s="17">
        <v>10000</v>
      </c>
      <c r="FO11" s="17">
        <v>10000</v>
      </c>
      <c r="FP11" s="17">
        <v>10000</v>
      </c>
      <c r="FQ11" s="17">
        <v>10000</v>
      </c>
      <c r="FR11" s="17">
        <v>10000</v>
      </c>
      <c r="FS11" s="17">
        <v>10000</v>
      </c>
      <c r="FT11" s="17">
        <v>10000</v>
      </c>
      <c r="FU11" s="17">
        <v>10000</v>
      </c>
      <c r="FV11" s="17">
        <v>10000</v>
      </c>
      <c r="FW11" s="17">
        <v>10000</v>
      </c>
      <c r="FX11" s="17">
        <v>10000</v>
      </c>
      <c r="FY11" s="17">
        <v>10000</v>
      </c>
      <c r="FZ11" s="17">
        <v>10000</v>
      </c>
      <c r="GA11" s="17">
        <v>10000</v>
      </c>
      <c r="GB11" s="17">
        <v>10000</v>
      </c>
      <c r="GC11" s="17">
        <v>10000</v>
      </c>
      <c r="GD11" s="17">
        <v>10000</v>
      </c>
      <c r="GE11" s="17">
        <v>10000</v>
      </c>
      <c r="GF11" s="17">
        <v>10000</v>
      </c>
      <c r="GG11" s="17">
        <v>10000</v>
      </c>
      <c r="GH11" s="17">
        <v>10000</v>
      </c>
      <c r="GI11" s="17">
        <v>10000</v>
      </c>
      <c r="GJ11" s="17">
        <v>10000</v>
      </c>
      <c r="GK11" s="17">
        <v>10000</v>
      </c>
      <c r="GL11" s="17">
        <v>10000</v>
      </c>
      <c r="GM11" s="17">
        <v>10000</v>
      </c>
      <c r="GN11" s="17">
        <v>10000</v>
      </c>
    </row>
    <row r="12" spans="1:196" ht="15.95" hidden="1" customHeight="1">
      <c r="A12" s="1"/>
      <c r="B12" s="227"/>
      <c r="C12" s="230"/>
      <c r="D12" s="127" t="s">
        <v>11</v>
      </c>
      <c r="E12" s="74"/>
      <c r="F12" s="74"/>
      <c r="G12" s="74"/>
      <c r="H12" s="74"/>
      <c r="I12" s="74"/>
      <c r="J12" s="74"/>
      <c r="K12" s="15"/>
      <c r="L12" s="18"/>
      <c r="M12" s="65">
        <v>2054</v>
      </c>
      <c r="N12" s="65">
        <v>6460</v>
      </c>
      <c r="O12" s="65">
        <v>7633</v>
      </c>
      <c r="P12" s="65">
        <v>8633</v>
      </c>
      <c r="Q12" s="16">
        <v>8118</v>
      </c>
      <c r="R12" s="16">
        <v>8844</v>
      </c>
      <c r="S12" s="16">
        <v>8738</v>
      </c>
      <c r="T12" s="16">
        <v>9793</v>
      </c>
      <c r="U12" s="16">
        <v>10350</v>
      </c>
      <c r="V12" s="16">
        <v>10098</v>
      </c>
      <c r="W12" s="16">
        <v>11033</v>
      </c>
      <c r="X12" s="16">
        <v>5728</v>
      </c>
      <c r="Y12" s="16">
        <v>2250</v>
      </c>
      <c r="Z12" s="16">
        <v>9483</v>
      </c>
      <c r="AA12" s="65">
        <v>6087</v>
      </c>
      <c r="AB12" s="65">
        <v>6051</v>
      </c>
      <c r="AC12" s="65">
        <v>5888</v>
      </c>
      <c r="AD12" s="65">
        <v>2515</v>
      </c>
      <c r="AE12" s="65">
        <v>3679</v>
      </c>
      <c r="AF12" s="16">
        <v>9260</v>
      </c>
      <c r="AG12" s="65">
        <v>6900</v>
      </c>
      <c r="AH12" s="16">
        <v>11322</v>
      </c>
      <c r="AI12" s="16">
        <v>7674</v>
      </c>
      <c r="AJ12" s="16">
        <v>10095</v>
      </c>
      <c r="AK12" s="16">
        <v>10931</v>
      </c>
      <c r="AL12" s="16">
        <v>12659</v>
      </c>
      <c r="AM12" s="16">
        <v>5586</v>
      </c>
      <c r="AN12" s="16">
        <v>7032</v>
      </c>
      <c r="AO12" s="16">
        <v>7397</v>
      </c>
      <c r="AP12" s="16">
        <v>11421</v>
      </c>
      <c r="AQ12" s="16">
        <v>7604</v>
      </c>
      <c r="AR12" s="16">
        <v>2171</v>
      </c>
      <c r="AS12" s="16">
        <v>13213</v>
      </c>
      <c r="AT12" s="16">
        <v>5466</v>
      </c>
      <c r="AU12" s="65">
        <v>0</v>
      </c>
      <c r="AV12" s="16">
        <v>12636</v>
      </c>
      <c r="AW12" s="16">
        <v>13203</v>
      </c>
      <c r="AX12" s="65">
        <v>5824</v>
      </c>
      <c r="AY12" s="16">
        <v>11454</v>
      </c>
      <c r="AZ12" s="65">
        <v>5994</v>
      </c>
      <c r="BA12" s="16">
        <v>10461</v>
      </c>
      <c r="BB12" s="17"/>
      <c r="BC12" s="17"/>
      <c r="BD12" s="18"/>
      <c r="BE12" s="18"/>
      <c r="BF12" s="18"/>
      <c r="BG12" s="18"/>
      <c r="BH12" s="18"/>
      <c r="BI12" s="18"/>
      <c r="BJ12" s="18"/>
      <c r="BK12" s="18"/>
      <c r="BL12" s="18"/>
      <c r="BM12" s="65">
        <v>0</v>
      </c>
      <c r="BN12" s="16">
        <v>12133</v>
      </c>
      <c r="BO12" s="16">
        <v>6926</v>
      </c>
      <c r="BP12" s="65">
        <v>5609</v>
      </c>
      <c r="BQ12" s="16">
        <v>12641</v>
      </c>
      <c r="BR12" s="16">
        <v>10183</v>
      </c>
      <c r="BS12" s="16">
        <v>12621</v>
      </c>
      <c r="BT12" s="16">
        <v>9896</v>
      </c>
      <c r="BU12" s="65">
        <v>6191</v>
      </c>
      <c r="BV12" s="16">
        <v>10950</v>
      </c>
      <c r="BW12" s="16">
        <v>6309</v>
      </c>
      <c r="BX12" s="16">
        <v>10342</v>
      </c>
      <c r="BY12" s="16"/>
      <c r="BZ12" s="65">
        <v>4877</v>
      </c>
      <c r="CA12" s="65">
        <v>5755</v>
      </c>
      <c r="CB12" s="16">
        <v>10436</v>
      </c>
      <c r="CC12" s="16">
        <v>3770</v>
      </c>
      <c r="CD12" s="16">
        <v>5471</v>
      </c>
      <c r="CE12" s="65">
        <v>0</v>
      </c>
      <c r="CF12" s="16">
        <v>11488</v>
      </c>
      <c r="CG12" s="16">
        <v>5285</v>
      </c>
      <c r="CH12" s="16">
        <v>13802</v>
      </c>
      <c r="CI12" s="16">
        <v>8757</v>
      </c>
      <c r="CJ12" s="16">
        <v>11379</v>
      </c>
      <c r="CK12" s="16">
        <v>5479</v>
      </c>
      <c r="CL12" s="16">
        <v>14966</v>
      </c>
      <c r="CM12" s="16">
        <v>5448</v>
      </c>
      <c r="CN12" s="65">
        <v>4277</v>
      </c>
      <c r="CO12" s="16">
        <v>6711</v>
      </c>
      <c r="CP12" s="16">
        <v>10802</v>
      </c>
      <c r="CQ12" s="16">
        <v>9145</v>
      </c>
      <c r="CR12" s="16">
        <v>12073</v>
      </c>
      <c r="CS12" s="16">
        <v>9665</v>
      </c>
      <c r="CT12" s="16">
        <v>8985</v>
      </c>
      <c r="CU12" s="16">
        <v>7333</v>
      </c>
      <c r="CV12" s="16">
        <v>10067</v>
      </c>
      <c r="CW12" s="16">
        <v>11819</v>
      </c>
      <c r="CX12" s="65">
        <v>8811</v>
      </c>
      <c r="CY12" s="16">
        <v>9574</v>
      </c>
      <c r="CZ12" s="65">
        <v>6051</v>
      </c>
      <c r="DA12" s="65">
        <v>9050</v>
      </c>
      <c r="DB12" s="65">
        <v>5992</v>
      </c>
      <c r="DC12" s="65">
        <v>7430</v>
      </c>
      <c r="DD12" s="16">
        <v>11576</v>
      </c>
      <c r="DE12" s="16">
        <v>9595</v>
      </c>
      <c r="DF12" s="16">
        <v>8828</v>
      </c>
      <c r="DG12" s="16">
        <v>12027</v>
      </c>
      <c r="DH12" s="16">
        <v>11128</v>
      </c>
      <c r="DI12" s="16">
        <v>10939</v>
      </c>
      <c r="DJ12" s="16">
        <v>10302</v>
      </c>
      <c r="DK12" s="16">
        <v>9309</v>
      </c>
      <c r="DL12" s="16">
        <v>13777</v>
      </c>
      <c r="DM12" s="16">
        <v>11043</v>
      </c>
      <c r="DN12" s="16">
        <v>10935</v>
      </c>
      <c r="DO12" s="16">
        <v>11742</v>
      </c>
      <c r="DP12" s="16">
        <v>8538</v>
      </c>
      <c r="DQ12" s="16">
        <v>12018</v>
      </c>
      <c r="DR12" s="16">
        <v>9501</v>
      </c>
      <c r="DS12" s="16">
        <v>12020</v>
      </c>
      <c r="DT12" s="17">
        <v>12000</v>
      </c>
      <c r="DU12" s="17">
        <v>10000</v>
      </c>
      <c r="DV12" s="189">
        <v>5000</v>
      </c>
      <c r="DW12" s="18"/>
      <c r="DX12" s="189">
        <v>5000</v>
      </c>
      <c r="DY12" s="17">
        <v>5000</v>
      </c>
      <c r="DZ12" s="189">
        <v>5000</v>
      </c>
      <c r="EA12" s="18"/>
      <c r="EB12" s="18"/>
      <c r="EC12" s="17">
        <v>10000</v>
      </c>
      <c r="ED12" s="17">
        <v>10000</v>
      </c>
      <c r="EE12" s="17">
        <v>10000</v>
      </c>
      <c r="EF12" s="17">
        <v>10000</v>
      </c>
      <c r="EG12" s="17">
        <v>10000</v>
      </c>
      <c r="EH12" s="17">
        <v>10000</v>
      </c>
      <c r="EI12" s="17">
        <v>10000</v>
      </c>
      <c r="EJ12" s="17">
        <v>10000</v>
      </c>
      <c r="EK12" s="17">
        <v>10000</v>
      </c>
      <c r="EL12" s="17">
        <v>10000</v>
      </c>
      <c r="EM12" s="17">
        <v>10000</v>
      </c>
      <c r="EN12" s="17">
        <v>10000</v>
      </c>
      <c r="EO12" s="17">
        <v>10000</v>
      </c>
      <c r="EP12" s="17">
        <v>10000</v>
      </c>
      <c r="EQ12" s="17">
        <v>10000</v>
      </c>
      <c r="ER12" s="17"/>
      <c r="ES12" s="17">
        <v>10000</v>
      </c>
      <c r="ET12" s="17">
        <v>10000</v>
      </c>
      <c r="EU12" s="17">
        <v>10000</v>
      </c>
      <c r="EV12" s="17">
        <v>10000</v>
      </c>
      <c r="EW12" s="17">
        <v>10000</v>
      </c>
      <c r="EX12" s="17">
        <v>10000</v>
      </c>
      <c r="EY12" s="17">
        <v>10000</v>
      </c>
      <c r="EZ12" s="17">
        <v>10000</v>
      </c>
      <c r="FA12" s="17">
        <v>10000</v>
      </c>
      <c r="FB12" s="17">
        <v>10000</v>
      </c>
      <c r="FC12" s="17">
        <v>10000</v>
      </c>
      <c r="FD12" s="17">
        <v>10000</v>
      </c>
      <c r="FE12" s="17">
        <v>10000</v>
      </c>
      <c r="FF12" s="17"/>
      <c r="FG12" s="17">
        <v>10000</v>
      </c>
      <c r="FH12" s="17">
        <v>10000</v>
      </c>
      <c r="FI12" s="17">
        <v>10000</v>
      </c>
      <c r="FJ12" s="17">
        <v>10000</v>
      </c>
      <c r="FK12" s="17">
        <v>10000</v>
      </c>
      <c r="FL12" s="17">
        <v>10000</v>
      </c>
      <c r="FM12" s="17">
        <v>10000</v>
      </c>
      <c r="FN12" s="17">
        <v>10000</v>
      </c>
      <c r="FO12" s="17">
        <v>10000</v>
      </c>
      <c r="FP12" s="17">
        <v>10000</v>
      </c>
      <c r="FQ12" s="17">
        <v>10000</v>
      </c>
      <c r="FR12" s="17">
        <v>10000</v>
      </c>
      <c r="FS12" s="17">
        <v>10000</v>
      </c>
      <c r="FT12" s="17">
        <v>10000</v>
      </c>
      <c r="FU12" s="17">
        <v>10000</v>
      </c>
      <c r="FV12" s="17">
        <v>10000</v>
      </c>
      <c r="FW12" s="17">
        <v>10000</v>
      </c>
      <c r="FX12" s="17">
        <v>10000</v>
      </c>
      <c r="FY12" s="17">
        <v>10000</v>
      </c>
      <c r="FZ12" s="17">
        <v>10000</v>
      </c>
      <c r="GA12" s="17">
        <v>10000</v>
      </c>
      <c r="GB12" s="17">
        <v>10000</v>
      </c>
      <c r="GC12" s="17">
        <v>10000</v>
      </c>
      <c r="GD12" s="17">
        <v>10000</v>
      </c>
      <c r="GE12" s="17">
        <v>10000</v>
      </c>
      <c r="GF12" s="17">
        <v>10000</v>
      </c>
      <c r="GG12" s="17">
        <v>10000</v>
      </c>
      <c r="GH12" s="17">
        <v>10000</v>
      </c>
      <c r="GI12" s="17">
        <v>10000</v>
      </c>
      <c r="GJ12" s="17">
        <v>10000</v>
      </c>
      <c r="GK12" s="17">
        <v>10000</v>
      </c>
      <c r="GL12" s="17">
        <v>10000</v>
      </c>
      <c r="GM12" s="17">
        <v>10000</v>
      </c>
      <c r="GN12" s="17">
        <v>10000</v>
      </c>
    </row>
    <row r="13" spans="1:196" ht="15.95" hidden="1" customHeight="1">
      <c r="A13" s="1"/>
      <c r="B13" s="227"/>
      <c r="C13" s="231"/>
      <c r="D13" s="19" t="s">
        <v>12</v>
      </c>
      <c r="E13" s="75"/>
      <c r="F13" s="75"/>
      <c r="G13" s="75"/>
      <c r="H13" s="75"/>
      <c r="I13" s="75"/>
      <c r="J13" s="75"/>
      <c r="K13" s="15"/>
      <c r="L13" s="18">
        <v>0</v>
      </c>
      <c r="M13" s="65">
        <v>2054</v>
      </c>
      <c r="N13" s="65">
        <v>6460</v>
      </c>
      <c r="O13" s="65">
        <v>7633</v>
      </c>
      <c r="P13" s="65">
        <v>7502</v>
      </c>
      <c r="Q13" s="16">
        <v>10175</v>
      </c>
      <c r="R13" s="16">
        <v>10080</v>
      </c>
      <c r="S13" s="16">
        <v>8738</v>
      </c>
      <c r="T13" s="16">
        <v>9793</v>
      </c>
      <c r="U13" s="16">
        <v>8094</v>
      </c>
      <c r="V13" s="16">
        <v>10893</v>
      </c>
      <c r="W13" s="16">
        <v>4273</v>
      </c>
      <c r="X13" s="16">
        <v>10836</v>
      </c>
      <c r="Y13" s="16">
        <v>5363</v>
      </c>
      <c r="Z13" s="16">
        <v>1847</v>
      </c>
      <c r="AA13" s="16">
        <v>10023</v>
      </c>
      <c r="AB13" s="16">
        <v>3700</v>
      </c>
      <c r="AC13" s="16">
        <v>10103</v>
      </c>
      <c r="AD13" s="65">
        <v>4351</v>
      </c>
      <c r="AE13" s="65">
        <v>3679</v>
      </c>
      <c r="AF13" s="16">
        <v>9260</v>
      </c>
      <c r="AG13" s="65">
        <v>6900</v>
      </c>
      <c r="AH13" s="16">
        <v>10022</v>
      </c>
      <c r="AI13" s="16">
        <v>8974</v>
      </c>
      <c r="AJ13" s="16">
        <v>10055</v>
      </c>
      <c r="AK13" s="16">
        <v>10037</v>
      </c>
      <c r="AL13" s="16">
        <v>7716</v>
      </c>
      <c r="AM13" s="16">
        <v>8863</v>
      </c>
      <c r="AN13" s="16">
        <v>10232</v>
      </c>
      <c r="AO13" s="16">
        <v>7397</v>
      </c>
      <c r="AP13" s="16">
        <v>10675</v>
      </c>
      <c r="AQ13" s="17"/>
      <c r="AR13" s="16">
        <v>9972</v>
      </c>
      <c r="AS13" s="16">
        <v>7257</v>
      </c>
      <c r="AT13" s="16">
        <v>10013</v>
      </c>
      <c r="AU13" s="65">
        <v>1958</v>
      </c>
      <c r="AV13" s="16">
        <v>9600</v>
      </c>
      <c r="AW13" s="16">
        <v>10025</v>
      </c>
      <c r="AX13" s="16">
        <v>8280</v>
      </c>
      <c r="AY13" s="16">
        <v>10032</v>
      </c>
      <c r="AZ13" s="65">
        <v>5180</v>
      </c>
      <c r="BA13" s="16">
        <v>2093</v>
      </c>
      <c r="BB13" s="17">
        <f t="shared" ref="BB13:BL13" si="15">+BB12*0.85</f>
        <v>0</v>
      </c>
      <c r="BC13" s="17">
        <f t="shared" si="15"/>
        <v>0</v>
      </c>
      <c r="BD13" s="18">
        <f t="shared" si="15"/>
        <v>0</v>
      </c>
      <c r="BE13" s="18">
        <f t="shared" si="15"/>
        <v>0</v>
      </c>
      <c r="BF13" s="18">
        <f t="shared" si="15"/>
        <v>0</v>
      </c>
      <c r="BG13" s="18">
        <f t="shared" si="15"/>
        <v>0</v>
      </c>
      <c r="BH13" s="18">
        <f t="shared" si="15"/>
        <v>0</v>
      </c>
      <c r="BI13" s="18">
        <f t="shared" si="15"/>
        <v>0</v>
      </c>
      <c r="BJ13" s="18">
        <f t="shared" si="15"/>
        <v>0</v>
      </c>
      <c r="BK13" s="18">
        <f t="shared" si="15"/>
        <v>0</v>
      </c>
      <c r="BL13" s="18">
        <f t="shared" si="15"/>
        <v>0</v>
      </c>
      <c r="BM13" s="65">
        <v>6301</v>
      </c>
      <c r="BN13" s="65">
        <v>0</v>
      </c>
      <c r="BO13" s="146">
        <v>9513</v>
      </c>
      <c r="BP13" s="16">
        <v>11363</v>
      </c>
      <c r="BQ13" s="16">
        <v>11622</v>
      </c>
      <c r="BR13" s="16">
        <v>10067</v>
      </c>
      <c r="BS13" s="65">
        <v>7461</v>
      </c>
      <c r="BT13" s="16">
        <v>10088</v>
      </c>
      <c r="BU13" s="16">
        <v>10046</v>
      </c>
      <c r="BV13" s="16">
        <v>9774</v>
      </c>
      <c r="BW13" s="16">
        <v>7389</v>
      </c>
      <c r="BX13" s="16">
        <v>10342</v>
      </c>
      <c r="BY13" s="16">
        <f>+BY12*0.85</f>
        <v>0</v>
      </c>
      <c r="BZ13" s="65">
        <v>4877</v>
      </c>
      <c r="CA13" s="65">
        <v>3350</v>
      </c>
      <c r="CB13" s="16">
        <v>9534</v>
      </c>
      <c r="CC13" s="16">
        <v>7077</v>
      </c>
      <c r="CD13" s="16">
        <v>2790</v>
      </c>
      <c r="CE13" s="65">
        <v>2681</v>
      </c>
      <c r="CF13" s="16">
        <v>6065</v>
      </c>
      <c r="CG13" s="16">
        <v>10708</v>
      </c>
      <c r="CH13" s="16">
        <v>9702</v>
      </c>
      <c r="CI13" s="16">
        <v>9957</v>
      </c>
      <c r="CJ13" s="16">
        <v>9944</v>
      </c>
      <c r="CK13" s="16">
        <v>8679</v>
      </c>
      <c r="CL13" s="16">
        <v>10028</v>
      </c>
      <c r="CM13" s="16">
        <v>10386</v>
      </c>
      <c r="CN13" s="65">
        <v>4277</v>
      </c>
      <c r="CO13" s="16">
        <v>4135</v>
      </c>
      <c r="CP13" s="16">
        <v>10126</v>
      </c>
      <c r="CQ13" s="16">
        <v>10019</v>
      </c>
      <c r="CR13" s="16">
        <v>10093</v>
      </c>
      <c r="CS13" s="16">
        <v>10691</v>
      </c>
      <c r="CT13" s="16">
        <v>10688</v>
      </c>
      <c r="CU13" s="16">
        <v>7592</v>
      </c>
      <c r="CV13" s="16">
        <v>9779</v>
      </c>
      <c r="CW13" s="16">
        <v>11112</v>
      </c>
      <c r="CX13" s="65">
        <v>6785</v>
      </c>
      <c r="CY13" s="16">
        <v>10546</v>
      </c>
      <c r="CZ13" s="65">
        <v>7127</v>
      </c>
      <c r="DA13" s="65">
        <v>7261</v>
      </c>
      <c r="DB13" s="16">
        <v>10139</v>
      </c>
      <c r="DC13" s="65">
        <v>7430</v>
      </c>
      <c r="DD13" s="16">
        <v>8576</v>
      </c>
      <c r="DE13" s="16">
        <v>12175</v>
      </c>
      <c r="DF13" s="16">
        <v>7849</v>
      </c>
      <c r="DG13" s="16">
        <v>12026</v>
      </c>
      <c r="DH13" s="16">
        <v>11265</v>
      </c>
      <c r="DI13" s="16">
        <v>12202</v>
      </c>
      <c r="DJ13" s="16">
        <v>8771</v>
      </c>
      <c r="DK13" s="16">
        <v>10840</v>
      </c>
      <c r="DL13" s="65">
        <v>8937</v>
      </c>
      <c r="DM13" s="16">
        <v>12042</v>
      </c>
      <c r="DN13" s="16">
        <v>11976</v>
      </c>
      <c r="DO13" s="16">
        <v>12183</v>
      </c>
      <c r="DP13" s="16">
        <v>11938</v>
      </c>
      <c r="DQ13" s="16">
        <v>9622</v>
      </c>
      <c r="DR13" s="16">
        <v>7366</v>
      </c>
      <c r="DS13" s="16">
        <v>12036</v>
      </c>
      <c r="DT13" s="17">
        <f t="shared" ref="DT13:DW13" si="16">+DT12*0.85</f>
        <v>10200</v>
      </c>
      <c r="DU13" s="17">
        <f t="shared" si="16"/>
        <v>8500</v>
      </c>
      <c r="DV13" s="189">
        <f t="shared" si="16"/>
        <v>4250</v>
      </c>
      <c r="DW13" s="18">
        <f t="shared" si="16"/>
        <v>0</v>
      </c>
      <c r="DX13" s="189">
        <f t="shared" ref="DX13:EJ13" si="17">+DX12*0.85</f>
        <v>4250</v>
      </c>
      <c r="DY13" s="17">
        <f t="shared" si="17"/>
        <v>4250</v>
      </c>
      <c r="DZ13" s="189">
        <f t="shared" si="17"/>
        <v>4250</v>
      </c>
      <c r="EA13" s="18"/>
      <c r="EB13" s="18"/>
      <c r="EC13" s="17">
        <f t="shared" si="17"/>
        <v>8500</v>
      </c>
      <c r="ED13" s="17">
        <f t="shared" si="17"/>
        <v>8500</v>
      </c>
      <c r="EE13" s="17">
        <f t="shared" si="17"/>
        <v>8500</v>
      </c>
      <c r="EF13" s="17">
        <f t="shared" si="17"/>
        <v>8500</v>
      </c>
      <c r="EG13" s="17">
        <f t="shared" si="17"/>
        <v>8500</v>
      </c>
      <c r="EH13" s="17">
        <f t="shared" si="17"/>
        <v>8500</v>
      </c>
      <c r="EI13" s="17">
        <f t="shared" si="17"/>
        <v>8500</v>
      </c>
      <c r="EJ13" s="17">
        <f t="shared" si="17"/>
        <v>8500</v>
      </c>
      <c r="EK13" s="17">
        <f t="shared" ref="EK13:FE13" si="18">+EK12*0.85</f>
        <v>8500</v>
      </c>
      <c r="EL13" s="17">
        <f t="shared" si="18"/>
        <v>8500</v>
      </c>
      <c r="EM13" s="17">
        <f t="shared" si="18"/>
        <v>8500</v>
      </c>
      <c r="EN13" s="17">
        <f t="shared" si="18"/>
        <v>8500</v>
      </c>
      <c r="EO13" s="17">
        <f t="shared" si="18"/>
        <v>8500</v>
      </c>
      <c r="EP13" s="17">
        <f t="shared" si="18"/>
        <v>8500</v>
      </c>
      <c r="EQ13" s="17">
        <f t="shared" si="18"/>
        <v>8500</v>
      </c>
      <c r="ER13" s="17">
        <f t="shared" si="18"/>
        <v>0</v>
      </c>
      <c r="ES13" s="17">
        <f t="shared" si="18"/>
        <v>8500</v>
      </c>
      <c r="ET13" s="17">
        <f t="shared" si="18"/>
        <v>8500</v>
      </c>
      <c r="EU13" s="17">
        <f t="shared" si="18"/>
        <v>8500</v>
      </c>
      <c r="EV13" s="17">
        <f t="shared" si="18"/>
        <v>8500</v>
      </c>
      <c r="EW13" s="17">
        <f t="shared" si="18"/>
        <v>8500</v>
      </c>
      <c r="EX13" s="17">
        <f t="shared" si="18"/>
        <v>8500</v>
      </c>
      <c r="EY13" s="17">
        <f t="shared" si="18"/>
        <v>8500</v>
      </c>
      <c r="EZ13" s="17">
        <f t="shared" si="18"/>
        <v>8500</v>
      </c>
      <c r="FA13" s="17">
        <f t="shared" si="18"/>
        <v>8500</v>
      </c>
      <c r="FB13" s="17">
        <f t="shared" si="18"/>
        <v>8500</v>
      </c>
      <c r="FC13" s="17">
        <f t="shared" si="18"/>
        <v>8500</v>
      </c>
      <c r="FD13" s="17">
        <f t="shared" si="18"/>
        <v>8500</v>
      </c>
      <c r="FE13" s="17">
        <f t="shared" si="18"/>
        <v>8500</v>
      </c>
      <c r="FF13" s="17">
        <f t="shared" ref="FF13:FL13" si="19">+FF12*0.85</f>
        <v>0</v>
      </c>
      <c r="FG13" s="17">
        <f t="shared" si="19"/>
        <v>8500</v>
      </c>
      <c r="FH13" s="17">
        <f t="shared" si="19"/>
        <v>8500</v>
      </c>
      <c r="FI13" s="17">
        <f t="shared" si="19"/>
        <v>8500</v>
      </c>
      <c r="FJ13" s="17">
        <f t="shared" si="19"/>
        <v>8500</v>
      </c>
      <c r="FK13" s="17">
        <f t="shared" si="19"/>
        <v>8500</v>
      </c>
      <c r="FL13" s="17">
        <f t="shared" si="19"/>
        <v>8500</v>
      </c>
      <c r="FM13" s="17">
        <f t="shared" ref="FM13:FS13" si="20">+FM12*0.85</f>
        <v>8500</v>
      </c>
      <c r="FN13" s="17">
        <f t="shared" si="20"/>
        <v>8500</v>
      </c>
      <c r="FO13" s="17">
        <f t="shared" si="20"/>
        <v>8500</v>
      </c>
      <c r="FP13" s="17">
        <f t="shared" si="20"/>
        <v>8500</v>
      </c>
      <c r="FQ13" s="17">
        <f t="shared" si="20"/>
        <v>8500</v>
      </c>
      <c r="FR13" s="17">
        <f t="shared" si="20"/>
        <v>8500</v>
      </c>
      <c r="FS13" s="17">
        <f t="shared" si="20"/>
        <v>8500</v>
      </c>
      <c r="FT13" s="17">
        <f t="shared" ref="FT13:GN13" si="21">+FT12*0.85</f>
        <v>8500</v>
      </c>
      <c r="FU13" s="17">
        <f t="shared" si="21"/>
        <v>8500</v>
      </c>
      <c r="FV13" s="17">
        <f t="shared" si="21"/>
        <v>8500</v>
      </c>
      <c r="FW13" s="17">
        <f t="shared" si="21"/>
        <v>8500</v>
      </c>
      <c r="FX13" s="17">
        <f t="shared" si="21"/>
        <v>8500</v>
      </c>
      <c r="FY13" s="17">
        <f t="shared" si="21"/>
        <v>8500</v>
      </c>
      <c r="FZ13" s="17">
        <f t="shared" si="21"/>
        <v>8500</v>
      </c>
      <c r="GA13" s="17">
        <f t="shared" si="21"/>
        <v>8500</v>
      </c>
      <c r="GB13" s="17">
        <f t="shared" si="21"/>
        <v>8500</v>
      </c>
      <c r="GC13" s="17">
        <f t="shared" si="21"/>
        <v>8500</v>
      </c>
      <c r="GD13" s="17">
        <f t="shared" si="21"/>
        <v>8500</v>
      </c>
      <c r="GE13" s="17">
        <f t="shared" si="21"/>
        <v>8500</v>
      </c>
      <c r="GF13" s="17">
        <f t="shared" si="21"/>
        <v>8500</v>
      </c>
      <c r="GG13" s="17">
        <f t="shared" si="21"/>
        <v>8500</v>
      </c>
      <c r="GH13" s="17">
        <f t="shared" si="21"/>
        <v>8500</v>
      </c>
      <c r="GI13" s="17">
        <f t="shared" si="21"/>
        <v>8500</v>
      </c>
      <c r="GJ13" s="17">
        <f t="shared" si="21"/>
        <v>8500</v>
      </c>
      <c r="GK13" s="17">
        <f t="shared" si="21"/>
        <v>8500</v>
      </c>
      <c r="GL13" s="17">
        <f t="shared" si="21"/>
        <v>8500</v>
      </c>
      <c r="GM13" s="17">
        <f t="shared" si="21"/>
        <v>8500</v>
      </c>
      <c r="GN13" s="17">
        <f t="shared" si="21"/>
        <v>8500</v>
      </c>
    </row>
    <row r="14" spans="1:196" ht="15.95" hidden="1" customHeight="1">
      <c r="A14" s="1"/>
      <c r="B14" s="227"/>
      <c r="C14" s="231" t="s">
        <v>13</v>
      </c>
      <c r="D14" s="38" t="s">
        <v>14</v>
      </c>
      <c r="E14" s="76"/>
      <c r="F14" s="76"/>
      <c r="G14" s="76"/>
      <c r="H14" s="76"/>
      <c r="I14" s="76"/>
      <c r="J14" s="76"/>
      <c r="K14" s="39"/>
      <c r="L14" s="40">
        <v>13155</v>
      </c>
      <c r="M14" s="40">
        <f t="shared" ref="M14:AD14" si="22">+L14+M6-M12</f>
        <v>20869</v>
      </c>
      <c r="N14" s="40">
        <f t="shared" si="22"/>
        <v>28117</v>
      </c>
      <c r="O14" s="40">
        <f t="shared" si="22"/>
        <v>35998</v>
      </c>
      <c r="P14" s="40">
        <f t="shared" si="22"/>
        <v>37245</v>
      </c>
      <c r="Q14" s="40">
        <f t="shared" si="22"/>
        <v>39309</v>
      </c>
      <c r="R14" s="40">
        <f t="shared" si="22"/>
        <v>30465</v>
      </c>
      <c r="S14" s="40">
        <f t="shared" si="22"/>
        <v>31997</v>
      </c>
      <c r="T14" s="40">
        <f t="shared" si="22"/>
        <v>35304</v>
      </c>
      <c r="U14" s="40">
        <f>+T14+U6-U12</f>
        <v>39074</v>
      </c>
      <c r="V14" s="40">
        <f>+U14+V6-V12-6900</f>
        <v>22076</v>
      </c>
      <c r="W14" s="40">
        <f t="shared" si="22"/>
        <v>11043</v>
      </c>
      <c r="X14" s="40">
        <f t="shared" si="22"/>
        <v>5315</v>
      </c>
      <c r="Y14" s="40">
        <f t="shared" si="22"/>
        <v>12455</v>
      </c>
      <c r="Z14" s="40">
        <f t="shared" si="22"/>
        <v>11830</v>
      </c>
      <c r="AA14" s="40">
        <f t="shared" si="22"/>
        <v>19733</v>
      </c>
      <c r="AB14" s="40">
        <f t="shared" si="22"/>
        <v>27106</v>
      </c>
      <c r="AC14" s="40">
        <f t="shared" si="22"/>
        <v>34662</v>
      </c>
      <c r="AD14" s="40">
        <f t="shared" si="22"/>
        <v>43147</v>
      </c>
      <c r="AE14" s="40">
        <f>+AD14+(AE6-(AE6*0.3))-AE12</f>
        <v>43406.2</v>
      </c>
      <c r="AF14" s="40">
        <f t="shared" ref="AF14:AT14" si="23">+AE14+(AF6-(AF6*0.3))-AF12</f>
        <v>42528</v>
      </c>
      <c r="AG14" s="40">
        <f t="shared" si="23"/>
        <v>45197</v>
      </c>
      <c r="AH14" s="40">
        <f>+AG14+(AH6-(AH6*0.3))-AH12-12000</f>
        <v>30681</v>
      </c>
      <c r="AI14" s="40">
        <f t="shared" si="23"/>
        <v>31946</v>
      </c>
      <c r="AJ14" s="40">
        <f t="shared" si="23"/>
        <v>27817.800000000003</v>
      </c>
      <c r="AK14" s="40">
        <f t="shared" si="23"/>
        <v>24593.800000000003</v>
      </c>
      <c r="AL14" s="40">
        <f t="shared" si="23"/>
        <v>22219.200000000004</v>
      </c>
      <c r="AM14" s="40">
        <f t="shared" si="23"/>
        <v>26457.000000000004</v>
      </c>
      <c r="AN14" s="40">
        <f t="shared" si="23"/>
        <v>29729</v>
      </c>
      <c r="AO14" s="40">
        <f t="shared" si="23"/>
        <v>32223</v>
      </c>
      <c r="AP14" s="40">
        <f t="shared" si="23"/>
        <v>29403.599999999999</v>
      </c>
      <c r="AQ14" s="40">
        <f t="shared" si="23"/>
        <v>31314</v>
      </c>
      <c r="AR14" s="40">
        <f t="shared" si="23"/>
        <v>33721</v>
      </c>
      <c r="AS14" s="40">
        <f t="shared" si="23"/>
        <v>30868</v>
      </c>
      <c r="AT14" s="40">
        <f t="shared" si="23"/>
        <v>31408</v>
      </c>
      <c r="AU14" s="40">
        <f t="shared" ref="AU14:BR14" si="24">+AT14+(AU6-(AU6*0.3))-AU12</f>
        <v>35613.599999999999</v>
      </c>
      <c r="AV14" s="40">
        <f t="shared" si="24"/>
        <v>33091.199999999997</v>
      </c>
      <c r="AW14" s="40">
        <f t="shared" si="24"/>
        <v>29821.199999999997</v>
      </c>
      <c r="AX14" s="40">
        <f t="shared" si="24"/>
        <v>30297.199999999997</v>
      </c>
      <c r="AY14" s="40">
        <f t="shared" si="24"/>
        <v>22225.599999999999</v>
      </c>
      <c r="AZ14" s="40">
        <f t="shared" si="24"/>
        <v>25702.6</v>
      </c>
      <c r="BA14" s="40">
        <f t="shared" si="24"/>
        <v>25685.599999999999</v>
      </c>
      <c r="BB14" s="40">
        <f t="shared" si="24"/>
        <v>32304.799999999999</v>
      </c>
      <c r="BC14" s="40">
        <f t="shared" si="24"/>
        <v>32304.799999999999</v>
      </c>
      <c r="BD14" s="108">
        <f t="shared" si="24"/>
        <v>32304.799999999999</v>
      </c>
      <c r="BE14" s="108">
        <f t="shared" si="24"/>
        <v>32304.799999999999</v>
      </c>
      <c r="BF14" s="108">
        <f t="shared" si="24"/>
        <v>32304.799999999999</v>
      </c>
      <c r="BG14" s="108">
        <f t="shared" si="24"/>
        <v>32304.799999999999</v>
      </c>
      <c r="BH14" s="108">
        <f t="shared" si="24"/>
        <v>32304.799999999999</v>
      </c>
      <c r="BI14" s="108">
        <f t="shared" si="24"/>
        <v>32304.799999999999</v>
      </c>
      <c r="BJ14" s="108">
        <f t="shared" si="24"/>
        <v>32304.799999999999</v>
      </c>
      <c r="BK14" s="108">
        <f t="shared" si="24"/>
        <v>32304.799999999999</v>
      </c>
      <c r="BL14" s="108">
        <f t="shared" si="24"/>
        <v>32304.799999999999</v>
      </c>
      <c r="BM14" s="40">
        <f t="shared" si="24"/>
        <v>32304.799999999999</v>
      </c>
      <c r="BN14" s="40">
        <f t="shared" si="24"/>
        <v>20171.8</v>
      </c>
      <c r="BO14" s="40">
        <f t="shared" si="24"/>
        <v>18284.400000000001</v>
      </c>
      <c r="BP14" s="40">
        <f t="shared" si="24"/>
        <v>23438.600000000002</v>
      </c>
      <c r="BQ14" s="40">
        <f t="shared" si="24"/>
        <v>18808.400000000001</v>
      </c>
      <c r="BR14" s="40">
        <f t="shared" si="24"/>
        <v>18043.2</v>
      </c>
      <c r="BS14" s="40">
        <f>+BR14+(BS6-(BS6*0.3))-BS12+45000</f>
        <v>60065.4</v>
      </c>
      <c r="BT14" s="40">
        <f t="shared" ref="BT14:BY14" si="25">+BS14+(BT6-(BT6*0.3))-BT12</f>
        <v>54827.200000000004</v>
      </c>
      <c r="BU14" s="40">
        <f t="shared" si="25"/>
        <v>48972.200000000004</v>
      </c>
      <c r="BV14" s="40">
        <f t="shared" si="25"/>
        <v>40227.200000000004</v>
      </c>
      <c r="BW14" s="40">
        <f t="shared" si="25"/>
        <v>34741.4</v>
      </c>
      <c r="BX14" s="40">
        <f t="shared" si="25"/>
        <v>25540.400000000001</v>
      </c>
      <c r="BY14" s="40">
        <f t="shared" si="25"/>
        <v>25540.400000000001</v>
      </c>
      <c r="BZ14" s="40">
        <f>+BY14+(BZ6-(BZ6*0.3))-BZ12-4000</f>
        <v>25711.600000000006</v>
      </c>
      <c r="CA14" s="40">
        <f>+BZ14+(CA6-(CA6*0.3))-CA12</f>
        <v>19956.600000000006</v>
      </c>
      <c r="CB14" s="40">
        <f>+CA14+(CB6-(CB6*0.3))-CB12+4000</f>
        <v>13520.600000000006</v>
      </c>
      <c r="CC14" s="40">
        <f>+CB14+(CC6-(CC6*0.3))-CC12</f>
        <v>9750.6000000000058</v>
      </c>
      <c r="CD14" s="40">
        <f>+CC14+(CD6-(CD6*0.3))-CD12</f>
        <v>5679.6000000000058</v>
      </c>
      <c r="CE14" s="40">
        <f>+CD14+(CE6-(CE6*0.3))-CE12</f>
        <v>14685.800000000007</v>
      </c>
      <c r="CF14" s="40">
        <f>+CE14+(CF6-(CF6*0.3))-CF12</f>
        <v>14099.600000000006</v>
      </c>
      <c r="CG14" s="40">
        <f>+CF14+(CG6-(CG6*0.3))-CG12+7000</f>
        <v>27084.600000000006</v>
      </c>
      <c r="CH14" s="40">
        <f t="shared" ref="CH14:CL14" si="26">+CG14+(CH6-(CH6*0.3))-CH12</f>
        <v>23547.400000000009</v>
      </c>
      <c r="CI14" s="40">
        <f t="shared" si="26"/>
        <v>24632.400000000009</v>
      </c>
      <c r="CJ14" s="40">
        <f t="shared" si="26"/>
        <v>21365.000000000007</v>
      </c>
      <c r="CK14" s="40">
        <f t="shared" si="26"/>
        <v>24846.000000000007</v>
      </c>
      <c r="CL14" s="40">
        <f t="shared" si="26"/>
        <v>15172.000000000007</v>
      </c>
      <c r="CM14" s="40">
        <f>+CL14+(CM6-(CM6*0.2))-CM12</f>
        <v>22604.000000000007</v>
      </c>
      <c r="CN14" s="40">
        <f>+CM14+(CN6-(CN6*0.2))-CN12</f>
        <v>18327.000000000007</v>
      </c>
      <c r="CO14" s="40">
        <f>+CN14+(CO6-(CO6*0.2))-CO12</f>
        <v>17216.000000000007</v>
      </c>
      <c r="CP14" s="40">
        <f t="shared" ref="CP14:CS14" si="27">+CO14+(CP6-(CP6*0.2))-CP12</f>
        <v>19598.000000000007</v>
      </c>
      <c r="CQ14" s="40">
        <f t="shared" si="27"/>
        <v>19893.000000000007</v>
      </c>
      <c r="CR14" s="40">
        <f t="shared" si="27"/>
        <v>20735.200000000012</v>
      </c>
      <c r="CS14" s="40">
        <f t="shared" si="27"/>
        <v>23886.200000000012</v>
      </c>
      <c r="CT14" s="40">
        <f>+CS14+(CT6-(CT6*0.2))-CT12</f>
        <v>27781.200000000012</v>
      </c>
      <c r="CU14" s="40">
        <f>+CT14+(CU6-(CU6*0.2))-CU12</f>
        <v>33360.200000000012</v>
      </c>
      <c r="CV14" s="40">
        <f>+CU14+(CV6-(CV6*0.2))-CV12</f>
        <v>35216.400000000009</v>
      </c>
      <c r="CW14" s="40">
        <f t="shared" ref="CW14:CX14" si="28">+CV14+(CW6-(CW6*0.2))-CW12</f>
        <v>36245.400000000009</v>
      </c>
      <c r="CX14" s="40">
        <f t="shared" si="28"/>
        <v>33866.400000000009</v>
      </c>
      <c r="CY14" s="40">
        <f>+CX14+(CY6-(CY6*0.2))-CY12</f>
        <v>35665.200000000012</v>
      </c>
      <c r="CZ14" s="40">
        <f>+CY14+(CZ6-(CZ6*0.2))-CZ12</f>
        <v>41793.400000000009</v>
      </c>
      <c r="DA14" s="40">
        <f>+CZ14+(DA6-(DA6*0.2))-DA12</f>
        <v>45204.200000000012</v>
      </c>
      <c r="DB14" s="40">
        <f t="shared" ref="DB14:FM14" si="29">+DA14+(DB6-(DB6*0.2))-DB12</f>
        <v>51404.200000000012</v>
      </c>
      <c r="DC14" s="40">
        <f t="shared" si="29"/>
        <v>55289.400000000009</v>
      </c>
      <c r="DD14" s="40">
        <f t="shared" si="29"/>
        <v>53524.600000000006</v>
      </c>
      <c r="DE14" s="40">
        <f t="shared" si="29"/>
        <v>54796.800000000003</v>
      </c>
      <c r="DF14" s="40">
        <f t="shared" si="29"/>
        <v>57568.800000000003</v>
      </c>
      <c r="DG14" s="40">
        <f t="shared" si="29"/>
        <v>55951.400000000009</v>
      </c>
      <c r="DH14" s="40">
        <f t="shared" si="29"/>
        <v>51767.400000000009</v>
      </c>
      <c r="DI14" s="40">
        <f t="shared" si="29"/>
        <v>51532.400000000009</v>
      </c>
      <c r="DJ14" s="40">
        <f t="shared" si="29"/>
        <v>51310.400000000009</v>
      </c>
      <c r="DK14" s="40">
        <f t="shared" si="29"/>
        <v>51697.400000000009</v>
      </c>
      <c r="DL14" s="40">
        <f t="shared" si="29"/>
        <v>44931.600000000006</v>
      </c>
      <c r="DM14" s="40">
        <f t="shared" si="29"/>
        <v>43319.000000000007</v>
      </c>
      <c r="DN14" s="40">
        <f t="shared" si="29"/>
        <v>41062.400000000009</v>
      </c>
      <c r="DO14" s="40">
        <f t="shared" si="29"/>
        <v>38672.400000000009</v>
      </c>
      <c r="DP14" s="40">
        <f t="shared" si="29"/>
        <v>39270.400000000009</v>
      </c>
      <c r="DQ14" s="40">
        <f t="shared" si="29"/>
        <v>36994.80000000001</v>
      </c>
      <c r="DR14" s="40">
        <f t="shared" si="29"/>
        <v>37980.200000000012</v>
      </c>
      <c r="DS14" s="40">
        <f t="shared" si="29"/>
        <v>35822.600000000013</v>
      </c>
      <c r="DT14" s="40">
        <f t="shared" si="29"/>
        <v>36622.600000000013</v>
      </c>
      <c r="DU14" s="40">
        <f t="shared" si="29"/>
        <v>39422.600000000013</v>
      </c>
      <c r="DV14" s="190">
        <f t="shared" si="29"/>
        <v>40822.600000000013</v>
      </c>
      <c r="DW14" s="108">
        <f t="shared" si="29"/>
        <v>40822.600000000013</v>
      </c>
      <c r="DX14" s="190">
        <f t="shared" si="29"/>
        <v>42222.600000000013</v>
      </c>
      <c r="DY14" s="40">
        <f t="shared" si="29"/>
        <v>50022.600000000013</v>
      </c>
      <c r="DZ14" s="190">
        <f t="shared" si="29"/>
        <v>53022.600000000013</v>
      </c>
      <c r="EA14" s="108">
        <f t="shared" si="29"/>
        <v>53022.600000000013</v>
      </c>
      <c r="EB14" s="108">
        <f t="shared" si="29"/>
        <v>53022.600000000013</v>
      </c>
      <c r="EC14" s="40">
        <f t="shared" si="29"/>
        <v>55822.600000000006</v>
      </c>
      <c r="ED14" s="40">
        <f t="shared" si="29"/>
        <v>58622.600000000006</v>
      </c>
      <c r="EE14" s="40">
        <f t="shared" si="29"/>
        <v>61422.600000000006</v>
      </c>
      <c r="EF14" s="40">
        <f t="shared" si="29"/>
        <v>64222.600000000006</v>
      </c>
      <c r="EG14" s="40">
        <f t="shared" si="29"/>
        <v>67022.600000000006</v>
      </c>
      <c r="EH14" s="40">
        <f t="shared" si="29"/>
        <v>69822.600000000006</v>
      </c>
      <c r="EI14" s="40">
        <f t="shared" si="29"/>
        <v>72622.600000000006</v>
      </c>
      <c r="EJ14" s="40">
        <f t="shared" si="29"/>
        <v>75422.600000000006</v>
      </c>
      <c r="EK14" s="40">
        <f t="shared" si="29"/>
        <v>78222.600000000006</v>
      </c>
      <c r="EL14" s="40">
        <f t="shared" si="29"/>
        <v>81022.600000000006</v>
      </c>
      <c r="EM14" s="40">
        <f t="shared" si="29"/>
        <v>83822.600000000006</v>
      </c>
      <c r="EN14" s="40">
        <f t="shared" si="29"/>
        <v>86622.6</v>
      </c>
      <c r="EO14" s="40">
        <f t="shared" si="29"/>
        <v>89422.6</v>
      </c>
      <c r="EP14" s="40">
        <f t="shared" si="29"/>
        <v>92222.6</v>
      </c>
      <c r="EQ14" s="40">
        <f t="shared" si="29"/>
        <v>95022.6</v>
      </c>
      <c r="ER14" s="40">
        <f t="shared" si="29"/>
        <v>95022.6</v>
      </c>
      <c r="ES14" s="40">
        <f t="shared" si="29"/>
        <v>97822.6</v>
      </c>
      <c r="ET14" s="40">
        <f t="shared" si="29"/>
        <v>100622.6</v>
      </c>
      <c r="EU14" s="40">
        <f t="shared" si="29"/>
        <v>103422.6</v>
      </c>
      <c r="EV14" s="40">
        <f t="shared" si="29"/>
        <v>106222.6</v>
      </c>
      <c r="EW14" s="40">
        <f t="shared" si="29"/>
        <v>109022.6</v>
      </c>
      <c r="EX14" s="40">
        <f t="shared" si="29"/>
        <v>111822.6</v>
      </c>
      <c r="EY14" s="40">
        <f t="shared" si="29"/>
        <v>101822.6</v>
      </c>
      <c r="EZ14" s="40">
        <f t="shared" si="29"/>
        <v>104622.6</v>
      </c>
      <c r="FA14" s="40">
        <f t="shared" si="29"/>
        <v>107422.6</v>
      </c>
      <c r="FB14" s="40">
        <f t="shared" si="29"/>
        <v>110222.6</v>
      </c>
      <c r="FC14" s="40">
        <f t="shared" si="29"/>
        <v>113022.6</v>
      </c>
      <c r="FD14" s="40">
        <f t="shared" si="29"/>
        <v>115822.6</v>
      </c>
      <c r="FE14" s="40">
        <f t="shared" si="29"/>
        <v>118622.6</v>
      </c>
      <c r="FF14" s="40">
        <f t="shared" si="29"/>
        <v>131422.6</v>
      </c>
      <c r="FG14" s="40">
        <f t="shared" si="29"/>
        <v>134222.6</v>
      </c>
      <c r="FH14" s="40">
        <f t="shared" si="29"/>
        <v>137022.6</v>
      </c>
      <c r="FI14" s="40">
        <f t="shared" si="29"/>
        <v>139822.6</v>
      </c>
      <c r="FJ14" s="40">
        <f t="shared" si="29"/>
        <v>142622.6</v>
      </c>
      <c r="FK14" s="40">
        <f t="shared" si="29"/>
        <v>145422.6</v>
      </c>
      <c r="FL14" s="40">
        <f t="shared" si="29"/>
        <v>135422.6</v>
      </c>
      <c r="FM14" s="40">
        <f t="shared" si="29"/>
        <v>125422.6</v>
      </c>
      <c r="FN14" s="40">
        <f t="shared" ref="FN14:GN14" si="30">+FM14+(FN6-(FN6*0.2))-FN12</f>
        <v>115422.6</v>
      </c>
      <c r="FO14" s="40">
        <f t="shared" si="30"/>
        <v>118222.6</v>
      </c>
      <c r="FP14" s="40">
        <f t="shared" si="30"/>
        <v>121022.6</v>
      </c>
      <c r="FQ14" s="40">
        <f t="shared" si="30"/>
        <v>123822.6</v>
      </c>
      <c r="FR14" s="40">
        <f t="shared" si="30"/>
        <v>126622.6</v>
      </c>
      <c r="FS14" s="40">
        <f t="shared" si="30"/>
        <v>129422.6</v>
      </c>
      <c r="FT14" s="40">
        <f t="shared" si="30"/>
        <v>132222.6</v>
      </c>
      <c r="FU14" s="40">
        <f t="shared" si="30"/>
        <v>135022.6</v>
      </c>
      <c r="FV14" s="40">
        <f t="shared" si="30"/>
        <v>137822.6</v>
      </c>
      <c r="FW14" s="40">
        <f t="shared" si="30"/>
        <v>140622.6</v>
      </c>
      <c r="FX14" s="40">
        <f t="shared" si="30"/>
        <v>143422.6</v>
      </c>
      <c r="FY14" s="40">
        <f t="shared" si="30"/>
        <v>146222.6</v>
      </c>
      <c r="FZ14" s="40">
        <f t="shared" si="30"/>
        <v>149022.6</v>
      </c>
      <c r="GA14" s="40">
        <f t="shared" si="30"/>
        <v>151822.6</v>
      </c>
      <c r="GB14" s="40">
        <f t="shared" si="30"/>
        <v>154622.6</v>
      </c>
      <c r="GC14" s="40">
        <f t="shared" si="30"/>
        <v>157422.6</v>
      </c>
      <c r="GD14" s="40">
        <f t="shared" si="30"/>
        <v>147422.6</v>
      </c>
      <c r="GE14" s="40">
        <f t="shared" si="30"/>
        <v>137422.6</v>
      </c>
      <c r="GF14" s="40">
        <f t="shared" si="30"/>
        <v>140222.6</v>
      </c>
      <c r="GG14" s="40">
        <f t="shared" si="30"/>
        <v>143022.6</v>
      </c>
      <c r="GH14" s="40">
        <f t="shared" si="30"/>
        <v>145822.6</v>
      </c>
      <c r="GI14" s="40">
        <f t="shared" si="30"/>
        <v>148622.6</v>
      </c>
      <c r="GJ14" s="40">
        <f t="shared" si="30"/>
        <v>151422.6</v>
      </c>
      <c r="GK14" s="40">
        <f t="shared" si="30"/>
        <v>141422.6</v>
      </c>
      <c r="GL14" s="40">
        <f t="shared" si="30"/>
        <v>131422.6</v>
      </c>
      <c r="GM14" s="40">
        <f t="shared" si="30"/>
        <v>134222.6</v>
      </c>
      <c r="GN14" s="40">
        <f t="shared" si="30"/>
        <v>137022.6</v>
      </c>
    </row>
    <row r="15" spans="1:196" ht="15.95" hidden="1" customHeight="1">
      <c r="A15" s="1"/>
      <c r="B15" s="227"/>
      <c r="C15" s="231"/>
      <c r="D15" s="19" t="s">
        <v>15</v>
      </c>
      <c r="E15" s="77"/>
      <c r="F15" s="77"/>
      <c r="G15" s="77"/>
      <c r="H15" s="77"/>
      <c r="I15" s="77"/>
      <c r="J15" s="77"/>
      <c r="K15" s="20"/>
      <c r="L15" s="22">
        <v>14564</v>
      </c>
      <c r="M15" s="21">
        <f>+L15+M13-M16-M18-M19</f>
        <v>16618</v>
      </c>
      <c r="N15" s="21">
        <f>+M15+N13-N16-N18-N19</f>
        <v>23078</v>
      </c>
      <c r="O15" s="21">
        <f>+N15+O13-O16-O18-O19-2000</f>
        <v>28711</v>
      </c>
      <c r="P15" s="21">
        <f t="shared" ref="P15:U15" si="31">+O15+P13-P16-P18-P19</f>
        <v>36213</v>
      </c>
      <c r="Q15" s="21">
        <f t="shared" si="31"/>
        <v>46388</v>
      </c>
      <c r="R15" s="21">
        <f t="shared" si="31"/>
        <v>56468</v>
      </c>
      <c r="S15" s="21">
        <f t="shared" si="31"/>
        <v>65206</v>
      </c>
      <c r="T15" s="21">
        <f t="shared" si="31"/>
        <v>74999</v>
      </c>
      <c r="U15" s="21">
        <f t="shared" si="31"/>
        <v>83093</v>
      </c>
      <c r="V15" s="21">
        <f>+U15+V13-V16-V18-V19-8000</f>
        <v>85986</v>
      </c>
      <c r="W15" s="21">
        <f t="shared" ref="W15:AB15" si="32">+V15+W13-W16-W18-W19</f>
        <v>80659</v>
      </c>
      <c r="X15" s="21">
        <f t="shared" si="32"/>
        <v>91495</v>
      </c>
      <c r="Y15" s="21">
        <f t="shared" si="32"/>
        <v>96858</v>
      </c>
      <c r="Z15" s="21">
        <f t="shared" si="32"/>
        <v>98705</v>
      </c>
      <c r="AA15" s="21">
        <f t="shared" si="32"/>
        <v>108728</v>
      </c>
      <c r="AB15" s="21">
        <f t="shared" si="32"/>
        <v>112428</v>
      </c>
      <c r="AC15" s="21">
        <f>+AB15+AC13-AC16-AC18-AC19-11000</f>
        <v>111531</v>
      </c>
      <c r="AD15" s="21">
        <f>+AC15+AD13-AD16-AD18-AD19</f>
        <v>115882</v>
      </c>
      <c r="AE15" s="21">
        <f>+AD15+AE13-AE16-AE18-AE19+7500</f>
        <v>127061</v>
      </c>
      <c r="AF15" s="21">
        <f t="shared" ref="AF15:CK15" si="33">+AE15+AF13-AF16-AF18-AF19</f>
        <v>136321</v>
      </c>
      <c r="AG15" s="21">
        <f t="shared" si="33"/>
        <v>14197</v>
      </c>
      <c r="AH15" s="21">
        <f>+AG15+AH13-AH16-AH18-AH19-7000</f>
        <v>17219</v>
      </c>
      <c r="AI15" s="21">
        <f t="shared" si="33"/>
        <v>26193</v>
      </c>
      <c r="AJ15" s="21">
        <f t="shared" si="33"/>
        <v>36248</v>
      </c>
      <c r="AK15" s="21">
        <f t="shared" si="33"/>
        <v>36685</v>
      </c>
      <c r="AL15" s="21">
        <f t="shared" si="33"/>
        <v>44401</v>
      </c>
      <c r="AM15" s="21">
        <f t="shared" si="33"/>
        <v>53264</v>
      </c>
      <c r="AN15" s="21">
        <f t="shared" si="33"/>
        <v>63496</v>
      </c>
      <c r="AO15" s="21">
        <f t="shared" si="33"/>
        <v>70893</v>
      </c>
      <c r="AP15" s="21">
        <f t="shared" si="33"/>
        <v>81568</v>
      </c>
      <c r="AQ15" s="21">
        <f>+AP15+AQ13-AQ16-AQ18-AQ19-8000</f>
        <v>73568</v>
      </c>
      <c r="AR15" s="21">
        <f t="shared" si="33"/>
        <v>83540</v>
      </c>
      <c r="AS15" s="21">
        <f t="shared" si="33"/>
        <v>90797</v>
      </c>
      <c r="AT15" s="21">
        <f t="shared" si="33"/>
        <v>100810</v>
      </c>
      <c r="AU15" s="21">
        <f t="shared" si="33"/>
        <v>102768</v>
      </c>
      <c r="AV15" s="21">
        <f t="shared" si="33"/>
        <v>90864</v>
      </c>
      <c r="AW15" s="21">
        <f t="shared" si="33"/>
        <v>100889</v>
      </c>
      <c r="AX15" s="21">
        <f>+AW15+AX13-AX16-AX18-AX19-19000</f>
        <v>90169</v>
      </c>
      <c r="AY15" s="21">
        <f t="shared" si="33"/>
        <v>100201</v>
      </c>
      <c r="AZ15" s="21">
        <f t="shared" si="33"/>
        <v>105381</v>
      </c>
      <c r="BA15" s="21">
        <f t="shared" si="33"/>
        <v>107474</v>
      </c>
      <c r="BB15" s="21">
        <f t="shared" si="33"/>
        <v>85970</v>
      </c>
      <c r="BC15" s="21">
        <f>+BB15+BC13-BC16-BC18-BC19-1000</f>
        <v>63466</v>
      </c>
      <c r="BD15" s="22">
        <f t="shared" si="33"/>
        <v>63466</v>
      </c>
      <c r="BE15" s="22">
        <f t="shared" si="33"/>
        <v>63466</v>
      </c>
      <c r="BF15" s="22">
        <f t="shared" si="33"/>
        <v>63466</v>
      </c>
      <c r="BG15" s="22">
        <f t="shared" si="33"/>
        <v>63466</v>
      </c>
      <c r="BH15" s="22">
        <f t="shared" si="33"/>
        <v>63466</v>
      </c>
      <c r="BI15" s="22">
        <f t="shared" si="33"/>
        <v>63466</v>
      </c>
      <c r="BJ15" s="22">
        <f t="shared" si="33"/>
        <v>63466</v>
      </c>
      <c r="BK15" s="22">
        <f t="shared" si="33"/>
        <v>63466</v>
      </c>
      <c r="BL15" s="22">
        <f t="shared" si="33"/>
        <v>63466</v>
      </c>
      <c r="BM15" s="21">
        <f t="shared" si="33"/>
        <v>69767</v>
      </c>
      <c r="BN15" s="21">
        <f t="shared" si="33"/>
        <v>69767</v>
      </c>
      <c r="BO15" s="21">
        <f t="shared" si="33"/>
        <v>79280</v>
      </c>
      <c r="BP15" s="21">
        <f t="shared" si="33"/>
        <v>90643</v>
      </c>
      <c r="BQ15" s="21">
        <f>+BP15+BQ13-BQ16-BQ18-BQ19+4000</f>
        <v>106265</v>
      </c>
      <c r="BR15" s="21">
        <f t="shared" si="33"/>
        <v>8812</v>
      </c>
      <c r="BS15" s="21">
        <f>+BR15+BS13-BS16-BS18-BS19-8000</f>
        <v>8273</v>
      </c>
      <c r="BT15" s="21">
        <f t="shared" si="33"/>
        <v>18361</v>
      </c>
      <c r="BU15" s="21">
        <f t="shared" si="33"/>
        <v>28407</v>
      </c>
      <c r="BV15" s="21">
        <f t="shared" si="33"/>
        <v>38181</v>
      </c>
      <c r="BW15" s="21">
        <f t="shared" si="33"/>
        <v>45570</v>
      </c>
      <c r="BX15" s="21">
        <f t="shared" si="33"/>
        <v>55912</v>
      </c>
      <c r="BY15" s="21">
        <f t="shared" si="33"/>
        <v>55912</v>
      </c>
      <c r="BZ15" s="21">
        <f>+BY15+BZ13-BZ16-BZ18-BZ19-2000</f>
        <v>58789</v>
      </c>
      <c r="CA15" s="21">
        <f t="shared" si="33"/>
        <v>62139</v>
      </c>
      <c r="CB15" s="21">
        <f t="shared" si="33"/>
        <v>71673</v>
      </c>
      <c r="CC15" s="21">
        <f t="shared" si="33"/>
        <v>78750</v>
      </c>
      <c r="CD15" s="21">
        <f t="shared" si="33"/>
        <v>81540</v>
      </c>
      <c r="CE15" s="21">
        <f t="shared" si="33"/>
        <v>84221</v>
      </c>
      <c r="CF15" s="21">
        <f t="shared" si="33"/>
        <v>90286</v>
      </c>
      <c r="CG15" s="21">
        <f>+CF15+CG13-CG16-CG18-CG19-3000</f>
        <v>97994</v>
      </c>
      <c r="CH15" s="21">
        <f t="shared" si="33"/>
        <v>76592</v>
      </c>
      <c r="CI15" s="21">
        <f t="shared" si="33"/>
        <v>86549</v>
      </c>
      <c r="CJ15" s="21">
        <f t="shared" si="33"/>
        <v>74989</v>
      </c>
      <c r="CK15" s="21">
        <f t="shared" si="33"/>
        <v>83668</v>
      </c>
      <c r="CL15" s="21">
        <f>+CK15+CL13-CL16-CL18-CL19-CL17</f>
        <v>93696</v>
      </c>
      <c r="CM15" s="21">
        <f>+CL15+CM13-CM16-CM18-CM19-CM17</f>
        <v>104082</v>
      </c>
      <c r="CN15" s="21">
        <f t="shared" ref="CN15:EX15" si="34">+CM15+CN13-CN16-CN18-CN19-CN17</f>
        <v>108359</v>
      </c>
      <c r="CO15" s="21">
        <f t="shared" si="34"/>
        <v>16878</v>
      </c>
      <c r="CP15" s="21">
        <f t="shared" si="34"/>
        <v>27004</v>
      </c>
      <c r="CQ15" s="21">
        <f t="shared" si="34"/>
        <v>37023</v>
      </c>
      <c r="CR15" s="21">
        <f t="shared" si="34"/>
        <v>26062</v>
      </c>
      <c r="CS15" s="21">
        <f t="shared" si="34"/>
        <v>36753</v>
      </c>
      <c r="CT15" s="21">
        <f t="shared" si="34"/>
        <v>47441</v>
      </c>
      <c r="CU15" s="21">
        <f>+CT15+CU13-CU16-CU18-CU19-CU17-8000</f>
        <v>47033</v>
      </c>
      <c r="CV15" s="21">
        <f t="shared" si="34"/>
        <v>47212</v>
      </c>
      <c r="CW15" s="21">
        <f t="shared" si="34"/>
        <v>55724</v>
      </c>
      <c r="CX15" s="21">
        <f t="shared" si="34"/>
        <v>62509</v>
      </c>
      <c r="CY15" s="21">
        <f t="shared" si="34"/>
        <v>73055</v>
      </c>
      <c r="CZ15" s="21">
        <f t="shared" si="34"/>
        <v>80182</v>
      </c>
      <c r="DA15" s="21">
        <f t="shared" si="34"/>
        <v>87443</v>
      </c>
      <c r="DB15" s="21">
        <f>+DA15+DB13-DB16-DB18-DB19-DB17-2000</f>
        <v>95582</v>
      </c>
      <c r="DC15" s="21">
        <f t="shared" si="34"/>
        <v>103012</v>
      </c>
      <c r="DD15" s="21">
        <f t="shared" si="34"/>
        <v>111588</v>
      </c>
      <c r="DE15" s="21">
        <f t="shared" si="34"/>
        <v>123763</v>
      </c>
      <c r="DF15" s="21">
        <f t="shared" si="34"/>
        <v>131612</v>
      </c>
      <c r="DG15" s="21">
        <f t="shared" si="34"/>
        <v>143638</v>
      </c>
      <c r="DH15" s="21">
        <f t="shared" si="34"/>
        <v>154903</v>
      </c>
      <c r="DI15" s="21">
        <f>+DH15+DI13-DI16-DI18-DI19-DI17-5000</f>
        <v>162105</v>
      </c>
      <c r="DJ15" s="21">
        <f t="shared" si="34"/>
        <v>139772</v>
      </c>
      <c r="DK15" s="21">
        <f t="shared" si="34"/>
        <v>61996</v>
      </c>
      <c r="DL15" s="21">
        <f t="shared" si="34"/>
        <v>70933</v>
      </c>
      <c r="DM15" s="21">
        <f t="shared" si="34"/>
        <v>82975</v>
      </c>
      <c r="DN15" s="21">
        <f t="shared" si="34"/>
        <v>94951</v>
      </c>
      <c r="DO15" s="21">
        <f t="shared" si="34"/>
        <v>107134</v>
      </c>
      <c r="DP15" s="21">
        <f>+DO15+DP13-DP16-DP18-DP19-DP17-6000</f>
        <v>113072</v>
      </c>
      <c r="DQ15" s="21">
        <f t="shared" si="34"/>
        <v>113094</v>
      </c>
      <c r="DR15" s="21">
        <f t="shared" si="34"/>
        <v>120460</v>
      </c>
      <c r="DS15" s="21">
        <f t="shared" si="34"/>
        <v>132496</v>
      </c>
      <c r="DT15" s="21">
        <f t="shared" si="34"/>
        <v>140776</v>
      </c>
      <c r="DU15" s="21">
        <f t="shared" si="34"/>
        <v>149276</v>
      </c>
      <c r="DV15" s="191">
        <f t="shared" si="34"/>
        <v>153526</v>
      </c>
      <c r="DW15" s="22">
        <f t="shared" si="34"/>
        <v>153526</v>
      </c>
      <c r="DX15" s="191">
        <f t="shared" si="34"/>
        <v>157776</v>
      </c>
      <c r="DY15" s="21">
        <f t="shared" si="34"/>
        <v>150506</v>
      </c>
      <c r="DZ15" s="191">
        <f t="shared" si="34"/>
        <v>154756</v>
      </c>
      <c r="EA15" s="22">
        <f t="shared" si="34"/>
        <v>154756</v>
      </c>
      <c r="EB15" s="22">
        <f t="shared" si="34"/>
        <v>154756</v>
      </c>
      <c r="EC15" s="21">
        <f t="shared" si="34"/>
        <v>163256</v>
      </c>
      <c r="ED15" s="21">
        <f t="shared" si="34"/>
        <v>171756</v>
      </c>
      <c r="EE15" s="21">
        <f t="shared" si="34"/>
        <v>41632</v>
      </c>
      <c r="EF15" s="21">
        <f t="shared" si="34"/>
        <v>50132</v>
      </c>
      <c r="EG15" s="21">
        <f t="shared" si="34"/>
        <v>58632</v>
      </c>
      <c r="EH15" s="21">
        <f t="shared" si="34"/>
        <v>67132</v>
      </c>
      <c r="EI15" s="21">
        <f t="shared" si="34"/>
        <v>75632</v>
      </c>
      <c r="EJ15" s="21">
        <f t="shared" si="34"/>
        <v>84132</v>
      </c>
      <c r="EK15" s="21">
        <f t="shared" si="34"/>
        <v>92632</v>
      </c>
      <c r="EL15" s="21">
        <f t="shared" si="34"/>
        <v>79628</v>
      </c>
      <c r="EM15" s="21">
        <f t="shared" si="34"/>
        <v>88128</v>
      </c>
      <c r="EN15" s="21">
        <f t="shared" si="34"/>
        <v>96628</v>
      </c>
      <c r="EO15" s="21">
        <f t="shared" si="34"/>
        <v>105128</v>
      </c>
      <c r="EP15" s="21">
        <f t="shared" si="34"/>
        <v>113628</v>
      </c>
      <c r="EQ15" s="21">
        <f t="shared" si="34"/>
        <v>122128</v>
      </c>
      <c r="ER15" s="21">
        <f t="shared" si="34"/>
        <v>122128</v>
      </c>
      <c r="ES15" s="21">
        <f t="shared" si="34"/>
        <v>121028</v>
      </c>
      <c r="ET15" s="21">
        <f t="shared" si="34"/>
        <v>129528</v>
      </c>
      <c r="EU15" s="21">
        <f t="shared" si="34"/>
        <v>138028</v>
      </c>
      <c r="EV15" s="21">
        <f t="shared" si="34"/>
        <v>144608</v>
      </c>
      <c r="EW15" s="21">
        <f t="shared" si="34"/>
        <v>45588</v>
      </c>
      <c r="EX15" s="21">
        <f t="shared" si="34"/>
        <v>32584</v>
      </c>
      <c r="EY15" s="21">
        <f t="shared" ref="EY15:GN15" si="35">+EX15+EY13-EY16-EY18-EY19-EY17</f>
        <v>41084</v>
      </c>
      <c r="EZ15" s="21">
        <f t="shared" si="35"/>
        <v>39984</v>
      </c>
      <c r="FA15" s="21">
        <f t="shared" si="35"/>
        <v>48484</v>
      </c>
      <c r="FB15" s="21">
        <f t="shared" si="35"/>
        <v>56984</v>
      </c>
      <c r="FC15" s="21">
        <f t="shared" si="35"/>
        <v>65484</v>
      </c>
      <c r="FD15" s="21">
        <f t="shared" si="35"/>
        <v>73984</v>
      </c>
      <c r="FE15" s="21">
        <f t="shared" si="35"/>
        <v>82484</v>
      </c>
      <c r="FF15" s="21">
        <f t="shared" si="35"/>
        <v>82484</v>
      </c>
      <c r="FG15" s="21">
        <f t="shared" si="35"/>
        <v>81384</v>
      </c>
      <c r="FH15" s="21">
        <f t="shared" si="35"/>
        <v>89884</v>
      </c>
      <c r="FI15" s="21">
        <f t="shared" si="35"/>
        <v>98384</v>
      </c>
      <c r="FJ15" s="21">
        <f t="shared" si="35"/>
        <v>106884</v>
      </c>
      <c r="FK15" s="21">
        <f t="shared" si="35"/>
        <v>115384</v>
      </c>
      <c r="FL15" s="21">
        <f t="shared" si="35"/>
        <v>123884</v>
      </c>
      <c r="FM15" s="21">
        <f t="shared" si="35"/>
        <v>132384</v>
      </c>
      <c r="FN15" s="21">
        <f t="shared" si="35"/>
        <v>131284</v>
      </c>
      <c r="FO15" s="21">
        <f t="shared" si="35"/>
        <v>118280</v>
      </c>
      <c r="FP15" s="21">
        <f t="shared" si="35"/>
        <v>126780</v>
      </c>
      <c r="FQ15" s="21">
        <f t="shared" si="35"/>
        <v>135280</v>
      </c>
      <c r="FR15" s="21">
        <f t="shared" si="35"/>
        <v>143780</v>
      </c>
      <c r="FS15" s="21">
        <f t="shared" si="35"/>
        <v>152280</v>
      </c>
      <c r="FT15" s="21">
        <f t="shared" si="35"/>
        <v>160780</v>
      </c>
      <c r="FU15" s="21">
        <f t="shared" si="35"/>
        <v>159680</v>
      </c>
      <c r="FV15" s="21">
        <f t="shared" si="35"/>
        <v>166260</v>
      </c>
      <c r="FW15" s="21">
        <f t="shared" si="35"/>
        <v>88744</v>
      </c>
      <c r="FX15" s="21">
        <f t="shared" si="35"/>
        <v>97244</v>
      </c>
      <c r="FY15" s="21">
        <f t="shared" si="35"/>
        <v>105744</v>
      </c>
      <c r="FZ15" s="21">
        <f t="shared" si="35"/>
        <v>114244</v>
      </c>
      <c r="GA15" s="21">
        <f t="shared" si="35"/>
        <v>122744</v>
      </c>
      <c r="GB15" s="21">
        <f t="shared" si="35"/>
        <v>100140</v>
      </c>
      <c r="GC15" s="21">
        <f t="shared" si="35"/>
        <v>108640</v>
      </c>
      <c r="GD15" s="21">
        <f t="shared" si="35"/>
        <v>117140</v>
      </c>
      <c r="GE15" s="21">
        <f t="shared" si="35"/>
        <v>125640</v>
      </c>
      <c r="GF15" s="21">
        <f t="shared" si="35"/>
        <v>134140</v>
      </c>
      <c r="GG15" s="21">
        <f t="shared" si="35"/>
        <v>142640</v>
      </c>
      <c r="GH15" s="21">
        <f t="shared" si="35"/>
        <v>151140</v>
      </c>
      <c r="GI15" s="21">
        <f t="shared" si="35"/>
        <v>150040</v>
      </c>
      <c r="GJ15" s="21">
        <f t="shared" si="35"/>
        <v>158540</v>
      </c>
      <c r="GK15" s="21">
        <f t="shared" si="35"/>
        <v>167040</v>
      </c>
      <c r="GL15" s="21">
        <f>+GK15+GL13-GL16-GL18-GL19-GL17</f>
        <v>175540</v>
      </c>
      <c r="GM15" s="21">
        <f t="shared" si="35"/>
        <v>184040</v>
      </c>
      <c r="GN15" s="21">
        <f t="shared" si="35"/>
        <v>192540</v>
      </c>
    </row>
    <row r="16" spans="1:196" s="5" customFormat="1" ht="15.95" hidden="1" customHeight="1">
      <c r="A16" s="23"/>
      <c r="B16" s="227"/>
      <c r="C16" s="232" t="s">
        <v>16</v>
      </c>
      <c r="D16" s="232"/>
      <c r="E16" s="78"/>
      <c r="F16" s="78"/>
      <c r="G16" s="78"/>
      <c r="H16" s="78"/>
      <c r="I16" s="78"/>
      <c r="J16" s="78"/>
      <c r="K16" s="39"/>
      <c r="L16" s="109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109">
        <v>9600</v>
      </c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109">
        <v>9600</v>
      </c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109"/>
      <c r="BE16" s="109"/>
      <c r="BF16" s="109"/>
      <c r="BG16" s="109"/>
      <c r="BH16" s="109"/>
      <c r="BI16" s="109"/>
      <c r="BJ16" s="109"/>
      <c r="BK16" s="109"/>
      <c r="BL16" s="109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148"/>
      <c r="BY16" s="41"/>
      <c r="BZ16" s="41"/>
      <c r="CA16" s="41"/>
      <c r="CB16" s="41"/>
      <c r="CC16" s="41"/>
      <c r="CD16" s="41"/>
      <c r="CE16" s="41"/>
      <c r="CF16" s="41"/>
      <c r="CG16" s="41"/>
      <c r="CH16" s="109">
        <v>9600</v>
      </c>
      <c r="CI16" s="41"/>
      <c r="CJ16" s="41"/>
      <c r="CK16" s="41"/>
      <c r="CL16" s="41"/>
      <c r="CM16" s="41"/>
      <c r="CN16" s="41"/>
      <c r="CO16" s="109">
        <v>9600</v>
      </c>
      <c r="CP16" s="41"/>
      <c r="CQ16" s="41"/>
      <c r="CR16" s="41"/>
      <c r="CS16" s="41"/>
      <c r="CT16" s="41"/>
      <c r="CU16" s="41"/>
      <c r="CV16" s="109">
        <v>9600</v>
      </c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109">
        <v>9600</v>
      </c>
      <c r="DK16" s="41"/>
      <c r="DL16" s="41"/>
      <c r="DM16" s="41"/>
      <c r="DN16" s="41"/>
      <c r="DO16" s="41"/>
      <c r="DP16" s="41"/>
      <c r="DQ16" s="109">
        <v>9600</v>
      </c>
      <c r="DR16" s="41"/>
      <c r="DS16" s="41"/>
      <c r="DT16" s="41"/>
      <c r="DU16" s="41"/>
      <c r="DV16" s="192"/>
      <c r="DW16" s="109"/>
      <c r="DX16" s="192"/>
      <c r="DY16" s="109">
        <v>9600</v>
      </c>
      <c r="DZ16" s="192"/>
      <c r="EA16" s="109"/>
      <c r="EB16" s="109"/>
      <c r="EC16" s="41"/>
      <c r="ED16" s="41"/>
      <c r="EE16" s="109">
        <v>9600</v>
      </c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109">
        <v>9600</v>
      </c>
      <c r="ET16" s="41"/>
      <c r="EU16" s="41"/>
      <c r="EV16" s="41"/>
      <c r="EW16" s="41"/>
      <c r="EX16" s="41"/>
      <c r="EY16" s="41"/>
      <c r="EZ16" s="109">
        <v>9600</v>
      </c>
      <c r="FA16" s="41"/>
      <c r="FB16" s="41"/>
      <c r="FC16" s="41"/>
      <c r="FD16" s="41"/>
      <c r="FE16" s="41"/>
      <c r="FF16" s="41"/>
      <c r="FG16" s="109">
        <v>9600</v>
      </c>
      <c r="FH16" s="41"/>
      <c r="FI16" s="41"/>
      <c r="FJ16" s="41"/>
      <c r="FK16" s="41"/>
      <c r="FL16" s="41"/>
      <c r="FM16" s="41"/>
      <c r="FN16" s="109">
        <v>9600</v>
      </c>
      <c r="FO16" s="41"/>
      <c r="FP16" s="41"/>
      <c r="FQ16" s="41"/>
      <c r="FR16" s="41"/>
      <c r="FS16" s="41"/>
      <c r="FT16" s="41"/>
      <c r="FU16" s="109">
        <v>9600</v>
      </c>
      <c r="FV16" s="41"/>
      <c r="FW16" s="41"/>
      <c r="FX16" s="41"/>
      <c r="FY16" s="41"/>
      <c r="FZ16" s="41"/>
      <c r="GA16" s="41"/>
      <c r="GB16" s="109">
        <v>9600</v>
      </c>
      <c r="GC16" s="41"/>
      <c r="GD16" s="41"/>
      <c r="GE16" s="41"/>
      <c r="GF16" s="41"/>
      <c r="GG16" s="41"/>
      <c r="GH16" s="41"/>
      <c r="GI16" s="109">
        <v>9600</v>
      </c>
      <c r="GJ16" s="41"/>
      <c r="GK16" s="41"/>
      <c r="GL16" s="41"/>
      <c r="GM16" s="41"/>
      <c r="GN16" s="41"/>
    </row>
    <row r="17" spans="1:196" s="5" customFormat="1" ht="15.95" hidden="1" customHeight="1">
      <c r="A17" s="23"/>
      <c r="B17" s="227"/>
      <c r="C17" s="235" t="s">
        <v>106</v>
      </c>
      <c r="D17" s="236"/>
      <c r="E17" s="175"/>
      <c r="F17" s="175"/>
      <c r="G17" s="175"/>
      <c r="H17" s="175"/>
      <c r="I17" s="175"/>
      <c r="J17" s="175"/>
      <c r="K17" s="104"/>
      <c r="L17" s="179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0"/>
      <c r="BA17" s="180"/>
      <c r="BB17" s="180"/>
      <c r="BC17" s="180"/>
      <c r="BD17" s="180"/>
      <c r="BE17" s="180"/>
      <c r="BF17" s="180"/>
      <c r="BG17" s="180"/>
      <c r="BH17" s="180"/>
      <c r="BI17" s="180"/>
      <c r="BJ17" s="180"/>
      <c r="BK17" s="180"/>
      <c r="BL17" s="180"/>
      <c r="BM17" s="180"/>
      <c r="BN17" s="180"/>
      <c r="BO17" s="180"/>
      <c r="BP17" s="180"/>
      <c r="BQ17" s="180"/>
      <c r="BR17" s="180"/>
      <c r="BS17" s="180"/>
      <c r="BT17" s="180"/>
      <c r="BU17" s="180"/>
      <c r="BV17" s="180"/>
      <c r="BW17" s="180"/>
      <c r="BX17" s="181"/>
      <c r="BY17" s="180"/>
      <c r="BZ17" s="180"/>
      <c r="CA17" s="180"/>
      <c r="CB17" s="180"/>
      <c r="CC17" s="180"/>
      <c r="CD17" s="180"/>
      <c r="CE17" s="180"/>
      <c r="CF17" s="180"/>
      <c r="CG17" s="180"/>
      <c r="CH17" s="180"/>
      <c r="CI17" s="180"/>
      <c r="CJ17" s="180"/>
      <c r="CK17" s="180"/>
      <c r="CL17" s="180"/>
      <c r="CM17" s="180"/>
      <c r="CN17" s="180"/>
      <c r="CO17" s="180"/>
      <c r="CP17" s="180"/>
      <c r="CQ17" s="180"/>
      <c r="CR17" s="180"/>
      <c r="CS17" s="180"/>
      <c r="CT17" s="180"/>
      <c r="CU17" s="180"/>
      <c r="CV17" s="180"/>
      <c r="CW17" s="182">
        <v>2600</v>
      </c>
      <c r="CX17" s="180"/>
      <c r="CY17" s="180"/>
      <c r="CZ17" s="180"/>
      <c r="DA17" s="180"/>
      <c r="DB17" s="180"/>
      <c r="DC17" s="180"/>
      <c r="DD17" s="180"/>
      <c r="DE17" s="180"/>
      <c r="DF17" s="208"/>
      <c r="DG17" s="180"/>
      <c r="DH17" s="180"/>
      <c r="DI17" s="180"/>
      <c r="DJ17" s="180"/>
      <c r="DK17" s="182">
        <v>2600</v>
      </c>
      <c r="DL17" s="180"/>
      <c r="DM17" s="180"/>
      <c r="DN17" s="180"/>
      <c r="DO17" s="180"/>
      <c r="DP17" s="180"/>
      <c r="DQ17" s="180"/>
      <c r="DR17" s="180"/>
      <c r="DS17" s="180"/>
      <c r="DT17" s="182">
        <v>1920</v>
      </c>
      <c r="DU17" s="180"/>
      <c r="DV17" s="193"/>
      <c r="DW17" s="179"/>
      <c r="DX17" s="193"/>
      <c r="DY17" s="182">
        <v>1920</v>
      </c>
      <c r="DZ17" s="193"/>
      <c r="EA17" s="179"/>
      <c r="EB17" s="179"/>
      <c r="EC17" s="180"/>
      <c r="ED17" s="180"/>
      <c r="EE17" s="180"/>
      <c r="EF17" s="180"/>
      <c r="EG17" s="180"/>
      <c r="EH17" s="180"/>
      <c r="EI17" s="180"/>
      <c r="EJ17" s="180"/>
      <c r="EK17" s="180"/>
      <c r="EL17" s="180"/>
      <c r="EM17" s="180"/>
      <c r="EN17" s="180"/>
      <c r="EO17" s="180"/>
      <c r="EP17" s="180"/>
      <c r="EQ17" s="180"/>
      <c r="ER17" s="180"/>
      <c r="ES17" s="180"/>
      <c r="ET17" s="180"/>
      <c r="EU17" s="180"/>
      <c r="EV17" s="182">
        <v>1920</v>
      </c>
      <c r="EW17" s="180"/>
      <c r="EX17" s="180"/>
      <c r="EY17" s="180"/>
      <c r="EZ17" s="180"/>
      <c r="FA17" s="180"/>
      <c r="FB17" s="180"/>
      <c r="FC17" s="180"/>
      <c r="FD17" s="180"/>
      <c r="FE17" s="180"/>
      <c r="FF17" s="180"/>
      <c r="FG17" s="180"/>
      <c r="FH17" s="180"/>
      <c r="FI17" s="180"/>
      <c r="FJ17" s="180"/>
      <c r="FK17" s="180"/>
      <c r="FL17" s="180"/>
      <c r="FM17" s="180"/>
      <c r="FN17" s="180"/>
      <c r="FO17" s="180"/>
      <c r="FP17" s="180"/>
      <c r="FQ17" s="180"/>
      <c r="FR17" s="180"/>
      <c r="FS17" s="180"/>
      <c r="FT17" s="180"/>
      <c r="FU17" s="180"/>
      <c r="FV17" s="182">
        <v>1920</v>
      </c>
      <c r="FW17" s="180"/>
      <c r="FX17" s="180"/>
      <c r="FY17" s="180"/>
      <c r="FZ17" s="180"/>
      <c r="GA17" s="180"/>
      <c r="GB17" s="180"/>
      <c r="GC17" s="180"/>
      <c r="GD17" s="180"/>
      <c r="GE17" s="180"/>
      <c r="GF17" s="180"/>
      <c r="GG17" s="180"/>
      <c r="GH17" s="180"/>
      <c r="GI17" s="180"/>
      <c r="GJ17" s="180"/>
      <c r="GK17" s="180"/>
      <c r="GL17" s="180"/>
      <c r="GM17" s="180"/>
      <c r="GN17" s="180"/>
    </row>
    <row r="18" spans="1:196" s="5" customFormat="1" ht="15.95" hidden="1" customHeight="1">
      <c r="A18" s="23"/>
      <c r="B18" s="227"/>
      <c r="C18" s="233" t="s">
        <v>17</v>
      </c>
      <c r="D18" s="233"/>
      <c r="E18" s="79"/>
      <c r="F18" s="79"/>
      <c r="G18" s="79"/>
      <c r="H18" s="79"/>
      <c r="I18" s="79"/>
      <c r="J18" s="79"/>
      <c r="K18" s="15"/>
      <c r="L18" s="25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116">
        <v>21504</v>
      </c>
      <c r="BC18" s="24"/>
      <c r="BD18" s="25"/>
      <c r="BE18" s="25"/>
      <c r="BF18" s="25"/>
      <c r="BG18" s="25"/>
      <c r="BH18" s="25"/>
      <c r="BI18" s="25"/>
      <c r="BJ18" s="25"/>
      <c r="BK18" s="25"/>
      <c r="BL18" s="25"/>
      <c r="BM18" s="24"/>
      <c r="BN18" s="24"/>
      <c r="BO18" s="24"/>
      <c r="BP18" s="24"/>
      <c r="BQ18" s="117"/>
      <c r="BR18" s="45">
        <v>21504</v>
      </c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45">
        <v>21504</v>
      </c>
      <c r="CI18" s="24"/>
      <c r="CJ18" s="24"/>
      <c r="CK18" s="24"/>
      <c r="CL18" s="24"/>
      <c r="CM18" s="24"/>
      <c r="CN18" s="24"/>
      <c r="CO18" s="117"/>
      <c r="CP18" s="24"/>
      <c r="CQ18" s="24"/>
      <c r="CR18" s="118">
        <v>21054</v>
      </c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45">
        <v>21504</v>
      </c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194"/>
      <c r="DW18" s="25"/>
      <c r="DX18" s="194"/>
      <c r="DY18" s="24"/>
      <c r="DZ18" s="194"/>
      <c r="EA18" s="25"/>
      <c r="EB18" s="25"/>
      <c r="EC18" s="24"/>
      <c r="ED18" s="24"/>
      <c r="EE18" s="24"/>
      <c r="EF18" s="24"/>
      <c r="EG18" s="24"/>
      <c r="EH18" s="24"/>
      <c r="EI18" s="24"/>
      <c r="EJ18" s="24"/>
      <c r="EK18" s="24"/>
      <c r="EL18" s="45">
        <v>21504</v>
      </c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45">
        <v>21504</v>
      </c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45">
        <v>21504</v>
      </c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45">
        <v>21504</v>
      </c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</row>
    <row r="19" spans="1:196" s="5" customFormat="1" ht="15.95" hidden="1" customHeight="1" thickBot="1">
      <c r="A19" s="23"/>
      <c r="B19" s="228"/>
      <c r="C19" s="234" t="s">
        <v>18</v>
      </c>
      <c r="D19" s="234"/>
      <c r="E19" s="80"/>
      <c r="F19" s="80"/>
      <c r="G19" s="80"/>
      <c r="H19" s="80"/>
      <c r="I19" s="80"/>
      <c r="J19" s="80"/>
      <c r="K19" s="26"/>
      <c r="L19" s="29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8"/>
      <c r="AC19" s="27"/>
      <c r="AD19" s="28"/>
      <c r="AE19" s="28"/>
      <c r="AF19" s="27"/>
      <c r="AG19" s="124">
        <v>129024</v>
      </c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115">
        <v>21504</v>
      </c>
      <c r="AW19" s="27"/>
      <c r="AX19" s="27"/>
      <c r="AY19" s="27"/>
      <c r="AZ19" s="27"/>
      <c r="BA19" s="27"/>
      <c r="BB19" s="28"/>
      <c r="BC19" s="122">
        <v>21504</v>
      </c>
      <c r="BD19" s="29"/>
      <c r="BE19" s="29"/>
      <c r="BF19" s="29"/>
      <c r="BG19" s="29"/>
      <c r="BH19" s="29"/>
      <c r="BI19" s="29"/>
      <c r="BJ19" s="29"/>
      <c r="BK19" s="29"/>
      <c r="BL19" s="29"/>
      <c r="BM19" s="27"/>
      <c r="BN19" s="27"/>
      <c r="BO19" s="27"/>
      <c r="BP19" s="28"/>
      <c r="BQ19" s="27"/>
      <c r="BR19" s="115">
        <v>86016</v>
      </c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8"/>
      <c r="CI19" s="27"/>
      <c r="CJ19" s="101">
        <v>21504</v>
      </c>
      <c r="CK19" s="149"/>
      <c r="CL19" s="28"/>
      <c r="CM19" s="27"/>
      <c r="CN19" s="27"/>
      <c r="CO19" s="101">
        <f>107520-21504</f>
        <v>86016</v>
      </c>
      <c r="CP19" s="27"/>
      <c r="CQ19" s="27"/>
      <c r="CR19" s="70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122">
        <v>86016</v>
      </c>
      <c r="DL19" s="28"/>
      <c r="DM19" s="27"/>
      <c r="DN19" s="27"/>
      <c r="DO19" s="27"/>
      <c r="DP19" s="27"/>
      <c r="DQ19" s="28"/>
      <c r="DR19" s="27"/>
      <c r="DS19" s="27"/>
      <c r="DT19" s="27"/>
      <c r="DU19" s="28"/>
      <c r="DV19" s="195"/>
      <c r="DW19" s="29"/>
      <c r="DX19" s="195"/>
      <c r="DY19" s="28"/>
      <c r="DZ19" s="195"/>
      <c r="EA19" s="29"/>
      <c r="EB19" s="29"/>
      <c r="EC19" s="27"/>
      <c r="ED19" s="27"/>
      <c r="EE19" s="115">
        <v>129024</v>
      </c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44">
        <v>107520</v>
      </c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44">
        <v>86016</v>
      </c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</row>
    <row r="20" spans="1:196" ht="15.95" customHeight="1" thickTop="1">
      <c r="A20" s="1"/>
      <c r="B20" s="226" t="s">
        <v>109</v>
      </c>
      <c r="C20" s="229" t="s">
        <v>3</v>
      </c>
      <c r="D20" s="10" t="s">
        <v>4</v>
      </c>
      <c r="E20" s="73"/>
      <c r="F20" s="73"/>
      <c r="G20" s="73"/>
      <c r="H20" s="73"/>
      <c r="I20" s="73"/>
      <c r="J20" s="73"/>
      <c r="K20" s="66" t="s">
        <v>5</v>
      </c>
      <c r="L20" s="14"/>
      <c r="M20" s="69">
        <v>3440</v>
      </c>
      <c r="N20" s="12">
        <v>2700</v>
      </c>
      <c r="O20" s="12"/>
      <c r="P20" s="13"/>
      <c r="Q20" s="13"/>
      <c r="R20" s="12">
        <v>6890</v>
      </c>
      <c r="S20" s="13"/>
      <c r="T20" s="13"/>
      <c r="U20" s="12"/>
      <c r="V20" s="12">
        <v>7610</v>
      </c>
      <c r="W20" s="69">
        <v>6280</v>
      </c>
      <c r="X20" s="69">
        <v>6040</v>
      </c>
      <c r="Y20" s="13"/>
      <c r="Z20" s="13"/>
      <c r="AA20" s="13"/>
      <c r="AB20" s="69">
        <v>3600</v>
      </c>
      <c r="AC20" s="69">
        <v>6180</v>
      </c>
      <c r="AD20" s="12">
        <v>6500</v>
      </c>
      <c r="AE20" s="13"/>
      <c r="AF20" s="13"/>
      <c r="AG20" s="13"/>
      <c r="AH20" s="13"/>
      <c r="AI20" s="13"/>
      <c r="AJ20" s="13"/>
      <c r="AK20" s="12">
        <v>5280</v>
      </c>
      <c r="AL20" s="12">
        <v>6230</v>
      </c>
      <c r="AM20" s="13"/>
      <c r="AN20" s="13"/>
      <c r="AO20" s="12">
        <v>3600</v>
      </c>
      <c r="AP20" s="12">
        <v>5770</v>
      </c>
      <c r="AQ20" s="13"/>
      <c r="AR20" s="13"/>
      <c r="AS20" s="12">
        <v>3800</v>
      </c>
      <c r="AT20" s="12">
        <v>7280</v>
      </c>
      <c r="AU20" s="12">
        <v>6160</v>
      </c>
      <c r="AV20" s="13"/>
      <c r="AW20" s="13"/>
      <c r="AX20" s="13"/>
      <c r="AY20" s="69">
        <v>0</v>
      </c>
      <c r="AZ20" s="12">
        <v>3360</v>
      </c>
      <c r="BA20" s="12">
        <v>4520</v>
      </c>
      <c r="BB20" s="12">
        <v>3000</v>
      </c>
      <c r="BC20" s="13"/>
      <c r="BD20" s="14"/>
      <c r="BE20" s="14"/>
      <c r="BF20" s="14"/>
      <c r="BG20" s="14"/>
      <c r="BH20" s="14"/>
      <c r="BI20" s="14"/>
      <c r="BJ20" s="14"/>
      <c r="BK20" s="14"/>
      <c r="BL20" s="14"/>
      <c r="BM20" s="13"/>
      <c r="BN20" s="13"/>
      <c r="BO20" s="13"/>
      <c r="BP20" s="13"/>
      <c r="BQ20" s="12">
        <v>4720</v>
      </c>
      <c r="BR20" s="12">
        <v>6730</v>
      </c>
      <c r="BS20" s="12">
        <v>6520</v>
      </c>
      <c r="BT20" s="13"/>
      <c r="BU20" s="12">
        <v>2880</v>
      </c>
      <c r="BV20" s="12">
        <v>800</v>
      </c>
      <c r="BW20" s="13"/>
      <c r="BX20" s="13"/>
      <c r="BY20" s="13"/>
      <c r="BZ20" s="13"/>
      <c r="CA20" s="13"/>
      <c r="CB20" s="13"/>
      <c r="CC20" s="12">
        <v>6240</v>
      </c>
      <c r="CD20" s="12">
        <v>5280</v>
      </c>
      <c r="CE20" s="69">
        <v>5930</v>
      </c>
      <c r="CF20" s="12">
        <v>7380</v>
      </c>
      <c r="CG20" s="12">
        <v>7000</v>
      </c>
      <c r="CH20" s="13"/>
      <c r="CI20" s="13"/>
      <c r="CJ20" s="13"/>
      <c r="CK20" s="12">
        <v>7220</v>
      </c>
      <c r="CL20" s="13"/>
      <c r="CM20" s="13"/>
      <c r="CN20" s="13"/>
      <c r="CO20" s="13"/>
      <c r="CP20" s="13"/>
      <c r="CQ20" s="13"/>
      <c r="CR20" s="12">
        <v>6900</v>
      </c>
      <c r="CS20" s="12">
        <v>5600</v>
      </c>
      <c r="CT20" s="12">
        <v>6900</v>
      </c>
      <c r="CU20" s="12"/>
      <c r="CV20" s="13"/>
      <c r="CW20" s="13"/>
      <c r="CX20" s="12">
        <v>4660</v>
      </c>
      <c r="CY20" s="12">
        <v>6280</v>
      </c>
      <c r="CZ20" s="12">
        <v>6680</v>
      </c>
      <c r="DA20" s="13"/>
      <c r="DB20" s="13"/>
      <c r="DC20" s="13"/>
      <c r="DD20" s="13"/>
      <c r="DE20" s="69">
        <v>2040</v>
      </c>
      <c r="DF20" s="69">
        <v>2560</v>
      </c>
      <c r="DG20" s="69">
        <v>6210</v>
      </c>
      <c r="DH20" s="69">
        <v>5410</v>
      </c>
      <c r="DI20" s="69">
        <v>6120</v>
      </c>
      <c r="DJ20" s="69">
        <v>7000</v>
      </c>
      <c r="DK20" s="12">
        <v>6940</v>
      </c>
      <c r="DL20" s="69">
        <v>6940</v>
      </c>
      <c r="DM20" s="69">
        <v>3780</v>
      </c>
      <c r="DN20" s="210">
        <v>5260</v>
      </c>
      <c r="DO20" s="69">
        <v>2440</v>
      </c>
      <c r="DP20" s="12"/>
      <c r="DQ20" s="13"/>
      <c r="DR20" s="13"/>
      <c r="DS20" s="13"/>
      <c r="DT20" s="167">
        <v>7200</v>
      </c>
      <c r="DU20" s="167">
        <v>7200</v>
      </c>
      <c r="DV20" s="188">
        <v>3500</v>
      </c>
      <c r="DW20" s="14"/>
      <c r="DX20" s="188">
        <v>3500</v>
      </c>
      <c r="DY20" s="167">
        <v>7200</v>
      </c>
      <c r="DZ20" s="188">
        <v>2500</v>
      </c>
      <c r="EA20" s="14"/>
      <c r="EB20" s="14"/>
      <c r="EC20" s="167">
        <v>7200</v>
      </c>
      <c r="ED20" s="167">
        <v>7200</v>
      </c>
      <c r="EE20" s="167">
        <v>7200</v>
      </c>
      <c r="EF20" s="167">
        <v>7200</v>
      </c>
      <c r="EG20" s="167">
        <v>7200</v>
      </c>
      <c r="EH20" s="167">
        <v>7200</v>
      </c>
      <c r="EI20" s="13"/>
      <c r="EJ20" s="13"/>
      <c r="EK20" s="13"/>
      <c r="EL20" s="13"/>
      <c r="EM20" s="167">
        <v>7200</v>
      </c>
      <c r="EN20" s="167">
        <v>7200</v>
      </c>
      <c r="EO20" s="167">
        <v>7200</v>
      </c>
      <c r="EP20" s="167">
        <v>7200</v>
      </c>
      <c r="EQ20" s="167">
        <v>7200</v>
      </c>
      <c r="ER20" s="13"/>
      <c r="ES20" s="13"/>
      <c r="ET20" s="167">
        <v>7200</v>
      </c>
      <c r="EU20" s="167">
        <v>7200</v>
      </c>
      <c r="EV20" s="167">
        <v>7200</v>
      </c>
      <c r="EW20" s="13"/>
      <c r="EX20" s="13"/>
      <c r="EY20" s="167">
        <v>7200</v>
      </c>
      <c r="EZ20" s="167">
        <v>7200</v>
      </c>
      <c r="FA20" s="167">
        <v>7200</v>
      </c>
      <c r="FB20" s="13"/>
      <c r="FC20" s="13"/>
      <c r="FD20" s="13"/>
      <c r="FE20" s="13"/>
      <c r="FF20" s="13"/>
      <c r="FG20" s="205">
        <v>8500</v>
      </c>
      <c r="FH20" s="205">
        <v>8500</v>
      </c>
      <c r="FI20" s="13"/>
      <c r="FJ20" s="13"/>
      <c r="FK20" s="13"/>
      <c r="FL20" s="168">
        <v>8500</v>
      </c>
      <c r="FM20" s="168">
        <v>8500</v>
      </c>
      <c r="FN20" s="168">
        <v>8500</v>
      </c>
      <c r="FO20" s="13"/>
      <c r="FP20" s="13"/>
      <c r="FQ20" s="13"/>
      <c r="FR20" s="13"/>
      <c r="FS20" s="13"/>
      <c r="FT20" s="13"/>
      <c r="FU20" s="13"/>
      <c r="FV20" s="13"/>
      <c r="FW20" s="167">
        <v>8500</v>
      </c>
      <c r="FX20" s="167">
        <v>8500</v>
      </c>
      <c r="FY20" s="13"/>
      <c r="FZ20" s="13"/>
      <c r="GA20" s="13"/>
      <c r="GB20" s="13"/>
      <c r="GC20" s="13"/>
      <c r="GD20" s="168">
        <v>8500</v>
      </c>
      <c r="GE20" s="168">
        <v>8500</v>
      </c>
      <c r="GF20" s="13"/>
      <c r="GG20" s="13"/>
      <c r="GH20" s="13"/>
      <c r="GI20" s="13"/>
      <c r="GJ20" s="13"/>
      <c r="GK20" s="168">
        <v>8500</v>
      </c>
      <c r="GL20" s="168">
        <v>8500</v>
      </c>
      <c r="GM20" s="13"/>
      <c r="GN20" s="13"/>
    </row>
    <row r="21" spans="1:196" ht="15.95" customHeight="1">
      <c r="A21" s="1"/>
      <c r="B21" s="227"/>
      <c r="C21" s="230"/>
      <c r="D21" s="127" t="s">
        <v>8</v>
      </c>
      <c r="E21" s="74"/>
      <c r="F21" s="74"/>
      <c r="G21" s="74"/>
      <c r="H21" s="74"/>
      <c r="I21" s="74"/>
      <c r="J21" s="74"/>
      <c r="K21" s="15" t="s">
        <v>7</v>
      </c>
      <c r="L21" s="18"/>
      <c r="M21" s="16">
        <v>3530</v>
      </c>
      <c r="N21" s="16">
        <v>3023</v>
      </c>
      <c r="O21" s="16">
        <v>3047</v>
      </c>
      <c r="P21" s="17"/>
      <c r="Q21" s="65">
        <v>0</v>
      </c>
      <c r="R21" s="16">
        <v>2156</v>
      </c>
      <c r="S21" s="16">
        <v>2605</v>
      </c>
      <c r="T21" s="16">
        <v>1925</v>
      </c>
      <c r="U21" s="16">
        <v>154</v>
      </c>
      <c r="V21" s="16">
        <v>3751</v>
      </c>
      <c r="W21" s="65">
        <v>970</v>
      </c>
      <c r="X21" s="16">
        <v>3046</v>
      </c>
      <c r="Y21" s="16">
        <v>3040</v>
      </c>
      <c r="Z21" s="16">
        <v>3142</v>
      </c>
      <c r="AA21" s="16">
        <v>2602</v>
      </c>
      <c r="AB21" s="16"/>
      <c r="AC21" s="16">
        <v>3317</v>
      </c>
      <c r="AD21" s="16">
        <v>2614</v>
      </c>
      <c r="AE21" s="16">
        <v>2570</v>
      </c>
      <c r="AF21" s="65">
        <v>0</v>
      </c>
      <c r="AG21" s="16">
        <v>3022</v>
      </c>
      <c r="AH21" s="16">
        <v>2800</v>
      </c>
      <c r="AI21" s="16">
        <v>798</v>
      </c>
      <c r="AJ21" s="16"/>
      <c r="AK21" s="16">
        <v>3033</v>
      </c>
      <c r="AL21" s="16">
        <v>3207</v>
      </c>
      <c r="AM21" s="65">
        <v>1200</v>
      </c>
      <c r="AN21" s="16">
        <v>3000</v>
      </c>
      <c r="AO21" s="16">
        <v>2259</v>
      </c>
      <c r="AP21" s="16">
        <v>3079</v>
      </c>
      <c r="AQ21" s="16">
        <v>2880</v>
      </c>
      <c r="AR21" s="16">
        <v>1058</v>
      </c>
      <c r="AS21" s="16">
        <v>974</v>
      </c>
      <c r="AT21" s="16">
        <v>2905</v>
      </c>
      <c r="AU21" s="65">
        <v>1080</v>
      </c>
      <c r="AV21" s="16">
        <v>2885</v>
      </c>
      <c r="AW21" s="65">
        <v>1825</v>
      </c>
      <c r="AX21" s="65">
        <v>1575</v>
      </c>
      <c r="AY21" s="16">
        <v>2000</v>
      </c>
      <c r="AZ21" s="16">
        <v>2260</v>
      </c>
      <c r="BA21" s="16">
        <v>2349</v>
      </c>
      <c r="BB21" s="16">
        <v>1740</v>
      </c>
      <c r="BC21" s="17"/>
      <c r="BD21" s="18"/>
      <c r="BE21" s="18"/>
      <c r="BF21" s="18"/>
      <c r="BG21" s="18"/>
      <c r="BH21" s="18"/>
      <c r="BI21" s="18"/>
      <c r="BJ21" s="18"/>
      <c r="BK21" s="18"/>
      <c r="BL21" s="18"/>
      <c r="BM21" s="16">
        <v>3221</v>
      </c>
      <c r="BN21" s="16"/>
      <c r="BO21" s="17"/>
      <c r="BP21" s="17"/>
      <c r="BQ21" s="65">
        <v>1820</v>
      </c>
      <c r="BR21" s="16">
        <v>3000</v>
      </c>
      <c r="BS21" s="16">
        <v>4300</v>
      </c>
      <c r="BT21" s="16">
        <v>3000</v>
      </c>
      <c r="BU21" s="16">
        <v>2244</v>
      </c>
      <c r="BV21" s="16">
        <v>800</v>
      </c>
      <c r="BW21" s="65">
        <v>0</v>
      </c>
      <c r="BX21" s="16">
        <v>2586</v>
      </c>
      <c r="BY21" s="17"/>
      <c r="BZ21" s="17"/>
      <c r="CA21" s="16">
        <v>1079</v>
      </c>
      <c r="CB21" s="17"/>
      <c r="CC21" s="16">
        <v>3006</v>
      </c>
      <c r="CD21" s="16">
        <v>3450</v>
      </c>
      <c r="CE21" s="16">
        <v>4503</v>
      </c>
      <c r="CF21" s="16">
        <v>3906</v>
      </c>
      <c r="CG21" s="16">
        <v>4718</v>
      </c>
      <c r="CH21" s="16">
        <v>4999</v>
      </c>
      <c r="CI21" s="16">
        <v>4175</v>
      </c>
      <c r="CJ21" s="16">
        <v>3380</v>
      </c>
      <c r="CK21" s="16">
        <v>696</v>
      </c>
      <c r="CL21" s="16">
        <v>3571</v>
      </c>
      <c r="CM21" s="65">
        <v>673</v>
      </c>
      <c r="CN21" s="17"/>
      <c r="CO21" s="16">
        <v>1110</v>
      </c>
      <c r="CP21" s="17"/>
      <c r="CQ21" s="17"/>
      <c r="CR21" s="16">
        <v>3600</v>
      </c>
      <c r="CS21" s="16">
        <v>4249</v>
      </c>
      <c r="CT21" s="16">
        <v>4370</v>
      </c>
      <c r="CU21" s="16">
        <v>3960</v>
      </c>
      <c r="CV21" s="16">
        <v>2269</v>
      </c>
      <c r="CW21" s="17"/>
      <c r="CX21" s="65">
        <v>1722</v>
      </c>
      <c r="CY21" s="16">
        <v>3296</v>
      </c>
      <c r="CZ21" s="16">
        <v>4004</v>
      </c>
      <c r="DA21" s="16">
        <v>4012</v>
      </c>
      <c r="DB21" s="17"/>
      <c r="DC21" s="17"/>
      <c r="DD21" s="17"/>
      <c r="DE21" s="65">
        <v>1170</v>
      </c>
      <c r="DF21" s="16">
        <v>4924</v>
      </c>
      <c r="DG21" s="16">
        <v>4655</v>
      </c>
      <c r="DH21" s="16">
        <v>4005</v>
      </c>
      <c r="DI21" s="16">
        <v>4020</v>
      </c>
      <c r="DJ21" s="16">
        <v>5014</v>
      </c>
      <c r="DK21" s="16">
        <v>4032</v>
      </c>
      <c r="DL21" s="16">
        <v>3830</v>
      </c>
      <c r="DM21" s="16">
        <v>3600</v>
      </c>
      <c r="DN21" s="16">
        <v>4700</v>
      </c>
      <c r="DO21" s="16">
        <v>4041</v>
      </c>
      <c r="DP21" s="16">
        <v>4133</v>
      </c>
      <c r="DQ21" s="16">
        <v>2870</v>
      </c>
      <c r="DR21" s="65">
        <v>0</v>
      </c>
      <c r="DS21" s="17"/>
      <c r="DT21" s="17">
        <v>5000</v>
      </c>
      <c r="DU21" s="17">
        <v>5000</v>
      </c>
      <c r="DV21" s="189">
        <v>3000</v>
      </c>
      <c r="DW21" s="18"/>
      <c r="DX21" s="189">
        <v>3000</v>
      </c>
      <c r="DY21" s="17">
        <v>4000</v>
      </c>
      <c r="DZ21" s="189">
        <v>2000</v>
      </c>
      <c r="EA21" s="18"/>
      <c r="EB21" s="18"/>
      <c r="EC21" s="17">
        <v>4000</v>
      </c>
      <c r="ED21" s="17">
        <v>4000</v>
      </c>
      <c r="EE21" s="17">
        <v>4000</v>
      </c>
      <c r="EF21" s="17">
        <v>4000</v>
      </c>
      <c r="EG21" s="17">
        <v>4000</v>
      </c>
      <c r="EH21" s="17">
        <v>4000</v>
      </c>
      <c r="EI21" s="17">
        <v>4000</v>
      </c>
      <c r="EJ21" s="17">
        <v>4000</v>
      </c>
      <c r="EK21" s="17">
        <v>4000</v>
      </c>
      <c r="EL21" s="17">
        <v>4000</v>
      </c>
      <c r="EM21" s="17">
        <v>4000</v>
      </c>
      <c r="EN21" s="17">
        <v>4000</v>
      </c>
      <c r="EO21" s="17">
        <v>4000</v>
      </c>
      <c r="EP21" s="17">
        <v>4000</v>
      </c>
      <c r="EQ21" s="17">
        <v>4000</v>
      </c>
      <c r="ER21" s="17">
        <v>4000</v>
      </c>
      <c r="ES21" s="17">
        <v>4000</v>
      </c>
      <c r="ET21" s="17">
        <v>4000</v>
      </c>
      <c r="EU21" s="17">
        <v>4000</v>
      </c>
      <c r="EV21" s="17">
        <v>4000</v>
      </c>
      <c r="EW21" s="17">
        <v>4000</v>
      </c>
      <c r="EX21" s="17">
        <v>4000</v>
      </c>
      <c r="EY21" s="17">
        <v>4000</v>
      </c>
      <c r="EZ21" s="17">
        <v>4000</v>
      </c>
      <c r="FA21" s="17">
        <v>4000</v>
      </c>
      <c r="FB21" s="17">
        <v>3000</v>
      </c>
      <c r="FC21" s="17">
        <v>3000</v>
      </c>
      <c r="FD21" s="17">
        <v>3000</v>
      </c>
      <c r="FE21" s="17">
        <v>3000</v>
      </c>
      <c r="FF21" s="17">
        <v>3000</v>
      </c>
      <c r="FG21" s="17">
        <v>3000</v>
      </c>
      <c r="FH21" s="17">
        <v>3000</v>
      </c>
      <c r="FI21" s="17">
        <v>3000</v>
      </c>
      <c r="FJ21" s="17">
        <v>3000</v>
      </c>
      <c r="FK21" s="17">
        <v>3000</v>
      </c>
      <c r="FL21" s="17">
        <v>3000</v>
      </c>
      <c r="FM21" s="17">
        <v>3000</v>
      </c>
      <c r="FN21" s="17">
        <v>3000</v>
      </c>
      <c r="FO21" s="17">
        <v>3000</v>
      </c>
      <c r="FP21" s="17">
        <v>3000</v>
      </c>
      <c r="FQ21" s="17">
        <v>3000</v>
      </c>
      <c r="FR21" s="17">
        <v>3000</v>
      </c>
      <c r="FS21" s="17">
        <v>3000</v>
      </c>
      <c r="FT21" s="17">
        <v>3000</v>
      </c>
      <c r="FU21" s="17"/>
      <c r="FV21" s="17"/>
      <c r="FW21" s="17">
        <v>3000</v>
      </c>
      <c r="FX21" s="17">
        <v>3000</v>
      </c>
      <c r="FY21" s="17">
        <v>3000</v>
      </c>
      <c r="FZ21" s="17">
        <v>3000</v>
      </c>
      <c r="GA21" s="17"/>
      <c r="GB21" s="17">
        <v>3000</v>
      </c>
      <c r="GC21" s="17"/>
      <c r="GD21" s="17">
        <v>3000</v>
      </c>
      <c r="GE21" s="17">
        <v>3000</v>
      </c>
      <c r="GF21" s="17">
        <v>3000</v>
      </c>
      <c r="GG21" s="17">
        <v>3000</v>
      </c>
      <c r="GH21" s="17"/>
      <c r="GI21" s="17">
        <v>3000</v>
      </c>
      <c r="GJ21" s="17">
        <v>3000</v>
      </c>
      <c r="GK21" s="17">
        <v>3000</v>
      </c>
      <c r="GL21" s="17">
        <v>3000</v>
      </c>
      <c r="GM21" s="17">
        <v>3000</v>
      </c>
      <c r="GN21" s="17">
        <v>3000</v>
      </c>
    </row>
    <row r="22" spans="1:196" ht="15.95" customHeight="1">
      <c r="A22" s="1"/>
      <c r="B22" s="227"/>
      <c r="C22" s="230"/>
      <c r="D22" s="127" t="s">
        <v>10</v>
      </c>
      <c r="E22" s="74"/>
      <c r="F22" s="74"/>
      <c r="G22" s="74"/>
      <c r="H22" s="74"/>
      <c r="I22" s="74"/>
      <c r="J22" s="74"/>
      <c r="K22" s="15"/>
      <c r="L22" s="18"/>
      <c r="M22" s="16">
        <v>2907</v>
      </c>
      <c r="N22" s="16">
        <v>3006</v>
      </c>
      <c r="O22" s="16">
        <v>3222</v>
      </c>
      <c r="P22" s="17"/>
      <c r="Q22" s="65">
        <v>0</v>
      </c>
      <c r="R22" s="16">
        <v>1492</v>
      </c>
      <c r="S22" s="16">
        <v>2662</v>
      </c>
      <c r="T22" s="16">
        <v>1783</v>
      </c>
      <c r="U22" s="16">
        <v>374</v>
      </c>
      <c r="V22" s="16">
        <v>3020</v>
      </c>
      <c r="W22" s="65">
        <v>1730</v>
      </c>
      <c r="X22" s="16">
        <v>3000</v>
      </c>
      <c r="Y22" s="16">
        <v>3034</v>
      </c>
      <c r="Z22" s="16">
        <v>3000</v>
      </c>
      <c r="AA22" s="16">
        <v>2510</v>
      </c>
      <c r="AB22" s="16"/>
      <c r="AC22" s="16">
        <v>3200</v>
      </c>
      <c r="AD22" s="16">
        <v>2478</v>
      </c>
      <c r="AE22" s="16">
        <v>2450</v>
      </c>
      <c r="AF22" s="65">
        <v>260</v>
      </c>
      <c r="AG22" s="16">
        <v>3150</v>
      </c>
      <c r="AH22" s="16">
        <v>1926</v>
      </c>
      <c r="AI22" s="16">
        <v>1460</v>
      </c>
      <c r="AJ22" s="16"/>
      <c r="AK22" s="16">
        <v>2888</v>
      </c>
      <c r="AL22" s="16">
        <v>3003</v>
      </c>
      <c r="AM22" s="65">
        <v>528</v>
      </c>
      <c r="AN22" s="16">
        <v>3012</v>
      </c>
      <c r="AO22" s="16">
        <v>2712</v>
      </c>
      <c r="AP22" s="16">
        <v>2966</v>
      </c>
      <c r="AQ22" s="16">
        <v>2710</v>
      </c>
      <c r="AR22" s="16">
        <v>986</v>
      </c>
      <c r="AS22" s="16">
        <v>1328</v>
      </c>
      <c r="AT22" s="16">
        <v>1200</v>
      </c>
      <c r="AU22" s="65">
        <v>2168</v>
      </c>
      <c r="AV22" s="16">
        <v>3001</v>
      </c>
      <c r="AW22" s="65">
        <v>2120</v>
      </c>
      <c r="AX22" s="65">
        <v>1575</v>
      </c>
      <c r="AY22" s="16">
        <v>1875</v>
      </c>
      <c r="AZ22" s="65">
        <v>1600</v>
      </c>
      <c r="BA22" s="16">
        <v>2795</v>
      </c>
      <c r="BB22" s="17"/>
      <c r="BC22" s="17"/>
      <c r="BD22" s="18"/>
      <c r="BE22" s="18"/>
      <c r="BF22" s="18"/>
      <c r="BG22" s="18"/>
      <c r="BH22" s="18"/>
      <c r="BI22" s="18"/>
      <c r="BJ22" s="18"/>
      <c r="BK22" s="18"/>
      <c r="BL22" s="18"/>
      <c r="BM22" s="16">
        <v>3002</v>
      </c>
      <c r="BN22" s="16">
        <v>1855</v>
      </c>
      <c r="BO22" s="17"/>
      <c r="BP22" s="17"/>
      <c r="BQ22" s="65">
        <v>718</v>
      </c>
      <c r="BR22" s="16">
        <v>3011</v>
      </c>
      <c r="BS22" s="16">
        <v>5037</v>
      </c>
      <c r="BT22" s="16">
        <v>3000</v>
      </c>
      <c r="BU22" s="16">
        <v>2380</v>
      </c>
      <c r="BV22" s="17"/>
      <c r="BW22" s="65">
        <v>1134</v>
      </c>
      <c r="BX22" s="16">
        <v>795</v>
      </c>
      <c r="BY22" s="17"/>
      <c r="BZ22" s="17"/>
      <c r="CA22" s="16">
        <v>2789</v>
      </c>
      <c r="CB22" s="17"/>
      <c r="CC22" s="16">
        <v>2224</v>
      </c>
      <c r="CD22" s="16">
        <v>2804</v>
      </c>
      <c r="CE22" s="16">
        <v>5558</v>
      </c>
      <c r="CF22" s="16">
        <v>3160</v>
      </c>
      <c r="CG22" s="16">
        <v>5080</v>
      </c>
      <c r="CH22" s="16">
        <v>5012</v>
      </c>
      <c r="CI22" s="16">
        <v>3757</v>
      </c>
      <c r="CJ22" s="16">
        <v>3947</v>
      </c>
      <c r="CK22" s="16">
        <v>1013</v>
      </c>
      <c r="CL22" s="16">
        <v>3504</v>
      </c>
      <c r="CM22" s="65">
        <v>641</v>
      </c>
      <c r="CN22" s="17"/>
      <c r="CO22" s="16">
        <v>1068</v>
      </c>
      <c r="CP22" s="17"/>
      <c r="CQ22" s="17"/>
      <c r="CR22" s="65">
        <v>2029</v>
      </c>
      <c r="CS22" s="16">
        <v>4090</v>
      </c>
      <c r="CT22" s="16">
        <v>4237</v>
      </c>
      <c r="CU22" s="16">
        <v>3898</v>
      </c>
      <c r="CV22" s="16">
        <v>2980</v>
      </c>
      <c r="CW22" s="17"/>
      <c r="CX22" s="65">
        <v>1537</v>
      </c>
      <c r="CY22" s="65">
        <v>2287</v>
      </c>
      <c r="CZ22" s="16">
        <v>4029</v>
      </c>
      <c r="DA22" s="16">
        <v>4063</v>
      </c>
      <c r="DB22" s="17"/>
      <c r="DC22" s="17"/>
      <c r="DD22" s="17"/>
      <c r="DE22" s="65">
        <v>1144</v>
      </c>
      <c r="DF22" s="16">
        <v>3911</v>
      </c>
      <c r="DG22" s="16">
        <v>5045</v>
      </c>
      <c r="DH22" s="16">
        <v>4094</v>
      </c>
      <c r="DI22" s="16">
        <v>3839</v>
      </c>
      <c r="DJ22" s="16">
        <v>4075</v>
      </c>
      <c r="DK22" s="16">
        <v>4005</v>
      </c>
      <c r="DL22" s="16">
        <v>4060</v>
      </c>
      <c r="DM22" s="16">
        <v>4101</v>
      </c>
      <c r="DN22" s="16">
        <v>4176</v>
      </c>
      <c r="DO22" s="16">
        <v>4024</v>
      </c>
      <c r="DP22" s="16">
        <v>4962</v>
      </c>
      <c r="DQ22" s="16">
        <v>3707</v>
      </c>
      <c r="DR22" s="65">
        <v>856</v>
      </c>
      <c r="DS22" s="17"/>
      <c r="DT22" s="17">
        <v>5000</v>
      </c>
      <c r="DU22" s="17">
        <v>5000</v>
      </c>
      <c r="DV22" s="189">
        <v>3000</v>
      </c>
      <c r="DW22" s="18"/>
      <c r="DX22" s="189">
        <v>3000</v>
      </c>
      <c r="DY22" s="17">
        <v>4000</v>
      </c>
      <c r="DZ22" s="189">
        <v>2000</v>
      </c>
      <c r="EA22" s="18"/>
      <c r="EB22" s="18"/>
      <c r="EC22" s="17">
        <v>4000</v>
      </c>
      <c r="ED22" s="17">
        <v>4000</v>
      </c>
      <c r="EE22" s="17">
        <v>4000</v>
      </c>
      <c r="EF22" s="17">
        <v>4000</v>
      </c>
      <c r="EG22" s="17">
        <v>4000</v>
      </c>
      <c r="EH22" s="17">
        <v>4000</v>
      </c>
      <c r="EI22" s="17">
        <v>4000</v>
      </c>
      <c r="EJ22" s="17">
        <v>4000</v>
      </c>
      <c r="EK22" s="17">
        <v>4000</v>
      </c>
      <c r="EL22" s="17">
        <v>4000</v>
      </c>
      <c r="EM22" s="17">
        <v>4000</v>
      </c>
      <c r="EN22" s="17">
        <v>4000</v>
      </c>
      <c r="EO22" s="17">
        <v>4000</v>
      </c>
      <c r="EP22" s="17">
        <v>4000</v>
      </c>
      <c r="EQ22" s="17">
        <v>4000</v>
      </c>
      <c r="ER22" s="17">
        <v>4000</v>
      </c>
      <c r="ES22" s="17">
        <v>4000</v>
      </c>
      <c r="ET22" s="17">
        <v>4000</v>
      </c>
      <c r="EU22" s="17">
        <v>4000</v>
      </c>
      <c r="EV22" s="17">
        <v>4000</v>
      </c>
      <c r="EW22" s="17">
        <v>4000</v>
      </c>
      <c r="EX22" s="17">
        <v>4000</v>
      </c>
      <c r="EY22" s="17">
        <v>4000</v>
      </c>
      <c r="EZ22" s="17">
        <v>4000</v>
      </c>
      <c r="FA22" s="17">
        <v>4000</v>
      </c>
      <c r="FB22" s="17">
        <v>3000</v>
      </c>
      <c r="FC22" s="17">
        <v>3000</v>
      </c>
      <c r="FD22" s="17">
        <v>3000</v>
      </c>
      <c r="FE22" s="17">
        <v>3000</v>
      </c>
      <c r="FF22" s="17">
        <v>3000</v>
      </c>
      <c r="FG22" s="17">
        <v>3000</v>
      </c>
      <c r="FH22" s="17">
        <v>3000</v>
      </c>
      <c r="FI22" s="17">
        <v>3000</v>
      </c>
      <c r="FJ22" s="17">
        <v>3000</v>
      </c>
      <c r="FK22" s="17">
        <v>3000</v>
      </c>
      <c r="FL22" s="17">
        <v>3000</v>
      </c>
      <c r="FM22" s="17">
        <v>3000</v>
      </c>
      <c r="FN22" s="17">
        <v>3000</v>
      </c>
      <c r="FO22" s="17">
        <v>3000</v>
      </c>
      <c r="FP22" s="17">
        <v>3000</v>
      </c>
      <c r="FQ22" s="17">
        <v>3000</v>
      </c>
      <c r="FR22" s="17">
        <v>3000</v>
      </c>
      <c r="FS22" s="17">
        <v>3000</v>
      </c>
      <c r="FT22" s="17">
        <v>3000</v>
      </c>
      <c r="FU22" s="17"/>
      <c r="FV22" s="17"/>
      <c r="FW22" s="17">
        <v>3000</v>
      </c>
      <c r="FX22" s="17">
        <v>3000</v>
      </c>
      <c r="FY22" s="17">
        <v>3000</v>
      </c>
      <c r="FZ22" s="17">
        <v>3000</v>
      </c>
      <c r="GA22" s="17"/>
      <c r="GB22" s="17">
        <v>3000</v>
      </c>
      <c r="GC22" s="17"/>
      <c r="GD22" s="17">
        <v>3000</v>
      </c>
      <c r="GE22" s="17">
        <v>3000</v>
      </c>
      <c r="GF22" s="17">
        <v>3000</v>
      </c>
      <c r="GG22" s="17">
        <v>3000</v>
      </c>
      <c r="GH22" s="17"/>
      <c r="GI22" s="17">
        <v>3000</v>
      </c>
      <c r="GJ22" s="17">
        <v>3000</v>
      </c>
      <c r="GK22" s="17">
        <v>3000</v>
      </c>
      <c r="GL22" s="17">
        <v>3000</v>
      </c>
      <c r="GM22" s="17">
        <v>3000</v>
      </c>
      <c r="GN22" s="17">
        <v>3000</v>
      </c>
    </row>
    <row r="23" spans="1:196" ht="15.95" customHeight="1">
      <c r="A23" s="1"/>
      <c r="B23" s="227"/>
      <c r="C23" s="230"/>
      <c r="D23" s="127" t="s">
        <v>11</v>
      </c>
      <c r="E23" s="74"/>
      <c r="F23" s="74"/>
      <c r="G23" s="74"/>
      <c r="H23" s="74"/>
      <c r="I23" s="74"/>
      <c r="J23" s="74"/>
      <c r="K23" s="15"/>
      <c r="L23" s="18"/>
      <c r="M23" s="16">
        <v>1320</v>
      </c>
      <c r="N23" s="16">
        <v>3917</v>
      </c>
      <c r="O23" s="16">
        <v>3250</v>
      </c>
      <c r="P23" s="17"/>
      <c r="Q23" s="65">
        <v>0</v>
      </c>
      <c r="R23" s="17"/>
      <c r="S23" s="16">
        <v>2090</v>
      </c>
      <c r="T23" s="16">
        <v>2458</v>
      </c>
      <c r="U23" s="16">
        <v>789</v>
      </c>
      <c r="V23" s="16">
        <v>1935</v>
      </c>
      <c r="W23" s="65">
        <v>2279</v>
      </c>
      <c r="X23" s="16">
        <v>2953</v>
      </c>
      <c r="Y23" s="16">
        <v>2944</v>
      </c>
      <c r="Z23" s="16">
        <v>2942</v>
      </c>
      <c r="AA23" s="16">
        <v>2494</v>
      </c>
      <c r="AB23" s="16"/>
      <c r="AC23" s="16">
        <v>3143</v>
      </c>
      <c r="AD23" s="16">
        <v>2460</v>
      </c>
      <c r="AE23" s="16">
        <v>2409</v>
      </c>
      <c r="AF23" s="65">
        <v>0</v>
      </c>
      <c r="AG23" s="16">
        <v>2153</v>
      </c>
      <c r="AH23" s="16">
        <v>786</v>
      </c>
      <c r="AI23" s="16">
        <v>2360</v>
      </c>
      <c r="AJ23" s="16">
        <v>0</v>
      </c>
      <c r="AK23" s="16">
        <v>350</v>
      </c>
      <c r="AL23" s="16">
        <v>2950</v>
      </c>
      <c r="AM23" s="16">
        <v>2267</v>
      </c>
      <c r="AN23" s="16">
        <v>3200</v>
      </c>
      <c r="AO23" s="16">
        <v>2254</v>
      </c>
      <c r="AP23" s="16">
        <v>4817</v>
      </c>
      <c r="AQ23" s="16">
        <v>2124</v>
      </c>
      <c r="AR23" s="16">
        <v>1286</v>
      </c>
      <c r="AS23" s="16">
        <v>1673</v>
      </c>
      <c r="AT23" s="16">
        <v>2318</v>
      </c>
      <c r="AU23" s="65">
        <v>1800</v>
      </c>
      <c r="AV23" s="16">
        <v>3502</v>
      </c>
      <c r="AW23" s="65">
        <v>2058</v>
      </c>
      <c r="AX23" s="65">
        <v>682</v>
      </c>
      <c r="AY23" s="16">
        <v>1965</v>
      </c>
      <c r="AZ23" s="65">
        <v>763</v>
      </c>
      <c r="BA23" s="16">
        <v>3378</v>
      </c>
      <c r="BB23" s="17"/>
      <c r="BC23" s="17"/>
      <c r="BD23" s="18"/>
      <c r="BE23" s="18"/>
      <c r="BF23" s="18"/>
      <c r="BG23" s="18"/>
      <c r="BH23" s="18"/>
      <c r="BI23" s="18"/>
      <c r="BJ23" s="18"/>
      <c r="BK23" s="18"/>
      <c r="BL23" s="18"/>
      <c r="BM23" s="16">
        <v>2872</v>
      </c>
      <c r="BN23" s="16">
        <v>2238</v>
      </c>
      <c r="BO23" s="17"/>
      <c r="BP23" s="17"/>
      <c r="BQ23" s="65">
        <v>127</v>
      </c>
      <c r="BR23" s="16">
        <v>2999</v>
      </c>
      <c r="BS23" s="16">
        <v>3148</v>
      </c>
      <c r="BT23" s="16">
        <v>4412</v>
      </c>
      <c r="BU23" s="16">
        <v>3025</v>
      </c>
      <c r="BV23" s="17"/>
      <c r="BW23" s="65">
        <v>1111</v>
      </c>
      <c r="BX23" s="16">
        <v>0</v>
      </c>
      <c r="BY23" s="17"/>
      <c r="BZ23" s="17"/>
      <c r="CA23" s="16">
        <v>3192</v>
      </c>
      <c r="CB23" s="16">
        <v>303</v>
      </c>
      <c r="CC23" s="16">
        <v>2023</v>
      </c>
      <c r="CD23" s="16">
        <v>2511</v>
      </c>
      <c r="CE23" s="16">
        <v>5701</v>
      </c>
      <c r="CF23" s="16">
        <v>790</v>
      </c>
      <c r="CG23" s="16">
        <v>6142</v>
      </c>
      <c r="CH23" s="16">
        <v>5050</v>
      </c>
      <c r="CI23" s="16">
        <v>4448</v>
      </c>
      <c r="CJ23" s="16">
        <v>4023</v>
      </c>
      <c r="CK23" s="16">
        <v>1000</v>
      </c>
      <c r="CL23" s="16">
        <v>3421</v>
      </c>
      <c r="CM23" s="65">
        <v>574</v>
      </c>
      <c r="CN23" s="17"/>
      <c r="CO23" s="16">
        <v>590</v>
      </c>
      <c r="CP23" s="16">
        <v>533</v>
      </c>
      <c r="CQ23" s="17"/>
      <c r="CR23" s="65">
        <v>2017</v>
      </c>
      <c r="CS23" s="16">
        <v>4018</v>
      </c>
      <c r="CT23" s="16">
        <v>3123</v>
      </c>
      <c r="CU23" s="16">
        <v>3651</v>
      </c>
      <c r="CV23" s="16">
        <v>3388</v>
      </c>
      <c r="CW23" s="17"/>
      <c r="CX23" s="65">
        <v>926</v>
      </c>
      <c r="CY23" s="65">
        <v>1990</v>
      </c>
      <c r="CZ23" s="16">
        <v>4720</v>
      </c>
      <c r="DA23" s="16">
        <v>4041</v>
      </c>
      <c r="DB23" s="17"/>
      <c r="DC23" s="16">
        <v>975</v>
      </c>
      <c r="DD23" s="16">
        <v>1848</v>
      </c>
      <c r="DE23" s="65">
        <v>0</v>
      </c>
      <c r="DF23" s="16">
        <v>4692</v>
      </c>
      <c r="DG23" s="16">
        <v>3993</v>
      </c>
      <c r="DH23" s="16">
        <v>5344</v>
      </c>
      <c r="DI23" s="16">
        <v>3117</v>
      </c>
      <c r="DJ23" s="16">
        <v>4387</v>
      </c>
      <c r="DK23" s="16">
        <v>3897</v>
      </c>
      <c r="DL23" s="16">
        <v>3648</v>
      </c>
      <c r="DM23" s="16">
        <v>3958</v>
      </c>
      <c r="DN23" s="16">
        <v>4163</v>
      </c>
      <c r="DO23" s="16">
        <v>960</v>
      </c>
      <c r="DP23" s="16">
        <v>4000</v>
      </c>
      <c r="DQ23" s="16">
        <v>4437</v>
      </c>
      <c r="DR23" s="16">
        <v>2893</v>
      </c>
      <c r="DS23" s="17"/>
      <c r="DT23" s="17">
        <v>5000</v>
      </c>
      <c r="DU23" s="17">
        <v>5000</v>
      </c>
      <c r="DV23" s="189">
        <v>3000</v>
      </c>
      <c r="DW23" s="18"/>
      <c r="DX23" s="189">
        <v>3000</v>
      </c>
      <c r="DY23" s="17">
        <v>4000</v>
      </c>
      <c r="DZ23" s="189">
        <v>2000</v>
      </c>
      <c r="EA23" s="18"/>
      <c r="EB23" s="18"/>
      <c r="EC23" s="17">
        <v>4000</v>
      </c>
      <c r="ED23" s="17">
        <v>4000</v>
      </c>
      <c r="EE23" s="17">
        <v>4000</v>
      </c>
      <c r="EF23" s="17">
        <v>4000</v>
      </c>
      <c r="EG23" s="17">
        <v>4000</v>
      </c>
      <c r="EH23" s="17">
        <v>4000</v>
      </c>
      <c r="EI23" s="17">
        <v>4000</v>
      </c>
      <c r="EJ23" s="17">
        <v>4000</v>
      </c>
      <c r="EK23" s="17">
        <v>4000</v>
      </c>
      <c r="EL23" s="17">
        <v>4000</v>
      </c>
      <c r="EM23" s="17">
        <v>4000</v>
      </c>
      <c r="EN23" s="17">
        <v>4000</v>
      </c>
      <c r="EO23" s="17">
        <v>4000</v>
      </c>
      <c r="EP23" s="17">
        <v>4000</v>
      </c>
      <c r="EQ23" s="17">
        <v>4000</v>
      </c>
      <c r="ER23" s="17">
        <v>4000</v>
      </c>
      <c r="ES23" s="17">
        <v>4000</v>
      </c>
      <c r="ET23" s="17">
        <v>4000</v>
      </c>
      <c r="EU23" s="17">
        <v>4000</v>
      </c>
      <c r="EV23" s="17">
        <v>4000</v>
      </c>
      <c r="EW23" s="17">
        <v>4000</v>
      </c>
      <c r="EX23" s="17">
        <v>4000</v>
      </c>
      <c r="EY23" s="17">
        <v>4000</v>
      </c>
      <c r="EZ23" s="17">
        <v>4000</v>
      </c>
      <c r="FA23" s="17">
        <v>4000</v>
      </c>
      <c r="FB23" s="17">
        <v>3000</v>
      </c>
      <c r="FC23" s="17">
        <v>3000</v>
      </c>
      <c r="FD23" s="17">
        <v>3000</v>
      </c>
      <c r="FE23" s="17">
        <v>3000</v>
      </c>
      <c r="FF23" s="17">
        <v>3000</v>
      </c>
      <c r="FG23" s="17">
        <v>3000</v>
      </c>
      <c r="FH23" s="17">
        <v>3000</v>
      </c>
      <c r="FI23" s="17">
        <v>3000</v>
      </c>
      <c r="FJ23" s="17">
        <v>3000</v>
      </c>
      <c r="FK23" s="17">
        <v>3000</v>
      </c>
      <c r="FL23" s="17">
        <v>3000</v>
      </c>
      <c r="FM23" s="17">
        <v>3000</v>
      </c>
      <c r="FN23" s="17">
        <v>3000</v>
      </c>
      <c r="FO23" s="17">
        <v>3000</v>
      </c>
      <c r="FP23" s="17">
        <v>3000</v>
      </c>
      <c r="FQ23" s="17">
        <v>3000</v>
      </c>
      <c r="FR23" s="17">
        <v>3000</v>
      </c>
      <c r="FS23" s="17">
        <v>3000</v>
      </c>
      <c r="FT23" s="17">
        <v>3000</v>
      </c>
      <c r="FU23" s="17"/>
      <c r="FV23" s="17"/>
      <c r="FW23" s="17">
        <v>3000</v>
      </c>
      <c r="FX23" s="17">
        <v>3000</v>
      </c>
      <c r="FY23" s="17">
        <v>3000</v>
      </c>
      <c r="FZ23" s="17">
        <v>3000</v>
      </c>
      <c r="GA23" s="17"/>
      <c r="GB23" s="17">
        <v>3000</v>
      </c>
      <c r="GC23" s="17"/>
      <c r="GD23" s="17">
        <v>3000</v>
      </c>
      <c r="GE23" s="17">
        <v>3000</v>
      </c>
      <c r="GF23" s="17">
        <v>3000</v>
      </c>
      <c r="GG23" s="17">
        <v>3000</v>
      </c>
      <c r="GH23" s="17"/>
      <c r="GI23" s="17">
        <v>3000</v>
      </c>
      <c r="GJ23" s="17">
        <v>3000</v>
      </c>
      <c r="GK23" s="17">
        <v>3000</v>
      </c>
      <c r="GL23" s="17">
        <v>3000</v>
      </c>
      <c r="GM23" s="17">
        <v>3000</v>
      </c>
      <c r="GN23" s="17">
        <v>3000</v>
      </c>
    </row>
    <row r="24" spans="1:196" ht="15.95" customHeight="1">
      <c r="A24" s="1"/>
      <c r="B24" s="227"/>
      <c r="C24" s="231"/>
      <c r="D24" s="19" t="s">
        <v>19</v>
      </c>
      <c r="E24" s="75"/>
      <c r="F24" s="75"/>
      <c r="G24" s="75"/>
      <c r="H24" s="75"/>
      <c r="I24" s="75"/>
      <c r="J24" s="75"/>
      <c r="K24" s="15"/>
      <c r="L24" s="18">
        <v>0</v>
      </c>
      <c r="M24" s="16">
        <v>1320</v>
      </c>
      <c r="N24" s="16">
        <v>3917</v>
      </c>
      <c r="O24" s="16">
        <v>3250</v>
      </c>
      <c r="P24" s="17">
        <f>+P23*0.9</f>
        <v>0</v>
      </c>
      <c r="Q24" s="65">
        <v>0</v>
      </c>
      <c r="R24" s="17"/>
      <c r="S24" s="16">
        <v>2090</v>
      </c>
      <c r="T24" s="16">
        <v>2458</v>
      </c>
      <c r="U24" s="16">
        <v>789</v>
      </c>
      <c r="V24" s="16">
        <v>1935</v>
      </c>
      <c r="W24" s="65">
        <v>2279</v>
      </c>
      <c r="X24" s="16">
        <v>2953</v>
      </c>
      <c r="Y24" s="16">
        <v>2944</v>
      </c>
      <c r="Z24" s="16">
        <v>2942</v>
      </c>
      <c r="AA24" s="16">
        <v>2494</v>
      </c>
      <c r="AB24" s="16">
        <f>+AB23*0.9</f>
        <v>0</v>
      </c>
      <c r="AC24" s="16">
        <v>3143</v>
      </c>
      <c r="AD24" s="16">
        <v>2460</v>
      </c>
      <c r="AE24" s="16">
        <v>2409</v>
      </c>
      <c r="AF24" s="65">
        <v>0</v>
      </c>
      <c r="AG24" s="16">
        <v>766</v>
      </c>
      <c r="AH24" s="17"/>
      <c r="AI24" s="16">
        <v>1900</v>
      </c>
      <c r="AJ24" s="16">
        <v>2633</v>
      </c>
      <c r="AK24" s="16">
        <v>350</v>
      </c>
      <c r="AL24" s="16">
        <v>2950</v>
      </c>
      <c r="AM24" s="16">
        <v>2267</v>
      </c>
      <c r="AN24" s="16">
        <v>3200</v>
      </c>
      <c r="AO24" s="16">
        <v>2254</v>
      </c>
      <c r="AP24" s="16">
        <v>3697</v>
      </c>
      <c r="AQ24" s="16">
        <v>3244</v>
      </c>
      <c r="AR24" s="16">
        <v>1286</v>
      </c>
      <c r="AS24" s="16">
        <v>1673</v>
      </c>
      <c r="AT24" s="16">
        <v>2318</v>
      </c>
      <c r="AU24" s="65">
        <v>1800</v>
      </c>
      <c r="AV24" s="16">
        <v>3502</v>
      </c>
      <c r="AW24" s="65">
        <v>2058</v>
      </c>
      <c r="AX24" s="65">
        <v>0</v>
      </c>
      <c r="AY24" s="16">
        <v>366</v>
      </c>
      <c r="AZ24" s="16">
        <v>3044</v>
      </c>
      <c r="BA24" s="16">
        <v>1890</v>
      </c>
      <c r="BB24" s="17"/>
      <c r="BC24" s="17">
        <f t="shared" ref="BC24:BL24" si="36">+BC23*0.9</f>
        <v>0</v>
      </c>
      <c r="BD24" s="18">
        <f t="shared" si="36"/>
        <v>0</v>
      </c>
      <c r="BE24" s="18">
        <f t="shared" si="36"/>
        <v>0</v>
      </c>
      <c r="BF24" s="18">
        <f t="shared" si="36"/>
        <v>0</v>
      </c>
      <c r="BG24" s="18">
        <f t="shared" si="36"/>
        <v>0</v>
      </c>
      <c r="BH24" s="18">
        <f t="shared" si="36"/>
        <v>0</v>
      </c>
      <c r="BI24" s="18">
        <f t="shared" si="36"/>
        <v>0</v>
      </c>
      <c r="BJ24" s="18">
        <f t="shared" si="36"/>
        <v>0</v>
      </c>
      <c r="BK24" s="18">
        <f t="shared" si="36"/>
        <v>0</v>
      </c>
      <c r="BL24" s="18">
        <f t="shared" si="36"/>
        <v>0</v>
      </c>
      <c r="BM24" s="16">
        <v>4360</v>
      </c>
      <c r="BN24" s="16">
        <v>2238</v>
      </c>
      <c r="BO24" s="17">
        <f>+BO23*0.9</f>
        <v>0</v>
      </c>
      <c r="BP24" s="17"/>
      <c r="BQ24" s="65">
        <v>127</v>
      </c>
      <c r="BR24" s="16">
        <v>2999</v>
      </c>
      <c r="BS24" s="16">
        <v>3148</v>
      </c>
      <c r="BT24" s="16">
        <v>4412</v>
      </c>
      <c r="BU24" s="16">
        <v>3025</v>
      </c>
      <c r="BV24" s="17"/>
      <c r="BW24" s="65">
        <v>1111</v>
      </c>
      <c r="BX24" s="16">
        <v>0</v>
      </c>
      <c r="BY24" s="17">
        <f>+BY23*0.9</f>
        <v>0</v>
      </c>
      <c r="BZ24" s="17">
        <f>+BZ23*0.9</f>
        <v>0</v>
      </c>
      <c r="CA24" s="16">
        <v>3192</v>
      </c>
      <c r="CB24" s="16">
        <v>303</v>
      </c>
      <c r="CC24" s="16">
        <v>2023</v>
      </c>
      <c r="CD24" s="16">
        <v>2511</v>
      </c>
      <c r="CE24" s="16">
        <v>5701</v>
      </c>
      <c r="CF24" s="16">
        <v>1490</v>
      </c>
      <c r="CG24" s="16">
        <v>5642</v>
      </c>
      <c r="CH24" s="16">
        <v>5550</v>
      </c>
      <c r="CI24" s="16">
        <v>4448</v>
      </c>
      <c r="CJ24" s="16">
        <v>4023</v>
      </c>
      <c r="CK24" s="16">
        <v>1000</v>
      </c>
      <c r="CL24" s="16">
        <v>3421</v>
      </c>
      <c r="CM24" s="65">
        <v>574</v>
      </c>
      <c r="CN24" s="17">
        <f t="shared" ref="CN24:DB24" si="37">+CN23*0.9</f>
        <v>0</v>
      </c>
      <c r="CO24" s="16">
        <v>590</v>
      </c>
      <c r="CP24" s="16">
        <v>533</v>
      </c>
      <c r="CQ24" s="17">
        <f t="shared" si="37"/>
        <v>0</v>
      </c>
      <c r="CR24" s="65">
        <v>617</v>
      </c>
      <c r="CS24" s="16">
        <v>4062</v>
      </c>
      <c r="CT24" s="16">
        <v>4000</v>
      </c>
      <c r="CU24" s="16">
        <v>2830</v>
      </c>
      <c r="CV24" s="16">
        <v>1800</v>
      </c>
      <c r="CW24" s="16">
        <v>466</v>
      </c>
      <c r="CX24" s="16">
        <v>3348</v>
      </c>
      <c r="CY24" s="65">
        <v>1990</v>
      </c>
      <c r="CZ24" s="16">
        <v>4720</v>
      </c>
      <c r="DA24" s="16">
        <v>3697</v>
      </c>
      <c r="DB24" s="17">
        <f t="shared" si="37"/>
        <v>0</v>
      </c>
      <c r="DC24" s="16">
        <v>1258</v>
      </c>
      <c r="DD24" s="16">
        <v>1418</v>
      </c>
      <c r="DE24" s="65">
        <v>0</v>
      </c>
      <c r="DF24" s="16">
        <v>4804</v>
      </c>
      <c r="DG24" s="16">
        <v>4311</v>
      </c>
      <c r="DH24" s="16">
        <v>4292</v>
      </c>
      <c r="DI24" s="16">
        <v>4000</v>
      </c>
      <c r="DJ24" s="16">
        <v>4011</v>
      </c>
      <c r="DK24" s="16">
        <v>4397</v>
      </c>
      <c r="DL24" s="16">
        <v>3648</v>
      </c>
      <c r="DM24" s="16">
        <v>4358</v>
      </c>
      <c r="DN24" s="16">
        <v>3375</v>
      </c>
      <c r="DO24" s="16">
        <v>1960</v>
      </c>
      <c r="DP24" s="16">
        <v>4000</v>
      </c>
      <c r="DQ24" s="16">
        <v>5225</v>
      </c>
      <c r="DR24" s="16">
        <v>2893</v>
      </c>
      <c r="DS24" s="17">
        <f t="shared" ref="DS24:DX24" si="38">+DS23*0.9</f>
        <v>0</v>
      </c>
      <c r="DT24" s="17">
        <f t="shared" si="38"/>
        <v>4500</v>
      </c>
      <c r="DU24" s="17">
        <f t="shared" si="38"/>
        <v>4500</v>
      </c>
      <c r="DV24" s="189"/>
      <c r="DW24" s="18">
        <f t="shared" si="38"/>
        <v>0</v>
      </c>
      <c r="DX24" s="189">
        <v>4000</v>
      </c>
      <c r="DY24" s="17">
        <v>4000</v>
      </c>
      <c r="DZ24" s="189">
        <v>4000</v>
      </c>
      <c r="EA24" s="18"/>
      <c r="EB24" s="18"/>
      <c r="EC24" s="17">
        <v>4000</v>
      </c>
      <c r="ED24" s="17">
        <v>4000</v>
      </c>
      <c r="EE24" s="17">
        <f t="shared" ref="DY24:EJ24" si="39">+EE23*0.9</f>
        <v>3600</v>
      </c>
      <c r="EF24" s="17">
        <f t="shared" si="39"/>
        <v>3600</v>
      </c>
      <c r="EG24" s="17">
        <f t="shared" si="39"/>
        <v>3600</v>
      </c>
      <c r="EH24" s="17">
        <f t="shared" si="39"/>
        <v>3600</v>
      </c>
      <c r="EI24" s="17">
        <f t="shared" si="39"/>
        <v>3600</v>
      </c>
      <c r="EJ24" s="17">
        <f t="shared" si="39"/>
        <v>3600</v>
      </c>
      <c r="EK24" s="17">
        <f t="shared" ref="EK24:FE24" si="40">+EK23*0.9</f>
        <v>3600</v>
      </c>
      <c r="EL24" s="17">
        <f t="shared" si="40"/>
        <v>3600</v>
      </c>
      <c r="EM24" s="17">
        <f t="shared" si="40"/>
        <v>3600</v>
      </c>
      <c r="EN24" s="17">
        <f t="shared" si="40"/>
        <v>3600</v>
      </c>
      <c r="EO24" s="17">
        <f t="shared" si="40"/>
        <v>3600</v>
      </c>
      <c r="EP24" s="17">
        <f t="shared" si="40"/>
        <v>3600</v>
      </c>
      <c r="EQ24" s="17">
        <f t="shared" si="40"/>
        <v>3600</v>
      </c>
      <c r="ER24" s="17">
        <f t="shared" si="40"/>
        <v>3600</v>
      </c>
      <c r="ES24" s="17">
        <f t="shared" si="40"/>
        <v>3600</v>
      </c>
      <c r="ET24" s="17">
        <f t="shared" si="40"/>
        <v>3600</v>
      </c>
      <c r="EU24" s="17">
        <f t="shared" si="40"/>
        <v>3600</v>
      </c>
      <c r="EV24" s="17">
        <f t="shared" si="40"/>
        <v>3600</v>
      </c>
      <c r="EW24" s="17">
        <f t="shared" si="40"/>
        <v>3600</v>
      </c>
      <c r="EX24" s="17">
        <f t="shared" si="40"/>
        <v>3600</v>
      </c>
      <c r="EY24" s="17">
        <f t="shared" si="40"/>
        <v>3600</v>
      </c>
      <c r="EZ24" s="17">
        <f t="shared" si="40"/>
        <v>3600</v>
      </c>
      <c r="FA24" s="17">
        <f t="shared" si="40"/>
        <v>3600</v>
      </c>
      <c r="FB24" s="17">
        <f t="shared" si="40"/>
        <v>2700</v>
      </c>
      <c r="FC24" s="17">
        <f t="shared" si="40"/>
        <v>2700</v>
      </c>
      <c r="FD24" s="17">
        <f t="shared" si="40"/>
        <v>2700</v>
      </c>
      <c r="FE24" s="17">
        <f t="shared" si="40"/>
        <v>2700</v>
      </c>
      <c r="FF24" s="17">
        <f t="shared" ref="FF24:FL24" si="41">+FF23*0.9</f>
        <v>2700</v>
      </c>
      <c r="FG24" s="17">
        <f t="shared" si="41"/>
        <v>2700</v>
      </c>
      <c r="FH24" s="17">
        <f t="shared" si="41"/>
        <v>2700</v>
      </c>
      <c r="FI24" s="17">
        <f t="shared" si="41"/>
        <v>2700</v>
      </c>
      <c r="FJ24" s="17">
        <f t="shared" si="41"/>
        <v>2700</v>
      </c>
      <c r="FK24" s="17">
        <f t="shared" si="41"/>
        <v>2700</v>
      </c>
      <c r="FL24" s="17">
        <f t="shared" si="41"/>
        <v>2700</v>
      </c>
      <c r="FM24" s="17">
        <f t="shared" ref="FM24:FS24" si="42">+FM23*0.9</f>
        <v>2700</v>
      </c>
      <c r="FN24" s="17">
        <f t="shared" si="42"/>
        <v>2700</v>
      </c>
      <c r="FO24" s="17">
        <f t="shared" si="42"/>
        <v>2700</v>
      </c>
      <c r="FP24" s="17">
        <f t="shared" si="42"/>
        <v>2700</v>
      </c>
      <c r="FQ24" s="17">
        <f t="shared" si="42"/>
        <v>2700</v>
      </c>
      <c r="FR24" s="17">
        <f t="shared" si="42"/>
        <v>2700</v>
      </c>
      <c r="FS24" s="17">
        <f t="shared" si="42"/>
        <v>2700</v>
      </c>
      <c r="FT24" s="17">
        <f t="shared" ref="FT24:GN24" si="43">+FT23*0.9</f>
        <v>2700</v>
      </c>
      <c r="FU24" s="17">
        <f t="shared" si="43"/>
        <v>0</v>
      </c>
      <c r="FV24" s="17">
        <f t="shared" si="43"/>
        <v>0</v>
      </c>
      <c r="FW24" s="17">
        <f t="shared" si="43"/>
        <v>2700</v>
      </c>
      <c r="FX24" s="17">
        <f t="shared" si="43"/>
        <v>2700</v>
      </c>
      <c r="FY24" s="17">
        <f t="shared" si="43"/>
        <v>2700</v>
      </c>
      <c r="FZ24" s="17">
        <f t="shared" si="43"/>
        <v>2700</v>
      </c>
      <c r="GA24" s="17">
        <f t="shared" si="43"/>
        <v>0</v>
      </c>
      <c r="GB24" s="17">
        <f t="shared" si="43"/>
        <v>2700</v>
      </c>
      <c r="GC24" s="17">
        <f t="shared" si="43"/>
        <v>0</v>
      </c>
      <c r="GD24" s="17">
        <f t="shared" si="43"/>
        <v>2700</v>
      </c>
      <c r="GE24" s="17">
        <f t="shared" si="43"/>
        <v>2700</v>
      </c>
      <c r="GF24" s="17">
        <f t="shared" si="43"/>
        <v>2700</v>
      </c>
      <c r="GG24" s="17">
        <f t="shared" si="43"/>
        <v>2700</v>
      </c>
      <c r="GH24" s="17">
        <f t="shared" si="43"/>
        <v>0</v>
      </c>
      <c r="GI24" s="17">
        <f t="shared" si="43"/>
        <v>2700</v>
      </c>
      <c r="GJ24" s="17">
        <f t="shared" si="43"/>
        <v>2700</v>
      </c>
      <c r="GK24" s="17">
        <f t="shared" si="43"/>
        <v>2700</v>
      </c>
      <c r="GL24" s="17">
        <f t="shared" si="43"/>
        <v>2700</v>
      </c>
      <c r="GM24" s="17">
        <f t="shared" si="43"/>
        <v>2700</v>
      </c>
      <c r="GN24" s="17">
        <f t="shared" si="43"/>
        <v>2700</v>
      </c>
    </row>
    <row r="25" spans="1:196" ht="15.95" customHeight="1">
      <c r="A25" s="1"/>
      <c r="B25" s="227"/>
      <c r="C25" s="231" t="s">
        <v>13</v>
      </c>
      <c r="D25" s="38" t="s">
        <v>14</v>
      </c>
      <c r="E25" s="76"/>
      <c r="F25" s="76"/>
      <c r="G25" s="76"/>
      <c r="H25" s="76"/>
      <c r="I25" s="76"/>
      <c r="J25" s="76"/>
      <c r="K25" s="39"/>
      <c r="L25" s="108">
        <v>7222</v>
      </c>
      <c r="M25" s="40">
        <f t="shared" ref="M25:N25" si="44">+L25+M20-M23</f>
        <v>9342</v>
      </c>
      <c r="N25" s="40">
        <f t="shared" si="44"/>
        <v>8125</v>
      </c>
      <c r="O25" s="40">
        <f>+N25+O20-O23-2100</f>
        <v>2775</v>
      </c>
      <c r="P25" s="40">
        <f>+O25+P20-P23</f>
        <v>2775</v>
      </c>
      <c r="Q25" s="40">
        <f>+P25+Q20-Q23</f>
        <v>2775</v>
      </c>
      <c r="R25" s="40">
        <f>+Q25+R20-R23-2000</f>
        <v>7665</v>
      </c>
      <c r="S25" s="40">
        <f>+R25+S20-S23</f>
        <v>5575</v>
      </c>
      <c r="T25" s="40">
        <f>+S25+T20-T23</f>
        <v>3117</v>
      </c>
      <c r="U25" s="40">
        <f>+T25+U20-U23</f>
        <v>2328</v>
      </c>
      <c r="V25" s="40">
        <f>+U25+V20-V23-2000</f>
        <v>6003</v>
      </c>
      <c r="W25" s="40">
        <f>+V25+W20-W23</f>
        <v>10004</v>
      </c>
      <c r="X25" s="40">
        <f>+W25+X20-X23</f>
        <v>13091</v>
      </c>
      <c r="Y25" s="40">
        <f>+X25+Y20-Y23</f>
        <v>10147</v>
      </c>
      <c r="Z25" s="40">
        <f>+Y25+Z20-Z23-3500</f>
        <v>3705</v>
      </c>
      <c r="AA25" s="40">
        <f>+Z25+AA20-AA23</f>
        <v>1211</v>
      </c>
      <c r="AB25" s="40">
        <f>+AA25+AB20-AB23</f>
        <v>4811</v>
      </c>
      <c r="AC25" s="40">
        <f>+AB25+AC20-AC23-2800</f>
        <v>5048</v>
      </c>
      <c r="AD25" s="40">
        <f t="shared" ref="AD25:CO25" si="45">+AC25+AD20-AD23</f>
        <v>9088</v>
      </c>
      <c r="AE25" s="40">
        <f t="shared" si="45"/>
        <v>6679</v>
      </c>
      <c r="AF25" s="40">
        <f t="shared" si="45"/>
        <v>6679</v>
      </c>
      <c r="AG25" s="40">
        <f t="shared" si="45"/>
        <v>4526</v>
      </c>
      <c r="AH25" s="40">
        <f>+AG25+AH20-AH23+1800</f>
        <v>5540</v>
      </c>
      <c r="AI25" s="40">
        <f t="shared" si="45"/>
        <v>3180</v>
      </c>
      <c r="AJ25" s="40">
        <f t="shared" si="45"/>
        <v>3180</v>
      </c>
      <c r="AK25" s="40">
        <f t="shared" si="45"/>
        <v>8110</v>
      </c>
      <c r="AL25" s="40">
        <f t="shared" si="45"/>
        <v>11390</v>
      </c>
      <c r="AM25" s="40">
        <f t="shared" si="45"/>
        <v>9123</v>
      </c>
      <c r="AN25" s="40">
        <f t="shared" si="45"/>
        <v>5923</v>
      </c>
      <c r="AO25" s="40">
        <f t="shared" si="45"/>
        <v>7269</v>
      </c>
      <c r="AP25" s="40">
        <f t="shared" si="45"/>
        <v>8222</v>
      </c>
      <c r="AQ25" s="40">
        <f>+AP25+AQ20-AQ23-3000</f>
        <v>3098</v>
      </c>
      <c r="AR25" s="40">
        <f t="shared" si="45"/>
        <v>1812</v>
      </c>
      <c r="AS25" s="40">
        <f t="shared" si="45"/>
        <v>3939</v>
      </c>
      <c r="AT25" s="40">
        <f t="shared" si="45"/>
        <v>8901</v>
      </c>
      <c r="AU25" s="40">
        <f t="shared" si="45"/>
        <v>13261</v>
      </c>
      <c r="AV25" s="40">
        <f t="shared" si="45"/>
        <v>9759</v>
      </c>
      <c r="AW25" s="40">
        <f t="shared" si="45"/>
        <v>7701</v>
      </c>
      <c r="AX25" s="40">
        <f>+AW25+AX20-AX23-7000</f>
        <v>19</v>
      </c>
      <c r="AY25" s="40">
        <f>+AX25+AY20-AY23+2000</f>
        <v>54</v>
      </c>
      <c r="AZ25" s="40">
        <f t="shared" si="45"/>
        <v>2651</v>
      </c>
      <c r="BA25" s="40">
        <f t="shared" si="45"/>
        <v>3793</v>
      </c>
      <c r="BB25" s="40">
        <f t="shared" si="45"/>
        <v>6793</v>
      </c>
      <c r="BC25" s="40">
        <f t="shared" si="45"/>
        <v>6793</v>
      </c>
      <c r="BD25" s="108">
        <f t="shared" si="45"/>
        <v>6793</v>
      </c>
      <c r="BE25" s="108">
        <f t="shared" si="45"/>
        <v>6793</v>
      </c>
      <c r="BF25" s="108">
        <f t="shared" si="45"/>
        <v>6793</v>
      </c>
      <c r="BG25" s="108">
        <f t="shared" si="45"/>
        <v>6793</v>
      </c>
      <c r="BH25" s="108">
        <f t="shared" si="45"/>
        <v>6793</v>
      </c>
      <c r="BI25" s="108">
        <f t="shared" si="45"/>
        <v>6793</v>
      </c>
      <c r="BJ25" s="108">
        <f t="shared" si="45"/>
        <v>6793</v>
      </c>
      <c r="BK25" s="108">
        <f t="shared" si="45"/>
        <v>6793</v>
      </c>
      <c r="BL25" s="108">
        <f t="shared" si="45"/>
        <v>6793</v>
      </c>
      <c r="BM25" s="40">
        <f t="shared" si="45"/>
        <v>3921</v>
      </c>
      <c r="BN25" s="40">
        <f t="shared" si="45"/>
        <v>1683</v>
      </c>
      <c r="BO25" s="40">
        <f t="shared" si="45"/>
        <v>1683</v>
      </c>
      <c r="BP25" s="40">
        <f t="shared" si="45"/>
        <v>1683</v>
      </c>
      <c r="BQ25" s="40">
        <f t="shared" si="45"/>
        <v>6276</v>
      </c>
      <c r="BR25" s="40">
        <f t="shared" si="45"/>
        <v>10007</v>
      </c>
      <c r="BS25" s="40">
        <f>+BR25+BS20-BS23-3000</f>
        <v>10379</v>
      </c>
      <c r="BT25" s="40">
        <f t="shared" si="45"/>
        <v>5967</v>
      </c>
      <c r="BU25" s="40">
        <f t="shared" si="45"/>
        <v>5822</v>
      </c>
      <c r="BV25" s="40">
        <f t="shared" si="45"/>
        <v>6622</v>
      </c>
      <c r="BW25" s="40">
        <f t="shared" si="45"/>
        <v>5511</v>
      </c>
      <c r="BX25" s="40">
        <f t="shared" si="45"/>
        <v>5511</v>
      </c>
      <c r="BY25" s="40">
        <f t="shared" si="45"/>
        <v>5511</v>
      </c>
      <c r="BZ25" s="40">
        <f t="shared" si="45"/>
        <v>5511</v>
      </c>
      <c r="CA25" s="40">
        <f t="shared" si="45"/>
        <v>2319</v>
      </c>
      <c r="CB25" s="40">
        <f t="shared" si="45"/>
        <v>2016</v>
      </c>
      <c r="CC25" s="40">
        <f t="shared" si="45"/>
        <v>6233</v>
      </c>
      <c r="CD25" s="40">
        <f t="shared" si="45"/>
        <v>9002</v>
      </c>
      <c r="CE25" s="40">
        <f t="shared" si="45"/>
        <v>9231</v>
      </c>
      <c r="CF25" s="40">
        <f t="shared" si="45"/>
        <v>15821</v>
      </c>
      <c r="CG25" s="40">
        <f t="shared" si="45"/>
        <v>16679</v>
      </c>
      <c r="CH25" s="40">
        <f t="shared" si="45"/>
        <v>11629</v>
      </c>
      <c r="CI25" s="40">
        <f t="shared" si="45"/>
        <v>7181</v>
      </c>
      <c r="CJ25" s="40">
        <f>+CI25+CJ20-CJ23-1300</f>
        <v>1858</v>
      </c>
      <c r="CK25" s="40">
        <f t="shared" si="45"/>
        <v>8078</v>
      </c>
      <c r="CL25" s="40">
        <f t="shared" si="45"/>
        <v>4657</v>
      </c>
      <c r="CM25" s="40">
        <f t="shared" si="45"/>
        <v>4083</v>
      </c>
      <c r="CN25" s="40">
        <f t="shared" si="45"/>
        <v>4083</v>
      </c>
      <c r="CO25" s="40">
        <f t="shared" si="45"/>
        <v>3493</v>
      </c>
      <c r="CP25" s="40">
        <f t="shared" ref="CP25:DA25" si="46">+CO25+CP20-CP23</f>
        <v>2960</v>
      </c>
      <c r="CQ25" s="40">
        <f t="shared" si="46"/>
        <v>2960</v>
      </c>
      <c r="CR25" s="40">
        <f t="shared" si="46"/>
        <v>7843</v>
      </c>
      <c r="CS25" s="40">
        <f t="shared" si="46"/>
        <v>9425</v>
      </c>
      <c r="CT25" s="40">
        <f t="shared" si="46"/>
        <v>13202</v>
      </c>
      <c r="CU25" s="40">
        <f>+CT25+CU20-CU23-4000</f>
        <v>5551</v>
      </c>
      <c r="CV25" s="40">
        <f t="shared" si="46"/>
        <v>2163</v>
      </c>
      <c r="CW25" s="40">
        <f t="shared" si="46"/>
        <v>2163</v>
      </c>
      <c r="CX25" s="40">
        <f t="shared" si="46"/>
        <v>5897</v>
      </c>
      <c r="CY25" s="40">
        <f t="shared" si="46"/>
        <v>10187</v>
      </c>
      <c r="CZ25" s="40">
        <f t="shared" si="46"/>
        <v>12147</v>
      </c>
      <c r="DA25" s="40">
        <f t="shared" si="46"/>
        <v>8106</v>
      </c>
      <c r="DB25" s="40">
        <f>+DA25+DB20-DB23-7000</f>
        <v>1106</v>
      </c>
      <c r="DC25" s="40">
        <f t="shared" ref="DC25:EH25" si="47">+DB25+DC20-DC23</f>
        <v>131</v>
      </c>
      <c r="DD25" s="40">
        <f>+DC25+DD20-DD23+1717</f>
        <v>0</v>
      </c>
      <c r="DE25" s="40">
        <f t="shared" si="47"/>
        <v>2040</v>
      </c>
      <c r="DF25" s="40">
        <f>+DE25+DF20-DF23+92</f>
        <v>0</v>
      </c>
      <c r="DG25" s="40">
        <f t="shared" si="47"/>
        <v>2217</v>
      </c>
      <c r="DH25" s="40">
        <f t="shared" si="47"/>
        <v>2283</v>
      </c>
      <c r="DI25" s="40">
        <f t="shared" si="47"/>
        <v>5286</v>
      </c>
      <c r="DJ25" s="40">
        <f t="shared" si="47"/>
        <v>7899</v>
      </c>
      <c r="DK25" s="40">
        <f t="shared" si="47"/>
        <v>10942</v>
      </c>
      <c r="DL25" s="40">
        <f t="shared" si="47"/>
        <v>14234</v>
      </c>
      <c r="DM25" s="40">
        <f t="shared" si="47"/>
        <v>14056</v>
      </c>
      <c r="DN25" s="40">
        <f t="shared" si="47"/>
        <v>15153</v>
      </c>
      <c r="DO25" s="40">
        <f t="shared" si="47"/>
        <v>16633</v>
      </c>
      <c r="DP25" s="40">
        <f t="shared" si="47"/>
        <v>12633</v>
      </c>
      <c r="DQ25" s="40">
        <f t="shared" si="47"/>
        <v>8196</v>
      </c>
      <c r="DR25" s="40">
        <f t="shared" si="47"/>
        <v>5303</v>
      </c>
      <c r="DS25" s="40">
        <f t="shared" si="47"/>
        <v>5303</v>
      </c>
      <c r="DT25" s="40">
        <f t="shared" si="47"/>
        <v>7503</v>
      </c>
      <c r="DU25" s="40">
        <f t="shared" si="47"/>
        <v>9703</v>
      </c>
      <c r="DV25" s="190">
        <f t="shared" si="47"/>
        <v>10203</v>
      </c>
      <c r="DW25" s="108">
        <f t="shared" si="47"/>
        <v>10203</v>
      </c>
      <c r="DX25" s="190">
        <f t="shared" si="47"/>
        <v>10703</v>
      </c>
      <c r="DY25" s="40">
        <f t="shared" si="47"/>
        <v>13903</v>
      </c>
      <c r="DZ25" s="190">
        <f t="shared" si="47"/>
        <v>14403</v>
      </c>
      <c r="EA25" s="108">
        <f t="shared" si="47"/>
        <v>14403</v>
      </c>
      <c r="EB25" s="108">
        <f t="shared" si="47"/>
        <v>14403</v>
      </c>
      <c r="EC25" s="40">
        <f t="shared" si="47"/>
        <v>17603</v>
      </c>
      <c r="ED25" s="40">
        <f t="shared" si="47"/>
        <v>20803</v>
      </c>
      <c r="EE25" s="40">
        <f t="shared" si="47"/>
        <v>24003</v>
      </c>
      <c r="EF25" s="40">
        <f t="shared" si="47"/>
        <v>27203</v>
      </c>
      <c r="EG25" s="40">
        <f t="shared" si="47"/>
        <v>30403</v>
      </c>
      <c r="EH25" s="40">
        <f t="shared" si="47"/>
        <v>33603</v>
      </c>
      <c r="EI25" s="40">
        <f t="shared" ref="EI25:FN25" si="48">+EH25+EI20-EI23</f>
        <v>29603</v>
      </c>
      <c r="EJ25" s="40">
        <f t="shared" si="48"/>
        <v>25603</v>
      </c>
      <c r="EK25" s="40">
        <f t="shared" si="48"/>
        <v>21603</v>
      </c>
      <c r="EL25" s="40">
        <f t="shared" si="48"/>
        <v>17603</v>
      </c>
      <c r="EM25" s="40">
        <f t="shared" si="48"/>
        <v>20803</v>
      </c>
      <c r="EN25" s="40">
        <f t="shared" si="48"/>
        <v>24003</v>
      </c>
      <c r="EO25" s="40">
        <f t="shared" si="48"/>
        <v>27203</v>
      </c>
      <c r="EP25" s="40">
        <f t="shared" si="48"/>
        <v>30403</v>
      </c>
      <c r="EQ25" s="40">
        <f t="shared" si="48"/>
        <v>33603</v>
      </c>
      <c r="ER25" s="40">
        <f t="shared" si="48"/>
        <v>29603</v>
      </c>
      <c r="ES25" s="40">
        <f t="shared" si="48"/>
        <v>25603</v>
      </c>
      <c r="ET25" s="40">
        <f t="shared" si="48"/>
        <v>28803</v>
      </c>
      <c r="EU25" s="40">
        <f t="shared" si="48"/>
        <v>32003</v>
      </c>
      <c r="EV25" s="40">
        <f t="shared" si="48"/>
        <v>35203</v>
      </c>
      <c r="EW25" s="40">
        <f t="shared" si="48"/>
        <v>31203</v>
      </c>
      <c r="EX25" s="40">
        <f t="shared" si="48"/>
        <v>27203</v>
      </c>
      <c r="EY25" s="40">
        <f t="shared" si="48"/>
        <v>30403</v>
      </c>
      <c r="EZ25" s="40">
        <f t="shared" si="48"/>
        <v>33603</v>
      </c>
      <c r="FA25" s="40">
        <f t="shared" si="48"/>
        <v>36803</v>
      </c>
      <c r="FB25" s="40">
        <f t="shared" si="48"/>
        <v>33803</v>
      </c>
      <c r="FC25" s="40">
        <f t="shared" si="48"/>
        <v>30803</v>
      </c>
      <c r="FD25" s="40">
        <f t="shared" si="48"/>
        <v>27803</v>
      </c>
      <c r="FE25" s="40">
        <f t="shared" si="48"/>
        <v>24803</v>
      </c>
      <c r="FF25" s="40">
        <f t="shared" si="48"/>
        <v>21803</v>
      </c>
      <c r="FG25" s="40">
        <f t="shared" si="48"/>
        <v>27303</v>
      </c>
      <c r="FH25" s="40">
        <f t="shared" si="48"/>
        <v>32803</v>
      </c>
      <c r="FI25" s="40">
        <f t="shared" si="48"/>
        <v>29803</v>
      </c>
      <c r="FJ25" s="40">
        <f t="shared" si="48"/>
        <v>26803</v>
      </c>
      <c r="FK25" s="40">
        <f t="shared" si="48"/>
        <v>23803</v>
      </c>
      <c r="FL25" s="40">
        <f t="shared" si="48"/>
        <v>29303</v>
      </c>
      <c r="FM25" s="40">
        <f t="shared" si="48"/>
        <v>34803</v>
      </c>
      <c r="FN25" s="40">
        <f t="shared" si="48"/>
        <v>40303</v>
      </c>
      <c r="FO25" s="40">
        <f t="shared" ref="FO25:GN25" si="49">+FN25+FO20-FO23</f>
        <v>37303</v>
      </c>
      <c r="FP25" s="40">
        <f t="shared" si="49"/>
        <v>34303</v>
      </c>
      <c r="FQ25" s="40">
        <f t="shared" si="49"/>
        <v>31303</v>
      </c>
      <c r="FR25" s="40">
        <f t="shared" si="49"/>
        <v>28303</v>
      </c>
      <c r="FS25" s="40">
        <f t="shared" si="49"/>
        <v>25303</v>
      </c>
      <c r="FT25" s="40">
        <f t="shared" si="49"/>
        <v>22303</v>
      </c>
      <c r="FU25" s="40">
        <f t="shared" si="49"/>
        <v>22303</v>
      </c>
      <c r="FV25" s="40">
        <f t="shared" si="49"/>
        <v>22303</v>
      </c>
      <c r="FW25" s="40">
        <f t="shared" si="49"/>
        <v>27803</v>
      </c>
      <c r="FX25" s="40">
        <f t="shared" si="49"/>
        <v>33303</v>
      </c>
      <c r="FY25" s="40">
        <f t="shared" si="49"/>
        <v>30303</v>
      </c>
      <c r="FZ25" s="40">
        <f t="shared" si="49"/>
        <v>27303</v>
      </c>
      <c r="GA25" s="40">
        <f t="shared" si="49"/>
        <v>27303</v>
      </c>
      <c r="GB25" s="40">
        <f t="shared" si="49"/>
        <v>24303</v>
      </c>
      <c r="GC25" s="40">
        <f t="shared" si="49"/>
        <v>24303</v>
      </c>
      <c r="GD25" s="40">
        <f t="shared" si="49"/>
        <v>29803</v>
      </c>
      <c r="GE25" s="40">
        <f t="shared" si="49"/>
        <v>35303</v>
      </c>
      <c r="GF25" s="40">
        <f t="shared" si="49"/>
        <v>32303</v>
      </c>
      <c r="GG25" s="40">
        <f t="shared" si="49"/>
        <v>29303</v>
      </c>
      <c r="GH25" s="40">
        <f t="shared" si="49"/>
        <v>29303</v>
      </c>
      <c r="GI25" s="40">
        <f t="shared" si="49"/>
        <v>26303</v>
      </c>
      <c r="GJ25" s="40">
        <f t="shared" si="49"/>
        <v>23303</v>
      </c>
      <c r="GK25" s="40">
        <f t="shared" si="49"/>
        <v>28803</v>
      </c>
      <c r="GL25" s="40">
        <f t="shared" si="49"/>
        <v>34303</v>
      </c>
      <c r="GM25" s="40">
        <f t="shared" si="49"/>
        <v>31303</v>
      </c>
      <c r="GN25" s="40">
        <f t="shared" si="49"/>
        <v>28303</v>
      </c>
    </row>
    <row r="26" spans="1:196" ht="15.95" customHeight="1">
      <c r="A26" s="1"/>
      <c r="B26" s="227"/>
      <c r="C26" s="231"/>
      <c r="D26" s="19" t="s">
        <v>15</v>
      </c>
      <c r="E26" s="77"/>
      <c r="F26" s="77"/>
      <c r="G26" s="77"/>
      <c r="H26" s="77"/>
      <c r="I26" s="77"/>
      <c r="J26" s="77"/>
      <c r="K26" s="20"/>
      <c r="L26" s="21">
        <v>21847</v>
      </c>
      <c r="M26" s="21">
        <f t="shared" ref="M26:AP26" si="50">+L26+M24-M28</f>
        <v>23167</v>
      </c>
      <c r="N26" s="21">
        <f t="shared" si="50"/>
        <v>27084</v>
      </c>
      <c r="O26" s="21">
        <f t="shared" si="50"/>
        <v>30334</v>
      </c>
      <c r="P26" s="21">
        <f t="shared" si="50"/>
        <v>30334</v>
      </c>
      <c r="Q26" s="21">
        <f t="shared" si="50"/>
        <v>30334</v>
      </c>
      <c r="R26" s="21">
        <f t="shared" si="50"/>
        <v>30334</v>
      </c>
      <c r="S26" s="21">
        <f t="shared" si="50"/>
        <v>32424</v>
      </c>
      <c r="T26" s="21">
        <f t="shared" si="50"/>
        <v>34882</v>
      </c>
      <c r="U26" s="21">
        <f t="shared" si="50"/>
        <v>35671</v>
      </c>
      <c r="V26" s="21">
        <f t="shared" si="50"/>
        <v>37606</v>
      </c>
      <c r="W26" s="21">
        <f t="shared" si="50"/>
        <v>39885</v>
      </c>
      <c r="X26" s="21">
        <f t="shared" si="50"/>
        <v>42838</v>
      </c>
      <c r="Y26" s="21">
        <f t="shared" si="50"/>
        <v>45782</v>
      </c>
      <c r="Z26" s="21">
        <f t="shared" si="50"/>
        <v>48724</v>
      </c>
      <c r="AA26" s="21">
        <f t="shared" si="50"/>
        <v>51218</v>
      </c>
      <c r="AB26" s="21">
        <f t="shared" si="50"/>
        <v>51218</v>
      </c>
      <c r="AC26" s="21">
        <f t="shared" si="50"/>
        <v>54361</v>
      </c>
      <c r="AD26" s="21">
        <f t="shared" si="50"/>
        <v>56821</v>
      </c>
      <c r="AE26" s="21">
        <f t="shared" si="50"/>
        <v>59230</v>
      </c>
      <c r="AF26" s="21">
        <f t="shared" si="50"/>
        <v>59230</v>
      </c>
      <c r="AG26" s="21">
        <f t="shared" si="50"/>
        <v>8156</v>
      </c>
      <c r="AH26" s="21">
        <f t="shared" si="50"/>
        <v>8156</v>
      </c>
      <c r="AI26" s="21">
        <f t="shared" si="50"/>
        <v>10056</v>
      </c>
      <c r="AJ26" s="21">
        <f t="shared" si="50"/>
        <v>12689</v>
      </c>
      <c r="AK26" s="21">
        <f t="shared" si="50"/>
        <v>13039</v>
      </c>
      <c r="AL26" s="21">
        <f t="shared" si="50"/>
        <v>15989</v>
      </c>
      <c r="AM26" s="21">
        <f t="shared" si="50"/>
        <v>18256</v>
      </c>
      <c r="AN26" s="21">
        <f t="shared" si="50"/>
        <v>21456</v>
      </c>
      <c r="AO26" s="21">
        <f t="shared" si="50"/>
        <v>23710</v>
      </c>
      <c r="AP26" s="21">
        <f t="shared" si="50"/>
        <v>27407</v>
      </c>
      <c r="AQ26" s="21">
        <f>+AP26+AQ24-AQ28-2000</f>
        <v>28651</v>
      </c>
      <c r="AR26" s="21">
        <f t="shared" ref="AR26:CF26" si="51">+AQ26+AR24-AR28</f>
        <v>29937</v>
      </c>
      <c r="AS26" s="21">
        <f t="shared" si="51"/>
        <v>31610</v>
      </c>
      <c r="AT26" s="21">
        <f t="shared" si="51"/>
        <v>33928</v>
      </c>
      <c r="AU26" s="21">
        <f t="shared" si="51"/>
        <v>35728</v>
      </c>
      <c r="AV26" s="21">
        <f t="shared" si="51"/>
        <v>39230</v>
      </c>
      <c r="AW26" s="21">
        <f t="shared" si="51"/>
        <v>41288</v>
      </c>
      <c r="AX26" s="21">
        <f t="shared" si="51"/>
        <v>41288</v>
      </c>
      <c r="AY26" s="21">
        <f t="shared" si="51"/>
        <v>41654</v>
      </c>
      <c r="AZ26" s="21">
        <f t="shared" si="51"/>
        <v>44698</v>
      </c>
      <c r="BA26" s="21">
        <f t="shared" si="51"/>
        <v>46588</v>
      </c>
      <c r="BB26" s="21">
        <f t="shared" si="51"/>
        <v>46588</v>
      </c>
      <c r="BC26" s="21">
        <f t="shared" si="51"/>
        <v>46588</v>
      </c>
      <c r="BD26" s="22">
        <f t="shared" si="51"/>
        <v>46588</v>
      </c>
      <c r="BE26" s="22">
        <f t="shared" si="51"/>
        <v>46588</v>
      </c>
      <c r="BF26" s="22">
        <f t="shared" si="51"/>
        <v>46588</v>
      </c>
      <c r="BG26" s="22">
        <f t="shared" si="51"/>
        <v>46588</v>
      </c>
      <c r="BH26" s="22">
        <f t="shared" si="51"/>
        <v>46588</v>
      </c>
      <c r="BI26" s="22">
        <f t="shared" si="51"/>
        <v>46588</v>
      </c>
      <c r="BJ26" s="22">
        <f t="shared" si="51"/>
        <v>46588</v>
      </c>
      <c r="BK26" s="22">
        <f t="shared" si="51"/>
        <v>46588</v>
      </c>
      <c r="BL26" s="22">
        <f t="shared" si="51"/>
        <v>46588</v>
      </c>
      <c r="BM26" s="21">
        <f t="shared" si="51"/>
        <v>50948</v>
      </c>
      <c r="BN26" s="21">
        <f t="shared" si="51"/>
        <v>53186</v>
      </c>
      <c r="BO26" s="21">
        <f t="shared" si="51"/>
        <v>53186</v>
      </c>
      <c r="BP26" s="21">
        <f t="shared" si="51"/>
        <v>53186</v>
      </c>
      <c r="BQ26" s="21">
        <f t="shared" si="51"/>
        <v>53313</v>
      </c>
      <c r="BR26" s="21">
        <f t="shared" si="51"/>
        <v>4472</v>
      </c>
      <c r="BS26" s="21">
        <f t="shared" si="51"/>
        <v>7620</v>
      </c>
      <c r="BT26" s="21">
        <f t="shared" si="51"/>
        <v>12032</v>
      </c>
      <c r="BU26" s="21">
        <f t="shared" si="51"/>
        <v>15057</v>
      </c>
      <c r="BV26" s="21">
        <f t="shared" si="51"/>
        <v>15057</v>
      </c>
      <c r="BW26" s="21">
        <f t="shared" si="51"/>
        <v>16168</v>
      </c>
      <c r="BX26" s="21">
        <f t="shared" si="51"/>
        <v>16168</v>
      </c>
      <c r="BY26" s="21">
        <f t="shared" si="51"/>
        <v>16168</v>
      </c>
      <c r="BZ26" s="21">
        <f t="shared" si="51"/>
        <v>16168</v>
      </c>
      <c r="CA26" s="21">
        <f t="shared" si="51"/>
        <v>19360</v>
      </c>
      <c r="CB26" s="21">
        <f t="shared" si="51"/>
        <v>19663</v>
      </c>
      <c r="CC26" s="21">
        <f t="shared" si="51"/>
        <v>21686</v>
      </c>
      <c r="CD26" s="21">
        <f t="shared" si="51"/>
        <v>24197</v>
      </c>
      <c r="CE26" s="21">
        <f t="shared" si="51"/>
        <v>29898</v>
      </c>
      <c r="CF26" s="21">
        <f t="shared" si="51"/>
        <v>31388</v>
      </c>
      <c r="CG26" s="21">
        <f>+CF26+CG24-CG28-1000</f>
        <v>36030</v>
      </c>
      <c r="CH26" s="21">
        <f>+CG26+CH24-CH28</f>
        <v>41580</v>
      </c>
      <c r="CI26" s="21">
        <f>+CH26+CI24-CI28</f>
        <v>46028</v>
      </c>
      <c r="CJ26" s="21">
        <f>+CI26+CJ24-CJ28</f>
        <v>50051</v>
      </c>
      <c r="CK26" s="21">
        <f>+CJ26+CK24-CK28</f>
        <v>51051</v>
      </c>
      <c r="CL26" s="21">
        <f>+CK26+CL24-CL28-CL27</f>
        <v>54472</v>
      </c>
      <c r="CM26" s="21">
        <f>+CL26+CM24-CM28-CM27</f>
        <v>55046</v>
      </c>
      <c r="CN26" s="21">
        <f t="shared" ref="CN26:EY26" si="52">+CM26+CN24-CN28-CN27</f>
        <v>55046</v>
      </c>
      <c r="CO26" s="21">
        <f t="shared" si="52"/>
        <v>3796</v>
      </c>
      <c r="CP26" s="21">
        <f t="shared" si="52"/>
        <v>4329</v>
      </c>
      <c r="CQ26" s="21">
        <f t="shared" si="52"/>
        <v>4329</v>
      </c>
      <c r="CR26" s="21">
        <f t="shared" si="52"/>
        <v>4946</v>
      </c>
      <c r="CS26" s="21">
        <f t="shared" si="52"/>
        <v>9008</v>
      </c>
      <c r="CT26" s="21">
        <f t="shared" si="52"/>
        <v>13008</v>
      </c>
      <c r="CU26" s="21">
        <f>+CT26+CU24-CU28-CU27</f>
        <v>15838</v>
      </c>
      <c r="CV26" s="21">
        <f t="shared" si="52"/>
        <v>17638</v>
      </c>
      <c r="CW26" s="21">
        <f t="shared" si="52"/>
        <v>15504</v>
      </c>
      <c r="CX26" s="21">
        <f t="shared" si="52"/>
        <v>18852</v>
      </c>
      <c r="CY26" s="21">
        <f t="shared" si="52"/>
        <v>20842</v>
      </c>
      <c r="CZ26" s="21">
        <f t="shared" si="52"/>
        <v>25562</v>
      </c>
      <c r="DA26" s="21">
        <f t="shared" si="52"/>
        <v>29259</v>
      </c>
      <c r="DB26" s="21">
        <f t="shared" si="52"/>
        <v>29259</v>
      </c>
      <c r="DC26" s="21">
        <f t="shared" si="52"/>
        <v>30517</v>
      </c>
      <c r="DD26" s="21">
        <f t="shared" si="52"/>
        <v>31935</v>
      </c>
      <c r="DE26" s="21">
        <f>+DD26+DE24-DE28-DE27+2025</f>
        <v>33960</v>
      </c>
      <c r="DF26" s="21">
        <f t="shared" si="52"/>
        <v>38764</v>
      </c>
      <c r="DG26" s="21">
        <f t="shared" si="52"/>
        <v>43075</v>
      </c>
      <c r="DH26" s="21">
        <f t="shared" si="52"/>
        <v>47367</v>
      </c>
      <c r="DI26" s="21">
        <f>+DH26+DI24-DI28-DI27-2000</f>
        <v>49367</v>
      </c>
      <c r="DJ26" s="21">
        <f t="shared" si="52"/>
        <v>53378</v>
      </c>
      <c r="DK26" s="21">
        <f t="shared" si="52"/>
        <v>16775</v>
      </c>
      <c r="DL26" s="21">
        <f t="shared" si="52"/>
        <v>20423</v>
      </c>
      <c r="DM26" s="21">
        <f t="shared" si="52"/>
        <v>24781</v>
      </c>
      <c r="DN26" s="21">
        <f t="shared" si="52"/>
        <v>28156</v>
      </c>
      <c r="DO26" s="21">
        <f t="shared" si="52"/>
        <v>30116</v>
      </c>
      <c r="DP26" s="21">
        <f>+DO26+DP24-DP28-DP27-4000</f>
        <v>30116</v>
      </c>
      <c r="DQ26" s="21">
        <f t="shared" si="52"/>
        <v>35341</v>
      </c>
      <c r="DR26" s="21">
        <f t="shared" si="52"/>
        <v>38234</v>
      </c>
      <c r="DS26" s="21">
        <f t="shared" si="52"/>
        <v>38234</v>
      </c>
      <c r="DT26" s="21">
        <f t="shared" si="52"/>
        <v>40814</v>
      </c>
      <c r="DU26" s="21">
        <f t="shared" si="52"/>
        <v>45314</v>
      </c>
      <c r="DV26" s="191">
        <f t="shared" si="52"/>
        <v>45314</v>
      </c>
      <c r="DW26" s="22">
        <f t="shared" si="52"/>
        <v>45314</v>
      </c>
      <c r="DX26" s="191">
        <f t="shared" si="52"/>
        <v>49314</v>
      </c>
      <c r="DY26" s="21">
        <f t="shared" si="52"/>
        <v>51394</v>
      </c>
      <c r="DZ26" s="191">
        <f t="shared" si="52"/>
        <v>55394</v>
      </c>
      <c r="EA26" s="22">
        <f t="shared" si="52"/>
        <v>55394</v>
      </c>
      <c r="EB26" s="22">
        <f t="shared" si="52"/>
        <v>55394</v>
      </c>
      <c r="EC26" s="21">
        <f t="shared" si="52"/>
        <v>59394</v>
      </c>
      <c r="ED26" s="21">
        <f t="shared" si="52"/>
        <v>63394</v>
      </c>
      <c r="EE26" s="21">
        <f t="shared" si="52"/>
        <v>3634</v>
      </c>
      <c r="EF26" s="21">
        <f t="shared" si="52"/>
        <v>7234</v>
      </c>
      <c r="EG26" s="21">
        <f t="shared" si="52"/>
        <v>10834</v>
      </c>
      <c r="EH26" s="21">
        <f t="shared" si="52"/>
        <v>14434</v>
      </c>
      <c r="EI26" s="21">
        <f t="shared" si="52"/>
        <v>18034</v>
      </c>
      <c r="EJ26" s="21">
        <f t="shared" si="52"/>
        <v>21634</v>
      </c>
      <c r="EK26" s="21">
        <f t="shared" si="52"/>
        <v>25234</v>
      </c>
      <c r="EL26" s="21">
        <f t="shared" si="52"/>
        <v>28834</v>
      </c>
      <c r="EM26" s="21">
        <f t="shared" si="52"/>
        <v>32434</v>
      </c>
      <c r="EN26" s="21">
        <f t="shared" si="52"/>
        <v>36034</v>
      </c>
      <c r="EO26" s="21">
        <f t="shared" si="52"/>
        <v>39634</v>
      </c>
      <c r="EP26" s="21">
        <f t="shared" si="52"/>
        <v>43234</v>
      </c>
      <c r="EQ26" s="21">
        <f t="shared" si="52"/>
        <v>46834</v>
      </c>
      <c r="ER26" s="21">
        <f t="shared" si="52"/>
        <v>50434</v>
      </c>
      <c r="ES26" s="21">
        <f t="shared" si="52"/>
        <v>54034</v>
      </c>
      <c r="ET26" s="21">
        <f t="shared" si="52"/>
        <v>57634</v>
      </c>
      <c r="EU26" s="21">
        <f t="shared" si="52"/>
        <v>61234</v>
      </c>
      <c r="EV26" s="21">
        <f t="shared" si="52"/>
        <v>62914</v>
      </c>
      <c r="EW26" s="21">
        <f t="shared" si="52"/>
        <v>14674</v>
      </c>
      <c r="EX26" s="21">
        <f t="shared" si="52"/>
        <v>18274</v>
      </c>
      <c r="EY26" s="21">
        <f t="shared" si="52"/>
        <v>21874</v>
      </c>
      <c r="EZ26" s="21">
        <f t="shared" ref="EZ26:GN26" si="53">+EY26+EZ24-EZ28-EZ27</f>
        <v>25474</v>
      </c>
      <c r="FA26" s="21">
        <f t="shared" si="53"/>
        <v>29074</v>
      </c>
      <c r="FB26" s="21">
        <f t="shared" si="53"/>
        <v>31774</v>
      </c>
      <c r="FC26" s="21">
        <f t="shared" si="53"/>
        <v>34474</v>
      </c>
      <c r="FD26" s="21">
        <f t="shared" si="53"/>
        <v>37174</v>
      </c>
      <c r="FE26" s="21">
        <f t="shared" si="53"/>
        <v>39874</v>
      </c>
      <c r="FF26" s="21">
        <f t="shared" si="53"/>
        <v>42574</v>
      </c>
      <c r="FG26" s="21">
        <f t="shared" si="53"/>
        <v>45274</v>
      </c>
      <c r="FH26" s="21">
        <f t="shared" si="53"/>
        <v>47974</v>
      </c>
      <c r="FI26" s="21">
        <f t="shared" si="53"/>
        <v>50674</v>
      </c>
      <c r="FJ26" s="21">
        <f t="shared" si="53"/>
        <v>53374</v>
      </c>
      <c r="FK26" s="21">
        <f t="shared" si="53"/>
        <v>56074</v>
      </c>
      <c r="FL26" s="21">
        <f t="shared" si="53"/>
        <v>58774</v>
      </c>
      <c r="FM26" s="21">
        <f t="shared" si="53"/>
        <v>61474</v>
      </c>
      <c r="FN26" s="21">
        <f t="shared" si="53"/>
        <v>64174</v>
      </c>
      <c r="FO26" s="21">
        <f t="shared" si="53"/>
        <v>66874</v>
      </c>
      <c r="FP26" s="21">
        <f t="shared" si="53"/>
        <v>69574</v>
      </c>
      <c r="FQ26" s="21">
        <f t="shared" si="53"/>
        <v>72274</v>
      </c>
      <c r="FR26" s="21">
        <f t="shared" si="53"/>
        <v>74974</v>
      </c>
      <c r="FS26" s="21">
        <f t="shared" si="53"/>
        <v>77674</v>
      </c>
      <c r="FT26" s="21">
        <f t="shared" si="53"/>
        <v>80374</v>
      </c>
      <c r="FU26" s="21">
        <f t="shared" si="53"/>
        <v>80374</v>
      </c>
      <c r="FV26" s="21">
        <f t="shared" si="53"/>
        <v>78454</v>
      </c>
      <c r="FW26" s="21">
        <f t="shared" si="53"/>
        <v>24994</v>
      </c>
      <c r="FX26" s="21">
        <f t="shared" si="53"/>
        <v>27694</v>
      </c>
      <c r="FY26" s="21">
        <f t="shared" si="53"/>
        <v>30394</v>
      </c>
      <c r="FZ26" s="21">
        <f t="shared" si="53"/>
        <v>33094</v>
      </c>
      <c r="GA26" s="21">
        <f t="shared" si="53"/>
        <v>33094</v>
      </c>
      <c r="GB26" s="21">
        <f t="shared" si="53"/>
        <v>35794</v>
      </c>
      <c r="GC26" s="21">
        <f t="shared" si="53"/>
        <v>35794</v>
      </c>
      <c r="GD26" s="21">
        <f t="shared" si="53"/>
        <v>38494</v>
      </c>
      <c r="GE26" s="21">
        <f t="shared" si="53"/>
        <v>41194</v>
      </c>
      <c r="GF26" s="21">
        <f t="shared" si="53"/>
        <v>43894</v>
      </c>
      <c r="GG26" s="21">
        <f t="shared" si="53"/>
        <v>46594</v>
      </c>
      <c r="GH26" s="21">
        <f t="shared" si="53"/>
        <v>46594</v>
      </c>
      <c r="GI26" s="21">
        <f t="shared" si="53"/>
        <v>49294</v>
      </c>
      <c r="GJ26" s="21">
        <f t="shared" si="53"/>
        <v>51994</v>
      </c>
      <c r="GK26" s="21">
        <f t="shared" si="53"/>
        <v>54694</v>
      </c>
      <c r="GL26" s="21">
        <f t="shared" si="53"/>
        <v>57394</v>
      </c>
      <c r="GM26" s="21">
        <f t="shared" si="53"/>
        <v>60094</v>
      </c>
      <c r="GN26" s="21">
        <f t="shared" si="53"/>
        <v>62794</v>
      </c>
    </row>
    <row r="27" spans="1:196" ht="15.95" customHeight="1">
      <c r="A27" s="1"/>
      <c r="B27" s="227"/>
      <c r="C27" s="235" t="s">
        <v>106</v>
      </c>
      <c r="D27" s="236"/>
      <c r="E27" s="175"/>
      <c r="F27" s="175"/>
      <c r="G27" s="175"/>
      <c r="H27" s="175"/>
      <c r="I27" s="175"/>
      <c r="J27" s="175"/>
      <c r="K27" s="172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  <c r="AM27" s="173"/>
      <c r="AN27" s="173"/>
      <c r="AO27" s="173"/>
      <c r="AP27" s="173"/>
      <c r="AQ27" s="173"/>
      <c r="AR27" s="173"/>
      <c r="AS27" s="173"/>
      <c r="AT27" s="173"/>
      <c r="AU27" s="173"/>
      <c r="AV27" s="173"/>
      <c r="AW27" s="173"/>
      <c r="AX27" s="173"/>
      <c r="AY27" s="173"/>
      <c r="AZ27" s="173"/>
      <c r="BA27" s="173"/>
      <c r="BB27" s="173"/>
      <c r="BC27" s="173"/>
      <c r="BD27" s="174"/>
      <c r="BE27" s="174"/>
      <c r="BF27" s="174"/>
      <c r="BG27" s="174"/>
      <c r="BH27" s="174"/>
      <c r="BI27" s="174"/>
      <c r="BJ27" s="174"/>
      <c r="BK27" s="174"/>
      <c r="BL27" s="174"/>
      <c r="BM27" s="173"/>
      <c r="BN27" s="173"/>
      <c r="BO27" s="173"/>
      <c r="BP27" s="173"/>
      <c r="BQ27" s="173"/>
      <c r="BR27" s="173"/>
      <c r="BS27" s="173"/>
      <c r="BT27" s="173"/>
      <c r="BU27" s="173"/>
      <c r="BV27" s="173"/>
      <c r="BW27" s="173"/>
      <c r="BX27" s="173"/>
      <c r="BY27" s="173"/>
      <c r="BZ27" s="173"/>
      <c r="CA27" s="173"/>
      <c r="CB27" s="173"/>
      <c r="CC27" s="173"/>
      <c r="CD27" s="173"/>
      <c r="CE27" s="173"/>
      <c r="CF27" s="173"/>
      <c r="CG27" s="173"/>
      <c r="CH27" s="173"/>
      <c r="CI27" s="173"/>
      <c r="CJ27" s="173"/>
      <c r="CK27" s="173"/>
      <c r="CL27" s="173"/>
      <c r="CM27" s="173"/>
      <c r="CN27" s="173"/>
      <c r="CO27" s="173"/>
      <c r="CP27" s="173"/>
      <c r="CQ27" s="173"/>
      <c r="CR27" s="180"/>
      <c r="CS27" s="173"/>
      <c r="CT27" s="173"/>
      <c r="CU27" s="173"/>
      <c r="CV27" s="173"/>
      <c r="CW27" s="182">
        <v>2600</v>
      </c>
      <c r="CX27" s="173"/>
      <c r="CY27" s="173"/>
      <c r="CZ27" s="180"/>
      <c r="DA27" s="173"/>
      <c r="DB27" s="173"/>
      <c r="DC27" s="180"/>
      <c r="DD27" s="173"/>
      <c r="DE27" s="173"/>
      <c r="DF27" s="208"/>
      <c r="DG27" s="173"/>
      <c r="DH27" s="173"/>
      <c r="DI27" s="173"/>
      <c r="DJ27" s="180"/>
      <c r="DK27" s="182">
        <v>2600</v>
      </c>
      <c r="DL27" s="173"/>
      <c r="DM27" s="180"/>
      <c r="DN27" s="173"/>
      <c r="DO27" s="173"/>
      <c r="DP27" s="173"/>
      <c r="DQ27" s="180"/>
      <c r="DR27" s="173"/>
      <c r="DS27" s="180"/>
      <c r="DT27" s="182">
        <v>1920</v>
      </c>
      <c r="DU27" s="173"/>
      <c r="DV27" s="196"/>
      <c r="DW27" s="174"/>
      <c r="DX27" s="196"/>
      <c r="DY27" s="182">
        <v>1920</v>
      </c>
      <c r="DZ27" s="196"/>
      <c r="EA27" s="174"/>
      <c r="EB27" s="174"/>
      <c r="EC27" s="173"/>
      <c r="ED27" s="173"/>
      <c r="EE27" s="180"/>
      <c r="EF27" s="173"/>
      <c r="EG27" s="173"/>
      <c r="EH27" s="173"/>
      <c r="EI27" s="173"/>
      <c r="EJ27" s="173"/>
      <c r="EK27" s="173"/>
      <c r="EL27" s="173"/>
      <c r="EM27" s="173"/>
      <c r="EN27" s="173"/>
      <c r="EO27" s="180"/>
      <c r="EP27" s="173"/>
      <c r="EQ27" s="173"/>
      <c r="ER27" s="173"/>
      <c r="ES27" s="173"/>
      <c r="ET27" s="173"/>
      <c r="EU27" s="173"/>
      <c r="EV27" s="182">
        <v>1920</v>
      </c>
      <c r="EW27" s="173"/>
      <c r="EX27" s="173"/>
      <c r="EY27" s="173"/>
      <c r="EZ27" s="173"/>
      <c r="FA27" s="173"/>
      <c r="FB27" s="173"/>
      <c r="FC27" s="173"/>
      <c r="FD27" s="173"/>
      <c r="FE27" s="173"/>
      <c r="FF27" s="173"/>
      <c r="FG27" s="173"/>
      <c r="FH27" s="173"/>
      <c r="FI27" s="173"/>
      <c r="FJ27" s="173"/>
      <c r="FK27" s="173"/>
      <c r="FL27" s="173"/>
      <c r="FM27" s="173"/>
      <c r="FN27" s="173"/>
      <c r="FO27" s="173"/>
      <c r="FP27" s="173"/>
      <c r="FQ27" s="173"/>
      <c r="FR27" s="173"/>
      <c r="FS27" s="173"/>
      <c r="FT27" s="173"/>
      <c r="FU27" s="173"/>
      <c r="FV27" s="182">
        <v>1920</v>
      </c>
      <c r="FW27" s="173"/>
      <c r="FX27" s="173"/>
      <c r="FY27" s="173"/>
      <c r="FZ27" s="173"/>
      <c r="GA27" s="173"/>
      <c r="GB27" s="173"/>
      <c r="GC27" s="173"/>
      <c r="GD27" s="173"/>
      <c r="GE27" s="173"/>
      <c r="GF27" s="173"/>
      <c r="GG27" s="173"/>
      <c r="GH27" s="173"/>
      <c r="GI27" s="173"/>
      <c r="GJ27" s="173"/>
      <c r="GK27" s="173"/>
      <c r="GL27" s="173"/>
      <c r="GM27" s="173"/>
      <c r="GN27" s="173"/>
    </row>
    <row r="28" spans="1:196" s="5" customFormat="1" ht="15.95" customHeight="1" thickBot="1">
      <c r="A28" s="23"/>
      <c r="B28" s="228"/>
      <c r="C28" s="237" t="s">
        <v>18</v>
      </c>
      <c r="D28" s="237"/>
      <c r="E28" s="81"/>
      <c r="F28" s="81"/>
      <c r="G28" s="81"/>
      <c r="H28" s="81"/>
      <c r="I28" s="81"/>
      <c r="J28" s="81"/>
      <c r="K28" s="30"/>
      <c r="L28" s="29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8"/>
      <c r="AA28" s="27"/>
      <c r="AB28" s="27"/>
      <c r="AC28" s="27"/>
      <c r="AD28" s="28"/>
      <c r="AE28" s="28"/>
      <c r="AF28" s="27"/>
      <c r="AG28" s="122">
        <v>51840</v>
      </c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8"/>
      <c r="BC28" s="28"/>
      <c r="BD28" s="29"/>
      <c r="BE28" s="29"/>
      <c r="BF28" s="29"/>
      <c r="BG28" s="29"/>
      <c r="BH28" s="29"/>
      <c r="BI28" s="29"/>
      <c r="BJ28" s="29"/>
      <c r="BK28" s="29"/>
      <c r="BL28" s="29"/>
      <c r="BM28" s="27"/>
      <c r="BN28" s="27"/>
      <c r="BO28" s="28"/>
      <c r="BP28" s="28"/>
      <c r="BQ28" s="27"/>
      <c r="BR28" s="115">
        <v>51840</v>
      </c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8"/>
      <c r="CI28" s="27"/>
      <c r="CJ28" s="27"/>
      <c r="CK28" s="149"/>
      <c r="CL28" s="28"/>
      <c r="CM28" s="27"/>
      <c r="CN28" s="27"/>
      <c r="CO28" s="101">
        <v>51840</v>
      </c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44">
        <v>38400</v>
      </c>
      <c r="DL28" s="27"/>
      <c r="DM28" s="27"/>
      <c r="DN28" s="27"/>
      <c r="DO28" s="27"/>
      <c r="DP28" s="27"/>
      <c r="DQ28" s="28"/>
      <c r="DR28" s="27"/>
      <c r="DS28" s="27"/>
      <c r="DT28" s="28"/>
      <c r="DU28" s="28"/>
      <c r="DV28" s="195"/>
      <c r="DW28" s="29"/>
      <c r="DX28" s="195"/>
      <c r="DY28" s="28"/>
      <c r="DZ28" s="195"/>
      <c r="EA28" s="29"/>
      <c r="EB28" s="29"/>
      <c r="EC28" s="27"/>
      <c r="ED28" s="27"/>
      <c r="EE28" s="124">
        <v>63360</v>
      </c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44">
        <v>51840</v>
      </c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44">
        <v>56160</v>
      </c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</row>
    <row r="29" spans="1:196" ht="15.95" hidden="1" customHeight="1" collapsed="1" thickTop="1">
      <c r="A29" s="1"/>
      <c r="B29" s="226" t="s">
        <v>96</v>
      </c>
      <c r="C29" s="229" t="s">
        <v>3</v>
      </c>
      <c r="D29" s="10" t="s">
        <v>4</v>
      </c>
      <c r="E29" s="73"/>
      <c r="F29" s="73"/>
      <c r="G29" s="73"/>
      <c r="H29" s="73"/>
      <c r="I29" s="73"/>
      <c r="J29" s="73"/>
      <c r="K29" s="68" t="s">
        <v>20</v>
      </c>
      <c r="L29" s="14"/>
      <c r="M29" s="13"/>
      <c r="N29" s="13"/>
      <c r="O29" s="13"/>
      <c r="P29" s="12">
        <v>4400</v>
      </c>
      <c r="Q29" s="12">
        <v>3600</v>
      </c>
      <c r="R29" s="12">
        <v>4300</v>
      </c>
      <c r="S29" s="12">
        <v>4700</v>
      </c>
      <c r="T29" s="12">
        <v>3450</v>
      </c>
      <c r="U29" s="13"/>
      <c r="V29" s="13"/>
      <c r="W29" s="13"/>
      <c r="X29" s="12"/>
      <c r="Y29" s="13"/>
      <c r="Z29" s="12">
        <v>4200</v>
      </c>
      <c r="AA29" s="69">
        <v>3450</v>
      </c>
      <c r="AB29" s="12">
        <v>4900</v>
      </c>
      <c r="AC29" s="13"/>
      <c r="AD29" s="13"/>
      <c r="AE29" s="13"/>
      <c r="AF29" s="13"/>
      <c r="AG29" s="12">
        <v>4600</v>
      </c>
      <c r="AH29" s="12">
        <v>4900</v>
      </c>
      <c r="AI29" s="12">
        <v>4910</v>
      </c>
      <c r="AJ29" s="13"/>
      <c r="AK29" s="13"/>
      <c r="AL29" s="13"/>
      <c r="AM29" s="12">
        <v>3050</v>
      </c>
      <c r="AN29" s="12">
        <v>5100</v>
      </c>
      <c r="AO29" s="12">
        <v>4930</v>
      </c>
      <c r="AP29" s="12">
        <v>4900</v>
      </c>
      <c r="AQ29" s="13"/>
      <c r="AR29" s="13"/>
      <c r="AS29" s="13"/>
      <c r="AT29" s="13"/>
      <c r="AU29" s="12">
        <v>2800</v>
      </c>
      <c r="AV29" s="12">
        <v>4850</v>
      </c>
      <c r="AW29" s="12">
        <v>4450</v>
      </c>
      <c r="AX29" s="13"/>
      <c r="AY29" s="13"/>
      <c r="AZ29" s="13"/>
      <c r="BA29" s="12">
        <v>4900</v>
      </c>
      <c r="BB29" s="12">
        <v>2000</v>
      </c>
      <c r="BC29" s="13"/>
      <c r="BD29" s="14"/>
      <c r="BE29" s="14"/>
      <c r="BF29" s="14"/>
      <c r="BG29" s="14"/>
      <c r="BH29" s="14"/>
      <c r="BI29" s="14"/>
      <c r="BJ29" s="14"/>
      <c r="BK29" s="14"/>
      <c r="BL29" s="14"/>
      <c r="BM29" s="12">
        <v>4980</v>
      </c>
      <c r="BN29" s="12">
        <v>5000</v>
      </c>
      <c r="BO29" s="12">
        <v>4100</v>
      </c>
      <c r="BP29" s="13"/>
      <c r="BQ29" s="13"/>
      <c r="BR29" s="69"/>
      <c r="BS29" s="69">
        <v>2000</v>
      </c>
      <c r="BT29" s="12">
        <v>5050</v>
      </c>
      <c r="BU29" s="12">
        <v>4150</v>
      </c>
      <c r="BV29" s="13"/>
      <c r="BW29" s="13"/>
      <c r="BX29" s="13"/>
      <c r="BY29" s="13"/>
      <c r="BZ29" s="13"/>
      <c r="CA29" s="12">
        <v>2000</v>
      </c>
      <c r="CB29" s="12">
        <v>3800</v>
      </c>
      <c r="CC29" s="12">
        <v>4950</v>
      </c>
      <c r="CD29" s="12">
        <v>4900</v>
      </c>
      <c r="CE29" s="12">
        <v>4700</v>
      </c>
      <c r="CF29" s="12">
        <v>4300</v>
      </c>
      <c r="CG29" s="12"/>
      <c r="CH29" s="12">
        <v>4900</v>
      </c>
      <c r="CI29" s="12">
        <v>3850</v>
      </c>
      <c r="CJ29" s="13"/>
      <c r="CK29" s="13"/>
      <c r="CL29" s="13"/>
      <c r="CM29" s="12">
        <v>3100</v>
      </c>
      <c r="CN29" s="12">
        <v>3400</v>
      </c>
      <c r="CO29" s="12">
        <v>5050</v>
      </c>
      <c r="CP29" s="69">
        <v>2500</v>
      </c>
      <c r="CQ29" s="12">
        <v>5000</v>
      </c>
      <c r="CR29" s="69">
        <v>1900</v>
      </c>
      <c r="CS29" s="69">
        <v>3250</v>
      </c>
      <c r="CT29" s="12">
        <v>4950</v>
      </c>
      <c r="CU29" s="12">
        <v>3780</v>
      </c>
      <c r="CV29" s="12">
        <v>4950</v>
      </c>
      <c r="CW29" s="12">
        <v>4960</v>
      </c>
      <c r="CX29" s="12">
        <v>4950</v>
      </c>
      <c r="CY29" s="12">
        <v>4250</v>
      </c>
      <c r="CZ29" s="12">
        <v>4200</v>
      </c>
      <c r="DA29" s="12">
        <v>4350</v>
      </c>
      <c r="DB29" s="12">
        <v>4000</v>
      </c>
      <c r="DC29" s="12">
        <v>4050</v>
      </c>
      <c r="DD29" s="12">
        <v>4660</v>
      </c>
      <c r="DE29" s="12">
        <v>4950</v>
      </c>
      <c r="DF29" s="12">
        <v>4250</v>
      </c>
      <c r="DG29" s="69">
        <v>1200</v>
      </c>
      <c r="DH29" s="12">
        <v>4600</v>
      </c>
      <c r="DI29" s="12">
        <v>4700</v>
      </c>
      <c r="DJ29" s="12">
        <v>4250</v>
      </c>
      <c r="DK29" s="12">
        <v>5000</v>
      </c>
      <c r="DL29" s="12">
        <v>4950</v>
      </c>
      <c r="DM29" s="12">
        <v>4300</v>
      </c>
      <c r="DN29" s="12">
        <v>4950</v>
      </c>
      <c r="DO29" s="12">
        <v>4900</v>
      </c>
      <c r="DP29" s="12">
        <v>4450</v>
      </c>
      <c r="DQ29" s="12">
        <v>5000</v>
      </c>
      <c r="DR29" s="69">
        <v>2500</v>
      </c>
      <c r="DS29" s="12">
        <v>4650</v>
      </c>
      <c r="DT29" s="13">
        <v>4900</v>
      </c>
      <c r="DU29" s="13">
        <v>4900</v>
      </c>
      <c r="DV29" s="188">
        <v>2400</v>
      </c>
      <c r="DW29" s="14"/>
      <c r="DX29" s="188">
        <v>2400</v>
      </c>
      <c r="DY29" s="13">
        <v>4900</v>
      </c>
      <c r="DZ29" s="188">
        <v>2400</v>
      </c>
      <c r="EA29" s="14"/>
      <c r="EB29" s="14"/>
      <c r="EC29" s="13">
        <v>4900</v>
      </c>
      <c r="ED29" s="13">
        <v>4900</v>
      </c>
      <c r="EE29" s="13">
        <v>4900</v>
      </c>
      <c r="EF29" s="13">
        <v>4900</v>
      </c>
      <c r="EG29" s="13">
        <v>4900</v>
      </c>
      <c r="EH29" s="13">
        <v>4900</v>
      </c>
      <c r="EI29" s="13">
        <v>4900</v>
      </c>
      <c r="EJ29" s="13">
        <v>4900</v>
      </c>
      <c r="EK29" s="13">
        <v>4900</v>
      </c>
      <c r="EL29" s="13">
        <v>4900</v>
      </c>
      <c r="EM29" s="13">
        <v>4900</v>
      </c>
      <c r="EN29" s="13"/>
      <c r="EO29" s="13"/>
      <c r="EP29" s="13"/>
      <c r="EQ29" s="13">
        <v>4900</v>
      </c>
      <c r="ER29" s="13">
        <v>4900</v>
      </c>
      <c r="ES29" s="13">
        <v>4900</v>
      </c>
      <c r="ET29" s="13">
        <v>4900</v>
      </c>
      <c r="EU29" s="13"/>
      <c r="EV29" s="13"/>
      <c r="EW29" s="13"/>
      <c r="EX29" s="13">
        <v>4900</v>
      </c>
      <c r="EY29" s="13">
        <v>4900</v>
      </c>
      <c r="EZ29" s="13">
        <v>4900</v>
      </c>
      <c r="FA29" s="13">
        <v>4900</v>
      </c>
      <c r="FB29" s="13"/>
      <c r="FC29" s="13"/>
      <c r="FD29" s="13"/>
      <c r="FE29" s="13">
        <v>4900</v>
      </c>
      <c r="FF29" s="13">
        <v>4900</v>
      </c>
      <c r="FG29" s="13">
        <v>4900</v>
      </c>
      <c r="FH29" s="13">
        <v>4900</v>
      </c>
      <c r="FI29" s="13"/>
      <c r="FJ29" s="13"/>
      <c r="FK29" s="13"/>
      <c r="FL29" s="13">
        <v>4900</v>
      </c>
      <c r="FM29" s="13">
        <v>4900</v>
      </c>
      <c r="FN29" s="13">
        <v>4900</v>
      </c>
      <c r="FO29" s="13">
        <v>4900</v>
      </c>
      <c r="FP29" s="13"/>
      <c r="FQ29" s="13"/>
      <c r="FR29" s="13"/>
      <c r="FS29" s="13">
        <v>4900</v>
      </c>
      <c r="FT29" s="13">
        <v>4900</v>
      </c>
      <c r="FU29" s="13">
        <v>4900</v>
      </c>
      <c r="FV29" s="13">
        <v>4900</v>
      </c>
      <c r="FW29" s="13"/>
      <c r="FX29" s="13"/>
      <c r="FY29" s="13"/>
      <c r="FZ29" s="13">
        <v>4900</v>
      </c>
      <c r="GA29" s="13">
        <v>4900</v>
      </c>
      <c r="GB29" s="13">
        <v>4900</v>
      </c>
      <c r="GC29" s="13">
        <v>4900</v>
      </c>
      <c r="GD29" s="13"/>
      <c r="GE29" s="13"/>
      <c r="GF29" s="13"/>
      <c r="GG29" s="13">
        <v>4900</v>
      </c>
      <c r="GH29" s="13">
        <v>4900</v>
      </c>
      <c r="GI29" s="13">
        <v>4900</v>
      </c>
      <c r="GJ29" s="13">
        <v>4900</v>
      </c>
      <c r="GK29" s="13"/>
      <c r="GL29" s="13"/>
      <c r="GM29" s="13"/>
      <c r="GN29" s="13">
        <v>4900</v>
      </c>
    </row>
    <row r="30" spans="1:196" ht="14.25" hidden="1" customHeight="1">
      <c r="A30" s="1"/>
      <c r="B30" s="227"/>
      <c r="C30" s="230"/>
      <c r="D30" s="127" t="s">
        <v>6</v>
      </c>
      <c r="E30" s="74"/>
      <c r="F30" s="74"/>
      <c r="G30" s="74"/>
      <c r="H30" s="74"/>
      <c r="I30" s="74"/>
      <c r="J30" s="74"/>
      <c r="K30" s="15" t="s">
        <v>7</v>
      </c>
      <c r="L30" s="18"/>
      <c r="M30" s="65">
        <v>0</v>
      </c>
      <c r="N30" s="17"/>
      <c r="O30" s="17"/>
      <c r="P30" s="16">
        <v>4838</v>
      </c>
      <c r="Q30" s="16">
        <v>3256</v>
      </c>
      <c r="R30" s="16">
        <v>4665</v>
      </c>
      <c r="S30" s="16">
        <v>1384</v>
      </c>
      <c r="T30" s="16"/>
      <c r="U30" s="16">
        <v>1759</v>
      </c>
      <c r="V30" s="16"/>
      <c r="W30" s="16">
        <v>1344</v>
      </c>
      <c r="X30" s="16">
        <v>3244</v>
      </c>
      <c r="Y30" s="16">
        <v>2986</v>
      </c>
      <c r="Z30" s="16">
        <v>2895</v>
      </c>
      <c r="AA30" s="16">
        <v>3381</v>
      </c>
      <c r="AB30" s="16">
        <v>2278</v>
      </c>
      <c r="AC30" s="17"/>
      <c r="AD30" s="17"/>
      <c r="AE30" s="17"/>
      <c r="AF30" s="16"/>
      <c r="AG30" s="16">
        <v>3627</v>
      </c>
      <c r="AH30" s="16">
        <v>4384</v>
      </c>
      <c r="AI30" s="16">
        <v>3995</v>
      </c>
      <c r="AJ30" s="17"/>
      <c r="AK30" s="17"/>
      <c r="AL30" s="17"/>
      <c r="AM30" s="16">
        <v>3861</v>
      </c>
      <c r="AN30" s="16">
        <v>4876</v>
      </c>
      <c r="AO30" s="16">
        <v>4882</v>
      </c>
      <c r="AP30" s="16">
        <v>4863</v>
      </c>
      <c r="AQ30" s="17"/>
      <c r="AR30" s="17"/>
      <c r="AS30" s="17"/>
      <c r="AT30" s="16">
        <v>2312</v>
      </c>
      <c r="AU30" s="16">
        <v>3030</v>
      </c>
      <c r="AV30" s="16">
        <v>4626</v>
      </c>
      <c r="AW30" s="16">
        <v>4608</v>
      </c>
      <c r="AX30" s="17"/>
      <c r="AY30" s="17"/>
      <c r="AZ30" s="17"/>
      <c r="BA30" s="16">
        <v>2648</v>
      </c>
      <c r="BB30" s="17"/>
      <c r="BC30" s="17"/>
      <c r="BD30" s="18"/>
      <c r="BE30" s="18"/>
      <c r="BF30" s="18"/>
      <c r="BG30" s="18"/>
      <c r="BH30" s="18"/>
      <c r="BI30" s="18"/>
      <c r="BJ30" s="18"/>
      <c r="BK30" s="18"/>
      <c r="BL30" s="18"/>
      <c r="BM30" s="16">
        <v>4843</v>
      </c>
      <c r="BN30" s="16">
        <v>4828</v>
      </c>
      <c r="BO30" s="16">
        <v>5238</v>
      </c>
      <c r="BP30" s="16">
        <v>1370</v>
      </c>
      <c r="BQ30" s="17"/>
      <c r="BR30" s="65"/>
      <c r="BS30" s="65">
        <v>1450</v>
      </c>
      <c r="BT30" s="16">
        <v>3916</v>
      </c>
      <c r="BU30" s="16">
        <v>4036</v>
      </c>
      <c r="BV30" s="17"/>
      <c r="BW30" s="17"/>
      <c r="BX30" s="17"/>
      <c r="BY30" s="17"/>
      <c r="BZ30" s="17"/>
      <c r="CA30" s="16">
        <v>1459</v>
      </c>
      <c r="CB30" s="16">
        <v>3343</v>
      </c>
      <c r="CC30" s="16">
        <v>4601</v>
      </c>
      <c r="CD30" s="16">
        <v>4065</v>
      </c>
      <c r="CE30" s="16">
        <v>2643</v>
      </c>
      <c r="CF30" s="16">
        <v>4364</v>
      </c>
      <c r="CG30" s="16"/>
      <c r="CH30" s="16"/>
      <c r="CI30" s="16">
        <v>4869</v>
      </c>
      <c r="CJ30" s="16">
        <v>3825</v>
      </c>
      <c r="CK30" s="17"/>
      <c r="CL30" s="17"/>
      <c r="CM30" s="16">
        <v>4842</v>
      </c>
      <c r="CN30" s="16">
        <v>4255</v>
      </c>
      <c r="CO30" s="16">
        <v>4179</v>
      </c>
      <c r="CP30" s="16">
        <v>4790</v>
      </c>
      <c r="CQ30" s="16">
        <v>4843</v>
      </c>
      <c r="CR30" s="16">
        <v>4190</v>
      </c>
      <c r="CS30" s="16">
        <v>3435</v>
      </c>
      <c r="CT30" s="16">
        <v>4156</v>
      </c>
      <c r="CU30" s="16">
        <v>3704</v>
      </c>
      <c r="CV30" s="16">
        <v>4282</v>
      </c>
      <c r="CW30" s="16">
        <v>4284</v>
      </c>
      <c r="CX30" s="65">
        <v>2821</v>
      </c>
      <c r="CY30" s="16">
        <v>4374</v>
      </c>
      <c r="CZ30" s="16">
        <v>4628</v>
      </c>
      <c r="DA30" s="16">
        <v>2155</v>
      </c>
      <c r="DB30" s="16">
        <v>4775</v>
      </c>
      <c r="DC30" s="16">
        <v>4800</v>
      </c>
      <c r="DD30" s="16">
        <v>4875</v>
      </c>
      <c r="DE30" s="16">
        <v>4802</v>
      </c>
      <c r="DF30" s="16">
        <v>4859</v>
      </c>
      <c r="DG30" s="16">
        <v>1736</v>
      </c>
      <c r="DH30" s="16">
        <v>3535</v>
      </c>
      <c r="DI30" s="16">
        <v>4852</v>
      </c>
      <c r="DJ30" s="16">
        <v>4307</v>
      </c>
      <c r="DK30" s="16">
        <v>3961</v>
      </c>
      <c r="DL30" s="16">
        <v>4765</v>
      </c>
      <c r="DM30" s="16">
        <v>3835</v>
      </c>
      <c r="DN30" s="16">
        <v>4211</v>
      </c>
      <c r="DO30" s="16">
        <v>4069</v>
      </c>
      <c r="DP30" s="16">
        <v>4881</v>
      </c>
      <c r="DQ30" s="16">
        <v>4547</v>
      </c>
      <c r="DR30" s="16">
        <v>3821</v>
      </c>
      <c r="DS30" s="16">
        <v>3502</v>
      </c>
      <c r="DT30" s="17">
        <v>4900</v>
      </c>
      <c r="DU30" s="17">
        <v>4900</v>
      </c>
      <c r="DV30" s="189">
        <v>2400</v>
      </c>
      <c r="DW30" s="18"/>
      <c r="DX30" s="189">
        <v>2400</v>
      </c>
      <c r="DY30" s="17">
        <v>4900</v>
      </c>
      <c r="DZ30" s="189">
        <v>2400</v>
      </c>
      <c r="EA30" s="18"/>
      <c r="EB30" s="18"/>
      <c r="EC30" s="17">
        <v>4900</v>
      </c>
      <c r="ED30" s="17">
        <v>4900</v>
      </c>
      <c r="EE30" s="17">
        <v>4900</v>
      </c>
      <c r="EF30" s="17">
        <v>4900</v>
      </c>
      <c r="EG30" s="17">
        <v>4900</v>
      </c>
      <c r="EH30" s="17">
        <v>4900</v>
      </c>
      <c r="EI30" s="17">
        <v>4900</v>
      </c>
      <c r="EJ30" s="17">
        <v>4900</v>
      </c>
      <c r="EK30" s="17">
        <v>4900</v>
      </c>
      <c r="EL30" s="17">
        <v>4900</v>
      </c>
      <c r="EM30" s="17">
        <v>4900</v>
      </c>
      <c r="EN30" s="17"/>
      <c r="EO30" s="17"/>
      <c r="EP30" s="17"/>
      <c r="EQ30" s="17">
        <v>4900</v>
      </c>
      <c r="ER30" s="17">
        <v>4900</v>
      </c>
      <c r="ES30" s="17">
        <v>4900</v>
      </c>
      <c r="ET30" s="17">
        <v>4900</v>
      </c>
      <c r="EU30" s="17"/>
      <c r="EV30" s="17"/>
      <c r="EW30" s="17"/>
      <c r="EX30" s="17">
        <v>4900</v>
      </c>
      <c r="EY30" s="17">
        <v>4900</v>
      </c>
      <c r="EZ30" s="17">
        <v>4900</v>
      </c>
      <c r="FA30" s="17">
        <v>4900</v>
      </c>
      <c r="FB30" s="17"/>
      <c r="FC30" s="17"/>
      <c r="FD30" s="17"/>
      <c r="FE30" s="17">
        <v>4900</v>
      </c>
      <c r="FF30" s="17">
        <v>4900</v>
      </c>
      <c r="FG30" s="17">
        <v>4900</v>
      </c>
      <c r="FH30" s="17">
        <v>4900</v>
      </c>
      <c r="FI30" s="17"/>
      <c r="FJ30" s="17"/>
      <c r="FK30" s="17"/>
      <c r="FL30" s="17">
        <v>4900</v>
      </c>
      <c r="FM30" s="17">
        <v>4900</v>
      </c>
      <c r="FN30" s="17">
        <v>4900</v>
      </c>
      <c r="FO30" s="17">
        <v>4900</v>
      </c>
      <c r="FP30" s="17"/>
      <c r="FQ30" s="17"/>
      <c r="FR30" s="17"/>
      <c r="FS30" s="17">
        <v>4900</v>
      </c>
      <c r="FT30" s="17">
        <v>4900</v>
      </c>
      <c r="FU30" s="17">
        <v>4900</v>
      </c>
      <c r="FV30" s="17">
        <v>4900</v>
      </c>
      <c r="FW30" s="17"/>
      <c r="FX30" s="17"/>
      <c r="FY30" s="17"/>
      <c r="FZ30" s="17">
        <v>4900</v>
      </c>
      <c r="GA30" s="17">
        <v>4900</v>
      </c>
      <c r="GB30" s="17">
        <v>4900</v>
      </c>
      <c r="GC30" s="17">
        <v>4900</v>
      </c>
      <c r="GD30" s="17"/>
      <c r="GE30" s="17"/>
      <c r="GF30" s="17"/>
      <c r="GG30" s="17">
        <v>4900</v>
      </c>
      <c r="GH30" s="17">
        <v>4900</v>
      </c>
      <c r="GI30" s="17">
        <v>4900</v>
      </c>
      <c r="GJ30" s="17">
        <v>4900</v>
      </c>
      <c r="GK30" s="17"/>
      <c r="GL30" s="17"/>
      <c r="GM30" s="17"/>
      <c r="GN30" s="17">
        <v>4900</v>
      </c>
    </row>
    <row r="31" spans="1:196" hidden="1">
      <c r="A31" s="1"/>
      <c r="B31" s="227"/>
      <c r="C31" s="230"/>
      <c r="D31" s="127" t="s">
        <v>8</v>
      </c>
      <c r="E31" s="74"/>
      <c r="F31" s="74"/>
      <c r="G31" s="74"/>
      <c r="H31" s="74"/>
      <c r="I31" s="74"/>
      <c r="J31" s="74"/>
      <c r="K31" s="15"/>
      <c r="L31" s="18"/>
      <c r="M31" s="65">
        <v>850</v>
      </c>
      <c r="N31" s="16">
        <v>2040</v>
      </c>
      <c r="O31" s="17"/>
      <c r="P31" s="16">
        <v>597</v>
      </c>
      <c r="Q31" s="16">
        <v>1920</v>
      </c>
      <c r="R31" s="16">
        <v>2472</v>
      </c>
      <c r="S31" s="16">
        <v>2000</v>
      </c>
      <c r="T31" s="16">
        <v>1207</v>
      </c>
      <c r="U31" s="16">
        <v>0</v>
      </c>
      <c r="V31" s="16">
        <v>2697</v>
      </c>
      <c r="W31" s="16">
        <v>85</v>
      </c>
      <c r="X31" s="65">
        <v>1847</v>
      </c>
      <c r="Y31" s="65">
        <v>1852</v>
      </c>
      <c r="Z31" s="16">
        <v>2964</v>
      </c>
      <c r="AA31" s="16">
        <v>3108</v>
      </c>
      <c r="AB31" s="16">
        <v>3416</v>
      </c>
      <c r="AC31" s="17"/>
      <c r="AD31" s="16">
        <v>2250</v>
      </c>
      <c r="AE31" s="16">
        <v>2542</v>
      </c>
      <c r="AF31" s="16">
        <v>1919</v>
      </c>
      <c r="AG31" s="65">
        <v>2378</v>
      </c>
      <c r="AH31" s="16">
        <v>2895</v>
      </c>
      <c r="AI31" s="16">
        <v>3382</v>
      </c>
      <c r="AJ31" s="17"/>
      <c r="AK31" s="16">
        <v>2880</v>
      </c>
      <c r="AL31" s="16">
        <v>1110</v>
      </c>
      <c r="AM31" s="16">
        <v>2143</v>
      </c>
      <c r="AN31" s="65">
        <v>910</v>
      </c>
      <c r="AO31" s="65">
        <v>105</v>
      </c>
      <c r="AP31" s="16">
        <v>3521</v>
      </c>
      <c r="AQ31" s="17"/>
      <c r="AR31" s="16">
        <v>2955</v>
      </c>
      <c r="AS31" s="16">
        <v>2922</v>
      </c>
      <c r="AT31" s="16">
        <v>3000</v>
      </c>
      <c r="AU31" s="16">
        <v>2990</v>
      </c>
      <c r="AV31" s="16">
        <v>3000</v>
      </c>
      <c r="AW31" s="65">
        <v>1929</v>
      </c>
      <c r="AX31" s="16">
        <v>2798</v>
      </c>
      <c r="AY31" s="16">
        <v>2838</v>
      </c>
      <c r="AZ31" s="16">
        <v>2805</v>
      </c>
      <c r="BA31" s="16">
        <v>2205</v>
      </c>
      <c r="BB31" s="17"/>
      <c r="BC31" s="17"/>
      <c r="BD31" s="18"/>
      <c r="BE31" s="18"/>
      <c r="BF31" s="18"/>
      <c r="BG31" s="18"/>
      <c r="BH31" s="18"/>
      <c r="BI31" s="18"/>
      <c r="BJ31" s="18"/>
      <c r="BK31" s="18"/>
      <c r="BL31" s="18"/>
      <c r="BM31" s="17"/>
      <c r="BN31" s="17"/>
      <c r="BO31" s="65">
        <v>0</v>
      </c>
      <c r="BP31" s="16">
        <v>3550</v>
      </c>
      <c r="BQ31" s="65">
        <v>1216</v>
      </c>
      <c r="BR31" s="65">
        <v>1494</v>
      </c>
      <c r="BS31" s="65">
        <v>2821</v>
      </c>
      <c r="BT31" s="16">
        <v>3500</v>
      </c>
      <c r="BU31" s="16">
        <v>2057</v>
      </c>
      <c r="BV31" s="16">
        <v>2909</v>
      </c>
      <c r="BW31" s="16">
        <v>3000</v>
      </c>
      <c r="BX31" s="65">
        <v>2337</v>
      </c>
      <c r="BY31" s="16"/>
      <c r="BZ31" s="65">
        <v>1232</v>
      </c>
      <c r="CA31" s="16">
        <v>1987</v>
      </c>
      <c r="CB31" s="16">
        <v>2625</v>
      </c>
      <c r="CC31" s="16">
        <v>3365</v>
      </c>
      <c r="CD31" s="16">
        <v>2186</v>
      </c>
      <c r="CE31" s="16">
        <v>2402</v>
      </c>
      <c r="CF31" s="16">
        <v>3020</v>
      </c>
      <c r="CG31" s="16">
        <v>2900</v>
      </c>
      <c r="CH31" s="16">
        <v>3003</v>
      </c>
      <c r="CI31" s="16">
        <v>3008</v>
      </c>
      <c r="CJ31" s="16">
        <v>2080</v>
      </c>
      <c r="CK31" s="16">
        <v>200</v>
      </c>
      <c r="CL31" s="16">
        <v>2938</v>
      </c>
      <c r="CM31" s="65">
        <v>1180</v>
      </c>
      <c r="CN31" s="65">
        <v>3500</v>
      </c>
      <c r="CO31" s="65">
        <v>1701</v>
      </c>
      <c r="CP31" s="16">
        <v>4050</v>
      </c>
      <c r="CQ31" s="16">
        <v>4660</v>
      </c>
      <c r="CR31" s="16">
        <v>4100</v>
      </c>
      <c r="CS31" s="16">
        <v>3400</v>
      </c>
      <c r="CT31" s="16">
        <v>3267</v>
      </c>
      <c r="CU31" s="16">
        <v>4900</v>
      </c>
      <c r="CV31" s="16">
        <v>4790</v>
      </c>
      <c r="CW31" s="16">
        <v>4505</v>
      </c>
      <c r="CX31" s="16">
        <v>4007</v>
      </c>
      <c r="CY31" s="16">
        <v>4502</v>
      </c>
      <c r="CZ31" s="16">
        <v>4505</v>
      </c>
      <c r="DA31" s="16">
        <v>4529</v>
      </c>
      <c r="DB31" s="16">
        <v>6354</v>
      </c>
      <c r="DC31" s="16">
        <v>4758</v>
      </c>
      <c r="DD31" s="16">
        <v>4576</v>
      </c>
      <c r="DE31" s="16"/>
      <c r="DF31" s="16">
        <v>4513</v>
      </c>
      <c r="DG31" s="16">
        <v>4537</v>
      </c>
      <c r="DH31" s="16">
        <v>4545</v>
      </c>
      <c r="DI31" s="16">
        <v>4499</v>
      </c>
      <c r="DJ31" s="16">
        <v>4508</v>
      </c>
      <c r="DK31" s="16">
        <v>4510</v>
      </c>
      <c r="DL31" s="16">
        <v>4508</v>
      </c>
      <c r="DM31" s="16">
        <v>4545</v>
      </c>
      <c r="DN31" s="16">
        <v>4530</v>
      </c>
      <c r="DO31" s="16">
        <v>4605</v>
      </c>
      <c r="DP31" s="16">
        <v>4553</v>
      </c>
      <c r="DQ31" s="16">
        <v>4450</v>
      </c>
      <c r="DR31" s="16">
        <v>3433</v>
      </c>
      <c r="DS31" s="16">
        <v>4587</v>
      </c>
      <c r="DT31" s="17">
        <v>4500</v>
      </c>
      <c r="DU31" s="17">
        <v>4500</v>
      </c>
      <c r="DV31" s="189">
        <v>2000</v>
      </c>
      <c r="DW31" s="18"/>
      <c r="DX31" s="189">
        <v>2000</v>
      </c>
      <c r="DY31" s="17">
        <v>3500</v>
      </c>
      <c r="DZ31" s="189">
        <v>2000</v>
      </c>
      <c r="EA31" s="18"/>
      <c r="EB31" s="18"/>
      <c r="EC31" s="17">
        <v>4500</v>
      </c>
      <c r="ED31" s="17">
        <v>4500</v>
      </c>
      <c r="EE31" s="17">
        <v>4500</v>
      </c>
      <c r="EF31" s="17">
        <v>4500</v>
      </c>
      <c r="EG31" s="17">
        <v>4500</v>
      </c>
      <c r="EH31" s="17">
        <v>4500</v>
      </c>
      <c r="EI31" s="17">
        <v>4500</v>
      </c>
      <c r="EJ31" s="17">
        <v>4500</v>
      </c>
      <c r="EK31" s="17">
        <v>4500</v>
      </c>
      <c r="EL31" s="17">
        <v>4500</v>
      </c>
      <c r="EM31" s="17">
        <v>4500</v>
      </c>
      <c r="EN31" s="17">
        <v>4500</v>
      </c>
      <c r="EO31" s="17">
        <v>4500</v>
      </c>
      <c r="EP31" s="17">
        <v>4500</v>
      </c>
      <c r="EQ31" s="17">
        <v>4500</v>
      </c>
      <c r="ER31" s="17">
        <v>4500</v>
      </c>
      <c r="ES31" s="17">
        <v>4500</v>
      </c>
      <c r="ET31" s="17">
        <v>4500</v>
      </c>
      <c r="EU31" s="17">
        <v>4500</v>
      </c>
      <c r="EV31" s="17">
        <v>4500</v>
      </c>
      <c r="EW31" s="17">
        <v>4500</v>
      </c>
      <c r="EX31" s="17">
        <v>4500</v>
      </c>
      <c r="EY31" s="17">
        <v>4500</v>
      </c>
      <c r="EZ31" s="17">
        <v>4500</v>
      </c>
      <c r="FA31" s="17">
        <v>4500</v>
      </c>
      <c r="FB31" s="17">
        <v>4500</v>
      </c>
      <c r="FC31" s="17">
        <v>4500</v>
      </c>
      <c r="FD31" s="17"/>
      <c r="FE31" s="17">
        <v>3500</v>
      </c>
      <c r="FF31" s="17">
        <v>3500</v>
      </c>
      <c r="FG31" s="17">
        <v>3500</v>
      </c>
      <c r="FH31" s="17">
        <v>3500</v>
      </c>
      <c r="FI31" s="17">
        <v>3500</v>
      </c>
      <c r="FJ31" s="17">
        <v>3500</v>
      </c>
      <c r="FK31" s="17"/>
      <c r="FL31" s="17">
        <v>3500</v>
      </c>
      <c r="FM31" s="17">
        <v>3500</v>
      </c>
      <c r="FN31" s="17">
        <v>3500</v>
      </c>
      <c r="FO31" s="17">
        <v>3500</v>
      </c>
      <c r="FP31" s="17">
        <v>3500</v>
      </c>
      <c r="FQ31" s="17"/>
      <c r="FR31" s="17"/>
      <c r="FS31" s="17">
        <v>3500</v>
      </c>
      <c r="FT31" s="17">
        <v>3500</v>
      </c>
      <c r="FU31" s="17">
        <v>3500</v>
      </c>
      <c r="FV31" s="17">
        <v>3500</v>
      </c>
      <c r="FW31" s="17">
        <v>3500</v>
      </c>
      <c r="FX31" s="17"/>
      <c r="FY31" s="17"/>
      <c r="FZ31" s="17">
        <v>3500</v>
      </c>
      <c r="GA31" s="17">
        <v>3500</v>
      </c>
      <c r="GB31" s="17">
        <v>3500</v>
      </c>
      <c r="GC31" s="17">
        <v>3500</v>
      </c>
      <c r="GD31" s="17">
        <v>3500</v>
      </c>
      <c r="GE31" s="17"/>
      <c r="GF31" s="17"/>
      <c r="GG31" s="17">
        <v>3500</v>
      </c>
      <c r="GH31" s="17">
        <v>3500</v>
      </c>
      <c r="GI31" s="17">
        <v>3500</v>
      </c>
      <c r="GJ31" s="17">
        <v>3500</v>
      </c>
      <c r="GK31" s="17">
        <v>3500</v>
      </c>
      <c r="GL31" s="17"/>
      <c r="GM31" s="17"/>
      <c r="GN31" s="17">
        <v>3500</v>
      </c>
    </row>
    <row r="32" spans="1:196" ht="15.95" hidden="1" customHeight="1">
      <c r="A32" s="1"/>
      <c r="B32" s="227"/>
      <c r="C32" s="230"/>
      <c r="D32" s="127" t="s">
        <v>21</v>
      </c>
      <c r="E32" s="74"/>
      <c r="F32" s="74"/>
      <c r="G32" s="74"/>
      <c r="H32" s="74"/>
      <c r="I32" s="74"/>
      <c r="J32" s="74"/>
      <c r="K32" s="15"/>
      <c r="L32" s="18"/>
      <c r="M32" s="65">
        <v>1448</v>
      </c>
      <c r="N32" s="16">
        <v>1158</v>
      </c>
      <c r="O32" s="17"/>
      <c r="P32" s="16">
        <v>1314</v>
      </c>
      <c r="Q32" s="16">
        <v>793</v>
      </c>
      <c r="R32" s="16">
        <v>2578</v>
      </c>
      <c r="S32" s="16">
        <v>2063</v>
      </c>
      <c r="T32" s="16">
        <v>1204</v>
      </c>
      <c r="U32" s="16">
        <v>1225</v>
      </c>
      <c r="V32" s="16"/>
      <c r="W32" s="16">
        <v>2606</v>
      </c>
      <c r="X32" s="65">
        <v>452</v>
      </c>
      <c r="Y32" s="65">
        <v>1766</v>
      </c>
      <c r="Z32" s="16">
        <v>2735</v>
      </c>
      <c r="AA32" s="16">
        <v>3248</v>
      </c>
      <c r="AB32" s="16">
        <v>3082</v>
      </c>
      <c r="AC32" s="17"/>
      <c r="AD32" s="16">
        <v>2838</v>
      </c>
      <c r="AE32" s="16">
        <v>1919</v>
      </c>
      <c r="AF32" s="16">
        <v>2052</v>
      </c>
      <c r="AG32" s="65">
        <v>1980</v>
      </c>
      <c r="AH32" s="65">
        <v>1638</v>
      </c>
      <c r="AI32" s="16">
        <v>2910</v>
      </c>
      <c r="AJ32" s="17"/>
      <c r="AK32" s="16">
        <v>3505</v>
      </c>
      <c r="AL32" s="16">
        <v>995</v>
      </c>
      <c r="AM32" s="16">
        <v>2298</v>
      </c>
      <c r="AN32" s="65">
        <v>904</v>
      </c>
      <c r="AO32" s="65">
        <v>843</v>
      </c>
      <c r="AP32" s="16">
        <v>2556</v>
      </c>
      <c r="AQ32" s="17"/>
      <c r="AR32" s="16">
        <v>2078</v>
      </c>
      <c r="AS32" s="16">
        <v>3522</v>
      </c>
      <c r="AT32" s="16">
        <v>3538</v>
      </c>
      <c r="AU32" s="16">
        <v>3352</v>
      </c>
      <c r="AV32" s="16">
        <v>2944</v>
      </c>
      <c r="AW32" s="65">
        <v>1872</v>
      </c>
      <c r="AX32" s="16">
        <v>2366</v>
      </c>
      <c r="AY32" s="16">
        <v>2031</v>
      </c>
      <c r="AZ32" s="16">
        <v>2736</v>
      </c>
      <c r="BA32" s="16">
        <v>1145</v>
      </c>
      <c r="BB32" s="17"/>
      <c r="BC32" s="17"/>
      <c r="BD32" s="18"/>
      <c r="BE32" s="18"/>
      <c r="BF32" s="18"/>
      <c r="BG32" s="18"/>
      <c r="BH32" s="18"/>
      <c r="BI32" s="18"/>
      <c r="BJ32" s="18"/>
      <c r="BK32" s="18"/>
      <c r="BL32" s="18"/>
      <c r="BM32" s="17"/>
      <c r="BN32" s="17"/>
      <c r="BO32" s="65">
        <v>1129</v>
      </c>
      <c r="BP32" s="16">
        <v>3119</v>
      </c>
      <c r="BQ32" s="65">
        <v>1932</v>
      </c>
      <c r="BR32" s="65">
        <v>1343</v>
      </c>
      <c r="BS32" s="65">
        <v>654</v>
      </c>
      <c r="BT32" s="16">
        <v>2841</v>
      </c>
      <c r="BU32" s="16">
        <v>3074</v>
      </c>
      <c r="BV32" s="16">
        <v>3000</v>
      </c>
      <c r="BW32" s="16">
        <v>3091</v>
      </c>
      <c r="BX32" s="65">
        <v>2594</v>
      </c>
      <c r="BY32" s="16"/>
      <c r="BZ32" s="65">
        <v>396</v>
      </c>
      <c r="CA32" s="16">
        <v>2689</v>
      </c>
      <c r="CB32" s="16">
        <v>1950</v>
      </c>
      <c r="CC32" s="16">
        <v>2514</v>
      </c>
      <c r="CD32" s="16">
        <v>3276</v>
      </c>
      <c r="CE32" s="16">
        <v>3032</v>
      </c>
      <c r="CF32" s="16">
        <v>2907</v>
      </c>
      <c r="CG32" s="65">
        <v>130</v>
      </c>
      <c r="CH32" s="16">
        <v>3456</v>
      </c>
      <c r="CI32" s="16">
        <v>3547</v>
      </c>
      <c r="CJ32" s="16">
        <v>3078</v>
      </c>
      <c r="CK32" s="16">
        <v>1912</v>
      </c>
      <c r="CL32" s="16">
        <v>2687</v>
      </c>
      <c r="CM32" s="65">
        <v>233</v>
      </c>
      <c r="CN32" s="65">
        <v>560</v>
      </c>
      <c r="CO32" s="16">
        <v>3978</v>
      </c>
      <c r="CP32" s="16">
        <v>3908</v>
      </c>
      <c r="CQ32" s="16">
        <v>3934</v>
      </c>
      <c r="CR32" s="16">
        <v>4008</v>
      </c>
      <c r="CS32" s="16">
        <v>3673</v>
      </c>
      <c r="CT32" s="16">
        <v>3665</v>
      </c>
      <c r="CU32" s="16">
        <v>3696</v>
      </c>
      <c r="CV32" s="16">
        <v>4015</v>
      </c>
      <c r="CW32" s="16">
        <v>3609</v>
      </c>
      <c r="CX32" s="65">
        <v>2266</v>
      </c>
      <c r="CY32" s="65">
        <v>2223</v>
      </c>
      <c r="CZ32" s="65">
        <v>2193</v>
      </c>
      <c r="DA32" s="65">
        <v>3355</v>
      </c>
      <c r="DB32" s="65">
        <v>3369</v>
      </c>
      <c r="DC32" s="65">
        <v>3131</v>
      </c>
      <c r="DD32" s="65">
        <v>3863</v>
      </c>
      <c r="DE32" s="65">
        <v>3468</v>
      </c>
      <c r="DF32" s="16">
        <v>4440</v>
      </c>
      <c r="DG32" s="16">
        <v>3594</v>
      </c>
      <c r="DH32" s="16">
        <v>4508</v>
      </c>
      <c r="DI32" s="16">
        <v>4503</v>
      </c>
      <c r="DJ32" s="16">
        <v>4518</v>
      </c>
      <c r="DK32" s="16">
        <v>4346</v>
      </c>
      <c r="DL32" s="16">
        <v>3602</v>
      </c>
      <c r="DM32" s="16">
        <v>4306</v>
      </c>
      <c r="DN32" s="16">
        <v>4334</v>
      </c>
      <c r="DO32" s="16">
        <v>4550</v>
      </c>
      <c r="DP32" s="16">
        <v>4176</v>
      </c>
      <c r="DQ32" s="16">
        <v>4606</v>
      </c>
      <c r="DR32" s="16">
        <v>4561</v>
      </c>
      <c r="DS32" s="16">
        <v>4658</v>
      </c>
      <c r="DT32" s="17">
        <v>4500</v>
      </c>
      <c r="DU32" s="17">
        <v>4500</v>
      </c>
      <c r="DV32" s="189">
        <v>2000</v>
      </c>
      <c r="DW32" s="18"/>
      <c r="DX32" s="189">
        <v>2000</v>
      </c>
      <c r="DY32" s="17">
        <v>3000</v>
      </c>
      <c r="DZ32" s="189">
        <v>2000</v>
      </c>
      <c r="EA32" s="18"/>
      <c r="EB32" s="18"/>
      <c r="EC32" s="17">
        <v>4500</v>
      </c>
      <c r="ED32" s="17">
        <v>4500</v>
      </c>
      <c r="EE32" s="17">
        <v>4500</v>
      </c>
      <c r="EF32" s="17">
        <v>4500</v>
      </c>
      <c r="EG32" s="17">
        <v>4500</v>
      </c>
      <c r="EH32" s="17">
        <v>4500</v>
      </c>
      <c r="EI32" s="17">
        <v>4500</v>
      </c>
      <c r="EJ32" s="17">
        <v>4500</v>
      </c>
      <c r="EK32" s="17">
        <v>4500</v>
      </c>
      <c r="EL32" s="17">
        <v>4500</v>
      </c>
      <c r="EM32" s="17">
        <v>4500</v>
      </c>
      <c r="EN32" s="17">
        <v>4500</v>
      </c>
      <c r="EO32" s="17">
        <v>4500</v>
      </c>
      <c r="EP32" s="17">
        <v>4500</v>
      </c>
      <c r="EQ32" s="17">
        <v>4500</v>
      </c>
      <c r="ER32" s="17">
        <v>4500</v>
      </c>
      <c r="ES32" s="17">
        <v>4500</v>
      </c>
      <c r="ET32" s="17">
        <v>4500</v>
      </c>
      <c r="EU32" s="17">
        <v>4500</v>
      </c>
      <c r="EV32" s="17">
        <v>4500</v>
      </c>
      <c r="EW32" s="17">
        <v>4500</v>
      </c>
      <c r="EX32" s="17">
        <v>4500</v>
      </c>
      <c r="EY32" s="17">
        <v>4500</v>
      </c>
      <c r="EZ32" s="17">
        <v>4500</v>
      </c>
      <c r="FA32" s="17">
        <v>4500</v>
      </c>
      <c r="FB32" s="17">
        <v>4500</v>
      </c>
      <c r="FC32" s="17">
        <v>4500</v>
      </c>
      <c r="FD32" s="17"/>
      <c r="FE32" s="17">
        <v>3500</v>
      </c>
      <c r="FF32" s="17">
        <v>3000</v>
      </c>
      <c r="FG32" s="17">
        <v>3000</v>
      </c>
      <c r="FH32" s="17">
        <v>3000</v>
      </c>
      <c r="FI32" s="17">
        <v>3000</v>
      </c>
      <c r="FJ32" s="17">
        <v>3000</v>
      </c>
      <c r="FK32" s="17"/>
      <c r="FL32" s="17">
        <v>3500</v>
      </c>
      <c r="FM32" s="17">
        <v>3000</v>
      </c>
      <c r="FN32" s="17">
        <v>3000</v>
      </c>
      <c r="FO32" s="17">
        <v>3000</v>
      </c>
      <c r="FP32" s="17">
        <v>3000</v>
      </c>
      <c r="FQ32" s="17">
        <v>3000</v>
      </c>
      <c r="FR32" s="17">
        <v>3000</v>
      </c>
      <c r="FS32" s="17">
        <v>3500</v>
      </c>
      <c r="FT32" s="17">
        <v>3000</v>
      </c>
      <c r="FU32" s="17">
        <v>3000</v>
      </c>
      <c r="FV32" s="17">
        <v>3000</v>
      </c>
      <c r="FW32" s="17">
        <v>3000</v>
      </c>
      <c r="FX32" s="17">
        <v>3000</v>
      </c>
      <c r="FY32" s="17"/>
      <c r="FZ32" s="17">
        <v>3500</v>
      </c>
      <c r="GA32" s="17">
        <v>3000</v>
      </c>
      <c r="GB32" s="17">
        <v>3000</v>
      </c>
      <c r="GC32" s="17">
        <v>3000</v>
      </c>
      <c r="GD32" s="17">
        <v>3000</v>
      </c>
      <c r="GE32" s="17">
        <v>3000</v>
      </c>
      <c r="GF32" s="17"/>
      <c r="GG32" s="17">
        <v>3500</v>
      </c>
      <c r="GH32" s="17">
        <v>3000</v>
      </c>
      <c r="GI32" s="17">
        <v>3000</v>
      </c>
      <c r="GJ32" s="17">
        <v>3000</v>
      </c>
      <c r="GK32" s="17">
        <v>3000</v>
      </c>
      <c r="GL32" s="17">
        <v>3000</v>
      </c>
      <c r="GM32" s="17"/>
      <c r="GN32" s="17">
        <v>3500</v>
      </c>
    </row>
    <row r="33" spans="1:196" ht="15.95" hidden="1" customHeight="1">
      <c r="A33" s="1"/>
      <c r="B33" s="227"/>
      <c r="C33" s="230"/>
      <c r="D33" s="127" t="s">
        <v>10</v>
      </c>
      <c r="E33" s="74"/>
      <c r="F33" s="74"/>
      <c r="G33" s="74"/>
      <c r="H33" s="74"/>
      <c r="I33" s="74"/>
      <c r="J33" s="74"/>
      <c r="K33" s="15"/>
      <c r="L33" s="18"/>
      <c r="M33" s="16">
        <v>2472</v>
      </c>
      <c r="N33" s="16">
        <v>1298</v>
      </c>
      <c r="O33" s="17"/>
      <c r="P33" s="16">
        <v>1068</v>
      </c>
      <c r="Q33" s="16">
        <v>1171</v>
      </c>
      <c r="R33" s="16">
        <v>2304</v>
      </c>
      <c r="S33" s="16">
        <v>2040</v>
      </c>
      <c r="T33" s="16">
        <v>1421</v>
      </c>
      <c r="U33" s="16">
        <v>815</v>
      </c>
      <c r="V33" s="16"/>
      <c r="W33" s="16">
        <v>2511</v>
      </c>
      <c r="X33" s="65">
        <v>374</v>
      </c>
      <c r="Y33" s="65">
        <v>1523</v>
      </c>
      <c r="Z33" s="16">
        <v>2375</v>
      </c>
      <c r="AA33" s="16">
        <v>3101</v>
      </c>
      <c r="AB33" s="16">
        <v>3157</v>
      </c>
      <c r="AC33" s="17"/>
      <c r="AD33" s="16">
        <v>2637</v>
      </c>
      <c r="AE33" s="16">
        <v>1734</v>
      </c>
      <c r="AF33" s="16">
        <v>2966</v>
      </c>
      <c r="AG33" s="65">
        <v>2166</v>
      </c>
      <c r="AH33" s="16">
        <v>3504</v>
      </c>
      <c r="AI33" s="16">
        <v>2846</v>
      </c>
      <c r="AJ33" s="17"/>
      <c r="AK33" s="16">
        <v>3476</v>
      </c>
      <c r="AL33" s="16">
        <v>1548</v>
      </c>
      <c r="AM33" s="16">
        <v>1992</v>
      </c>
      <c r="AN33" s="65">
        <v>1092</v>
      </c>
      <c r="AO33" s="65">
        <v>1095</v>
      </c>
      <c r="AP33" s="16">
        <v>1214</v>
      </c>
      <c r="AQ33" s="17"/>
      <c r="AR33" s="16">
        <v>2969</v>
      </c>
      <c r="AS33" s="16">
        <v>3128</v>
      </c>
      <c r="AT33" s="16">
        <v>3598</v>
      </c>
      <c r="AU33" s="16">
        <v>3531</v>
      </c>
      <c r="AV33" s="16">
        <v>1996</v>
      </c>
      <c r="AW33" s="16">
        <v>3064</v>
      </c>
      <c r="AX33" s="16">
        <v>2093</v>
      </c>
      <c r="AY33" s="16">
        <v>1437</v>
      </c>
      <c r="AZ33" s="16">
        <v>2715</v>
      </c>
      <c r="BA33" s="16">
        <v>2307</v>
      </c>
      <c r="BB33" s="17"/>
      <c r="BC33" s="17"/>
      <c r="BD33" s="18"/>
      <c r="BE33" s="18"/>
      <c r="BF33" s="18"/>
      <c r="BG33" s="18"/>
      <c r="BH33" s="18"/>
      <c r="BI33" s="18"/>
      <c r="BJ33" s="18"/>
      <c r="BK33" s="18"/>
      <c r="BL33" s="18"/>
      <c r="BM33" s="17"/>
      <c r="BN33" s="17"/>
      <c r="BO33" s="65">
        <v>340</v>
      </c>
      <c r="BP33" s="16">
        <v>3197</v>
      </c>
      <c r="BQ33" s="16">
        <v>2599</v>
      </c>
      <c r="BR33" s="65">
        <v>1437</v>
      </c>
      <c r="BS33" s="65">
        <v>654</v>
      </c>
      <c r="BT33" s="16">
        <v>2286</v>
      </c>
      <c r="BU33" s="16">
        <v>2721</v>
      </c>
      <c r="BV33" s="16">
        <v>3041</v>
      </c>
      <c r="BW33" s="16">
        <v>2640</v>
      </c>
      <c r="BX33" s="65">
        <v>1950</v>
      </c>
      <c r="BY33" s="16"/>
      <c r="BZ33" s="65">
        <v>2321</v>
      </c>
      <c r="CA33" s="16">
        <v>2193</v>
      </c>
      <c r="CB33" s="16">
        <v>2438</v>
      </c>
      <c r="CC33" s="16">
        <v>2670</v>
      </c>
      <c r="CD33" s="16">
        <v>2126</v>
      </c>
      <c r="CE33" s="16">
        <v>2759</v>
      </c>
      <c r="CF33" s="16">
        <v>2083</v>
      </c>
      <c r="CG33" s="65">
        <v>1227</v>
      </c>
      <c r="CH33" s="16">
        <v>2345</v>
      </c>
      <c r="CI33" s="16">
        <v>2893</v>
      </c>
      <c r="CJ33" s="16">
        <v>2907</v>
      </c>
      <c r="CK33" s="16">
        <v>3279</v>
      </c>
      <c r="CL33" s="16">
        <v>2180</v>
      </c>
      <c r="CM33" s="65">
        <v>636</v>
      </c>
      <c r="CN33" s="65">
        <v>2250</v>
      </c>
      <c r="CO33" s="65">
        <v>1962</v>
      </c>
      <c r="CP33" s="16">
        <v>4501</v>
      </c>
      <c r="CQ33" s="16">
        <v>4323</v>
      </c>
      <c r="CR33" s="16">
        <v>4566</v>
      </c>
      <c r="CS33" s="16">
        <v>3232</v>
      </c>
      <c r="CT33" s="16">
        <v>3370</v>
      </c>
      <c r="CU33" s="16">
        <v>3657</v>
      </c>
      <c r="CV33" s="16">
        <v>4581</v>
      </c>
      <c r="CW33" s="16">
        <v>3294</v>
      </c>
      <c r="CX33" s="65">
        <v>1976</v>
      </c>
      <c r="CY33" s="65">
        <v>3138</v>
      </c>
      <c r="CZ33" s="65">
        <v>1914</v>
      </c>
      <c r="DA33" s="65">
        <v>3355</v>
      </c>
      <c r="DB33" s="65">
        <v>2948</v>
      </c>
      <c r="DC33" s="65">
        <v>3177</v>
      </c>
      <c r="DD33" s="65">
        <v>3869</v>
      </c>
      <c r="DE33" s="65">
        <v>3773</v>
      </c>
      <c r="DF33" s="16">
        <v>4000</v>
      </c>
      <c r="DG33" s="16">
        <v>4283</v>
      </c>
      <c r="DH33" s="16">
        <v>4539</v>
      </c>
      <c r="DI33" s="16">
        <v>4702</v>
      </c>
      <c r="DJ33" s="16">
        <v>4522</v>
      </c>
      <c r="DK33" s="16">
        <v>3699</v>
      </c>
      <c r="DL33" s="16">
        <v>4499</v>
      </c>
      <c r="DM33" s="16">
        <v>4462</v>
      </c>
      <c r="DN33" s="16">
        <v>4381</v>
      </c>
      <c r="DO33" s="16">
        <v>4426</v>
      </c>
      <c r="DP33" s="16">
        <v>3009</v>
      </c>
      <c r="DQ33" s="16">
        <v>4917</v>
      </c>
      <c r="DR33" s="16">
        <v>4731</v>
      </c>
      <c r="DS33" s="16">
        <v>4593</v>
      </c>
      <c r="DT33" s="17">
        <v>4500</v>
      </c>
      <c r="DU33" s="17">
        <v>4500</v>
      </c>
      <c r="DV33" s="189">
        <v>2000</v>
      </c>
      <c r="DW33" s="18"/>
      <c r="DX33" s="189">
        <v>2000</v>
      </c>
      <c r="DY33" s="17">
        <v>3000</v>
      </c>
      <c r="DZ33" s="189">
        <v>2000</v>
      </c>
      <c r="EA33" s="18"/>
      <c r="EB33" s="18"/>
      <c r="EC33" s="17">
        <v>4500</v>
      </c>
      <c r="ED33" s="17">
        <v>4500</v>
      </c>
      <c r="EE33" s="17">
        <v>4500</v>
      </c>
      <c r="EF33" s="17">
        <v>4500</v>
      </c>
      <c r="EG33" s="17">
        <v>4500</v>
      </c>
      <c r="EH33" s="17">
        <v>4500</v>
      </c>
      <c r="EI33" s="17">
        <v>4500</v>
      </c>
      <c r="EJ33" s="17">
        <v>4500</v>
      </c>
      <c r="EK33" s="17">
        <v>4500</v>
      </c>
      <c r="EL33" s="17">
        <v>4500</v>
      </c>
      <c r="EM33" s="17">
        <v>4500</v>
      </c>
      <c r="EN33" s="17">
        <v>4500</v>
      </c>
      <c r="EO33" s="17">
        <v>4500</v>
      </c>
      <c r="EP33" s="17">
        <v>4500</v>
      </c>
      <c r="EQ33" s="17">
        <v>4500</v>
      </c>
      <c r="ER33" s="17">
        <v>4500</v>
      </c>
      <c r="ES33" s="17">
        <v>4500</v>
      </c>
      <c r="ET33" s="17">
        <v>4500</v>
      </c>
      <c r="EU33" s="17">
        <v>4500</v>
      </c>
      <c r="EV33" s="17">
        <v>4500</v>
      </c>
      <c r="EW33" s="17">
        <v>4500</v>
      </c>
      <c r="EX33" s="17">
        <v>4500</v>
      </c>
      <c r="EY33" s="17">
        <v>4500</v>
      </c>
      <c r="EZ33" s="17">
        <v>4500</v>
      </c>
      <c r="FA33" s="17">
        <v>4500</v>
      </c>
      <c r="FB33" s="17">
        <v>4500</v>
      </c>
      <c r="FC33" s="17">
        <v>4500</v>
      </c>
      <c r="FD33" s="17"/>
      <c r="FE33" s="17">
        <v>3500</v>
      </c>
      <c r="FF33" s="17">
        <v>3000</v>
      </c>
      <c r="FG33" s="17">
        <v>3000</v>
      </c>
      <c r="FH33" s="17">
        <v>3000</v>
      </c>
      <c r="FI33" s="17">
        <v>3000</v>
      </c>
      <c r="FJ33" s="17">
        <v>3000</v>
      </c>
      <c r="FK33" s="17"/>
      <c r="FL33" s="17">
        <v>3500</v>
      </c>
      <c r="FM33" s="17">
        <v>3000</v>
      </c>
      <c r="FN33" s="17">
        <v>3000</v>
      </c>
      <c r="FO33" s="17">
        <v>3000</v>
      </c>
      <c r="FP33" s="17">
        <v>3000</v>
      </c>
      <c r="FQ33" s="17">
        <v>3000</v>
      </c>
      <c r="FR33" s="17">
        <v>3000</v>
      </c>
      <c r="FS33" s="17">
        <v>3500</v>
      </c>
      <c r="FT33" s="17">
        <v>3000</v>
      </c>
      <c r="FU33" s="17">
        <v>3000</v>
      </c>
      <c r="FV33" s="17">
        <v>3000</v>
      </c>
      <c r="FW33" s="17">
        <v>3000</v>
      </c>
      <c r="FX33" s="17">
        <v>3000</v>
      </c>
      <c r="FY33" s="17"/>
      <c r="FZ33" s="17">
        <v>3500</v>
      </c>
      <c r="GA33" s="17">
        <v>3000</v>
      </c>
      <c r="GB33" s="17">
        <v>3000</v>
      </c>
      <c r="GC33" s="17">
        <v>3000</v>
      </c>
      <c r="GD33" s="17">
        <v>3000</v>
      </c>
      <c r="GE33" s="17">
        <v>3000</v>
      </c>
      <c r="GF33" s="17"/>
      <c r="GG33" s="17">
        <v>3500</v>
      </c>
      <c r="GH33" s="17">
        <v>3000</v>
      </c>
      <c r="GI33" s="17">
        <v>3000</v>
      </c>
      <c r="GJ33" s="17">
        <v>3000</v>
      </c>
      <c r="GK33" s="17">
        <v>3000</v>
      </c>
      <c r="GL33" s="17">
        <v>3000</v>
      </c>
      <c r="GM33" s="17"/>
      <c r="GN33" s="17">
        <v>3500</v>
      </c>
    </row>
    <row r="34" spans="1:196" ht="15.95" hidden="1" customHeight="1">
      <c r="A34" s="1"/>
      <c r="B34" s="227"/>
      <c r="C34" s="230"/>
      <c r="D34" s="127" t="s">
        <v>11</v>
      </c>
      <c r="E34" s="74"/>
      <c r="F34" s="74"/>
      <c r="G34" s="74"/>
      <c r="H34" s="74"/>
      <c r="I34" s="74"/>
      <c r="J34" s="74"/>
      <c r="K34" s="15"/>
      <c r="L34" s="18"/>
      <c r="M34" s="16">
        <v>3843</v>
      </c>
      <c r="N34" s="16">
        <v>1296</v>
      </c>
      <c r="O34" s="17"/>
      <c r="P34" s="16">
        <v>907</v>
      </c>
      <c r="Q34" s="16">
        <v>1332</v>
      </c>
      <c r="R34" s="16">
        <v>1190</v>
      </c>
      <c r="S34" s="16">
        <v>2851</v>
      </c>
      <c r="T34" s="16">
        <v>1861</v>
      </c>
      <c r="U34" s="16">
        <v>807</v>
      </c>
      <c r="V34" s="16"/>
      <c r="W34" s="16">
        <v>2452</v>
      </c>
      <c r="X34" s="65">
        <v>362</v>
      </c>
      <c r="Y34" s="65">
        <v>1511</v>
      </c>
      <c r="Z34" s="16">
        <v>1188</v>
      </c>
      <c r="AA34" s="16">
        <v>3059</v>
      </c>
      <c r="AB34" s="16">
        <v>4528</v>
      </c>
      <c r="AC34" s="17"/>
      <c r="AD34" s="16">
        <v>1393</v>
      </c>
      <c r="AE34" s="16">
        <v>2383</v>
      </c>
      <c r="AF34" s="16">
        <v>2423</v>
      </c>
      <c r="AG34" s="65">
        <v>2157</v>
      </c>
      <c r="AH34" s="16">
        <v>2044</v>
      </c>
      <c r="AI34" s="16">
        <v>1890</v>
      </c>
      <c r="AJ34" s="17"/>
      <c r="AK34" s="16">
        <v>2179</v>
      </c>
      <c r="AL34" s="16">
        <v>2140</v>
      </c>
      <c r="AM34" s="16">
        <v>2137</v>
      </c>
      <c r="AN34" s="65">
        <v>0</v>
      </c>
      <c r="AO34" s="65">
        <v>836</v>
      </c>
      <c r="AP34" s="16">
        <v>1256</v>
      </c>
      <c r="AQ34" s="17"/>
      <c r="AR34" s="16">
        <v>1753</v>
      </c>
      <c r="AS34" s="16">
        <v>2599</v>
      </c>
      <c r="AT34" s="16">
        <v>1244</v>
      </c>
      <c r="AU34" s="16">
        <v>2256</v>
      </c>
      <c r="AV34" s="16">
        <v>3872</v>
      </c>
      <c r="AW34" s="16">
        <v>4882</v>
      </c>
      <c r="AX34" s="16">
        <v>4426</v>
      </c>
      <c r="AY34" s="16">
        <v>1667</v>
      </c>
      <c r="AZ34" s="16">
        <v>2156</v>
      </c>
      <c r="BA34" s="16">
        <v>2928</v>
      </c>
      <c r="BB34" s="17"/>
      <c r="BC34" s="17"/>
      <c r="BD34" s="18"/>
      <c r="BE34" s="18"/>
      <c r="BF34" s="18"/>
      <c r="BG34" s="18"/>
      <c r="BH34" s="18"/>
      <c r="BI34" s="18"/>
      <c r="BJ34" s="18"/>
      <c r="BK34" s="18"/>
      <c r="BL34" s="18"/>
      <c r="BM34" s="17"/>
      <c r="BN34" s="17"/>
      <c r="BO34" s="65">
        <v>470</v>
      </c>
      <c r="BP34" s="16">
        <v>2341</v>
      </c>
      <c r="BQ34" s="16">
        <v>2793</v>
      </c>
      <c r="BR34" s="65">
        <v>2114</v>
      </c>
      <c r="BS34" s="65">
        <v>0</v>
      </c>
      <c r="BT34" s="16">
        <v>2192</v>
      </c>
      <c r="BU34" s="16">
        <v>1846</v>
      </c>
      <c r="BV34" s="16">
        <v>4128</v>
      </c>
      <c r="BW34" s="16">
        <v>3107</v>
      </c>
      <c r="BX34" s="65">
        <v>1171</v>
      </c>
      <c r="BY34" s="16"/>
      <c r="BZ34" s="16">
        <v>2962</v>
      </c>
      <c r="CA34" s="16">
        <v>2053</v>
      </c>
      <c r="CB34" s="16">
        <v>1777</v>
      </c>
      <c r="CC34" s="16">
        <v>3342</v>
      </c>
      <c r="CD34" s="16">
        <v>3006</v>
      </c>
      <c r="CE34" s="16">
        <v>2291</v>
      </c>
      <c r="CF34" s="16">
        <v>2082</v>
      </c>
      <c r="CG34" s="65">
        <v>1213</v>
      </c>
      <c r="CH34" s="16">
        <v>1755</v>
      </c>
      <c r="CI34" s="16">
        <v>3289</v>
      </c>
      <c r="CJ34" s="16">
        <v>2617</v>
      </c>
      <c r="CK34" s="16">
        <v>3612</v>
      </c>
      <c r="CL34" s="16">
        <v>2595</v>
      </c>
      <c r="CM34" s="65">
        <v>698</v>
      </c>
      <c r="CN34" s="65">
        <v>567</v>
      </c>
      <c r="CO34" s="65">
        <v>1955</v>
      </c>
      <c r="CP34" s="16">
        <v>4439</v>
      </c>
      <c r="CQ34" s="16">
        <v>3913</v>
      </c>
      <c r="CR34" s="16">
        <v>3291</v>
      </c>
      <c r="CS34" s="16">
        <v>3616</v>
      </c>
      <c r="CT34" s="16">
        <v>3166</v>
      </c>
      <c r="CU34" s="16">
        <v>4572</v>
      </c>
      <c r="CV34" s="16">
        <v>3939</v>
      </c>
      <c r="CW34" s="16">
        <v>2703</v>
      </c>
      <c r="CX34" s="16">
        <v>4243</v>
      </c>
      <c r="CY34" s="65">
        <v>2210</v>
      </c>
      <c r="CZ34" s="65">
        <v>1840</v>
      </c>
      <c r="DA34" s="65">
        <v>2996</v>
      </c>
      <c r="DB34" s="65">
        <v>3860</v>
      </c>
      <c r="DC34" s="65">
        <v>3024</v>
      </c>
      <c r="DD34" s="65">
        <v>3799</v>
      </c>
      <c r="DE34" s="65">
        <v>3329</v>
      </c>
      <c r="DF34" s="16">
        <v>3821</v>
      </c>
      <c r="DG34" s="16">
        <v>4530</v>
      </c>
      <c r="DH34" s="16">
        <v>4904</v>
      </c>
      <c r="DI34" s="16">
        <v>4827</v>
      </c>
      <c r="DJ34" s="16">
        <v>4211</v>
      </c>
      <c r="DK34" s="16">
        <v>3840</v>
      </c>
      <c r="DL34" s="16">
        <v>4112</v>
      </c>
      <c r="DM34" s="16">
        <v>4121</v>
      </c>
      <c r="DN34" s="16">
        <v>4624</v>
      </c>
      <c r="DO34" s="16">
        <v>2927</v>
      </c>
      <c r="DP34" s="16">
        <v>3980</v>
      </c>
      <c r="DQ34" s="16">
        <v>4529</v>
      </c>
      <c r="DR34" s="16">
        <v>4543</v>
      </c>
      <c r="DS34" s="16">
        <v>4502</v>
      </c>
      <c r="DT34" s="17">
        <v>4500</v>
      </c>
      <c r="DU34" s="17">
        <v>4500</v>
      </c>
      <c r="DV34" s="189">
        <v>2000</v>
      </c>
      <c r="DW34" s="18"/>
      <c r="DX34" s="189">
        <v>2000</v>
      </c>
      <c r="DY34" s="17">
        <v>3000</v>
      </c>
      <c r="DZ34" s="189">
        <v>2000</v>
      </c>
      <c r="EA34" s="18"/>
      <c r="EB34" s="18"/>
      <c r="EC34" s="17">
        <v>4500</v>
      </c>
      <c r="ED34" s="17">
        <v>4500</v>
      </c>
      <c r="EE34" s="17">
        <v>4500</v>
      </c>
      <c r="EF34" s="17">
        <v>4500</v>
      </c>
      <c r="EG34" s="17">
        <v>4500</v>
      </c>
      <c r="EH34" s="17">
        <v>4500</v>
      </c>
      <c r="EI34" s="17">
        <v>4500</v>
      </c>
      <c r="EJ34" s="17">
        <v>4500</v>
      </c>
      <c r="EK34" s="17">
        <v>4500</v>
      </c>
      <c r="EL34" s="17">
        <v>4500</v>
      </c>
      <c r="EM34" s="17">
        <v>4500</v>
      </c>
      <c r="EN34" s="17">
        <v>4500</v>
      </c>
      <c r="EO34" s="17">
        <v>4500</v>
      </c>
      <c r="EP34" s="17">
        <v>4500</v>
      </c>
      <c r="EQ34" s="17">
        <v>4500</v>
      </c>
      <c r="ER34" s="17">
        <v>4500</v>
      </c>
      <c r="ES34" s="17">
        <v>4500</v>
      </c>
      <c r="ET34" s="17">
        <v>4500</v>
      </c>
      <c r="EU34" s="17">
        <v>4500</v>
      </c>
      <c r="EV34" s="17">
        <v>4500</v>
      </c>
      <c r="EW34" s="17">
        <v>4500</v>
      </c>
      <c r="EX34" s="17">
        <v>4500</v>
      </c>
      <c r="EY34" s="17">
        <v>4500</v>
      </c>
      <c r="EZ34" s="17">
        <v>4500</v>
      </c>
      <c r="FA34" s="17">
        <v>4500</v>
      </c>
      <c r="FB34" s="17">
        <v>4500</v>
      </c>
      <c r="FC34" s="17">
        <v>4500</v>
      </c>
      <c r="FD34" s="17"/>
      <c r="FE34" s="17">
        <v>3500</v>
      </c>
      <c r="FF34" s="17">
        <v>3000</v>
      </c>
      <c r="FG34" s="17">
        <v>3000</v>
      </c>
      <c r="FH34" s="17">
        <v>3000</v>
      </c>
      <c r="FI34" s="17">
        <v>3000</v>
      </c>
      <c r="FJ34" s="17">
        <v>3000</v>
      </c>
      <c r="FK34" s="17"/>
      <c r="FL34" s="17">
        <v>3500</v>
      </c>
      <c r="FM34" s="17">
        <v>3000</v>
      </c>
      <c r="FN34" s="17">
        <v>3000</v>
      </c>
      <c r="FO34" s="17">
        <v>3000</v>
      </c>
      <c r="FP34" s="17">
        <v>3000</v>
      </c>
      <c r="FQ34" s="17">
        <v>3000</v>
      </c>
      <c r="FR34" s="17">
        <v>3000</v>
      </c>
      <c r="FS34" s="17">
        <v>3500</v>
      </c>
      <c r="FT34" s="17">
        <v>3000</v>
      </c>
      <c r="FU34" s="17">
        <v>3000</v>
      </c>
      <c r="FV34" s="17">
        <v>3000</v>
      </c>
      <c r="FW34" s="17">
        <v>3000</v>
      </c>
      <c r="FX34" s="17">
        <v>3000</v>
      </c>
      <c r="FY34" s="17"/>
      <c r="FZ34" s="17">
        <v>3500</v>
      </c>
      <c r="GA34" s="17">
        <v>3000</v>
      </c>
      <c r="GB34" s="17">
        <v>3000</v>
      </c>
      <c r="GC34" s="17">
        <v>3000</v>
      </c>
      <c r="GD34" s="17">
        <v>3000</v>
      </c>
      <c r="GE34" s="17">
        <v>3000</v>
      </c>
      <c r="GF34" s="17"/>
      <c r="GG34" s="17">
        <v>3500</v>
      </c>
      <c r="GH34" s="17">
        <v>3000</v>
      </c>
      <c r="GI34" s="17">
        <v>3000</v>
      </c>
      <c r="GJ34" s="17">
        <v>3000</v>
      </c>
      <c r="GK34" s="17">
        <v>3000</v>
      </c>
      <c r="GL34" s="17">
        <v>3000</v>
      </c>
      <c r="GM34" s="17"/>
      <c r="GN34" s="17">
        <v>3500</v>
      </c>
    </row>
    <row r="35" spans="1:196" ht="15.95" hidden="1" customHeight="1">
      <c r="A35" s="1"/>
      <c r="B35" s="227"/>
      <c r="C35" s="231"/>
      <c r="D35" s="19" t="s">
        <v>19</v>
      </c>
      <c r="E35" s="75"/>
      <c r="F35" s="75"/>
      <c r="G35" s="75"/>
      <c r="H35" s="75"/>
      <c r="I35" s="75"/>
      <c r="J35" s="75"/>
      <c r="K35" s="15"/>
      <c r="L35" s="18">
        <v>0</v>
      </c>
      <c r="M35" s="16">
        <v>3843</v>
      </c>
      <c r="N35" s="16">
        <v>1296</v>
      </c>
      <c r="O35" s="17">
        <f>+O34*0.7</f>
        <v>0</v>
      </c>
      <c r="P35" s="16">
        <v>907</v>
      </c>
      <c r="Q35" s="16">
        <v>1332</v>
      </c>
      <c r="R35" s="16">
        <v>1190</v>
      </c>
      <c r="S35" s="16">
        <v>2851</v>
      </c>
      <c r="T35" s="16">
        <v>1861</v>
      </c>
      <c r="U35" s="16">
        <v>807</v>
      </c>
      <c r="V35" s="16">
        <f>+V34*0.7</f>
        <v>0</v>
      </c>
      <c r="W35" s="16">
        <v>2452</v>
      </c>
      <c r="X35" s="65">
        <v>362</v>
      </c>
      <c r="Y35" s="65">
        <v>0</v>
      </c>
      <c r="Z35" s="16">
        <v>1511</v>
      </c>
      <c r="AA35" s="16">
        <v>4247</v>
      </c>
      <c r="AB35" s="16">
        <v>3529</v>
      </c>
      <c r="AC35" s="17">
        <f>+AC34*0.7</f>
        <v>0</v>
      </c>
      <c r="AD35" s="16">
        <v>2392</v>
      </c>
      <c r="AE35" s="16">
        <v>2383</v>
      </c>
      <c r="AF35" s="16">
        <v>2423</v>
      </c>
      <c r="AG35" s="65">
        <v>1135</v>
      </c>
      <c r="AH35" s="17"/>
      <c r="AI35" s="17"/>
      <c r="AJ35" s="17">
        <f>+AJ34*0.7</f>
        <v>0</v>
      </c>
      <c r="AK35" s="17"/>
      <c r="AL35" s="16">
        <v>3908</v>
      </c>
      <c r="AM35" s="16">
        <v>4986</v>
      </c>
      <c r="AN35" s="65">
        <f>+AN34*0.7</f>
        <v>0</v>
      </c>
      <c r="AO35" s="17"/>
      <c r="AP35" s="17"/>
      <c r="AQ35" s="17">
        <f>+AQ34*0.7</f>
        <v>0</v>
      </c>
      <c r="AR35" s="16">
        <v>3505</v>
      </c>
      <c r="AS35" s="16">
        <v>3501</v>
      </c>
      <c r="AT35" s="16">
        <v>3180</v>
      </c>
      <c r="AU35" s="16">
        <v>2256</v>
      </c>
      <c r="AV35" s="16">
        <v>3500</v>
      </c>
      <c r="AW35" s="16">
        <v>3500</v>
      </c>
      <c r="AX35" s="16">
        <v>0</v>
      </c>
      <c r="AY35" s="16">
        <v>7847</v>
      </c>
      <c r="AZ35" s="16">
        <v>2156</v>
      </c>
      <c r="BA35" s="16">
        <v>0</v>
      </c>
      <c r="BB35" s="17">
        <f t="shared" ref="BB35:BM35" si="54">+BB34*0.7</f>
        <v>0</v>
      </c>
      <c r="BC35" s="17">
        <f t="shared" si="54"/>
        <v>0</v>
      </c>
      <c r="BD35" s="18">
        <f t="shared" si="54"/>
        <v>0</v>
      </c>
      <c r="BE35" s="18">
        <f t="shared" si="54"/>
        <v>0</v>
      </c>
      <c r="BF35" s="18">
        <f t="shared" si="54"/>
        <v>0</v>
      </c>
      <c r="BG35" s="18">
        <f t="shared" si="54"/>
        <v>0</v>
      </c>
      <c r="BH35" s="18">
        <f t="shared" si="54"/>
        <v>0</v>
      </c>
      <c r="BI35" s="18">
        <f t="shared" si="54"/>
        <v>0</v>
      </c>
      <c r="BJ35" s="18">
        <f t="shared" si="54"/>
        <v>0</v>
      </c>
      <c r="BK35" s="18">
        <f t="shared" si="54"/>
        <v>0</v>
      </c>
      <c r="BL35" s="18">
        <f t="shared" si="54"/>
        <v>0</v>
      </c>
      <c r="BM35" s="17">
        <f t="shared" si="54"/>
        <v>0</v>
      </c>
      <c r="BN35" s="16">
        <v>1140</v>
      </c>
      <c r="BO35" s="16">
        <v>2258</v>
      </c>
      <c r="BP35" s="16">
        <v>2341</v>
      </c>
      <c r="BQ35" s="16">
        <v>2793</v>
      </c>
      <c r="BR35" s="65">
        <v>2114</v>
      </c>
      <c r="BS35" s="65">
        <f>+BS34*0.7</f>
        <v>0</v>
      </c>
      <c r="BT35" s="16">
        <v>2192</v>
      </c>
      <c r="BU35" s="16">
        <v>1846</v>
      </c>
      <c r="BV35" s="16">
        <v>3148</v>
      </c>
      <c r="BW35" s="16">
        <v>3000</v>
      </c>
      <c r="BX35" s="65">
        <v>2258</v>
      </c>
      <c r="BY35" s="16">
        <f>+BY34*0.7</f>
        <v>0</v>
      </c>
      <c r="BZ35" s="16">
        <v>2962</v>
      </c>
      <c r="CA35" s="16">
        <v>2053</v>
      </c>
      <c r="CB35" s="16">
        <v>1777</v>
      </c>
      <c r="CC35" s="16">
        <v>3342</v>
      </c>
      <c r="CD35" s="16">
        <v>3006</v>
      </c>
      <c r="CE35" s="16">
        <v>2291</v>
      </c>
      <c r="CF35" s="16">
        <v>2082</v>
      </c>
      <c r="CG35" s="65">
        <v>1213</v>
      </c>
      <c r="CH35" s="16">
        <v>0</v>
      </c>
      <c r="CI35" s="16">
        <v>3441</v>
      </c>
      <c r="CJ35" s="16">
        <v>3000</v>
      </c>
      <c r="CK35" s="16">
        <v>4232</v>
      </c>
      <c r="CL35" s="16">
        <v>2595</v>
      </c>
      <c r="CM35" s="65">
        <v>698</v>
      </c>
      <c r="CN35" s="65">
        <v>567</v>
      </c>
      <c r="CO35" s="65">
        <v>1955</v>
      </c>
      <c r="CP35" s="16">
        <v>3400</v>
      </c>
      <c r="CQ35" s="16">
        <v>4506</v>
      </c>
      <c r="CR35" s="16">
        <v>3334</v>
      </c>
      <c r="CS35" s="16">
        <v>4019</v>
      </c>
      <c r="CT35" s="16">
        <v>3166</v>
      </c>
      <c r="CU35" s="16">
        <v>4572</v>
      </c>
      <c r="CV35" s="16">
        <v>3939</v>
      </c>
      <c r="CW35" s="16">
        <v>2703</v>
      </c>
      <c r="CX35" s="16">
        <v>4243</v>
      </c>
      <c r="CY35" s="65">
        <v>2210</v>
      </c>
      <c r="CZ35" s="65">
        <v>1840</v>
      </c>
      <c r="DA35" s="65">
        <v>2996</v>
      </c>
      <c r="DB35" s="65">
        <v>3860</v>
      </c>
      <c r="DC35" s="65">
        <v>3046</v>
      </c>
      <c r="DD35" s="65">
        <v>3799</v>
      </c>
      <c r="DE35" s="65">
        <v>2462</v>
      </c>
      <c r="DF35" s="16">
        <v>3812</v>
      </c>
      <c r="DG35" s="16">
        <v>4694</v>
      </c>
      <c r="DH35" s="16">
        <v>4516</v>
      </c>
      <c r="DI35" s="16">
        <v>4500</v>
      </c>
      <c r="DJ35" s="16">
        <v>3511</v>
      </c>
      <c r="DK35" s="16">
        <v>4500</v>
      </c>
      <c r="DL35" s="16">
        <v>4552</v>
      </c>
      <c r="DM35" s="16">
        <v>4488</v>
      </c>
      <c r="DN35" s="16">
        <v>3300</v>
      </c>
      <c r="DO35" s="16">
        <v>3527</v>
      </c>
      <c r="DP35" s="16">
        <v>3980</v>
      </c>
      <c r="DQ35" s="16">
        <v>4853</v>
      </c>
      <c r="DR35" s="16">
        <v>3769</v>
      </c>
      <c r="DS35" s="16">
        <v>814</v>
      </c>
      <c r="DT35" s="17">
        <f t="shared" ref="DT35:DX35" si="55">+DT34*0.7</f>
        <v>3150</v>
      </c>
      <c r="DU35" s="17">
        <f t="shared" si="55"/>
        <v>3150</v>
      </c>
      <c r="DV35" s="189">
        <f t="shared" si="55"/>
        <v>1400</v>
      </c>
      <c r="DW35" s="18"/>
      <c r="DX35" s="189">
        <f t="shared" si="55"/>
        <v>1400</v>
      </c>
      <c r="DY35" s="17">
        <f t="shared" ref="DY35:EJ35" si="56">+DY34*0.7</f>
        <v>2100</v>
      </c>
      <c r="DZ35" s="189">
        <f t="shared" si="56"/>
        <v>1400</v>
      </c>
      <c r="EA35" s="18">
        <f t="shared" si="56"/>
        <v>0</v>
      </c>
      <c r="EB35" s="18">
        <f t="shared" si="56"/>
        <v>0</v>
      </c>
      <c r="EC35" s="17">
        <f t="shared" si="56"/>
        <v>3150</v>
      </c>
      <c r="ED35" s="17">
        <f t="shared" si="56"/>
        <v>3150</v>
      </c>
      <c r="EE35" s="17">
        <f t="shared" si="56"/>
        <v>3150</v>
      </c>
      <c r="EF35" s="17">
        <f t="shared" si="56"/>
        <v>3150</v>
      </c>
      <c r="EG35" s="17">
        <f t="shared" si="56"/>
        <v>3150</v>
      </c>
      <c r="EH35" s="17">
        <f t="shared" si="56"/>
        <v>3150</v>
      </c>
      <c r="EI35" s="17">
        <f t="shared" si="56"/>
        <v>3150</v>
      </c>
      <c r="EJ35" s="17">
        <f t="shared" si="56"/>
        <v>3150</v>
      </c>
      <c r="EK35" s="17">
        <f t="shared" ref="EK35:FE35" si="57">+EK34*0.7</f>
        <v>3150</v>
      </c>
      <c r="EL35" s="17">
        <f t="shared" si="57"/>
        <v>3150</v>
      </c>
      <c r="EM35" s="17">
        <f t="shared" si="57"/>
        <v>3150</v>
      </c>
      <c r="EN35" s="17">
        <f t="shared" si="57"/>
        <v>3150</v>
      </c>
      <c r="EO35" s="17">
        <f t="shared" si="57"/>
        <v>3150</v>
      </c>
      <c r="EP35" s="17">
        <f t="shared" si="57"/>
        <v>3150</v>
      </c>
      <c r="EQ35" s="17">
        <f t="shared" si="57"/>
        <v>3150</v>
      </c>
      <c r="ER35" s="17">
        <f t="shared" si="57"/>
        <v>3150</v>
      </c>
      <c r="ES35" s="17">
        <f t="shared" si="57"/>
        <v>3150</v>
      </c>
      <c r="ET35" s="17">
        <f t="shared" si="57"/>
        <v>3150</v>
      </c>
      <c r="EU35" s="17">
        <f t="shared" si="57"/>
        <v>3150</v>
      </c>
      <c r="EV35" s="17">
        <f t="shared" si="57"/>
        <v>3150</v>
      </c>
      <c r="EW35" s="17">
        <f t="shared" si="57"/>
        <v>3150</v>
      </c>
      <c r="EX35" s="17">
        <f t="shared" si="57"/>
        <v>3150</v>
      </c>
      <c r="EY35" s="17">
        <f t="shared" si="57"/>
        <v>3150</v>
      </c>
      <c r="EZ35" s="17">
        <f t="shared" si="57"/>
        <v>3150</v>
      </c>
      <c r="FA35" s="17">
        <f t="shared" si="57"/>
        <v>3150</v>
      </c>
      <c r="FB35" s="17">
        <f t="shared" si="57"/>
        <v>3150</v>
      </c>
      <c r="FC35" s="17">
        <f t="shared" si="57"/>
        <v>3150</v>
      </c>
      <c r="FD35" s="17">
        <f t="shared" si="57"/>
        <v>0</v>
      </c>
      <c r="FE35" s="17">
        <f t="shared" si="57"/>
        <v>2450</v>
      </c>
      <c r="FF35" s="17">
        <f t="shared" ref="FF35:FL35" si="58">+FF34*0.7</f>
        <v>2100</v>
      </c>
      <c r="FG35" s="17">
        <f t="shared" si="58"/>
        <v>2100</v>
      </c>
      <c r="FH35" s="17">
        <f t="shared" si="58"/>
        <v>2100</v>
      </c>
      <c r="FI35" s="17">
        <f t="shared" si="58"/>
        <v>2100</v>
      </c>
      <c r="FJ35" s="17">
        <f t="shared" si="58"/>
        <v>2100</v>
      </c>
      <c r="FK35" s="17">
        <f t="shared" si="58"/>
        <v>0</v>
      </c>
      <c r="FL35" s="17">
        <f t="shared" si="58"/>
        <v>2450</v>
      </c>
      <c r="FM35" s="17">
        <f t="shared" ref="FM35:FS35" si="59">+FM34*0.7</f>
        <v>2100</v>
      </c>
      <c r="FN35" s="17">
        <f t="shared" si="59"/>
        <v>2100</v>
      </c>
      <c r="FO35" s="17">
        <f t="shared" si="59"/>
        <v>2100</v>
      </c>
      <c r="FP35" s="17">
        <f t="shared" si="59"/>
        <v>2100</v>
      </c>
      <c r="FQ35" s="17">
        <f t="shared" si="59"/>
        <v>2100</v>
      </c>
      <c r="FR35" s="17">
        <f t="shared" si="59"/>
        <v>2100</v>
      </c>
      <c r="FS35" s="17">
        <f t="shared" si="59"/>
        <v>2450</v>
      </c>
      <c r="FT35" s="17">
        <f t="shared" ref="FT35:GN35" si="60">+FT34*0.7</f>
        <v>2100</v>
      </c>
      <c r="FU35" s="17">
        <f t="shared" si="60"/>
        <v>2100</v>
      </c>
      <c r="FV35" s="17">
        <f t="shared" si="60"/>
        <v>2100</v>
      </c>
      <c r="FW35" s="17">
        <f t="shared" si="60"/>
        <v>2100</v>
      </c>
      <c r="FX35" s="17">
        <f t="shared" si="60"/>
        <v>2100</v>
      </c>
      <c r="FY35" s="17">
        <f t="shared" si="60"/>
        <v>0</v>
      </c>
      <c r="FZ35" s="17">
        <f t="shared" si="60"/>
        <v>2450</v>
      </c>
      <c r="GA35" s="17">
        <f t="shared" si="60"/>
        <v>2100</v>
      </c>
      <c r="GB35" s="17">
        <f t="shared" si="60"/>
        <v>2100</v>
      </c>
      <c r="GC35" s="17">
        <f t="shared" si="60"/>
        <v>2100</v>
      </c>
      <c r="GD35" s="17">
        <f t="shared" si="60"/>
        <v>2100</v>
      </c>
      <c r="GE35" s="17">
        <f t="shared" si="60"/>
        <v>2100</v>
      </c>
      <c r="GF35" s="17">
        <f t="shared" si="60"/>
        <v>0</v>
      </c>
      <c r="GG35" s="17">
        <f t="shared" si="60"/>
        <v>2450</v>
      </c>
      <c r="GH35" s="17">
        <f t="shared" si="60"/>
        <v>2100</v>
      </c>
      <c r="GI35" s="17">
        <f t="shared" si="60"/>
        <v>2100</v>
      </c>
      <c r="GJ35" s="17">
        <f t="shared" si="60"/>
        <v>2100</v>
      </c>
      <c r="GK35" s="17">
        <f t="shared" si="60"/>
        <v>2100</v>
      </c>
      <c r="GL35" s="17">
        <f t="shared" si="60"/>
        <v>2100</v>
      </c>
      <c r="GM35" s="17">
        <f t="shared" si="60"/>
        <v>0</v>
      </c>
      <c r="GN35" s="17">
        <f t="shared" si="60"/>
        <v>2450</v>
      </c>
    </row>
    <row r="36" spans="1:196" ht="15.95" hidden="1" customHeight="1">
      <c r="A36" s="1"/>
      <c r="B36" s="227"/>
      <c r="C36" s="231" t="s">
        <v>13</v>
      </c>
      <c r="D36" s="38" t="s">
        <v>14</v>
      </c>
      <c r="E36" s="76"/>
      <c r="F36" s="76"/>
      <c r="G36" s="76"/>
      <c r="H36" s="76"/>
      <c r="I36" s="76"/>
      <c r="J36" s="76"/>
      <c r="K36" s="39"/>
      <c r="L36" s="108">
        <v>12000</v>
      </c>
      <c r="M36" s="40">
        <f t="shared" ref="M36:U36" si="61">+L36+M29-M34</f>
        <v>8157</v>
      </c>
      <c r="N36" s="40">
        <f t="shared" si="61"/>
        <v>6861</v>
      </c>
      <c r="O36" s="40">
        <f t="shared" si="61"/>
        <v>6861</v>
      </c>
      <c r="P36" s="40">
        <f t="shared" si="61"/>
        <v>10354</v>
      </c>
      <c r="Q36" s="40">
        <f t="shared" si="61"/>
        <v>12622</v>
      </c>
      <c r="R36" s="40">
        <f t="shared" si="61"/>
        <v>15732</v>
      </c>
      <c r="S36" s="40">
        <f t="shared" si="61"/>
        <v>17581</v>
      </c>
      <c r="T36" s="40">
        <f t="shared" si="61"/>
        <v>19170</v>
      </c>
      <c r="U36" s="40">
        <f t="shared" si="61"/>
        <v>18363</v>
      </c>
      <c r="V36" s="40">
        <f>+U36+V29-V34-4000</f>
        <v>14363</v>
      </c>
      <c r="W36" s="40">
        <f t="shared" ref="W36:AB36" si="62">+V36+W29-W34</f>
        <v>11911</v>
      </c>
      <c r="X36" s="40">
        <f t="shared" si="62"/>
        <v>11549</v>
      </c>
      <c r="Y36" s="40">
        <f t="shared" si="62"/>
        <v>10038</v>
      </c>
      <c r="Z36" s="40">
        <f t="shared" si="62"/>
        <v>13050</v>
      </c>
      <c r="AA36" s="40">
        <f t="shared" si="62"/>
        <v>13441</v>
      </c>
      <c r="AB36" s="40">
        <f t="shared" si="62"/>
        <v>13813</v>
      </c>
      <c r="AC36" s="40">
        <f>+AB36+AC29-AC34</f>
        <v>13813</v>
      </c>
      <c r="AD36" s="40">
        <f t="shared" ref="AD36:CO36" si="63">+AC36+AD29-AD34</f>
        <v>12420</v>
      </c>
      <c r="AE36" s="40">
        <f t="shared" si="63"/>
        <v>10037</v>
      </c>
      <c r="AF36" s="40">
        <f t="shared" si="63"/>
        <v>7614</v>
      </c>
      <c r="AG36" s="40">
        <f t="shared" si="63"/>
        <v>10057</v>
      </c>
      <c r="AH36" s="40">
        <f>+AG36+AH29-AH34-4000</f>
        <v>8913</v>
      </c>
      <c r="AI36" s="40">
        <f>+AH36+AI29-AI34</f>
        <v>11933</v>
      </c>
      <c r="AJ36" s="40">
        <f t="shared" si="63"/>
        <v>11933</v>
      </c>
      <c r="AK36" s="40">
        <f t="shared" si="63"/>
        <v>9754</v>
      </c>
      <c r="AL36" s="40">
        <f>+AK36+AL29-AL34-2000</f>
        <v>5614</v>
      </c>
      <c r="AM36" s="40">
        <f t="shared" si="63"/>
        <v>6527</v>
      </c>
      <c r="AN36" s="40">
        <f t="shared" si="63"/>
        <v>11627</v>
      </c>
      <c r="AO36" s="40">
        <f>+AN36+AO29-AO34+5000</f>
        <v>20721</v>
      </c>
      <c r="AP36" s="40">
        <f t="shared" si="63"/>
        <v>24365</v>
      </c>
      <c r="AQ36" s="40">
        <f t="shared" si="63"/>
        <v>24365</v>
      </c>
      <c r="AR36" s="40">
        <f t="shared" si="63"/>
        <v>22612</v>
      </c>
      <c r="AS36" s="40">
        <f t="shared" si="63"/>
        <v>20013</v>
      </c>
      <c r="AT36" s="40">
        <f t="shared" si="63"/>
        <v>18769</v>
      </c>
      <c r="AU36" s="40">
        <f t="shared" si="63"/>
        <v>19313</v>
      </c>
      <c r="AV36" s="40">
        <f t="shared" si="63"/>
        <v>20291</v>
      </c>
      <c r="AW36" s="40">
        <f t="shared" si="63"/>
        <v>19859</v>
      </c>
      <c r="AX36" s="40">
        <f t="shared" si="63"/>
        <v>15433</v>
      </c>
      <c r="AY36" s="40">
        <f t="shared" si="63"/>
        <v>13766</v>
      </c>
      <c r="AZ36" s="40">
        <f t="shared" si="63"/>
        <v>11610</v>
      </c>
      <c r="BA36" s="40">
        <f t="shared" si="63"/>
        <v>13582</v>
      </c>
      <c r="BB36" s="40">
        <f t="shared" si="63"/>
        <v>15582</v>
      </c>
      <c r="BC36" s="40">
        <f>+BB36+BC29-BC34-2500</f>
        <v>13082</v>
      </c>
      <c r="BD36" s="108">
        <f t="shared" si="63"/>
        <v>13082</v>
      </c>
      <c r="BE36" s="108">
        <f t="shared" si="63"/>
        <v>13082</v>
      </c>
      <c r="BF36" s="108">
        <f t="shared" si="63"/>
        <v>13082</v>
      </c>
      <c r="BG36" s="108">
        <f t="shared" si="63"/>
        <v>13082</v>
      </c>
      <c r="BH36" s="108">
        <f t="shared" si="63"/>
        <v>13082</v>
      </c>
      <c r="BI36" s="108">
        <f t="shared" si="63"/>
        <v>13082</v>
      </c>
      <c r="BJ36" s="108">
        <f t="shared" si="63"/>
        <v>13082</v>
      </c>
      <c r="BK36" s="108">
        <f t="shared" si="63"/>
        <v>13082</v>
      </c>
      <c r="BL36" s="108">
        <f t="shared" si="63"/>
        <v>13082</v>
      </c>
      <c r="BM36" s="40">
        <f t="shared" si="63"/>
        <v>18062</v>
      </c>
      <c r="BN36" s="40">
        <f t="shared" si="63"/>
        <v>23062</v>
      </c>
      <c r="BO36" s="40">
        <f t="shared" si="63"/>
        <v>26692</v>
      </c>
      <c r="BP36" s="40">
        <f t="shared" si="63"/>
        <v>24351</v>
      </c>
      <c r="BQ36" s="40">
        <f t="shared" si="63"/>
        <v>21558</v>
      </c>
      <c r="BR36" s="40">
        <f t="shared" si="63"/>
        <v>19444</v>
      </c>
      <c r="BS36" s="40">
        <f>+BR36+BS29-BS34-5000</f>
        <v>16444</v>
      </c>
      <c r="BT36" s="40">
        <f t="shared" si="63"/>
        <v>19302</v>
      </c>
      <c r="BU36" s="40">
        <f t="shared" si="63"/>
        <v>21606</v>
      </c>
      <c r="BV36" s="40">
        <f t="shared" si="63"/>
        <v>17478</v>
      </c>
      <c r="BW36" s="40">
        <f t="shared" si="63"/>
        <v>14371</v>
      </c>
      <c r="BX36" s="40">
        <f t="shared" si="63"/>
        <v>13200</v>
      </c>
      <c r="BY36" s="40">
        <f t="shared" si="63"/>
        <v>13200</v>
      </c>
      <c r="BZ36" s="40">
        <f>+BY36+BZ29-BZ34-3000</f>
        <v>7238</v>
      </c>
      <c r="CA36" s="40">
        <f t="shared" si="63"/>
        <v>7185</v>
      </c>
      <c r="CB36" s="40">
        <f t="shared" si="63"/>
        <v>9208</v>
      </c>
      <c r="CC36" s="40">
        <f t="shared" si="63"/>
        <v>10816</v>
      </c>
      <c r="CD36" s="40">
        <f t="shared" si="63"/>
        <v>12710</v>
      </c>
      <c r="CE36" s="40">
        <f t="shared" si="63"/>
        <v>15119</v>
      </c>
      <c r="CF36" s="40">
        <f t="shared" si="63"/>
        <v>17337</v>
      </c>
      <c r="CG36" s="40">
        <f>+CF36+CG29-CG34-3000</f>
        <v>13124</v>
      </c>
      <c r="CH36" s="40">
        <f t="shared" si="63"/>
        <v>16269</v>
      </c>
      <c r="CI36" s="40">
        <f t="shared" si="63"/>
        <v>16830</v>
      </c>
      <c r="CJ36" s="40">
        <f t="shared" si="63"/>
        <v>14213</v>
      </c>
      <c r="CK36" s="40">
        <f t="shared" si="63"/>
        <v>10601</v>
      </c>
      <c r="CL36" s="40">
        <f t="shared" si="63"/>
        <v>8006</v>
      </c>
      <c r="CM36" s="40">
        <f t="shared" si="63"/>
        <v>10408</v>
      </c>
      <c r="CN36" s="40">
        <f t="shared" si="63"/>
        <v>13241</v>
      </c>
      <c r="CO36" s="40">
        <f t="shared" si="63"/>
        <v>16336</v>
      </c>
      <c r="CP36" s="40">
        <f t="shared" ref="CP36:CZ36" si="64">+CO36+CP29-CP34</f>
        <v>14397</v>
      </c>
      <c r="CQ36" s="40">
        <f t="shared" si="64"/>
        <v>15484</v>
      </c>
      <c r="CR36" s="40">
        <f t="shared" si="64"/>
        <v>14093</v>
      </c>
      <c r="CS36" s="40">
        <f t="shared" si="64"/>
        <v>13727</v>
      </c>
      <c r="CT36" s="202">
        <f t="shared" si="64"/>
        <v>15511</v>
      </c>
      <c r="CU36" s="40">
        <f t="shared" si="64"/>
        <v>14719</v>
      </c>
      <c r="CV36" s="40">
        <f t="shared" si="64"/>
        <v>15730</v>
      </c>
      <c r="CW36" s="40">
        <f t="shared" si="64"/>
        <v>17987</v>
      </c>
      <c r="CX36" s="40">
        <f t="shared" si="64"/>
        <v>18694</v>
      </c>
      <c r="CY36" s="40">
        <f t="shared" si="64"/>
        <v>20734</v>
      </c>
      <c r="CZ36" s="40">
        <f t="shared" si="64"/>
        <v>23094</v>
      </c>
      <c r="DA36" s="40">
        <f t="shared" ref="DA36:EF36" si="65">+CZ36+DA29-DA34</f>
        <v>24448</v>
      </c>
      <c r="DB36" s="40">
        <f t="shared" si="65"/>
        <v>24588</v>
      </c>
      <c r="DC36" s="40">
        <f t="shared" si="65"/>
        <v>25614</v>
      </c>
      <c r="DD36" s="40">
        <f t="shared" si="65"/>
        <v>26475</v>
      </c>
      <c r="DE36" s="40">
        <f t="shared" si="65"/>
        <v>28096</v>
      </c>
      <c r="DF36" s="40">
        <f t="shared" si="65"/>
        <v>28525</v>
      </c>
      <c r="DG36" s="40">
        <f t="shared" si="65"/>
        <v>25195</v>
      </c>
      <c r="DH36" s="40">
        <f t="shared" si="65"/>
        <v>24891</v>
      </c>
      <c r="DI36" s="40">
        <f>+DH36+DI29-DI34-4000</f>
        <v>20764</v>
      </c>
      <c r="DJ36" s="40">
        <f t="shared" si="65"/>
        <v>20803</v>
      </c>
      <c r="DK36" s="40">
        <f t="shared" si="65"/>
        <v>21963</v>
      </c>
      <c r="DL36" s="40">
        <f t="shared" si="65"/>
        <v>22801</v>
      </c>
      <c r="DM36" s="40">
        <f t="shared" si="65"/>
        <v>22980</v>
      </c>
      <c r="DN36" s="40">
        <f t="shared" si="65"/>
        <v>23306</v>
      </c>
      <c r="DO36" s="40">
        <f t="shared" si="65"/>
        <v>25279</v>
      </c>
      <c r="DP36" s="40">
        <f t="shared" si="65"/>
        <v>25749</v>
      </c>
      <c r="DQ36" s="40">
        <f t="shared" si="65"/>
        <v>26220</v>
      </c>
      <c r="DR36" s="40">
        <f t="shared" si="65"/>
        <v>24177</v>
      </c>
      <c r="DS36" s="40">
        <f t="shared" si="65"/>
        <v>24325</v>
      </c>
      <c r="DT36" s="40">
        <f t="shared" si="65"/>
        <v>24725</v>
      </c>
      <c r="DU36" s="40">
        <f t="shared" si="65"/>
        <v>25125</v>
      </c>
      <c r="DV36" s="190">
        <f t="shared" si="65"/>
        <v>25525</v>
      </c>
      <c r="DW36" s="108">
        <f t="shared" si="65"/>
        <v>25525</v>
      </c>
      <c r="DX36" s="190">
        <f t="shared" si="65"/>
        <v>25925</v>
      </c>
      <c r="DY36" s="40">
        <f t="shared" si="65"/>
        <v>27825</v>
      </c>
      <c r="DZ36" s="190">
        <f t="shared" si="65"/>
        <v>28225</v>
      </c>
      <c r="EA36" s="108">
        <f t="shared" si="65"/>
        <v>28225</v>
      </c>
      <c r="EB36" s="108">
        <f t="shared" si="65"/>
        <v>28225</v>
      </c>
      <c r="EC36" s="40">
        <f t="shared" si="65"/>
        <v>28625</v>
      </c>
      <c r="ED36" s="40">
        <f t="shared" si="65"/>
        <v>29025</v>
      </c>
      <c r="EE36" s="40">
        <f t="shared" si="65"/>
        <v>29425</v>
      </c>
      <c r="EF36" s="40">
        <f t="shared" si="65"/>
        <v>29825</v>
      </c>
      <c r="EG36" s="40">
        <f t="shared" ref="EG36:FL36" si="66">+EF36+EG29-EG34</f>
        <v>30225</v>
      </c>
      <c r="EH36" s="40">
        <f t="shared" si="66"/>
        <v>30625</v>
      </c>
      <c r="EI36" s="40">
        <f t="shared" si="66"/>
        <v>31025</v>
      </c>
      <c r="EJ36" s="40">
        <f t="shared" si="66"/>
        <v>31425</v>
      </c>
      <c r="EK36" s="40">
        <f t="shared" si="66"/>
        <v>31825</v>
      </c>
      <c r="EL36" s="40">
        <f t="shared" si="66"/>
        <v>32225</v>
      </c>
      <c r="EM36" s="40">
        <f t="shared" si="66"/>
        <v>32625</v>
      </c>
      <c r="EN36" s="40">
        <f t="shared" si="66"/>
        <v>28125</v>
      </c>
      <c r="EO36" s="40">
        <f t="shared" si="66"/>
        <v>23625</v>
      </c>
      <c r="EP36" s="40">
        <f t="shared" si="66"/>
        <v>19125</v>
      </c>
      <c r="EQ36" s="40">
        <f t="shared" si="66"/>
        <v>19525</v>
      </c>
      <c r="ER36" s="40">
        <f t="shared" si="66"/>
        <v>19925</v>
      </c>
      <c r="ES36" s="40">
        <f t="shared" si="66"/>
        <v>20325</v>
      </c>
      <c r="ET36" s="40">
        <f t="shared" si="66"/>
        <v>20725</v>
      </c>
      <c r="EU36" s="40">
        <f t="shared" si="66"/>
        <v>16225</v>
      </c>
      <c r="EV36" s="40">
        <f t="shared" si="66"/>
        <v>11725</v>
      </c>
      <c r="EW36" s="40">
        <f t="shared" si="66"/>
        <v>7225</v>
      </c>
      <c r="EX36" s="40">
        <f t="shared" si="66"/>
        <v>7625</v>
      </c>
      <c r="EY36" s="40">
        <f t="shared" si="66"/>
        <v>8025</v>
      </c>
      <c r="EZ36" s="40">
        <f t="shared" si="66"/>
        <v>8425</v>
      </c>
      <c r="FA36" s="40">
        <f t="shared" si="66"/>
        <v>8825</v>
      </c>
      <c r="FB36" s="40">
        <f t="shared" si="66"/>
        <v>4325</v>
      </c>
      <c r="FC36" s="40">
        <f t="shared" si="66"/>
        <v>-175</v>
      </c>
      <c r="FD36" s="40">
        <f t="shared" si="66"/>
        <v>-175</v>
      </c>
      <c r="FE36" s="40">
        <f t="shared" si="66"/>
        <v>1225</v>
      </c>
      <c r="FF36" s="40">
        <f t="shared" si="66"/>
        <v>3125</v>
      </c>
      <c r="FG36" s="40">
        <f t="shared" si="66"/>
        <v>5025</v>
      </c>
      <c r="FH36" s="40">
        <f t="shared" si="66"/>
        <v>6925</v>
      </c>
      <c r="FI36" s="40">
        <f t="shared" si="66"/>
        <v>3925</v>
      </c>
      <c r="FJ36" s="40">
        <f t="shared" si="66"/>
        <v>925</v>
      </c>
      <c r="FK36" s="40">
        <f t="shared" si="66"/>
        <v>925</v>
      </c>
      <c r="FL36" s="40">
        <f t="shared" si="66"/>
        <v>2325</v>
      </c>
      <c r="FM36" s="40">
        <f t="shared" ref="FM36:GN36" si="67">+FL36+FM29-FM34</f>
        <v>4225</v>
      </c>
      <c r="FN36" s="40">
        <f t="shared" si="67"/>
        <v>6125</v>
      </c>
      <c r="FO36" s="40">
        <f t="shared" si="67"/>
        <v>8025</v>
      </c>
      <c r="FP36" s="40">
        <f t="shared" si="67"/>
        <v>5025</v>
      </c>
      <c r="FQ36" s="40">
        <f t="shared" si="67"/>
        <v>2025</v>
      </c>
      <c r="FR36" s="40">
        <f t="shared" si="67"/>
        <v>-975</v>
      </c>
      <c r="FS36" s="40">
        <f t="shared" si="67"/>
        <v>425</v>
      </c>
      <c r="FT36" s="40">
        <f t="shared" si="67"/>
        <v>2325</v>
      </c>
      <c r="FU36" s="40">
        <f t="shared" si="67"/>
        <v>4225</v>
      </c>
      <c r="FV36" s="40">
        <f t="shared" si="67"/>
        <v>6125</v>
      </c>
      <c r="FW36" s="40">
        <f t="shared" si="67"/>
        <v>3125</v>
      </c>
      <c r="FX36" s="40">
        <f t="shared" si="67"/>
        <v>125</v>
      </c>
      <c r="FY36" s="40">
        <f t="shared" si="67"/>
        <v>125</v>
      </c>
      <c r="FZ36" s="40">
        <f t="shared" si="67"/>
        <v>1525</v>
      </c>
      <c r="GA36" s="40">
        <f t="shared" si="67"/>
        <v>3425</v>
      </c>
      <c r="GB36" s="40">
        <f t="shared" si="67"/>
        <v>5325</v>
      </c>
      <c r="GC36" s="40">
        <f t="shared" si="67"/>
        <v>7225</v>
      </c>
      <c r="GD36" s="40">
        <f t="shared" si="67"/>
        <v>4225</v>
      </c>
      <c r="GE36" s="40">
        <f t="shared" si="67"/>
        <v>1225</v>
      </c>
      <c r="GF36" s="40">
        <f t="shared" si="67"/>
        <v>1225</v>
      </c>
      <c r="GG36" s="40">
        <f t="shared" si="67"/>
        <v>2625</v>
      </c>
      <c r="GH36" s="40">
        <f t="shared" si="67"/>
        <v>4525</v>
      </c>
      <c r="GI36" s="40">
        <f t="shared" si="67"/>
        <v>6425</v>
      </c>
      <c r="GJ36" s="40">
        <f t="shared" si="67"/>
        <v>8325</v>
      </c>
      <c r="GK36" s="40">
        <f t="shared" si="67"/>
        <v>5325</v>
      </c>
      <c r="GL36" s="40">
        <f t="shared" si="67"/>
        <v>2325</v>
      </c>
      <c r="GM36" s="40">
        <f t="shared" si="67"/>
        <v>2325</v>
      </c>
      <c r="GN36" s="40">
        <f t="shared" si="67"/>
        <v>3725</v>
      </c>
    </row>
    <row r="37" spans="1:196" ht="15.95" hidden="1" customHeight="1">
      <c r="A37" s="1"/>
      <c r="B37" s="227"/>
      <c r="C37" s="231"/>
      <c r="D37" s="19" t="s">
        <v>15</v>
      </c>
      <c r="E37" s="77"/>
      <c r="F37" s="77"/>
      <c r="G37" s="77"/>
      <c r="H37" s="77"/>
      <c r="I37" s="77"/>
      <c r="J37" s="77"/>
      <c r="K37" s="20"/>
      <c r="L37" s="21">
        <v>43483</v>
      </c>
      <c r="M37" s="21">
        <f t="shared" ref="M37:U37" si="68">+L37+M35-M39</f>
        <v>47326</v>
      </c>
      <c r="N37" s="21">
        <f t="shared" si="68"/>
        <v>48622</v>
      </c>
      <c r="O37" s="21">
        <f t="shared" si="68"/>
        <v>48622</v>
      </c>
      <c r="P37" s="21">
        <f t="shared" si="68"/>
        <v>49529</v>
      </c>
      <c r="Q37" s="21">
        <f t="shared" si="68"/>
        <v>50861</v>
      </c>
      <c r="R37" s="21">
        <f t="shared" si="68"/>
        <v>52051</v>
      </c>
      <c r="S37" s="21">
        <f t="shared" si="68"/>
        <v>54902</v>
      </c>
      <c r="T37" s="21">
        <f t="shared" si="68"/>
        <v>56763</v>
      </c>
      <c r="U37" s="21">
        <f t="shared" si="68"/>
        <v>57570</v>
      </c>
      <c r="V37" s="21">
        <f>+U37+V35-V39-1000</f>
        <v>56570</v>
      </c>
      <c r="W37" s="21">
        <f t="shared" ref="W37:AB37" si="69">+V37+W35-W39</f>
        <v>59022</v>
      </c>
      <c r="X37" s="21">
        <f t="shared" si="69"/>
        <v>59384</v>
      </c>
      <c r="Y37" s="21">
        <f t="shared" si="69"/>
        <v>59384</v>
      </c>
      <c r="Z37" s="21">
        <f t="shared" si="69"/>
        <v>60895</v>
      </c>
      <c r="AA37" s="21">
        <f t="shared" si="69"/>
        <v>65142</v>
      </c>
      <c r="AB37" s="21">
        <f t="shared" si="69"/>
        <v>68671</v>
      </c>
      <c r="AC37" s="21">
        <f>+AB37+AC35-AC39</f>
        <v>68671</v>
      </c>
      <c r="AD37" s="21">
        <f t="shared" ref="AD37:CK37" si="70">+AC37+AD35-AD39</f>
        <v>71063</v>
      </c>
      <c r="AE37" s="21">
        <f t="shared" si="70"/>
        <v>73446</v>
      </c>
      <c r="AF37" s="21">
        <f t="shared" si="70"/>
        <v>75869</v>
      </c>
      <c r="AG37" s="21">
        <f>+AF37+AG35-AG39</f>
        <v>25164</v>
      </c>
      <c r="AH37" s="21">
        <f>+AG37+AH35-AH39</f>
        <v>25164</v>
      </c>
      <c r="AI37" s="21">
        <f t="shared" si="70"/>
        <v>25164</v>
      </c>
      <c r="AJ37" s="21">
        <f t="shared" si="70"/>
        <v>25164</v>
      </c>
      <c r="AK37" s="21">
        <f t="shared" si="70"/>
        <v>25164</v>
      </c>
      <c r="AL37" s="21">
        <f t="shared" si="70"/>
        <v>29072</v>
      </c>
      <c r="AM37" s="21">
        <f t="shared" si="70"/>
        <v>34058</v>
      </c>
      <c r="AN37" s="21">
        <f t="shared" si="70"/>
        <v>34058</v>
      </c>
      <c r="AO37" s="21">
        <f t="shared" si="70"/>
        <v>34058</v>
      </c>
      <c r="AP37" s="21">
        <f t="shared" si="70"/>
        <v>34058</v>
      </c>
      <c r="AQ37" s="21">
        <f t="shared" si="70"/>
        <v>34058</v>
      </c>
      <c r="AR37" s="21">
        <f t="shared" si="70"/>
        <v>37563</v>
      </c>
      <c r="AS37" s="21">
        <f t="shared" si="70"/>
        <v>41064</v>
      </c>
      <c r="AT37" s="21">
        <f t="shared" si="70"/>
        <v>44244</v>
      </c>
      <c r="AU37" s="21">
        <f t="shared" si="70"/>
        <v>46500</v>
      </c>
      <c r="AV37" s="21">
        <f t="shared" si="70"/>
        <v>50000</v>
      </c>
      <c r="AW37" s="21">
        <f t="shared" si="70"/>
        <v>53500</v>
      </c>
      <c r="AX37" s="21">
        <f t="shared" si="70"/>
        <v>53500</v>
      </c>
      <c r="AY37" s="21">
        <f t="shared" si="70"/>
        <v>61347</v>
      </c>
      <c r="AZ37" s="21">
        <f t="shared" si="70"/>
        <v>63503</v>
      </c>
      <c r="BA37" s="21">
        <f t="shared" si="70"/>
        <v>63503</v>
      </c>
      <c r="BB37" s="21">
        <f t="shared" si="70"/>
        <v>63503</v>
      </c>
      <c r="BC37" s="21">
        <f t="shared" si="70"/>
        <v>63503</v>
      </c>
      <c r="BD37" s="22">
        <f t="shared" si="70"/>
        <v>63503</v>
      </c>
      <c r="BE37" s="22">
        <f t="shared" si="70"/>
        <v>63503</v>
      </c>
      <c r="BF37" s="22">
        <f t="shared" si="70"/>
        <v>63503</v>
      </c>
      <c r="BG37" s="22">
        <f t="shared" si="70"/>
        <v>63503</v>
      </c>
      <c r="BH37" s="22">
        <f t="shared" si="70"/>
        <v>63503</v>
      </c>
      <c r="BI37" s="22">
        <f t="shared" si="70"/>
        <v>63503</v>
      </c>
      <c r="BJ37" s="22">
        <f t="shared" si="70"/>
        <v>63503</v>
      </c>
      <c r="BK37" s="22">
        <f t="shared" si="70"/>
        <v>63503</v>
      </c>
      <c r="BL37" s="22">
        <f t="shared" si="70"/>
        <v>63503</v>
      </c>
      <c r="BM37" s="21">
        <f t="shared" si="70"/>
        <v>63503</v>
      </c>
      <c r="BN37" s="21">
        <f t="shared" si="70"/>
        <v>64643</v>
      </c>
      <c r="BO37" s="21">
        <f t="shared" si="70"/>
        <v>66901</v>
      </c>
      <c r="BP37" s="21">
        <f t="shared" si="70"/>
        <v>69242</v>
      </c>
      <c r="BQ37" s="21">
        <f t="shared" si="70"/>
        <v>72035</v>
      </c>
      <c r="BR37" s="21">
        <f t="shared" si="70"/>
        <v>22309</v>
      </c>
      <c r="BS37" s="21">
        <f>+BR37+BS35-BS39-2000</f>
        <v>20309</v>
      </c>
      <c r="BT37" s="21">
        <f t="shared" si="70"/>
        <v>22501</v>
      </c>
      <c r="BU37" s="21">
        <f t="shared" si="70"/>
        <v>24347</v>
      </c>
      <c r="BV37" s="21">
        <f t="shared" si="70"/>
        <v>27495</v>
      </c>
      <c r="BW37" s="21">
        <f t="shared" si="70"/>
        <v>30495</v>
      </c>
      <c r="BX37" s="21">
        <f t="shared" si="70"/>
        <v>32753</v>
      </c>
      <c r="BY37" s="21">
        <f t="shared" si="70"/>
        <v>32753</v>
      </c>
      <c r="BZ37" s="21">
        <f>+BY37+BZ35-BZ39+2000</f>
        <v>37715</v>
      </c>
      <c r="CA37" s="21">
        <f t="shared" si="70"/>
        <v>39768</v>
      </c>
      <c r="CB37" s="21">
        <f t="shared" si="70"/>
        <v>41545</v>
      </c>
      <c r="CC37" s="21">
        <f t="shared" si="70"/>
        <v>44887</v>
      </c>
      <c r="CD37" s="21">
        <f t="shared" si="70"/>
        <v>47893</v>
      </c>
      <c r="CE37" s="21">
        <f t="shared" si="70"/>
        <v>50184</v>
      </c>
      <c r="CF37" s="21">
        <f t="shared" si="70"/>
        <v>52266</v>
      </c>
      <c r="CG37" s="21">
        <f>+CF37+CG35-CG39</f>
        <v>53479</v>
      </c>
      <c r="CH37" s="21">
        <f t="shared" si="70"/>
        <v>53479</v>
      </c>
      <c r="CI37" s="21">
        <f t="shared" si="70"/>
        <v>56920</v>
      </c>
      <c r="CJ37" s="21">
        <f t="shared" si="70"/>
        <v>59920</v>
      </c>
      <c r="CK37" s="21">
        <f t="shared" si="70"/>
        <v>64152</v>
      </c>
      <c r="CL37" s="21">
        <f>+CK37+CL35-CL39-CL38</f>
        <v>66747</v>
      </c>
      <c r="CM37" s="21">
        <f>+CL37+CM35-CM39-CM38</f>
        <v>67445</v>
      </c>
      <c r="CN37" s="21">
        <f t="shared" ref="CN37:EX37" si="71">+CM37+CN35-CN39-CN38</f>
        <v>68012</v>
      </c>
      <c r="CO37" s="21">
        <f t="shared" si="71"/>
        <v>16207</v>
      </c>
      <c r="CP37" s="21">
        <f t="shared" si="71"/>
        <v>19607</v>
      </c>
      <c r="CQ37" s="21">
        <f t="shared" si="71"/>
        <v>24113</v>
      </c>
      <c r="CR37" s="21">
        <f t="shared" si="71"/>
        <v>27447</v>
      </c>
      <c r="CS37" s="21">
        <f t="shared" si="71"/>
        <v>31466</v>
      </c>
      <c r="CT37" s="21">
        <f t="shared" si="71"/>
        <v>34632</v>
      </c>
      <c r="CU37" s="21">
        <f>+CT37+CU35-CU39-CU38-2000</f>
        <v>37204</v>
      </c>
      <c r="CV37" s="21">
        <f t="shared" si="71"/>
        <v>41143</v>
      </c>
      <c r="CW37" s="21">
        <f t="shared" si="71"/>
        <v>41246</v>
      </c>
      <c r="CX37" s="21">
        <f t="shared" si="71"/>
        <v>45489</v>
      </c>
      <c r="CY37" s="21">
        <f t="shared" si="71"/>
        <v>47699</v>
      </c>
      <c r="CZ37" s="21">
        <f t="shared" si="71"/>
        <v>49539</v>
      </c>
      <c r="DA37" s="21">
        <f t="shared" si="71"/>
        <v>52535</v>
      </c>
      <c r="DB37" s="21">
        <f t="shared" si="71"/>
        <v>56395</v>
      </c>
      <c r="DC37" s="21">
        <f t="shared" si="71"/>
        <v>59441</v>
      </c>
      <c r="DD37" s="21">
        <f t="shared" si="71"/>
        <v>63240</v>
      </c>
      <c r="DE37" s="21">
        <f t="shared" si="71"/>
        <v>65702</v>
      </c>
      <c r="DF37" s="21">
        <f t="shared" si="71"/>
        <v>69514</v>
      </c>
      <c r="DG37" s="21">
        <f t="shared" si="71"/>
        <v>74208</v>
      </c>
      <c r="DH37" s="21">
        <f t="shared" si="71"/>
        <v>78724</v>
      </c>
      <c r="DI37" s="21">
        <f>+DH37+DI35-DI39-DI38+2000</f>
        <v>85224</v>
      </c>
      <c r="DJ37" s="21">
        <f t="shared" si="71"/>
        <v>88735</v>
      </c>
      <c r="DK37" s="21">
        <f t="shared" si="71"/>
        <v>27275</v>
      </c>
      <c r="DL37" s="21">
        <f t="shared" si="71"/>
        <v>31827</v>
      </c>
      <c r="DM37" s="21">
        <f t="shared" si="71"/>
        <v>36315</v>
      </c>
      <c r="DN37" s="21">
        <f t="shared" si="71"/>
        <v>39615</v>
      </c>
      <c r="DO37" s="21">
        <f t="shared" si="71"/>
        <v>43142</v>
      </c>
      <c r="DP37" s="21">
        <f t="shared" si="71"/>
        <v>47122</v>
      </c>
      <c r="DQ37" s="21">
        <f t="shared" si="71"/>
        <v>51975</v>
      </c>
      <c r="DR37" s="21">
        <f t="shared" si="71"/>
        <v>55744</v>
      </c>
      <c r="DS37" s="21">
        <f t="shared" si="71"/>
        <v>56558</v>
      </c>
      <c r="DT37" s="21">
        <f t="shared" si="71"/>
        <v>57788</v>
      </c>
      <c r="DU37" s="21">
        <f t="shared" si="71"/>
        <v>60938</v>
      </c>
      <c r="DV37" s="191">
        <f t="shared" si="71"/>
        <v>62338</v>
      </c>
      <c r="DW37" s="22">
        <f t="shared" si="71"/>
        <v>62338</v>
      </c>
      <c r="DX37" s="191">
        <f t="shared" si="71"/>
        <v>63738</v>
      </c>
      <c r="DY37" s="21">
        <f t="shared" si="71"/>
        <v>63918</v>
      </c>
      <c r="DZ37" s="191">
        <f t="shared" si="71"/>
        <v>65318</v>
      </c>
      <c r="EA37" s="22">
        <f t="shared" si="71"/>
        <v>65318</v>
      </c>
      <c r="EB37" s="22">
        <f t="shared" si="71"/>
        <v>65318</v>
      </c>
      <c r="EC37" s="21">
        <f t="shared" si="71"/>
        <v>68468</v>
      </c>
      <c r="ED37" s="21">
        <f t="shared" si="71"/>
        <v>71618</v>
      </c>
      <c r="EE37" s="21">
        <f t="shared" si="71"/>
        <v>34448</v>
      </c>
      <c r="EF37" s="21">
        <f t="shared" si="71"/>
        <v>37598</v>
      </c>
      <c r="EG37" s="21">
        <f t="shared" si="71"/>
        <v>40748</v>
      </c>
      <c r="EH37" s="21">
        <f t="shared" si="71"/>
        <v>43898</v>
      </c>
      <c r="EI37" s="21">
        <f t="shared" si="71"/>
        <v>47048</v>
      </c>
      <c r="EJ37" s="21">
        <f t="shared" si="71"/>
        <v>50198</v>
      </c>
      <c r="EK37" s="21">
        <f t="shared" si="71"/>
        <v>53348</v>
      </c>
      <c r="EL37" s="21">
        <f t="shared" si="71"/>
        <v>56498</v>
      </c>
      <c r="EM37" s="21">
        <f t="shared" si="71"/>
        <v>59648</v>
      </c>
      <c r="EN37" s="21">
        <f t="shared" si="71"/>
        <v>62798</v>
      </c>
      <c r="EO37" s="21">
        <f t="shared" si="71"/>
        <v>65948</v>
      </c>
      <c r="EP37" s="21">
        <f t="shared" si="71"/>
        <v>69098</v>
      </c>
      <c r="EQ37" s="21">
        <f t="shared" si="71"/>
        <v>72248</v>
      </c>
      <c r="ER37" s="21">
        <f t="shared" si="71"/>
        <v>75398</v>
      </c>
      <c r="ES37" s="21">
        <f t="shared" si="71"/>
        <v>78548</v>
      </c>
      <c r="ET37" s="21">
        <f t="shared" si="71"/>
        <v>81698</v>
      </c>
      <c r="EU37" s="21">
        <f t="shared" si="71"/>
        <v>84848</v>
      </c>
      <c r="EV37" s="21">
        <f t="shared" si="71"/>
        <v>86078</v>
      </c>
      <c r="EW37" s="21">
        <f t="shared" si="71"/>
        <v>35468</v>
      </c>
      <c r="EX37" s="21">
        <f t="shared" si="71"/>
        <v>38618</v>
      </c>
      <c r="EY37" s="21">
        <f t="shared" ref="EY37:GM37" si="72">+EX37+EY35-EY39-EY38</f>
        <v>41768</v>
      </c>
      <c r="EZ37" s="21">
        <f t="shared" si="72"/>
        <v>44918</v>
      </c>
      <c r="FA37" s="21">
        <f t="shared" si="72"/>
        <v>48068</v>
      </c>
      <c r="FB37" s="21">
        <f t="shared" si="72"/>
        <v>51218</v>
      </c>
      <c r="FC37" s="21">
        <f t="shared" si="72"/>
        <v>54368</v>
      </c>
      <c r="FD37" s="21">
        <f t="shared" si="72"/>
        <v>54368</v>
      </c>
      <c r="FE37" s="21">
        <f t="shared" si="72"/>
        <v>56818</v>
      </c>
      <c r="FF37" s="21">
        <f t="shared" si="72"/>
        <v>58918</v>
      </c>
      <c r="FG37" s="21">
        <f t="shared" si="72"/>
        <v>61018</v>
      </c>
      <c r="FH37" s="21">
        <f t="shared" si="72"/>
        <v>63118</v>
      </c>
      <c r="FI37" s="21">
        <f t="shared" si="72"/>
        <v>65218</v>
      </c>
      <c r="FJ37" s="21">
        <f t="shared" si="72"/>
        <v>67318</v>
      </c>
      <c r="FK37" s="21">
        <f t="shared" si="72"/>
        <v>67318</v>
      </c>
      <c r="FL37" s="21">
        <f t="shared" si="72"/>
        <v>69768</v>
      </c>
      <c r="FM37" s="21">
        <f t="shared" si="72"/>
        <v>71868</v>
      </c>
      <c r="FN37" s="21">
        <f t="shared" si="72"/>
        <v>73968</v>
      </c>
      <c r="FO37" s="21">
        <f t="shared" si="72"/>
        <v>76068</v>
      </c>
      <c r="FP37" s="21">
        <f t="shared" si="72"/>
        <v>78168</v>
      </c>
      <c r="FQ37" s="21">
        <f t="shared" si="72"/>
        <v>80268</v>
      </c>
      <c r="FR37" s="21">
        <f t="shared" si="72"/>
        <v>82368</v>
      </c>
      <c r="FS37" s="21">
        <f t="shared" si="72"/>
        <v>84818</v>
      </c>
      <c r="FT37" s="21">
        <f t="shared" si="72"/>
        <v>86918</v>
      </c>
      <c r="FU37" s="21">
        <f t="shared" si="72"/>
        <v>89018</v>
      </c>
      <c r="FV37" s="21">
        <f t="shared" si="72"/>
        <v>89198</v>
      </c>
      <c r="FW37" s="21">
        <f t="shared" si="72"/>
        <v>35138</v>
      </c>
      <c r="FX37" s="21">
        <f t="shared" si="72"/>
        <v>37238</v>
      </c>
      <c r="FY37" s="21">
        <f t="shared" si="72"/>
        <v>37238</v>
      </c>
      <c r="FZ37" s="21">
        <f t="shared" si="72"/>
        <v>39688</v>
      </c>
      <c r="GA37" s="21">
        <f t="shared" si="72"/>
        <v>41788</v>
      </c>
      <c r="GB37" s="21">
        <f t="shared" si="72"/>
        <v>43888</v>
      </c>
      <c r="GC37" s="21">
        <f t="shared" si="72"/>
        <v>45988</v>
      </c>
      <c r="GD37" s="21">
        <f t="shared" si="72"/>
        <v>48088</v>
      </c>
      <c r="GE37" s="21">
        <f t="shared" si="72"/>
        <v>50188</v>
      </c>
      <c r="GF37" s="21">
        <f t="shared" si="72"/>
        <v>50188</v>
      </c>
      <c r="GG37" s="21">
        <f t="shared" si="72"/>
        <v>52638</v>
      </c>
      <c r="GH37" s="21">
        <f t="shared" si="72"/>
        <v>54738</v>
      </c>
      <c r="GI37" s="21">
        <f t="shared" si="72"/>
        <v>56838</v>
      </c>
      <c r="GJ37" s="21">
        <f t="shared" si="72"/>
        <v>58938</v>
      </c>
      <c r="GK37" s="21">
        <f t="shared" si="72"/>
        <v>61038</v>
      </c>
      <c r="GL37" s="21">
        <f t="shared" si="72"/>
        <v>63138</v>
      </c>
      <c r="GM37" s="21">
        <f t="shared" si="72"/>
        <v>63138</v>
      </c>
      <c r="GN37" s="21">
        <f>+GM37+GN35-GN39-GN38</f>
        <v>65588</v>
      </c>
    </row>
    <row r="38" spans="1:196" ht="15.95" hidden="1" customHeight="1">
      <c r="A38" s="1"/>
      <c r="B38" s="227"/>
      <c r="C38" s="235" t="s">
        <v>106</v>
      </c>
      <c r="D38" s="236"/>
      <c r="E38" s="175"/>
      <c r="F38" s="175"/>
      <c r="G38" s="175"/>
      <c r="H38" s="175"/>
      <c r="I38" s="175"/>
      <c r="J38" s="175"/>
      <c r="K38" s="172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  <c r="AM38" s="173"/>
      <c r="AN38" s="173"/>
      <c r="AO38" s="173"/>
      <c r="AP38" s="173"/>
      <c r="AQ38" s="173"/>
      <c r="AR38" s="173"/>
      <c r="AS38" s="173"/>
      <c r="AT38" s="173"/>
      <c r="AU38" s="173"/>
      <c r="AV38" s="173"/>
      <c r="AW38" s="173"/>
      <c r="AX38" s="173"/>
      <c r="AY38" s="173"/>
      <c r="AZ38" s="173"/>
      <c r="BA38" s="173"/>
      <c r="BB38" s="173"/>
      <c r="BC38" s="173"/>
      <c r="BD38" s="174"/>
      <c r="BE38" s="174"/>
      <c r="BF38" s="174"/>
      <c r="BG38" s="174"/>
      <c r="BH38" s="174"/>
      <c r="BI38" s="174"/>
      <c r="BJ38" s="174"/>
      <c r="BK38" s="174"/>
      <c r="BL38" s="174"/>
      <c r="BM38" s="173"/>
      <c r="BN38" s="173"/>
      <c r="BO38" s="173"/>
      <c r="BP38" s="173"/>
      <c r="BQ38" s="173"/>
      <c r="BR38" s="173"/>
      <c r="BS38" s="173"/>
      <c r="BT38" s="173"/>
      <c r="BU38" s="173"/>
      <c r="BV38" s="173"/>
      <c r="BW38" s="173"/>
      <c r="BX38" s="173"/>
      <c r="BY38" s="173"/>
      <c r="BZ38" s="173"/>
      <c r="CA38" s="173"/>
      <c r="CB38" s="173"/>
      <c r="CC38" s="173"/>
      <c r="CD38" s="173"/>
      <c r="CE38" s="173"/>
      <c r="CF38" s="173"/>
      <c r="CG38" s="173"/>
      <c r="CH38" s="173"/>
      <c r="CI38" s="173"/>
      <c r="CJ38" s="173"/>
      <c r="CK38" s="173"/>
      <c r="CL38" s="173"/>
      <c r="CM38" s="173"/>
      <c r="CN38" s="173"/>
      <c r="CO38" s="173"/>
      <c r="CP38" s="173"/>
      <c r="CQ38" s="173"/>
      <c r="CR38" s="180"/>
      <c r="CS38" s="173"/>
      <c r="CT38" s="173"/>
      <c r="CU38" s="173"/>
      <c r="CV38" s="173"/>
      <c r="CW38" s="182">
        <v>2600</v>
      </c>
      <c r="CX38" s="173"/>
      <c r="CY38" s="173"/>
      <c r="CZ38" s="180"/>
      <c r="DA38" s="173"/>
      <c r="DB38" s="173"/>
      <c r="DC38" s="180"/>
      <c r="DD38" s="173"/>
      <c r="DE38" s="173"/>
      <c r="DF38" s="208"/>
      <c r="DG38" s="173"/>
      <c r="DH38" s="173"/>
      <c r="DI38" s="173"/>
      <c r="DJ38" s="180"/>
      <c r="DK38" s="182">
        <v>2600</v>
      </c>
      <c r="DL38" s="173"/>
      <c r="DM38" s="180"/>
      <c r="DN38" s="173"/>
      <c r="DO38" s="173"/>
      <c r="DP38" s="173"/>
      <c r="DQ38" s="180"/>
      <c r="DR38" s="173"/>
      <c r="DS38" s="180"/>
      <c r="DT38" s="182">
        <v>1920</v>
      </c>
      <c r="DU38" s="173"/>
      <c r="DV38" s="196"/>
      <c r="DW38" s="174"/>
      <c r="DX38" s="196"/>
      <c r="DY38" s="182">
        <v>1920</v>
      </c>
      <c r="DZ38" s="196"/>
      <c r="EA38" s="174"/>
      <c r="EB38" s="174"/>
      <c r="EC38" s="173"/>
      <c r="ED38" s="173"/>
      <c r="EE38" s="180"/>
      <c r="EF38" s="173"/>
      <c r="EG38" s="173"/>
      <c r="EH38" s="173"/>
      <c r="EI38" s="173"/>
      <c r="EJ38" s="173"/>
      <c r="EK38" s="173"/>
      <c r="EL38" s="173"/>
      <c r="EM38" s="173"/>
      <c r="EN38" s="173"/>
      <c r="EO38" s="180"/>
      <c r="EP38" s="173"/>
      <c r="EQ38" s="173"/>
      <c r="ER38" s="173"/>
      <c r="ES38" s="173"/>
      <c r="ET38" s="173"/>
      <c r="EU38" s="173"/>
      <c r="EV38" s="182">
        <v>1920</v>
      </c>
      <c r="EW38" s="173"/>
      <c r="EX38" s="173"/>
      <c r="EY38" s="173"/>
      <c r="EZ38" s="173"/>
      <c r="FA38" s="173"/>
      <c r="FB38" s="173"/>
      <c r="FC38" s="173"/>
      <c r="FD38" s="173"/>
      <c r="FE38" s="173"/>
      <c r="FF38" s="173"/>
      <c r="FG38" s="173"/>
      <c r="FH38" s="173"/>
      <c r="FI38" s="173"/>
      <c r="FJ38" s="173"/>
      <c r="FK38" s="173"/>
      <c r="FL38" s="173"/>
      <c r="FM38" s="173"/>
      <c r="FN38" s="173"/>
      <c r="FO38" s="173"/>
      <c r="FP38" s="173"/>
      <c r="FQ38" s="173"/>
      <c r="FR38" s="173"/>
      <c r="FS38" s="173"/>
      <c r="FT38" s="173"/>
      <c r="FU38" s="173"/>
      <c r="FV38" s="182">
        <v>1920</v>
      </c>
      <c r="FW38" s="173"/>
      <c r="FX38" s="173"/>
      <c r="FY38" s="173"/>
      <c r="FZ38" s="173"/>
      <c r="GA38" s="173"/>
      <c r="GB38" s="173"/>
      <c r="GC38" s="173"/>
      <c r="GD38" s="173"/>
      <c r="GE38" s="173"/>
      <c r="GF38" s="173"/>
      <c r="GG38" s="173"/>
      <c r="GH38" s="173"/>
      <c r="GI38" s="173"/>
      <c r="GJ38" s="173"/>
      <c r="GK38" s="173"/>
      <c r="GL38" s="173"/>
      <c r="GM38" s="173"/>
      <c r="GN38" s="173"/>
    </row>
    <row r="39" spans="1:196" s="5" customFormat="1" ht="15.95" hidden="1" customHeight="1" thickBot="1">
      <c r="A39" s="23"/>
      <c r="B39" s="228"/>
      <c r="C39" s="237" t="s">
        <v>18</v>
      </c>
      <c r="D39" s="237"/>
      <c r="E39" s="81"/>
      <c r="F39" s="81"/>
      <c r="G39" s="81"/>
      <c r="H39" s="81"/>
      <c r="I39" s="81"/>
      <c r="J39" s="81"/>
      <c r="K39" s="30"/>
      <c r="L39" s="29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8"/>
      <c r="AG39" s="122">
        <v>51840</v>
      </c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8"/>
      <c r="BC39" s="28"/>
      <c r="BD39" s="29"/>
      <c r="BE39" s="29"/>
      <c r="BF39" s="29"/>
      <c r="BG39" s="29"/>
      <c r="BH39" s="29"/>
      <c r="BI39" s="29"/>
      <c r="BJ39" s="29"/>
      <c r="BK39" s="29"/>
      <c r="BL39" s="29"/>
      <c r="BM39" s="27"/>
      <c r="BN39" s="27"/>
      <c r="BO39" s="28"/>
      <c r="BP39" s="70"/>
      <c r="BQ39" s="27"/>
      <c r="BR39" s="115">
        <v>51840</v>
      </c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8"/>
      <c r="CI39" s="27"/>
      <c r="CJ39" s="27"/>
      <c r="CK39" s="149"/>
      <c r="CL39" s="28"/>
      <c r="CM39" s="27"/>
      <c r="CN39" s="27"/>
      <c r="CO39" s="101">
        <v>53760</v>
      </c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44">
        <v>63360</v>
      </c>
      <c r="DL39" s="27"/>
      <c r="DM39" s="27"/>
      <c r="DN39" s="27"/>
      <c r="DO39" s="27"/>
      <c r="DP39" s="27"/>
      <c r="DQ39" s="28"/>
      <c r="DR39" s="27"/>
      <c r="DS39" s="28"/>
      <c r="DT39" s="28"/>
      <c r="DU39" s="28"/>
      <c r="DV39" s="195"/>
      <c r="DW39" s="29"/>
      <c r="DX39" s="195"/>
      <c r="DY39" s="28"/>
      <c r="DZ39" s="195"/>
      <c r="EA39" s="29"/>
      <c r="EB39" s="29"/>
      <c r="EC39" s="27"/>
      <c r="ED39" s="27"/>
      <c r="EE39" s="122">
        <v>40320</v>
      </c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8"/>
      <c r="EU39" s="27"/>
      <c r="EV39" s="28"/>
      <c r="EW39" s="201">
        <v>53760</v>
      </c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44">
        <v>56160</v>
      </c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</row>
    <row r="40" spans="1:196" ht="15.95" hidden="1" customHeight="1" thickTop="1">
      <c r="A40" s="1"/>
      <c r="B40" s="241" t="s">
        <v>97</v>
      </c>
      <c r="C40" s="229" t="s">
        <v>3</v>
      </c>
      <c r="D40" s="10" t="s">
        <v>4</v>
      </c>
      <c r="E40" s="73">
        <v>37.299999999999997</v>
      </c>
      <c r="F40" s="73">
        <v>2</v>
      </c>
      <c r="G40" s="73">
        <v>19.5</v>
      </c>
      <c r="H40" s="86">
        <f>3600/E40*F40</f>
        <v>193.02949061662198</v>
      </c>
      <c r="I40" s="86">
        <f>+H40*G40</f>
        <v>3764.0750670241287</v>
      </c>
      <c r="J40" s="73"/>
      <c r="K40" s="68" t="s">
        <v>20</v>
      </c>
      <c r="L40" s="14"/>
      <c r="M40" s="12">
        <v>4000</v>
      </c>
      <c r="N40" s="12">
        <v>4820</v>
      </c>
      <c r="O40" s="12">
        <v>4820</v>
      </c>
      <c r="P40" s="12">
        <v>4820</v>
      </c>
      <c r="Q40" s="12">
        <v>4810</v>
      </c>
      <c r="R40" s="12">
        <v>4800</v>
      </c>
      <c r="S40" s="12">
        <v>4800</v>
      </c>
      <c r="T40" s="12">
        <v>4800</v>
      </c>
      <c r="U40" s="12">
        <v>4500</v>
      </c>
      <c r="V40" s="12">
        <v>4870</v>
      </c>
      <c r="W40" s="12">
        <v>4800</v>
      </c>
      <c r="X40" s="12">
        <v>4800</v>
      </c>
      <c r="Y40" s="12">
        <v>4820</v>
      </c>
      <c r="Z40" s="12">
        <v>4800</v>
      </c>
      <c r="AA40" s="12">
        <v>4200</v>
      </c>
      <c r="AB40" s="12">
        <v>4800</v>
      </c>
      <c r="AC40" s="12">
        <v>4850</v>
      </c>
      <c r="AD40" s="12">
        <v>4800</v>
      </c>
      <c r="AE40" s="12">
        <v>4820</v>
      </c>
      <c r="AF40" s="12">
        <v>4820</v>
      </c>
      <c r="AG40" s="12">
        <v>4600</v>
      </c>
      <c r="AH40" s="12">
        <v>4800</v>
      </c>
      <c r="AI40" s="12">
        <v>4800</v>
      </c>
      <c r="AJ40" s="12">
        <v>4800</v>
      </c>
      <c r="AK40" s="12">
        <v>4860</v>
      </c>
      <c r="AL40" s="12">
        <v>4800</v>
      </c>
      <c r="AM40" s="12">
        <v>4870</v>
      </c>
      <c r="AN40" s="69">
        <v>2800</v>
      </c>
      <c r="AO40" s="12">
        <v>4100</v>
      </c>
      <c r="AP40" s="12">
        <v>4800</v>
      </c>
      <c r="AQ40" s="12">
        <v>3100</v>
      </c>
      <c r="AR40" s="12">
        <v>4900</v>
      </c>
      <c r="AS40" s="12">
        <v>4820</v>
      </c>
      <c r="AT40" s="12">
        <v>5000</v>
      </c>
      <c r="AU40" s="69">
        <v>2750</v>
      </c>
      <c r="AV40" s="69">
        <v>2000</v>
      </c>
      <c r="AW40" s="12">
        <v>4900</v>
      </c>
      <c r="AX40" s="13"/>
      <c r="AY40" s="12">
        <v>5000</v>
      </c>
      <c r="AZ40" s="12">
        <v>4500</v>
      </c>
      <c r="BA40" s="12">
        <v>2600</v>
      </c>
      <c r="BB40" s="13"/>
      <c r="BC40" s="13"/>
      <c r="BD40" s="14"/>
      <c r="BE40" s="14"/>
      <c r="BF40" s="14"/>
      <c r="BG40" s="14"/>
      <c r="BH40" s="14"/>
      <c r="BI40" s="14"/>
      <c r="BJ40" s="14"/>
      <c r="BK40" s="14"/>
      <c r="BL40" s="14"/>
      <c r="BM40" s="13"/>
      <c r="BN40" s="12">
        <v>4400</v>
      </c>
      <c r="BO40" s="12">
        <v>4300</v>
      </c>
      <c r="BP40" s="12">
        <v>4820</v>
      </c>
      <c r="BQ40" s="12">
        <v>4800</v>
      </c>
      <c r="BR40" s="12">
        <v>4300</v>
      </c>
      <c r="BS40" s="12">
        <v>0</v>
      </c>
      <c r="BT40" s="12">
        <v>4850</v>
      </c>
      <c r="BU40" s="69">
        <v>1900</v>
      </c>
      <c r="BV40" s="12">
        <v>4600</v>
      </c>
      <c r="BW40" s="12">
        <v>4950</v>
      </c>
      <c r="BX40" s="12">
        <v>4500</v>
      </c>
      <c r="BY40" s="13"/>
      <c r="BZ40" s="13"/>
      <c r="CA40" s="12">
        <v>4800</v>
      </c>
      <c r="CB40" s="12">
        <v>400</v>
      </c>
      <c r="CC40" s="12">
        <v>3950</v>
      </c>
      <c r="CD40" s="12">
        <v>4800</v>
      </c>
      <c r="CE40" s="13"/>
      <c r="CF40" s="13"/>
      <c r="CG40" s="13"/>
      <c r="CH40" s="12">
        <v>4600</v>
      </c>
      <c r="CI40" s="12">
        <v>4800</v>
      </c>
      <c r="CJ40" s="12">
        <v>4100</v>
      </c>
      <c r="CK40" s="12">
        <v>4100</v>
      </c>
      <c r="CL40" s="12">
        <v>4800</v>
      </c>
      <c r="CM40" s="12">
        <v>1700</v>
      </c>
      <c r="CN40" s="12"/>
      <c r="CO40" s="12">
        <v>3700</v>
      </c>
      <c r="CP40" s="12">
        <v>4660</v>
      </c>
      <c r="CQ40" s="69">
        <v>2450</v>
      </c>
      <c r="CR40" s="12">
        <v>4300</v>
      </c>
      <c r="CS40" s="12">
        <v>4900</v>
      </c>
      <c r="CT40" s="12">
        <v>4800</v>
      </c>
      <c r="CU40" s="12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88"/>
      <c r="DW40" s="14"/>
      <c r="DX40" s="188"/>
      <c r="DY40" s="13"/>
      <c r="DZ40" s="188"/>
      <c r="EA40" s="14"/>
      <c r="EB40" s="14"/>
      <c r="EC40" s="13"/>
      <c r="ED40" s="13"/>
      <c r="EE40" s="13">
        <v>6000</v>
      </c>
      <c r="EF40" s="13">
        <v>6000</v>
      </c>
      <c r="EG40" s="13">
        <v>6000</v>
      </c>
      <c r="EH40" s="13">
        <v>6000</v>
      </c>
      <c r="EI40" s="13">
        <v>6000</v>
      </c>
      <c r="EJ40" s="13">
        <v>6000</v>
      </c>
      <c r="EK40" s="13"/>
      <c r="EL40" s="13">
        <v>6000</v>
      </c>
      <c r="EM40" s="13">
        <v>6000</v>
      </c>
      <c r="EN40" s="13">
        <v>6000</v>
      </c>
      <c r="EO40" s="13">
        <v>6000</v>
      </c>
      <c r="EP40" s="13">
        <v>6000</v>
      </c>
      <c r="EQ40" s="13">
        <v>6000</v>
      </c>
      <c r="ER40" s="13"/>
      <c r="ES40" s="13">
        <v>6000</v>
      </c>
      <c r="ET40" s="13">
        <v>6000</v>
      </c>
      <c r="EU40" s="13">
        <v>6000</v>
      </c>
      <c r="EV40" s="13">
        <v>6000</v>
      </c>
      <c r="EW40" s="13">
        <v>6000</v>
      </c>
      <c r="EX40" s="13">
        <v>6000</v>
      </c>
      <c r="EY40" s="13"/>
      <c r="EZ40" s="13">
        <v>6000</v>
      </c>
      <c r="FA40" s="13">
        <v>6000</v>
      </c>
      <c r="FB40" s="13">
        <v>6000</v>
      </c>
      <c r="FC40" s="13">
        <v>6000</v>
      </c>
      <c r="FD40" s="13">
        <v>6000</v>
      </c>
      <c r="FE40" s="13">
        <v>6000</v>
      </c>
      <c r="FF40" s="13"/>
      <c r="FG40" s="13">
        <v>6000</v>
      </c>
      <c r="FH40" s="13">
        <v>6000</v>
      </c>
      <c r="FI40" s="13">
        <v>6000</v>
      </c>
      <c r="FJ40" s="13">
        <v>6000</v>
      </c>
      <c r="FK40" s="13">
        <v>6000</v>
      </c>
      <c r="FL40" s="13">
        <v>6000</v>
      </c>
      <c r="FM40" s="13"/>
      <c r="FN40" s="13">
        <v>6000</v>
      </c>
      <c r="FO40" s="13">
        <v>6000</v>
      </c>
      <c r="FP40" s="13">
        <v>6000</v>
      </c>
      <c r="FQ40" s="13">
        <v>6000</v>
      </c>
      <c r="FR40" s="13">
        <v>6000</v>
      </c>
      <c r="FS40" s="13">
        <v>6000</v>
      </c>
      <c r="FT40" s="13"/>
      <c r="FU40" s="13">
        <v>6000</v>
      </c>
      <c r="FV40" s="13">
        <v>6000</v>
      </c>
      <c r="FW40" s="13">
        <v>6000</v>
      </c>
      <c r="FX40" s="13">
        <v>6000</v>
      </c>
      <c r="FY40" s="13">
        <v>6000</v>
      </c>
      <c r="FZ40" s="13">
        <v>6000</v>
      </c>
      <c r="GA40" s="13"/>
      <c r="GB40" s="13">
        <v>6000</v>
      </c>
      <c r="GC40" s="13">
        <v>6000</v>
      </c>
      <c r="GD40" s="13">
        <v>6000</v>
      </c>
      <c r="GE40" s="13">
        <v>6000</v>
      </c>
      <c r="GF40" s="13">
        <v>6000</v>
      </c>
      <c r="GG40" s="13">
        <v>6000</v>
      </c>
      <c r="GH40" s="13"/>
      <c r="GI40" s="13">
        <v>6000</v>
      </c>
      <c r="GJ40" s="13">
        <v>6000</v>
      </c>
      <c r="GK40" s="13">
        <v>6000</v>
      </c>
      <c r="GL40" s="13">
        <v>6000</v>
      </c>
      <c r="GM40" s="13">
        <v>6000</v>
      </c>
      <c r="GN40" s="13">
        <v>6000</v>
      </c>
    </row>
    <row r="41" spans="1:196" ht="15.95" hidden="1" customHeight="1">
      <c r="A41" s="1"/>
      <c r="B41" s="239"/>
      <c r="C41" s="230"/>
      <c r="D41" s="127" t="s">
        <v>6</v>
      </c>
      <c r="E41" s="74">
        <v>5</v>
      </c>
      <c r="F41" s="74">
        <v>1</v>
      </c>
      <c r="G41" s="74">
        <v>19.5</v>
      </c>
      <c r="H41" s="87">
        <f t="shared" ref="H41:H49" si="73">3600/E41*F41</f>
        <v>720</v>
      </c>
      <c r="I41" s="87">
        <f t="shared" ref="I41:I49" si="74">+H41*G41</f>
        <v>14040</v>
      </c>
      <c r="J41" s="74"/>
      <c r="K41" s="15" t="s">
        <v>7</v>
      </c>
      <c r="L41" s="18"/>
      <c r="M41" s="16">
        <v>5981</v>
      </c>
      <c r="N41" s="16">
        <v>6082</v>
      </c>
      <c r="O41" s="16"/>
      <c r="P41" s="16">
        <v>5782</v>
      </c>
      <c r="Q41" s="16">
        <v>5888</v>
      </c>
      <c r="R41" s="16">
        <v>6033</v>
      </c>
      <c r="S41" s="16">
        <v>4202</v>
      </c>
      <c r="T41" s="16">
        <v>5260</v>
      </c>
      <c r="U41" s="16">
        <v>4960</v>
      </c>
      <c r="V41" s="16">
        <v>5704</v>
      </c>
      <c r="W41" s="16">
        <v>4984</v>
      </c>
      <c r="X41" s="16">
        <v>5925</v>
      </c>
      <c r="Y41" s="16">
        <v>5760</v>
      </c>
      <c r="Z41" s="16">
        <v>6000</v>
      </c>
      <c r="AA41" s="16">
        <v>2948</v>
      </c>
      <c r="AB41" s="16">
        <v>5627</v>
      </c>
      <c r="AC41" s="16">
        <v>5820</v>
      </c>
      <c r="AD41" s="16">
        <v>3916</v>
      </c>
      <c r="AE41" s="16">
        <v>5840</v>
      </c>
      <c r="AF41" s="16">
        <v>4770</v>
      </c>
      <c r="AG41" s="16">
        <v>4504</v>
      </c>
      <c r="AH41" s="16">
        <v>3853</v>
      </c>
      <c r="AI41" s="16">
        <v>4800</v>
      </c>
      <c r="AJ41" s="16"/>
      <c r="AK41" s="16">
        <v>5741</v>
      </c>
      <c r="AL41" s="16">
        <v>5789</v>
      </c>
      <c r="AM41" s="16">
        <v>4820</v>
      </c>
      <c r="AN41" s="16">
        <v>5590</v>
      </c>
      <c r="AO41" s="16">
        <v>4828</v>
      </c>
      <c r="AP41" s="16">
        <v>4790</v>
      </c>
      <c r="AQ41" s="16">
        <v>4250</v>
      </c>
      <c r="AR41" s="16">
        <v>4660</v>
      </c>
      <c r="AS41" s="16">
        <v>4842</v>
      </c>
      <c r="AT41" s="16">
        <v>4830</v>
      </c>
      <c r="AU41" s="16">
        <v>2270</v>
      </c>
      <c r="AV41" s="16">
        <v>2200</v>
      </c>
      <c r="AW41" s="16">
        <v>3650</v>
      </c>
      <c r="AX41" s="17"/>
      <c r="AY41" s="16">
        <v>5100</v>
      </c>
      <c r="AZ41" s="16">
        <v>4100</v>
      </c>
      <c r="BA41" s="16">
        <v>3600</v>
      </c>
      <c r="BB41" s="17"/>
      <c r="BC41" s="17"/>
      <c r="BD41" s="18"/>
      <c r="BE41" s="18"/>
      <c r="BF41" s="18"/>
      <c r="BG41" s="18"/>
      <c r="BH41" s="18"/>
      <c r="BI41" s="18"/>
      <c r="BJ41" s="18"/>
      <c r="BK41" s="18"/>
      <c r="BL41" s="18"/>
      <c r="BM41" s="17"/>
      <c r="BN41" s="16">
        <v>4108</v>
      </c>
      <c r="BO41" s="16">
        <v>3707</v>
      </c>
      <c r="BP41" s="16">
        <v>4945</v>
      </c>
      <c r="BQ41" s="16">
        <v>4832</v>
      </c>
      <c r="BR41" s="65">
        <v>3990</v>
      </c>
      <c r="BS41" s="65">
        <v>300</v>
      </c>
      <c r="BT41" s="16">
        <v>4555</v>
      </c>
      <c r="BU41" s="65">
        <v>2980</v>
      </c>
      <c r="BV41" s="16">
        <v>2890</v>
      </c>
      <c r="BW41" s="16">
        <v>4449</v>
      </c>
      <c r="BX41" s="16">
        <v>4800</v>
      </c>
      <c r="BY41" s="17"/>
      <c r="BZ41" s="17"/>
      <c r="CA41" s="16">
        <v>4645</v>
      </c>
      <c r="CB41" s="16">
        <v>2050</v>
      </c>
      <c r="CC41" s="16">
        <v>2000</v>
      </c>
      <c r="CD41" s="16">
        <v>2000</v>
      </c>
      <c r="CE41" s="16">
        <v>2006</v>
      </c>
      <c r="CF41" s="16">
        <v>1954</v>
      </c>
      <c r="CG41" s="17"/>
      <c r="CH41" s="16">
        <v>3700</v>
      </c>
      <c r="CI41" s="16">
        <v>4320</v>
      </c>
      <c r="CJ41" s="16">
        <v>3800</v>
      </c>
      <c r="CK41" s="16">
        <v>4130</v>
      </c>
      <c r="CL41" s="16">
        <v>4940</v>
      </c>
      <c r="CM41" s="16">
        <v>3800</v>
      </c>
      <c r="CN41" s="16"/>
      <c r="CO41" s="16">
        <v>4519</v>
      </c>
      <c r="CP41" s="16">
        <v>3100</v>
      </c>
      <c r="CQ41" s="16">
        <v>4500</v>
      </c>
      <c r="CR41" s="16"/>
      <c r="CS41" s="16">
        <v>4765</v>
      </c>
      <c r="CT41" s="16">
        <v>4800</v>
      </c>
      <c r="CU41" s="16"/>
      <c r="CV41" s="16">
        <v>726</v>
      </c>
      <c r="CW41" s="17"/>
      <c r="CX41" s="17"/>
      <c r="CY41" s="17"/>
      <c r="CZ41" s="17"/>
      <c r="DA41" s="17"/>
      <c r="DB41" s="17"/>
      <c r="DC41" s="16">
        <v>1680</v>
      </c>
      <c r="DD41" s="17"/>
      <c r="DE41" s="17"/>
      <c r="DF41" s="16">
        <v>1040</v>
      </c>
      <c r="DG41" s="16">
        <v>1650</v>
      </c>
      <c r="DH41" s="16">
        <v>1650</v>
      </c>
      <c r="DI41" s="17"/>
      <c r="DJ41" s="16">
        <v>250</v>
      </c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89"/>
      <c r="DW41" s="18"/>
      <c r="DX41" s="189"/>
      <c r="DY41" s="17"/>
      <c r="DZ41" s="189"/>
      <c r="EA41" s="18"/>
      <c r="EB41" s="18"/>
      <c r="EC41" s="17"/>
      <c r="ED41" s="17"/>
      <c r="EE41" s="17">
        <v>3000</v>
      </c>
      <c r="EF41" s="17">
        <v>6000</v>
      </c>
      <c r="EG41" s="17">
        <v>6000</v>
      </c>
      <c r="EH41" s="17">
        <v>6000</v>
      </c>
      <c r="EI41" s="17">
        <v>6000</v>
      </c>
      <c r="EJ41" s="17">
        <v>6000</v>
      </c>
      <c r="EK41" s="17"/>
      <c r="EL41" s="17">
        <v>6000</v>
      </c>
      <c r="EM41" s="17">
        <v>6000</v>
      </c>
      <c r="EN41" s="17">
        <v>6000</v>
      </c>
      <c r="EO41" s="17">
        <v>6000</v>
      </c>
      <c r="EP41" s="17">
        <v>6000</v>
      </c>
      <c r="EQ41" s="17">
        <v>6000</v>
      </c>
      <c r="ER41" s="17"/>
      <c r="ES41" s="17">
        <v>6000</v>
      </c>
      <c r="ET41" s="17">
        <v>6000</v>
      </c>
      <c r="EU41" s="17">
        <v>6000</v>
      </c>
      <c r="EV41" s="17">
        <v>6000</v>
      </c>
      <c r="EW41" s="17">
        <v>6000</v>
      </c>
      <c r="EX41" s="17">
        <v>6000</v>
      </c>
      <c r="EY41" s="17"/>
      <c r="EZ41" s="17">
        <v>6000</v>
      </c>
      <c r="FA41" s="17">
        <v>6000</v>
      </c>
      <c r="FB41" s="17">
        <v>6000</v>
      </c>
      <c r="FC41" s="17">
        <v>6000</v>
      </c>
      <c r="FD41" s="17">
        <v>6000</v>
      </c>
      <c r="FE41" s="17">
        <v>6000</v>
      </c>
      <c r="FF41" s="17"/>
      <c r="FG41" s="17">
        <v>6000</v>
      </c>
      <c r="FH41" s="17">
        <v>6000</v>
      </c>
      <c r="FI41" s="17">
        <v>6000</v>
      </c>
      <c r="FJ41" s="17">
        <v>6000</v>
      </c>
      <c r="FK41" s="17">
        <v>6000</v>
      </c>
      <c r="FL41" s="17">
        <v>6000</v>
      </c>
      <c r="FM41" s="17"/>
      <c r="FN41" s="17">
        <v>6000</v>
      </c>
      <c r="FO41" s="17">
        <v>6000</v>
      </c>
      <c r="FP41" s="17">
        <v>6000</v>
      </c>
      <c r="FQ41" s="17">
        <v>6000</v>
      </c>
      <c r="FR41" s="17">
        <v>6000</v>
      </c>
      <c r="FS41" s="17">
        <v>6000</v>
      </c>
      <c r="FT41" s="17"/>
      <c r="FU41" s="17">
        <v>6000</v>
      </c>
      <c r="FV41" s="17">
        <v>6000</v>
      </c>
      <c r="FW41" s="17">
        <v>6000</v>
      </c>
      <c r="FX41" s="17">
        <v>6000</v>
      </c>
      <c r="FY41" s="17">
        <v>6000</v>
      </c>
      <c r="FZ41" s="17">
        <v>6000</v>
      </c>
      <c r="GA41" s="17"/>
      <c r="GB41" s="17">
        <v>6000</v>
      </c>
      <c r="GC41" s="17">
        <v>6000</v>
      </c>
      <c r="GD41" s="17">
        <v>6000</v>
      </c>
      <c r="GE41" s="17">
        <v>6000</v>
      </c>
      <c r="GF41" s="17">
        <v>6000</v>
      </c>
      <c r="GG41" s="17">
        <v>6000</v>
      </c>
      <c r="GH41" s="17"/>
      <c r="GI41" s="17">
        <v>6000</v>
      </c>
      <c r="GJ41" s="17">
        <v>6000</v>
      </c>
      <c r="GK41" s="17">
        <v>6000</v>
      </c>
      <c r="GL41" s="17">
        <v>6000</v>
      </c>
      <c r="GM41" s="17">
        <v>6000</v>
      </c>
      <c r="GN41" s="17">
        <v>6000</v>
      </c>
    </row>
    <row r="42" spans="1:196" ht="15.95" hidden="1" customHeight="1">
      <c r="A42" s="1"/>
      <c r="B42" s="239"/>
      <c r="C42" s="230"/>
      <c r="D42" s="127" t="s">
        <v>88</v>
      </c>
      <c r="E42" s="74"/>
      <c r="F42" s="74"/>
      <c r="G42" s="74"/>
      <c r="H42" s="87"/>
      <c r="I42" s="87"/>
      <c r="J42" s="74"/>
      <c r="K42" s="15"/>
      <c r="L42" s="18"/>
      <c r="M42" s="16">
        <v>5910</v>
      </c>
      <c r="N42" s="16">
        <v>6010</v>
      </c>
      <c r="O42" s="16"/>
      <c r="P42" s="16">
        <v>5760</v>
      </c>
      <c r="Q42" s="16">
        <v>5579</v>
      </c>
      <c r="R42" s="16">
        <v>4323</v>
      </c>
      <c r="S42" s="16">
        <v>4960</v>
      </c>
      <c r="T42" s="16">
        <v>5620</v>
      </c>
      <c r="U42" s="16">
        <v>5394</v>
      </c>
      <c r="V42" s="16">
        <v>5760</v>
      </c>
      <c r="W42" s="16">
        <v>5934</v>
      </c>
      <c r="X42" s="16">
        <v>5920</v>
      </c>
      <c r="Y42" s="16">
        <v>5770</v>
      </c>
      <c r="Z42" s="16">
        <v>5813</v>
      </c>
      <c r="AA42" s="16">
        <v>2940</v>
      </c>
      <c r="AB42" s="16">
        <v>5537</v>
      </c>
      <c r="AC42" s="16">
        <v>5820</v>
      </c>
      <c r="AD42" s="16">
        <v>3875</v>
      </c>
      <c r="AE42" s="16">
        <v>5840</v>
      </c>
      <c r="AF42" s="16">
        <v>4770</v>
      </c>
      <c r="AG42" s="16">
        <v>4504</v>
      </c>
      <c r="AH42" s="16">
        <v>3853</v>
      </c>
      <c r="AI42" s="16">
        <v>4800</v>
      </c>
      <c r="AJ42" s="16"/>
      <c r="AK42" s="16">
        <v>5573</v>
      </c>
      <c r="AL42" s="16">
        <v>5688</v>
      </c>
      <c r="AM42" s="16">
        <v>5888</v>
      </c>
      <c r="AN42" s="16">
        <v>4945</v>
      </c>
      <c r="AO42" s="16">
        <v>4823</v>
      </c>
      <c r="AP42" s="16">
        <v>4723</v>
      </c>
      <c r="AQ42" s="16">
        <v>4804</v>
      </c>
      <c r="AR42" s="16">
        <v>4563</v>
      </c>
      <c r="AS42" s="16">
        <v>4786</v>
      </c>
      <c r="AT42" s="16">
        <v>4780</v>
      </c>
      <c r="AU42" s="16">
        <v>1753</v>
      </c>
      <c r="AV42" s="16">
        <v>1938</v>
      </c>
      <c r="AW42" s="16">
        <v>4196</v>
      </c>
      <c r="AX42" s="17"/>
      <c r="AY42" s="16">
        <v>4734</v>
      </c>
      <c r="AZ42" s="16">
        <v>4063</v>
      </c>
      <c r="BA42" s="16">
        <v>3952</v>
      </c>
      <c r="BB42" s="17"/>
      <c r="BC42" s="17"/>
      <c r="BD42" s="18"/>
      <c r="BE42" s="18"/>
      <c r="BF42" s="18"/>
      <c r="BG42" s="18"/>
      <c r="BH42" s="18"/>
      <c r="BI42" s="18"/>
      <c r="BJ42" s="18"/>
      <c r="BK42" s="18"/>
      <c r="BL42" s="18"/>
      <c r="BM42" s="17"/>
      <c r="BN42" s="16">
        <v>3920</v>
      </c>
      <c r="BO42" s="16">
        <v>3895</v>
      </c>
      <c r="BP42" s="16">
        <v>4855</v>
      </c>
      <c r="BQ42" s="16">
        <v>4860</v>
      </c>
      <c r="BR42" s="65">
        <v>3928</v>
      </c>
      <c r="BS42" s="65">
        <v>285</v>
      </c>
      <c r="BT42" s="16">
        <v>3848</v>
      </c>
      <c r="BU42" s="65">
        <v>3614</v>
      </c>
      <c r="BV42" s="16">
        <v>2580</v>
      </c>
      <c r="BW42" s="16">
        <v>3999</v>
      </c>
      <c r="BX42" s="16">
        <v>4773</v>
      </c>
      <c r="BY42" s="17"/>
      <c r="BZ42" s="17"/>
      <c r="CA42" s="16">
        <v>4276</v>
      </c>
      <c r="CB42" s="16">
        <v>2867</v>
      </c>
      <c r="CC42" s="16">
        <v>1959</v>
      </c>
      <c r="CD42" s="16">
        <v>1964</v>
      </c>
      <c r="CE42" s="16">
        <v>1941</v>
      </c>
      <c r="CF42" s="16">
        <v>1908</v>
      </c>
      <c r="CG42" s="16"/>
      <c r="CH42" s="16">
        <v>2938</v>
      </c>
      <c r="CI42" s="16">
        <v>4340</v>
      </c>
      <c r="CJ42" s="16">
        <v>4478</v>
      </c>
      <c r="CK42" s="16">
        <v>4082</v>
      </c>
      <c r="CL42" s="16">
        <v>4907</v>
      </c>
      <c r="CM42" s="16">
        <v>3733</v>
      </c>
      <c r="CN42" s="16"/>
      <c r="CO42" s="16">
        <v>3970</v>
      </c>
      <c r="CP42" s="16">
        <v>3412</v>
      </c>
      <c r="CQ42" s="16">
        <v>4637</v>
      </c>
      <c r="CR42" s="16"/>
      <c r="CS42" s="16">
        <v>4800</v>
      </c>
      <c r="CT42" s="16">
        <v>4790</v>
      </c>
      <c r="CU42" s="16"/>
      <c r="CV42" s="16">
        <v>776</v>
      </c>
      <c r="CW42" s="17"/>
      <c r="CX42" s="17"/>
      <c r="CY42" s="17"/>
      <c r="CZ42" s="17"/>
      <c r="DA42" s="17"/>
      <c r="DB42" s="17"/>
      <c r="DC42" s="16">
        <v>1680</v>
      </c>
      <c r="DD42" s="17"/>
      <c r="DE42" s="17"/>
      <c r="DF42" s="16">
        <v>1040</v>
      </c>
      <c r="DG42" s="16">
        <v>1650</v>
      </c>
      <c r="DH42" s="16">
        <v>1650</v>
      </c>
      <c r="DI42" s="17"/>
      <c r="DJ42" s="16">
        <v>250</v>
      </c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89"/>
      <c r="DW42" s="18"/>
      <c r="DX42" s="189"/>
      <c r="DY42" s="17"/>
      <c r="DZ42" s="189"/>
      <c r="EA42" s="18"/>
      <c r="EB42" s="18"/>
      <c r="EC42" s="17"/>
      <c r="ED42" s="17"/>
      <c r="EE42" s="17">
        <v>3000</v>
      </c>
      <c r="EF42" s="17">
        <v>6000</v>
      </c>
      <c r="EG42" s="17">
        <v>6000</v>
      </c>
      <c r="EH42" s="17">
        <v>6000</v>
      </c>
      <c r="EI42" s="17">
        <v>6000</v>
      </c>
      <c r="EJ42" s="17">
        <v>6000</v>
      </c>
      <c r="EK42" s="17"/>
      <c r="EL42" s="17">
        <v>6000</v>
      </c>
      <c r="EM42" s="17">
        <v>6000</v>
      </c>
      <c r="EN42" s="17">
        <v>6000</v>
      </c>
      <c r="EO42" s="17">
        <v>6000</v>
      </c>
      <c r="EP42" s="17">
        <v>6000</v>
      </c>
      <c r="EQ42" s="17">
        <v>6000</v>
      </c>
      <c r="ER42" s="17"/>
      <c r="ES42" s="17">
        <v>6000</v>
      </c>
      <c r="ET42" s="17">
        <v>6000</v>
      </c>
      <c r="EU42" s="17">
        <v>6000</v>
      </c>
      <c r="EV42" s="17">
        <v>6000</v>
      </c>
      <c r="EW42" s="17">
        <v>6000</v>
      </c>
      <c r="EX42" s="17">
        <v>6000</v>
      </c>
      <c r="EY42" s="17"/>
      <c r="EZ42" s="17">
        <v>6000</v>
      </c>
      <c r="FA42" s="17">
        <v>6000</v>
      </c>
      <c r="FB42" s="17">
        <v>6000</v>
      </c>
      <c r="FC42" s="17">
        <v>6000</v>
      </c>
      <c r="FD42" s="17">
        <v>6000</v>
      </c>
      <c r="FE42" s="17">
        <v>6000</v>
      </c>
      <c r="FF42" s="17"/>
      <c r="FG42" s="17">
        <v>6000</v>
      </c>
      <c r="FH42" s="17">
        <v>6000</v>
      </c>
      <c r="FI42" s="17">
        <v>6000</v>
      </c>
      <c r="FJ42" s="17">
        <v>6000</v>
      </c>
      <c r="FK42" s="17">
        <v>6000</v>
      </c>
      <c r="FL42" s="17">
        <v>6000</v>
      </c>
      <c r="FM42" s="17"/>
      <c r="FN42" s="17">
        <v>6000</v>
      </c>
      <c r="FO42" s="17">
        <v>6000</v>
      </c>
      <c r="FP42" s="17">
        <v>6000</v>
      </c>
      <c r="FQ42" s="17">
        <v>6000</v>
      </c>
      <c r="FR42" s="17">
        <v>6000</v>
      </c>
      <c r="FS42" s="17">
        <v>6000</v>
      </c>
      <c r="FT42" s="17"/>
      <c r="FU42" s="17">
        <v>6000</v>
      </c>
      <c r="FV42" s="17">
        <v>6000</v>
      </c>
      <c r="FW42" s="17">
        <v>6000</v>
      </c>
      <c r="FX42" s="17">
        <v>6000</v>
      </c>
      <c r="FY42" s="17">
        <v>6000</v>
      </c>
      <c r="FZ42" s="17">
        <v>6000</v>
      </c>
      <c r="GA42" s="17"/>
      <c r="GB42" s="17">
        <v>6000</v>
      </c>
      <c r="GC42" s="17">
        <v>6000</v>
      </c>
      <c r="GD42" s="17">
        <v>6000</v>
      </c>
      <c r="GE42" s="17">
        <v>6000</v>
      </c>
      <c r="GF42" s="17">
        <v>6000</v>
      </c>
      <c r="GG42" s="17">
        <v>6000</v>
      </c>
      <c r="GH42" s="17"/>
      <c r="GI42" s="17">
        <v>6000</v>
      </c>
      <c r="GJ42" s="17">
        <v>6000</v>
      </c>
      <c r="GK42" s="17">
        <v>6000</v>
      </c>
      <c r="GL42" s="17">
        <v>6000</v>
      </c>
      <c r="GM42" s="17">
        <v>6000</v>
      </c>
      <c r="GN42" s="17">
        <v>6000</v>
      </c>
    </row>
    <row r="43" spans="1:196" ht="15.95" hidden="1" customHeight="1">
      <c r="A43" s="1"/>
      <c r="B43" s="239"/>
      <c r="C43" s="230"/>
      <c r="D43" s="127" t="s">
        <v>10</v>
      </c>
      <c r="E43" s="74">
        <v>600</v>
      </c>
      <c r="F43" s="74">
        <v>42</v>
      </c>
      <c r="G43" s="74">
        <v>19.5</v>
      </c>
      <c r="H43" s="87">
        <f t="shared" si="73"/>
        <v>252</v>
      </c>
      <c r="I43" s="87">
        <f t="shared" si="74"/>
        <v>4914</v>
      </c>
      <c r="J43" s="74"/>
      <c r="K43" s="15"/>
      <c r="L43" s="18"/>
      <c r="M43" s="16">
        <v>5728</v>
      </c>
      <c r="N43" s="16">
        <v>5400</v>
      </c>
      <c r="O43" s="16">
        <v>500</v>
      </c>
      <c r="P43" s="16">
        <v>3432</v>
      </c>
      <c r="Q43" s="65">
        <v>4997</v>
      </c>
      <c r="R43" s="16">
        <v>4526</v>
      </c>
      <c r="S43" s="16">
        <v>4066</v>
      </c>
      <c r="T43" s="16">
        <v>4022</v>
      </c>
      <c r="U43" s="16">
        <v>4000</v>
      </c>
      <c r="V43" s="16">
        <v>6031</v>
      </c>
      <c r="W43" s="16">
        <v>6097</v>
      </c>
      <c r="X43" s="16">
        <v>6057</v>
      </c>
      <c r="Y43" s="16">
        <v>6040</v>
      </c>
      <c r="Z43" s="16">
        <v>6003</v>
      </c>
      <c r="AA43" s="16">
        <v>5710</v>
      </c>
      <c r="AB43" s="16">
        <v>4950</v>
      </c>
      <c r="AC43" s="16">
        <v>5850</v>
      </c>
      <c r="AD43" s="16">
        <v>4850</v>
      </c>
      <c r="AE43" s="16">
        <v>3563</v>
      </c>
      <c r="AF43" s="16">
        <v>5029</v>
      </c>
      <c r="AG43" s="16">
        <v>6084</v>
      </c>
      <c r="AH43" s="16">
        <v>3799</v>
      </c>
      <c r="AI43" s="16">
        <v>2355</v>
      </c>
      <c r="AJ43" s="16"/>
      <c r="AK43" s="16">
        <v>5120</v>
      </c>
      <c r="AL43" s="16">
        <v>5050</v>
      </c>
      <c r="AM43" s="16">
        <v>5409</v>
      </c>
      <c r="AN43" s="16">
        <v>5584</v>
      </c>
      <c r="AO43" s="16">
        <v>4979</v>
      </c>
      <c r="AP43" s="16">
        <v>5843</v>
      </c>
      <c r="AQ43" s="16">
        <v>4781</v>
      </c>
      <c r="AR43" s="16">
        <v>4226</v>
      </c>
      <c r="AS43" s="16">
        <v>3634</v>
      </c>
      <c r="AT43" s="16">
        <v>5377</v>
      </c>
      <c r="AU43" s="16">
        <v>2987</v>
      </c>
      <c r="AV43" s="16">
        <v>4125</v>
      </c>
      <c r="AW43" s="16">
        <v>4580</v>
      </c>
      <c r="AX43" s="17"/>
      <c r="AY43" s="16">
        <v>3983</v>
      </c>
      <c r="AZ43" s="16">
        <v>4292</v>
      </c>
      <c r="BA43" s="16">
        <v>300</v>
      </c>
      <c r="BB43" s="17"/>
      <c r="BC43" s="17"/>
      <c r="BD43" s="18"/>
      <c r="BE43" s="18"/>
      <c r="BF43" s="18"/>
      <c r="BG43" s="18"/>
      <c r="BH43" s="18"/>
      <c r="BI43" s="18"/>
      <c r="BJ43" s="18"/>
      <c r="BK43" s="18"/>
      <c r="BL43" s="18"/>
      <c r="BM43" s="17"/>
      <c r="BN43" s="16"/>
      <c r="BO43" s="16">
        <v>2390</v>
      </c>
      <c r="BP43" s="65">
        <v>1358</v>
      </c>
      <c r="BQ43" s="65">
        <v>1019</v>
      </c>
      <c r="BR43" s="65">
        <v>2652</v>
      </c>
      <c r="BS43" s="65">
        <v>698</v>
      </c>
      <c r="BT43" s="65">
        <v>150</v>
      </c>
      <c r="BU43" s="65">
        <v>3140</v>
      </c>
      <c r="BV43" s="65">
        <v>3446</v>
      </c>
      <c r="BW43" s="65">
        <v>2814</v>
      </c>
      <c r="BX43" s="65">
        <v>3704</v>
      </c>
      <c r="BY43" s="17"/>
      <c r="BZ43" s="65">
        <v>3259</v>
      </c>
      <c r="CA43" s="16"/>
      <c r="CB43" s="16"/>
      <c r="CC43" s="16">
        <v>600</v>
      </c>
      <c r="CD43" s="16">
        <v>3100</v>
      </c>
      <c r="CE43" s="16">
        <v>5775</v>
      </c>
      <c r="CF43" s="65">
        <v>3765</v>
      </c>
      <c r="CG43" s="16">
        <v>4750</v>
      </c>
      <c r="CH43" s="65">
        <v>2982</v>
      </c>
      <c r="CI43" s="16">
        <v>5316</v>
      </c>
      <c r="CJ43" s="16">
        <v>4744</v>
      </c>
      <c r="CK43" s="16">
        <v>5878</v>
      </c>
      <c r="CL43" s="65">
        <v>4087</v>
      </c>
      <c r="CM43" s="16">
        <v>5061</v>
      </c>
      <c r="CN43" s="16">
        <v>4991</v>
      </c>
      <c r="CO43" s="16">
        <v>5137</v>
      </c>
      <c r="CP43" s="16">
        <v>4411</v>
      </c>
      <c r="CQ43" s="16">
        <v>3470</v>
      </c>
      <c r="CR43" s="16"/>
      <c r="CS43" s="16">
        <v>6013</v>
      </c>
      <c r="CT43" s="16">
        <v>5424</v>
      </c>
      <c r="CU43" s="16"/>
      <c r="CV43" s="16">
        <v>1498</v>
      </c>
      <c r="CW43" s="17"/>
      <c r="CX43" s="17"/>
      <c r="CY43" s="17"/>
      <c r="CZ43" s="17"/>
      <c r="DA43" s="17"/>
      <c r="DB43" s="17"/>
      <c r="DC43" s="16">
        <v>791</v>
      </c>
      <c r="DD43" s="17"/>
      <c r="DE43" s="17"/>
      <c r="DF43" s="16">
        <v>3077</v>
      </c>
      <c r="DG43" s="16">
        <v>3593</v>
      </c>
      <c r="DH43" s="16">
        <v>1317</v>
      </c>
      <c r="DI43" s="17"/>
      <c r="DJ43" s="16"/>
      <c r="DK43" s="17"/>
      <c r="DL43" s="17"/>
      <c r="DM43" s="17"/>
      <c r="DN43" s="17"/>
      <c r="DO43" s="16">
        <v>2339</v>
      </c>
      <c r="DP43" s="17"/>
      <c r="DQ43" s="17"/>
      <c r="DR43" s="17"/>
      <c r="DS43" s="17"/>
      <c r="DT43" s="17"/>
      <c r="DU43" s="17"/>
      <c r="DV43" s="189"/>
      <c r="DW43" s="18"/>
      <c r="DX43" s="189"/>
      <c r="DY43" s="17"/>
      <c r="DZ43" s="189"/>
      <c r="EA43" s="18"/>
      <c r="EB43" s="18"/>
      <c r="EC43" s="17"/>
      <c r="ED43" s="17"/>
      <c r="EE43" s="17">
        <v>3000</v>
      </c>
      <c r="EF43" s="17">
        <v>6000</v>
      </c>
      <c r="EG43" s="17">
        <v>6000</v>
      </c>
      <c r="EH43" s="17">
        <v>6000</v>
      </c>
      <c r="EI43" s="17">
        <v>6000</v>
      </c>
      <c r="EJ43" s="17">
        <v>6000</v>
      </c>
      <c r="EK43" s="17"/>
      <c r="EL43" s="17">
        <v>6000</v>
      </c>
      <c r="EM43" s="17">
        <v>6000</v>
      </c>
      <c r="EN43" s="17">
        <v>6000</v>
      </c>
      <c r="EO43" s="17">
        <v>6000</v>
      </c>
      <c r="EP43" s="17">
        <v>6000</v>
      </c>
      <c r="EQ43" s="17">
        <v>6000</v>
      </c>
      <c r="ER43" s="17"/>
      <c r="ES43" s="17">
        <v>6000</v>
      </c>
      <c r="ET43" s="17">
        <v>6000</v>
      </c>
      <c r="EU43" s="17">
        <v>6000</v>
      </c>
      <c r="EV43" s="17">
        <v>6000</v>
      </c>
      <c r="EW43" s="17">
        <v>6000</v>
      </c>
      <c r="EX43" s="17">
        <v>6000</v>
      </c>
      <c r="EY43" s="17"/>
      <c r="EZ43" s="17">
        <v>6000</v>
      </c>
      <c r="FA43" s="17">
        <v>6000</v>
      </c>
      <c r="FB43" s="17">
        <v>6000</v>
      </c>
      <c r="FC43" s="17">
        <v>6000</v>
      </c>
      <c r="FD43" s="17">
        <v>6000</v>
      </c>
      <c r="FE43" s="17">
        <v>6000</v>
      </c>
      <c r="FF43" s="17"/>
      <c r="FG43" s="17">
        <v>6000</v>
      </c>
      <c r="FH43" s="17">
        <v>6000</v>
      </c>
      <c r="FI43" s="17">
        <v>6000</v>
      </c>
      <c r="FJ43" s="17">
        <v>6000</v>
      </c>
      <c r="FK43" s="17">
        <v>6000</v>
      </c>
      <c r="FL43" s="17">
        <v>6000</v>
      </c>
      <c r="FM43" s="17"/>
      <c r="FN43" s="17">
        <v>6000</v>
      </c>
      <c r="FO43" s="17">
        <v>6000</v>
      </c>
      <c r="FP43" s="17">
        <v>6000</v>
      </c>
      <c r="FQ43" s="17">
        <v>6000</v>
      </c>
      <c r="FR43" s="17">
        <v>6000</v>
      </c>
      <c r="FS43" s="17">
        <v>6000</v>
      </c>
      <c r="FT43" s="17"/>
      <c r="FU43" s="17">
        <v>6000</v>
      </c>
      <c r="FV43" s="17">
        <v>6000</v>
      </c>
      <c r="FW43" s="17">
        <v>6000</v>
      </c>
      <c r="FX43" s="17">
        <v>6000</v>
      </c>
      <c r="FY43" s="17">
        <v>6000</v>
      </c>
      <c r="FZ43" s="17">
        <v>6000</v>
      </c>
      <c r="GA43" s="17"/>
      <c r="GB43" s="17">
        <v>6000</v>
      </c>
      <c r="GC43" s="17">
        <v>6000</v>
      </c>
      <c r="GD43" s="17">
        <v>6000</v>
      </c>
      <c r="GE43" s="17">
        <v>6000</v>
      </c>
      <c r="GF43" s="17">
        <v>6000</v>
      </c>
      <c r="GG43" s="17">
        <v>6000</v>
      </c>
      <c r="GH43" s="17"/>
      <c r="GI43" s="17">
        <v>6000</v>
      </c>
      <c r="GJ43" s="17">
        <v>6000</v>
      </c>
      <c r="GK43" s="17">
        <v>6000</v>
      </c>
      <c r="GL43" s="17">
        <v>6000</v>
      </c>
      <c r="GM43" s="17">
        <v>6000</v>
      </c>
      <c r="GN43" s="17">
        <v>6000</v>
      </c>
    </row>
    <row r="44" spans="1:196" ht="15.95" hidden="1" customHeight="1">
      <c r="A44" s="1"/>
      <c r="B44" s="239"/>
      <c r="C44" s="230"/>
      <c r="D44" s="127" t="s">
        <v>8</v>
      </c>
      <c r="E44" s="74">
        <v>15</v>
      </c>
      <c r="F44" s="74">
        <v>1</v>
      </c>
      <c r="G44" s="74">
        <v>19.5</v>
      </c>
      <c r="H44" s="87">
        <f t="shared" si="73"/>
        <v>240</v>
      </c>
      <c r="I44" s="87">
        <f t="shared" si="74"/>
        <v>4680</v>
      </c>
      <c r="J44" s="74"/>
      <c r="K44" s="15"/>
      <c r="L44" s="18"/>
      <c r="M44" s="65">
        <v>4790</v>
      </c>
      <c r="N44" s="16">
        <v>5928</v>
      </c>
      <c r="O44" s="16"/>
      <c r="P44" s="16">
        <v>4041</v>
      </c>
      <c r="Q44" s="65">
        <v>4963</v>
      </c>
      <c r="R44" s="16">
        <v>5322</v>
      </c>
      <c r="S44" s="16">
        <v>6000</v>
      </c>
      <c r="T44" s="16">
        <v>4714</v>
      </c>
      <c r="U44" s="16">
        <v>4078</v>
      </c>
      <c r="V44" s="16">
        <v>6035</v>
      </c>
      <c r="W44" s="16">
        <v>5113</v>
      </c>
      <c r="X44" s="16">
        <v>6014</v>
      </c>
      <c r="Y44" s="16">
        <v>6037</v>
      </c>
      <c r="Z44" s="16">
        <v>4826</v>
      </c>
      <c r="AA44" s="16">
        <v>4780</v>
      </c>
      <c r="AB44" s="16">
        <v>5537</v>
      </c>
      <c r="AC44" s="16">
        <v>6000</v>
      </c>
      <c r="AD44" s="16">
        <v>4800</v>
      </c>
      <c r="AE44" s="16">
        <v>4839</v>
      </c>
      <c r="AF44" s="16">
        <v>6003</v>
      </c>
      <c r="AG44" s="16">
        <v>6010</v>
      </c>
      <c r="AH44" s="16">
        <v>2915</v>
      </c>
      <c r="AI44" s="16">
        <v>1318</v>
      </c>
      <c r="AJ44" s="16"/>
      <c r="AK44" s="16">
        <v>5866</v>
      </c>
      <c r="AL44" s="16">
        <v>5234</v>
      </c>
      <c r="AM44" s="16">
        <v>5264</v>
      </c>
      <c r="AN44" s="16">
        <v>5471</v>
      </c>
      <c r="AO44" s="16">
        <v>5055</v>
      </c>
      <c r="AP44" s="16">
        <v>6000</v>
      </c>
      <c r="AQ44" s="16">
        <v>5260</v>
      </c>
      <c r="AR44" s="16">
        <v>3743</v>
      </c>
      <c r="AS44" s="16">
        <v>4837</v>
      </c>
      <c r="AT44" s="16">
        <v>4970</v>
      </c>
      <c r="AU44" s="16">
        <v>3350</v>
      </c>
      <c r="AV44" s="16">
        <v>4041</v>
      </c>
      <c r="AW44" s="16">
        <v>4630</v>
      </c>
      <c r="AX44" s="17"/>
      <c r="AY44" s="16">
        <v>3733</v>
      </c>
      <c r="AZ44" s="16">
        <v>4632</v>
      </c>
      <c r="BA44" s="16"/>
      <c r="BB44" s="17"/>
      <c r="BC44" s="17"/>
      <c r="BD44" s="18"/>
      <c r="BE44" s="18"/>
      <c r="BF44" s="18"/>
      <c r="BG44" s="18"/>
      <c r="BH44" s="18"/>
      <c r="BI44" s="18"/>
      <c r="BJ44" s="18"/>
      <c r="BK44" s="18"/>
      <c r="BL44" s="18"/>
      <c r="BM44" s="17"/>
      <c r="BN44" s="16"/>
      <c r="BO44" s="16">
        <v>3053</v>
      </c>
      <c r="BP44" s="65">
        <v>1600</v>
      </c>
      <c r="BQ44" s="65">
        <v>593</v>
      </c>
      <c r="BR44" s="65">
        <v>2802</v>
      </c>
      <c r="BS44" s="65">
        <v>247</v>
      </c>
      <c r="BT44" s="65">
        <v>800</v>
      </c>
      <c r="BU44" s="65">
        <v>3970</v>
      </c>
      <c r="BV44" s="65">
        <v>2800</v>
      </c>
      <c r="BW44" s="65">
        <v>4600</v>
      </c>
      <c r="BX44" s="65">
        <v>2021</v>
      </c>
      <c r="BY44" s="17"/>
      <c r="BZ44" s="65">
        <v>2552</v>
      </c>
      <c r="CA44" s="16"/>
      <c r="CB44" s="16"/>
      <c r="CC44" s="16">
        <v>600</v>
      </c>
      <c r="CD44" s="16">
        <v>3960</v>
      </c>
      <c r="CE44" s="16">
        <v>5030</v>
      </c>
      <c r="CF44" s="65">
        <v>3812</v>
      </c>
      <c r="CG44" s="16">
        <v>5060</v>
      </c>
      <c r="CH44" s="65">
        <v>3280</v>
      </c>
      <c r="CI44" s="16">
        <v>5151</v>
      </c>
      <c r="CJ44" s="16">
        <v>4788</v>
      </c>
      <c r="CK44" s="16">
        <v>5981</v>
      </c>
      <c r="CL44" s="65">
        <v>4000</v>
      </c>
      <c r="CM44" s="16">
        <v>5117</v>
      </c>
      <c r="CN44" s="16">
        <v>6000</v>
      </c>
      <c r="CO44" s="16">
        <v>5500</v>
      </c>
      <c r="CP44" s="16">
        <v>3540</v>
      </c>
      <c r="CQ44" s="16">
        <v>7084</v>
      </c>
      <c r="CR44" s="16"/>
      <c r="CS44" s="16">
        <v>5595</v>
      </c>
      <c r="CT44" s="16">
        <v>4800</v>
      </c>
      <c r="CU44" s="16"/>
      <c r="CV44" s="16">
        <v>4800</v>
      </c>
      <c r="CW44" s="17"/>
      <c r="CX44" s="17"/>
      <c r="CY44" s="17"/>
      <c r="CZ44" s="17"/>
      <c r="DA44" s="17"/>
      <c r="DB44" s="17"/>
      <c r="DC44" s="16">
        <v>1915</v>
      </c>
      <c r="DD44" s="17"/>
      <c r="DE44" s="17"/>
      <c r="DF44" s="16"/>
      <c r="DG44" s="16">
        <v>2033</v>
      </c>
      <c r="DH44" s="16">
        <v>3033</v>
      </c>
      <c r="DI44" s="17"/>
      <c r="DJ44" s="16">
        <v>2610</v>
      </c>
      <c r="DK44" s="17"/>
      <c r="DL44" s="17"/>
      <c r="DM44" s="17"/>
      <c r="DN44" s="17"/>
      <c r="DO44" s="16"/>
      <c r="DP44" s="17"/>
      <c r="DQ44" s="17"/>
      <c r="DR44" s="17"/>
      <c r="DS44" s="17"/>
      <c r="DT44" s="17"/>
      <c r="DU44" s="17"/>
      <c r="DV44" s="189"/>
      <c r="DW44" s="18"/>
      <c r="DX44" s="189"/>
      <c r="DY44" s="17"/>
      <c r="DZ44" s="189"/>
      <c r="EA44" s="18"/>
      <c r="EB44" s="18"/>
      <c r="EC44" s="17"/>
      <c r="ED44" s="17"/>
      <c r="EE44" s="17"/>
      <c r="EF44" s="17">
        <v>6000</v>
      </c>
      <c r="EG44" s="17">
        <v>6000</v>
      </c>
      <c r="EH44" s="17">
        <v>6000</v>
      </c>
      <c r="EI44" s="17">
        <v>6000</v>
      </c>
      <c r="EJ44" s="17">
        <v>6000</v>
      </c>
      <c r="EK44" s="17"/>
      <c r="EL44" s="17">
        <v>6000</v>
      </c>
      <c r="EM44" s="17">
        <v>6000</v>
      </c>
      <c r="EN44" s="17">
        <v>6000</v>
      </c>
      <c r="EO44" s="17">
        <v>6000</v>
      </c>
      <c r="EP44" s="17">
        <v>6000</v>
      </c>
      <c r="EQ44" s="17">
        <v>6000</v>
      </c>
      <c r="ER44" s="17"/>
      <c r="ES44" s="17">
        <v>6000</v>
      </c>
      <c r="ET44" s="17">
        <v>6000</v>
      </c>
      <c r="EU44" s="17">
        <v>6000</v>
      </c>
      <c r="EV44" s="17">
        <v>6000</v>
      </c>
      <c r="EW44" s="17">
        <v>6000</v>
      </c>
      <c r="EX44" s="17">
        <v>6000</v>
      </c>
      <c r="EY44" s="17"/>
      <c r="EZ44" s="17">
        <v>6000</v>
      </c>
      <c r="FA44" s="17">
        <v>6000</v>
      </c>
      <c r="FB44" s="17">
        <v>6000</v>
      </c>
      <c r="FC44" s="17">
        <v>6000</v>
      </c>
      <c r="FD44" s="17">
        <v>6000</v>
      </c>
      <c r="FE44" s="17">
        <v>6000</v>
      </c>
      <c r="FF44" s="17"/>
      <c r="FG44" s="17">
        <v>6000</v>
      </c>
      <c r="FH44" s="17">
        <v>6000</v>
      </c>
      <c r="FI44" s="17">
        <v>6000</v>
      </c>
      <c r="FJ44" s="17">
        <v>6000</v>
      </c>
      <c r="FK44" s="17">
        <v>6000</v>
      </c>
      <c r="FL44" s="17">
        <v>6000</v>
      </c>
      <c r="FM44" s="17"/>
      <c r="FN44" s="17">
        <v>6000</v>
      </c>
      <c r="FO44" s="17">
        <v>6000</v>
      </c>
      <c r="FP44" s="17">
        <v>6000</v>
      </c>
      <c r="FQ44" s="17">
        <v>6000</v>
      </c>
      <c r="FR44" s="17">
        <v>6000</v>
      </c>
      <c r="FS44" s="17">
        <v>6000</v>
      </c>
      <c r="FT44" s="17"/>
      <c r="FU44" s="17">
        <v>6000</v>
      </c>
      <c r="FV44" s="17">
        <v>6000</v>
      </c>
      <c r="FW44" s="17">
        <v>6000</v>
      </c>
      <c r="FX44" s="17">
        <v>6000</v>
      </c>
      <c r="FY44" s="17">
        <v>6000</v>
      </c>
      <c r="FZ44" s="17">
        <v>6000</v>
      </c>
      <c r="GA44" s="17"/>
      <c r="GB44" s="17">
        <v>6000</v>
      </c>
      <c r="GC44" s="17">
        <v>6000</v>
      </c>
      <c r="GD44" s="17">
        <v>6000</v>
      </c>
      <c r="GE44" s="17">
        <v>6000</v>
      </c>
      <c r="GF44" s="17">
        <v>6000</v>
      </c>
      <c r="GG44" s="17">
        <v>6000</v>
      </c>
      <c r="GH44" s="17"/>
      <c r="GI44" s="17">
        <v>6000</v>
      </c>
      <c r="GJ44" s="17">
        <v>6000</v>
      </c>
      <c r="GK44" s="17">
        <v>6000</v>
      </c>
      <c r="GL44" s="17">
        <v>6000</v>
      </c>
      <c r="GM44" s="17">
        <v>6000</v>
      </c>
      <c r="GN44" s="17">
        <v>6000</v>
      </c>
    </row>
    <row r="45" spans="1:196" ht="15.95" hidden="1" customHeight="1">
      <c r="A45" s="1"/>
      <c r="B45" s="239"/>
      <c r="C45" s="230"/>
      <c r="D45" s="31" t="s">
        <v>22</v>
      </c>
      <c r="E45" s="82">
        <v>20</v>
      </c>
      <c r="F45" s="82">
        <v>2</v>
      </c>
      <c r="G45" s="82">
        <v>19.5</v>
      </c>
      <c r="H45" s="88">
        <f t="shared" si="73"/>
        <v>360</v>
      </c>
      <c r="I45" s="88">
        <f t="shared" si="74"/>
        <v>7020</v>
      </c>
      <c r="J45" s="82"/>
      <c r="K45" s="15"/>
      <c r="L45" s="18"/>
      <c r="M45" s="65">
        <v>397</v>
      </c>
      <c r="N45" s="65">
        <v>4593</v>
      </c>
      <c r="O45" s="16"/>
      <c r="P45" s="16">
        <v>6010</v>
      </c>
      <c r="Q45" s="65">
        <v>4660</v>
      </c>
      <c r="R45" s="16">
        <v>6232</v>
      </c>
      <c r="S45" s="16">
        <v>3960</v>
      </c>
      <c r="T45" s="16">
        <v>4110</v>
      </c>
      <c r="U45" s="16">
        <v>4090</v>
      </c>
      <c r="V45" s="16">
        <v>6000</v>
      </c>
      <c r="W45" s="16">
        <v>6000</v>
      </c>
      <c r="X45" s="16">
        <v>6000</v>
      </c>
      <c r="Y45" s="16">
        <v>6030</v>
      </c>
      <c r="Z45" s="16">
        <v>6000</v>
      </c>
      <c r="AA45" s="16">
        <v>3000</v>
      </c>
      <c r="AB45" s="16">
        <v>3200</v>
      </c>
      <c r="AC45" s="16">
        <v>6000</v>
      </c>
      <c r="AD45" s="16">
        <v>4262</v>
      </c>
      <c r="AE45" s="16">
        <v>6000</v>
      </c>
      <c r="AF45" s="16">
        <v>6000</v>
      </c>
      <c r="AG45" s="16">
        <v>6000</v>
      </c>
      <c r="AH45" s="16">
        <v>5995</v>
      </c>
      <c r="AI45" s="16">
        <v>3864</v>
      </c>
      <c r="AJ45" s="16"/>
      <c r="AK45" s="16">
        <v>3640</v>
      </c>
      <c r="AL45" s="16">
        <v>6060</v>
      </c>
      <c r="AM45" s="16">
        <v>6000</v>
      </c>
      <c r="AN45" s="16">
        <v>5240</v>
      </c>
      <c r="AO45" s="16">
        <v>5435</v>
      </c>
      <c r="AP45" s="16">
        <v>5271</v>
      </c>
      <c r="AQ45" s="16">
        <v>4340</v>
      </c>
      <c r="AR45" s="16">
        <v>5661</v>
      </c>
      <c r="AS45" s="16">
        <v>2971</v>
      </c>
      <c r="AT45" s="16">
        <v>4540</v>
      </c>
      <c r="AU45" s="16">
        <v>3732</v>
      </c>
      <c r="AV45" s="16">
        <v>4008</v>
      </c>
      <c r="AW45" s="16">
        <v>2255</v>
      </c>
      <c r="AX45" s="17"/>
      <c r="AY45" s="16">
        <v>4800</v>
      </c>
      <c r="AZ45" s="16">
        <v>3884</v>
      </c>
      <c r="BA45" s="16">
        <v>1231</v>
      </c>
      <c r="BB45" s="123"/>
      <c r="BC45" s="17"/>
      <c r="BD45" s="18"/>
      <c r="BE45" s="18"/>
      <c r="BF45" s="18"/>
      <c r="BG45" s="18"/>
      <c r="BH45" s="18"/>
      <c r="BI45" s="18"/>
      <c r="BJ45" s="18"/>
      <c r="BK45" s="18"/>
      <c r="BL45" s="18"/>
      <c r="BM45" s="16">
        <v>1050</v>
      </c>
      <c r="BN45" s="16"/>
      <c r="BO45" s="16">
        <v>450</v>
      </c>
      <c r="BP45" s="65">
        <v>2530</v>
      </c>
      <c r="BQ45" s="65">
        <v>1650</v>
      </c>
      <c r="BR45" s="65">
        <v>497</v>
      </c>
      <c r="BS45" s="65">
        <v>2912</v>
      </c>
      <c r="BT45" s="65">
        <v>0</v>
      </c>
      <c r="BU45" s="65">
        <v>768</v>
      </c>
      <c r="BV45" s="65">
        <v>3686</v>
      </c>
      <c r="BW45" s="65">
        <v>2963</v>
      </c>
      <c r="BX45" s="65">
        <v>3150</v>
      </c>
      <c r="BY45" s="17"/>
      <c r="BZ45" s="65">
        <v>4159</v>
      </c>
      <c r="CA45" s="16">
        <v>1683</v>
      </c>
      <c r="CB45" s="16"/>
      <c r="CC45" s="16">
        <v>601</v>
      </c>
      <c r="CD45" s="16">
        <v>1459</v>
      </c>
      <c r="CE45" s="65">
        <v>4800</v>
      </c>
      <c r="CF45" s="16">
        <v>6007</v>
      </c>
      <c r="CG45" s="16">
        <v>3000</v>
      </c>
      <c r="CH45" s="16">
        <v>5254</v>
      </c>
      <c r="CI45" s="16">
        <v>2850</v>
      </c>
      <c r="CJ45" s="16">
        <v>3000</v>
      </c>
      <c r="CK45" s="16">
        <v>6000</v>
      </c>
      <c r="CL45" s="16">
        <v>6000</v>
      </c>
      <c r="CM45" s="16">
        <v>6000</v>
      </c>
      <c r="CN45" s="16">
        <v>4840</v>
      </c>
      <c r="CO45" s="16">
        <v>1948</v>
      </c>
      <c r="CP45" s="16">
        <v>3732</v>
      </c>
      <c r="CQ45" s="16">
        <v>3000</v>
      </c>
      <c r="CR45" s="16"/>
      <c r="CS45" s="16">
        <v>4300</v>
      </c>
      <c r="CT45" s="16">
        <v>3200</v>
      </c>
      <c r="CU45" s="16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6">
        <v>3030</v>
      </c>
      <c r="DG45" s="16">
        <v>3000</v>
      </c>
      <c r="DH45" s="16">
        <v>3000</v>
      </c>
      <c r="DI45" s="17"/>
      <c r="DJ45" s="16">
        <v>3000</v>
      </c>
      <c r="DK45" s="16">
        <v>3000</v>
      </c>
      <c r="DL45" s="16">
        <v>3000</v>
      </c>
      <c r="DM45" s="16">
        <v>3000</v>
      </c>
      <c r="DN45" s="17"/>
      <c r="DO45" s="16">
        <v>1500</v>
      </c>
      <c r="DP45" s="17"/>
      <c r="DQ45" s="17"/>
      <c r="DR45" s="17"/>
      <c r="DS45" s="17"/>
      <c r="DT45" s="17"/>
      <c r="DU45" s="17"/>
      <c r="DV45" s="189"/>
      <c r="DW45" s="18"/>
      <c r="DX45" s="189"/>
      <c r="DY45" s="17"/>
      <c r="DZ45" s="189"/>
      <c r="EA45" s="18"/>
      <c r="EB45" s="18"/>
      <c r="EC45" s="17"/>
      <c r="ED45" s="17"/>
      <c r="EE45" s="17"/>
      <c r="EF45" s="17">
        <v>6000</v>
      </c>
      <c r="EG45" s="17">
        <v>6000</v>
      </c>
      <c r="EH45" s="17">
        <v>6000</v>
      </c>
      <c r="EI45" s="17">
        <v>6000</v>
      </c>
      <c r="EJ45" s="17">
        <v>6000</v>
      </c>
      <c r="EK45" s="17"/>
      <c r="EL45" s="17">
        <v>6000</v>
      </c>
      <c r="EM45" s="17">
        <v>6000</v>
      </c>
      <c r="EN45" s="17">
        <v>6000</v>
      </c>
      <c r="EO45" s="17">
        <v>6000</v>
      </c>
      <c r="EP45" s="17">
        <v>6000</v>
      </c>
      <c r="EQ45" s="17">
        <v>6000</v>
      </c>
      <c r="ER45" s="17"/>
      <c r="ES45" s="17">
        <v>6000</v>
      </c>
      <c r="ET45" s="17">
        <v>6000</v>
      </c>
      <c r="EU45" s="17">
        <v>6000</v>
      </c>
      <c r="EV45" s="17">
        <v>6000</v>
      </c>
      <c r="EW45" s="17">
        <v>6000</v>
      </c>
      <c r="EX45" s="17">
        <v>6000</v>
      </c>
      <c r="EY45" s="17"/>
      <c r="EZ45" s="17">
        <v>6000</v>
      </c>
      <c r="FA45" s="17">
        <v>6000</v>
      </c>
      <c r="FB45" s="17">
        <v>6000</v>
      </c>
      <c r="FC45" s="17">
        <v>6000</v>
      </c>
      <c r="FD45" s="17">
        <v>6000</v>
      </c>
      <c r="FE45" s="17">
        <v>6000</v>
      </c>
      <c r="FF45" s="17"/>
      <c r="FG45" s="17">
        <v>6000</v>
      </c>
      <c r="FH45" s="17">
        <v>6000</v>
      </c>
      <c r="FI45" s="17">
        <v>6000</v>
      </c>
      <c r="FJ45" s="17">
        <v>6000</v>
      </c>
      <c r="FK45" s="17">
        <v>6000</v>
      </c>
      <c r="FL45" s="17">
        <v>6000</v>
      </c>
      <c r="FM45" s="17"/>
      <c r="FN45" s="17">
        <v>6000</v>
      </c>
      <c r="FO45" s="17">
        <v>6000</v>
      </c>
      <c r="FP45" s="17">
        <v>6000</v>
      </c>
      <c r="FQ45" s="17">
        <v>6000</v>
      </c>
      <c r="FR45" s="17">
        <v>6000</v>
      </c>
      <c r="FS45" s="17">
        <v>6000</v>
      </c>
      <c r="FT45" s="17"/>
      <c r="FU45" s="17">
        <v>6000</v>
      </c>
      <c r="FV45" s="17">
        <v>6000</v>
      </c>
      <c r="FW45" s="17">
        <v>6000</v>
      </c>
      <c r="FX45" s="17">
        <v>6000</v>
      </c>
      <c r="FY45" s="17">
        <v>6000</v>
      </c>
      <c r="FZ45" s="17">
        <v>6000</v>
      </c>
      <c r="GA45" s="17"/>
      <c r="GB45" s="17">
        <v>6000</v>
      </c>
      <c r="GC45" s="17">
        <v>6000</v>
      </c>
      <c r="GD45" s="17">
        <v>6000</v>
      </c>
      <c r="GE45" s="17">
        <v>6000</v>
      </c>
      <c r="GF45" s="17">
        <v>6000</v>
      </c>
      <c r="GG45" s="17">
        <v>6000</v>
      </c>
      <c r="GH45" s="17"/>
      <c r="GI45" s="17">
        <v>6000</v>
      </c>
      <c r="GJ45" s="17">
        <v>6000</v>
      </c>
      <c r="GK45" s="17">
        <v>6000</v>
      </c>
      <c r="GL45" s="17">
        <v>6000</v>
      </c>
      <c r="GM45" s="17">
        <v>6000</v>
      </c>
      <c r="GN45" s="17">
        <v>6000</v>
      </c>
    </row>
    <row r="46" spans="1:196" ht="15.95" hidden="1" customHeight="1">
      <c r="A46" s="1"/>
      <c r="B46" s="239"/>
      <c r="C46" s="230"/>
      <c r="D46" s="127" t="s">
        <v>23</v>
      </c>
      <c r="E46" s="74">
        <v>140</v>
      </c>
      <c r="F46" s="74">
        <v>2</v>
      </c>
      <c r="G46" s="74">
        <v>19.5</v>
      </c>
      <c r="H46" s="87">
        <f t="shared" si="73"/>
        <v>51.428571428571431</v>
      </c>
      <c r="I46" s="87">
        <f t="shared" si="74"/>
        <v>1002.8571428571429</v>
      </c>
      <c r="J46" s="74"/>
      <c r="K46" s="15"/>
      <c r="L46" s="18"/>
      <c r="M46" s="65">
        <v>4373</v>
      </c>
      <c r="N46" s="65">
        <v>4965</v>
      </c>
      <c r="O46" s="16"/>
      <c r="P46" s="16">
        <v>5164</v>
      </c>
      <c r="Q46" s="16">
        <v>5220</v>
      </c>
      <c r="R46" s="16">
        <v>4000</v>
      </c>
      <c r="S46" s="16">
        <v>2779</v>
      </c>
      <c r="T46" s="16">
        <v>3350</v>
      </c>
      <c r="U46" s="16">
        <v>4251</v>
      </c>
      <c r="V46" s="16">
        <v>5481</v>
      </c>
      <c r="W46" s="65">
        <v>4811</v>
      </c>
      <c r="X46" s="16">
        <v>5168</v>
      </c>
      <c r="Y46" s="16">
        <v>5084</v>
      </c>
      <c r="Z46" s="16">
        <v>5024</v>
      </c>
      <c r="AA46" s="65">
        <v>4769</v>
      </c>
      <c r="AB46" s="65">
        <v>4738</v>
      </c>
      <c r="AC46" s="16">
        <v>5043</v>
      </c>
      <c r="AD46" s="16">
        <v>5277</v>
      </c>
      <c r="AE46" s="16">
        <v>5101</v>
      </c>
      <c r="AF46" s="16">
        <v>5348</v>
      </c>
      <c r="AG46" s="16">
        <v>5137</v>
      </c>
      <c r="AH46" s="16">
        <v>5438</v>
      </c>
      <c r="AI46" s="16">
        <v>5232</v>
      </c>
      <c r="AJ46" s="16">
        <v>4240</v>
      </c>
      <c r="AK46" s="16">
        <v>5548</v>
      </c>
      <c r="AL46" s="16">
        <v>5540</v>
      </c>
      <c r="AM46" s="16">
        <v>5004</v>
      </c>
      <c r="AN46" s="16">
        <v>5406</v>
      </c>
      <c r="AO46" s="16">
        <v>5053</v>
      </c>
      <c r="AP46" s="16">
        <v>5197</v>
      </c>
      <c r="AQ46" s="16">
        <v>5192</v>
      </c>
      <c r="AR46" s="65">
        <v>4232</v>
      </c>
      <c r="AS46" s="16">
        <v>5085</v>
      </c>
      <c r="AT46" s="16">
        <v>5227</v>
      </c>
      <c r="AU46" s="16">
        <v>5366</v>
      </c>
      <c r="AV46" s="16">
        <v>5084</v>
      </c>
      <c r="AW46" s="16">
        <v>5341</v>
      </c>
      <c r="AX46" s="17"/>
      <c r="AY46" s="16">
        <v>5248</v>
      </c>
      <c r="AZ46" s="16">
        <v>4043</v>
      </c>
      <c r="BA46" s="16">
        <v>3245</v>
      </c>
      <c r="BB46" s="17"/>
      <c r="BC46" s="17"/>
      <c r="BD46" s="18"/>
      <c r="BE46" s="18"/>
      <c r="BF46" s="18"/>
      <c r="BG46" s="18"/>
      <c r="BH46" s="18"/>
      <c r="BI46" s="18"/>
      <c r="BJ46" s="18"/>
      <c r="BK46" s="18"/>
      <c r="BL46" s="18"/>
      <c r="BM46" s="17"/>
      <c r="BN46" s="16"/>
      <c r="BO46" s="16">
        <v>926</v>
      </c>
      <c r="BP46" s="65">
        <v>2888</v>
      </c>
      <c r="BQ46" s="65">
        <v>1581</v>
      </c>
      <c r="BR46" s="65">
        <v>1405</v>
      </c>
      <c r="BS46" s="65">
        <v>0</v>
      </c>
      <c r="BT46" s="65">
        <v>2729</v>
      </c>
      <c r="BU46" s="65">
        <v>768</v>
      </c>
      <c r="BV46" s="65">
        <v>2922</v>
      </c>
      <c r="BW46" s="65">
        <v>3189</v>
      </c>
      <c r="BX46" s="65">
        <v>3304</v>
      </c>
      <c r="BY46" s="17"/>
      <c r="BZ46" s="65">
        <v>2210</v>
      </c>
      <c r="CA46" s="16">
        <v>2611</v>
      </c>
      <c r="CB46" s="16"/>
      <c r="CC46" s="16">
        <v>1433</v>
      </c>
      <c r="CD46" s="16">
        <v>1523</v>
      </c>
      <c r="CE46" s="65">
        <v>2136</v>
      </c>
      <c r="CF46" s="65">
        <v>1880</v>
      </c>
      <c r="CG46" s="65">
        <v>0</v>
      </c>
      <c r="CH46" s="65">
        <v>2659</v>
      </c>
      <c r="CI46" s="65">
        <v>3703</v>
      </c>
      <c r="CJ46" s="16">
        <v>5181</v>
      </c>
      <c r="CK46" s="16">
        <v>5141</v>
      </c>
      <c r="CL46" s="65">
        <v>4703</v>
      </c>
      <c r="CM46" s="65">
        <v>4900</v>
      </c>
      <c r="CN46" s="65">
        <v>0</v>
      </c>
      <c r="CO46" s="16">
        <v>3975</v>
      </c>
      <c r="CP46" s="65">
        <v>2110</v>
      </c>
      <c r="CQ46" s="65">
        <v>2683</v>
      </c>
      <c r="CR46" s="65">
        <v>2942</v>
      </c>
      <c r="CS46" s="16">
        <v>5237</v>
      </c>
      <c r="CT46" s="16">
        <v>5462</v>
      </c>
      <c r="CU46" s="16"/>
      <c r="CV46" s="17"/>
      <c r="CW46" s="17"/>
      <c r="CX46" s="16">
        <v>798</v>
      </c>
      <c r="CY46" s="65">
        <v>0</v>
      </c>
      <c r="CZ46" s="17"/>
      <c r="DA46" s="16">
        <v>1451</v>
      </c>
      <c r="DB46" s="17"/>
      <c r="DC46" s="17"/>
      <c r="DD46" s="16">
        <v>1537</v>
      </c>
      <c r="DE46" s="16">
        <v>1510</v>
      </c>
      <c r="DF46" s="16">
        <v>1046</v>
      </c>
      <c r="DG46" s="16">
        <v>1424</v>
      </c>
      <c r="DH46" s="16">
        <v>1318</v>
      </c>
      <c r="DI46" s="17"/>
      <c r="DJ46" s="16">
        <v>2200</v>
      </c>
      <c r="DK46" s="16">
        <v>2788</v>
      </c>
      <c r="DL46" s="16">
        <v>2025</v>
      </c>
      <c r="DM46" s="16">
        <v>2750</v>
      </c>
      <c r="DN46" s="16">
        <v>780</v>
      </c>
      <c r="DO46" s="16">
        <v>1092</v>
      </c>
      <c r="DP46" s="17"/>
      <c r="DQ46" s="16">
        <v>1492</v>
      </c>
      <c r="DR46" s="16">
        <v>2734</v>
      </c>
      <c r="DS46" s="16">
        <v>3296</v>
      </c>
      <c r="DT46" s="17">
        <v>3000</v>
      </c>
      <c r="DU46" s="17">
        <v>3000</v>
      </c>
      <c r="DV46" s="189"/>
      <c r="DW46" s="18"/>
      <c r="DX46" s="189"/>
      <c r="DY46" s="17">
        <v>1000</v>
      </c>
      <c r="DZ46" s="189"/>
      <c r="EA46" s="18"/>
      <c r="EB46" s="18"/>
      <c r="EC46" s="17"/>
      <c r="ED46" s="17"/>
      <c r="EE46" s="17"/>
      <c r="EF46" s="17">
        <v>5700</v>
      </c>
      <c r="EG46" s="17">
        <v>5700</v>
      </c>
      <c r="EH46" s="17">
        <v>5700</v>
      </c>
      <c r="EI46" s="17">
        <v>5700</v>
      </c>
      <c r="EJ46" s="17">
        <v>5700</v>
      </c>
      <c r="EK46" s="17"/>
      <c r="EL46" s="17">
        <v>5700</v>
      </c>
      <c r="EM46" s="17">
        <v>5700</v>
      </c>
      <c r="EN46" s="17">
        <v>5700</v>
      </c>
      <c r="EO46" s="17">
        <v>5700</v>
      </c>
      <c r="EP46" s="17">
        <v>5700</v>
      </c>
      <c r="EQ46" s="17">
        <v>5700</v>
      </c>
      <c r="ER46" s="17"/>
      <c r="ES46" s="17">
        <v>5700</v>
      </c>
      <c r="ET46" s="17">
        <v>5700</v>
      </c>
      <c r="EU46" s="17">
        <v>5700</v>
      </c>
      <c r="EV46" s="17">
        <v>5700</v>
      </c>
      <c r="EW46" s="17">
        <v>5700</v>
      </c>
      <c r="EX46" s="17">
        <v>5700</v>
      </c>
      <c r="EY46" s="17"/>
      <c r="EZ46" s="17">
        <v>5700</v>
      </c>
      <c r="FA46" s="17">
        <v>5700</v>
      </c>
      <c r="FB46" s="17">
        <v>5700</v>
      </c>
      <c r="FC46" s="17">
        <v>5700</v>
      </c>
      <c r="FD46" s="17">
        <v>5700</v>
      </c>
      <c r="FE46" s="17">
        <v>5700</v>
      </c>
      <c r="FF46" s="17"/>
      <c r="FG46" s="17">
        <v>5700</v>
      </c>
      <c r="FH46" s="17">
        <v>5700</v>
      </c>
      <c r="FI46" s="17">
        <v>5700</v>
      </c>
      <c r="FJ46" s="17">
        <v>5700</v>
      </c>
      <c r="FK46" s="17">
        <v>5700</v>
      </c>
      <c r="FL46" s="17">
        <v>5700</v>
      </c>
      <c r="FM46" s="17"/>
      <c r="FN46" s="17">
        <v>5700</v>
      </c>
      <c r="FO46" s="17">
        <v>5700</v>
      </c>
      <c r="FP46" s="17">
        <v>5700</v>
      </c>
      <c r="FQ46" s="17">
        <v>5700</v>
      </c>
      <c r="FR46" s="17">
        <v>5700</v>
      </c>
      <c r="FS46" s="17">
        <v>5700</v>
      </c>
      <c r="FT46" s="17"/>
      <c r="FU46" s="17">
        <v>5700</v>
      </c>
      <c r="FV46" s="17">
        <v>5700</v>
      </c>
      <c r="FW46" s="17">
        <v>5700</v>
      </c>
      <c r="FX46" s="17">
        <v>5700</v>
      </c>
      <c r="FY46" s="17">
        <v>5700</v>
      </c>
      <c r="FZ46" s="17">
        <v>5700</v>
      </c>
      <c r="GA46" s="17"/>
      <c r="GB46" s="17">
        <v>5700</v>
      </c>
      <c r="GC46" s="17">
        <v>5700</v>
      </c>
      <c r="GD46" s="17">
        <v>5700</v>
      </c>
      <c r="GE46" s="17">
        <v>5700</v>
      </c>
      <c r="GF46" s="17">
        <v>5700</v>
      </c>
      <c r="GG46" s="17">
        <v>5700</v>
      </c>
      <c r="GH46" s="17"/>
      <c r="GI46" s="17">
        <v>5700</v>
      </c>
      <c r="GJ46" s="17">
        <v>5700</v>
      </c>
      <c r="GK46" s="17">
        <v>5700</v>
      </c>
      <c r="GL46" s="17">
        <v>5700</v>
      </c>
      <c r="GM46" s="17">
        <v>5700</v>
      </c>
      <c r="GN46" s="17">
        <v>5700</v>
      </c>
    </row>
    <row r="47" spans="1:196" ht="15.95" hidden="1" customHeight="1">
      <c r="A47" s="1"/>
      <c r="B47" s="239"/>
      <c r="C47" s="230"/>
      <c r="D47" s="176" t="s">
        <v>24</v>
      </c>
      <c r="E47" s="177"/>
      <c r="F47" s="177"/>
      <c r="G47" s="177"/>
      <c r="H47" s="178" t="e">
        <f t="shared" si="73"/>
        <v>#DIV/0!</v>
      </c>
      <c r="I47" s="178" t="e">
        <f t="shared" si="74"/>
        <v>#DIV/0!</v>
      </c>
      <c r="J47" s="177"/>
      <c r="K47" s="15"/>
      <c r="L47" s="18"/>
      <c r="M47" s="16">
        <v>7700</v>
      </c>
      <c r="N47" s="16">
        <v>6000</v>
      </c>
      <c r="O47" s="16"/>
      <c r="P47" s="16">
        <v>5400</v>
      </c>
      <c r="Q47" s="16">
        <v>5400</v>
      </c>
      <c r="R47" s="16">
        <v>5200</v>
      </c>
      <c r="S47" s="16">
        <v>3800</v>
      </c>
      <c r="T47" s="16">
        <v>5100</v>
      </c>
      <c r="U47" s="16">
        <v>2600</v>
      </c>
      <c r="V47" s="16"/>
      <c r="W47" s="16">
        <v>3000</v>
      </c>
      <c r="X47" s="16">
        <v>5200</v>
      </c>
      <c r="Y47" s="16">
        <v>4800</v>
      </c>
      <c r="Z47" s="16">
        <v>6000</v>
      </c>
      <c r="AA47" s="16">
        <v>4000</v>
      </c>
      <c r="AB47" s="16">
        <v>5800</v>
      </c>
      <c r="AC47" s="16"/>
      <c r="AD47" s="16">
        <v>6000</v>
      </c>
      <c r="AE47" s="16">
        <v>5400</v>
      </c>
      <c r="AF47" s="16">
        <v>5700</v>
      </c>
      <c r="AG47" s="16">
        <v>3097</v>
      </c>
      <c r="AH47" s="16">
        <v>0</v>
      </c>
      <c r="AI47" s="16"/>
      <c r="AJ47" s="16">
        <v>4300</v>
      </c>
      <c r="AK47" s="16">
        <v>2000</v>
      </c>
      <c r="AL47" s="16">
        <v>6000</v>
      </c>
      <c r="AM47" s="16">
        <v>6000</v>
      </c>
      <c r="AN47" s="16">
        <v>5700</v>
      </c>
      <c r="AO47" s="16">
        <v>6000</v>
      </c>
      <c r="AP47" s="16">
        <v>8000</v>
      </c>
      <c r="AQ47" s="16"/>
      <c r="AR47" s="16">
        <v>2400</v>
      </c>
      <c r="AS47" s="16">
        <v>5000</v>
      </c>
      <c r="AT47" s="16">
        <v>6000</v>
      </c>
      <c r="AU47" s="16">
        <v>5400</v>
      </c>
      <c r="AV47" s="16">
        <v>6000</v>
      </c>
      <c r="AW47" s="16">
        <v>6000</v>
      </c>
      <c r="AX47" s="16">
        <v>4400</v>
      </c>
      <c r="AY47" s="16">
        <v>3400</v>
      </c>
      <c r="AZ47" s="16">
        <v>4000</v>
      </c>
      <c r="BA47" s="16">
        <v>5000</v>
      </c>
      <c r="BB47" s="17"/>
      <c r="BC47" s="17"/>
      <c r="BD47" s="18"/>
      <c r="BE47" s="18"/>
      <c r="BF47" s="18"/>
      <c r="BG47" s="18"/>
      <c r="BH47" s="18"/>
      <c r="BI47" s="18"/>
      <c r="BJ47" s="18"/>
      <c r="BK47" s="18"/>
      <c r="BL47" s="18"/>
      <c r="BM47" s="17"/>
      <c r="BN47" s="16"/>
      <c r="BO47" s="16"/>
      <c r="BP47" s="16"/>
      <c r="BQ47" s="16">
        <v>8900</v>
      </c>
      <c r="BR47" s="16">
        <v>5500</v>
      </c>
      <c r="BS47" s="16">
        <v>1700</v>
      </c>
      <c r="BT47" s="16"/>
      <c r="BU47" s="65"/>
      <c r="BV47" s="16">
        <v>1500</v>
      </c>
      <c r="BW47" s="17"/>
      <c r="BX47" s="17"/>
      <c r="BY47" s="17"/>
      <c r="BZ47" s="17"/>
      <c r="CA47" s="17"/>
      <c r="CB47" s="16">
        <v>1400</v>
      </c>
      <c r="CC47" s="16">
        <v>3000</v>
      </c>
      <c r="CD47" s="16">
        <v>6000</v>
      </c>
      <c r="CE47" s="16">
        <v>3000</v>
      </c>
      <c r="CF47" s="16">
        <v>6600</v>
      </c>
      <c r="CG47" s="16"/>
      <c r="CH47" s="16">
        <v>4600</v>
      </c>
      <c r="CI47" s="16"/>
      <c r="CJ47" s="16">
        <v>2000</v>
      </c>
      <c r="CK47" s="16">
        <v>3200</v>
      </c>
      <c r="CL47" s="16">
        <v>5000</v>
      </c>
      <c r="CM47" s="16">
        <v>3300</v>
      </c>
      <c r="CN47" s="16"/>
      <c r="CO47" s="16">
        <v>5000</v>
      </c>
      <c r="CP47" s="16">
        <v>0</v>
      </c>
      <c r="CQ47" s="16">
        <v>5000</v>
      </c>
      <c r="CR47" s="16">
        <v>4000</v>
      </c>
      <c r="CS47" s="16">
        <v>2400</v>
      </c>
      <c r="CT47" s="16">
        <v>2000</v>
      </c>
      <c r="CU47" s="16">
        <v>2900</v>
      </c>
      <c r="CV47" s="16">
        <v>1200</v>
      </c>
      <c r="CW47" s="17"/>
      <c r="CX47" s="16">
        <v>3000</v>
      </c>
      <c r="CY47" s="16">
        <v>2300</v>
      </c>
      <c r="CZ47" s="17"/>
      <c r="DA47" s="17"/>
      <c r="DB47" s="17"/>
      <c r="DC47" s="17"/>
      <c r="DD47" s="17"/>
      <c r="DE47" s="17"/>
      <c r="DF47" s="17"/>
      <c r="DG47" s="16">
        <v>1500</v>
      </c>
      <c r="DH47" s="16">
        <v>2200</v>
      </c>
      <c r="DI47" s="16"/>
      <c r="DJ47" s="16">
        <v>400</v>
      </c>
      <c r="DK47" s="16">
        <v>1800</v>
      </c>
      <c r="DL47" s="16">
        <v>1100</v>
      </c>
      <c r="DM47" s="16">
        <v>1000</v>
      </c>
      <c r="DN47" s="16">
        <v>1400</v>
      </c>
      <c r="DO47" s="16">
        <v>1400</v>
      </c>
      <c r="DP47" s="17"/>
      <c r="DQ47" s="16">
        <v>1000</v>
      </c>
      <c r="DR47" s="16">
        <v>2000</v>
      </c>
      <c r="DS47" s="16"/>
      <c r="DT47" s="17">
        <v>3000</v>
      </c>
      <c r="DU47" s="17">
        <v>3000</v>
      </c>
      <c r="DV47" s="189"/>
      <c r="DW47" s="18"/>
      <c r="DX47" s="189"/>
      <c r="DY47" s="17">
        <v>2000</v>
      </c>
      <c r="DZ47" s="189"/>
      <c r="EA47" s="18"/>
      <c r="EB47" s="18"/>
      <c r="EC47" s="17">
        <v>3000</v>
      </c>
      <c r="ED47" s="17">
        <v>2000</v>
      </c>
      <c r="EE47" s="17">
        <v>2000</v>
      </c>
      <c r="EF47" s="17">
        <v>2000</v>
      </c>
      <c r="EG47" s="17">
        <v>5000</v>
      </c>
      <c r="EH47" s="17">
        <v>5000</v>
      </c>
      <c r="EI47" s="17">
        <v>5000</v>
      </c>
      <c r="EJ47" s="17">
        <v>5000</v>
      </c>
      <c r="EK47" s="17"/>
      <c r="EL47" s="17">
        <v>5000</v>
      </c>
      <c r="EM47" s="17">
        <v>5000</v>
      </c>
      <c r="EN47" s="17">
        <v>5000</v>
      </c>
      <c r="EO47" s="17">
        <v>5000</v>
      </c>
      <c r="EP47" s="17">
        <v>5000</v>
      </c>
      <c r="EQ47" s="17">
        <v>5000</v>
      </c>
      <c r="ER47" s="17"/>
      <c r="ES47" s="17">
        <v>5000</v>
      </c>
      <c r="ET47" s="17">
        <v>5000</v>
      </c>
      <c r="EU47" s="17">
        <v>5000</v>
      </c>
      <c r="EV47" s="17">
        <v>5000</v>
      </c>
      <c r="EW47" s="17">
        <v>5000</v>
      </c>
      <c r="EX47" s="17">
        <v>5000</v>
      </c>
      <c r="EY47" s="17"/>
      <c r="EZ47" s="17">
        <v>5000</v>
      </c>
      <c r="FA47" s="17">
        <v>5000</v>
      </c>
      <c r="FB47" s="17">
        <v>5000</v>
      </c>
      <c r="FC47" s="17">
        <v>5000</v>
      </c>
      <c r="FD47" s="17">
        <v>5000</v>
      </c>
      <c r="FE47" s="17">
        <v>5000</v>
      </c>
      <c r="FF47" s="17"/>
      <c r="FG47" s="17">
        <v>5000</v>
      </c>
      <c r="FH47" s="17">
        <v>5000</v>
      </c>
      <c r="FI47" s="17">
        <v>5000</v>
      </c>
      <c r="FJ47" s="17">
        <v>5000</v>
      </c>
      <c r="FK47" s="17">
        <v>5000</v>
      </c>
      <c r="FL47" s="17">
        <v>5000</v>
      </c>
      <c r="FM47" s="17"/>
      <c r="FN47" s="17">
        <v>5000</v>
      </c>
      <c r="FO47" s="17">
        <v>5000</v>
      </c>
      <c r="FP47" s="17">
        <v>5000</v>
      </c>
      <c r="FQ47" s="17">
        <v>5000</v>
      </c>
      <c r="FR47" s="17">
        <v>5000</v>
      </c>
      <c r="FS47" s="17">
        <v>5000</v>
      </c>
      <c r="FT47" s="17"/>
      <c r="FU47" s="17">
        <v>5000</v>
      </c>
      <c r="FV47" s="17">
        <v>5000</v>
      </c>
      <c r="FW47" s="17">
        <v>5000</v>
      </c>
      <c r="FX47" s="17">
        <v>5000</v>
      </c>
      <c r="FY47" s="17">
        <v>5000</v>
      </c>
      <c r="FZ47" s="17">
        <v>5000</v>
      </c>
      <c r="GA47" s="17"/>
      <c r="GB47" s="17">
        <v>5000</v>
      </c>
      <c r="GC47" s="17">
        <v>5000</v>
      </c>
      <c r="GD47" s="17">
        <v>5000</v>
      </c>
      <c r="GE47" s="17">
        <v>5000</v>
      </c>
      <c r="GF47" s="17">
        <v>5000</v>
      </c>
      <c r="GG47" s="17">
        <v>5000</v>
      </c>
      <c r="GH47" s="17"/>
      <c r="GI47" s="17">
        <v>5000</v>
      </c>
      <c r="GJ47" s="17">
        <v>5000</v>
      </c>
      <c r="GK47" s="17">
        <v>5000</v>
      </c>
      <c r="GL47" s="17">
        <v>5000</v>
      </c>
      <c r="GM47" s="17">
        <v>5000</v>
      </c>
      <c r="GN47" s="17">
        <v>5000</v>
      </c>
    </row>
    <row r="48" spans="1:196" ht="15.95" hidden="1" customHeight="1">
      <c r="A48" s="1"/>
      <c r="B48" s="239"/>
      <c r="C48" s="230"/>
      <c r="D48" s="127" t="s">
        <v>25</v>
      </c>
      <c r="E48" s="74">
        <v>15</v>
      </c>
      <c r="F48" s="74">
        <v>1</v>
      </c>
      <c r="G48" s="74">
        <v>19.5</v>
      </c>
      <c r="H48" s="87">
        <f t="shared" si="73"/>
        <v>240</v>
      </c>
      <c r="I48" s="87">
        <f t="shared" si="74"/>
        <v>4680</v>
      </c>
      <c r="J48" s="74"/>
      <c r="K48" s="15"/>
      <c r="L48" s="18"/>
      <c r="M48" s="16">
        <v>7694</v>
      </c>
      <c r="N48" s="16">
        <v>6198</v>
      </c>
      <c r="O48" s="16"/>
      <c r="P48" s="16">
        <v>4608</v>
      </c>
      <c r="Q48" s="65">
        <v>2100</v>
      </c>
      <c r="R48" s="16">
        <v>4000</v>
      </c>
      <c r="S48" s="16">
        <v>6400</v>
      </c>
      <c r="T48" s="16">
        <v>4600</v>
      </c>
      <c r="U48" s="16">
        <v>3600</v>
      </c>
      <c r="V48" s="16">
        <v>4078</v>
      </c>
      <c r="W48" s="16">
        <v>4200</v>
      </c>
      <c r="X48" s="16">
        <v>3600</v>
      </c>
      <c r="Y48" s="16">
        <v>5700</v>
      </c>
      <c r="Z48" s="16">
        <v>5100</v>
      </c>
      <c r="AA48" s="16">
        <v>2700</v>
      </c>
      <c r="AB48" s="16">
        <v>5700</v>
      </c>
      <c r="AC48" s="16">
        <v>3000</v>
      </c>
      <c r="AD48" s="65">
        <v>3500</v>
      </c>
      <c r="AE48" s="16">
        <v>4100</v>
      </c>
      <c r="AF48" s="16">
        <v>3800</v>
      </c>
      <c r="AG48" s="16">
        <v>4000</v>
      </c>
      <c r="AH48" s="16">
        <v>2432</v>
      </c>
      <c r="AI48" s="16"/>
      <c r="AJ48" s="16">
        <v>3100</v>
      </c>
      <c r="AK48" s="16">
        <v>3200</v>
      </c>
      <c r="AL48" s="65">
        <v>3497</v>
      </c>
      <c r="AM48" s="16">
        <v>5903</v>
      </c>
      <c r="AN48" s="16">
        <v>5200</v>
      </c>
      <c r="AO48" s="16">
        <v>6000</v>
      </c>
      <c r="AP48" s="16">
        <v>6000</v>
      </c>
      <c r="AQ48" s="16">
        <v>5400</v>
      </c>
      <c r="AR48" s="16">
        <v>2400</v>
      </c>
      <c r="AS48" s="16">
        <v>3100</v>
      </c>
      <c r="AT48" s="16">
        <v>5100</v>
      </c>
      <c r="AU48" s="16">
        <v>6000</v>
      </c>
      <c r="AV48" s="16">
        <v>3300</v>
      </c>
      <c r="AW48" s="16">
        <v>4200</v>
      </c>
      <c r="AX48" s="17"/>
      <c r="AY48" s="16">
        <v>1100</v>
      </c>
      <c r="AZ48" s="16">
        <v>3600</v>
      </c>
      <c r="BA48" s="16">
        <v>1200</v>
      </c>
      <c r="BB48" s="17"/>
      <c r="BC48" s="17"/>
      <c r="BD48" s="18"/>
      <c r="BE48" s="18"/>
      <c r="BF48" s="18"/>
      <c r="BG48" s="18"/>
      <c r="BH48" s="18"/>
      <c r="BI48" s="18"/>
      <c r="BJ48" s="18"/>
      <c r="BK48" s="18"/>
      <c r="BL48" s="18"/>
      <c r="BM48" s="16">
        <v>3800</v>
      </c>
      <c r="BN48" s="16">
        <v>5178</v>
      </c>
      <c r="BO48" s="16">
        <v>5000</v>
      </c>
      <c r="BP48" s="16">
        <v>5000</v>
      </c>
      <c r="BQ48" s="16">
        <v>2900</v>
      </c>
      <c r="BR48" s="16">
        <v>5500</v>
      </c>
      <c r="BS48" s="16">
        <v>5500</v>
      </c>
      <c r="BT48" s="16">
        <v>4300</v>
      </c>
      <c r="BU48" s="65"/>
      <c r="BV48" s="16">
        <v>1500</v>
      </c>
      <c r="BW48" s="17"/>
      <c r="BX48" s="17"/>
      <c r="BY48" s="17"/>
      <c r="BZ48" s="17"/>
      <c r="CA48" s="17"/>
      <c r="CB48" s="16">
        <v>901</v>
      </c>
      <c r="CC48" s="16">
        <v>2800</v>
      </c>
      <c r="CD48" s="16">
        <v>3000</v>
      </c>
      <c r="CE48" s="16">
        <v>2800</v>
      </c>
      <c r="CF48" s="65">
        <v>1400</v>
      </c>
      <c r="CG48" s="16">
        <v>2200</v>
      </c>
      <c r="CH48" s="16">
        <v>3900</v>
      </c>
      <c r="CI48" s="16">
        <v>3800</v>
      </c>
      <c r="CJ48" s="16">
        <v>4200</v>
      </c>
      <c r="CK48" s="16">
        <v>3900</v>
      </c>
      <c r="CL48" s="16">
        <v>4400</v>
      </c>
      <c r="CM48" s="16">
        <v>3000</v>
      </c>
      <c r="CN48" s="16"/>
      <c r="CO48" s="16">
        <v>4100</v>
      </c>
      <c r="CP48" s="16">
        <v>3900</v>
      </c>
      <c r="CQ48" s="16">
        <v>3800</v>
      </c>
      <c r="CR48" s="16">
        <v>5000</v>
      </c>
      <c r="CS48" s="16">
        <v>2600</v>
      </c>
      <c r="CT48" s="16">
        <v>2000</v>
      </c>
      <c r="CU48" s="16">
        <v>2900</v>
      </c>
      <c r="CV48" s="16">
        <v>1200</v>
      </c>
      <c r="CW48" s="16">
        <v>4800</v>
      </c>
      <c r="CX48" s="16">
        <v>3000</v>
      </c>
      <c r="CY48" s="16">
        <v>2300</v>
      </c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>
        <v>221</v>
      </c>
      <c r="DK48" s="17"/>
      <c r="DL48" s="65">
        <v>0</v>
      </c>
      <c r="DM48" s="16">
        <v>2559</v>
      </c>
      <c r="DN48" s="16">
        <v>3020</v>
      </c>
      <c r="DO48" s="16">
        <v>2720</v>
      </c>
      <c r="DP48" s="17"/>
      <c r="DQ48" s="16">
        <v>3300</v>
      </c>
      <c r="DR48" s="16">
        <v>2000</v>
      </c>
      <c r="DS48" s="16">
        <v>1300</v>
      </c>
      <c r="DT48" s="17">
        <v>3000</v>
      </c>
      <c r="DU48" s="17">
        <v>3000</v>
      </c>
      <c r="DV48" s="189"/>
      <c r="DW48" s="18"/>
      <c r="DX48" s="189"/>
      <c r="DY48" s="17">
        <v>2000</v>
      </c>
      <c r="DZ48" s="189"/>
      <c r="EA48" s="18"/>
      <c r="EB48" s="18"/>
      <c r="EC48" s="17">
        <v>3000</v>
      </c>
      <c r="ED48" s="17">
        <v>2000</v>
      </c>
      <c r="EE48" s="17">
        <v>2000</v>
      </c>
      <c r="EF48" s="17">
        <v>2000</v>
      </c>
      <c r="EG48" s="17">
        <v>5000</v>
      </c>
      <c r="EH48" s="17">
        <v>5000</v>
      </c>
      <c r="EI48" s="17">
        <v>5000</v>
      </c>
      <c r="EJ48" s="17">
        <v>5000</v>
      </c>
      <c r="EK48" s="17"/>
      <c r="EL48" s="17">
        <v>5000</v>
      </c>
      <c r="EM48" s="17">
        <v>5000</v>
      </c>
      <c r="EN48" s="17">
        <v>5000</v>
      </c>
      <c r="EO48" s="17">
        <v>5000</v>
      </c>
      <c r="EP48" s="17">
        <v>5000</v>
      </c>
      <c r="EQ48" s="17">
        <v>5000</v>
      </c>
      <c r="ER48" s="17"/>
      <c r="ES48" s="17">
        <v>5000</v>
      </c>
      <c r="ET48" s="17">
        <v>5000</v>
      </c>
      <c r="EU48" s="17">
        <v>5000</v>
      </c>
      <c r="EV48" s="17">
        <v>5000</v>
      </c>
      <c r="EW48" s="17">
        <v>5000</v>
      </c>
      <c r="EX48" s="17">
        <v>5000</v>
      </c>
      <c r="EY48" s="17"/>
      <c r="EZ48" s="17">
        <v>5000</v>
      </c>
      <c r="FA48" s="17">
        <v>5000</v>
      </c>
      <c r="FB48" s="17">
        <v>5000</v>
      </c>
      <c r="FC48" s="17">
        <v>5000</v>
      </c>
      <c r="FD48" s="17">
        <v>5000</v>
      </c>
      <c r="FE48" s="17">
        <v>5000</v>
      </c>
      <c r="FF48" s="17">
        <v>5000</v>
      </c>
      <c r="FG48" s="17">
        <v>5000</v>
      </c>
      <c r="FH48" s="17">
        <v>5000</v>
      </c>
      <c r="FI48" s="17">
        <v>5000</v>
      </c>
      <c r="FJ48" s="17">
        <v>5000</v>
      </c>
      <c r="FK48" s="17">
        <v>5000</v>
      </c>
      <c r="FL48" s="17">
        <v>5000</v>
      </c>
      <c r="FM48" s="17"/>
      <c r="FN48" s="17">
        <v>5000</v>
      </c>
      <c r="FO48" s="17">
        <v>5000</v>
      </c>
      <c r="FP48" s="17">
        <v>5000</v>
      </c>
      <c r="FQ48" s="17">
        <v>5000</v>
      </c>
      <c r="FR48" s="17">
        <v>5000</v>
      </c>
      <c r="FS48" s="17">
        <v>5000</v>
      </c>
      <c r="FT48" s="17"/>
      <c r="FU48" s="17">
        <v>5000</v>
      </c>
      <c r="FV48" s="17">
        <v>5000</v>
      </c>
      <c r="FW48" s="17">
        <v>5000</v>
      </c>
      <c r="FX48" s="17">
        <v>5000</v>
      </c>
      <c r="FY48" s="17">
        <v>5000</v>
      </c>
      <c r="FZ48" s="17">
        <v>5000</v>
      </c>
      <c r="GA48" s="17"/>
      <c r="GB48" s="17">
        <v>5000</v>
      </c>
      <c r="GC48" s="17">
        <v>5000</v>
      </c>
      <c r="GD48" s="17">
        <v>5000</v>
      </c>
      <c r="GE48" s="17">
        <v>5000</v>
      </c>
      <c r="GF48" s="17">
        <v>5000</v>
      </c>
      <c r="GG48" s="17">
        <v>5000</v>
      </c>
      <c r="GH48" s="17"/>
      <c r="GI48" s="17">
        <v>5000</v>
      </c>
      <c r="GJ48" s="17">
        <v>5000</v>
      </c>
      <c r="GK48" s="17">
        <v>5000</v>
      </c>
      <c r="GL48" s="17">
        <v>5000</v>
      </c>
      <c r="GM48" s="17">
        <v>5000</v>
      </c>
      <c r="GN48" s="17">
        <v>5000</v>
      </c>
    </row>
    <row r="49" spans="1:196" ht="15.95" hidden="1" customHeight="1">
      <c r="A49" s="1"/>
      <c r="B49" s="239"/>
      <c r="C49" s="231"/>
      <c r="D49" s="19" t="s">
        <v>19</v>
      </c>
      <c r="E49" s="75">
        <v>22</v>
      </c>
      <c r="F49" s="75">
        <v>1</v>
      </c>
      <c r="G49" s="75">
        <v>19.5</v>
      </c>
      <c r="H49" s="89">
        <f t="shared" si="73"/>
        <v>163.63636363636363</v>
      </c>
      <c r="I49" s="89">
        <f t="shared" si="74"/>
        <v>3190.9090909090905</v>
      </c>
      <c r="J49" s="75"/>
      <c r="K49" s="15"/>
      <c r="L49" s="18">
        <v>0</v>
      </c>
      <c r="M49" s="16">
        <v>6824</v>
      </c>
      <c r="N49" s="16">
        <v>7476</v>
      </c>
      <c r="O49" s="16"/>
      <c r="P49" s="16">
        <v>5800</v>
      </c>
      <c r="Q49" s="65">
        <v>2200</v>
      </c>
      <c r="R49" s="16">
        <v>3800</v>
      </c>
      <c r="S49" s="16">
        <v>3900</v>
      </c>
      <c r="T49" s="16">
        <v>6100</v>
      </c>
      <c r="U49" s="16">
        <v>4900</v>
      </c>
      <c r="V49" s="16">
        <v>3700</v>
      </c>
      <c r="W49" s="16">
        <v>4800</v>
      </c>
      <c r="X49" s="16">
        <v>3300</v>
      </c>
      <c r="Y49" s="16">
        <v>5800</v>
      </c>
      <c r="Z49" s="16">
        <v>4500</v>
      </c>
      <c r="AA49" s="16">
        <v>3300</v>
      </c>
      <c r="AB49" s="16">
        <v>2600</v>
      </c>
      <c r="AC49" s="16"/>
      <c r="AD49" s="16">
        <v>5679</v>
      </c>
      <c r="AE49" s="16">
        <v>6106</v>
      </c>
      <c r="AF49" s="16">
        <v>4500</v>
      </c>
      <c r="AG49" s="16">
        <v>4000</v>
      </c>
      <c r="AH49" s="16">
        <v>3232</v>
      </c>
      <c r="AI49" s="16">
        <v>6155</v>
      </c>
      <c r="AJ49" s="16">
        <v>12000</v>
      </c>
      <c r="AK49" s="16">
        <v>12020</v>
      </c>
      <c r="AL49" s="16">
        <v>12562</v>
      </c>
      <c r="AM49" s="16">
        <v>9158</v>
      </c>
      <c r="AN49" s="65">
        <v>0</v>
      </c>
      <c r="AO49" s="16">
        <v>1600</v>
      </c>
      <c r="AP49" s="16">
        <v>10600</v>
      </c>
      <c r="AQ49" s="16">
        <v>6000</v>
      </c>
      <c r="AR49" s="16">
        <v>6000</v>
      </c>
      <c r="AS49" s="16">
        <v>4200</v>
      </c>
      <c r="AT49" s="65">
        <v>900</v>
      </c>
      <c r="AU49" s="17"/>
      <c r="AV49" s="17"/>
      <c r="AW49" s="65">
        <v>734</v>
      </c>
      <c r="AX49" s="17"/>
      <c r="AY49" s="65">
        <v>0</v>
      </c>
      <c r="AZ49" s="16">
        <v>5186</v>
      </c>
      <c r="BA49" s="16">
        <v>9500</v>
      </c>
      <c r="BB49" s="17"/>
      <c r="BC49" s="17">
        <f t="shared" ref="BC49:BL49" si="75">BC48*0.9</f>
        <v>0</v>
      </c>
      <c r="BD49" s="18">
        <f t="shared" si="75"/>
        <v>0</v>
      </c>
      <c r="BE49" s="18">
        <f t="shared" si="75"/>
        <v>0</v>
      </c>
      <c r="BF49" s="18">
        <f t="shared" si="75"/>
        <v>0</v>
      </c>
      <c r="BG49" s="18">
        <f t="shared" si="75"/>
        <v>0</v>
      </c>
      <c r="BH49" s="18">
        <f t="shared" si="75"/>
        <v>0</v>
      </c>
      <c r="BI49" s="18">
        <f t="shared" si="75"/>
        <v>0</v>
      </c>
      <c r="BJ49" s="18">
        <f t="shared" si="75"/>
        <v>0</v>
      </c>
      <c r="BK49" s="18">
        <f t="shared" si="75"/>
        <v>0</v>
      </c>
      <c r="BL49" s="18">
        <f t="shared" si="75"/>
        <v>0</v>
      </c>
      <c r="BM49" s="16">
        <v>9130</v>
      </c>
      <c r="BN49" s="16">
        <v>5500</v>
      </c>
      <c r="BO49" s="16">
        <v>5145</v>
      </c>
      <c r="BP49" s="16">
        <v>5500</v>
      </c>
      <c r="BQ49" s="16">
        <v>4255</v>
      </c>
      <c r="BR49" s="16">
        <v>5200</v>
      </c>
      <c r="BS49" s="16">
        <v>5200</v>
      </c>
      <c r="BT49" s="16">
        <v>4400</v>
      </c>
      <c r="BU49" s="65">
        <v>200</v>
      </c>
      <c r="BV49" s="16">
        <v>1500</v>
      </c>
      <c r="BW49" s="17"/>
      <c r="BX49" s="17"/>
      <c r="BY49" s="17">
        <f>BY48*0.9</f>
        <v>0</v>
      </c>
      <c r="BZ49" s="17"/>
      <c r="CA49" s="17"/>
      <c r="CB49" s="17"/>
      <c r="CC49" s="16">
        <v>3501</v>
      </c>
      <c r="CD49" s="16">
        <v>1700</v>
      </c>
      <c r="CE49" s="16">
        <v>4100</v>
      </c>
      <c r="CF49" s="65">
        <v>1600</v>
      </c>
      <c r="CG49" s="16">
        <v>2100</v>
      </c>
      <c r="CH49" s="16">
        <v>1000</v>
      </c>
      <c r="CI49" s="16">
        <v>2800</v>
      </c>
      <c r="CJ49" s="16">
        <v>5000</v>
      </c>
      <c r="CK49" s="16">
        <v>3200</v>
      </c>
      <c r="CL49" s="16">
        <v>5000</v>
      </c>
      <c r="CM49" s="16">
        <v>4700</v>
      </c>
      <c r="CN49" s="16">
        <f t="shared" ref="CN49" si="76">CN48*0.9</f>
        <v>0</v>
      </c>
      <c r="CO49" s="16">
        <v>4100</v>
      </c>
      <c r="CP49" s="16">
        <v>3700</v>
      </c>
      <c r="CQ49" s="16">
        <v>4200</v>
      </c>
      <c r="CR49" s="16">
        <v>4700</v>
      </c>
      <c r="CS49" s="16">
        <v>3000</v>
      </c>
      <c r="CT49" s="16">
        <v>2000</v>
      </c>
      <c r="CU49" s="16">
        <v>2900</v>
      </c>
      <c r="CV49" s="16">
        <v>1200</v>
      </c>
      <c r="CW49" s="16">
        <v>540</v>
      </c>
      <c r="CX49" s="16">
        <v>3864</v>
      </c>
      <c r="CY49" s="16">
        <v>1921</v>
      </c>
      <c r="CZ49" s="16">
        <v>3722</v>
      </c>
      <c r="DA49" s="17">
        <f t="shared" ref="DA49:DB49" si="77">DA48*0.9</f>
        <v>0</v>
      </c>
      <c r="DB49" s="17">
        <f t="shared" si="77"/>
        <v>0</v>
      </c>
      <c r="DC49" s="17">
        <f t="shared" ref="DC49:DI49" si="78">DC48*0.9</f>
        <v>0</v>
      </c>
      <c r="DD49" s="17">
        <f t="shared" si="78"/>
        <v>0</v>
      </c>
      <c r="DE49" s="17">
        <f t="shared" si="78"/>
        <v>0</v>
      </c>
      <c r="DF49" s="17">
        <f t="shared" si="78"/>
        <v>0</v>
      </c>
      <c r="DG49" s="17">
        <f t="shared" si="78"/>
        <v>0</v>
      </c>
      <c r="DH49" s="17"/>
      <c r="DI49" s="17">
        <f t="shared" si="78"/>
        <v>0</v>
      </c>
      <c r="DJ49" s="16">
        <v>150</v>
      </c>
      <c r="DK49" s="17">
        <f t="shared" ref="DK49:DP49" si="79">DK48*0.9</f>
        <v>0</v>
      </c>
      <c r="DL49" s="65">
        <f t="shared" si="79"/>
        <v>0</v>
      </c>
      <c r="DM49" s="16">
        <v>722</v>
      </c>
      <c r="DN49" s="16">
        <v>4380</v>
      </c>
      <c r="DO49" s="16">
        <v>3000</v>
      </c>
      <c r="DP49" s="17">
        <f t="shared" si="79"/>
        <v>0</v>
      </c>
      <c r="DQ49" s="16">
        <v>3300</v>
      </c>
      <c r="DR49" s="16">
        <v>2000</v>
      </c>
      <c r="DS49" s="16">
        <v>1300</v>
      </c>
      <c r="DT49" s="17">
        <f t="shared" ref="DT49:DW49" si="80">DT48*0.9</f>
        <v>2700</v>
      </c>
      <c r="DU49" s="17">
        <f t="shared" si="80"/>
        <v>2700</v>
      </c>
      <c r="DV49" s="189">
        <f t="shared" si="80"/>
        <v>0</v>
      </c>
      <c r="DW49" s="18">
        <f t="shared" si="80"/>
        <v>0</v>
      </c>
      <c r="DX49" s="189">
        <f t="shared" ref="DX49:EJ49" si="81">DX48*0.9</f>
        <v>0</v>
      </c>
      <c r="DY49" s="17">
        <f t="shared" si="81"/>
        <v>1800</v>
      </c>
      <c r="DZ49" s="189">
        <f t="shared" si="81"/>
        <v>0</v>
      </c>
      <c r="EA49" s="18"/>
      <c r="EB49" s="18"/>
      <c r="EC49" s="17">
        <f t="shared" si="81"/>
        <v>2700</v>
      </c>
      <c r="ED49" s="17">
        <f t="shared" si="81"/>
        <v>1800</v>
      </c>
      <c r="EE49" s="17">
        <f t="shared" si="81"/>
        <v>1800</v>
      </c>
      <c r="EF49" s="17">
        <f t="shared" si="81"/>
        <v>1800</v>
      </c>
      <c r="EG49" s="17">
        <f t="shared" si="81"/>
        <v>4500</v>
      </c>
      <c r="EH49" s="17">
        <f t="shared" si="81"/>
        <v>4500</v>
      </c>
      <c r="EI49" s="17">
        <f t="shared" si="81"/>
        <v>4500</v>
      </c>
      <c r="EJ49" s="17">
        <f t="shared" si="81"/>
        <v>4500</v>
      </c>
      <c r="EK49" s="17">
        <f t="shared" ref="EK49:FE49" si="82">EK48*0.9</f>
        <v>0</v>
      </c>
      <c r="EL49" s="17">
        <f t="shared" si="82"/>
        <v>4500</v>
      </c>
      <c r="EM49" s="17">
        <f t="shared" si="82"/>
        <v>4500</v>
      </c>
      <c r="EN49" s="17">
        <f t="shared" si="82"/>
        <v>4500</v>
      </c>
      <c r="EO49" s="17">
        <f t="shared" si="82"/>
        <v>4500</v>
      </c>
      <c r="EP49" s="17">
        <f t="shared" si="82"/>
        <v>4500</v>
      </c>
      <c r="EQ49" s="17">
        <f t="shared" si="82"/>
        <v>4500</v>
      </c>
      <c r="ER49" s="17">
        <f t="shared" si="82"/>
        <v>0</v>
      </c>
      <c r="ES49" s="17">
        <f t="shared" si="82"/>
        <v>4500</v>
      </c>
      <c r="ET49" s="17">
        <f t="shared" si="82"/>
        <v>4500</v>
      </c>
      <c r="EU49" s="17">
        <f t="shared" si="82"/>
        <v>4500</v>
      </c>
      <c r="EV49" s="17">
        <f t="shared" si="82"/>
        <v>4500</v>
      </c>
      <c r="EW49" s="17">
        <f t="shared" si="82"/>
        <v>4500</v>
      </c>
      <c r="EX49" s="17">
        <f t="shared" si="82"/>
        <v>4500</v>
      </c>
      <c r="EY49" s="17">
        <f t="shared" si="82"/>
        <v>0</v>
      </c>
      <c r="EZ49" s="17">
        <f t="shared" si="82"/>
        <v>4500</v>
      </c>
      <c r="FA49" s="17">
        <f t="shared" si="82"/>
        <v>4500</v>
      </c>
      <c r="FB49" s="17">
        <f t="shared" si="82"/>
        <v>4500</v>
      </c>
      <c r="FC49" s="17">
        <f t="shared" si="82"/>
        <v>4500</v>
      </c>
      <c r="FD49" s="17">
        <f t="shared" si="82"/>
        <v>4500</v>
      </c>
      <c r="FE49" s="17">
        <f t="shared" si="82"/>
        <v>4500</v>
      </c>
      <c r="FF49" s="17">
        <f t="shared" ref="FF49:FL49" si="83">FF48*0.9</f>
        <v>4500</v>
      </c>
      <c r="FG49" s="17">
        <f t="shared" si="83"/>
        <v>4500</v>
      </c>
      <c r="FH49" s="17">
        <f t="shared" si="83"/>
        <v>4500</v>
      </c>
      <c r="FI49" s="17">
        <f t="shared" si="83"/>
        <v>4500</v>
      </c>
      <c r="FJ49" s="17">
        <f t="shared" si="83"/>
        <v>4500</v>
      </c>
      <c r="FK49" s="17">
        <f t="shared" si="83"/>
        <v>4500</v>
      </c>
      <c r="FL49" s="17">
        <f t="shared" si="83"/>
        <v>4500</v>
      </c>
      <c r="FM49" s="17">
        <f t="shared" ref="FM49:FS49" si="84">FM48*0.9</f>
        <v>0</v>
      </c>
      <c r="FN49" s="17">
        <f t="shared" si="84"/>
        <v>4500</v>
      </c>
      <c r="FO49" s="17">
        <f t="shared" si="84"/>
        <v>4500</v>
      </c>
      <c r="FP49" s="17">
        <f t="shared" si="84"/>
        <v>4500</v>
      </c>
      <c r="FQ49" s="17">
        <f t="shared" si="84"/>
        <v>4500</v>
      </c>
      <c r="FR49" s="17">
        <f t="shared" si="84"/>
        <v>4500</v>
      </c>
      <c r="FS49" s="17">
        <f t="shared" si="84"/>
        <v>4500</v>
      </c>
      <c r="FT49" s="17">
        <f t="shared" ref="FT49:GN49" si="85">FT48*0.9</f>
        <v>0</v>
      </c>
      <c r="FU49" s="17">
        <f t="shared" si="85"/>
        <v>4500</v>
      </c>
      <c r="FV49" s="17">
        <f t="shared" si="85"/>
        <v>4500</v>
      </c>
      <c r="FW49" s="17">
        <f t="shared" si="85"/>
        <v>4500</v>
      </c>
      <c r="FX49" s="17">
        <f t="shared" si="85"/>
        <v>4500</v>
      </c>
      <c r="FY49" s="17">
        <f t="shared" si="85"/>
        <v>4500</v>
      </c>
      <c r="FZ49" s="17">
        <f t="shared" si="85"/>
        <v>4500</v>
      </c>
      <c r="GA49" s="17">
        <f t="shared" si="85"/>
        <v>0</v>
      </c>
      <c r="GB49" s="17">
        <f t="shared" si="85"/>
        <v>4500</v>
      </c>
      <c r="GC49" s="17">
        <f t="shared" si="85"/>
        <v>4500</v>
      </c>
      <c r="GD49" s="17">
        <f t="shared" si="85"/>
        <v>4500</v>
      </c>
      <c r="GE49" s="17">
        <f t="shared" si="85"/>
        <v>4500</v>
      </c>
      <c r="GF49" s="17">
        <f t="shared" si="85"/>
        <v>4500</v>
      </c>
      <c r="GG49" s="17">
        <f t="shared" si="85"/>
        <v>4500</v>
      </c>
      <c r="GH49" s="17">
        <f t="shared" si="85"/>
        <v>0</v>
      </c>
      <c r="GI49" s="17">
        <f t="shared" si="85"/>
        <v>4500</v>
      </c>
      <c r="GJ49" s="17">
        <f t="shared" si="85"/>
        <v>4500</v>
      </c>
      <c r="GK49" s="17">
        <f t="shared" si="85"/>
        <v>4500</v>
      </c>
      <c r="GL49" s="17">
        <f t="shared" si="85"/>
        <v>4500</v>
      </c>
      <c r="GM49" s="17">
        <f t="shared" si="85"/>
        <v>4500</v>
      </c>
      <c r="GN49" s="17">
        <f t="shared" si="85"/>
        <v>4500</v>
      </c>
    </row>
    <row r="50" spans="1:196" ht="15.95" hidden="1" customHeight="1">
      <c r="A50" s="1"/>
      <c r="B50" s="239"/>
      <c r="C50" s="231" t="s">
        <v>13</v>
      </c>
      <c r="D50" s="38" t="s">
        <v>14</v>
      </c>
      <c r="E50" s="76"/>
      <c r="F50" s="76"/>
      <c r="G50" s="76"/>
      <c r="H50" s="90"/>
      <c r="I50" s="90"/>
      <c r="J50" s="76"/>
      <c r="K50" s="39"/>
      <c r="L50" s="108">
        <v>48852</v>
      </c>
      <c r="M50" s="40">
        <f t="shared" ref="M50:AR50" si="86">+L50+M40-M49</f>
        <v>46028</v>
      </c>
      <c r="N50" s="40">
        <f t="shared" si="86"/>
        <v>43372</v>
      </c>
      <c r="O50" s="40">
        <f t="shared" si="86"/>
        <v>48192</v>
      </c>
      <c r="P50" s="40">
        <f t="shared" si="86"/>
        <v>47212</v>
      </c>
      <c r="Q50" s="40">
        <f t="shared" si="86"/>
        <v>49822</v>
      </c>
      <c r="R50" s="40">
        <f t="shared" si="86"/>
        <v>50822</v>
      </c>
      <c r="S50" s="40">
        <f t="shared" si="86"/>
        <v>51722</v>
      </c>
      <c r="T50" s="40">
        <f t="shared" si="86"/>
        <v>50422</v>
      </c>
      <c r="U50" s="40">
        <f t="shared" si="86"/>
        <v>50022</v>
      </c>
      <c r="V50" s="40">
        <f t="shared" si="86"/>
        <v>51192</v>
      </c>
      <c r="W50" s="40">
        <f t="shared" si="86"/>
        <v>51192</v>
      </c>
      <c r="X50" s="40">
        <f t="shared" si="86"/>
        <v>52692</v>
      </c>
      <c r="Y50" s="40">
        <f t="shared" si="86"/>
        <v>51712</v>
      </c>
      <c r="Z50" s="40">
        <f t="shared" si="86"/>
        <v>52012</v>
      </c>
      <c r="AA50" s="40">
        <f t="shared" si="86"/>
        <v>52912</v>
      </c>
      <c r="AB50" s="40">
        <f t="shared" si="86"/>
        <v>55112</v>
      </c>
      <c r="AC50" s="40">
        <f t="shared" si="86"/>
        <v>59962</v>
      </c>
      <c r="AD50" s="40">
        <f t="shared" si="86"/>
        <v>59083</v>
      </c>
      <c r="AE50" s="40">
        <f t="shared" si="86"/>
        <v>57797</v>
      </c>
      <c r="AF50" s="40">
        <f t="shared" si="86"/>
        <v>58117</v>
      </c>
      <c r="AG50" s="40">
        <f t="shared" si="86"/>
        <v>58717</v>
      </c>
      <c r="AH50" s="40">
        <f t="shared" si="86"/>
        <v>60285</v>
      </c>
      <c r="AI50" s="40">
        <f t="shared" si="86"/>
        <v>58930</v>
      </c>
      <c r="AJ50" s="40">
        <f t="shared" si="86"/>
        <v>51730</v>
      </c>
      <c r="AK50" s="40">
        <f t="shared" si="86"/>
        <v>44570</v>
      </c>
      <c r="AL50" s="40">
        <f t="shared" si="86"/>
        <v>36808</v>
      </c>
      <c r="AM50" s="40">
        <f t="shared" si="86"/>
        <v>32520</v>
      </c>
      <c r="AN50" s="40">
        <f t="shared" si="86"/>
        <v>35320</v>
      </c>
      <c r="AO50" s="40">
        <f t="shared" si="86"/>
        <v>37820</v>
      </c>
      <c r="AP50" s="40">
        <f t="shared" si="86"/>
        <v>32020</v>
      </c>
      <c r="AQ50" s="40">
        <f t="shared" si="86"/>
        <v>29120</v>
      </c>
      <c r="AR50" s="40">
        <f t="shared" si="86"/>
        <v>28020</v>
      </c>
      <c r="AS50" s="40">
        <f t="shared" ref="AS50:BX50" si="87">+AR50+AS40-AS49</f>
        <v>28640</v>
      </c>
      <c r="AT50" s="40">
        <f t="shared" si="87"/>
        <v>32740</v>
      </c>
      <c r="AU50" s="40">
        <f t="shared" si="87"/>
        <v>35490</v>
      </c>
      <c r="AV50" s="40">
        <f t="shared" si="87"/>
        <v>37490</v>
      </c>
      <c r="AW50" s="40">
        <f t="shared" si="87"/>
        <v>41656</v>
      </c>
      <c r="AX50" s="40">
        <f t="shared" si="87"/>
        <v>41656</v>
      </c>
      <c r="AY50" s="40">
        <f t="shared" si="87"/>
        <v>46656</v>
      </c>
      <c r="AZ50" s="40">
        <f t="shared" si="87"/>
        <v>45970</v>
      </c>
      <c r="BA50" s="40">
        <f t="shared" si="87"/>
        <v>39070</v>
      </c>
      <c r="BB50" s="40">
        <f t="shared" si="87"/>
        <v>39070</v>
      </c>
      <c r="BC50" s="40">
        <f t="shared" si="87"/>
        <v>39070</v>
      </c>
      <c r="BD50" s="108">
        <f t="shared" si="87"/>
        <v>39070</v>
      </c>
      <c r="BE50" s="108">
        <f t="shared" si="87"/>
        <v>39070</v>
      </c>
      <c r="BF50" s="108">
        <f t="shared" si="87"/>
        <v>39070</v>
      </c>
      <c r="BG50" s="108">
        <f t="shared" si="87"/>
        <v>39070</v>
      </c>
      <c r="BH50" s="108">
        <f t="shared" si="87"/>
        <v>39070</v>
      </c>
      <c r="BI50" s="108">
        <f t="shared" si="87"/>
        <v>39070</v>
      </c>
      <c r="BJ50" s="108">
        <f t="shared" si="87"/>
        <v>39070</v>
      </c>
      <c r="BK50" s="108">
        <f t="shared" si="87"/>
        <v>39070</v>
      </c>
      <c r="BL50" s="108">
        <f t="shared" si="87"/>
        <v>39070</v>
      </c>
      <c r="BM50" s="40">
        <f t="shared" si="87"/>
        <v>29940</v>
      </c>
      <c r="BN50" s="40">
        <f t="shared" si="87"/>
        <v>28840</v>
      </c>
      <c r="BO50" s="40">
        <f t="shared" si="87"/>
        <v>27995</v>
      </c>
      <c r="BP50" s="40">
        <f t="shared" si="87"/>
        <v>27315</v>
      </c>
      <c r="BQ50" s="40">
        <f t="shared" si="87"/>
        <v>27860</v>
      </c>
      <c r="BR50" s="40">
        <f t="shared" si="87"/>
        <v>26960</v>
      </c>
      <c r="BS50" s="40">
        <f t="shared" si="87"/>
        <v>21760</v>
      </c>
      <c r="BT50" s="40">
        <f t="shared" si="87"/>
        <v>22210</v>
      </c>
      <c r="BU50" s="40">
        <f t="shared" si="87"/>
        <v>23910</v>
      </c>
      <c r="BV50" s="40">
        <f t="shared" si="87"/>
        <v>27010</v>
      </c>
      <c r="BW50" s="40">
        <f t="shared" si="87"/>
        <v>31960</v>
      </c>
      <c r="BX50" s="40">
        <f t="shared" si="87"/>
        <v>36460</v>
      </c>
      <c r="BY50" s="40">
        <f t="shared" ref="BY50" si="88">+BX50+BY40-BY49</f>
        <v>36460</v>
      </c>
      <c r="BZ50" s="40">
        <f>+BY50+BZ40-BZ49+12000</f>
        <v>48460</v>
      </c>
      <c r="CA50" s="40">
        <f t="shared" ref="CA50:CJ50" si="89">+BZ50+CA40-CA49</f>
        <v>53260</v>
      </c>
      <c r="CB50" s="40">
        <f t="shared" si="89"/>
        <v>53660</v>
      </c>
      <c r="CC50" s="40">
        <f t="shared" si="89"/>
        <v>54109</v>
      </c>
      <c r="CD50" s="40">
        <f t="shared" si="89"/>
        <v>57209</v>
      </c>
      <c r="CE50" s="40">
        <f t="shared" si="89"/>
        <v>53109</v>
      </c>
      <c r="CF50" s="40">
        <f t="shared" si="89"/>
        <v>51509</v>
      </c>
      <c r="CG50" s="40">
        <f t="shared" si="89"/>
        <v>49409</v>
      </c>
      <c r="CH50" s="40">
        <f t="shared" si="89"/>
        <v>53009</v>
      </c>
      <c r="CI50" s="40">
        <f t="shared" si="89"/>
        <v>55009</v>
      </c>
      <c r="CJ50" s="40">
        <f t="shared" si="89"/>
        <v>54109</v>
      </c>
      <c r="CK50" s="40">
        <f>+CJ50+CK40-CK49-6000</f>
        <v>49009</v>
      </c>
      <c r="CL50" s="40">
        <f t="shared" ref="CL50:DQ50" si="90">+CK50+CL40-CL49</f>
        <v>48809</v>
      </c>
      <c r="CM50" s="40">
        <f t="shared" si="90"/>
        <v>45809</v>
      </c>
      <c r="CN50" s="40">
        <f t="shared" si="90"/>
        <v>45809</v>
      </c>
      <c r="CO50" s="40">
        <f t="shared" si="90"/>
        <v>45409</v>
      </c>
      <c r="CP50" s="40">
        <f t="shared" si="90"/>
        <v>46369</v>
      </c>
      <c r="CQ50" s="40">
        <f t="shared" si="90"/>
        <v>44619</v>
      </c>
      <c r="CR50" s="40">
        <f t="shared" si="90"/>
        <v>44219</v>
      </c>
      <c r="CS50" s="40">
        <f t="shared" si="90"/>
        <v>46119</v>
      </c>
      <c r="CT50" s="40">
        <f t="shared" si="90"/>
        <v>48919</v>
      </c>
      <c r="CU50" s="40">
        <f t="shared" si="90"/>
        <v>46019</v>
      </c>
      <c r="CV50" s="40">
        <f t="shared" si="90"/>
        <v>44819</v>
      </c>
      <c r="CW50" s="40">
        <f t="shared" si="90"/>
        <v>44279</v>
      </c>
      <c r="CX50" s="40">
        <f t="shared" si="90"/>
        <v>40415</v>
      </c>
      <c r="CY50" s="40">
        <f t="shared" si="90"/>
        <v>38494</v>
      </c>
      <c r="CZ50" s="40">
        <f t="shared" si="90"/>
        <v>34772</v>
      </c>
      <c r="DA50" s="40">
        <f t="shared" si="90"/>
        <v>34772</v>
      </c>
      <c r="DB50" s="40">
        <f t="shared" si="90"/>
        <v>34772</v>
      </c>
      <c r="DC50" s="40">
        <f t="shared" si="90"/>
        <v>34772</v>
      </c>
      <c r="DD50" s="40">
        <f t="shared" si="90"/>
        <v>34772</v>
      </c>
      <c r="DE50" s="40">
        <f t="shared" si="90"/>
        <v>34772</v>
      </c>
      <c r="DF50" s="40">
        <f t="shared" si="90"/>
        <v>34772</v>
      </c>
      <c r="DG50" s="40">
        <f t="shared" si="90"/>
        <v>34772</v>
      </c>
      <c r="DH50" s="40">
        <f t="shared" si="90"/>
        <v>34772</v>
      </c>
      <c r="DI50" s="40">
        <f t="shared" si="90"/>
        <v>34772</v>
      </c>
      <c r="DJ50" s="40">
        <f t="shared" si="90"/>
        <v>34622</v>
      </c>
      <c r="DK50" s="40">
        <f t="shared" si="90"/>
        <v>34622</v>
      </c>
      <c r="DL50" s="40">
        <f t="shared" si="90"/>
        <v>34622</v>
      </c>
      <c r="DM50" s="40">
        <f t="shared" si="90"/>
        <v>33900</v>
      </c>
      <c r="DN50" s="40">
        <f t="shared" si="90"/>
        <v>29520</v>
      </c>
      <c r="DO50" s="40">
        <f t="shared" si="90"/>
        <v>26520</v>
      </c>
      <c r="DP50" s="40">
        <f t="shared" si="90"/>
        <v>26520</v>
      </c>
      <c r="DQ50" s="40">
        <f t="shared" si="90"/>
        <v>23220</v>
      </c>
      <c r="DR50" s="40">
        <f t="shared" ref="DR50:EW50" si="91">+DQ50+DR40-DR49</f>
        <v>21220</v>
      </c>
      <c r="DS50" s="40">
        <f t="shared" si="91"/>
        <v>19920</v>
      </c>
      <c r="DT50" s="40">
        <f t="shared" si="91"/>
        <v>17220</v>
      </c>
      <c r="DU50" s="40">
        <f t="shared" si="91"/>
        <v>14520</v>
      </c>
      <c r="DV50" s="190">
        <f t="shared" si="91"/>
        <v>14520</v>
      </c>
      <c r="DW50" s="108">
        <f t="shared" si="91"/>
        <v>14520</v>
      </c>
      <c r="DX50" s="190">
        <f t="shared" si="91"/>
        <v>14520</v>
      </c>
      <c r="DY50" s="40">
        <f t="shared" si="91"/>
        <v>12720</v>
      </c>
      <c r="DZ50" s="190">
        <f t="shared" si="91"/>
        <v>12720</v>
      </c>
      <c r="EA50" s="108">
        <f t="shared" si="91"/>
        <v>12720</v>
      </c>
      <c r="EB50" s="108">
        <f t="shared" si="91"/>
        <v>12720</v>
      </c>
      <c r="EC50" s="40">
        <f t="shared" si="91"/>
        <v>10020</v>
      </c>
      <c r="ED50" s="40">
        <f t="shared" si="91"/>
        <v>8220</v>
      </c>
      <c r="EE50" s="40">
        <f t="shared" si="91"/>
        <v>12420</v>
      </c>
      <c r="EF50" s="40">
        <f t="shared" si="91"/>
        <v>16620</v>
      </c>
      <c r="EG50" s="40">
        <f t="shared" si="91"/>
        <v>18120</v>
      </c>
      <c r="EH50" s="40">
        <f t="shared" si="91"/>
        <v>19620</v>
      </c>
      <c r="EI50" s="40">
        <f t="shared" si="91"/>
        <v>21120</v>
      </c>
      <c r="EJ50" s="40">
        <f t="shared" si="91"/>
        <v>22620</v>
      </c>
      <c r="EK50" s="40">
        <f t="shared" si="91"/>
        <v>22620</v>
      </c>
      <c r="EL50" s="40">
        <f t="shared" si="91"/>
        <v>24120</v>
      </c>
      <c r="EM50" s="40">
        <f t="shared" si="91"/>
        <v>25620</v>
      </c>
      <c r="EN50" s="40">
        <f t="shared" si="91"/>
        <v>27120</v>
      </c>
      <c r="EO50" s="40">
        <f t="shared" si="91"/>
        <v>28620</v>
      </c>
      <c r="EP50" s="40">
        <f t="shared" si="91"/>
        <v>30120</v>
      </c>
      <c r="EQ50" s="40">
        <f t="shared" si="91"/>
        <v>31620</v>
      </c>
      <c r="ER50" s="40">
        <f t="shared" si="91"/>
        <v>31620</v>
      </c>
      <c r="ES50" s="40">
        <f t="shared" si="91"/>
        <v>33120</v>
      </c>
      <c r="ET50" s="40">
        <f t="shared" si="91"/>
        <v>34620</v>
      </c>
      <c r="EU50" s="40">
        <f t="shared" si="91"/>
        <v>36120</v>
      </c>
      <c r="EV50" s="40">
        <f t="shared" si="91"/>
        <v>37620</v>
      </c>
      <c r="EW50" s="40">
        <f t="shared" si="91"/>
        <v>39120</v>
      </c>
      <c r="EX50" s="40">
        <f t="shared" ref="EX50:GC50" si="92">+EW50+EX40-EX49</f>
        <v>40620</v>
      </c>
      <c r="EY50" s="40">
        <f t="shared" si="92"/>
        <v>40620</v>
      </c>
      <c r="EZ50" s="40">
        <f t="shared" si="92"/>
        <v>42120</v>
      </c>
      <c r="FA50" s="40">
        <f t="shared" si="92"/>
        <v>43620</v>
      </c>
      <c r="FB50" s="40">
        <f t="shared" si="92"/>
        <v>45120</v>
      </c>
      <c r="FC50" s="40">
        <f t="shared" si="92"/>
        <v>46620</v>
      </c>
      <c r="FD50" s="40">
        <f t="shared" si="92"/>
        <v>48120</v>
      </c>
      <c r="FE50" s="40">
        <f t="shared" si="92"/>
        <v>49620</v>
      </c>
      <c r="FF50" s="40">
        <f t="shared" si="92"/>
        <v>45120</v>
      </c>
      <c r="FG50" s="40">
        <f t="shared" si="92"/>
        <v>46620</v>
      </c>
      <c r="FH50" s="40">
        <f t="shared" si="92"/>
        <v>48120</v>
      </c>
      <c r="FI50" s="40">
        <f t="shared" si="92"/>
        <v>49620</v>
      </c>
      <c r="FJ50" s="40">
        <f t="shared" si="92"/>
        <v>51120</v>
      </c>
      <c r="FK50" s="40">
        <f t="shared" si="92"/>
        <v>52620</v>
      </c>
      <c r="FL50" s="40">
        <f t="shared" si="92"/>
        <v>54120</v>
      </c>
      <c r="FM50" s="40">
        <f t="shared" si="92"/>
        <v>54120</v>
      </c>
      <c r="FN50" s="40">
        <f t="shared" si="92"/>
        <v>55620</v>
      </c>
      <c r="FO50" s="40">
        <f t="shared" si="92"/>
        <v>57120</v>
      </c>
      <c r="FP50" s="40">
        <f t="shared" si="92"/>
        <v>58620</v>
      </c>
      <c r="FQ50" s="40">
        <f t="shared" si="92"/>
        <v>60120</v>
      </c>
      <c r="FR50" s="40">
        <f t="shared" si="92"/>
        <v>61620</v>
      </c>
      <c r="FS50" s="40">
        <f t="shared" si="92"/>
        <v>63120</v>
      </c>
      <c r="FT50" s="40">
        <f t="shared" si="92"/>
        <v>63120</v>
      </c>
      <c r="FU50" s="40">
        <f t="shared" si="92"/>
        <v>64620</v>
      </c>
      <c r="FV50" s="40">
        <f t="shared" si="92"/>
        <v>66120</v>
      </c>
      <c r="FW50" s="40">
        <f t="shared" si="92"/>
        <v>67620</v>
      </c>
      <c r="FX50" s="40">
        <f t="shared" si="92"/>
        <v>69120</v>
      </c>
      <c r="FY50" s="40">
        <f t="shared" si="92"/>
        <v>70620</v>
      </c>
      <c r="FZ50" s="40">
        <f t="shared" si="92"/>
        <v>72120</v>
      </c>
      <c r="GA50" s="40">
        <f t="shared" si="92"/>
        <v>72120</v>
      </c>
      <c r="GB50" s="40">
        <f t="shared" si="92"/>
        <v>73620</v>
      </c>
      <c r="GC50" s="40">
        <f t="shared" si="92"/>
        <v>75120</v>
      </c>
      <c r="GD50" s="40">
        <f t="shared" ref="GD50:GN50" si="93">+GC50+GD40-GD49</f>
        <v>76620</v>
      </c>
      <c r="GE50" s="40">
        <f t="shared" si="93"/>
        <v>78120</v>
      </c>
      <c r="GF50" s="40">
        <f t="shared" si="93"/>
        <v>79620</v>
      </c>
      <c r="GG50" s="40">
        <f t="shared" si="93"/>
        <v>81120</v>
      </c>
      <c r="GH50" s="40">
        <f t="shared" si="93"/>
        <v>81120</v>
      </c>
      <c r="GI50" s="40">
        <f t="shared" si="93"/>
        <v>82620</v>
      </c>
      <c r="GJ50" s="40">
        <f t="shared" si="93"/>
        <v>84120</v>
      </c>
      <c r="GK50" s="40">
        <f t="shared" si="93"/>
        <v>85620</v>
      </c>
      <c r="GL50" s="40">
        <f t="shared" si="93"/>
        <v>87120</v>
      </c>
      <c r="GM50" s="40">
        <f t="shared" si="93"/>
        <v>88620</v>
      </c>
      <c r="GN50" s="40">
        <f t="shared" si="93"/>
        <v>90120</v>
      </c>
    </row>
    <row r="51" spans="1:196" ht="15.95" hidden="1" customHeight="1">
      <c r="A51" s="1"/>
      <c r="B51" s="239"/>
      <c r="C51" s="231"/>
      <c r="D51" s="19" t="s">
        <v>15</v>
      </c>
      <c r="E51" s="77"/>
      <c r="F51" s="77"/>
      <c r="G51" s="77"/>
      <c r="H51" s="91"/>
      <c r="I51" s="91"/>
      <c r="J51" s="77"/>
      <c r="K51" s="20"/>
      <c r="L51" s="22">
        <v>19359</v>
      </c>
      <c r="M51" s="21">
        <f t="shared" ref="M51:O51" si="94">+L51+M49-M52-M53</f>
        <v>26183</v>
      </c>
      <c r="N51" s="21">
        <f t="shared" si="94"/>
        <v>33659</v>
      </c>
      <c r="O51" s="21">
        <f t="shared" si="94"/>
        <v>33659</v>
      </c>
      <c r="P51" s="21">
        <f t="shared" ref="P51:U51" si="95">+O51+P49-P52-P53</f>
        <v>39459</v>
      </c>
      <c r="Q51" s="21">
        <f t="shared" si="95"/>
        <v>41659</v>
      </c>
      <c r="R51" s="21">
        <f t="shared" si="95"/>
        <v>45459</v>
      </c>
      <c r="S51" s="21">
        <f t="shared" si="95"/>
        <v>49359</v>
      </c>
      <c r="T51" s="21">
        <f t="shared" si="95"/>
        <v>55459</v>
      </c>
      <c r="U51" s="21">
        <f t="shared" si="95"/>
        <v>60359</v>
      </c>
      <c r="V51" s="21">
        <f>+U51+V49-V52-V53-3000</f>
        <v>61059</v>
      </c>
      <c r="W51" s="21">
        <f t="shared" ref="W51:AD51" si="96">+V51+W49-W52-W53</f>
        <v>60099</v>
      </c>
      <c r="X51" s="21">
        <f t="shared" si="96"/>
        <v>63399</v>
      </c>
      <c r="Y51" s="21">
        <f t="shared" si="96"/>
        <v>69199</v>
      </c>
      <c r="Z51" s="21">
        <f t="shared" si="96"/>
        <v>73699</v>
      </c>
      <c r="AA51" s="21">
        <f t="shared" si="96"/>
        <v>76999</v>
      </c>
      <c r="AB51" s="21">
        <f t="shared" si="96"/>
        <v>79599</v>
      </c>
      <c r="AC51" s="21">
        <f t="shared" si="96"/>
        <v>79599</v>
      </c>
      <c r="AD51" s="21">
        <f t="shared" si="96"/>
        <v>25758</v>
      </c>
      <c r="AE51" s="21">
        <f t="shared" ref="AE51:CP51" si="97">+AD51+AE49-AE52-AE53</f>
        <v>31864</v>
      </c>
      <c r="AF51" s="21">
        <f t="shared" si="97"/>
        <v>36364</v>
      </c>
      <c r="AG51" s="21">
        <f>+AF51+AG49-AG52-AG53-40364+1920+900</f>
        <v>2820</v>
      </c>
      <c r="AH51" s="21">
        <f t="shared" si="97"/>
        <v>6052</v>
      </c>
      <c r="AI51" s="21">
        <f t="shared" si="97"/>
        <v>12207</v>
      </c>
      <c r="AJ51" s="21">
        <f t="shared" si="97"/>
        <v>24207</v>
      </c>
      <c r="AK51" s="21">
        <f t="shared" si="97"/>
        <v>30467</v>
      </c>
      <c r="AL51" s="21">
        <f>+AK51+AL49-AL52-AL53</f>
        <v>43029</v>
      </c>
      <c r="AM51" s="21">
        <f t="shared" si="97"/>
        <v>52187</v>
      </c>
      <c r="AN51" s="21">
        <f t="shared" si="97"/>
        <v>52187</v>
      </c>
      <c r="AO51" s="21">
        <f t="shared" si="97"/>
        <v>5787</v>
      </c>
      <c r="AP51" s="21">
        <f t="shared" si="97"/>
        <v>16387</v>
      </c>
      <c r="AQ51" s="21">
        <f>+AP51+AQ49-AQ52-AQ53-3000</f>
        <v>19387</v>
      </c>
      <c r="AR51" s="21">
        <f t="shared" si="97"/>
        <v>25387</v>
      </c>
      <c r="AS51" s="21">
        <f t="shared" si="97"/>
        <v>29587</v>
      </c>
      <c r="AT51" s="21">
        <f t="shared" si="97"/>
        <v>30487</v>
      </c>
      <c r="AU51" s="21">
        <f t="shared" si="97"/>
        <v>30487</v>
      </c>
      <c r="AV51" s="21">
        <f t="shared" si="97"/>
        <v>30487</v>
      </c>
      <c r="AW51" s="21">
        <f t="shared" si="97"/>
        <v>31221</v>
      </c>
      <c r="AX51" s="21">
        <f t="shared" si="97"/>
        <v>31221</v>
      </c>
      <c r="AY51" s="21">
        <f t="shared" si="97"/>
        <v>31221</v>
      </c>
      <c r="AZ51" s="21">
        <f t="shared" si="97"/>
        <v>36407</v>
      </c>
      <c r="BA51" s="21">
        <f t="shared" si="97"/>
        <v>45907</v>
      </c>
      <c r="BB51" s="21">
        <f t="shared" si="97"/>
        <v>45907</v>
      </c>
      <c r="BC51" s="21">
        <f>+BB51+BC49-BC52-BC53+4000</f>
        <v>49907</v>
      </c>
      <c r="BD51" s="22">
        <f t="shared" si="97"/>
        <v>49907</v>
      </c>
      <c r="BE51" s="22">
        <f t="shared" si="97"/>
        <v>49907</v>
      </c>
      <c r="BF51" s="22">
        <f t="shared" si="97"/>
        <v>49907</v>
      </c>
      <c r="BG51" s="22">
        <f t="shared" si="97"/>
        <v>49907</v>
      </c>
      <c r="BH51" s="22">
        <f t="shared" si="97"/>
        <v>49907</v>
      </c>
      <c r="BI51" s="22">
        <f t="shared" si="97"/>
        <v>49907</v>
      </c>
      <c r="BJ51" s="22">
        <f t="shared" si="97"/>
        <v>49907</v>
      </c>
      <c r="BK51" s="22">
        <f t="shared" si="97"/>
        <v>49907</v>
      </c>
      <c r="BL51" s="22">
        <f t="shared" si="97"/>
        <v>49907</v>
      </c>
      <c r="BM51" s="21">
        <f t="shared" si="97"/>
        <v>59037</v>
      </c>
      <c r="BN51" s="21">
        <f t="shared" si="97"/>
        <v>64537</v>
      </c>
      <c r="BO51" s="21">
        <f t="shared" si="97"/>
        <v>69682</v>
      </c>
      <c r="BP51" s="21">
        <f t="shared" si="97"/>
        <v>75182</v>
      </c>
      <c r="BQ51" s="21">
        <f t="shared" si="97"/>
        <v>79437</v>
      </c>
      <c r="BR51" s="21">
        <f t="shared" si="97"/>
        <v>84637</v>
      </c>
      <c r="BS51" s="21">
        <f>+BR51+BS49-BS52-BS53</f>
        <v>89837</v>
      </c>
      <c r="BT51" s="21">
        <f t="shared" si="97"/>
        <v>94237</v>
      </c>
      <c r="BU51" s="21">
        <f t="shared" si="97"/>
        <v>36837</v>
      </c>
      <c r="BV51" s="21">
        <f t="shared" si="97"/>
        <v>38337</v>
      </c>
      <c r="BW51" s="21">
        <f t="shared" si="97"/>
        <v>38337</v>
      </c>
      <c r="BX51" s="21">
        <f t="shared" si="97"/>
        <v>38337</v>
      </c>
      <c r="BY51" s="21">
        <f t="shared" si="97"/>
        <v>38337</v>
      </c>
      <c r="BZ51" s="21">
        <f t="shared" si="97"/>
        <v>38337</v>
      </c>
      <c r="CA51" s="21">
        <f t="shared" si="97"/>
        <v>38337</v>
      </c>
      <c r="CB51" s="21">
        <f t="shared" si="97"/>
        <v>38337</v>
      </c>
      <c r="CC51" s="21">
        <f t="shared" si="97"/>
        <v>41838</v>
      </c>
      <c r="CD51" s="21">
        <f t="shared" si="97"/>
        <v>43538</v>
      </c>
      <c r="CE51" s="21">
        <f t="shared" si="97"/>
        <v>47638</v>
      </c>
      <c r="CF51" s="21">
        <f t="shared" si="97"/>
        <v>49238</v>
      </c>
      <c r="CG51" s="21">
        <f>+CF51+CG49-CG52-CG53</f>
        <v>51338</v>
      </c>
      <c r="CH51" s="21">
        <f t="shared" si="97"/>
        <v>46578</v>
      </c>
      <c r="CI51" s="21">
        <f t="shared" si="97"/>
        <v>49378</v>
      </c>
      <c r="CJ51" s="21">
        <f t="shared" si="97"/>
        <v>14058</v>
      </c>
      <c r="CK51" s="21">
        <f t="shared" si="97"/>
        <v>17258</v>
      </c>
      <c r="CL51" s="21">
        <f t="shared" si="97"/>
        <v>22258</v>
      </c>
      <c r="CM51" s="21">
        <f t="shared" si="97"/>
        <v>26958</v>
      </c>
      <c r="CN51" s="21">
        <f t="shared" si="97"/>
        <v>26958</v>
      </c>
      <c r="CO51" s="21">
        <f t="shared" si="97"/>
        <v>25298</v>
      </c>
      <c r="CP51" s="21">
        <f t="shared" si="97"/>
        <v>28998</v>
      </c>
      <c r="CQ51" s="21">
        <f t="shared" ref="CQ51:DB51" si="98">+CP51+CQ49-CQ52-CQ53</f>
        <v>33198</v>
      </c>
      <c r="CR51" s="21">
        <f t="shared" si="98"/>
        <v>37898</v>
      </c>
      <c r="CS51" s="21">
        <f>+CR51+CS49-CS52-CS53+596</f>
        <v>41494</v>
      </c>
      <c r="CT51" s="21">
        <f t="shared" si="98"/>
        <v>43494</v>
      </c>
      <c r="CU51" s="21">
        <f t="shared" si="98"/>
        <v>46394</v>
      </c>
      <c r="CV51" s="21">
        <f t="shared" si="98"/>
        <v>41834</v>
      </c>
      <c r="CW51" s="21">
        <f t="shared" si="98"/>
        <v>2054</v>
      </c>
      <c r="CX51" s="21">
        <f t="shared" si="98"/>
        <v>5918</v>
      </c>
      <c r="CY51" s="21">
        <f t="shared" si="98"/>
        <v>7839</v>
      </c>
      <c r="CZ51" s="21">
        <f t="shared" si="98"/>
        <v>11561</v>
      </c>
      <c r="DA51" s="21">
        <f t="shared" si="98"/>
        <v>11561</v>
      </c>
      <c r="DB51" s="21">
        <f t="shared" si="98"/>
        <v>11561</v>
      </c>
      <c r="DC51" s="21">
        <f t="shared" ref="DC51:EH51" si="99">+DB51+DC49-DC52-DC53</f>
        <v>11561</v>
      </c>
      <c r="DD51" s="21">
        <f t="shared" si="99"/>
        <v>11561</v>
      </c>
      <c r="DE51" s="21">
        <f t="shared" si="99"/>
        <v>11561</v>
      </c>
      <c r="DF51" s="21">
        <f t="shared" si="99"/>
        <v>11561</v>
      </c>
      <c r="DG51" s="21">
        <f t="shared" si="99"/>
        <v>11561</v>
      </c>
      <c r="DH51" s="21">
        <f t="shared" si="99"/>
        <v>11561</v>
      </c>
      <c r="DI51" s="21">
        <f t="shared" si="99"/>
        <v>11561</v>
      </c>
      <c r="DJ51" s="21">
        <f t="shared" si="99"/>
        <v>5951</v>
      </c>
      <c r="DK51" s="21">
        <f t="shared" si="99"/>
        <v>5951</v>
      </c>
      <c r="DL51" s="21">
        <f t="shared" si="99"/>
        <v>5951</v>
      </c>
      <c r="DM51" s="21">
        <f t="shared" si="99"/>
        <v>6673</v>
      </c>
      <c r="DN51" s="21">
        <f t="shared" si="99"/>
        <v>11053</v>
      </c>
      <c r="DO51" s="21">
        <f t="shared" si="99"/>
        <v>14053</v>
      </c>
      <c r="DP51" s="21">
        <f t="shared" si="99"/>
        <v>14053</v>
      </c>
      <c r="DQ51" s="21">
        <f t="shared" si="99"/>
        <v>11593</v>
      </c>
      <c r="DR51" s="21">
        <f t="shared" si="99"/>
        <v>13593</v>
      </c>
      <c r="DS51" s="21">
        <f t="shared" si="99"/>
        <v>14893</v>
      </c>
      <c r="DT51" s="21">
        <f t="shared" si="99"/>
        <v>17593</v>
      </c>
      <c r="DU51" s="21">
        <f t="shared" si="99"/>
        <v>20293</v>
      </c>
      <c r="DV51" s="191">
        <f t="shared" si="99"/>
        <v>20293</v>
      </c>
      <c r="DW51" s="22">
        <f t="shared" si="99"/>
        <v>20293</v>
      </c>
      <c r="DX51" s="191">
        <f t="shared" si="99"/>
        <v>20293</v>
      </c>
      <c r="DY51" s="21">
        <f t="shared" si="99"/>
        <v>16333</v>
      </c>
      <c r="DZ51" s="191">
        <f t="shared" si="99"/>
        <v>16333</v>
      </c>
      <c r="EA51" s="22">
        <f t="shared" si="99"/>
        <v>16333</v>
      </c>
      <c r="EB51" s="22">
        <f t="shared" si="99"/>
        <v>16333</v>
      </c>
      <c r="EC51" s="21">
        <f t="shared" si="99"/>
        <v>19033</v>
      </c>
      <c r="ED51" s="21">
        <f t="shared" si="99"/>
        <v>20833</v>
      </c>
      <c r="EE51" s="21">
        <f t="shared" si="99"/>
        <v>16873</v>
      </c>
      <c r="EF51" s="21">
        <f t="shared" si="99"/>
        <v>18673</v>
      </c>
      <c r="EG51" s="21">
        <f t="shared" si="99"/>
        <v>23173</v>
      </c>
      <c r="EH51" s="21">
        <f t="shared" si="99"/>
        <v>27673</v>
      </c>
      <c r="EI51" s="21">
        <f t="shared" ref="EI51:FN51" si="100">+EH51+EI49-EI52-EI53</f>
        <v>32173</v>
      </c>
      <c r="EJ51" s="21">
        <f t="shared" si="100"/>
        <v>36673</v>
      </c>
      <c r="EK51" s="21">
        <f t="shared" si="100"/>
        <v>36673</v>
      </c>
      <c r="EL51" s="21">
        <f t="shared" si="100"/>
        <v>41173</v>
      </c>
      <c r="EM51" s="21">
        <f t="shared" si="100"/>
        <v>45673</v>
      </c>
      <c r="EN51" s="21">
        <f t="shared" si="100"/>
        <v>50173</v>
      </c>
      <c r="EO51" s="21">
        <f t="shared" si="100"/>
        <v>54673</v>
      </c>
      <c r="EP51" s="21">
        <f t="shared" si="100"/>
        <v>59173</v>
      </c>
      <c r="EQ51" s="21">
        <f t="shared" si="100"/>
        <v>11833</v>
      </c>
      <c r="ER51" s="21">
        <f t="shared" si="100"/>
        <v>11833</v>
      </c>
      <c r="ES51" s="21">
        <f t="shared" si="100"/>
        <v>10573</v>
      </c>
      <c r="ET51" s="21">
        <f t="shared" si="100"/>
        <v>15073</v>
      </c>
      <c r="EU51" s="21">
        <f t="shared" si="100"/>
        <v>19573</v>
      </c>
      <c r="EV51" s="21">
        <f t="shared" si="100"/>
        <v>24073</v>
      </c>
      <c r="EW51" s="21">
        <f t="shared" si="100"/>
        <v>28573</v>
      </c>
      <c r="EX51" s="21">
        <f t="shared" si="100"/>
        <v>33073</v>
      </c>
      <c r="EY51" s="21">
        <f t="shared" si="100"/>
        <v>33073</v>
      </c>
      <c r="EZ51" s="21">
        <f t="shared" si="100"/>
        <v>31813</v>
      </c>
      <c r="FA51" s="21">
        <f t="shared" si="100"/>
        <v>36313</v>
      </c>
      <c r="FB51" s="21">
        <f t="shared" si="100"/>
        <v>40813</v>
      </c>
      <c r="FC51" s="21">
        <f t="shared" si="100"/>
        <v>45313</v>
      </c>
      <c r="FD51" s="21">
        <f t="shared" si="100"/>
        <v>49813</v>
      </c>
      <c r="FE51" s="21">
        <f t="shared" si="100"/>
        <v>2473</v>
      </c>
      <c r="FF51" s="21">
        <f t="shared" si="100"/>
        <v>6973</v>
      </c>
      <c r="FG51" s="21">
        <f t="shared" si="100"/>
        <v>5713</v>
      </c>
      <c r="FH51" s="21">
        <f t="shared" si="100"/>
        <v>10213</v>
      </c>
      <c r="FI51" s="21">
        <f t="shared" si="100"/>
        <v>14713</v>
      </c>
      <c r="FJ51" s="21">
        <f t="shared" si="100"/>
        <v>19213</v>
      </c>
      <c r="FK51" s="21">
        <f t="shared" si="100"/>
        <v>23713</v>
      </c>
      <c r="FL51" s="21">
        <f t="shared" si="100"/>
        <v>28213</v>
      </c>
      <c r="FM51" s="21">
        <f t="shared" si="100"/>
        <v>28213</v>
      </c>
      <c r="FN51" s="21">
        <f t="shared" si="100"/>
        <v>26953</v>
      </c>
      <c r="FO51" s="21">
        <f t="shared" ref="FO51:GN51" si="101">+FN51+FO49-FO52-FO53</f>
        <v>31453</v>
      </c>
      <c r="FP51" s="21">
        <f t="shared" si="101"/>
        <v>35953</v>
      </c>
      <c r="FQ51" s="21">
        <f t="shared" si="101"/>
        <v>40453</v>
      </c>
      <c r="FR51" s="21">
        <f t="shared" si="101"/>
        <v>44953</v>
      </c>
      <c r="FS51" s="21">
        <f t="shared" si="101"/>
        <v>49453</v>
      </c>
      <c r="FT51" s="21">
        <f t="shared" si="101"/>
        <v>49453</v>
      </c>
      <c r="FU51" s="21">
        <f t="shared" si="101"/>
        <v>48193</v>
      </c>
      <c r="FV51" s="21">
        <f t="shared" si="101"/>
        <v>853</v>
      </c>
      <c r="FW51" s="21">
        <f t="shared" si="101"/>
        <v>5353</v>
      </c>
      <c r="FX51" s="21">
        <f t="shared" si="101"/>
        <v>9853</v>
      </c>
      <c r="FY51" s="21">
        <f t="shared" si="101"/>
        <v>14353</v>
      </c>
      <c r="FZ51" s="21">
        <f t="shared" si="101"/>
        <v>18853</v>
      </c>
      <c r="GA51" s="21">
        <f t="shared" si="101"/>
        <v>18853</v>
      </c>
      <c r="GB51" s="21">
        <f t="shared" si="101"/>
        <v>17593</v>
      </c>
      <c r="GC51" s="21">
        <f t="shared" si="101"/>
        <v>22093</v>
      </c>
      <c r="GD51" s="21">
        <f t="shared" si="101"/>
        <v>26593</v>
      </c>
      <c r="GE51" s="21">
        <f t="shared" si="101"/>
        <v>31093</v>
      </c>
      <c r="GF51" s="21">
        <f t="shared" si="101"/>
        <v>35593</v>
      </c>
      <c r="GG51" s="21">
        <f t="shared" si="101"/>
        <v>40093</v>
      </c>
      <c r="GH51" s="21">
        <f t="shared" si="101"/>
        <v>40093</v>
      </c>
      <c r="GI51" s="21">
        <f t="shared" si="101"/>
        <v>38833</v>
      </c>
      <c r="GJ51" s="21">
        <f t="shared" si="101"/>
        <v>-8507</v>
      </c>
      <c r="GK51" s="21">
        <f t="shared" si="101"/>
        <v>-4007</v>
      </c>
      <c r="GL51" s="21">
        <f t="shared" si="101"/>
        <v>493</v>
      </c>
      <c r="GM51" s="21">
        <f t="shared" si="101"/>
        <v>4993</v>
      </c>
      <c r="GN51" s="21">
        <f t="shared" si="101"/>
        <v>9493</v>
      </c>
    </row>
    <row r="52" spans="1:196" s="5" customFormat="1" ht="15.95" hidden="1" customHeight="1">
      <c r="A52" s="23"/>
      <c r="B52" s="239"/>
      <c r="C52" s="232" t="s">
        <v>16</v>
      </c>
      <c r="D52" s="232"/>
      <c r="E52" s="128"/>
      <c r="F52" s="128"/>
      <c r="G52" s="128"/>
      <c r="H52" s="128"/>
      <c r="I52" s="128"/>
      <c r="J52" s="128"/>
      <c r="K52" s="42"/>
      <c r="L52" s="109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109">
        <v>5760</v>
      </c>
      <c r="X52" s="41"/>
      <c r="Y52" s="41"/>
      <c r="Z52" s="41"/>
      <c r="AA52" s="41"/>
      <c r="AB52" s="41"/>
      <c r="AC52" s="41"/>
      <c r="AD52" s="109">
        <v>5760</v>
      </c>
      <c r="AE52" s="41"/>
      <c r="AF52" s="41"/>
      <c r="AG52" s="41"/>
      <c r="AH52" s="41"/>
      <c r="AI52" s="41"/>
      <c r="AJ52" s="41"/>
      <c r="AK52" s="109">
        <v>5760</v>
      </c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109"/>
      <c r="BE52" s="109"/>
      <c r="BF52" s="109"/>
      <c r="BG52" s="109"/>
      <c r="BH52" s="109"/>
      <c r="BI52" s="109"/>
      <c r="BJ52" s="109"/>
      <c r="BK52" s="109"/>
      <c r="BL52" s="109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109">
        <v>5760</v>
      </c>
      <c r="CI52" s="41"/>
      <c r="CJ52" s="41"/>
      <c r="CK52" s="41"/>
      <c r="CL52" s="41"/>
      <c r="CM52" s="41"/>
      <c r="CN52" s="41"/>
      <c r="CO52" s="109">
        <v>5760</v>
      </c>
      <c r="CP52" s="41"/>
      <c r="CQ52" s="41"/>
      <c r="CR52" s="41"/>
      <c r="CS52" s="41"/>
      <c r="CT52" s="41"/>
      <c r="CU52" s="41"/>
      <c r="CV52" s="109">
        <v>5760</v>
      </c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109">
        <v>5760</v>
      </c>
      <c r="DK52" s="41"/>
      <c r="DL52" s="41"/>
      <c r="DM52" s="41"/>
      <c r="DN52" s="41"/>
      <c r="DO52" s="41"/>
      <c r="DP52" s="41"/>
      <c r="DQ52" s="109">
        <v>5760</v>
      </c>
      <c r="DR52" s="41"/>
      <c r="DS52" s="41"/>
      <c r="DT52" s="41"/>
      <c r="DU52" s="41"/>
      <c r="DV52" s="192"/>
      <c r="DW52" s="109"/>
      <c r="DX52" s="192"/>
      <c r="DY52" s="109">
        <v>5760</v>
      </c>
      <c r="DZ52" s="192"/>
      <c r="EA52" s="109"/>
      <c r="EB52" s="109"/>
      <c r="EC52" s="41"/>
      <c r="ED52" s="41"/>
      <c r="EE52" s="109">
        <v>5760</v>
      </c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109">
        <v>5760</v>
      </c>
      <c r="ET52" s="41"/>
      <c r="EU52" s="41"/>
      <c r="EV52" s="41"/>
      <c r="EW52" s="41"/>
      <c r="EX52" s="41"/>
      <c r="EY52" s="41"/>
      <c r="EZ52" s="109">
        <v>5760</v>
      </c>
      <c r="FA52" s="41"/>
      <c r="FB52" s="41"/>
      <c r="FC52" s="41"/>
      <c r="FD52" s="41"/>
      <c r="FE52" s="41"/>
      <c r="FF52" s="41"/>
      <c r="FG52" s="109">
        <v>5760</v>
      </c>
      <c r="FH52" s="41"/>
      <c r="FI52" s="41"/>
      <c r="FJ52" s="41"/>
      <c r="FK52" s="41"/>
      <c r="FL52" s="41"/>
      <c r="FM52" s="41"/>
      <c r="FN52" s="109">
        <v>5760</v>
      </c>
      <c r="FO52" s="41"/>
      <c r="FP52" s="41"/>
      <c r="FQ52" s="41"/>
      <c r="FR52" s="41"/>
      <c r="FS52" s="41"/>
      <c r="FT52" s="41"/>
      <c r="FU52" s="109">
        <v>5760</v>
      </c>
      <c r="FV52" s="41"/>
      <c r="FW52" s="41"/>
      <c r="FX52" s="41"/>
      <c r="FY52" s="41"/>
      <c r="FZ52" s="41"/>
      <c r="GA52" s="41"/>
      <c r="GB52" s="109">
        <v>5760</v>
      </c>
      <c r="GC52" s="41"/>
      <c r="GD52" s="41"/>
      <c r="GE52" s="41"/>
      <c r="GF52" s="41"/>
      <c r="GG52" s="41"/>
      <c r="GH52" s="41"/>
      <c r="GI52" s="109">
        <v>5760</v>
      </c>
      <c r="GJ52" s="41"/>
      <c r="GK52" s="41"/>
      <c r="GL52" s="41"/>
      <c r="GM52" s="41"/>
      <c r="GN52" s="41"/>
    </row>
    <row r="53" spans="1:196" s="5" customFormat="1" ht="15.95" hidden="1" customHeight="1" thickBot="1">
      <c r="A53" s="23"/>
      <c r="B53" s="238"/>
      <c r="C53" s="240" t="s">
        <v>26</v>
      </c>
      <c r="D53" s="240"/>
      <c r="E53" s="129"/>
      <c r="F53" s="129"/>
      <c r="G53" s="129"/>
      <c r="H53" s="129"/>
      <c r="I53" s="129"/>
      <c r="J53" s="129"/>
      <c r="K53" s="32"/>
      <c r="L53" s="29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121">
        <v>53760</v>
      </c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92">
        <v>48000</v>
      </c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9"/>
      <c r="BE53" s="29"/>
      <c r="BF53" s="29"/>
      <c r="BG53" s="29"/>
      <c r="BH53" s="29"/>
      <c r="BI53" s="29"/>
      <c r="BJ53" s="29"/>
      <c r="BK53" s="29"/>
      <c r="BL53" s="29"/>
      <c r="BM53" s="27"/>
      <c r="BN53" s="27"/>
      <c r="BO53" s="27"/>
      <c r="BP53" s="27"/>
      <c r="BQ53" s="70"/>
      <c r="BR53" s="28"/>
      <c r="BS53" s="27"/>
      <c r="BT53" s="27"/>
      <c r="BU53" s="92">
        <v>57600</v>
      </c>
      <c r="BV53" s="27"/>
      <c r="BW53" s="27"/>
      <c r="BX53" s="27"/>
      <c r="BY53" s="28"/>
      <c r="BZ53" s="27"/>
      <c r="CA53" s="27"/>
      <c r="CB53" s="27"/>
      <c r="CC53" s="27"/>
      <c r="CD53" s="27"/>
      <c r="CE53" s="27"/>
      <c r="CF53" s="28"/>
      <c r="CG53" s="27"/>
      <c r="CH53" s="70"/>
      <c r="CI53" s="27"/>
      <c r="CJ53" s="132">
        <v>40320</v>
      </c>
      <c r="CK53" s="27"/>
      <c r="CL53" s="27"/>
      <c r="CM53" s="28"/>
      <c r="CN53" s="27"/>
      <c r="CO53" s="27"/>
      <c r="CP53" s="27"/>
      <c r="CQ53" s="27"/>
      <c r="CR53" s="27"/>
      <c r="CS53" s="27"/>
      <c r="CT53" s="28"/>
      <c r="CU53" s="27"/>
      <c r="CV53" s="28"/>
      <c r="CW53" s="171">
        <v>40320</v>
      </c>
      <c r="CX53" s="27"/>
      <c r="CY53" s="27"/>
      <c r="CZ53" s="27"/>
      <c r="DA53" s="28"/>
      <c r="DB53" s="27"/>
      <c r="DC53" s="27"/>
      <c r="DD53" s="27"/>
      <c r="DE53" s="27"/>
      <c r="DF53" s="27"/>
      <c r="DG53" s="27"/>
      <c r="DH53" s="28"/>
      <c r="DI53" s="27"/>
      <c r="DJ53" s="27"/>
      <c r="DK53" s="27"/>
      <c r="DL53" s="27"/>
      <c r="DM53" s="27"/>
      <c r="DN53" s="27"/>
      <c r="DO53" s="28"/>
      <c r="DP53" s="27"/>
      <c r="DQ53" s="27"/>
      <c r="DR53" s="27"/>
      <c r="DS53" s="27"/>
      <c r="DT53" s="27"/>
      <c r="DU53" s="27"/>
      <c r="DV53" s="195"/>
      <c r="DW53" s="29"/>
      <c r="DX53" s="195"/>
      <c r="DY53" s="27"/>
      <c r="DZ53" s="195"/>
      <c r="EA53" s="29"/>
      <c r="EB53" s="29"/>
      <c r="EC53" s="28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121">
        <v>51840</v>
      </c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121">
        <v>51840</v>
      </c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121">
        <v>51840</v>
      </c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121">
        <v>51840</v>
      </c>
      <c r="GK53" s="27"/>
      <c r="GL53" s="27"/>
      <c r="GM53" s="27"/>
      <c r="GN53" s="27"/>
    </row>
    <row r="54" spans="1:196" ht="15.95" customHeight="1" thickTop="1" thickBot="1">
      <c r="A54" s="1"/>
      <c r="B54" s="238" t="s">
        <v>110</v>
      </c>
      <c r="C54" s="229" t="s">
        <v>3</v>
      </c>
      <c r="D54" s="10" t="s">
        <v>4</v>
      </c>
      <c r="E54" s="73">
        <v>20.100000000000001</v>
      </c>
      <c r="F54" s="73">
        <v>2</v>
      </c>
      <c r="G54" s="73">
        <v>19.5</v>
      </c>
      <c r="H54" s="86">
        <f>3600/E54*F54</f>
        <v>358.20895522388059</v>
      </c>
      <c r="I54" s="86">
        <f>+H54*G54</f>
        <v>6985.0746268656712</v>
      </c>
      <c r="J54" s="73"/>
      <c r="K54" s="66" t="s">
        <v>5</v>
      </c>
      <c r="L54" s="14"/>
      <c r="M54" s="13"/>
      <c r="N54" s="12">
        <v>2180</v>
      </c>
      <c r="O54" s="12">
        <v>6450</v>
      </c>
      <c r="P54" s="13"/>
      <c r="Q54" s="13"/>
      <c r="R54" s="12">
        <v>2880</v>
      </c>
      <c r="S54" s="69">
        <v>5140</v>
      </c>
      <c r="T54" s="69">
        <v>3960</v>
      </c>
      <c r="U54" s="12">
        <v>6030</v>
      </c>
      <c r="V54" s="12">
        <v>7020</v>
      </c>
      <c r="W54" s="69">
        <v>5450</v>
      </c>
      <c r="X54" s="12">
        <v>6200</v>
      </c>
      <c r="Y54" s="69">
        <v>5830</v>
      </c>
      <c r="Z54" s="12">
        <v>6080</v>
      </c>
      <c r="AA54" s="12">
        <v>6490</v>
      </c>
      <c r="AB54" s="12">
        <v>6300</v>
      </c>
      <c r="AC54" s="12">
        <v>6330</v>
      </c>
      <c r="AD54" s="69">
        <v>5720</v>
      </c>
      <c r="AE54" s="12">
        <v>6180</v>
      </c>
      <c r="AF54" s="12">
        <v>5280</v>
      </c>
      <c r="AG54" s="12">
        <v>6530</v>
      </c>
      <c r="AH54" s="12">
        <v>6480</v>
      </c>
      <c r="AI54" s="12">
        <v>6980</v>
      </c>
      <c r="AJ54" s="12">
        <v>6800</v>
      </c>
      <c r="AK54" s="69">
        <v>4920</v>
      </c>
      <c r="AL54" s="12">
        <v>6580</v>
      </c>
      <c r="AM54" s="12">
        <v>5460</v>
      </c>
      <c r="AN54" s="12">
        <v>6640</v>
      </c>
      <c r="AO54" s="12">
        <v>6030</v>
      </c>
      <c r="AP54" s="12">
        <v>5070</v>
      </c>
      <c r="AQ54" s="12">
        <v>5740</v>
      </c>
      <c r="AR54" s="12">
        <v>6240</v>
      </c>
      <c r="AS54" s="12">
        <v>6140</v>
      </c>
      <c r="AT54" s="12">
        <v>6030</v>
      </c>
      <c r="AU54" s="12">
        <v>6240</v>
      </c>
      <c r="AV54" s="12">
        <v>6260</v>
      </c>
      <c r="AW54" s="12">
        <v>6200</v>
      </c>
      <c r="AX54" s="13"/>
      <c r="AY54" s="13"/>
      <c r="AZ54" s="13"/>
      <c r="BA54" s="13"/>
      <c r="BB54" s="13"/>
      <c r="BC54" s="13"/>
      <c r="BD54" s="14"/>
      <c r="BE54" s="14"/>
      <c r="BF54" s="14"/>
      <c r="BG54" s="14"/>
      <c r="BH54" s="14"/>
      <c r="BI54" s="14"/>
      <c r="BJ54" s="14"/>
      <c r="BK54" s="14"/>
      <c r="BL54" s="14"/>
      <c r="BM54" s="12">
        <v>4650</v>
      </c>
      <c r="BN54" s="12">
        <v>6190</v>
      </c>
      <c r="BO54" s="12">
        <v>6530</v>
      </c>
      <c r="BP54" s="12">
        <v>6620</v>
      </c>
      <c r="BQ54" s="13"/>
      <c r="BR54" s="13"/>
      <c r="BS54" s="13"/>
      <c r="BT54" s="13"/>
      <c r="BU54" s="13"/>
      <c r="BV54" s="12">
        <v>6490</v>
      </c>
      <c r="BW54" s="12">
        <v>5980</v>
      </c>
      <c r="BX54" s="12">
        <v>3360</v>
      </c>
      <c r="BY54" s="12"/>
      <c r="BZ54" s="12">
        <v>5600</v>
      </c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2">
        <v>6620</v>
      </c>
      <c r="CM54" s="12">
        <v>6760</v>
      </c>
      <c r="CN54" s="12">
        <v>6540</v>
      </c>
      <c r="CO54" s="12">
        <v>6940</v>
      </c>
      <c r="CP54" s="69">
        <v>2760</v>
      </c>
      <c r="CQ54" s="69">
        <v>4140</v>
      </c>
      <c r="CR54" s="12">
        <v>7110</v>
      </c>
      <c r="CS54" s="12">
        <v>6570</v>
      </c>
      <c r="CT54" s="12">
        <v>7260</v>
      </c>
      <c r="CU54" s="12">
        <v>7240</v>
      </c>
      <c r="CV54" s="13"/>
      <c r="CW54" s="13"/>
      <c r="CX54" s="204"/>
      <c r="CY54" s="13"/>
      <c r="CZ54" s="13"/>
      <c r="DA54" s="12">
        <v>6450</v>
      </c>
      <c r="DB54" s="12">
        <v>6700</v>
      </c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2">
        <v>5730</v>
      </c>
      <c r="DS54" s="12">
        <v>6500</v>
      </c>
      <c r="DT54" s="13"/>
      <c r="DU54" s="13"/>
      <c r="DV54" s="188"/>
      <c r="DW54" s="14"/>
      <c r="DX54" s="188"/>
      <c r="DY54" s="13"/>
      <c r="DZ54" s="188"/>
      <c r="EA54" s="14"/>
      <c r="EB54" s="14"/>
      <c r="EC54" s="13"/>
      <c r="ED54" s="13"/>
      <c r="EE54" s="188"/>
      <c r="EF54" s="188"/>
      <c r="EG54" s="188"/>
      <c r="EH54" s="188">
        <v>6500</v>
      </c>
      <c r="EI54" s="188">
        <v>6500</v>
      </c>
      <c r="EJ54" s="188">
        <v>6500</v>
      </c>
      <c r="EK54" s="188">
        <v>6500</v>
      </c>
      <c r="EL54" s="188">
        <v>6500</v>
      </c>
      <c r="EM54" s="188">
        <v>6500</v>
      </c>
      <c r="EN54" s="188">
        <v>6500</v>
      </c>
      <c r="EO54" s="188">
        <v>6500</v>
      </c>
      <c r="EP54" s="188">
        <v>6500</v>
      </c>
      <c r="EQ54" s="188">
        <v>6500</v>
      </c>
      <c r="ER54" s="188">
        <v>6500</v>
      </c>
      <c r="ES54" s="188">
        <v>6500</v>
      </c>
      <c r="ET54" s="188">
        <v>6500</v>
      </c>
      <c r="EU54" s="188">
        <v>6500</v>
      </c>
      <c r="EV54" s="188">
        <v>6500</v>
      </c>
      <c r="EW54" s="188">
        <v>6500</v>
      </c>
      <c r="EX54" s="188">
        <v>6500</v>
      </c>
      <c r="EY54" s="188">
        <v>6500</v>
      </c>
      <c r="EZ54" s="188">
        <v>6500</v>
      </c>
      <c r="FA54" s="188">
        <v>6500</v>
      </c>
      <c r="FB54" s="188">
        <v>6500</v>
      </c>
      <c r="FC54" s="188">
        <v>6500</v>
      </c>
      <c r="FD54" s="188">
        <v>6500</v>
      </c>
      <c r="FE54" s="188">
        <v>6500</v>
      </c>
      <c r="FF54" s="188">
        <v>6500</v>
      </c>
      <c r="FG54" s="13"/>
      <c r="FH54" s="13"/>
      <c r="FI54" s="13"/>
      <c r="FJ54" s="13"/>
      <c r="FK54" s="167">
        <v>6500</v>
      </c>
      <c r="FL54" s="167">
        <v>6500</v>
      </c>
      <c r="FM54" s="167">
        <v>6500</v>
      </c>
      <c r="FN54" s="167">
        <v>6500</v>
      </c>
      <c r="FO54" s="167">
        <v>6500</v>
      </c>
      <c r="FP54" s="13"/>
      <c r="FQ54" s="13"/>
      <c r="FR54" s="167">
        <v>6500</v>
      </c>
      <c r="FS54" s="167">
        <v>6500</v>
      </c>
      <c r="FT54" s="167">
        <v>6500</v>
      </c>
      <c r="FU54" s="167">
        <v>6500</v>
      </c>
      <c r="FV54" s="167">
        <v>6500</v>
      </c>
      <c r="FW54" s="13"/>
      <c r="FX54" s="13"/>
      <c r="FY54" s="167">
        <v>6500</v>
      </c>
      <c r="FZ54" s="167">
        <v>6500</v>
      </c>
      <c r="GA54" s="167">
        <v>6500</v>
      </c>
      <c r="GB54" s="167">
        <v>6500</v>
      </c>
      <c r="GC54" s="167">
        <v>6500</v>
      </c>
      <c r="GD54" s="167">
        <v>6500</v>
      </c>
      <c r="GE54" s="167">
        <v>6500</v>
      </c>
      <c r="GF54" s="167">
        <v>6500</v>
      </c>
      <c r="GG54" s="167">
        <v>6500</v>
      </c>
      <c r="GH54" s="167">
        <v>6500</v>
      </c>
      <c r="GI54" s="167">
        <v>6500</v>
      </c>
      <c r="GJ54" s="167">
        <v>6500</v>
      </c>
      <c r="GK54" s="13"/>
      <c r="GL54" s="13"/>
      <c r="GM54" s="13">
        <v>6500</v>
      </c>
      <c r="GN54" s="13">
        <v>6500</v>
      </c>
    </row>
    <row r="55" spans="1:196" ht="15.95" customHeight="1" thickTop="1">
      <c r="A55" s="1"/>
      <c r="B55" s="239"/>
      <c r="C55" s="230"/>
      <c r="D55" s="127" t="s">
        <v>83</v>
      </c>
      <c r="E55" s="74">
        <v>13</v>
      </c>
      <c r="F55" s="74">
        <v>1</v>
      </c>
      <c r="G55" s="74">
        <v>19.5</v>
      </c>
      <c r="H55" s="87">
        <f>3600/E55*F55</f>
        <v>276.92307692307691</v>
      </c>
      <c r="I55" s="74">
        <f>+H55*G55</f>
        <v>5400</v>
      </c>
      <c r="J55" s="74"/>
      <c r="K55" s="15" t="s">
        <v>7</v>
      </c>
      <c r="L55" s="110"/>
      <c r="M55" s="103"/>
      <c r="N55" s="102">
        <v>1107</v>
      </c>
      <c r="O55" s="102">
        <v>6272</v>
      </c>
      <c r="P55" s="102">
        <v>2734</v>
      </c>
      <c r="Q55" s="103"/>
      <c r="R55" s="102">
        <v>2455</v>
      </c>
      <c r="S55" s="111">
        <v>4180</v>
      </c>
      <c r="T55" s="102">
        <v>4379</v>
      </c>
      <c r="U55" s="111">
        <v>3380</v>
      </c>
      <c r="V55" s="102">
        <v>6526</v>
      </c>
      <c r="W55" s="102">
        <v>5781</v>
      </c>
      <c r="X55" s="102">
        <v>6359</v>
      </c>
      <c r="Y55" s="111">
        <v>5160</v>
      </c>
      <c r="Z55" s="111">
        <v>5470</v>
      </c>
      <c r="AA55" s="111">
        <v>5501</v>
      </c>
      <c r="AB55" s="102">
        <v>6094</v>
      </c>
      <c r="AC55" s="102">
        <v>5860</v>
      </c>
      <c r="AD55" s="111">
        <v>4040</v>
      </c>
      <c r="AE55" s="111">
        <v>5106</v>
      </c>
      <c r="AF55" s="102">
        <v>6504</v>
      </c>
      <c r="AG55" s="102">
        <v>6833</v>
      </c>
      <c r="AH55" s="102">
        <v>5676</v>
      </c>
      <c r="AI55" s="102">
        <v>6105</v>
      </c>
      <c r="AJ55" s="102">
        <v>6500</v>
      </c>
      <c r="AK55" s="111">
        <v>3465</v>
      </c>
      <c r="AL55" s="102">
        <v>6500</v>
      </c>
      <c r="AM55" s="102">
        <v>6500</v>
      </c>
      <c r="AN55" s="102">
        <v>7030</v>
      </c>
      <c r="AO55" s="102">
        <v>5818</v>
      </c>
      <c r="AP55" s="111">
        <v>3191</v>
      </c>
      <c r="AQ55" s="102">
        <v>6385</v>
      </c>
      <c r="AR55" s="102">
        <v>5420</v>
      </c>
      <c r="AS55" s="102">
        <v>5733</v>
      </c>
      <c r="AT55" s="102">
        <v>5162</v>
      </c>
      <c r="AU55" s="102">
        <v>2620</v>
      </c>
      <c r="AV55" s="102">
        <v>1895</v>
      </c>
      <c r="AW55" s="102">
        <v>3477</v>
      </c>
      <c r="AX55" s="102">
        <v>345</v>
      </c>
      <c r="AY55" s="102">
        <v>2903</v>
      </c>
      <c r="AZ55" s="102">
        <v>3142</v>
      </c>
      <c r="BA55" s="103"/>
      <c r="BB55" s="103"/>
      <c r="BC55" s="103"/>
      <c r="BD55" s="110"/>
      <c r="BE55" s="110"/>
      <c r="BF55" s="110"/>
      <c r="BG55" s="110"/>
      <c r="BH55" s="110"/>
      <c r="BI55" s="110"/>
      <c r="BJ55" s="110"/>
      <c r="BK55" s="110"/>
      <c r="BL55" s="110"/>
      <c r="BM55" s="102"/>
      <c r="BN55" s="102">
        <v>3000</v>
      </c>
      <c r="BO55" s="102">
        <v>3000</v>
      </c>
      <c r="BP55" s="102">
        <v>6364</v>
      </c>
      <c r="BQ55" s="102">
        <v>6500</v>
      </c>
      <c r="BR55" s="102">
        <v>4780</v>
      </c>
      <c r="BS55" s="103"/>
      <c r="BT55" s="102">
        <v>3265</v>
      </c>
      <c r="BU55" s="102">
        <v>2270</v>
      </c>
      <c r="BV55" s="111">
        <v>3388</v>
      </c>
      <c r="BW55" s="102">
        <v>4000</v>
      </c>
      <c r="BX55" s="102">
        <v>3400</v>
      </c>
      <c r="BY55" s="102"/>
      <c r="BZ55" s="102">
        <v>2794</v>
      </c>
      <c r="CA55" s="102">
        <v>4525</v>
      </c>
      <c r="CB55" s="102">
        <v>3880</v>
      </c>
      <c r="CC55" s="103"/>
      <c r="CD55" s="102">
        <v>2143</v>
      </c>
      <c r="CE55" s="103"/>
      <c r="CF55" s="103"/>
      <c r="CG55" s="103"/>
      <c r="CH55" s="103"/>
      <c r="CI55" s="103"/>
      <c r="CJ55" s="103"/>
      <c r="CK55" s="103"/>
      <c r="CL55" s="111">
        <v>1618</v>
      </c>
      <c r="CM55" s="102">
        <v>6013</v>
      </c>
      <c r="CN55" s="102">
        <v>6500</v>
      </c>
      <c r="CO55" s="102">
        <v>6000</v>
      </c>
      <c r="CP55" s="102">
        <v>5598</v>
      </c>
      <c r="CQ55" s="102">
        <v>5745</v>
      </c>
      <c r="CR55" s="102">
        <v>6123</v>
      </c>
      <c r="CS55" s="102">
        <v>6738</v>
      </c>
      <c r="CT55" s="102">
        <v>5800</v>
      </c>
      <c r="CU55" s="102">
        <v>6500</v>
      </c>
      <c r="CV55" s="102">
        <v>4000</v>
      </c>
      <c r="CW55" s="102">
        <v>4003</v>
      </c>
      <c r="CX55" s="103"/>
      <c r="CY55" s="103"/>
      <c r="CZ55" s="103"/>
      <c r="DA55" s="102">
        <v>3097</v>
      </c>
      <c r="DB55" s="102"/>
      <c r="DC55" s="102">
        <v>3686</v>
      </c>
      <c r="DD55" s="102">
        <v>2994</v>
      </c>
      <c r="DE55" s="102">
        <v>3010</v>
      </c>
      <c r="DF55" s="102">
        <v>750</v>
      </c>
      <c r="DG55" s="103"/>
      <c r="DH55" s="103"/>
      <c r="DI55" s="103"/>
      <c r="DJ55" s="103"/>
      <c r="DK55" s="103"/>
      <c r="DL55" s="103"/>
      <c r="DM55" s="103"/>
      <c r="DN55" s="103"/>
      <c r="DO55" s="103"/>
      <c r="DP55" s="103"/>
      <c r="DQ55" s="103"/>
      <c r="DR55" s="102">
        <v>3015</v>
      </c>
      <c r="DS55" s="102">
        <v>2675</v>
      </c>
      <c r="DT55" s="103">
        <v>3000</v>
      </c>
      <c r="DU55" s="103">
        <v>3000</v>
      </c>
      <c r="DV55" s="197"/>
      <c r="DW55" s="110"/>
      <c r="DX55" s="197"/>
      <c r="DY55" s="103"/>
      <c r="DZ55" s="197"/>
      <c r="EA55" s="110"/>
      <c r="EB55" s="110"/>
      <c r="EC55" s="103"/>
      <c r="ED55" s="103"/>
      <c r="EE55" s="103"/>
      <c r="EF55" s="103"/>
      <c r="EG55" s="103"/>
      <c r="EH55" s="103">
        <v>6500</v>
      </c>
      <c r="EI55" s="103">
        <v>6500</v>
      </c>
      <c r="EJ55" s="103">
        <v>6500</v>
      </c>
      <c r="EK55" s="103">
        <v>6500</v>
      </c>
      <c r="EL55" s="103">
        <v>6500</v>
      </c>
      <c r="EM55" s="103">
        <v>6500</v>
      </c>
      <c r="EN55" s="103">
        <v>6500</v>
      </c>
      <c r="EO55" s="103">
        <v>6500</v>
      </c>
      <c r="EP55" s="103">
        <v>6500</v>
      </c>
      <c r="EQ55" s="103">
        <v>6500</v>
      </c>
      <c r="ER55" s="103">
        <v>6500</v>
      </c>
      <c r="ES55" s="103">
        <v>6500</v>
      </c>
      <c r="ET55" s="103">
        <v>6500</v>
      </c>
      <c r="EU55" s="103">
        <v>6500</v>
      </c>
      <c r="EV55" s="103">
        <v>6500</v>
      </c>
      <c r="EW55" s="103">
        <v>6500</v>
      </c>
      <c r="EX55" s="103">
        <v>6500</v>
      </c>
      <c r="EY55" s="103">
        <v>6500</v>
      </c>
      <c r="EZ55" s="103">
        <v>6500</v>
      </c>
      <c r="FA55" s="103">
        <v>6500</v>
      </c>
      <c r="FB55" s="103">
        <v>6500</v>
      </c>
      <c r="FC55" s="103">
        <v>6500</v>
      </c>
      <c r="FD55" s="103">
        <v>6500</v>
      </c>
      <c r="FE55" s="103">
        <v>6500</v>
      </c>
      <c r="FF55" s="103">
        <v>6500</v>
      </c>
      <c r="FG55" s="103"/>
      <c r="FH55" s="103"/>
      <c r="FI55" s="103"/>
      <c r="FJ55" s="103"/>
      <c r="FK55" s="103">
        <v>6500</v>
      </c>
      <c r="FL55" s="103">
        <v>6500</v>
      </c>
      <c r="FM55" s="103">
        <v>6500</v>
      </c>
      <c r="FN55" s="103">
        <v>6500</v>
      </c>
      <c r="FO55" s="103">
        <v>6500</v>
      </c>
      <c r="FP55" s="103"/>
      <c r="FQ55" s="103"/>
      <c r="FR55" s="103">
        <v>6500</v>
      </c>
      <c r="FS55" s="103">
        <v>6500</v>
      </c>
      <c r="FT55" s="103">
        <v>6500</v>
      </c>
      <c r="FU55" s="103">
        <v>6500</v>
      </c>
      <c r="FV55" s="103">
        <v>6500</v>
      </c>
      <c r="FW55" s="103"/>
      <c r="FX55" s="103"/>
      <c r="FY55" s="103">
        <v>6500</v>
      </c>
      <c r="FZ55" s="103">
        <v>6500</v>
      </c>
      <c r="GA55" s="103">
        <v>6500</v>
      </c>
      <c r="GB55" s="103">
        <v>6500</v>
      </c>
      <c r="GC55" s="103">
        <v>6500</v>
      </c>
      <c r="GD55" s="103">
        <v>6500</v>
      </c>
      <c r="GE55" s="103">
        <v>6500</v>
      </c>
      <c r="GF55" s="103">
        <v>6500</v>
      </c>
      <c r="GG55" s="103">
        <v>6500</v>
      </c>
      <c r="GH55" s="103">
        <v>6500</v>
      </c>
      <c r="GI55" s="103">
        <v>6500</v>
      </c>
      <c r="GJ55" s="103">
        <v>6500</v>
      </c>
      <c r="GK55" s="103"/>
      <c r="GL55" s="103"/>
      <c r="GM55" s="103">
        <v>6500</v>
      </c>
      <c r="GN55" s="103">
        <v>6500</v>
      </c>
    </row>
    <row r="56" spans="1:196" ht="15.95" customHeight="1">
      <c r="A56" s="1"/>
      <c r="B56" s="239"/>
      <c r="C56" s="230"/>
      <c r="D56" s="127" t="s">
        <v>10</v>
      </c>
      <c r="E56" s="74">
        <v>480</v>
      </c>
      <c r="F56" s="74">
        <v>48</v>
      </c>
      <c r="G56" s="74">
        <v>19.5</v>
      </c>
      <c r="H56" s="87">
        <f>3600/E56*F56</f>
        <v>360</v>
      </c>
      <c r="I56" s="74">
        <f>+H56*G56</f>
        <v>7020</v>
      </c>
      <c r="J56" s="74"/>
      <c r="K56" s="15"/>
      <c r="L56" s="110"/>
      <c r="M56" s="103"/>
      <c r="N56" s="102">
        <v>700</v>
      </c>
      <c r="O56" s="102">
        <v>5958</v>
      </c>
      <c r="P56" s="102">
        <v>2458</v>
      </c>
      <c r="Q56" s="103"/>
      <c r="R56" s="102">
        <v>1359</v>
      </c>
      <c r="S56" s="111">
        <v>4606</v>
      </c>
      <c r="T56" s="102">
        <v>4476</v>
      </c>
      <c r="U56" s="111">
        <v>3470</v>
      </c>
      <c r="V56" s="102">
        <v>6539</v>
      </c>
      <c r="W56" s="102">
        <v>5787</v>
      </c>
      <c r="X56" s="111">
        <v>5813</v>
      </c>
      <c r="Y56" s="111">
        <v>4638</v>
      </c>
      <c r="Z56" s="111">
        <v>5134</v>
      </c>
      <c r="AA56" s="111">
        <v>5330</v>
      </c>
      <c r="AB56" s="102">
        <v>5760</v>
      </c>
      <c r="AC56" s="102">
        <v>5493</v>
      </c>
      <c r="AD56" s="111">
        <v>3475</v>
      </c>
      <c r="AE56" s="111">
        <v>4820</v>
      </c>
      <c r="AF56" s="102">
        <v>6542</v>
      </c>
      <c r="AG56" s="102">
        <v>6133</v>
      </c>
      <c r="AH56" s="102">
        <v>6158</v>
      </c>
      <c r="AI56" s="102">
        <v>5428</v>
      </c>
      <c r="AJ56" s="102">
        <v>6501</v>
      </c>
      <c r="AK56" s="111">
        <v>3349</v>
      </c>
      <c r="AL56" s="102">
        <v>5598</v>
      </c>
      <c r="AM56" s="102">
        <v>5919</v>
      </c>
      <c r="AN56" s="102">
        <v>6530</v>
      </c>
      <c r="AO56" s="102">
        <v>6409</v>
      </c>
      <c r="AP56" s="111">
        <v>3422</v>
      </c>
      <c r="AQ56" s="102">
        <v>6311</v>
      </c>
      <c r="AR56" s="102">
        <v>6110</v>
      </c>
      <c r="AS56" s="102">
        <v>5679</v>
      </c>
      <c r="AT56" s="102">
        <v>2330</v>
      </c>
      <c r="AU56" s="102">
        <v>3106</v>
      </c>
      <c r="AV56" s="102">
        <v>3025</v>
      </c>
      <c r="AW56" s="102">
        <v>3235</v>
      </c>
      <c r="AX56" s="102">
        <v>720</v>
      </c>
      <c r="AY56" s="102">
        <v>3028</v>
      </c>
      <c r="AZ56" s="102">
        <v>3010</v>
      </c>
      <c r="BA56" s="103"/>
      <c r="BB56" s="103"/>
      <c r="BC56" s="103"/>
      <c r="BD56" s="110"/>
      <c r="BE56" s="110"/>
      <c r="BF56" s="110"/>
      <c r="BG56" s="110"/>
      <c r="BH56" s="110"/>
      <c r="BI56" s="110"/>
      <c r="BJ56" s="110"/>
      <c r="BK56" s="110"/>
      <c r="BL56" s="110"/>
      <c r="BM56" s="102">
        <v>645</v>
      </c>
      <c r="BN56" s="102">
        <v>3100</v>
      </c>
      <c r="BO56" s="102">
        <v>2932</v>
      </c>
      <c r="BP56" s="102">
        <v>5564</v>
      </c>
      <c r="BQ56" s="102">
        <v>6460</v>
      </c>
      <c r="BR56" s="102">
        <v>4549</v>
      </c>
      <c r="BS56" s="103"/>
      <c r="BT56" s="102">
        <v>2330</v>
      </c>
      <c r="BU56" s="102">
        <v>4373</v>
      </c>
      <c r="BV56" s="111">
        <v>2778</v>
      </c>
      <c r="BW56" s="102">
        <v>4700</v>
      </c>
      <c r="BX56" s="102">
        <v>3349</v>
      </c>
      <c r="BY56" s="102"/>
      <c r="BZ56" s="102">
        <v>2753</v>
      </c>
      <c r="CA56" s="102">
        <v>4350</v>
      </c>
      <c r="CB56" s="102">
        <v>3880</v>
      </c>
      <c r="CC56" s="103"/>
      <c r="CD56" s="102">
        <v>1800</v>
      </c>
      <c r="CE56" s="103"/>
      <c r="CF56" s="103"/>
      <c r="CG56" s="103"/>
      <c r="CH56" s="103"/>
      <c r="CI56" s="103"/>
      <c r="CJ56" s="103"/>
      <c r="CK56" s="103"/>
      <c r="CL56" s="111">
        <v>1646</v>
      </c>
      <c r="CM56" s="102">
        <v>6298</v>
      </c>
      <c r="CN56" s="102">
        <v>6728</v>
      </c>
      <c r="CO56" s="102">
        <v>5946</v>
      </c>
      <c r="CP56" s="102">
        <v>4975</v>
      </c>
      <c r="CQ56" s="102">
        <v>6668</v>
      </c>
      <c r="CR56" s="102">
        <v>6022</v>
      </c>
      <c r="CS56" s="102">
        <v>6630</v>
      </c>
      <c r="CT56" s="102">
        <v>5150</v>
      </c>
      <c r="CU56" s="102">
        <v>6560</v>
      </c>
      <c r="CV56" s="102">
        <v>3991</v>
      </c>
      <c r="CW56" s="102">
        <v>4107</v>
      </c>
      <c r="CX56" s="103"/>
      <c r="CY56" s="103"/>
      <c r="CZ56" s="103"/>
      <c r="DA56" s="102">
        <v>3041</v>
      </c>
      <c r="DB56" s="102"/>
      <c r="DC56" s="102">
        <v>2408</v>
      </c>
      <c r="DD56" s="102">
        <v>3100</v>
      </c>
      <c r="DE56" s="102">
        <v>3074</v>
      </c>
      <c r="DF56" s="102">
        <v>1700</v>
      </c>
      <c r="DG56" s="103"/>
      <c r="DH56" s="103"/>
      <c r="DI56" s="103"/>
      <c r="DJ56" s="103"/>
      <c r="DK56" s="103"/>
      <c r="DL56" s="103"/>
      <c r="DM56" s="103"/>
      <c r="DN56" s="103"/>
      <c r="DO56" s="103"/>
      <c r="DP56" s="103"/>
      <c r="DQ56" s="103"/>
      <c r="DR56" s="102">
        <v>3063</v>
      </c>
      <c r="DS56" s="102">
        <v>2796</v>
      </c>
      <c r="DT56" s="103">
        <v>3000</v>
      </c>
      <c r="DU56" s="103">
        <v>3000</v>
      </c>
      <c r="DV56" s="197"/>
      <c r="DW56" s="110"/>
      <c r="DX56" s="197"/>
      <c r="DY56" s="103"/>
      <c r="DZ56" s="197"/>
      <c r="EA56" s="110"/>
      <c r="EB56" s="110"/>
      <c r="EC56" s="103"/>
      <c r="ED56" s="103"/>
      <c r="EE56" s="103"/>
      <c r="EF56" s="103"/>
      <c r="EG56" s="103"/>
      <c r="EH56" s="103">
        <v>6500</v>
      </c>
      <c r="EI56" s="103">
        <v>6500</v>
      </c>
      <c r="EJ56" s="103">
        <v>6500</v>
      </c>
      <c r="EK56" s="103">
        <v>6500</v>
      </c>
      <c r="EL56" s="103">
        <v>6500</v>
      </c>
      <c r="EM56" s="103">
        <v>6500</v>
      </c>
      <c r="EN56" s="103">
        <v>6500</v>
      </c>
      <c r="EO56" s="103">
        <v>6500</v>
      </c>
      <c r="EP56" s="103">
        <v>6500</v>
      </c>
      <c r="EQ56" s="103">
        <v>6500</v>
      </c>
      <c r="ER56" s="103">
        <v>6500</v>
      </c>
      <c r="ES56" s="103">
        <v>6500</v>
      </c>
      <c r="ET56" s="103">
        <v>6500</v>
      </c>
      <c r="EU56" s="103">
        <v>6500</v>
      </c>
      <c r="EV56" s="103">
        <v>6500</v>
      </c>
      <c r="EW56" s="103">
        <v>6500</v>
      </c>
      <c r="EX56" s="103">
        <v>6500</v>
      </c>
      <c r="EY56" s="103">
        <v>6500</v>
      </c>
      <c r="EZ56" s="103">
        <v>6500</v>
      </c>
      <c r="FA56" s="103">
        <v>6500</v>
      </c>
      <c r="FB56" s="103">
        <v>6500</v>
      </c>
      <c r="FC56" s="103">
        <v>6500</v>
      </c>
      <c r="FD56" s="103">
        <v>6500</v>
      </c>
      <c r="FE56" s="103">
        <v>6500</v>
      </c>
      <c r="FF56" s="103">
        <v>6500</v>
      </c>
      <c r="FG56" s="103"/>
      <c r="FH56" s="103"/>
      <c r="FI56" s="103"/>
      <c r="FJ56" s="103"/>
      <c r="FK56" s="103">
        <v>6500</v>
      </c>
      <c r="FL56" s="103">
        <v>6500</v>
      </c>
      <c r="FM56" s="103">
        <v>6500</v>
      </c>
      <c r="FN56" s="103">
        <v>6500</v>
      </c>
      <c r="FO56" s="103">
        <v>6500</v>
      </c>
      <c r="FP56" s="103"/>
      <c r="FQ56" s="103"/>
      <c r="FR56" s="103">
        <v>6500</v>
      </c>
      <c r="FS56" s="103">
        <v>6500</v>
      </c>
      <c r="FT56" s="103">
        <v>6500</v>
      </c>
      <c r="FU56" s="103">
        <v>6500</v>
      </c>
      <c r="FV56" s="103">
        <v>6500</v>
      </c>
      <c r="FW56" s="103"/>
      <c r="FX56" s="103"/>
      <c r="FY56" s="103">
        <v>6500</v>
      </c>
      <c r="FZ56" s="103">
        <v>6500</v>
      </c>
      <c r="GA56" s="103">
        <v>6500</v>
      </c>
      <c r="GB56" s="103">
        <v>6500</v>
      </c>
      <c r="GC56" s="103">
        <v>6500</v>
      </c>
      <c r="GD56" s="103">
        <v>6500</v>
      </c>
      <c r="GE56" s="103">
        <v>6500</v>
      </c>
      <c r="GF56" s="103">
        <v>6500</v>
      </c>
      <c r="GG56" s="103">
        <v>6500</v>
      </c>
      <c r="GH56" s="103">
        <v>6500</v>
      </c>
      <c r="GI56" s="103">
        <v>6500</v>
      </c>
      <c r="GJ56" s="103">
        <v>6500</v>
      </c>
      <c r="GK56" s="103"/>
      <c r="GL56" s="103"/>
      <c r="GM56" s="103">
        <v>6500</v>
      </c>
      <c r="GN56" s="103">
        <v>6500</v>
      </c>
    </row>
    <row r="57" spans="1:196" ht="15.95" customHeight="1">
      <c r="A57" s="1"/>
      <c r="B57" s="239"/>
      <c r="C57" s="230"/>
      <c r="D57" s="127" t="s">
        <v>11</v>
      </c>
      <c r="E57" s="74">
        <v>6</v>
      </c>
      <c r="F57" s="74">
        <v>1</v>
      </c>
      <c r="G57" s="74">
        <v>19.5</v>
      </c>
      <c r="H57" s="87">
        <f>3600/E57*F57</f>
        <v>600</v>
      </c>
      <c r="I57" s="74">
        <f>+H57*G57</f>
        <v>11700</v>
      </c>
      <c r="J57" s="74"/>
      <c r="K57" s="15"/>
      <c r="L57" s="110"/>
      <c r="M57" s="103"/>
      <c r="N57" s="102"/>
      <c r="O57" s="102">
        <v>5945</v>
      </c>
      <c r="P57" s="102">
        <v>3004</v>
      </c>
      <c r="Q57" s="103"/>
      <c r="R57" s="102">
        <v>678</v>
      </c>
      <c r="S57" s="111">
        <v>4096</v>
      </c>
      <c r="T57" s="102">
        <v>5128</v>
      </c>
      <c r="U57" s="111">
        <v>2624</v>
      </c>
      <c r="V57" s="102">
        <v>6210</v>
      </c>
      <c r="W57" s="102">
        <v>5060</v>
      </c>
      <c r="X57" s="111">
        <v>4816</v>
      </c>
      <c r="Y57" s="102">
        <v>6527</v>
      </c>
      <c r="Z57" s="111">
        <v>4052</v>
      </c>
      <c r="AA57" s="111">
        <v>5030</v>
      </c>
      <c r="AB57" s="102">
        <v>4165</v>
      </c>
      <c r="AC57" s="102">
        <v>6831</v>
      </c>
      <c r="AD57" s="111">
        <v>3008</v>
      </c>
      <c r="AE57" s="111">
        <v>5146</v>
      </c>
      <c r="AF57" s="102">
        <v>7327</v>
      </c>
      <c r="AG57" s="102">
        <v>7288</v>
      </c>
      <c r="AH57" s="102">
        <v>5613</v>
      </c>
      <c r="AI57" s="102">
        <v>5575</v>
      </c>
      <c r="AJ57" s="102">
        <v>3843</v>
      </c>
      <c r="AK57" s="102">
        <v>6848</v>
      </c>
      <c r="AL57" s="102">
        <v>4859</v>
      </c>
      <c r="AM57" s="102">
        <v>4544</v>
      </c>
      <c r="AN57" s="102">
        <v>7760</v>
      </c>
      <c r="AO57" s="102">
        <v>5875</v>
      </c>
      <c r="AP57" s="111">
        <v>3097</v>
      </c>
      <c r="AQ57" s="102">
        <v>6310</v>
      </c>
      <c r="AR57" s="102">
        <v>6268</v>
      </c>
      <c r="AS57" s="111">
        <v>2431</v>
      </c>
      <c r="AT57" s="102">
        <v>4440</v>
      </c>
      <c r="AU57" s="102">
        <v>4452</v>
      </c>
      <c r="AV57" s="102">
        <v>2606</v>
      </c>
      <c r="AW57" s="102">
        <v>3117</v>
      </c>
      <c r="AX57" s="103"/>
      <c r="AY57" s="102">
        <v>2694</v>
      </c>
      <c r="AZ57" s="102">
        <v>2816</v>
      </c>
      <c r="BA57" s="103"/>
      <c r="BB57" s="103"/>
      <c r="BC57" s="103"/>
      <c r="BD57" s="110"/>
      <c r="BE57" s="110"/>
      <c r="BF57" s="110"/>
      <c r="BG57" s="110"/>
      <c r="BH57" s="110"/>
      <c r="BI57" s="110"/>
      <c r="BJ57" s="110"/>
      <c r="BK57" s="110"/>
      <c r="BL57" s="110"/>
      <c r="BM57" s="103"/>
      <c r="BN57" s="102">
        <v>3231</v>
      </c>
      <c r="BO57" s="102">
        <v>4420</v>
      </c>
      <c r="BP57" s="111">
        <v>2861</v>
      </c>
      <c r="BQ57" s="102">
        <v>5443</v>
      </c>
      <c r="BR57" s="102">
        <v>6290</v>
      </c>
      <c r="BS57" s="103"/>
      <c r="BT57" s="102">
        <v>1572</v>
      </c>
      <c r="BU57" s="102">
        <v>4158</v>
      </c>
      <c r="BV57" s="111">
        <v>2458</v>
      </c>
      <c r="BW57" s="102">
        <v>3512</v>
      </c>
      <c r="BX57" s="102">
        <v>5001</v>
      </c>
      <c r="BY57" s="102"/>
      <c r="BZ57" s="102">
        <v>3086</v>
      </c>
      <c r="CA57" s="102">
        <v>3721</v>
      </c>
      <c r="CB57" s="102">
        <v>4314</v>
      </c>
      <c r="CC57" s="103"/>
      <c r="CD57" s="102">
        <v>1727</v>
      </c>
      <c r="CE57" s="103"/>
      <c r="CF57" s="103"/>
      <c r="CG57" s="103"/>
      <c r="CH57" s="103"/>
      <c r="CI57" s="103"/>
      <c r="CJ57" s="103"/>
      <c r="CK57" s="103"/>
      <c r="CL57" s="111">
        <v>0</v>
      </c>
      <c r="CM57" s="102">
        <v>6754</v>
      </c>
      <c r="CN57" s="102">
        <v>5277</v>
      </c>
      <c r="CO57" s="102">
        <v>5414</v>
      </c>
      <c r="CP57" s="102">
        <v>5827</v>
      </c>
      <c r="CQ57" s="102">
        <v>6882</v>
      </c>
      <c r="CR57" s="102">
        <v>6576</v>
      </c>
      <c r="CS57" s="102">
        <v>5696</v>
      </c>
      <c r="CT57" s="102">
        <v>6526</v>
      </c>
      <c r="CU57" s="102">
        <v>6878</v>
      </c>
      <c r="CV57" s="102">
        <v>4779</v>
      </c>
      <c r="CW57" s="102">
        <v>3875</v>
      </c>
      <c r="CX57" s="103"/>
      <c r="CY57" s="103"/>
      <c r="CZ57" s="103"/>
      <c r="DA57" s="102">
        <v>2615</v>
      </c>
      <c r="DB57" s="102"/>
      <c r="DC57" s="102">
        <v>2803</v>
      </c>
      <c r="DD57" s="102">
        <v>3512</v>
      </c>
      <c r="DE57" s="102">
        <v>3005</v>
      </c>
      <c r="DF57" s="102">
        <v>1660</v>
      </c>
      <c r="DG57" s="103"/>
      <c r="DH57" s="103"/>
      <c r="DI57" s="103"/>
      <c r="DJ57" s="103"/>
      <c r="DK57" s="103"/>
      <c r="DL57" s="103"/>
      <c r="DM57" s="103"/>
      <c r="DN57" s="103"/>
      <c r="DO57" s="103"/>
      <c r="DP57" s="103"/>
      <c r="DQ57" s="103"/>
      <c r="DR57" s="102">
        <v>2552</v>
      </c>
      <c r="DS57" s="102">
        <v>2377</v>
      </c>
      <c r="DT57" s="103">
        <v>3000</v>
      </c>
      <c r="DU57" s="103">
        <v>3000</v>
      </c>
      <c r="DV57" s="197"/>
      <c r="DW57" s="110"/>
      <c r="DX57" s="197"/>
      <c r="DY57" s="103"/>
      <c r="DZ57" s="197"/>
      <c r="EA57" s="110"/>
      <c r="EB57" s="110"/>
      <c r="EC57" s="103"/>
      <c r="ED57" s="103"/>
      <c r="EE57" s="103"/>
      <c r="EF57" s="103"/>
      <c r="EG57" s="103"/>
      <c r="EH57" s="103">
        <v>6500</v>
      </c>
      <c r="EI57" s="103">
        <v>6500</v>
      </c>
      <c r="EJ57" s="103">
        <v>6500</v>
      </c>
      <c r="EK57" s="103">
        <v>6500</v>
      </c>
      <c r="EL57" s="103">
        <v>6500</v>
      </c>
      <c r="EM57" s="103">
        <v>6500</v>
      </c>
      <c r="EN57" s="103">
        <v>6500</v>
      </c>
      <c r="EO57" s="103">
        <v>6500</v>
      </c>
      <c r="EP57" s="103">
        <v>6500</v>
      </c>
      <c r="EQ57" s="103">
        <v>6500</v>
      </c>
      <c r="ER57" s="103">
        <v>6500</v>
      </c>
      <c r="ES57" s="103">
        <v>6500</v>
      </c>
      <c r="ET57" s="103">
        <v>6500</v>
      </c>
      <c r="EU57" s="103">
        <v>6500</v>
      </c>
      <c r="EV57" s="103">
        <v>6500</v>
      </c>
      <c r="EW57" s="103">
        <v>6500</v>
      </c>
      <c r="EX57" s="103">
        <v>6500</v>
      </c>
      <c r="EY57" s="103">
        <v>6500</v>
      </c>
      <c r="EZ57" s="103">
        <v>6500</v>
      </c>
      <c r="FA57" s="103">
        <v>6500</v>
      </c>
      <c r="FB57" s="103">
        <v>6500</v>
      </c>
      <c r="FC57" s="103">
        <v>6500</v>
      </c>
      <c r="FD57" s="103">
        <v>6500</v>
      </c>
      <c r="FE57" s="103">
        <v>6500</v>
      </c>
      <c r="FF57" s="103">
        <v>6500</v>
      </c>
      <c r="FG57" s="103"/>
      <c r="FH57" s="103"/>
      <c r="FI57" s="103"/>
      <c r="FJ57" s="103"/>
      <c r="FK57" s="103">
        <v>6500</v>
      </c>
      <c r="FL57" s="103">
        <v>6500</v>
      </c>
      <c r="FM57" s="103">
        <v>6500</v>
      </c>
      <c r="FN57" s="103">
        <v>6500</v>
      </c>
      <c r="FO57" s="103">
        <v>6500</v>
      </c>
      <c r="FP57" s="103"/>
      <c r="FQ57" s="103"/>
      <c r="FR57" s="103">
        <v>6500</v>
      </c>
      <c r="FS57" s="103">
        <v>6500</v>
      </c>
      <c r="FT57" s="103">
        <v>6500</v>
      </c>
      <c r="FU57" s="103">
        <v>6500</v>
      </c>
      <c r="FV57" s="103">
        <v>6500</v>
      </c>
      <c r="FW57" s="103"/>
      <c r="FX57" s="103"/>
      <c r="FY57" s="103">
        <v>6500</v>
      </c>
      <c r="FZ57" s="103">
        <v>6500</v>
      </c>
      <c r="GA57" s="103">
        <v>6500</v>
      </c>
      <c r="GB57" s="103">
        <v>6500</v>
      </c>
      <c r="GC57" s="103">
        <v>6500</v>
      </c>
      <c r="GD57" s="103">
        <v>6500</v>
      </c>
      <c r="GE57" s="103">
        <v>6500</v>
      </c>
      <c r="GF57" s="103">
        <v>6500</v>
      </c>
      <c r="GG57" s="103">
        <v>6500</v>
      </c>
      <c r="GH57" s="103">
        <v>6500</v>
      </c>
      <c r="GI57" s="103">
        <v>6500</v>
      </c>
      <c r="GJ57" s="103">
        <v>6500</v>
      </c>
      <c r="GK57" s="103"/>
      <c r="GL57" s="103"/>
      <c r="GM57" s="103">
        <v>6500</v>
      </c>
      <c r="GN57" s="103">
        <v>6500</v>
      </c>
    </row>
    <row r="58" spans="1:196" ht="15.95" customHeight="1">
      <c r="A58" s="1"/>
      <c r="B58" s="239"/>
      <c r="C58" s="231"/>
      <c r="D58" s="19" t="s">
        <v>19</v>
      </c>
      <c r="E58" s="75">
        <v>35</v>
      </c>
      <c r="F58" s="75">
        <v>1</v>
      </c>
      <c r="G58" s="75">
        <v>19.5</v>
      </c>
      <c r="H58" s="89">
        <f>3600/E58*F58</f>
        <v>102.85714285714286</v>
      </c>
      <c r="I58" s="89">
        <f>+H58*G58</f>
        <v>2005.7142857142858</v>
      </c>
      <c r="J58" s="75"/>
      <c r="K58" s="15"/>
      <c r="L58" s="18">
        <v>0</v>
      </c>
      <c r="M58" s="17"/>
      <c r="N58" s="16"/>
      <c r="O58" s="16">
        <v>5945</v>
      </c>
      <c r="P58" s="16">
        <v>3004</v>
      </c>
      <c r="Q58" s="17">
        <f>+Q57*0.9</f>
        <v>0</v>
      </c>
      <c r="R58" s="16">
        <v>678</v>
      </c>
      <c r="S58" s="65">
        <v>4096</v>
      </c>
      <c r="T58" s="16">
        <v>5128</v>
      </c>
      <c r="U58" s="65">
        <v>2624</v>
      </c>
      <c r="V58" s="16">
        <v>6210</v>
      </c>
      <c r="W58" s="16">
        <v>5060</v>
      </c>
      <c r="X58" s="65">
        <v>4816</v>
      </c>
      <c r="Y58" s="16">
        <v>6527</v>
      </c>
      <c r="Z58" s="65">
        <v>4052</v>
      </c>
      <c r="AA58" s="65">
        <v>5030</v>
      </c>
      <c r="AB58" s="16">
        <v>4165</v>
      </c>
      <c r="AC58" s="16">
        <v>6831</v>
      </c>
      <c r="AD58" s="65">
        <v>974</v>
      </c>
      <c r="AE58" s="65">
        <v>5146</v>
      </c>
      <c r="AF58" s="16">
        <v>7327</v>
      </c>
      <c r="AG58" s="16">
        <v>6711</v>
      </c>
      <c r="AH58" s="16">
        <v>6190</v>
      </c>
      <c r="AI58" s="16">
        <v>4657</v>
      </c>
      <c r="AJ58" s="16">
        <v>4761</v>
      </c>
      <c r="AK58" s="16">
        <v>6848</v>
      </c>
      <c r="AL58" s="16">
        <v>4859</v>
      </c>
      <c r="AM58" s="16">
        <v>4544</v>
      </c>
      <c r="AN58" s="16">
        <v>6558</v>
      </c>
      <c r="AO58" s="16">
        <v>7077</v>
      </c>
      <c r="AP58" s="65">
        <v>3097</v>
      </c>
      <c r="AQ58" s="16">
        <v>6310</v>
      </c>
      <c r="AR58" s="16">
        <v>6268</v>
      </c>
      <c r="AS58" s="65">
        <v>2431</v>
      </c>
      <c r="AT58" s="16">
        <v>4440</v>
      </c>
      <c r="AU58" s="16">
        <v>4452</v>
      </c>
      <c r="AV58" s="16">
        <v>2606</v>
      </c>
      <c r="AW58" s="16">
        <v>3117</v>
      </c>
      <c r="AX58" s="17">
        <f t="shared" ref="AX58:CJ58" si="102">+AX57*0.9</f>
        <v>0</v>
      </c>
      <c r="AY58" s="16">
        <v>2694</v>
      </c>
      <c r="AZ58" s="16">
        <v>2816</v>
      </c>
      <c r="BA58" s="17">
        <f t="shared" si="102"/>
        <v>0</v>
      </c>
      <c r="BB58" s="17">
        <f t="shared" si="102"/>
        <v>0</v>
      </c>
      <c r="BC58" s="17">
        <f t="shared" si="102"/>
        <v>0</v>
      </c>
      <c r="BD58" s="18">
        <f t="shared" si="102"/>
        <v>0</v>
      </c>
      <c r="BE58" s="18">
        <f t="shared" si="102"/>
        <v>0</v>
      </c>
      <c r="BF58" s="18">
        <f t="shared" si="102"/>
        <v>0</v>
      </c>
      <c r="BG58" s="18">
        <f t="shared" si="102"/>
        <v>0</v>
      </c>
      <c r="BH58" s="18">
        <f t="shared" si="102"/>
        <v>0</v>
      </c>
      <c r="BI58" s="18">
        <f t="shared" si="102"/>
        <v>0</v>
      </c>
      <c r="BJ58" s="18">
        <f t="shared" si="102"/>
        <v>0</v>
      </c>
      <c r="BK58" s="18">
        <f t="shared" si="102"/>
        <v>0</v>
      </c>
      <c r="BL58" s="18">
        <f t="shared" si="102"/>
        <v>0</v>
      </c>
      <c r="BM58" s="17">
        <f t="shared" si="102"/>
        <v>0</v>
      </c>
      <c r="BN58" s="16">
        <v>3231</v>
      </c>
      <c r="BO58" s="16">
        <v>4420</v>
      </c>
      <c r="BP58" s="65">
        <v>2861</v>
      </c>
      <c r="BQ58" s="16">
        <v>5443</v>
      </c>
      <c r="BR58" s="16">
        <v>6290</v>
      </c>
      <c r="BS58" s="17">
        <f t="shared" si="102"/>
        <v>0</v>
      </c>
      <c r="BT58" s="16">
        <v>1572</v>
      </c>
      <c r="BU58" s="16">
        <v>4158</v>
      </c>
      <c r="BV58" s="65">
        <v>1228</v>
      </c>
      <c r="BW58" s="16">
        <v>4742</v>
      </c>
      <c r="BX58" s="16">
        <v>5001</v>
      </c>
      <c r="BY58" s="16">
        <f t="shared" si="102"/>
        <v>0</v>
      </c>
      <c r="BZ58" s="16">
        <v>3086</v>
      </c>
      <c r="CA58" s="16">
        <v>3721</v>
      </c>
      <c r="CB58" s="16">
        <v>4314</v>
      </c>
      <c r="CC58" s="17"/>
      <c r="CD58" s="16">
        <v>1727</v>
      </c>
      <c r="CE58" s="17">
        <f t="shared" si="102"/>
        <v>0</v>
      </c>
      <c r="CF58" s="17">
        <f t="shared" si="102"/>
        <v>0</v>
      </c>
      <c r="CG58" s="17">
        <f t="shared" si="102"/>
        <v>0</v>
      </c>
      <c r="CH58" s="17">
        <f t="shared" si="102"/>
        <v>0</v>
      </c>
      <c r="CI58" s="17">
        <f t="shared" si="102"/>
        <v>0</v>
      </c>
      <c r="CJ58" s="17">
        <f t="shared" si="102"/>
        <v>0</v>
      </c>
      <c r="CK58" s="17">
        <f>+CK57*0.9</f>
        <v>0</v>
      </c>
      <c r="CL58" s="65">
        <v>0</v>
      </c>
      <c r="CM58" s="16">
        <v>6754</v>
      </c>
      <c r="CN58" s="16">
        <v>5277</v>
      </c>
      <c r="CO58" s="16">
        <v>5414</v>
      </c>
      <c r="CP58" s="16">
        <v>5827</v>
      </c>
      <c r="CQ58" s="16">
        <v>6882</v>
      </c>
      <c r="CR58" s="16">
        <v>6576</v>
      </c>
      <c r="CS58" s="16">
        <v>3300</v>
      </c>
      <c r="CT58" s="16">
        <v>6622</v>
      </c>
      <c r="CU58" s="16">
        <v>6530</v>
      </c>
      <c r="CV58" s="16">
        <v>5077</v>
      </c>
      <c r="CW58" s="16">
        <v>4083</v>
      </c>
      <c r="CX58" s="16">
        <v>864</v>
      </c>
      <c r="CY58" s="17">
        <f t="shared" ref="CY58:DB58" si="103">+CY57*0.9</f>
        <v>0</v>
      </c>
      <c r="CZ58" s="16">
        <v>1257</v>
      </c>
      <c r="DA58" s="16">
        <v>2615</v>
      </c>
      <c r="DB58" s="16">
        <f t="shared" si="103"/>
        <v>0</v>
      </c>
      <c r="DC58" s="16">
        <v>2803</v>
      </c>
      <c r="DD58" s="16">
        <v>3512</v>
      </c>
      <c r="DE58" s="16">
        <v>3005</v>
      </c>
      <c r="DF58" s="16">
        <v>1200</v>
      </c>
      <c r="DG58" s="17">
        <f t="shared" ref="DG58:DI58" si="104">+DG57*0.9</f>
        <v>0</v>
      </c>
      <c r="DH58" s="17">
        <f t="shared" si="104"/>
        <v>0</v>
      </c>
      <c r="DI58" s="17">
        <f t="shared" si="104"/>
        <v>0</v>
      </c>
      <c r="DJ58" s="17">
        <f t="shared" ref="DJ58:DP58" si="105">+DJ57*0.9</f>
        <v>0</v>
      </c>
      <c r="DK58" s="17">
        <f t="shared" si="105"/>
        <v>0</v>
      </c>
      <c r="DL58" s="17">
        <f t="shared" si="105"/>
        <v>0</v>
      </c>
      <c r="DM58" s="17">
        <f t="shared" si="105"/>
        <v>0</v>
      </c>
      <c r="DN58" s="17">
        <f t="shared" si="105"/>
        <v>0</v>
      </c>
      <c r="DO58" s="17">
        <f t="shared" si="105"/>
        <v>0</v>
      </c>
      <c r="DP58" s="17">
        <f t="shared" si="105"/>
        <v>0</v>
      </c>
      <c r="DQ58" s="17">
        <f t="shared" ref="DQ58:DW58" si="106">+DQ57*0.9</f>
        <v>0</v>
      </c>
      <c r="DR58" s="16">
        <v>3012</v>
      </c>
      <c r="DS58" s="16">
        <v>2377</v>
      </c>
      <c r="DT58" s="17">
        <f t="shared" si="106"/>
        <v>2700</v>
      </c>
      <c r="DU58" s="17">
        <f t="shared" si="106"/>
        <v>2700</v>
      </c>
      <c r="DV58" s="189">
        <f t="shared" si="106"/>
        <v>0</v>
      </c>
      <c r="DW58" s="18">
        <f t="shared" si="106"/>
        <v>0</v>
      </c>
      <c r="DX58" s="189">
        <f t="shared" ref="DX58:EJ58" si="107">+DX57*0.9</f>
        <v>0</v>
      </c>
      <c r="DY58" s="17">
        <f t="shared" si="107"/>
        <v>0</v>
      </c>
      <c r="DZ58" s="189">
        <f t="shared" si="107"/>
        <v>0</v>
      </c>
      <c r="EA58" s="18">
        <f t="shared" si="107"/>
        <v>0</v>
      </c>
      <c r="EB58" s="18">
        <f t="shared" si="107"/>
        <v>0</v>
      </c>
      <c r="EC58" s="17">
        <f t="shared" si="107"/>
        <v>0</v>
      </c>
      <c r="ED58" s="17">
        <f t="shared" si="107"/>
        <v>0</v>
      </c>
      <c r="EE58" s="17">
        <f t="shared" si="107"/>
        <v>0</v>
      </c>
      <c r="EF58" s="17">
        <f t="shared" si="107"/>
        <v>0</v>
      </c>
      <c r="EG58" s="17">
        <f t="shared" si="107"/>
        <v>0</v>
      </c>
      <c r="EH58" s="17">
        <f t="shared" si="107"/>
        <v>5850</v>
      </c>
      <c r="EI58" s="17">
        <f t="shared" si="107"/>
        <v>5850</v>
      </c>
      <c r="EJ58" s="17">
        <f t="shared" si="107"/>
        <v>5850</v>
      </c>
      <c r="EK58" s="17">
        <f t="shared" ref="EK58:FE58" si="108">+EK57*0.9</f>
        <v>5850</v>
      </c>
      <c r="EL58" s="17">
        <f t="shared" si="108"/>
        <v>5850</v>
      </c>
      <c r="EM58" s="17">
        <f t="shared" si="108"/>
        <v>5850</v>
      </c>
      <c r="EN58" s="17">
        <f t="shared" si="108"/>
        <v>5850</v>
      </c>
      <c r="EO58" s="17">
        <f t="shared" si="108"/>
        <v>5850</v>
      </c>
      <c r="EP58" s="17">
        <f t="shared" si="108"/>
        <v>5850</v>
      </c>
      <c r="EQ58" s="17">
        <f t="shared" si="108"/>
        <v>5850</v>
      </c>
      <c r="ER58" s="17">
        <f t="shared" si="108"/>
        <v>5850</v>
      </c>
      <c r="ES58" s="17">
        <f t="shared" si="108"/>
        <v>5850</v>
      </c>
      <c r="ET58" s="17">
        <f t="shared" si="108"/>
        <v>5850</v>
      </c>
      <c r="EU58" s="17">
        <f t="shared" si="108"/>
        <v>5850</v>
      </c>
      <c r="EV58" s="17">
        <f t="shared" si="108"/>
        <v>5850</v>
      </c>
      <c r="EW58" s="17">
        <f t="shared" si="108"/>
        <v>5850</v>
      </c>
      <c r="EX58" s="17">
        <f t="shared" si="108"/>
        <v>5850</v>
      </c>
      <c r="EY58" s="17">
        <f t="shared" si="108"/>
        <v>5850</v>
      </c>
      <c r="EZ58" s="17">
        <f t="shared" si="108"/>
        <v>5850</v>
      </c>
      <c r="FA58" s="17">
        <f t="shared" si="108"/>
        <v>5850</v>
      </c>
      <c r="FB58" s="17">
        <f t="shared" si="108"/>
        <v>5850</v>
      </c>
      <c r="FC58" s="17">
        <f t="shared" si="108"/>
        <v>5850</v>
      </c>
      <c r="FD58" s="17">
        <f t="shared" si="108"/>
        <v>5850</v>
      </c>
      <c r="FE58" s="17">
        <f t="shared" si="108"/>
        <v>5850</v>
      </c>
      <c r="FF58" s="17">
        <f t="shared" ref="FF58:FL58" si="109">+FF57*0.9</f>
        <v>5850</v>
      </c>
      <c r="FG58" s="17">
        <f t="shared" si="109"/>
        <v>0</v>
      </c>
      <c r="FH58" s="17">
        <f t="shared" si="109"/>
        <v>0</v>
      </c>
      <c r="FI58" s="17">
        <f t="shared" si="109"/>
        <v>0</v>
      </c>
      <c r="FJ58" s="17">
        <f t="shared" si="109"/>
        <v>0</v>
      </c>
      <c r="FK58" s="17">
        <f t="shared" si="109"/>
        <v>5850</v>
      </c>
      <c r="FL58" s="17">
        <f t="shared" si="109"/>
        <v>5850</v>
      </c>
      <c r="FM58" s="17">
        <f t="shared" ref="FM58:FS58" si="110">+FM57*0.9</f>
        <v>5850</v>
      </c>
      <c r="FN58" s="17">
        <f t="shared" si="110"/>
        <v>5850</v>
      </c>
      <c r="FO58" s="17">
        <f t="shared" si="110"/>
        <v>5850</v>
      </c>
      <c r="FP58" s="17">
        <f t="shared" si="110"/>
        <v>0</v>
      </c>
      <c r="FQ58" s="17">
        <f t="shared" si="110"/>
        <v>0</v>
      </c>
      <c r="FR58" s="17">
        <f t="shared" si="110"/>
        <v>5850</v>
      </c>
      <c r="FS58" s="17">
        <f t="shared" si="110"/>
        <v>5850</v>
      </c>
      <c r="FT58" s="17">
        <f t="shared" ref="FT58:GN58" si="111">+FT57*0.9</f>
        <v>5850</v>
      </c>
      <c r="FU58" s="17">
        <f t="shared" si="111"/>
        <v>5850</v>
      </c>
      <c r="FV58" s="17">
        <f t="shared" si="111"/>
        <v>5850</v>
      </c>
      <c r="FW58" s="17">
        <f t="shared" si="111"/>
        <v>0</v>
      </c>
      <c r="FX58" s="17">
        <f t="shared" si="111"/>
        <v>0</v>
      </c>
      <c r="FY58" s="17">
        <f t="shared" si="111"/>
        <v>5850</v>
      </c>
      <c r="FZ58" s="17">
        <f t="shared" si="111"/>
        <v>5850</v>
      </c>
      <c r="GA58" s="17">
        <f t="shared" si="111"/>
        <v>5850</v>
      </c>
      <c r="GB58" s="17">
        <f t="shared" si="111"/>
        <v>5850</v>
      </c>
      <c r="GC58" s="17">
        <f t="shared" si="111"/>
        <v>5850</v>
      </c>
      <c r="GD58" s="17">
        <f t="shared" si="111"/>
        <v>5850</v>
      </c>
      <c r="GE58" s="17">
        <f t="shared" si="111"/>
        <v>5850</v>
      </c>
      <c r="GF58" s="17">
        <f t="shared" si="111"/>
        <v>5850</v>
      </c>
      <c r="GG58" s="17">
        <f t="shared" si="111"/>
        <v>5850</v>
      </c>
      <c r="GH58" s="17">
        <f t="shared" si="111"/>
        <v>5850</v>
      </c>
      <c r="GI58" s="17">
        <f t="shared" si="111"/>
        <v>5850</v>
      </c>
      <c r="GJ58" s="17">
        <f t="shared" si="111"/>
        <v>5850</v>
      </c>
      <c r="GK58" s="17">
        <f t="shared" si="111"/>
        <v>0</v>
      </c>
      <c r="GL58" s="17">
        <f t="shared" si="111"/>
        <v>0</v>
      </c>
      <c r="GM58" s="17">
        <f t="shared" si="111"/>
        <v>5850</v>
      </c>
      <c r="GN58" s="17">
        <f t="shared" si="111"/>
        <v>5850</v>
      </c>
    </row>
    <row r="59" spans="1:196" ht="15.95" customHeight="1">
      <c r="A59" s="1"/>
      <c r="B59" s="239"/>
      <c r="C59" s="231" t="s">
        <v>13</v>
      </c>
      <c r="D59" s="38" t="s">
        <v>14</v>
      </c>
      <c r="E59" s="76"/>
      <c r="F59" s="76"/>
      <c r="G59" s="76"/>
      <c r="H59" s="76"/>
      <c r="I59" s="76"/>
      <c r="J59" s="76"/>
      <c r="K59" s="39"/>
      <c r="L59" s="108">
        <v>1174</v>
      </c>
      <c r="M59" s="40">
        <f t="shared" ref="M59:AB59" si="112">+L59+M54-M57</f>
        <v>1174</v>
      </c>
      <c r="N59" s="40">
        <f t="shared" si="112"/>
        <v>3354</v>
      </c>
      <c r="O59" s="40">
        <f t="shared" si="112"/>
        <v>3859</v>
      </c>
      <c r="P59" s="40">
        <f t="shared" si="112"/>
        <v>855</v>
      </c>
      <c r="Q59" s="40">
        <f t="shared" si="112"/>
        <v>855</v>
      </c>
      <c r="R59" s="40">
        <f t="shared" si="112"/>
        <v>3057</v>
      </c>
      <c r="S59" s="40">
        <f t="shared" si="112"/>
        <v>4101</v>
      </c>
      <c r="T59" s="40">
        <f t="shared" si="112"/>
        <v>2933</v>
      </c>
      <c r="U59" s="40">
        <f t="shared" si="112"/>
        <v>6339</v>
      </c>
      <c r="V59" s="40">
        <f t="shared" si="112"/>
        <v>7149</v>
      </c>
      <c r="W59" s="40">
        <f t="shared" si="112"/>
        <v>7539</v>
      </c>
      <c r="X59" s="40">
        <f t="shared" si="112"/>
        <v>8923</v>
      </c>
      <c r="Y59" s="40">
        <f t="shared" si="112"/>
        <v>8226</v>
      </c>
      <c r="Z59" s="40">
        <f t="shared" si="112"/>
        <v>10254</v>
      </c>
      <c r="AA59" s="40">
        <f t="shared" si="112"/>
        <v>11714</v>
      </c>
      <c r="AB59" s="40">
        <f t="shared" si="112"/>
        <v>13849</v>
      </c>
      <c r="AC59" s="40">
        <f>+AB59+AC54-AC57-6000-2000</f>
        <v>5348</v>
      </c>
      <c r="AD59" s="40">
        <f t="shared" ref="AD59:AP59" si="113">+AC59+AD54-AD57</f>
        <v>8060</v>
      </c>
      <c r="AE59" s="40">
        <f t="shared" si="113"/>
        <v>9094</v>
      </c>
      <c r="AF59" s="40">
        <f t="shared" si="113"/>
        <v>7047</v>
      </c>
      <c r="AG59" s="40">
        <f t="shared" si="113"/>
        <v>6289</v>
      </c>
      <c r="AH59" s="40">
        <f t="shared" si="113"/>
        <v>7156</v>
      </c>
      <c r="AI59" s="40">
        <f t="shared" si="113"/>
        <v>8561</v>
      </c>
      <c r="AJ59" s="40">
        <f t="shared" si="113"/>
        <v>11518</v>
      </c>
      <c r="AK59" s="40">
        <f t="shared" si="113"/>
        <v>9590</v>
      </c>
      <c r="AL59" s="40">
        <f t="shared" si="113"/>
        <v>11311</v>
      </c>
      <c r="AM59" s="40">
        <f t="shared" si="113"/>
        <v>12227</v>
      </c>
      <c r="AN59" s="40">
        <f t="shared" si="113"/>
        <v>11107</v>
      </c>
      <c r="AO59" s="40">
        <f t="shared" si="113"/>
        <v>11262</v>
      </c>
      <c r="AP59" s="40">
        <f t="shared" si="113"/>
        <v>13235</v>
      </c>
      <c r="AQ59" s="40">
        <f>+AP59+AQ54-AQ57-10000</f>
        <v>2665</v>
      </c>
      <c r="AR59" s="40">
        <f t="shared" ref="AR59:AW59" si="114">+AQ59+AR54-AR57</f>
        <v>2637</v>
      </c>
      <c r="AS59" s="40">
        <f t="shared" si="114"/>
        <v>6346</v>
      </c>
      <c r="AT59" s="40">
        <f t="shared" si="114"/>
        <v>7936</v>
      </c>
      <c r="AU59" s="40">
        <f t="shared" si="114"/>
        <v>9724</v>
      </c>
      <c r="AV59" s="40">
        <f t="shared" si="114"/>
        <v>13378</v>
      </c>
      <c r="AW59" s="40">
        <f t="shared" si="114"/>
        <v>16461</v>
      </c>
      <c r="AX59" s="40">
        <f>+AW59+AX54-AX57-2000</f>
        <v>14461</v>
      </c>
      <c r="AY59" s="40">
        <f t="shared" ref="AY59:CA59" si="115">+AX59+AY54-AY57</f>
        <v>11767</v>
      </c>
      <c r="AZ59" s="40">
        <f t="shared" si="115"/>
        <v>8951</v>
      </c>
      <c r="BA59" s="40">
        <f t="shared" si="115"/>
        <v>8951</v>
      </c>
      <c r="BB59" s="40">
        <f t="shared" si="115"/>
        <v>8951</v>
      </c>
      <c r="BC59" s="40">
        <f t="shared" si="115"/>
        <v>8951</v>
      </c>
      <c r="BD59" s="108">
        <f t="shared" si="115"/>
        <v>8951</v>
      </c>
      <c r="BE59" s="108">
        <f t="shared" si="115"/>
        <v>8951</v>
      </c>
      <c r="BF59" s="108">
        <f t="shared" si="115"/>
        <v>8951</v>
      </c>
      <c r="BG59" s="108">
        <f t="shared" si="115"/>
        <v>8951</v>
      </c>
      <c r="BH59" s="108">
        <f t="shared" si="115"/>
        <v>8951</v>
      </c>
      <c r="BI59" s="108">
        <f t="shared" si="115"/>
        <v>8951</v>
      </c>
      <c r="BJ59" s="108">
        <f t="shared" si="115"/>
        <v>8951</v>
      </c>
      <c r="BK59" s="108">
        <f t="shared" si="115"/>
        <v>8951</v>
      </c>
      <c r="BL59" s="108">
        <f t="shared" si="115"/>
        <v>8951</v>
      </c>
      <c r="BM59" s="40">
        <f t="shared" si="115"/>
        <v>13601</v>
      </c>
      <c r="BN59" s="40">
        <f t="shared" si="115"/>
        <v>16560</v>
      </c>
      <c r="BO59" s="40">
        <f t="shared" si="115"/>
        <v>18670</v>
      </c>
      <c r="BP59" s="40">
        <f t="shared" si="115"/>
        <v>22429</v>
      </c>
      <c r="BQ59" s="40">
        <f t="shared" si="115"/>
        <v>16986</v>
      </c>
      <c r="BR59" s="40">
        <f t="shared" si="115"/>
        <v>10696</v>
      </c>
      <c r="BS59" s="40">
        <f t="shared" si="115"/>
        <v>10696</v>
      </c>
      <c r="BT59" s="40">
        <f t="shared" si="115"/>
        <v>9124</v>
      </c>
      <c r="BU59" s="40">
        <f t="shared" si="115"/>
        <v>4966</v>
      </c>
      <c r="BV59" s="40">
        <f t="shared" si="115"/>
        <v>8998</v>
      </c>
      <c r="BW59" s="40">
        <f t="shared" si="115"/>
        <v>11466</v>
      </c>
      <c r="BX59" s="40">
        <f t="shared" si="115"/>
        <v>9825</v>
      </c>
      <c r="BY59" s="40">
        <f t="shared" si="115"/>
        <v>9825</v>
      </c>
      <c r="BZ59" s="40">
        <f t="shared" si="115"/>
        <v>12339</v>
      </c>
      <c r="CA59" s="40">
        <f t="shared" si="115"/>
        <v>8618</v>
      </c>
      <c r="CB59" s="40">
        <f>+CA59+CB54-CB57+500</f>
        <v>4804</v>
      </c>
      <c r="CC59" s="40">
        <f t="shared" ref="CC59:DH59" si="116">+CB59+CC54-CC57</f>
        <v>4804</v>
      </c>
      <c r="CD59" s="40">
        <f t="shared" si="116"/>
        <v>3077</v>
      </c>
      <c r="CE59" s="40">
        <f t="shared" si="116"/>
        <v>3077</v>
      </c>
      <c r="CF59" s="40">
        <f t="shared" si="116"/>
        <v>3077</v>
      </c>
      <c r="CG59" s="40">
        <f t="shared" si="116"/>
        <v>3077</v>
      </c>
      <c r="CH59" s="40">
        <f t="shared" si="116"/>
        <v>3077</v>
      </c>
      <c r="CI59" s="40">
        <f t="shared" si="116"/>
        <v>3077</v>
      </c>
      <c r="CJ59" s="40">
        <f t="shared" si="116"/>
        <v>3077</v>
      </c>
      <c r="CK59" s="40">
        <f t="shared" si="116"/>
        <v>3077</v>
      </c>
      <c r="CL59" s="40">
        <f t="shared" si="116"/>
        <v>9697</v>
      </c>
      <c r="CM59" s="40">
        <f t="shared" si="116"/>
        <v>9703</v>
      </c>
      <c r="CN59" s="40">
        <f t="shared" si="116"/>
        <v>10966</v>
      </c>
      <c r="CO59" s="40">
        <f t="shared" si="116"/>
        <v>12492</v>
      </c>
      <c r="CP59" s="40">
        <f t="shared" si="116"/>
        <v>9425</v>
      </c>
      <c r="CQ59" s="40">
        <f t="shared" si="116"/>
        <v>6683</v>
      </c>
      <c r="CR59" s="40">
        <f t="shared" si="116"/>
        <v>7217</v>
      </c>
      <c r="CS59" s="40">
        <f t="shared" si="116"/>
        <v>8091</v>
      </c>
      <c r="CT59" s="40">
        <f t="shared" si="116"/>
        <v>8825</v>
      </c>
      <c r="CU59" s="40">
        <f t="shared" si="116"/>
        <v>9187</v>
      </c>
      <c r="CV59" s="40">
        <f t="shared" si="116"/>
        <v>4408</v>
      </c>
      <c r="CW59" s="40">
        <f t="shared" si="116"/>
        <v>533</v>
      </c>
      <c r="CX59" s="40">
        <f t="shared" si="116"/>
        <v>533</v>
      </c>
      <c r="CY59" s="40">
        <f t="shared" si="116"/>
        <v>533</v>
      </c>
      <c r="CZ59" s="40">
        <f t="shared" si="116"/>
        <v>533</v>
      </c>
      <c r="DA59" s="40">
        <f t="shared" si="116"/>
        <v>4368</v>
      </c>
      <c r="DB59" s="40">
        <f>+DA59+DB54-DB57+932</f>
        <v>12000</v>
      </c>
      <c r="DC59" s="40">
        <f t="shared" si="116"/>
        <v>9197</v>
      </c>
      <c r="DD59" s="40">
        <f t="shared" si="116"/>
        <v>5685</v>
      </c>
      <c r="DE59" s="40">
        <f t="shared" si="116"/>
        <v>2680</v>
      </c>
      <c r="DF59" s="40">
        <f t="shared" si="116"/>
        <v>1020</v>
      </c>
      <c r="DG59" s="40">
        <f t="shared" si="116"/>
        <v>1020</v>
      </c>
      <c r="DH59" s="40">
        <f t="shared" si="116"/>
        <v>1020</v>
      </c>
      <c r="DI59" s="40">
        <f t="shared" ref="DI59:EN59" si="117">+DH59+DI54-DI57</f>
        <v>1020</v>
      </c>
      <c r="DJ59" s="40">
        <f t="shared" si="117"/>
        <v>1020</v>
      </c>
      <c r="DK59" s="40">
        <f t="shared" si="117"/>
        <v>1020</v>
      </c>
      <c r="DL59" s="40">
        <f t="shared" si="117"/>
        <v>1020</v>
      </c>
      <c r="DM59" s="40">
        <f t="shared" si="117"/>
        <v>1020</v>
      </c>
      <c r="DN59" s="40">
        <f t="shared" si="117"/>
        <v>1020</v>
      </c>
      <c r="DO59" s="40">
        <f t="shared" si="117"/>
        <v>1020</v>
      </c>
      <c r="DP59" s="40">
        <f t="shared" si="117"/>
        <v>1020</v>
      </c>
      <c r="DQ59" s="40">
        <f t="shared" si="117"/>
        <v>1020</v>
      </c>
      <c r="DR59" s="40">
        <f t="shared" si="117"/>
        <v>4198</v>
      </c>
      <c r="DS59" s="40">
        <f t="shared" si="117"/>
        <v>8321</v>
      </c>
      <c r="DT59" s="40">
        <f t="shared" si="117"/>
        <v>5321</v>
      </c>
      <c r="DU59" s="40">
        <f t="shared" si="117"/>
        <v>2321</v>
      </c>
      <c r="DV59" s="190">
        <f t="shared" si="117"/>
        <v>2321</v>
      </c>
      <c r="DW59" s="108">
        <f t="shared" si="117"/>
        <v>2321</v>
      </c>
      <c r="DX59" s="190">
        <f t="shared" si="117"/>
        <v>2321</v>
      </c>
      <c r="DY59" s="40">
        <f t="shared" si="117"/>
        <v>2321</v>
      </c>
      <c r="DZ59" s="190">
        <f t="shared" si="117"/>
        <v>2321</v>
      </c>
      <c r="EA59" s="108">
        <f t="shared" si="117"/>
        <v>2321</v>
      </c>
      <c r="EB59" s="108">
        <f t="shared" si="117"/>
        <v>2321</v>
      </c>
      <c r="EC59" s="40">
        <f t="shared" si="117"/>
        <v>2321</v>
      </c>
      <c r="ED59" s="40">
        <f t="shared" si="117"/>
        <v>2321</v>
      </c>
      <c r="EE59" s="40">
        <f t="shared" si="117"/>
        <v>2321</v>
      </c>
      <c r="EF59" s="40">
        <f t="shared" si="117"/>
        <v>2321</v>
      </c>
      <c r="EG59" s="40">
        <f t="shared" si="117"/>
        <v>2321</v>
      </c>
      <c r="EH59" s="40">
        <f t="shared" si="117"/>
        <v>2321</v>
      </c>
      <c r="EI59" s="40">
        <f t="shared" si="117"/>
        <v>2321</v>
      </c>
      <c r="EJ59" s="40">
        <f t="shared" si="117"/>
        <v>2321</v>
      </c>
      <c r="EK59" s="40">
        <f t="shared" si="117"/>
        <v>2321</v>
      </c>
      <c r="EL59" s="40">
        <f t="shared" si="117"/>
        <v>2321</v>
      </c>
      <c r="EM59" s="40">
        <f t="shared" si="117"/>
        <v>2321</v>
      </c>
      <c r="EN59" s="40">
        <f t="shared" si="117"/>
        <v>2321</v>
      </c>
      <c r="EO59" s="40">
        <f t="shared" ref="EO59:FT59" si="118">+EN59+EO54-EO57</f>
        <v>2321</v>
      </c>
      <c r="EP59" s="40">
        <f t="shared" si="118"/>
        <v>2321</v>
      </c>
      <c r="EQ59" s="40">
        <f t="shared" si="118"/>
        <v>2321</v>
      </c>
      <c r="ER59" s="40">
        <f t="shared" si="118"/>
        <v>2321</v>
      </c>
      <c r="ES59" s="40">
        <f t="shared" si="118"/>
        <v>2321</v>
      </c>
      <c r="ET59" s="40">
        <f t="shared" si="118"/>
        <v>2321</v>
      </c>
      <c r="EU59" s="40">
        <f t="shared" si="118"/>
        <v>2321</v>
      </c>
      <c r="EV59" s="40">
        <f t="shared" si="118"/>
        <v>2321</v>
      </c>
      <c r="EW59" s="40">
        <f t="shared" si="118"/>
        <v>2321</v>
      </c>
      <c r="EX59" s="40">
        <f t="shared" si="118"/>
        <v>2321</v>
      </c>
      <c r="EY59" s="40">
        <f t="shared" si="118"/>
        <v>2321</v>
      </c>
      <c r="EZ59" s="40">
        <f t="shared" si="118"/>
        <v>2321</v>
      </c>
      <c r="FA59" s="40">
        <f t="shared" si="118"/>
        <v>2321</v>
      </c>
      <c r="FB59" s="40">
        <f t="shared" si="118"/>
        <v>2321</v>
      </c>
      <c r="FC59" s="40">
        <f t="shared" si="118"/>
        <v>2321</v>
      </c>
      <c r="FD59" s="40">
        <f t="shared" si="118"/>
        <v>2321</v>
      </c>
      <c r="FE59" s="40">
        <f t="shared" si="118"/>
        <v>2321</v>
      </c>
      <c r="FF59" s="40">
        <f t="shared" si="118"/>
        <v>2321</v>
      </c>
      <c r="FG59" s="40">
        <f t="shared" si="118"/>
        <v>2321</v>
      </c>
      <c r="FH59" s="40">
        <f t="shared" si="118"/>
        <v>2321</v>
      </c>
      <c r="FI59" s="40">
        <f t="shared" si="118"/>
        <v>2321</v>
      </c>
      <c r="FJ59" s="40">
        <f t="shared" si="118"/>
        <v>2321</v>
      </c>
      <c r="FK59" s="40">
        <f t="shared" si="118"/>
        <v>2321</v>
      </c>
      <c r="FL59" s="40">
        <f t="shared" si="118"/>
        <v>2321</v>
      </c>
      <c r="FM59" s="40">
        <f t="shared" si="118"/>
        <v>2321</v>
      </c>
      <c r="FN59" s="40">
        <f t="shared" si="118"/>
        <v>2321</v>
      </c>
      <c r="FO59" s="40">
        <f t="shared" si="118"/>
        <v>2321</v>
      </c>
      <c r="FP59" s="40">
        <f t="shared" si="118"/>
        <v>2321</v>
      </c>
      <c r="FQ59" s="40">
        <f t="shared" si="118"/>
        <v>2321</v>
      </c>
      <c r="FR59" s="40">
        <f t="shared" si="118"/>
        <v>2321</v>
      </c>
      <c r="FS59" s="40">
        <f t="shared" si="118"/>
        <v>2321</v>
      </c>
      <c r="FT59" s="40">
        <f t="shared" si="118"/>
        <v>2321</v>
      </c>
      <c r="FU59" s="40">
        <f t="shared" ref="FU59:GN59" si="119">+FT59+FU54-FU57</f>
        <v>2321</v>
      </c>
      <c r="FV59" s="40">
        <f t="shared" si="119"/>
        <v>2321</v>
      </c>
      <c r="FW59" s="40">
        <f t="shared" si="119"/>
        <v>2321</v>
      </c>
      <c r="FX59" s="40">
        <f t="shared" si="119"/>
        <v>2321</v>
      </c>
      <c r="FY59" s="40">
        <f t="shared" si="119"/>
        <v>2321</v>
      </c>
      <c r="FZ59" s="40">
        <f t="shared" si="119"/>
        <v>2321</v>
      </c>
      <c r="GA59" s="40">
        <f t="shared" si="119"/>
        <v>2321</v>
      </c>
      <c r="GB59" s="40">
        <f t="shared" si="119"/>
        <v>2321</v>
      </c>
      <c r="GC59" s="40">
        <f t="shared" si="119"/>
        <v>2321</v>
      </c>
      <c r="GD59" s="40">
        <f t="shared" si="119"/>
        <v>2321</v>
      </c>
      <c r="GE59" s="40">
        <f t="shared" si="119"/>
        <v>2321</v>
      </c>
      <c r="GF59" s="40">
        <f t="shared" si="119"/>
        <v>2321</v>
      </c>
      <c r="GG59" s="40">
        <f t="shared" si="119"/>
        <v>2321</v>
      </c>
      <c r="GH59" s="40">
        <f t="shared" si="119"/>
        <v>2321</v>
      </c>
      <c r="GI59" s="40">
        <f t="shared" si="119"/>
        <v>2321</v>
      </c>
      <c r="GJ59" s="40">
        <f t="shared" si="119"/>
        <v>2321</v>
      </c>
      <c r="GK59" s="40">
        <f t="shared" si="119"/>
        <v>2321</v>
      </c>
      <c r="GL59" s="40">
        <f t="shared" si="119"/>
        <v>2321</v>
      </c>
      <c r="GM59" s="40">
        <f t="shared" si="119"/>
        <v>2321</v>
      </c>
      <c r="GN59" s="40">
        <f t="shared" si="119"/>
        <v>2321</v>
      </c>
    </row>
    <row r="60" spans="1:196" ht="15.95" customHeight="1">
      <c r="A60" s="1"/>
      <c r="B60" s="239"/>
      <c r="C60" s="231"/>
      <c r="D60" s="19" t="s">
        <v>15</v>
      </c>
      <c r="E60" s="77"/>
      <c r="F60" s="77"/>
      <c r="G60" s="77"/>
      <c r="H60" s="77"/>
      <c r="I60" s="77"/>
      <c r="J60" s="77"/>
      <c r="K60" s="20"/>
      <c r="L60" s="22">
        <v>10004</v>
      </c>
      <c r="M60" s="21">
        <f t="shared" ref="M60:Y60" si="120">+L60+M58-M61-M62</f>
        <v>10004</v>
      </c>
      <c r="N60" s="21">
        <f t="shared" si="120"/>
        <v>10004</v>
      </c>
      <c r="O60" s="21">
        <f t="shared" si="120"/>
        <v>15949</v>
      </c>
      <c r="P60" s="21">
        <f t="shared" si="120"/>
        <v>18953</v>
      </c>
      <c r="Q60" s="21">
        <f t="shared" si="120"/>
        <v>18953</v>
      </c>
      <c r="R60" s="21">
        <f t="shared" si="120"/>
        <v>19631</v>
      </c>
      <c r="S60" s="21">
        <f t="shared" si="120"/>
        <v>23727</v>
      </c>
      <c r="T60" s="21">
        <f t="shared" si="120"/>
        <v>28855</v>
      </c>
      <c r="U60" s="21">
        <f t="shared" si="120"/>
        <v>31479</v>
      </c>
      <c r="V60" s="21">
        <f t="shared" si="120"/>
        <v>37689</v>
      </c>
      <c r="W60" s="21">
        <f t="shared" si="120"/>
        <v>36989</v>
      </c>
      <c r="X60" s="21">
        <f t="shared" si="120"/>
        <v>41805</v>
      </c>
      <c r="Y60" s="21">
        <f t="shared" si="120"/>
        <v>48332</v>
      </c>
      <c r="Z60" s="21">
        <f>+Y60+Z58-Z61-Z62</f>
        <v>52384</v>
      </c>
      <c r="AA60" s="21">
        <f>+Z60+AA58-AA61-AA62</f>
        <v>57414</v>
      </c>
      <c r="AB60" s="21">
        <f>+AA60+AB58-AB61-AB62</f>
        <v>61579</v>
      </c>
      <c r="AC60" s="21">
        <f>+AB60+AC58-AC61-AC62-2000</f>
        <v>66410</v>
      </c>
      <c r="AD60" s="21">
        <f t="shared" ref="AD60:CO60" si="121">+AC60+AD58-AD61-AD62</f>
        <v>7864</v>
      </c>
      <c r="AE60" s="21">
        <f t="shared" si="121"/>
        <v>13010</v>
      </c>
      <c r="AF60" s="21">
        <f t="shared" si="121"/>
        <v>20337</v>
      </c>
      <c r="AG60" s="21">
        <f>+AF60+AG58-AG61-AG62</f>
        <v>27048</v>
      </c>
      <c r="AH60" s="21">
        <f>+AG60+AH58-AH61-AH62</f>
        <v>33238</v>
      </c>
      <c r="AI60" s="21">
        <f t="shared" si="121"/>
        <v>37895</v>
      </c>
      <c r="AJ60" s="21">
        <f t="shared" si="121"/>
        <v>42656</v>
      </c>
      <c r="AK60" s="21">
        <f t="shared" si="121"/>
        <v>43744</v>
      </c>
      <c r="AL60" s="21">
        <f t="shared" si="121"/>
        <v>48603</v>
      </c>
      <c r="AM60" s="21">
        <f t="shared" si="121"/>
        <v>53147</v>
      </c>
      <c r="AN60" s="21">
        <f t="shared" si="121"/>
        <v>59705</v>
      </c>
      <c r="AO60" s="21">
        <f t="shared" si="121"/>
        <v>18782</v>
      </c>
      <c r="AP60" s="21">
        <f t="shared" si="121"/>
        <v>21879</v>
      </c>
      <c r="AQ60" s="21">
        <f>+AP60+AQ58-AQ61-AQ62-5000</f>
        <v>23189</v>
      </c>
      <c r="AR60" s="21">
        <f t="shared" si="121"/>
        <v>29457</v>
      </c>
      <c r="AS60" s="21">
        <f t="shared" si="121"/>
        <v>31888</v>
      </c>
      <c r="AT60" s="21">
        <f t="shared" si="121"/>
        <v>36328</v>
      </c>
      <c r="AU60" s="21">
        <f t="shared" si="121"/>
        <v>40780</v>
      </c>
      <c r="AV60" s="21">
        <f t="shared" si="121"/>
        <v>43386</v>
      </c>
      <c r="AW60" s="21">
        <f t="shared" si="121"/>
        <v>46503</v>
      </c>
      <c r="AX60" s="21">
        <f>+AW60+AX58-AX61-AX62+1500</f>
        <v>48003</v>
      </c>
      <c r="AY60" s="21">
        <f t="shared" si="121"/>
        <v>50697</v>
      </c>
      <c r="AZ60" s="21">
        <f t="shared" si="121"/>
        <v>53513</v>
      </c>
      <c r="BA60" s="21">
        <f t="shared" si="121"/>
        <v>53513</v>
      </c>
      <c r="BB60" s="21">
        <f t="shared" si="121"/>
        <v>53513</v>
      </c>
      <c r="BC60" s="21">
        <f t="shared" si="121"/>
        <v>53513</v>
      </c>
      <c r="BD60" s="22">
        <f t="shared" si="121"/>
        <v>53513</v>
      </c>
      <c r="BE60" s="22">
        <f t="shared" si="121"/>
        <v>53513</v>
      </c>
      <c r="BF60" s="22">
        <f t="shared" si="121"/>
        <v>53513</v>
      </c>
      <c r="BG60" s="22">
        <f t="shared" si="121"/>
        <v>53513</v>
      </c>
      <c r="BH60" s="22">
        <f t="shared" si="121"/>
        <v>53513</v>
      </c>
      <c r="BI60" s="22">
        <f t="shared" si="121"/>
        <v>53513</v>
      </c>
      <c r="BJ60" s="22">
        <f t="shared" si="121"/>
        <v>53513</v>
      </c>
      <c r="BK60" s="22">
        <f t="shared" si="121"/>
        <v>53513</v>
      </c>
      <c r="BL60" s="22">
        <f t="shared" si="121"/>
        <v>53513</v>
      </c>
      <c r="BM60" s="21">
        <f t="shared" si="121"/>
        <v>53513</v>
      </c>
      <c r="BN60" s="21">
        <f t="shared" si="121"/>
        <v>56744</v>
      </c>
      <c r="BO60" s="21">
        <f t="shared" si="121"/>
        <v>61164</v>
      </c>
      <c r="BP60" s="21">
        <f t="shared" si="121"/>
        <v>64025</v>
      </c>
      <c r="BQ60" s="21">
        <f t="shared" si="121"/>
        <v>69468</v>
      </c>
      <c r="BR60" s="21">
        <f t="shared" si="121"/>
        <v>75758</v>
      </c>
      <c r="BS60" s="21">
        <f t="shared" si="121"/>
        <v>75758</v>
      </c>
      <c r="BT60" s="21">
        <f t="shared" si="121"/>
        <v>77330</v>
      </c>
      <c r="BU60" s="21">
        <f t="shared" si="121"/>
        <v>23888</v>
      </c>
      <c r="BV60" s="21">
        <f t="shared" si="121"/>
        <v>25116</v>
      </c>
      <c r="BW60" s="21">
        <f t="shared" si="121"/>
        <v>29858</v>
      </c>
      <c r="BX60" s="21">
        <f t="shared" si="121"/>
        <v>34859</v>
      </c>
      <c r="BY60" s="21">
        <f t="shared" si="121"/>
        <v>34859</v>
      </c>
      <c r="BZ60" s="21">
        <f t="shared" si="121"/>
        <v>37945</v>
      </c>
      <c r="CA60" s="21">
        <f t="shared" si="121"/>
        <v>41666</v>
      </c>
      <c r="CB60" s="21">
        <f t="shared" si="121"/>
        <v>45980</v>
      </c>
      <c r="CC60" s="21">
        <f t="shared" si="121"/>
        <v>45980</v>
      </c>
      <c r="CD60" s="21">
        <f t="shared" si="121"/>
        <v>47707</v>
      </c>
      <c r="CE60" s="21">
        <f t="shared" si="121"/>
        <v>47707</v>
      </c>
      <c r="CF60" s="21">
        <f t="shared" si="121"/>
        <v>47707</v>
      </c>
      <c r="CG60" s="21">
        <f t="shared" si="121"/>
        <v>47707</v>
      </c>
      <c r="CH60" s="21">
        <f t="shared" si="121"/>
        <v>41947</v>
      </c>
      <c r="CI60" s="21">
        <f t="shared" si="121"/>
        <v>41947</v>
      </c>
      <c r="CJ60" s="21">
        <f t="shared" si="121"/>
        <v>1627</v>
      </c>
      <c r="CK60" s="21">
        <f t="shared" si="121"/>
        <v>1627</v>
      </c>
      <c r="CL60" s="21">
        <f>+CK60+CL58-CL61-CL62+300</f>
        <v>1927</v>
      </c>
      <c r="CM60" s="21">
        <f t="shared" si="121"/>
        <v>8681</v>
      </c>
      <c r="CN60" s="21">
        <f t="shared" si="121"/>
        <v>13958</v>
      </c>
      <c r="CO60" s="21">
        <f t="shared" si="121"/>
        <v>13612</v>
      </c>
      <c r="CP60" s="21">
        <f t="shared" ref="CP60:DB60" si="122">+CO60+CP58-CP61-CP62</f>
        <v>19439</v>
      </c>
      <c r="CQ60" s="21">
        <f t="shared" si="122"/>
        <v>26321</v>
      </c>
      <c r="CR60" s="21">
        <f t="shared" si="122"/>
        <v>32897</v>
      </c>
      <c r="CS60" s="21">
        <f t="shared" si="122"/>
        <v>36197</v>
      </c>
      <c r="CT60" s="21">
        <f t="shared" si="122"/>
        <v>42819</v>
      </c>
      <c r="CU60" s="21">
        <f>+CT60+CU58-CU61-CU62-3000</f>
        <v>46349</v>
      </c>
      <c r="CV60" s="21">
        <f t="shared" si="122"/>
        <v>45666</v>
      </c>
      <c r="CW60" s="21">
        <f t="shared" si="122"/>
        <v>9429</v>
      </c>
      <c r="CX60" s="21">
        <f t="shared" si="122"/>
        <v>10293</v>
      </c>
      <c r="CY60" s="21">
        <f t="shared" si="122"/>
        <v>10293</v>
      </c>
      <c r="CZ60" s="21">
        <f t="shared" si="122"/>
        <v>11550</v>
      </c>
      <c r="DA60" s="21">
        <f t="shared" si="122"/>
        <v>14165</v>
      </c>
      <c r="DB60" s="21">
        <f t="shared" si="122"/>
        <v>14165</v>
      </c>
      <c r="DC60" s="21">
        <f t="shared" ref="DC60:EH60" si="123">+DB60+DC58-DC61-DC62</f>
        <v>16968</v>
      </c>
      <c r="DD60" s="21">
        <f t="shared" si="123"/>
        <v>20480</v>
      </c>
      <c r="DE60" s="21">
        <f t="shared" si="123"/>
        <v>23485</v>
      </c>
      <c r="DF60" s="21">
        <f t="shared" si="123"/>
        <v>24685</v>
      </c>
      <c r="DG60" s="21">
        <f t="shared" si="123"/>
        <v>24685</v>
      </c>
      <c r="DH60" s="21">
        <f t="shared" si="123"/>
        <v>24685</v>
      </c>
      <c r="DI60" s="21">
        <f t="shared" si="123"/>
        <v>24685</v>
      </c>
      <c r="DJ60" s="21">
        <f t="shared" si="123"/>
        <v>18925</v>
      </c>
      <c r="DK60" s="21">
        <f t="shared" si="123"/>
        <v>18925</v>
      </c>
      <c r="DL60" s="21">
        <f t="shared" si="123"/>
        <v>18925</v>
      </c>
      <c r="DM60" s="21">
        <f t="shared" si="123"/>
        <v>18925</v>
      </c>
      <c r="DN60" s="21">
        <f t="shared" si="123"/>
        <v>18925</v>
      </c>
      <c r="DO60" s="21">
        <f t="shared" si="123"/>
        <v>18925</v>
      </c>
      <c r="DP60" s="21">
        <f t="shared" si="123"/>
        <v>18925</v>
      </c>
      <c r="DQ60" s="21">
        <f t="shared" si="123"/>
        <v>13165</v>
      </c>
      <c r="DR60" s="21">
        <f t="shared" si="123"/>
        <v>16177</v>
      </c>
      <c r="DS60" s="21">
        <f t="shared" si="123"/>
        <v>18554</v>
      </c>
      <c r="DT60" s="21">
        <f t="shared" si="123"/>
        <v>21254</v>
      </c>
      <c r="DU60" s="21">
        <f t="shared" si="123"/>
        <v>23954</v>
      </c>
      <c r="DV60" s="191">
        <f t="shared" si="123"/>
        <v>23954</v>
      </c>
      <c r="DW60" s="22">
        <f t="shared" si="123"/>
        <v>23954</v>
      </c>
      <c r="DX60" s="191">
        <f t="shared" si="123"/>
        <v>23954</v>
      </c>
      <c r="DY60" s="21">
        <f t="shared" si="123"/>
        <v>18194</v>
      </c>
      <c r="DZ60" s="191">
        <f t="shared" si="123"/>
        <v>18194</v>
      </c>
      <c r="EA60" s="22">
        <f t="shared" si="123"/>
        <v>18194</v>
      </c>
      <c r="EB60" s="22">
        <f t="shared" si="123"/>
        <v>18194</v>
      </c>
      <c r="EC60" s="21">
        <f t="shared" si="123"/>
        <v>18194</v>
      </c>
      <c r="ED60" s="21">
        <f t="shared" si="123"/>
        <v>18194</v>
      </c>
      <c r="EE60" s="21">
        <f t="shared" si="123"/>
        <v>12434</v>
      </c>
      <c r="EF60" s="21">
        <f t="shared" si="123"/>
        <v>12434</v>
      </c>
      <c r="EG60" s="21">
        <f t="shared" si="123"/>
        <v>12434</v>
      </c>
      <c r="EH60" s="21">
        <f t="shared" si="123"/>
        <v>18284</v>
      </c>
      <c r="EI60" s="21">
        <f t="shared" ref="EI60:FN60" si="124">+EH60+EI58-EI61-EI62</f>
        <v>24134</v>
      </c>
      <c r="EJ60" s="21">
        <f t="shared" si="124"/>
        <v>29984</v>
      </c>
      <c r="EK60" s="21">
        <f t="shared" si="124"/>
        <v>35834</v>
      </c>
      <c r="EL60" s="21">
        <f t="shared" si="124"/>
        <v>41684</v>
      </c>
      <c r="EM60" s="21">
        <f t="shared" si="124"/>
        <v>47534</v>
      </c>
      <c r="EN60" s="21">
        <f t="shared" si="124"/>
        <v>53384</v>
      </c>
      <c r="EO60" s="21">
        <f t="shared" si="124"/>
        <v>59234</v>
      </c>
      <c r="EP60" s="21">
        <f t="shared" si="124"/>
        <v>65084</v>
      </c>
      <c r="EQ60" s="21">
        <f t="shared" si="124"/>
        <v>19094</v>
      </c>
      <c r="ER60" s="21">
        <f t="shared" si="124"/>
        <v>24944</v>
      </c>
      <c r="ES60" s="21">
        <f t="shared" si="124"/>
        <v>25034</v>
      </c>
      <c r="ET60" s="21">
        <f t="shared" si="124"/>
        <v>30884</v>
      </c>
      <c r="EU60" s="21">
        <f t="shared" si="124"/>
        <v>36734</v>
      </c>
      <c r="EV60" s="21">
        <f t="shared" si="124"/>
        <v>42584</v>
      </c>
      <c r="EW60" s="21">
        <f t="shared" si="124"/>
        <v>48434</v>
      </c>
      <c r="EX60" s="21">
        <f t="shared" si="124"/>
        <v>54284</v>
      </c>
      <c r="EY60" s="21">
        <f t="shared" si="124"/>
        <v>60134</v>
      </c>
      <c r="EZ60" s="21">
        <f t="shared" si="124"/>
        <v>60224</v>
      </c>
      <c r="FA60" s="21">
        <f t="shared" si="124"/>
        <v>66074</v>
      </c>
      <c r="FB60" s="21">
        <f t="shared" si="124"/>
        <v>71924</v>
      </c>
      <c r="FC60" s="21">
        <f t="shared" si="124"/>
        <v>77774</v>
      </c>
      <c r="FD60" s="21">
        <f t="shared" si="124"/>
        <v>83624</v>
      </c>
      <c r="FE60" s="21">
        <f t="shared" si="124"/>
        <v>37634</v>
      </c>
      <c r="FF60" s="21">
        <f t="shared" si="124"/>
        <v>43484</v>
      </c>
      <c r="FG60" s="21">
        <f t="shared" si="124"/>
        <v>37724</v>
      </c>
      <c r="FH60" s="21">
        <f t="shared" si="124"/>
        <v>37724</v>
      </c>
      <c r="FI60" s="21">
        <f t="shared" si="124"/>
        <v>37724</v>
      </c>
      <c r="FJ60" s="21">
        <f t="shared" si="124"/>
        <v>37724</v>
      </c>
      <c r="FK60" s="21">
        <f t="shared" si="124"/>
        <v>43574</v>
      </c>
      <c r="FL60" s="21">
        <f t="shared" si="124"/>
        <v>49424</v>
      </c>
      <c r="FM60" s="21">
        <f t="shared" si="124"/>
        <v>55274</v>
      </c>
      <c r="FN60" s="21">
        <f t="shared" si="124"/>
        <v>55364</v>
      </c>
      <c r="FO60" s="21">
        <f t="shared" ref="FO60:GN60" si="125">+FN60+FO58-FO61-FO62</f>
        <v>61214</v>
      </c>
      <c r="FP60" s="21">
        <f t="shared" si="125"/>
        <v>61214</v>
      </c>
      <c r="FQ60" s="21">
        <f t="shared" si="125"/>
        <v>61214</v>
      </c>
      <c r="FR60" s="21">
        <f t="shared" si="125"/>
        <v>67064</v>
      </c>
      <c r="FS60" s="21">
        <f t="shared" si="125"/>
        <v>72914</v>
      </c>
      <c r="FT60" s="21">
        <f t="shared" si="125"/>
        <v>78764</v>
      </c>
      <c r="FU60" s="21">
        <f t="shared" si="125"/>
        <v>78854</v>
      </c>
      <c r="FV60" s="21">
        <f t="shared" si="125"/>
        <v>32864</v>
      </c>
      <c r="FW60" s="21">
        <f t="shared" si="125"/>
        <v>32864</v>
      </c>
      <c r="FX60" s="21">
        <f t="shared" si="125"/>
        <v>32864</v>
      </c>
      <c r="FY60" s="21">
        <f t="shared" si="125"/>
        <v>38714</v>
      </c>
      <c r="FZ60" s="21">
        <f t="shared" si="125"/>
        <v>44564</v>
      </c>
      <c r="GA60" s="21">
        <f t="shared" si="125"/>
        <v>50414</v>
      </c>
      <c r="GB60" s="21">
        <f t="shared" si="125"/>
        <v>50504</v>
      </c>
      <c r="GC60" s="21">
        <f t="shared" si="125"/>
        <v>56354</v>
      </c>
      <c r="GD60" s="21">
        <f t="shared" si="125"/>
        <v>62204</v>
      </c>
      <c r="GE60" s="21">
        <f t="shared" si="125"/>
        <v>68054</v>
      </c>
      <c r="GF60" s="21">
        <f t="shared" si="125"/>
        <v>73904</v>
      </c>
      <c r="GG60" s="21">
        <f t="shared" si="125"/>
        <v>79754</v>
      </c>
      <c r="GH60" s="21">
        <f t="shared" si="125"/>
        <v>85604</v>
      </c>
      <c r="GI60" s="21">
        <f t="shared" si="125"/>
        <v>85694</v>
      </c>
      <c r="GJ60" s="21">
        <f t="shared" si="125"/>
        <v>39704</v>
      </c>
      <c r="GK60" s="21">
        <f t="shared" si="125"/>
        <v>39704</v>
      </c>
      <c r="GL60" s="21">
        <f t="shared" si="125"/>
        <v>39704</v>
      </c>
      <c r="GM60" s="21">
        <f t="shared" si="125"/>
        <v>45554</v>
      </c>
      <c r="GN60" s="21">
        <f t="shared" si="125"/>
        <v>51404</v>
      </c>
    </row>
    <row r="61" spans="1:196" s="5" customFormat="1" ht="15.95" customHeight="1">
      <c r="A61" s="23"/>
      <c r="B61" s="239"/>
      <c r="C61" s="232" t="s">
        <v>16</v>
      </c>
      <c r="D61" s="232"/>
      <c r="E61" s="78"/>
      <c r="F61" s="78"/>
      <c r="G61" s="78"/>
      <c r="H61" s="78"/>
      <c r="I61" s="78"/>
      <c r="J61" s="78"/>
      <c r="K61" s="39"/>
      <c r="L61" s="109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109">
        <v>5760</v>
      </c>
      <c r="X61" s="41"/>
      <c r="Y61" s="41"/>
      <c r="Z61" s="41"/>
      <c r="AA61" s="41"/>
      <c r="AB61" s="41"/>
      <c r="AC61" s="41"/>
      <c r="AD61" s="109">
        <v>5760</v>
      </c>
      <c r="AE61" s="41"/>
      <c r="AF61" s="41"/>
      <c r="AG61" s="41"/>
      <c r="AH61" s="41"/>
      <c r="AI61" s="41"/>
      <c r="AJ61" s="41"/>
      <c r="AK61" s="109">
        <v>5760</v>
      </c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109"/>
      <c r="BE61" s="109"/>
      <c r="BF61" s="109"/>
      <c r="BG61" s="109"/>
      <c r="BH61" s="109"/>
      <c r="BI61" s="109"/>
      <c r="BJ61" s="109"/>
      <c r="BK61" s="109"/>
      <c r="BL61" s="109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109">
        <v>5760</v>
      </c>
      <c r="CI61" s="41"/>
      <c r="CJ61" s="41"/>
      <c r="CK61" s="41"/>
      <c r="CL61" s="41"/>
      <c r="CM61" s="41"/>
      <c r="CN61" s="41"/>
      <c r="CO61" s="109">
        <v>5760</v>
      </c>
      <c r="CP61" s="41"/>
      <c r="CQ61" s="41"/>
      <c r="CR61" s="41"/>
      <c r="CS61" s="41"/>
      <c r="CT61" s="41"/>
      <c r="CU61" s="41"/>
      <c r="CV61" s="109">
        <v>5760</v>
      </c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109">
        <v>5760</v>
      </c>
      <c r="DK61" s="41"/>
      <c r="DL61" s="41"/>
      <c r="DM61" s="41"/>
      <c r="DN61" s="41"/>
      <c r="DO61" s="41"/>
      <c r="DP61" s="41"/>
      <c r="DQ61" s="109">
        <v>5760</v>
      </c>
      <c r="DR61" s="41"/>
      <c r="DS61" s="41"/>
      <c r="DT61" s="41"/>
      <c r="DU61" s="41"/>
      <c r="DV61" s="192"/>
      <c r="DW61" s="109"/>
      <c r="DX61" s="192"/>
      <c r="DY61" s="109">
        <v>5760</v>
      </c>
      <c r="DZ61" s="192"/>
      <c r="EA61" s="109"/>
      <c r="EB61" s="109"/>
      <c r="EC61" s="41"/>
      <c r="ED61" s="41"/>
      <c r="EE61" s="109">
        <v>5760</v>
      </c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109">
        <v>5760</v>
      </c>
      <c r="ET61" s="41"/>
      <c r="EU61" s="41"/>
      <c r="EV61" s="41"/>
      <c r="EW61" s="41"/>
      <c r="EX61" s="41"/>
      <c r="EY61" s="41"/>
      <c r="EZ61" s="109">
        <v>5760</v>
      </c>
      <c r="FA61" s="41"/>
      <c r="FB61" s="41"/>
      <c r="FC61" s="41"/>
      <c r="FD61" s="41"/>
      <c r="FE61" s="41"/>
      <c r="FF61" s="41"/>
      <c r="FG61" s="109">
        <v>5760</v>
      </c>
      <c r="FH61" s="41"/>
      <c r="FI61" s="41"/>
      <c r="FJ61" s="41"/>
      <c r="FK61" s="41"/>
      <c r="FL61" s="41"/>
      <c r="FM61" s="41"/>
      <c r="FN61" s="109">
        <v>5760</v>
      </c>
      <c r="FO61" s="41"/>
      <c r="FP61" s="41"/>
      <c r="FQ61" s="41"/>
      <c r="FR61" s="41"/>
      <c r="FS61" s="41"/>
      <c r="FT61" s="41"/>
      <c r="FU61" s="109">
        <v>5760</v>
      </c>
      <c r="FV61" s="41"/>
      <c r="FW61" s="41"/>
      <c r="FX61" s="41"/>
      <c r="FY61" s="41"/>
      <c r="FZ61" s="41"/>
      <c r="GA61" s="41"/>
      <c r="GB61" s="109">
        <v>5760</v>
      </c>
      <c r="GC61" s="41"/>
      <c r="GD61" s="41"/>
      <c r="GE61" s="41"/>
      <c r="GF61" s="41"/>
      <c r="GG61" s="41"/>
      <c r="GH61" s="41"/>
      <c r="GI61" s="109">
        <v>5760</v>
      </c>
      <c r="GJ61" s="41"/>
      <c r="GK61" s="41"/>
      <c r="GL61" s="41"/>
      <c r="GM61" s="41"/>
      <c r="GN61" s="41"/>
    </row>
    <row r="62" spans="1:196" s="5" customFormat="1" ht="15.95" customHeight="1" thickBot="1">
      <c r="A62" s="23"/>
      <c r="B62" s="238"/>
      <c r="C62" s="240" t="s">
        <v>26</v>
      </c>
      <c r="D62" s="240"/>
      <c r="E62" s="83"/>
      <c r="F62" s="83"/>
      <c r="G62" s="83"/>
      <c r="H62" s="83"/>
      <c r="I62" s="83"/>
      <c r="J62" s="83"/>
      <c r="K62" s="26"/>
      <c r="L62" s="29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8"/>
      <c r="AA62" s="27"/>
      <c r="AB62" s="28"/>
      <c r="AC62" s="27"/>
      <c r="AD62" s="92">
        <v>53760</v>
      </c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132">
        <v>48000</v>
      </c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9"/>
      <c r="BE62" s="29"/>
      <c r="BF62" s="29"/>
      <c r="BG62" s="29"/>
      <c r="BH62" s="29"/>
      <c r="BI62" s="29"/>
      <c r="BJ62" s="29"/>
      <c r="BK62" s="29"/>
      <c r="BL62" s="29"/>
      <c r="BM62" s="27"/>
      <c r="BN62" s="27"/>
      <c r="BO62" s="27"/>
      <c r="BP62" s="27"/>
      <c r="BQ62" s="70"/>
      <c r="BR62" s="28"/>
      <c r="BS62" s="27"/>
      <c r="BT62" s="27"/>
      <c r="BU62" s="92">
        <v>57600</v>
      </c>
      <c r="BV62" s="27"/>
      <c r="BW62" s="27"/>
      <c r="BX62" s="27"/>
      <c r="BY62" s="28"/>
      <c r="BZ62" s="27"/>
      <c r="CA62" s="27"/>
      <c r="CB62" s="27"/>
      <c r="CC62" s="27"/>
      <c r="CD62" s="27"/>
      <c r="CE62" s="27"/>
      <c r="CF62" s="28"/>
      <c r="CG62" s="27"/>
      <c r="CH62" s="28"/>
      <c r="CI62" s="27"/>
      <c r="CJ62" s="132">
        <f>1920*21</f>
        <v>40320</v>
      </c>
      <c r="CK62" s="27"/>
      <c r="CL62" s="27"/>
      <c r="CM62" s="28"/>
      <c r="CN62" s="27"/>
      <c r="CO62" s="27"/>
      <c r="CP62" s="27"/>
      <c r="CQ62" s="27"/>
      <c r="CR62" s="27"/>
      <c r="CS62" s="27"/>
      <c r="CT62" s="28"/>
      <c r="CU62" s="27"/>
      <c r="CV62" s="28"/>
      <c r="CW62" s="171">
        <v>40320</v>
      </c>
      <c r="CX62" s="27"/>
      <c r="CY62" s="27"/>
      <c r="CZ62" s="27"/>
      <c r="DA62" s="28"/>
      <c r="DB62" s="27"/>
      <c r="DC62" s="27"/>
      <c r="DD62" s="27"/>
      <c r="DE62" s="27"/>
      <c r="DF62" s="27"/>
      <c r="DG62" s="27"/>
      <c r="DH62" s="28"/>
      <c r="DI62" s="27"/>
      <c r="DJ62" s="27"/>
      <c r="DK62" s="27"/>
      <c r="DL62" s="27"/>
      <c r="DM62" s="27"/>
      <c r="DN62" s="27"/>
      <c r="DO62" s="28"/>
      <c r="DP62" s="27"/>
      <c r="DQ62" s="27"/>
      <c r="DR62" s="27"/>
      <c r="DS62" s="27"/>
      <c r="DT62" s="27"/>
      <c r="DU62" s="27"/>
      <c r="DV62" s="195"/>
      <c r="DW62" s="29"/>
      <c r="DX62" s="195"/>
      <c r="DY62" s="27"/>
      <c r="DZ62" s="195"/>
      <c r="EA62" s="29"/>
      <c r="EB62" s="29"/>
      <c r="EC62" s="28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121">
        <v>51840</v>
      </c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03">
        <v>51840</v>
      </c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  <c r="FS62" s="27"/>
      <c r="FT62" s="27"/>
      <c r="FU62" s="27"/>
      <c r="FV62" s="121">
        <v>51840</v>
      </c>
      <c r="FW62" s="27"/>
      <c r="FX62" s="27"/>
      <c r="FY62" s="27"/>
      <c r="FZ62" s="27"/>
      <c r="GA62" s="27"/>
      <c r="GB62" s="27"/>
      <c r="GC62" s="27"/>
      <c r="GD62" s="27"/>
      <c r="GE62" s="27"/>
      <c r="GF62" s="27"/>
      <c r="GG62" s="27"/>
      <c r="GH62" s="27"/>
      <c r="GI62" s="27"/>
      <c r="GJ62" s="121">
        <v>51840</v>
      </c>
      <c r="GK62" s="27"/>
      <c r="GL62" s="27"/>
      <c r="GM62" s="27"/>
      <c r="GN62" s="27"/>
    </row>
    <row r="63" spans="1:196" ht="15.95" hidden="1" customHeight="1" thickTop="1">
      <c r="A63" s="1"/>
      <c r="B63" s="244" t="s">
        <v>98</v>
      </c>
      <c r="C63" s="229" t="s">
        <v>3</v>
      </c>
      <c r="D63" s="10" t="s">
        <v>4</v>
      </c>
      <c r="E63" s="73"/>
      <c r="F63" s="73"/>
      <c r="G63" s="73"/>
      <c r="H63" s="73"/>
      <c r="I63" s="73"/>
      <c r="J63" s="73"/>
      <c r="K63" s="68" t="s">
        <v>20</v>
      </c>
      <c r="L63" s="14"/>
      <c r="M63" s="12">
        <v>3000</v>
      </c>
      <c r="N63" s="12">
        <v>3620</v>
      </c>
      <c r="O63" s="13"/>
      <c r="P63" s="13"/>
      <c r="Q63" s="13"/>
      <c r="R63" s="13"/>
      <c r="S63" s="13"/>
      <c r="T63" s="13"/>
      <c r="U63" s="13"/>
      <c r="V63" s="13"/>
      <c r="W63" s="12">
        <v>5400</v>
      </c>
      <c r="X63" s="12">
        <v>5300</v>
      </c>
      <c r="Y63" s="13"/>
      <c r="Z63" s="13"/>
      <c r="AA63" s="13"/>
      <c r="AB63" s="13"/>
      <c r="AC63" s="13"/>
      <c r="AD63" s="12">
        <v>2900</v>
      </c>
      <c r="AE63" s="12">
        <v>5400</v>
      </c>
      <c r="AF63" s="12">
        <v>5400</v>
      </c>
      <c r="AG63" s="13"/>
      <c r="AH63" s="13"/>
      <c r="AI63" s="12"/>
      <c r="AJ63" s="12">
        <v>4400</v>
      </c>
      <c r="AK63" s="12">
        <v>5400</v>
      </c>
      <c r="AL63" s="12">
        <v>5300</v>
      </c>
      <c r="AM63" s="13"/>
      <c r="AN63" s="13"/>
      <c r="AO63" s="13"/>
      <c r="AP63" s="12"/>
      <c r="AQ63" s="12">
        <v>2840</v>
      </c>
      <c r="AR63" s="12">
        <v>5250</v>
      </c>
      <c r="AS63" s="12">
        <v>5300</v>
      </c>
      <c r="AT63" s="12">
        <v>4900</v>
      </c>
      <c r="AU63" s="13"/>
      <c r="AV63" s="13"/>
      <c r="AW63" s="13"/>
      <c r="AX63" s="13"/>
      <c r="AY63" s="12">
        <v>4266</v>
      </c>
      <c r="AZ63" s="12">
        <v>5500</v>
      </c>
      <c r="BA63" s="13"/>
      <c r="BB63" s="13"/>
      <c r="BC63" s="13"/>
      <c r="BD63" s="14"/>
      <c r="BE63" s="14"/>
      <c r="BF63" s="14"/>
      <c r="BG63" s="14"/>
      <c r="BH63" s="14"/>
      <c r="BI63" s="14"/>
      <c r="BJ63" s="14"/>
      <c r="BK63" s="14"/>
      <c r="BL63" s="14"/>
      <c r="BM63" s="13"/>
      <c r="BN63" s="13"/>
      <c r="BO63" s="13"/>
      <c r="BP63" s="12">
        <v>2000</v>
      </c>
      <c r="BQ63" s="12">
        <v>5000</v>
      </c>
      <c r="BR63" s="12">
        <v>5460</v>
      </c>
      <c r="BS63" s="13"/>
      <c r="BT63" s="13"/>
      <c r="BU63" s="13"/>
      <c r="BV63" s="12">
        <v>2350</v>
      </c>
      <c r="BW63" s="12">
        <v>4800</v>
      </c>
      <c r="BX63" s="12">
        <v>4400</v>
      </c>
      <c r="BY63" s="13"/>
      <c r="BZ63" s="13"/>
      <c r="CA63" s="13"/>
      <c r="CB63" s="13"/>
      <c r="CC63" s="13"/>
      <c r="CD63" s="13"/>
      <c r="CE63" s="12">
        <v>2000</v>
      </c>
      <c r="CF63" s="12">
        <v>4700</v>
      </c>
      <c r="CG63" s="12">
        <v>4580</v>
      </c>
      <c r="CH63" s="13"/>
      <c r="CI63" s="13"/>
      <c r="CJ63" s="12">
        <v>3200</v>
      </c>
      <c r="CK63" s="12">
        <v>5300</v>
      </c>
      <c r="CL63" s="12">
        <v>5100</v>
      </c>
      <c r="CM63" s="13"/>
      <c r="CN63" s="13"/>
      <c r="CO63" s="13"/>
      <c r="CP63" s="13"/>
      <c r="CQ63" s="13"/>
      <c r="CR63" s="13"/>
      <c r="CS63" s="13"/>
      <c r="CT63" s="13"/>
      <c r="CU63" s="13"/>
      <c r="CV63" s="12">
        <v>3700</v>
      </c>
      <c r="CW63" s="12">
        <v>4850</v>
      </c>
      <c r="CX63" s="12">
        <v>4850</v>
      </c>
      <c r="CY63" s="12">
        <v>4250</v>
      </c>
      <c r="CZ63" s="12">
        <v>4400</v>
      </c>
      <c r="DA63" s="12">
        <v>4700</v>
      </c>
      <c r="DB63" s="13"/>
      <c r="DC63" s="13"/>
      <c r="DD63" s="13"/>
      <c r="DE63" s="13"/>
      <c r="DF63" s="12">
        <v>4100</v>
      </c>
      <c r="DG63" s="12">
        <v>4500</v>
      </c>
      <c r="DH63" s="13"/>
      <c r="DI63" s="13"/>
      <c r="DJ63" s="13"/>
      <c r="DK63" s="13"/>
      <c r="DL63" s="12">
        <v>3300</v>
      </c>
      <c r="DM63" s="12">
        <v>5400</v>
      </c>
      <c r="DN63" s="12">
        <v>2450</v>
      </c>
      <c r="DO63" s="13"/>
      <c r="DP63" s="13"/>
      <c r="DQ63" s="13"/>
      <c r="DR63" s="69">
        <v>1600</v>
      </c>
      <c r="DS63" s="69">
        <v>4500</v>
      </c>
      <c r="DT63" s="13">
        <v>5400</v>
      </c>
      <c r="DU63" s="13">
        <v>5400</v>
      </c>
      <c r="DV63" s="188">
        <v>2500</v>
      </c>
      <c r="DW63" s="14"/>
      <c r="DX63" s="188">
        <v>2500</v>
      </c>
      <c r="DY63" s="13">
        <v>5400</v>
      </c>
      <c r="DZ63" s="188">
        <v>2500</v>
      </c>
      <c r="EA63" s="14"/>
      <c r="EB63" s="14"/>
      <c r="EC63" s="13">
        <v>5400</v>
      </c>
      <c r="ED63" s="13">
        <v>5400</v>
      </c>
      <c r="EE63" s="13">
        <v>5400</v>
      </c>
      <c r="EF63" s="13">
        <v>5400</v>
      </c>
      <c r="EG63" s="13">
        <v>5400</v>
      </c>
      <c r="EH63" s="13">
        <v>5400</v>
      </c>
      <c r="EI63" s="13">
        <v>5400</v>
      </c>
      <c r="EJ63" s="13">
        <v>5400</v>
      </c>
      <c r="EK63" s="13">
        <v>5400</v>
      </c>
      <c r="EL63" s="13">
        <v>5400</v>
      </c>
      <c r="EM63" s="13"/>
      <c r="EN63" s="13">
        <v>5400</v>
      </c>
      <c r="EO63" s="13">
        <v>5400</v>
      </c>
      <c r="EP63" s="13">
        <v>5400</v>
      </c>
      <c r="EQ63" s="13"/>
      <c r="ER63" s="13"/>
      <c r="ES63" s="13"/>
      <c r="ET63" s="13"/>
      <c r="EU63" s="13">
        <v>5400</v>
      </c>
      <c r="EV63" s="13">
        <v>5400</v>
      </c>
      <c r="EW63" s="13">
        <v>5400</v>
      </c>
      <c r="EX63" s="13"/>
      <c r="EY63" s="13"/>
      <c r="EZ63" s="13"/>
      <c r="FA63" s="13"/>
      <c r="FB63" s="13">
        <v>5400</v>
      </c>
      <c r="FC63" s="13">
        <v>5400</v>
      </c>
      <c r="FD63" s="13">
        <v>5400</v>
      </c>
      <c r="FE63" s="13"/>
      <c r="FF63" s="13"/>
      <c r="FG63" s="13"/>
      <c r="FH63" s="13"/>
      <c r="FI63" s="13">
        <v>5400</v>
      </c>
      <c r="FJ63" s="13">
        <v>5400</v>
      </c>
      <c r="FK63" s="13">
        <v>5400</v>
      </c>
      <c r="FL63" s="13"/>
      <c r="FM63" s="13"/>
      <c r="FN63" s="13"/>
      <c r="FO63" s="13"/>
      <c r="FP63" s="13">
        <v>5400</v>
      </c>
      <c r="FQ63" s="13">
        <v>5400</v>
      </c>
      <c r="FR63" s="13">
        <v>5400</v>
      </c>
      <c r="FS63" s="13"/>
      <c r="FT63" s="13"/>
      <c r="FU63" s="13"/>
      <c r="FV63" s="13"/>
      <c r="FW63" s="13">
        <v>5400</v>
      </c>
      <c r="FX63" s="13">
        <v>5400</v>
      </c>
      <c r="FY63" s="13">
        <v>5400</v>
      </c>
      <c r="FZ63" s="13"/>
      <c r="GA63" s="13"/>
      <c r="GB63" s="13"/>
      <c r="GC63" s="13"/>
      <c r="GD63" s="13">
        <v>5400</v>
      </c>
      <c r="GE63" s="13">
        <v>5400</v>
      </c>
      <c r="GF63" s="13">
        <v>5400</v>
      </c>
      <c r="GG63" s="13"/>
      <c r="GH63" s="13"/>
      <c r="GI63" s="13"/>
      <c r="GJ63" s="13"/>
      <c r="GK63" s="13">
        <v>5400</v>
      </c>
      <c r="GL63" s="13">
        <v>5400</v>
      </c>
      <c r="GM63" s="13">
        <v>5400</v>
      </c>
      <c r="GN63" s="13"/>
    </row>
    <row r="64" spans="1:196" ht="15.95" hidden="1" customHeight="1">
      <c r="A64" s="1"/>
      <c r="B64" s="245"/>
      <c r="C64" s="230"/>
      <c r="D64" s="127" t="s">
        <v>6</v>
      </c>
      <c r="E64" s="74"/>
      <c r="F64" s="74"/>
      <c r="G64" s="74"/>
      <c r="H64" s="74"/>
      <c r="I64" s="74"/>
      <c r="J64" s="74"/>
      <c r="K64" s="15" t="s">
        <v>7</v>
      </c>
      <c r="L64" s="18"/>
      <c r="M64" s="16">
        <v>1566</v>
      </c>
      <c r="N64" s="16">
        <v>3234</v>
      </c>
      <c r="O64" s="16">
        <v>1677</v>
      </c>
      <c r="P64" s="16">
        <v>2531</v>
      </c>
      <c r="Q64" s="17"/>
      <c r="R64" s="17"/>
      <c r="S64" s="17"/>
      <c r="T64" s="17"/>
      <c r="U64" s="17"/>
      <c r="V64" s="17"/>
      <c r="W64" s="16">
        <v>2755</v>
      </c>
      <c r="X64" s="16">
        <v>2938</v>
      </c>
      <c r="Y64" s="16">
        <v>3000</v>
      </c>
      <c r="Z64" s="17"/>
      <c r="AA64" s="17"/>
      <c r="AB64" s="17"/>
      <c r="AC64" s="17"/>
      <c r="AD64" s="16">
        <v>790</v>
      </c>
      <c r="AE64" s="16">
        <v>2942</v>
      </c>
      <c r="AF64" s="16">
        <v>2954</v>
      </c>
      <c r="AG64" s="16">
        <v>2936</v>
      </c>
      <c r="AH64" s="16">
        <v>1780</v>
      </c>
      <c r="AI64" s="16">
        <v>898</v>
      </c>
      <c r="AJ64" s="16">
        <v>3090</v>
      </c>
      <c r="AK64" s="16">
        <v>3015</v>
      </c>
      <c r="AL64" s="16">
        <v>2950</v>
      </c>
      <c r="AM64" s="16">
        <v>2945</v>
      </c>
      <c r="AN64" s="16">
        <v>2904</v>
      </c>
      <c r="AO64" s="17"/>
      <c r="AP64" s="16"/>
      <c r="AQ64" s="16">
        <v>2100</v>
      </c>
      <c r="AR64" s="16">
        <v>2936</v>
      </c>
      <c r="AS64" s="16">
        <v>3164</v>
      </c>
      <c r="AT64" s="16">
        <v>2935</v>
      </c>
      <c r="AU64" s="16">
        <v>2915</v>
      </c>
      <c r="AV64" s="16">
        <v>607</v>
      </c>
      <c r="AW64" s="16"/>
      <c r="AX64" s="17"/>
      <c r="AY64" s="16">
        <v>2038</v>
      </c>
      <c r="AZ64" s="16">
        <v>4350</v>
      </c>
      <c r="BA64" s="17"/>
      <c r="BB64" s="17"/>
      <c r="BC64" s="17"/>
      <c r="BD64" s="18"/>
      <c r="BE64" s="18"/>
      <c r="BF64" s="18"/>
      <c r="BG64" s="18"/>
      <c r="BH64" s="18"/>
      <c r="BI64" s="18"/>
      <c r="BJ64" s="18"/>
      <c r="BK64" s="18"/>
      <c r="BL64" s="18"/>
      <c r="BM64" s="17"/>
      <c r="BN64" s="17"/>
      <c r="BO64" s="17"/>
      <c r="BP64" s="16">
        <v>3930</v>
      </c>
      <c r="BQ64" s="16">
        <v>4458</v>
      </c>
      <c r="BR64" s="16">
        <v>3963</v>
      </c>
      <c r="BS64" s="17"/>
      <c r="BT64" s="17"/>
      <c r="BU64" s="17"/>
      <c r="BV64" s="16">
        <v>2912</v>
      </c>
      <c r="BW64" s="16">
        <v>4594</v>
      </c>
      <c r="BX64" s="16">
        <v>5294</v>
      </c>
      <c r="BY64" s="17"/>
      <c r="BZ64" s="16"/>
      <c r="CA64" s="17"/>
      <c r="CB64" s="17"/>
      <c r="CC64" s="17"/>
      <c r="CD64" s="17"/>
      <c r="CE64" s="16">
        <v>969</v>
      </c>
      <c r="CF64" s="16">
        <v>2543</v>
      </c>
      <c r="CG64" s="16">
        <v>5065</v>
      </c>
      <c r="CH64" s="16">
        <v>2459</v>
      </c>
      <c r="CI64" s="16">
        <v>2168</v>
      </c>
      <c r="CJ64" s="16">
        <v>1982</v>
      </c>
      <c r="CK64" s="16">
        <v>4212</v>
      </c>
      <c r="CL64" s="16">
        <v>4425</v>
      </c>
      <c r="CM64" s="17"/>
      <c r="CN64" s="17"/>
      <c r="CO64" s="16">
        <v>452</v>
      </c>
      <c r="CP64" s="17"/>
      <c r="CQ64" s="16"/>
      <c r="CR64" s="17"/>
      <c r="CS64" s="17"/>
      <c r="CT64" s="17"/>
      <c r="CU64" s="17"/>
      <c r="CV64" s="16">
        <v>3378</v>
      </c>
      <c r="CW64" s="16">
        <v>3853</v>
      </c>
      <c r="CX64" s="16">
        <v>3962</v>
      </c>
      <c r="CY64" s="16">
        <v>2137</v>
      </c>
      <c r="CZ64" s="16">
        <v>4360</v>
      </c>
      <c r="DA64" s="16">
        <v>2063</v>
      </c>
      <c r="DB64" s="17"/>
      <c r="DC64" s="17"/>
      <c r="DD64" s="16">
        <v>1963</v>
      </c>
      <c r="DE64" s="16">
        <v>2323</v>
      </c>
      <c r="DF64" s="16">
        <v>3375</v>
      </c>
      <c r="DG64" s="16">
        <v>4778</v>
      </c>
      <c r="DH64" s="17"/>
      <c r="DI64" s="17"/>
      <c r="DJ64" s="17"/>
      <c r="DK64" s="17"/>
      <c r="DL64" s="16">
        <v>3000</v>
      </c>
      <c r="DM64" s="16">
        <v>4967</v>
      </c>
      <c r="DN64" s="16">
        <v>2322</v>
      </c>
      <c r="DO64" s="17"/>
      <c r="DP64" s="17"/>
      <c r="DQ64" s="17"/>
      <c r="DR64" s="65">
        <v>1519</v>
      </c>
      <c r="DS64" s="16">
        <v>4184</v>
      </c>
      <c r="DT64" s="17">
        <v>5400</v>
      </c>
      <c r="DU64" s="17">
        <v>5400</v>
      </c>
      <c r="DV64" s="189">
        <v>2500</v>
      </c>
      <c r="DW64" s="18"/>
      <c r="DX64" s="189">
        <v>2500</v>
      </c>
      <c r="DY64" s="17">
        <v>5400</v>
      </c>
      <c r="DZ64" s="189">
        <v>2500</v>
      </c>
      <c r="EA64" s="18"/>
      <c r="EB64" s="18"/>
      <c r="EC64" s="17">
        <v>5400</v>
      </c>
      <c r="ED64" s="17">
        <v>5400</v>
      </c>
      <c r="EE64" s="17">
        <v>5400</v>
      </c>
      <c r="EF64" s="17">
        <v>5400</v>
      </c>
      <c r="EG64" s="17">
        <v>5400</v>
      </c>
      <c r="EH64" s="17">
        <v>5400</v>
      </c>
      <c r="EI64" s="17">
        <v>5400</v>
      </c>
      <c r="EJ64" s="17">
        <v>5400</v>
      </c>
      <c r="EK64" s="17">
        <v>5400</v>
      </c>
      <c r="EL64" s="17">
        <v>5400</v>
      </c>
      <c r="EM64" s="17"/>
      <c r="EN64" s="17">
        <v>5400</v>
      </c>
      <c r="EO64" s="17">
        <v>5400</v>
      </c>
      <c r="EP64" s="17">
        <v>5400</v>
      </c>
      <c r="EQ64" s="17"/>
      <c r="ER64" s="17"/>
      <c r="ES64" s="17"/>
      <c r="ET64" s="17"/>
      <c r="EU64" s="17">
        <v>5400</v>
      </c>
      <c r="EV64" s="17">
        <v>5400</v>
      </c>
      <c r="EW64" s="17">
        <v>5400</v>
      </c>
      <c r="EX64" s="17"/>
      <c r="EY64" s="17"/>
      <c r="EZ64" s="17"/>
      <c r="FA64" s="17"/>
      <c r="FB64" s="17">
        <v>5400</v>
      </c>
      <c r="FC64" s="17">
        <v>5400</v>
      </c>
      <c r="FD64" s="17">
        <v>5400</v>
      </c>
      <c r="FE64" s="17"/>
      <c r="FF64" s="17"/>
      <c r="FG64" s="17"/>
      <c r="FH64" s="17"/>
      <c r="FI64" s="17">
        <v>5400</v>
      </c>
      <c r="FJ64" s="17">
        <v>5400</v>
      </c>
      <c r="FK64" s="17">
        <v>5400</v>
      </c>
      <c r="FL64" s="17"/>
      <c r="FM64" s="17"/>
      <c r="FN64" s="17"/>
      <c r="FO64" s="17"/>
      <c r="FP64" s="17">
        <v>5400</v>
      </c>
      <c r="FQ64" s="17">
        <v>5400</v>
      </c>
      <c r="FR64" s="17">
        <v>5400</v>
      </c>
      <c r="FS64" s="17"/>
      <c r="FT64" s="17"/>
      <c r="FU64" s="17"/>
      <c r="FV64" s="17"/>
      <c r="FW64" s="17">
        <v>5400</v>
      </c>
      <c r="FX64" s="17">
        <v>5400</v>
      </c>
      <c r="FY64" s="17">
        <v>5400</v>
      </c>
      <c r="FZ64" s="17"/>
      <c r="GA64" s="17"/>
      <c r="GB64" s="17"/>
      <c r="GC64" s="17"/>
      <c r="GD64" s="17">
        <v>5400</v>
      </c>
      <c r="GE64" s="17">
        <v>5400</v>
      </c>
      <c r="GF64" s="17">
        <v>5400</v>
      </c>
      <c r="GG64" s="17"/>
      <c r="GH64" s="17"/>
      <c r="GI64" s="17"/>
      <c r="GJ64" s="17"/>
      <c r="GK64" s="17">
        <v>5400</v>
      </c>
      <c r="GL64" s="17">
        <v>5400</v>
      </c>
      <c r="GM64" s="17">
        <v>5400</v>
      </c>
      <c r="GN64" s="17"/>
    </row>
    <row r="65" spans="1:196" ht="15.95" hidden="1" customHeight="1">
      <c r="A65" s="1"/>
      <c r="B65" s="245"/>
      <c r="C65" s="230"/>
      <c r="D65" s="127" t="s">
        <v>8</v>
      </c>
      <c r="E65" s="74"/>
      <c r="F65" s="74"/>
      <c r="G65" s="74"/>
      <c r="H65" s="74"/>
      <c r="I65" s="74"/>
      <c r="J65" s="74"/>
      <c r="K65" s="15"/>
      <c r="L65" s="18"/>
      <c r="M65" s="16">
        <v>1900</v>
      </c>
      <c r="N65" s="16">
        <v>1580</v>
      </c>
      <c r="O65" s="16">
        <v>5000</v>
      </c>
      <c r="P65" s="16">
        <v>2180</v>
      </c>
      <c r="Q65" s="16">
        <v>1346</v>
      </c>
      <c r="R65" s="17"/>
      <c r="S65" s="17"/>
      <c r="T65" s="17"/>
      <c r="U65" s="17"/>
      <c r="V65" s="17"/>
      <c r="W65" s="16">
        <v>0</v>
      </c>
      <c r="X65" s="16">
        <v>3005</v>
      </c>
      <c r="Y65" s="16">
        <v>2278</v>
      </c>
      <c r="Z65" s="16">
        <v>2350</v>
      </c>
      <c r="AA65" s="16">
        <v>2247</v>
      </c>
      <c r="AB65" s="17"/>
      <c r="AC65" s="17"/>
      <c r="AD65" s="16">
        <v>1050</v>
      </c>
      <c r="AE65" s="65">
        <v>1300</v>
      </c>
      <c r="AF65" s="65">
        <v>1309</v>
      </c>
      <c r="AG65" s="65">
        <v>2239</v>
      </c>
      <c r="AH65" s="16">
        <v>2353</v>
      </c>
      <c r="AI65" s="16">
        <v>2772</v>
      </c>
      <c r="AJ65" s="16">
        <v>3146</v>
      </c>
      <c r="AK65" s="65">
        <v>1880</v>
      </c>
      <c r="AL65" s="16">
        <v>2911</v>
      </c>
      <c r="AM65" s="65">
        <v>1070</v>
      </c>
      <c r="AN65" s="65">
        <v>880</v>
      </c>
      <c r="AO65" s="65">
        <v>258</v>
      </c>
      <c r="AP65" s="16">
        <v>2494</v>
      </c>
      <c r="AQ65" s="16">
        <v>3000</v>
      </c>
      <c r="AR65" s="16">
        <v>2884</v>
      </c>
      <c r="AS65" s="16">
        <v>2548</v>
      </c>
      <c r="AT65" s="16">
        <v>2700</v>
      </c>
      <c r="AU65" s="65">
        <v>566</v>
      </c>
      <c r="AV65" s="65">
        <v>150</v>
      </c>
      <c r="AW65" s="65">
        <v>0</v>
      </c>
      <c r="AX65" s="17"/>
      <c r="AY65" s="65">
        <v>1009</v>
      </c>
      <c r="AZ65" s="65">
        <v>84</v>
      </c>
      <c r="BA65" s="17"/>
      <c r="BB65" s="17"/>
      <c r="BC65" s="17"/>
      <c r="BD65" s="18"/>
      <c r="BE65" s="18"/>
      <c r="BF65" s="18"/>
      <c r="BG65" s="18"/>
      <c r="BH65" s="18"/>
      <c r="BI65" s="18"/>
      <c r="BJ65" s="18"/>
      <c r="BK65" s="18"/>
      <c r="BL65" s="18"/>
      <c r="BM65" s="65">
        <v>2130</v>
      </c>
      <c r="BN65" s="16">
        <v>3000</v>
      </c>
      <c r="BO65" s="16">
        <v>950</v>
      </c>
      <c r="BP65" s="65">
        <v>0</v>
      </c>
      <c r="BQ65" s="65">
        <v>0</v>
      </c>
      <c r="BR65" s="65">
        <v>150</v>
      </c>
      <c r="BS65" s="65">
        <v>0</v>
      </c>
      <c r="BT65" s="16">
        <v>3000</v>
      </c>
      <c r="BU65" s="16">
        <v>2940</v>
      </c>
      <c r="BV65" s="16">
        <v>2950</v>
      </c>
      <c r="BW65" s="16">
        <v>3023</v>
      </c>
      <c r="BX65" s="16">
        <v>2230</v>
      </c>
      <c r="BY65" s="17"/>
      <c r="BZ65" s="65">
        <v>1081</v>
      </c>
      <c r="CA65" s="16">
        <v>3013</v>
      </c>
      <c r="CB65" s="16">
        <v>2338</v>
      </c>
      <c r="CC65" s="16">
        <v>3000</v>
      </c>
      <c r="CD65" s="16">
        <v>2834</v>
      </c>
      <c r="CE65" s="16">
        <v>2508</v>
      </c>
      <c r="CF65" s="16">
        <v>2930</v>
      </c>
      <c r="CG65" s="16">
        <v>5339</v>
      </c>
      <c r="CH65" s="16">
        <v>2930</v>
      </c>
      <c r="CI65" s="16">
        <v>1020</v>
      </c>
      <c r="CJ65" s="65">
        <v>1010</v>
      </c>
      <c r="CK65" s="16">
        <v>3029</v>
      </c>
      <c r="CL65" s="16">
        <v>2019</v>
      </c>
      <c r="CM65" s="16">
        <v>2535</v>
      </c>
      <c r="CN65" s="16">
        <v>3000</v>
      </c>
      <c r="CO65" s="16">
        <v>1050</v>
      </c>
      <c r="CP65" s="16">
        <v>682</v>
      </c>
      <c r="CQ65" s="16">
        <v>614</v>
      </c>
      <c r="CR65" s="17"/>
      <c r="CS65" s="17"/>
      <c r="CT65" s="17"/>
      <c r="CU65" s="17"/>
      <c r="CV65" s="16">
        <v>2930</v>
      </c>
      <c r="CW65" s="16">
        <v>3005</v>
      </c>
      <c r="CX65" s="16">
        <v>3010</v>
      </c>
      <c r="CY65" s="65">
        <v>1730</v>
      </c>
      <c r="CZ65" s="16">
        <v>3015</v>
      </c>
      <c r="DA65" s="16">
        <v>2660</v>
      </c>
      <c r="DB65" s="17"/>
      <c r="DC65" s="16">
        <v>3017</v>
      </c>
      <c r="DD65" s="16">
        <v>3013</v>
      </c>
      <c r="DE65" s="16">
        <v>2700</v>
      </c>
      <c r="DF65" s="16">
        <v>2889</v>
      </c>
      <c r="DG65" s="16">
        <v>3008</v>
      </c>
      <c r="DH65" s="16">
        <v>2897</v>
      </c>
      <c r="DI65" s="17"/>
      <c r="DJ65" s="17"/>
      <c r="DK65" s="16">
        <v>820</v>
      </c>
      <c r="DL65" s="16">
        <v>2090</v>
      </c>
      <c r="DM65" s="16">
        <v>3011</v>
      </c>
      <c r="DN65" s="16">
        <v>3170</v>
      </c>
      <c r="DO65" s="16">
        <v>2095</v>
      </c>
      <c r="DP65" s="17"/>
      <c r="DQ65" s="17"/>
      <c r="DR65" s="65">
        <v>450</v>
      </c>
      <c r="DS65" s="16">
        <v>2949</v>
      </c>
      <c r="DT65" s="17">
        <v>3000</v>
      </c>
      <c r="DU65" s="17">
        <v>3000</v>
      </c>
      <c r="DV65" s="189"/>
      <c r="DW65" s="18"/>
      <c r="DX65" s="189"/>
      <c r="DY65" s="17">
        <v>4500</v>
      </c>
      <c r="DZ65" s="189"/>
      <c r="EA65" s="18"/>
      <c r="EB65" s="18"/>
      <c r="EC65" s="17">
        <v>4500</v>
      </c>
      <c r="ED65" s="17">
        <v>4500</v>
      </c>
      <c r="EE65" s="17">
        <v>4500</v>
      </c>
      <c r="EF65" s="17">
        <v>4500</v>
      </c>
      <c r="EG65" s="17">
        <v>4500</v>
      </c>
      <c r="EH65" s="17">
        <v>4500</v>
      </c>
      <c r="EI65" s="17">
        <v>4500</v>
      </c>
      <c r="EJ65" s="17">
        <v>4500</v>
      </c>
      <c r="EK65" s="17">
        <v>4500</v>
      </c>
      <c r="EL65" s="17">
        <v>4500</v>
      </c>
      <c r="EM65" s="17"/>
      <c r="EN65" s="17">
        <v>3000</v>
      </c>
      <c r="EO65" s="17">
        <v>3000</v>
      </c>
      <c r="EP65" s="17">
        <v>3000</v>
      </c>
      <c r="EQ65" s="17">
        <v>3000</v>
      </c>
      <c r="ER65" s="17"/>
      <c r="ES65" s="17">
        <v>3000</v>
      </c>
      <c r="ET65" s="17"/>
      <c r="EU65" s="17">
        <v>3000</v>
      </c>
      <c r="EV65" s="17">
        <v>3000</v>
      </c>
      <c r="EW65" s="17">
        <v>3000</v>
      </c>
      <c r="EX65" s="17">
        <v>3000</v>
      </c>
      <c r="EY65" s="17"/>
      <c r="EZ65" s="17">
        <v>3000</v>
      </c>
      <c r="FA65" s="17"/>
      <c r="FB65" s="17">
        <v>3000</v>
      </c>
      <c r="FC65" s="17">
        <v>3000</v>
      </c>
      <c r="FD65" s="17">
        <v>3000</v>
      </c>
      <c r="FE65" s="17">
        <v>3000</v>
      </c>
      <c r="FF65" s="17"/>
      <c r="FG65" s="17">
        <v>3000</v>
      </c>
      <c r="FH65" s="17">
        <v>3000</v>
      </c>
      <c r="FI65" s="17">
        <v>3000</v>
      </c>
      <c r="FJ65" s="17">
        <v>3000</v>
      </c>
      <c r="FK65" s="17">
        <v>3000</v>
      </c>
      <c r="FL65" s="17">
        <v>3000</v>
      </c>
      <c r="FM65" s="17"/>
      <c r="FN65" s="17">
        <v>3000</v>
      </c>
      <c r="FO65" s="17">
        <v>3000</v>
      </c>
      <c r="FP65" s="17">
        <v>3000</v>
      </c>
      <c r="FQ65" s="17">
        <v>3000</v>
      </c>
      <c r="FR65" s="17">
        <v>3000</v>
      </c>
      <c r="FS65" s="17">
        <v>3000</v>
      </c>
      <c r="FT65" s="17"/>
      <c r="FU65" s="17">
        <v>3000</v>
      </c>
      <c r="FV65" s="17"/>
      <c r="FW65" s="17">
        <v>3000</v>
      </c>
      <c r="FX65" s="17">
        <v>3000</v>
      </c>
      <c r="FY65" s="17">
        <v>3000</v>
      </c>
      <c r="FZ65" s="17">
        <v>3000</v>
      </c>
      <c r="GA65" s="17"/>
      <c r="GB65" s="17">
        <v>3000</v>
      </c>
      <c r="GC65" s="17">
        <v>3000</v>
      </c>
      <c r="GD65" s="17">
        <v>3000</v>
      </c>
      <c r="GE65" s="17">
        <v>3000</v>
      </c>
      <c r="GF65" s="17">
        <v>3000</v>
      </c>
      <c r="GG65" s="17">
        <v>3000</v>
      </c>
      <c r="GH65" s="17"/>
      <c r="GI65" s="17">
        <v>3000</v>
      </c>
      <c r="GJ65" s="17"/>
      <c r="GK65" s="17">
        <v>3000</v>
      </c>
      <c r="GL65" s="17">
        <v>3000</v>
      </c>
      <c r="GM65" s="17">
        <v>3000</v>
      </c>
      <c r="GN65" s="17">
        <v>3000</v>
      </c>
    </row>
    <row r="66" spans="1:196" ht="15.95" hidden="1" customHeight="1">
      <c r="A66" s="1"/>
      <c r="B66" s="245"/>
      <c r="C66" s="230"/>
      <c r="D66" s="127" t="s">
        <v>27</v>
      </c>
      <c r="E66" s="74"/>
      <c r="F66" s="74"/>
      <c r="G66" s="74"/>
      <c r="H66" s="74"/>
      <c r="I66" s="74"/>
      <c r="J66" s="74"/>
      <c r="K66" s="15"/>
      <c r="L66" s="18"/>
      <c r="M66" s="16">
        <v>1765</v>
      </c>
      <c r="N66" s="16">
        <v>2728</v>
      </c>
      <c r="O66" s="17"/>
      <c r="P66" s="16">
        <v>1590</v>
      </c>
      <c r="Q66" s="16">
        <v>3026</v>
      </c>
      <c r="R66" s="16">
        <v>1180</v>
      </c>
      <c r="S66" s="17"/>
      <c r="T66" s="16">
        <v>1096</v>
      </c>
      <c r="U66" s="16">
        <v>3072</v>
      </c>
      <c r="V66" s="16"/>
      <c r="W66" s="16">
        <v>0</v>
      </c>
      <c r="X66" s="65">
        <v>741</v>
      </c>
      <c r="Y66" s="16">
        <v>2886</v>
      </c>
      <c r="Z66" s="16">
        <v>1234</v>
      </c>
      <c r="AA66" s="16">
        <v>2057</v>
      </c>
      <c r="AB66" s="16">
        <v>2836</v>
      </c>
      <c r="AC66" s="17"/>
      <c r="AD66" s="16">
        <v>685</v>
      </c>
      <c r="AE66" s="65">
        <v>232</v>
      </c>
      <c r="AF66" s="65">
        <v>1270</v>
      </c>
      <c r="AG66" s="65">
        <v>2064</v>
      </c>
      <c r="AH66" s="16">
        <v>2971</v>
      </c>
      <c r="AI66" s="16">
        <v>2550</v>
      </c>
      <c r="AJ66" s="16">
        <v>2943</v>
      </c>
      <c r="AK66" s="65">
        <v>852</v>
      </c>
      <c r="AL66" s="16">
        <v>3118</v>
      </c>
      <c r="AM66" s="65">
        <v>1006</v>
      </c>
      <c r="AN66" s="65">
        <v>924</v>
      </c>
      <c r="AO66" s="65">
        <v>994</v>
      </c>
      <c r="AP66" s="16">
        <v>862</v>
      </c>
      <c r="AQ66" s="16">
        <v>3080</v>
      </c>
      <c r="AR66" s="16">
        <v>3206</v>
      </c>
      <c r="AS66" s="16">
        <v>2847</v>
      </c>
      <c r="AT66" s="16">
        <v>3014</v>
      </c>
      <c r="AU66" s="65">
        <v>364</v>
      </c>
      <c r="AV66" s="65">
        <v>336</v>
      </c>
      <c r="AW66" s="65">
        <v>0</v>
      </c>
      <c r="AX66" s="17"/>
      <c r="AY66" s="65">
        <v>674</v>
      </c>
      <c r="AZ66" s="65">
        <v>615</v>
      </c>
      <c r="BA66" s="17"/>
      <c r="BB66" s="17"/>
      <c r="BC66" s="17"/>
      <c r="BD66" s="18"/>
      <c r="BE66" s="18"/>
      <c r="BF66" s="18"/>
      <c r="BG66" s="18"/>
      <c r="BH66" s="18"/>
      <c r="BI66" s="18"/>
      <c r="BJ66" s="18"/>
      <c r="BK66" s="18"/>
      <c r="BL66" s="18"/>
      <c r="BM66" s="65">
        <v>0</v>
      </c>
      <c r="BN66" s="16">
        <v>3054</v>
      </c>
      <c r="BO66" s="16">
        <v>2955</v>
      </c>
      <c r="BP66" s="65">
        <v>0</v>
      </c>
      <c r="BQ66" s="65">
        <v>0</v>
      </c>
      <c r="BR66" s="65">
        <v>0</v>
      </c>
      <c r="BS66" s="65">
        <v>0</v>
      </c>
      <c r="BT66" s="65">
        <v>0</v>
      </c>
      <c r="BU66" s="16">
        <v>2546</v>
      </c>
      <c r="BV66" s="16">
        <v>3120</v>
      </c>
      <c r="BW66" s="16">
        <v>3299</v>
      </c>
      <c r="BX66" s="16">
        <v>2939</v>
      </c>
      <c r="BY66" s="17"/>
      <c r="BZ66" s="65">
        <v>760</v>
      </c>
      <c r="CA66" s="65">
        <v>2185</v>
      </c>
      <c r="CB66" s="16">
        <v>2778</v>
      </c>
      <c r="CC66" s="16">
        <v>3456</v>
      </c>
      <c r="CD66" s="16">
        <v>1863</v>
      </c>
      <c r="CE66" s="16">
        <v>2645</v>
      </c>
      <c r="CF66" s="16">
        <v>2802</v>
      </c>
      <c r="CG66" s="65">
        <v>0</v>
      </c>
      <c r="CH66" s="65">
        <v>2160</v>
      </c>
      <c r="CI66" s="16">
        <v>2883</v>
      </c>
      <c r="CJ66" s="16">
        <v>3366</v>
      </c>
      <c r="CK66" s="16">
        <v>3036</v>
      </c>
      <c r="CL66" s="16">
        <v>3516</v>
      </c>
      <c r="CM66" s="16">
        <v>3305</v>
      </c>
      <c r="CN66" s="65">
        <v>0</v>
      </c>
      <c r="CO66" s="16">
        <v>3208</v>
      </c>
      <c r="CP66" s="16">
        <v>2498</v>
      </c>
      <c r="CQ66" s="16">
        <v>719</v>
      </c>
      <c r="CR66" s="17"/>
      <c r="CS66" s="17"/>
      <c r="CT66" s="17"/>
      <c r="CU66" s="17"/>
      <c r="CV66" s="16">
        <v>1968</v>
      </c>
      <c r="CW66" s="16">
        <v>2769</v>
      </c>
      <c r="CX66" s="65">
        <v>1616</v>
      </c>
      <c r="CY66" s="65">
        <v>0</v>
      </c>
      <c r="CZ66" s="65">
        <v>0</v>
      </c>
      <c r="DA66" s="65">
        <v>882</v>
      </c>
      <c r="DB66" s="17"/>
      <c r="DC66" s="16">
        <v>1878</v>
      </c>
      <c r="DD66" s="16">
        <v>3306</v>
      </c>
      <c r="DE66" s="16">
        <v>2953</v>
      </c>
      <c r="DF66" s="65">
        <v>1455</v>
      </c>
      <c r="DG66" s="16">
        <v>3539</v>
      </c>
      <c r="DH66" s="16">
        <v>4098</v>
      </c>
      <c r="DI66" s="17"/>
      <c r="DJ66" s="16">
        <v>3837</v>
      </c>
      <c r="DK66" s="16">
        <v>3174</v>
      </c>
      <c r="DL66" s="65">
        <v>1319</v>
      </c>
      <c r="DM66" s="16">
        <v>2964</v>
      </c>
      <c r="DN66" s="16">
        <v>3336</v>
      </c>
      <c r="DO66" s="16">
        <v>3345</v>
      </c>
      <c r="DP66" s="17"/>
      <c r="DQ66" s="16">
        <v>316</v>
      </c>
      <c r="DR66" s="65">
        <v>0</v>
      </c>
      <c r="DS66" s="16">
        <v>2713</v>
      </c>
      <c r="DT66" s="17">
        <v>3000</v>
      </c>
      <c r="DU66" s="17">
        <v>3000</v>
      </c>
      <c r="DV66" s="189"/>
      <c r="DW66" s="18"/>
      <c r="DX66" s="189"/>
      <c r="DY66" s="17">
        <v>4500</v>
      </c>
      <c r="DZ66" s="189"/>
      <c r="EA66" s="18"/>
      <c r="EB66" s="18"/>
      <c r="EC66" s="17">
        <v>4500</v>
      </c>
      <c r="ED66" s="17">
        <v>4500</v>
      </c>
      <c r="EE66" s="17">
        <v>4500</v>
      </c>
      <c r="EF66" s="17">
        <v>4500</v>
      </c>
      <c r="EG66" s="17">
        <v>4500</v>
      </c>
      <c r="EH66" s="17">
        <v>4500</v>
      </c>
      <c r="EI66" s="17">
        <v>4500</v>
      </c>
      <c r="EJ66" s="17">
        <v>4500</v>
      </c>
      <c r="EK66" s="17">
        <v>4500</v>
      </c>
      <c r="EL66" s="17">
        <v>4500</v>
      </c>
      <c r="EM66" s="17"/>
      <c r="EN66" s="17">
        <v>3000</v>
      </c>
      <c r="EO66" s="17">
        <v>3000</v>
      </c>
      <c r="EP66" s="17">
        <v>3000</v>
      </c>
      <c r="EQ66" s="17">
        <v>3000</v>
      </c>
      <c r="ER66" s="17"/>
      <c r="ES66" s="17">
        <v>3000</v>
      </c>
      <c r="ET66" s="17"/>
      <c r="EU66" s="17">
        <v>3000</v>
      </c>
      <c r="EV66" s="17">
        <v>3000</v>
      </c>
      <c r="EW66" s="17">
        <v>3000</v>
      </c>
      <c r="EX66" s="17">
        <v>3000</v>
      </c>
      <c r="EY66" s="17"/>
      <c r="EZ66" s="17">
        <v>3000</v>
      </c>
      <c r="FA66" s="17"/>
      <c r="FB66" s="17">
        <v>3000</v>
      </c>
      <c r="FC66" s="17">
        <v>3000</v>
      </c>
      <c r="FD66" s="17">
        <v>3000</v>
      </c>
      <c r="FE66" s="17">
        <v>3000</v>
      </c>
      <c r="FF66" s="17"/>
      <c r="FG66" s="17">
        <v>3000</v>
      </c>
      <c r="FH66" s="17">
        <v>3000</v>
      </c>
      <c r="FI66" s="17">
        <v>3000</v>
      </c>
      <c r="FJ66" s="17">
        <v>3000</v>
      </c>
      <c r="FK66" s="17">
        <v>3000</v>
      </c>
      <c r="FL66" s="17">
        <v>3000</v>
      </c>
      <c r="FM66" s="17"/>
      <c r="FN66" s="17">
        <v>3000</v>
      </c>
      <c r="FO66" s="17">
        <v>3000</v>
      </c>
      <c r="FP66" s="17">
        <v>3000</v>
      </c>
      <c r="FQ66" s="17">
        <v>3000</v>
      </c>
      <c r="FR66" s="17">
        <v>3000</v>
      </c>
      <c r="FS66" s="17">
        <v>3000</v>
      </c>
      <c r="FT66" s="17"/>
      <c r="FU66" s="17">
        <v>3000</v>
      </c>
      <c r="FV66" s="17"/>
      <c r="FW66" s="17">
        <v>3000</v>
      </c>
      <c r="FX66" s="17">
        <v>3000</v>
      </c>
      <c r="FY66" s="17">
        <v>3000</v>
      </c>
      <c r="FZ66" s="17">
        <v>3000</v>
      </c>
      <c r="GA66" s="17"/>
      <c r="GB66" s="17">
        <v>3000</v>
      </c>
      <c r="GC66" s="17">
        <v>3000</v>
      </c>
      <c r="GD66" s="17">
        <v>3000</v>
      </c>
      <c r="GE66" s="17">
        <v>3000</v>
      </c>
      <c r="GF66" s="17">
        <v>3000</v>
      </c>
      <c r="GG66" s="17">
        <v>3000</v>
      </c>
      <c r="GH66" s="17"/>
      <c r="GI66" s="17">
        <v>3000</v>
      </c>
      <c r="GJ66" s="17"/>
      <c r="GK66" s="17">
        <v>3000</v>
      </c>
      <c r="GL66" s="17">
        <v>3000</v>
      </c>
      <c r="GM66" s="17">
        <v>3000</v>
      </c>
      <c r="GN66" s="17">
        <v>3000</v>
      </c>
    </row>
    <row r="67" spans="1:196" ht="15.95" hidden="1" customHeight="1">
      <c r="A67" s="1"/>
      <c r="B67" s="245"/>
      <c r="C67" s="230"/>
      <c r="D67" s="127" t="s">
        <v>10</v>
      </c>
      <c r="E67" s="74"/>
      <c r="F67" s="74"/>
      <c r="G67" s="74"/>
      <c r="H67" s="74"/>
      <c r="I67" s="74"/>
      <c r="J67" s="74"/>
      <c r="K67" s="15"/>
      <c r="L67" s="18"/>
      <c r="M67" s="16">
        <v>1409</v>
      </c>
      <c r="N67" s="16">
        <v>2700</v>
      </c>
      <c r="O67" s="17"/>
      <c r="P67" s="16">
        <v>1998</v>
      </c>
      <c r="Q67" s="16">
        <v>2541</v>
      </c>
      <c r="R67" s="16">
        <v>1771</v>
      </c>
      <c r="S67" s="17"/>
      <c r="T67" s="17"/>
      <c r="U67" s="16"/>
      <c r="V67" s="16">
        <v>5672</v>
      </c>
      <c r="W67" s="17"/>
      <c r="X67" s="65">
        <v>440</v>
      </c>
      <c r="Y67" s="16">
        <v>1272</v>
      </c>
      <c r="Z67" s="16">
        <v>1306</v>
      </c>
      <c r="AA67" s="16">
        <v>2684</v>
      </c>
      <c r="AB67" s="16">
        <v>2278</v>
      </c>
      <c r="AC67" s="17"/>
      <c r="AD67" s="17"/>
      <c r="AE67" s="65">
        <v>945</v>
      </c>
      <c r="AF67" s="65">
        <v>838</v>
      </c>
      <c r="AG67" s="65">
        <v>1515</v>
      </c>
      <c r="AH67" s="16">
        <v>2896</v>
      </c>
      <c r="AI67" s="16">
        <v>3078</v>
      </c>
      <c r="AJ67" s="16">
        <v>2943</v>
      </c>
      <c r="AK67" s="65">
        <v>1252</v>
      </c>
      <c r="AL67" s="16">
        <v>3002</v>
      </c>
      <c r="AM67" s="65">
        <v>1536</v>
      </c>
      <c r="AN67" s="65">
        <v>1048</v>
      </c>
      <c r="AO67" s="65">
        <v>742</v>
      </c>
      <c r="AP67" s="16">
        <v>142</v>
      </c>
      <c r="AQ67" s="16">
        <v>2964</v>
      </c>
      <c r="AR67" s="16">
        <v>3002</v>
      </c>
      <c r="AS67" s="16">
        <v>3023</v>
      </c>
      <c r="AT67" s="16">
        <v>3031</v>
      </c>
      <c r="AU67" s="65">
        <v>1523</v>
      </c>
      <c r="AV67" s="65">
        <v>532</v>
      </c>
      <c r="AW67" s="65">
        <v>420</v>
      </c>
      <c r="AX67" s="17"/>
      <c r="AY67" s="65">
        <v>421</v>
      </c>
      <c r="AZ67" s="65">
        <v>868</v>
      </c>
      <c r="BA67" s="17"/>
      <c r="BB67" s="17"/>
      <c r="BC67" s="17"/>
      <c r="BD67" s="18"/>
      <c r="BE67" s="18"/>
      <c r="BF67" s="18"/>
      <c r="BG67" s="18"/>
      <c r="BH67" s="18"/>
      <c r="BI67" s="18"/>
      <c r="BJ67" s="18"/>
      <c r="BK67" s="18"/>
      <c r="BL67" s="18"/>
      <c r="BM67" s="65">
        <v>0</v>
      </c>
      <c r="BN67" s="16">
        <v>2722</v>
      </c>
      <c r="BO67" s="16">
        <v>2376</v>
      </c>
      <c r="BP67" s="65">
        <v>868</v>
      </c>
      <c r="BQ67" s="65">
        <v>0</v>
      </c>
      <c r="BR67" s="65">
        <v>0</v>
      </c>
      <c r="BS67" s="65">
        <v>0</v>
      </c>
      <c r="BT67" s="65">
        <v>0</v>
      </c>
      <c r="BU67" s="65">
        <v>1266</v>
      </c>
      <c r="BV67" s="16">
        <v>2974</v>
      </c>
      <c r="BW67" s="16">
        <v>3033</v>
      </c>
      <c r="BX67" s="16">
        <v>2976</v>
      </c>
      <c r="BY67" s="17"/>
      <c r="BZ67" s="65">
        <v>2095</v>
      </c>
      <c r="CA67" s="65">
        <v>1174</v>
      </c>
      <c r="CB67" s="16">
        <v>2812</v>
      </c>
      <c r="CC67" s="16">
        <v>3156</v>
      </c>
      <c r="CD67" s="16">
        <v>3017</v>
      </c>
      <c r="CE67" s="16">
        <v>2336</v>
      </c>
      <c r="CF67" s="16">
        <v>2761</v>
      </c>
      <c r="CG67" s="65">
        <v>1249</v>
      </c>
      <c r="CH67" s="65">
        <v>1301</v>
      </c>
      <c r="CI67" s="16">
        <v>1892</v>
      </c>
      <c r="CJ67" s="16">
        <v>2732</v>
      </c>
      <c r="CK67" s="16">
        <v>3158</v>
      </c>
      <c r="CL67" s="16">
        <v>3125</v>
      </c>
      <c r="CM67" s="16">
        <v>3000</v>
      </c>
      <c r="CN67" s="16">
        <v>3033</v>
      </c>
      <c r="CO67" s="16">
        <v>1970</v>
      </c>
      <c r="CP67" s="16">
        <v>3043</v>
      </c>
      <c r="CQ67" s="16">
        <v>1425</v>
      </c>
      <c r="CR67" s="17"/>
      <c r="CS67" s="17"/>
      <c r="CT67" s="17"/>
      <c r="CU67" s="17"/>
      <c r="CV67" s="16">
        <v>1170</v>
      </c>
      <c r="CW67" s="16">
        <v>2611</v>
      </c>
      <c r="CX67" s="16">
        <v>2266</v>
      </c>
      <c r="CY67" s="65">
        <v>0</v>
      </c>
      <c r="CZ67" s="65">
        <v>0</v>
      </c>
      <c r="DA67" s="65">
        <v>885</v>
      </c>
      <c r="DB67" s="17"/>
      <c r="DC67" s="16">
        <v>2028</v>
      </c>
      <c r="DD67" s="16">
        <v>2513</v>
      </c>
      <c r="DE67" s="16">
        <v>3128</v>
      </c>
      <c r="DF67" s="65">
        <v>1782</v>
      </c>
      <c r="DG67" s="16">
        <v>3084</v>
      </c>
      <c r="DH67" s="16">
        <v>3013</v>
      </c>
      <c r="DI67" s="17"/>
      <c r="DJ67" s="16">
        <v>3013</v>
      </c>
      <c r="DK67" s="16">
        <v>3428</v>
      </c>
      <c r="DL67" s="16">
        <v>3082</v>
      </c>
      <c r="DM67" s="16">
        <v>3060</v>
      </c>
      <c r="DN67" s="16">
        <v>2999</v>
      </c>
      <c r="DO67" s="16">
        <v>2095</v>
      </c>
      <c r="DP67" s="123"/>
      <c r="DQ67" s="16">
        <v>2494</v>
      </c>
      <c r="DR67" s="65">
        <v>0</v>
      </c>
      <c r="DS67" s="16">
        <v>2146</v>
      </c>
      <c r="DT67" s="17">
        <v>3000</v>
      </c>
      <c r="DU67" s="17">
        <v>3000</v>
      </c>
      <c r="DV67" s="189"/>
      <c r="DW67" s="18"/>
      <c r="DX67" s="189"/>
      <c r="DY67" s="17">
        <v>4500</v>
      </c>
      <c r="DZ67" s="189"/>
      <c r="EA67" s="18"/>
      <c r="EB67" s="18"/>
      <c r="EC67" s="17">
        <v>4500</v>
      </c>
      <c r="ED67" s="17">
        <v>4500</v>
      </c>
      <c r="EE67" s="17">
        <v>4500</v>
      </c>
      <c r="EF67" s="17">
        <v>4500</v>
      </c>
      <c r="EG67" s="17">
        <v>4500</v>
      </c>
      <c r="EH67" s="17">
        <v>4500</v>
      </c>
      <c r="EI67" s="17">
        <v>4500</v>
      </c>
      <c r="EJ67" s="17">
        <v>4500</v>
      </c>
      <c r="EK67" s="17">
        <v>4500</v>
      </c>
      <c r="EL67" s="17">
        <v>4500</v>
      </c>
      <c r="EM67" s="17"/>
      <c r="EN67" s="17">
        <v>3000</v>
      </c>
      <c r="EO67" s="17">
        <v>3000</v>
      </c>
      <c r="EP67" s="17">
        <v>3000</v>
      </c>
      <c r="EQ67" s="17">
        <v>3000</v>
      </c>
      <c r="ER67" s="17"/>
      <c r="ES67" s="17">
        <v>3000</v>
      </c>
      <c r="ET67" s="17"/>
      <c r="EU67" s="17">
        <v>3000</v>
      </c>
      <c r="EV67" s="17">
        <v>3000</v>
      </c>
      <c r="EW67" s="17">
        <v>3000</v>
      </c>
      <c r="EX67" s="17">
        <v>3000</v>
      </c>
      <c r="EY67" s="17"/>
      <c r="EZ67" s="17">
        <v>3000</v>
      </c>
      <c r="FA67" s="17"/>
      <c r="FB67" s="17">
        <v>3000</v>
      </c>
      <c r="FC67" s="17">
        <v>3000</v>
      </c>
      <c r="FD67" s="17">
        <v>3000</v>
      </c>
      <c r="FE67" s="17">
        <v>3000</v>
      </c>
      <c r="FF67" s="17"/>
      <c r="FG67" s="17">
        <v>3000</v>
      </c>
      <c r="FH67" s="17">
        <v>3000</v>
      </c>
      <c r="FI67" s="17">
        <v>3000</v>
      </c>
      <c r="FJ67" s="17">
        <v>3000</v>
      </c>
      <c r="FK67" s="17">
        <v>3000</v>
      </c>
      <c r="FL67" s="17">
        <v>3000</v>
      </c>
      <c r="FM67" s="17"/>
      <c r="FN67" s="17">
        <v>3000</v>
      </c>
      <c r="FO67" s="17">
        <v>3000</v>
      </c>
      <c r="FP67" s="17">
        <v>3000</v>
      </c>
      <c r="FQ67" s="17">
        <v>3000</v>
      </c>
      <c r="FR67" s="17">
        <v>3000</v>
      </c>
      <c r="FS67" s="17">
        <v>3000</v>
      </c>
      <c r="FT67" s="17"/>
      <c r="FU67" s="17">
        <v>3000</v>
      </c>
      <c r="FV67" s="17"/>
      <c r="FW67" s="17">
        <v>3000</v>
      </c>
      <c r="FX67" s="17">
        <v>3000</v>
      </c>
      <c r="FY67" s="17">
        <v>3000</v>
      </c>
      <c r="FZ67" s="17">
        <v>3000</v>
      </c>
      <c r="GA67" s="17"/>
      <c r="GB67" s="17">
        <v>3000</v>
      </c>
      <c r="GC67" s="17">
        <v>3000</v>
      </c>
      <c r="GD67" s="17">
        <v>3000</v>
      </c>
      <c r="GE67" s="17">
        <v>3000</v>
      </c>
      <c r="GF67" s="17">
        <v>3000</v>
      </c>
      <c r="GG67" s="17">
        <v>3000</v>
      </c>
      <c r="GH67" s="17"/>
      <c r="GI67" s="17">
        <v>3000</v>
      </c>
      <c r="GJ67" s="17"/>
      <c r="GK67" s="17">
        <v>3000</v>
      </c>
      <c r="GL67" s="17">
        <v>3000</v>
      </c>
      <c r="GM67" s="17">
        <v>3000</v>
      </c>
      <c r="GN67" s="17">
        <v>3000</v>
      </c>
    </row>
    <row r="68" spans="1:196" ht="15.95" hidden="1" customHeight="1">
      <c r="A68" s="1"/>
      <c r="B68" s="245"/>
      <c r="C68" s="230"/>
      <c r="D68" s="127" t="s">
        <v>11</v>
      </c>
      <c r="E68" s="74"/>
      <c r="F68" s="74"/>
      <c r="G68" s="74"/>
      <c r="H68" s="74"/>
      <c r="I68" s="74"/>
      <c r="J68" s="74"/>
      <c r="K68" s="15"/>
      <c r="L68" s="18"/>
      <c r="M68" s="16">
        <v>1405</v>
      </c>
      <c r="N68" s="16">
        <v>1649</v>
      </c>
      <c r="O68" s="17"/>
      <c r="P68" s="16">
        <v>3045</v>
      </c>
      <c r="Q68" s="16">
        <v>1539</v>
      </c>
      <c r="R68" s="16">
        <v>2734</v>
      </c>
      <c r="S68" s="17"/>
      <c r="T68" s="17"/>
      <c r="U68" s="17"/>
      <c r="V68" s="16">
        <v>2650</v>
      </c>
      <c r="W68" s="16">
        <v>2981</v>
      </c>
      <c r="X68" s="65">
        <v>452</v>
      </c>
      <c r="Y68" s="16">
        <v>1278</v>
      </c>
      <c r="Z68" s="16">
        <v>1302</v>
      </c>
      <c r="AA68" s="16">
        <v>2305</v>
      </c>
      <c r="AB68" s="16">
        <v>3236</v>
      </c>
      <c r="AC68" s="17"/>
      <c r="AD68" s="17"/>
      <c r="AE68" s="65">
        <v>0</v>
      </c>
      <c r="AF68" s="65">
        <v>828</v>
      </c>
      <c r="AG68" s="65">
        <v>608</v>
      </c>
      <c r="AH68" s="16">
        <v>2825</v>
      </c>
      <c r="AI68" s="16">
        <v>3292</v>
      </c>
      <c r="AJ68" s="16">
        <v>837</v>
      </c>
      <c r="AK68" s="17"/>
      <c r="AL68" s="16">
        <v>1712</v>
      </c>
      <c r="AM68" s="16">
        <v>2191</v>
      </c>
      <c r="AN68" s="16">
        <v>2085</v>
      </c>
      <c r="AO68" s="16">
        <v>1048</v>
      </c>
      <c r="AP68" s="16">
        <v>628</v>
      </c>
      <c r="AQ68" s="16">
        <v>2481</v>
      </c>
      <c r="AR68" s="16">
        <v>2239</v>
      </c>
      <c r="AS68" s="16">
        <v>1512</v>
      </c>
      <c r="AT68" s="16">
        <v>3013</v>
      </c>
      <c r="AU68" s="16">
        <v>4511</v>
      </c>
      <c r="AV68" s="16">
        <v>2106</v>
      </c>
      <c r="AW68" s="65">
        <v>550</v>
      </c>
      <c r="AX68" s="17"/>
      <c r="AY68" s="65">
        <v>463</v>
      </c>
      <c r="AZ68" s="65">
        <v>868</v>
      </c>
      <c r="BA68" s="17"/>
      <c r="BB68" s="17"/>
      <c r="BC68" s="17"/>
      <c r="BD68" s="18"/>
      <c r="BE68" s="18"/>
      <c r="BF68" s="18"/>
      <c r="BG68" s="18"/>
      <c r="BH68" s="18"/>
      <c r="BI68" s="18"/>
      <c r="BJ68" s="18"/>
      <c r="BK68" s="18"/>
      <c r="BL68" s="18"/>
      <c r="BM68" s="65">
        <v>0</v>
      </c>
      <c r="BN68" s="16">
        <v>2260</v>
      </c>
      <c r="BO68" s="16">
        <v>2838</v>
      </c>
      <c r="BP68" s="65">
        <v>793</v>
      </c>
      <c r="BQ68" s="65">
        <v>0</v>
      </c>
      <c r="BR68" s="65">
        <v>0</v>
      </c>
      <c r="BS68" s="65">
        <v>0</v>
      </c>
      <c r="BT68" s="65">
        <v>0</v>
      </c>
      <c r="BU68" s="65">
        <v>748</v>
      </c>
      <c r="BV68" s="16">
        <v>2535</v>
      </c>
      <c r="BW68" s="16">
        <v>2560</v>
      </c>
      <c r="BX68" s="16">
        <v>3911</v>
      </c>
      <c r="BY68" s="17"/>
      <c r="BZ68" s="65">
        <v>1742</v>
      </c>
      <c r="CA68" s="65">
        <v>1343</v>
      </c>
      <c r="CB68" s="65">
        <v>976</v>
      </c>
      <c r="CC68" s="16">
        <v>2837</v>
      </c>
      <c r="CD68" s="16">
        <v>3011</v>
      </c>
      <c r="CE68" s="16">
        <v>3188</v>
      </c>
      <c r="CF68" s="16">
        <v>3466</v>
      </c>
      <c r="CG68" s="65">
        <v>1249</v>
      </c>
      <c r="CH68" s="65">
        <v>1277</v>
      </c>
      <c r="CI68" s="16">
        <v>2330</v>
      </c>
      <c r="CJ68" s="16">
        <v>2706</v>
      </c>
      <c r="CK68" s="16">
        <v>3297</v>
      </c>
      <c r="CL68" s="16">
        <v>3037</v>
      </c>
      <c r="CM68" s="16">
        <v>3010</v>
      </c>
      <c r="CN68" s="16">
        <v>2624</v>
      </c>
      <c r="CO68" s="16">
        <v>1968</v>
      </c>
      <c r="CP68" s="16">
        <v>2748</v>
      </c>
      <c r="CQ68" s="16">
        <v>1710</v>
      </c>
      <c r="CR68" s="16">
        <v>777</v>
      </c>
      <c r="CS68" s="17"/>
      <c r="CT68" s="17"/>
      <c r="CU68" s="17"/>
      <c r="CV68" s="16">
        <v>373</v>
      </c>
      <c r="CW68" s="16">
        <v>2413</v>
      </c>
      <c r="CX68" s="16">
        <v>2346</v>
      </c>
      <c r="CY68" s="65">
        <v>897</v>
      </c>
      <c r="CZ68" s="65">
        <v>0</v>
      </c>
      <c r="DA68" s="65">
        <v>571</v>
      </c>
      <c r="DB68" s="17"/>
      <c r="DC68" s="16">
        <v>2100</v>
      </c>
      <c r="DD68" s="16">
        <v>2709</v>
      </c>
      <c r="DE68" s="16">
        <v>3127</v>
      </c>
      <c r="DF68" s="65">
        <v>1480</v>
      </c>
      <c r="DG68" s="16">
        <v>3318</v>
      </c>
      <c r="DH68" s="16">
        <v>2930</v>
      </c>
      <c r="DI68" s="17"/>
      <c r="DJ68" s="16">
        <v>2807</v>
      </c>
      <c r="DK68" s="16">
        <v>3724</v>
      </c>
      <c r="DL68" s="16">
        <v>2925</v>
      </c>
      <c r="DM68" s="16">
        <v>1710</v>
      </c>
      <c r="DN68" s="16">
        <v>3705</v>
      </c>
      <c r="DO68" s="16">
        <v>1120</v>
      </c>
      <c r="DP68" s="17"/>
      <c r="DQ68" s="16">
        <v>2826</v>
      </c>
      <c r="DR68" s="16">
        <v>2672</v>
      </c>
      <c r="DS68" s="16">
        <v>1183</v>
      </c>
      <c r="DT68" s="17">
        <v>3000</v>
      </c>
      <c r="DU68" s="17">
        <v>3000</v>
      </c>
      <c r="DV68" s="189"/>
      <c r="DW68" s="18"/>
      <c r="DX68" s="189"/>
      <c r="DY68" s="17">
        <v>4500</v>
      </c>
      <c r="DZ68" s="189"/>
      <c r="EA68" s="18"/>
      <c r="EB68" s="18"/>
      <c r="EC68" s="17">
        <v>4500</v>
      </c>
      <c r="ED68" s="17">
        <v>4500</v>
      </c>
      <c r="EE68" s="17">
        <v>4500</v>
      </c>
      <c r="EF68" s="17">
        <v>4500</v>
      </c>
      <c r="EG68" s="17">
        <v>4500</v>
      </c>
      <c r="EH68" s="17">
        <v>4500</v>
      </c>
      <c r="EI68" s="17">
        <v>4500</v>
      </c>
      <c r="EJ68" s="17">
        <v>4500</v>
      </c>
      <c r="EK68" s="17">
        <v>4500</v>
      </c>
      <c r="EL68" s="17">
        <v>4500</v>
      </c>
      <c r="EM68" s="17"/>
      <c r="EN68" s="17">
        <v>3000</v>
      </c>
      <c r="EO68" s="17">
        <v>3000</v>
      </c>
      <c r="EP68" s="17">
        <v>3000</v>
      </c>
      <c r="EQ68" s="17">
        <v>3000</v>
      </c>
      <c r="ER68" s="17"/>
      <c r="ES68" s="17">
        <v>3000</v>
      </c>
      <c r="ET68" s="17"/>
      <c r="EU68" s="17">
        <v>3000</v>
      </c>
      <c r="EV68" s="17">
        <v>3000</v>
      </c>
      <c r="EW68" s="17">
        <v>3000</v>
      </c>
      <c r="EX68" s="17">
        <v>3000</v>
      </c>
      <c r="EY68" s="17"/>
      <c r="EZ68" s="17">
        <v>3000</v>
      </c>
      <c r="FA68" s="17"/>
      <c r="FB68" s="17">
        <v>3000</v>
      </c>
      <c r="FC68" s="17">
        <v>3000</v>
      </c>
      <c r="FD68" s="17">
        <v>3000</v>
      </c>
      <c r="FE68" s="17">
        <v>3000</v>
      </c>
      <c r="FF68" s="17"/>
      <c r="FG68" s="17">
        <v>3000</v>
      </c>
      <c r="FH68" s="17">
        <v>3000</v>
      </c>
      <c r="FI68" s="17">
        <v>3000</v>
      </c>
      <c r="FJ68" s="17">
        <v>3000</v>
      </c>
      <c r="FK68" s="17">
        <v>3000</v>
      </c>
      <c r="FL68" s="17">
        <v>3000</v>
      </c>
      <c r="FM68" s="17"/>
      <c r="FN68" s="17">
        <v>3000</v>
      </c>
      <c r="FO68" s="17">
        <v>3000</v>
      </c>
      <c r="FP68" s="17">
        <v>3000</v>
      </c>
      <c r="FQ68" s="17">
        <v>3000</v>
      </c>
      <c r="FR68" s="17">
        <v>3000</v>
      </c>
      <c r="FS68" s="17">
        <v>3000</v>
      </c>
      <c r="FT68" s="17"/>
      <c r="FU68" s="17">
        <v>3000</v>
      </c>
      <c r="FV68" s="17"/>
      <c r="FW68" s="17">
        <v>3000</v>
      </c>
      <c r="FX68" s="17">
        <v>3000</v>
      </c>
      <c r="FY68" s="17">
        <v>3000</v>
      </c>
      <c r="FZ68" s="17">
        <v>3000</v>
      </c>
      <c r="GA68" s="17"/>
      <c r="GB68" s="17">
        <v>3000</v>
      </c>
      <c r="GC68" s="17">
        <v>3000</v>
      </c>
      <c r="GD68" s="17">
        <v>3000</v>
      </c>
      <c r="GE68" s="17">
        <v>3000</v>
      </c>
      <c r="GF68" s="17">
        <v>3000</v>
      </c>
      <c r="GG68" s="17">
        <v>3000</v>
      </c>
      <c r="GH68" s="17"/>
      <c r="GI68" s="17">
        <v>3000</v>
      </c>
      <c r="GJ68" s="17"/>
      <c r="GK68" s="17">
        <v>3000</v>
      </c>
      <c r="GL68" s="17">
        <v>3000</v>
      </c>
      <c r="GM68" s="17">
        <v>3000</v>
      </c>
      <c r="GN68" s="17">
        <v>3000</v>
      </c>
    </row>
    <row r="69" spans="1:196" ht="15.95" hidden="1" customHeight="1">
      <c r="A69" s="1"/>
      <c r="B69" s="245"/>
      <c r="C69" s="231"/>
      <c r="D69" s="19" t="s">
        <v>19</v>
      </c>
      <c r="E69" s="75"/>
      <c r="F69" s="75"/>
      <c r="G69" s="75"/>
      <c r="H69" s="75"/>
      <c r="I69" s="75"/>
      <c r="J69" s="75"/>
      <c r="K69" s="15"/>
      <c r="L69" s="18">
        <v>0</v>
      </c>
      <c r="M69" s="16">
        <v>1405</v>
      </c>
      <c r="N69" s="16">
        <v>1649</v>
      </c>
      <c r="O69" s="17">
        <f>+O68*0.85</f>
        <v>0</v>
      </c>
      <c r="P69" s="16">
        <v>3045</v>
      </c>
      <c r="Q69" s="16">
        <v>1539</v>
      </c>
      <c r="R69" s="16">
        <v>2734</v>
      </c>
      <c r="S69" s="17">
        <f>+S68*0.85</f>
        <v>0</v>
      </c>
      <c r="T69" s="17">
        <f>+T68*0.85</f>
        <v>0</v>
      </c>
      <c r="U69" s="17"/>
      <c r="V69" s="16">
        <v>2650</v>
      </c>
      <c r="W69" s="16">
        <v>2981</v>
      </c>
      <c r="X69" s="65">
        <v>452</v>
      </c>
      <c r="Y69" s="16">
        <v>1278</v>
      </c>
      <c r="Z69" s="16">
        <v>1302</v>
      </c>
      <c r="AA69" s="16">
        <v>2305</v>
      </c>
      <c r="AB69" s="16">
        <v>3236</v>
      </c>
      <c r="AC69" s="17">
        <f>+AC68*0.85</f>
        <v>0</v>
      </c>
      <c r="AD69" s="17"/>
      <c r="AE69" s="65">
        <f>+AE68*0.85</f>
        <v>0</v>
      </c>
      <c r="AF69" s="65">
        <v>828</v>
      </c>
      <c r="AG69" s="65">
        <v>0</v>
      </c>
      <c r="AH69" s="17"/>
      <c r="AI69" s="16"/>
      <c r="AJ69" s="16">
        <v>3000</v>
      </c>
      <c r="AK69" s="17">
        <f>+AK68*0.85</f>
        <v>0</v>
      </c>
      <c r="AL69" s="17"/>
      <c r="AM69" s="17"/>
      <c r="AN69" s="65"/>
      <c r="AO69" s="16">
        <v>2797</v>
      </c>
      <c r="AP69" s="16"/>
      <c r="AQ69" s="16">
        <v>6000</v>
      </c>
      <c r="AR69" s="16">
        <v>3057</v>
      </c>
      <c r="AS69" s="16">
        <v>3220</v>
      </c>
      <c r="AT69" s="16">
        <v>2993</v>
      </c>
      <c r="AU69" s="16">
        <v>4943</v>
      </c>
      <c r="AV69" s="16">
        <v>4050</v>
      </c>
      <c r="AW69" s="16">
        <v>2398</v>
      </c>
      <c r="AX69" s="17">
        <f>+AX68*0.85</f>
        <v>0</v>
      </c>
      <c r="AY69" s="65">
        <v>0</v>
      </c>
      <c r="AZ69" s="65">
        <v>1331</v>
      </c>
      <c r="BA69" s="17">
        <f t="shared" ref="BA69:BL69" si="126">+BA68*0.85</f>
        <v>0</v>
      </c>
      <c r="BB69" s="17">
        <f t="shared" si="126"/>
        <v>0</v>
      </c>
      <c r="BC69" s="17">
        <f t="shared" si="126"/>
        <v>0</v>
      </c>
      <c r="BD69" s="18">
        <f t="shared" si="126"/>
        <v>0</v>
      </c>
      <c r="BE69" s="18">
        <f t="shared" si="126"/>
        <v>0</v>
      </c>
      <c r="BF69" s="18">
        <f t="shared" si="126"/>
        <v>0</v>
      </c>
      <c r="BG69" s="18">
        <f t="shared" si="126"/>
        <v>0</v>
      </c>
      <c r="BH69" s="18">
        <f t="shared" si="126"/>
        <v>0</v>
      </c>
      <c r="BI69" s="18">
        <f t="shared" si="126"/>
        <v>0</v>
      </c>
      <c r="BJ69" s="18">
        <f t="shared" si="126"/>
        <v>0</v>
      </c>
      <c r="BK69" s="18">
        <f t="shared" si="126"/>
        <v>0</v>
      </c>
      <c r="BL69" s="18">
        <f t="shared" si="126"/>
        <v>0</v>
      </c>
      <c r="BM69" s="65">
        <v>0</v>
      </c>
      <c r="BN69" s="16">
        <v>2260</v>
      </c>
      <c r="BO69" s="16">
        <v>2838</v>
      </c>
      <c r="BP69" s="65">
        <v>793</v>
      </c>
      <c r="BQ69" s="65">
        <v>0</v>
      </c>
      <c r="BR69" s="65">
        <v>0</v>
      </c>
      <c r="BS69" s="65">
        <v>0</v>
      </c>
      <c r="BT69" s="65">
        <f t="shared" ref="BT69:DB69" si="127">+BT68*0.85</f>
        <v>0</v>
      </c>
      <c r="BU69" s="65">
        <v>748</v>
      </c>
      <c r="BV69" s="16">
        <v>2535</v>
      </c>
      <c r="BW69" s="16">
        <v>2560</v>
      </c>
      <c r="BX69" s="16">
        <v>3911</v>
      </c>
      <c r="BY69" s="17">
        <f t="shared" si="127"/>
        <v>0</v>
      </c>
      <c r="BZ69" s="65">
        <v>1742</v>
      </c>
      <c r="CA69" s="65">
        <v>1343</v>
      </c>
      <c r="CB69" s="65">
        <v>976</v>
      </c>
      <c r="CC69" s="16">
        <v>2837</v>
      </c>
      <c r="CD69" s="16">
        <v>3011</v>
      </c>
      <c r="CE69" s="16">
        <v>3188</v>
      </c>
      <c r="CF69" s="16">
        <v>3466</v>
      </c>
      <c r="CG69" s="65">
        <v>1249</v>
      </c>
      <c r="CH69" s="65">
        <v>0</v>
      </c>
      <c r="CI69" s="16">
        <v>3607</v>
      </c>
      <c r="CJ69" s="16">
        <v>2706</v>
      </c>
      <c r="CK69" s="16">
        <v>3297</v>
      </c>
      <c r="CL69" s="16">
        <v>3037</v>
      </c>
      <c r="CM69" s="16">
        <v>3010</v>
      </c>
      <c r="CN69" s="16">
        <v>2624</v>
      </c>
      <c r="CO69" s="16">
        <v>1968</v>
      </c>
      <c r="CP69" s="16">
        <v>2748</v>
      </c>
      <c r="CQ69" s="16">
        <v>1710</v>
      </c>
      <c r="CR69" s="16">
        <v>777</v>
      </c>
      <c r="CS69" s="17">
        <f t="shared" si="127"/>
        <v>0</v>
      </c>
      <c r="CT69" s="17">
        <f t="shared" si="127"/>
        <v>0</v>
      </c>
      <c r="CU69" s="17">
        <f t="shared" si="127"/>
        <v>0</v>
      </c>
      <c r="CV69" s="16">
        <v>373</v>
      </c>
      <c r="CW69" s="16">
        <v>2413</v>
      </c>
      <c r="CX69" s="16">
        <v>2346</v>
      </c>
      <c r="CY69" s="65">
        <v>897</v>
      </c>
      <c r="CZ69" s="65">
        <f t="shared" si="127"/>
        <v>0</v>
      </c>
      <c r="DA69" s="65">
        <v>571</v>
      </c>
      <c r="DB69" s="17">
        <f t="shared" si="127"/>
        <v>0</v>
      </c>
      <c r="DC69" s="16">
        <v>2100</v>
      </c>
      <c r="DD69" s="16">
        <v>2709</v>
      </c>
      <c r="DE69" s="16">
        <v>3127</v>
      </c>
      <c r="DF69" s="65">
        <v>1480</v>
      </c>
      <c r="DG69" s="16">
        <v>3018</v>
      </c>
      <c r="DH69" s="16">
        <v>3000</v>
      </c>
      <c r="DI69" s="17">
        <f t="shared" ref="DI69" si="128">+DI68*0.85</f>
        <v>0</v>
      </c>
      <c r="DJ69" s="16">
        <v>3017</v>
      </c>
      <c r="DK69" s="16">
        <v>3024</v>
      </c>
      <c r="DL69" s="16">
        <v>3025</v>
      </c>
      <c r="DM69" s="16">
        <v>2310</v>
      </c>
      <c r="DN69" s="16">
        <v>0</v>
      </c>
      <c r="DO69" s="16">
        <v>1120</v>
      </c>
      <c r="DP69" s="17">
        <f t="shared" ref="DP69" si="129">+DP68*0.85</f>
        <v>0</v>
      </c>
      <c r="DQ69" s="16">
        <v>3500</v>
      </c>
      <c r="DR69" s="16">
        <v>3081</v>
      </c>
      <c r="DS69" s="16">
        <v>3900</v>
      </c>
      <c r="DT69" s="17">
        <f t="shared" ref="DT69:DW69" si="130">+DT68*0.85</f>
        <v>2550</v>
      </c>
      <c r="DU69" s="17">
        <f t="shared" si="130"/>
        <v>2550</v>
      </c>
      <c r="DV69" s="189">
        <f t="shared" si="130"/>
        <v>0</v>
      </c>
      <c r="DW69" s="18">
        <f t="shared" si="130"/>
        <v>0</v>
      </c>
      <c r="DX69" s="189">
        <f t="shared" ref="DX69:EJ69" si="131">+DX68*0.85</f>
        <v>0</v>
      </c>
      <c r="DY69" s="17">
        <f t="shared" si="131"/>
        <v>3825</v>
      </c>
      <c r="DZ69" s="189">
        <f t="shared" si="131"/>
        <v>0</v>
      </c>
      <c r="EA69" s="18"/>
      <c r="EB69" s="18"/>
      <c r="EC69" s="17">
        <f t="shared" si="131"/>
        <v>3825</v>
      </c>
      <c r="ED69" s="17">
        <f t="shared" si="131"/>
        <v>3825</v>
      </c>
      <c r="EE69" s="17">
        <f t="shared" si="131"/>
        <v>3825</v>
      </c>
      <c r="EF69" s="17">
        <f t="shared" si="131"/>
        <v>3825</v>
      </c>
      <c r="EG69" s="17">
        <f t="shared" si="131"/>
        <v>3825</v>
      </c>
      <c r="EH69" s="17">
        <f t="shared" si="131"/>
        <v>3825</v>
      </c>
      <c r="EI69" s="17">
        <f t="shared" si="131"/>
        <v>3825</v>
      </c>
      <c r="EJ69" s="17">
        <f t="shared" si="131"/>
        <v>3825</v>
      </c>
      <c r="EK69" s="17">
        <f t="shared" ref="EK69:FE69" si="132">+EK68*0.85</f>
        <v>3825</v>
      </c>
      <c r="EL69" s="17">
        <f t="shared" si="132"/>
        <v>3825</v>
      </c>
      <c r="EM69" s="17">
        <f t="shared" si="132"/>
        <v>0</v>
      </c>
      <c r="EN69" s="17">
        <f t="shared" si="132"/>
        <v>2550</v>
      </c>
      <c r="EO69" s="17">
        <f t="shared" si="132"/>
        <v>2550</v>
      </c>
      <c r="EP69" s="17">
        <f t="shared" si="132"/>
        <v>2550</v>
      </c>
      <c r="EQ69" s="17">
        <f t="shared" si="132"/>
        <v>2550</v>
      </c>
      <c r="ER69" s="17">
        <f t="shared" si="132"/>
        <v>0</v>
      </c>
      <c r="ES69" s="17">
        <f t="shared" si="132"/>
        <v>2550</v>
      </c>
      <c r="ET69" s="17">
        <f t="shared" si="132"/>
        <v>0</v>
      </c>
      <c r="EU69" s="17">
        <f t="shared" si="132"/>
        <v>2550</v>
      </c>
      <c r="EV69" s="17">
        <f t="shared" si="132"/>
        <v>2550</v>
      </c>
      <c r="EW69" s="17">
        <f t="shared" si="132"/>
        <v>2550</v>
      </c>
      <c r="EX69" s="17">
        <f t="shared" si="132"/>
        <v>2550</v>
      </c>
      <c r="EY69" s="17">
        <f t="shared" si="132"/>
        <v>0</v>
      </c>
      <c r="EZ69" s="17">
        <f t="shared" si="132"/>
        <v>2550</v>
      </c>
      <c r="FA69" s="17">
        <f t="shared" si="132"/>
        <v>0</v>
      </c>
      <c r="FB69" s="17">
        <f t="shared" si="132"/>
        <v>2550</v>
      </c>
      <c r="FC69" s="17">
        <f t="shared" si="132"/>
        <v>2550</v>
      </c>
      <c r="FD69" s="17">
        <f t="shared" si="132"/>
        <v>2550</v>
      </c>
      <c r="FE69" s="17">
        <f t="shared" si="132"/>
        <v>2550</v>
      </c>
      <c r="FF69" s="17">
        <f t="shared" ref="FF69:FL69" si="133">+FF68*0.85</f>
        <v>0</v>
      </c>
      <c r="FG69" s="17">
        <f t="shared" si="133"/>
        <v>2550</v>
      </c>
      <c r="FH69" s="17">
        <f t="shared" si="133"/>
        <v>2550</v>
      </c>
      <c r="FI69" s="17">
        <f t="shared" si="133"/>
        <v>2550</v>
      </c>
      <c r="FJ69" s="17">
        <f t="shared" si="133"/>
        <v>2550</v>
      </c>
      <c r="FK69" s="17">
        <f t="shared" si="133"/>
        <v>2550</v>
      </c>
      <c r="FL69" s="17">
        <f t="shared" si="133"/>
        <v>2550</v>
      </c>
      <c r="FM69" s="17">
        <f t="shared" ref="FM69:FS69" si="134">+FM68*0.85</f>
        <v>0</v>
      </c>
      <c r="FN69" s="17">
        <f t="shared" si="134"/>
        <v>2550</v>
      </c>
      <c r="FO69" s="17">
        <f t="shared" si="134"/>
        <v>2550</v>
      </c>
      <c r="FP69" s="17">
        <f t="shared" si="134"/>
        <v>2550</v>
      </c>
      <c r="FQ69" s="17">
        <f t="shared" si="134"/>
        <v>2550</v>
      </c>
      <c r="FR69" s="17">
        <f t="shared" si="134"/>
        <v>2550</v>
      </c>
      <c r="FS69" s="17">
        <f t="shared" si="134"/>
        <v>2550</v>
      </c>
      <c r="FT69" s="17">
        <f t="shared" ref="FT69:GN69" si="135">+FT68*0.85</f>
        <v>0</v>
      </c>
      <c r="FU69" s="17">
        <f t="shared" si="135"/>
        <v>2550</v>
      </c>
      <c r="FV69" s="17">
        <f t="shared" si="135"/>
        <v>0</v>
      </c>
      <c r="FW69" s="17">
        <f t="shared" si="135"/>
        <v>2550</v>
      </c>
      <c r="FX69" s="17">
        <f t="shared" si="135"/>
        <v>2550</v>
      </c>
      <c r="FY69" s="17">
        <f t="shared" si="135"/>
        <v>2550</v>
      </c>
      <c r="FZ69" s="17">
        <f t="shared" si="135"/>
        <v>2550</v>
      </c>
      <c r="GA69" s="17">
        <f t="shared" si="135"/>
        <v>0</v>
      </c>
      <c r="GB69" s="17">
        <f t="shared" si="135"/>
        <v>2550</v>
      </c>
      <c r="GC69" s="17">
        <f t="shared" si="135"/>
        <v>2550</v>
      </c>
      <c r="GD69" s="17">
        <f t="shared" si="135"/>
        <v>2550</v>
      </c>
      <c r="GE69" s="17">
        <f t="shared" si="135"/>
        <v>2550</v>
      </c>
      <c r="GF69" s="17">
        <f t="shared" si="135"/>
        <v>2550</v>
      </c>
      <c r="GG69" s="17">
        <f t="shared" si="135"/>
        <v>2550</v>
      </c>
      <c r="GH69" s="17">
        <f t="shared" si="135"/>
        <v>0</v>
      </c>
      <c r="GI69" s="17">
        <f t="shared" si="135"/>
        <v>2550</v>
      </c>
      <c r="GJ69" s="17">
        <f t="shared" si="135"/>
        <v>0</v>
      </c>
      <c r="GK69" s="17">
        <f t="shared" si="135"/>
        <v>2550</v>
      </c>
      <c r="GL69" s="17">
        <f t="shared" si="135"/>
        <v>2550</v>
      </c>
      <c r="GM69" s="17">
        <f t="shared" si="135"/>
        <v>2550</v>
      </c>
      <c r="GN69" s="17">
        <f t="shared" si="135"/>
        <v>2550</v>
      </c>
    </row>
    <row r="70" spans="1:196" ht="15.95" hidden="1" customHeight="1">
      <c r="A70" s="1"/>
      <c r="B70" s="245"/>
      <c r="C70" s="231" t="s">
        <v>13</v>
      </c>
      <c r="D70" s="38" t="s">
        <v>14</v>
      </c>
      <c r="E70" s="76"/>
      <c r="F70" s="76"/>
      <c r="G70" s="76"/>
      <c r="H70" s="76"/>
      <c r="I70" s="76"/>
      <c r="J70" s="76"/>
      <c r="K70" s="39"/>
      <c r="L70" s="108">
        <v>9666</v>
      </c>
      <c r="M70" s="40">
        <f>+L70+M63-M68</f>
        <v>11261</v>
      </c>
      <c r="N70" s="40">
        <f>+M70+N63-N68</f>
        <v>13232</v>
      </c>
      <c r="O70" s="40">
        <f>+N70+O63-O68+768</f>
        <v>14000</v>
      </c>
      <c r="P70" s="40">
        <f t="shared" ref="P70:U70" si="136">+O70+P63-P68</f>
        <v>10955</v>
      </c>
      <c r="Q70" s="40">
        <f t="shared" si="136"/>
        <v>9416</v>
      </c>
      <c r="R70" s="40">
        <f t="shared" si="136"/>
        <v>6682</v>
      </c>
      <c r="S70" s="40">
        <f t="shared" si="136"/>
        <v>6682</v>
      </c>
      <c r="T70" s="40">
        <f t="shared" si="136"/>
        <v>6682</v>
      </c>
      <c r="U70" s="40">
        <f t="shared" si="136"/>
        <v>6682</v>
      </c>
      <c r="V70" s="40">
        <f>+U70+V63-V68-1000</f>
        <v>3032</v>
      </c>
      <c r="W70" s="40">
        <f t="shared" ref="W70:CH70" si="137">+V70+W63-W68</f>
        <v>5451</v>
      </c>
      <c r="X70" s="40">
        <f t="shared" si="137"/>
        <v>10299</v>
      </c>
      <c r="Y70" s="40">
        <f t="shared" si="137"/>
        <v>9021</v>
      </c>
      <c r="Z70" s="40">
        <f t="shared" si="137"/>
        <v>7719</v>
      </c>
      <c r="AA70" s="40">
        <f t="shared" si="137"/>
        <v>5414</v>
      </c>
      <c r="AB70" s="40">
        <f t="shared" si="137"/>
        <v>2178</v>
      </c>
      <c r="AC70" s="40">
        <f t="shared" si="137"/>
        <v>2178</v>
      </c>
      <c r="AD70" s="40">
        <f t="shared" si="137"/>
        <v>5078</v>
      </c>
      <c r="AE70" s="40">
        <f t="shared" si="137"/>
        <v>10478</v>
      </c>
      <c r="AF70" s="40">
        <f t="shared" si="137"/>
        <v>15050</v>
      </c>
      <c r="AG70" s="40">
        <f t="shared" si="137"/>
        <v>14442</v>
      </c>
      <c r="AH70" s="40">
        <f t="shared" si="137"/>
        <v>11617</v>
      </c>
      <c r="AI70" s="40">
        <f t="shared" si="137"/>
        <v>8325</v>
      </c>
      <c r="AJ70" s="40">
        <f t="shared" si="137"/>
        <v>11888</v>
      </c>
      <c r="AK70" s="40">
        <f t="shared" si="137"/>
        <v>17288</v>
      </c>
      <c r="AL70" s="40">
        <f t="shared" si="137"/>
        <v>20876</v>
      </c>
      <c r="AM70" s="40">
        <f t="shared" si="137"/>
        <v>18685</v>
      </c>
      <c r="AN70" s="40">
        <f t="shared" si="137"/>
        <v>16600</v>
      </c>
      <c r="AO70" s="40">
        <f t="shared" si="137"/>
        <v>15552</v>
      </c>
      <c r="AP70" s="40">
        <f t="shared" si="137"/>
        <v>14924</v>
      </c>
      <c r="AQ70" s="40">
        <f t="shared" si="137"/>
        <v>15283</v>
      </c>
      <c r="AR70" s="40">
        <f t="shared" si="137"/>
        <v>18294</v>
      </c>
      <c r="AS70" s="40">
        <f t="shared" si="137"/>
        <v>22082</v>
      </c>
      <c r="AT70" s="40">
        <f>+AS70+AT63-AT68-3000</f>
        <v>20969</v>
      </c>
      <c r="AU70" s="40">
        <f t="shared" si="137"/>
        <v>16458</v>
      </c>
      <c r="AV70" s="40">
        <f t="shared" si="137"/>
        <v>14352</v>
      </c>
      <c r="AW70" s="40">
        <f t="shared" si="137"/>
        <v>13802</v>
      </c>
      <c r="AX70" s="40">
        <f>+AW70+AX63-AX68-6000</f>
        <v>7802</v>
      </c>
      <c r="AY70" s="40">
        <f t="shared" si="137"/>
        <v>11605</v>
      </c>
      <c r="AZ70" s="40">
        <f t="shared" si="137"/>
        <v>16237</v>
      </c>
      <c r="BA70" s="40">
        <f t="shared" si="137"/>
        <v>16237</v>
      </c>
      <c r="BB70" s="40">
        <f t="shared" si="137"/>
        <v>16237</v>
      </c>
      <c r="BC70" s="40">
        <f t="shared" si="137"/>
        <v>16237</v>
      </c>
      <c r="BD70" s="108">
        <f t="shared" si="137"/>
        <v>16237</v>
      </c>
      <c r="BE70" s="108">
        <f t="shared" si="137"/>
        <v>16237</v>
      </c>
      <c r="BF70" s="108">
        <f t="shared" si="137"/>
        <v>16237</v>
      </c>
      <c r="BG70" s="108">
        <f t="shared" si="137"/>
        <v>16237</v>
      </c>
      <c r="BH70" s="108">
        <f t="shared" si="137"/>
        <v>16237</v>
      </c>
      <c r="BI70" s="108">
        <f t="shared" si="137"/>
        <v>16237</v>
      </c>
      <c r="BJ70" s="108">
        <f t="shared" si="137"/>
        <v>16237</v>
      </c>
      <c r="BK70" s="108">
        <f t="shared" si="137"/>
        <v>16237</v>
      </c>
      <c r="BL70" s="108">
        <f t="shared" si="137"/>
        <v>16237</v>
      </c>
      <c r="BM70" s="40">
        <f t="shared" si="137"/>
        <v>16237</v>
      </c>
      <c r="BN70" s="40">
        <f t="shared" si="137"/>
        <v>13977</v>
      </c>
      <c r="BO70" s="40">
        <f t="shared" si="137"/>
        <v>11139</v>
      </c>
      <c r="BP70" s="40">
        <f t="shared" si="137"/>
        <v>12346</v>
      </c>
      <c r="BQ70" s="40">
        <f t="shared" si="137"/>
        <v>17346</v>
      </c>
      <c r="BR70" s="40">
        <f t="shared" si="137"/>
        <v>22806</v>
      </c>
      <c r="BS70" s="40">
        <f t="shared" si="137"/>
        <v>22806</v>
      </c>
      <c r="BT70" s="40">
        <f t="shared" si="137"/>
        <v>22806</v>
      </c>
      <c r="BU70" s="40">
        <f t="shared" si="137"/>
        <v>22058</v>
      </c>
      <c r="BV70" s="40">
        <f t="shared" si="137"/>
        <v>21873</v>
      </c>
      <c r="BW70" s="40">
        <f t="shared" si="137"/>
        <v>24113</v>
      </c>
      <c r="BX70" s="40">
        <f t="shared" si="137"/>
        <v>24602</v>
      </c>
      <c r="BY70" s="40">
        <f t="shared" si="137"/>
        <v>24602</v>
      </c>
      <c r="BZ70" s="40">
        <f>+BY70+BZ63-BZ68-2000</f>
        <v>20860</v>
      </c>
      <c r="CA70" s="40">
        <f t="shared" si="137"/>
        <v>19517</v>
      </c>
      <c r="CB70" s="40">
        <f t="shared" si="137"/>
        <v>18541</v>
      </c>
      <c r="CC70" s="40">
        <f t="shared" si="137"/>
        <v>15704</v>
      </c>
      <c r="CD70" s="40">
        <f t="shared" si="137"/>
        <v>12693</v>
      </c>
      <c r="CE70" s="40">
        <f t="shared" si="137"/>
        <v>11505</v>
      </c>
      <c r="CF70" s="40">
        <f t="shared" si="137"/>
        <v>12739</v>
      </c>
      <c r="CG70" s="40">
        <f>+CF70+CG63-CG68-3000</f>
        <v>13070</v>
      </c>
      <c r="CH70" s="40">
        <f t="shared" si="137"/>
        <v>11793</v>
      </c>
      <c r="CI70" s="40">
        <f t="shared" ref="CI70:DA70" si="138">+CH70+CI63-CI68</f>
        <v>9463</v>
      </c>
      <c r="CJ70" s="40">
        <f t="shared" si="138"/>
        <v>9957</v>
      </c>
      <c r="CK70" s="40">
        <f t="shared" si="138"/>
        <v>11960</v>
      </c>
      <c r="CL70" s="40">
        <f>+CK70+CL63-CL68+2000</f>
        <v>16023</v>
      </c>
      <c r="CM70" s="40">
        <f t="shared" si="138"/>
        <v>13013</v>
      </c>
      <c r="CN70" s="40">
        <f>+CM70+CN63-CN68-2400</f>
        <v>7989</v>
      </c>
      <c r="CO70" s="40">
        <f t="shared" si="138"/>
        <v>6021</v>
      </c>
      <c r="CP70" s="40">
        <f t="shared" si="138"/>
        <v>3273</v>
      </c>
      <c r="CQ70" s="40">
        <f t="shared" si="138"/>
        <v>1563</v>
      </c>
      <c r="CR70" s="40">
        <f t="shared" si="138"/>
        <v>786</v>
      </c>
      <c r="CS70" s="40">
        <f t="shared" si="138"/>
        <v>786</v>
      </c>
      <c r="CT70" s="40">
        <f t="shared" si="138"/>
        <v>786</v>
      </c>
      <c r="CU70" s="40">
        <f t="shared" si="138"/>
        <v>786</v>
      </c>
      <c r="CV70" s="40">
        <f t="shared" si="138"/>
        <v>4113</v>
      </c>
      <c r="CW70" s="40">
        <f t="shared" si="138"/>
        <v>6550</v>
      </c>
      <c r="CX70" s="40">
        <f t="shared" si="138"/>
        <v>9054</v>
      </c>
      <c r="CY70" s="40">
        <f t="shared" si="138"/>
        <v>12407</v>
      </c>
      <c r="CZ70" s="40">
        <f t="shared" si="138"/>
        <v>16807</v>
      </c>
      <c r="DA70" s="40">
        <f t="shared" si="138"/>
        <v>20936</v>
      </c>
      <c r="DB70" s="40">
        <f>+DA70+DB63-DB68-3000</f>
        <v>17936</v>
      </c>
      <c r="DC70" s="40">
        <f t="shared" ref="DC70:EH70" si="139">+DB70+DC63-DC68</f>
        <v>15836</v>
      </c>
      <c r="DD70" s="40">
        <f t="shared" si="139"/>
        <v>13127</v>
      </c>
      <c r="DE70" s="40">
        <f t="shared" si="139"/>
        <v>10000</v>
      </c>
      <c r="DF70" s="40">
        <f t="shared" si="139"/>
        <v>12620</v>
      </c>
      <c r="DG70" s="40">
        <f t="shared" si="139"/>
        <v>13802</v>
      </c>
      <c r="DH70" s="40">
        <f t="shared" si="139"/>
        <v>10872</v>
      </c>
      <c r="DI70" s="40">
        <f t="shared" si="139"/>
        <v>10872</v>
      </c>
      <c r="DJ70" s="40">
        <f t="shared" si="139"/>
        <v>8065</v>
      </c>
      <c r="DK70" s="40">
        <f t="shared" si="139"/>
        <v>4341</v>
      </c>
      <c r="DL70" s="40">
        <f t="shared" si="139"/>
        <v>4716</v>
      </c>
      <c r="DM70" s="40">
        <f t="shared" si="139"/>
        <v>8406</v>
      </c>
      <c r="DN70" s="40">
        <f t="shared" si="139"/>
        <v>7151</v>
      </c>
      <c r="DO70" s="40">
        <f t="shared" si="139"/>
        <v>6031</v>
      </c>
      <c r="DP70" s="40">
        <f t="shared" si="139"/>
        <v>6031</v>
      </c>
      <c r="DQ70" s="40">
        <f t="shared" si="139"/>
        <v>3205</v>
      </c>
      <c r="DR70" s="40">
        <f t="shared" si="139"/>
        <v>2133</v>
      </c>
      <c r="DS70" s="40">
        <f t="shared" si="139"/>
        <v>5450</v>
      </c>
      <c r="DT70" s="40">
        <f t="shared" si="139"/>
        <v>7850</v>
      </c>
      <c r="DU70" s="40">
        <f t="shared" si="139"/>
        <v>10250</v>
      </c>
      <c r="DV70" s="190">
        <f t="shared" si="139"/>
        <v>12750</v>
      </c>
      <c r="DW70" s="108">
        <f t="shared" si="139"/>
        <v>12750</v>
      </c>
      <c r="DX70" s="190">
        <f t="shared" si="139"/>
        <v>15250</v>
      </c>
      <c r="DY70" s="40">
        <f t="shared" si="139"/>
        <v>16150</v>
      </c>
      <c r="DZ70" s="190">
        <f t="shared" si="139"/>
        <v>18650</v>
      </c>
      <c r="EA70" s="108">
        <f t="shared" si="139"/>
        <v>18650</v>
      </c>
      <c r="EB70" s="108">
        <f t="shared" si="139"/>
        <v>18650</v>
      </c>
      <c r="EC70" s="40">
        <f t="shared" si="139"/>
        <v>19550</v>
      </c>
      <c r="ED70" s="40">
        <f t="shared" si="139"/>
        <v>20450</v>
      </c>
      <c r="EE70" s="40">
        <f t="shared" si="139"/>
        <v>21350</v>
      </c>
      <c r="EF70" s="40">
        <f t="shared" si="139"/>
        <v>22250</v>
      </c>
      <c r="EG70" s="40">
        <f t="shared" si="139"/>
        <v>23150</v>
      </c>
      <c r="EH70" s="40">
        <f t="shared" si="139"/>
        <v>24050</v>
      </c>
      <c r="EI70" s="40">
        <f t="shared" ref="EI70:FN70" si="140">+EH70+EI63-EI68</f>
        <v>24950</v>
      </c>
      <c r="EJ70" s="40">
        <f t="shared" si="140"/>
        <v>25850</v>
      </c>
      <c r="EK70" s="40">
        <f t="shared" si="140"/>
        <v>26750</v>
      </c>
      <c r="EL70" s="40">
        <f t="shared" si="140"/>
        <v>27650</v>
      </c>
      <c r="EM70" s="40">
        <f t="shared" si="140"/>
        <v>27650</v>
      </c>
      <c r="EN70" s="40">
        <f t="shared" si="140"/>
        <v>30050</v>
      </c>
      <c r="EO70" s="40">
        <f t="shared" si="140"/>
        <v>32450</v>
      </c>
      <c r="EP70" s="40">
        <f t="shared" si="140"/>
        <v>34850</v>
      </c>
      <c r="EQ70" s="40">
        <f t="shared" si="140"/>
        <v>31850</v>
      </c>
      <c r="ER70" s="40">
        <f t="shared" si="140"/>
        <v>31850</v>
      </c>
      <c r="ES70" s="40">
        <f t="shared" si="140"/>
        <v>28850</v>
      </c>
      <c r="ET70" s="40">
        <f t="shared" si="140"/>
        <v>28850</v>
      </c>
      <c r="EU70" s="40">
        <f t="shared" si="140"/>
        <v>31250</v>
      </c>
      <c r="EV70" s="40">
        <f t="shared" si="140"/>
        <v>33650</v>
      </c>
      <c r="EW70" s="40">
        <f t="shared" si="140"/>
        <v>36050</v>
      </c>
      <c r="EX70" s="40">
        <f t="shared" si="140"/>
        <v>33050</v>
      </c>
      <c r="EY70" s="40">
        <f t="shared" si="140"/>
        <v>33050</v>
      </c>
      <c r="EZ70" s="40">
        <f t="shared" si="140"/>
        <v>30050</v>
      </c>
      <c r="FA70" s="40">
        <f t="shared" si="140"/>
        <v>30050</v>
      </c>
      <c r="FB70" s="40">
        <f t="shared" si="140"/>
        <v>32450</v>
      </c>
      <c r="FC70" s="40">
        <f t="shared" si="140"/>
        <v>34850</v>
      </c>
      <c r="FD70" s="40">
        <f t="shared" si="140"/>
        <v>37250</v>
      </c>
      <c r="FE70" s="40">
        <f t="shared" si="140"/>
        <v>34250</v>
      </c>
      <c r="FF70" s="40">
        <f t="shared" si="140"/>
        <v>34250</v>
      </c>
      <c r="FG70" s="40">
        <f t="shared" si="140"/>
        <v>31250</v>
      </c>
      <c r="FH70" s="40">
        <f t="shared" si="140"/>
        <v>28250</v>
      </c>
      <c r="FI70" s="40">
        <f t="shared" si="140"/>
        <v>30650</v>
      </c>
      <c r="FJ70" s="40">
        <f t="shared" si="140"/>
        <v>33050</v>
      </c>
      <c r="FK70" s="40">
        <f t="shared" si="140"/>
        <v>35450</v>
      </c>
      <c r="FL70" s="40">
        <f t="shared" si="140"/>
        <v>32450</v>
      </c>
      <c r="FM70" s="40">
        <f t="shared" si="140"/>
        <v>32450</v>
      </c>
      <c r="FN70" s="40">
        <f t="shared" si="140"/>
        <v>29450</v>
      </c>
      <c r="FO70" s="40">
        <f t="shared" ref="FO70:GN70" si="141">+FN70+FO63-FO68</f>
        <v>26450</v>
      </c>
      <c r="FP70" s="40">
        <f t="shared" si="141"/>
        <v>28850</v>
      </c>
      <c r="FQ70" s="40">
        <f t="shared" si="141"/>
        <v>31250</v>
      </c>
      <c r="FR70" s="40">
        <f t="shared" si="141"/>
        <v>33650</v>
      </c>
      <c r="FS70" s="40">
        <f t="shared" si="141"/>
        <v>30650</v>
      </c>
      <c r="FT70" s="40">
        <f t="shared" si="141"/>
        <v>30650</v>
      </c>
      <c r="FU70" s="40">
        <f t="shared" si="141"/>
        <v>27650</v>
      </c>
      <c r="FV70" s="40">
        <f t="shared" si="141"/>
        <v>27650</v>
      </c>
      <c r="FW70" s="40">
        <f t="shared" si="141"/>
        <v>30050</v>
      </c>
      <c r="FX70" s="40">
        <f t="shared" si="141"/>
        <v>32450</v>
      </c>
      <c r="FY70" s="40">
        <f t="shared" si="141"/>
        <v>34850</v>
      </c>
      <c r="FZ70" s="40">
        <f t="shared" si="141"/>
        <v>31850</v>
      </c>
      <c r="GA70" s="40">
        <f t="shared" si="141"/>
        <v>31850</v>
      </c>
      <c r="GB70" s="40">
        <f t="shared" si="141"/>
        <v>28850</v>
      </c>
      <c r="GC70" s="40">
        <f t="shared" si="141"/>
        <v>25850</v>
      </c>
      <c r="GD70" s="40">
        <f t="shared" si="141"/>
        <v>28250</v>
      </c>
      <c r="GE70" s="40">
        <f t="shared" si="141"/>
        <v>30650</v>
      </c>
      <c r="GF70" s="40">
        <f t="shared" si="141"/>
        <v>33050</v>
      </c>
      <c r="GG70" s="40">
        <f t="shared" si="141"/>
        <v>30050</v>
      </c>
      <c r="GH70" s="40">
        <f t="shared" si="141"/>
        <v>30050</v>
      </c>
      <c r="GI70" s="40">
        <f t="shared" si="141"/>
        <v>27050</v>
      </c>
      <c r="GJ70" s="40">
        <f t="shared" si="141"/>
        <v>27050</v>
      </c>
      <c r="GK70" s="40">
        <f t="shared" si="141"/>
        <v>29450</v>
      </c>
      <c r="GL70" s="40">
        <f t="shared" si="141"/>
        <v>31850</v>
      </c>
      <c r="GM70" s="40">
        <f t="shared" si="141"/>
        <v>34250</v>
      </c>
      <c r="GN70" s="40">
        <f t="shared" si="141"/>
        <v>31250</v>
      </c>
    </row>
    <row r="71" spans="1:196" ht="15.95" hidden="1" customHeight="1">
      <c r="A71" s="1"/>
      <c r="B71" s="245"/>
      <c r="C71" s="231"/>
      <c r="D71" s="19" t="s">
        <v>15</v>
      </c>
      <c r="E71" s="77"/>
      <c r="F71" s="77"/>
      <c r="G71" s="77"/>
      <c r="H71" s="77"/>
      <c r="I71" s="77"/>
      <c r="J71" s="77"/>
      <c r="K71" s="20"/>
      <c r="L71" s="22">
        <v>40529</v>
      </c>
      <c r="M71" s="21">
        <f t="shared" ref="M71:AR71" si="142">+L71+M69-M74-M72</f>
        <v>41934</v>
      </c>
      <c r="N71" s="21">
        <f t="shared" si="142"/>
        <v>43583</v>
      </c>
      <c r="O71" s="21">
        <f t="shared" si="142"/>
        <v>43583</v>
      </c>
      <c r="P71" s="21">
        <f t="shared" si="142"/>
        <v>46628</v>
      </c>
      <c r="Q71" s="21">
        <f t="shared" si="142"/>
        <v>48167</v>
      </c>
      <c r="R71" s="21">
        <f t="shared" si="142"/>
        <v>50901</v>
      </c>
      <c r="S71" s="21">
        <f t="shared" si="142"/>
        <v>50901</v>
      </c>
      <c r="T71" s="21">
        <f t="shared" si="142"/>
        <v>50901</v>
      </c>
      <c r="U71" s="21">
        <f t="shared" si="142"/>
        <v>50901</v>
      </c>
      <c r="V71" s="21">
        <f>+U71+V69-V74-V72</f>
        <v>53551</v>
      </c>
      <c r="W71" s="21">
        <f t="shared" si="142"/>
        <v>54612</v>
      </c>
      <c r="X71" s="21">
        <f t="shared" si="142"/>
        <v>55064</v>
      </c>
      <c r="Y71" s="21">
        <f t="shared" si="142"/>
        <v>56342</v>
      </c>
      <c r="Z71" s="21">
        <f t="shared" si="142"/>
        <v>57644</v>
      </c>
      <c r="AA71" s="21">
        <f t="shared" si="142"/>
        <v>59949</v>
      </c>
      <c r="AB71" s="21">
        <f t="shared" si="142"/>
        <v>63185</v>
      </c>
      <c r="AC71" s="21">
        <f t="shared" si="142"/>
        <v>63185</v>
      </c>
      <c r="AD71" s="21">
        <f t="shared" si="142"/>
        <v>17105</v>
      </c>
      <c r="AE71" s="21">
        <f t="shared" si="142"/>
        <v>17105</v>
      </c>
      <c r="AF71" s="21">
        <f t="shared" si="142"/>
        <v>17933</v>
      </c>
      <c r="AG71" s="21">
        <f>+AF71+AG69-AG74-AG72</f>
        <v>17933</v>
      </c>
      <c r="AH71" s="21">
        <f t="shared" si="142"/>
        <v>17933</v>
      </c>
      <c r="AI71" s="21">
        <f t="shared" si="142"/>
        <v>17933</v>
      </c>
      <c r="AJ71" s="21">
        <f t="shared" si="142"/>
        <v>20933</v>
      </c>
      <c r="AK71" s="21">
        <f t="shared" si="142"/>
        <v>19013</v>
      </c>
      <c r="AL71" s="21">
        <f t="shared" si="142"/>
        <v>19013</v>
      </c>
      <c r="AM71" s="21">
        <f t="shared" si="142"/>
        <v>19013</v>
      </c>
      <c r="AN71" s="21">
        <f t="shared" si="142"/>
        <v>19013</v>
      </c>
      <c r="AO71" s="21">
        <f t="shared" si="142"/>
        <v>21810</v>
      </c>
      <c r="AP71" s="21">
        <f t="shared" si="142"/>
        <v>21810</v>
      </c>
      <c r="AQ71" s="21">
        <f t="shared" si="142"/>
        <v>27810</v>
      </c>
      <c r="AR71" s="21">
        <f t="shared" si="142"/>
        <v>30867</v>
      </c>
      <c r="AS71" s="21">
        <f t="shared" ref="AS71:CF71" si="143">+AR71+AS69-AS74-AS72</f>
        <v>34087</v>
      </c>
      <c r="AT71" s="21">
        <f t="shared" si="143"/>
        <v>37080</v>
      </c>
      <c r="AU71" s="21">
        <f t="shared" si="143"/>
        <v>42023</v>
      </c>
      <c r="AV71" s="21">
        <f t="shared" si="143"/>
        <v>46073</v>
      </c>
      <c r="AW71" s="21">
        <f t="shared" si="143"/>
        <v>48471</v>
      </c>
      <c r="AX71" s="21">
        <f>+AW71+AX69-AX74-AX72-2000</f>
        <v>46471</v>
      </c>
      <c r="AY71" s="21">
        <f t="shared" si="143"/>
        <v>46471</v>
      </c>
      <c r="AZ71" s="21">
        <f t="shared" si="143"/>
        <v>47802</v>
      </c>
      <c r="BA71" s="21">
        <f t="shared" si="143"/>
        <v>47802</v>
      </c>
      <c r="BB71" s="21">
        <f>+BA71+BB69-BB74-BB72</f>
        <v>3642</v>
      </c>
      <c r="BC71" s="21">
        <f t="shared" si="143"/>
        <v>3642</v>
      </c>
      <c r="BD71" s="22">
        <f t="shared" si="143"/>
        <v>3642</v>
      </c>
      <c r="BE71" s="22">
        <f t="shared" si="143"/>
        <v>3642</v>
      </c>
      <c r="BF71" s="22">
        <f t="shared" si="143"/>
        <v>3642</v>
      </c>
      <c r="BG71" s="22">
        <f t="shared" si="143"/>
        <v>3642</v>
      </c>
      <c r="BH71" s="22">
        <f t="shared" si="143"/>
        <v>3642</v>
      </c>
      <c r="BI71" s="22">
        <f t="shared" si="143"/>
        <v>3642</v>
      </c>
      <c r="BJ71" s="22">
        <f t="shared" si="143"/>
        <v>3642</v>
      </c>
      <c r="BK71" s="22">
        <f t="shared" si="143"/>
        <v>3642</v>
      </c>
      <c r="BL71" s="22">
        <f t="shared" si="143"/>
        <v>3642</v>
      </c>
      <c r="BM71" s="21">
        <f t="shared" si="143"/>
        <v>3642</v>
      </c>
      <c r="BN71" s="21">
        <f t="shared" si="143"/>
        <v>5902</v>
      </c>
      <c r="BO71" s="21">
        <f t="shared" si="143"/>
        <v>8740</v>
      </c>
      <c r="BP71" s="21">
        <f t="shared" si="143"/>
        <v>9533</v>
      </c>
      <c r="BQ71" s="21">
        <f t="shared" si="143"/>
        <v>9533</v>
      </c>
      <c r="BR71" s="21">
        <f t="shared" si="143"/>
        <v>9533</v>
      </c>
      <c r="BS71" s="21">
        <f>+BR71+BS69-BS74-BS72+2000</f>
        <v>11533</v>
      </c>
      <c r="BT71" s="21">
        <f t="shared" si="143"/>
        <v>7693</v>
      </c>
      <c r="BU71" s="21">
        <f t="shared" si="143"/>
        <v>8441</v>
      </c>
      <c r="BV71" s="21">
        <f t="shared" si="143"/>
        <v>10976</v>
      </c>
      <c r="BW71" s="21">
        <f t="shared" si="143"/>
        <v>13536</v>
      </c>
      <c r="BX71" s="21">
        <f t="shared" si="143"/>
        <v>17447</v>
      </c>
      <c r="BY71" s="21">
        <f t="shared" si="143"/>
        <v>17447</v>
      </c>
      <c r="BZ71" s="21">
        <f t="shared" si="143"/>
        <v>19189</v>
      </c>
      <c r="CA71" s="21">
        <f t="shared" si="143"/>
        <v>20532</v>
      </c>
      <c r="CB71" s="21">
        <f t="shared" si="143"/>
        <v>21508</v>
      </c>
      <c r="CC71" s="21">
        <f t="shared" si="143"/>
        <v>24345</v>
      </c>
      <c r="CD71" s="21">
        <f t="shared" si="143"/>
        <v>27356</v>
      </c>
      <c r="CE71" s="21">
        <f t="shared" si="143"/>
        <v>30544</v>
      </c>
      <c r="CF71" s="21">
        <f t="shared" si="143"/>
        <v>34010</v>
      </c>
      <c r="CG71" s="21">
        <f>+CF71+CG69-CG74-CG72-CG73</f>
        <v>35259</v>
      </c>
      <c r="CH71" s="21">
        <f t="shared" ref="CH71:ES71" si="144">+CG71+CH69-CH74-CH72-CH73</f>
        <v>31419</v>
      </c>
      <c r="CI71" s="21">
        <f t="shared" si="144"/>
        <v>35026</v>
      </c>
      <c r="CJ71" s="21">
        <f t="shared" si="144"/>
        <v>37732</v>
      </c>
      <c r="CK71" s="21">
        <f t="shared" si="144"/>
        <v>41029</v>
      </c>
      <c r="CL71" s="21">
        <f t="shared" si="144"/>
        <v>44066</v>
      </c>
      <c r="CM71" s="21">
        <f t="shared" si="144"/>
        <v>47076</v>
      </c>
      <c r="CN71" s="21">
        <f>+CM71+CN69-CN74-CN72-CN73</f>
        <v>49700</v>
      </c>
      <c r="CO71" s="21">
        <f t="shared" si="144"/>
        <v>47828</v>
      </c>
      <c r="CP71" s="21">
        <f t="shared" si="144"/>
        <v>50576</v>
      </c>
      <c r="CQ71" s="21">
        <f t="shared" si="144"/>
        <v>52286</v>
      </c>
      <c r="CR71" s="21">
        <f t="shared" si="144"/>
        <v>53063</v>
      </c>
      <c r="CS71" s="21">
        <f t="shared" si="144"/>
        <v>53063</v>
      </c>
      <c r="CT71" s="21">
        <f t="shared" si="144"/>
        <v>53063</v>
      </c>
      <c r="CU71" s="21">
        <f>+CT71+CU69-CU74-CU72-CU73-1000</f>
        <v>52063</v>
      </c>
      <c r="CV71" s="21">
        <f t="shared" si="144"/>
        <v>52436</v>
      </c>
      <c r="CW71" s="21">
        <f t="shared" si="144"/>
        <v>10689</v>
      </c>
      <c r="CX71" s="21">
        <f t="shared" si="144"/>
        <v>13035</v>
      </c>
      <c r="CY71" s="21">
        <f t="shared" si="144"/>
        <v>13932</v>
      </c>
      <c r="CZ71" s="21">
        <f t="shared" si="144"/>
        <v>13932</v>
      </c>
      <c r="DA71" s="21">
        <f t="shared" si="144"/>
        <v>14503</v>
      </c>
      <c r="DB71" s="21">
        <f t="shared" si="144"/>
        <v>14503</v>
      </c>
      <c r="DC71" s="21">
        <f t="shared" si="144"/>
        <v>14683</v>
      </c>
      <c r="DD71" s="21">
        <f t="shared" si="144"/>
        <v>17392</v>
      </c>
      <c r="DE71" s="21">
        <f t="shared" si="144"/>
        <v>20519</v>
      </c>
      <c r="DF71" s="21">
        <f t="shared" si="144"/>
        <v>21999</v>
      </c>
      <c r="DG71" s="21">
        <f t="shared" si="144"/>
        <v>25017</v>
      </c>
      <c r="DH71" s="21">
        <f t="shared" si="144"/>
        <v>28017</v>
      </c>
      <c r="DI71" s="21">
        <f>+DH71+DI69-DI74-DI72-DI73-1000</f>
        <v>27017</v>
      </c>
      <c r="DJ71" s="21">
        <f t="shared" si="144"/>
        <v>26194</v>
      </c>
      <c r="DK71" s="21">
        <f t="shared" si="144"/>
        <v>29218</v>
      </c>
      <c r="DL71" s="21">
        <f t="shared" si="144"/>
        <v>32243</v>
      </c>
      <c r="DM71" s="21">
        <f t="shared" si="144"/>
        <v>34553</v>
      </c>
      <c r="DN71" s="21">
        <f t="shared" si="144"/>
        <v>34553</v>
      </c>
      <c r="DO71" s="21">
        <f t="shared" si="144"/>
        <v>35673</v>
      </c>
      <c r="DP71" s="21">
        <f t="shared" si="144"/>
        <v>35673</v>
      </c>
      <c r="DQ71" s="21">
        <f t="shared" si="144"/>
        <v>39173</v>
      </c>
      <c r="DR71" s="21">
        <f>+DQ71+DR69-DR74-DR72-DR73</f>
        <v>42254</v>
      </c>
      <c r="DS71" s="21">
        <f t="shared" si="144"/>
        <v>20154</v>
      </c>
      <c r="DT71" s="21">
        <f t="shared" si="144"/>
        <v>22704</v>
      </c>
      <c r="DU71" s="21">
        <f t="shared" si="144"/>
        <v>25254</v>
      </c>
      <c r="DV71" s="191">
        <f t="shared" si="144"/>
        <v>25254</v>
      </c>
      <c r="DW71" s="22">
        <f t="shared" si="144"/>
        <v>25254</v>
      </c>
      <c r="DX71" s="191">
        <f t="shared" si="144"/>
        <v>25254</v>
      </c>
      <c r="DY71" s="21">
        <f t="shared" si="144"/>
        <v>27159</v>
      </c>
      <c r="DZ71" s="191">
        <f t="shared" si="144"/>
        <v>27159</v>
      </c>
      <c r="EA71" s="22">
        <f t="shared" si="144"/>
        <v>27159</v>
      </c>
      <c r="EB71" s="22">
        <f t="shared" si="144"/>
        <v>27159</v>
      </c>
      <c r="EC71" s="21">
        <f t="shared" si="144"/>
        <v>30984</v>
      </c>
      <c r="ED71" s="21">
        <f t="shared" si="144"/>
        <v>34809</v>
      </c>
      <c r="EE71" s="21">
        <f t="shared" si="144"/>
        <v>36714</v>
      </c>
      <c r="EF71" s="21">
        <f t="shared" si="144"/>
        <v>40539</v>
      </c>
      <c r="EG71" s="21">
        <f t="shared" si="144"/>
        <v>44364</v>
      </c>
      <c r="EH71" s="21">
        <f t="shared" si="144"/>
        <v>48189</v>
      </c>
      <c r="EI71" s="21">
        <f t="shared" si="144"/>
        <v>52014</v>
      </c>
      <c r="EJ71" s="21">
        <f t="shared" si="144"/>
        <v>55839</v>
      </c>
      <c r="EK71" s="21">
        <f t="shared" si="144"/>
        <v>59664</v>
      </c>
      <c r="EL71" s="21">
        <f t="shared" si="144"/>
        <v>63489</v>
      </c>
      <c r="EM71" s="21">
        <f t="shared" si="144"/>
        <v>5889</v>
      </c>
      <c r="EN71" s="21">
        <f t="shared" si="144"/>
        <v>8439</v>
      </c>
      <c r="EO71" s="21">
        <f t="shared" si="144"/>
        <v>10989</v>
      </c>
      <c r="EP71" s="21">
        <f t="shared" si="144"/>
        <v>13539</v>
      </c>
      <c r="EQ71" s="21">
        <f t="shared" si="144"/>
        <v>16089</v>
      </c>
      <c r="ER71" s="21">
        <f t="shared" si="144"/>
        <v>16089</v>
      </c>
      <c r="ES71" s="21">
        <f t="shared" si="144"/>
        <v>16719</v>
      </c>
      <c r="ET71" s="21">
        <f t="shared" ref="ET71:FE71" si="145">+ES71+ET69-ET74-ET72-ET73</f>
        <v>16719</v>
      </c>
      <c r="EU71" s="21">
        <f t="shared" si="145"/>
        <v>19269</v>
      </c>
      <c r="EV71" s="21">
        <f t="shared" si="145"/>
        <v>21819</v>
      </c>
      <c r="EW71" s="21">
        <f t="shared" si="145"/>
        <v>24369</v>
      </c>
      <c r="EX71" s="21">
        <f t="shared" si="145"/>
        <v>26919</v>
      </c>
      <c r="EY71" s="21">
        <f t="shared" si="145"/>
        <v>26919</v>
      </c>
      <c r="EZ71" s="21">
        <f t="shared" si="145"/>
        <v>27549</v>
      </c>
      <c r="FA71" s="21">
        <f t="shared" si="145"/>
        <v>27549</v>
      </c>
      <c r="FB71" s="21">
        <f t="shared" si="145"/>
        <v>30099</v>
      </c>
      <c r="FC71" s="21">
        <f t="shared" si="145"/>
        <v>32649</v>
      </c>
      <c r="FD71" s="21">
        <f t="shared" si="145"/>
        <v>35199</v>
      </c>
      <c r="FE71" s="21">
        <f t="shared" si="145"/>
        <v>37749</v>
      </c>
      <c r="FF71" s="21">
        <f t="shared" ref="FF71:GN71" si="146">+FE71+FF69-FF74-FF72-FF73</f>
        <v>37749</v>
      </c>
      <c r="FG71" s="21">
        <f t="shared" si="146"/>
        <v>38379</v>
      </c>
      <c r="FH71" s="21">
        <f t="shared" si="146"/>
        <v>40929</v>
      </c>
      <c r="FI71" s="21">
        <f t="shared" si="146"/>
        <v>43479</v>
      </c>
      <c r="FJ71" s="21">
        <f t="shared" si="146"/>
        <v>46029</v>
      </c>
      <c r="FK71" s="21">
        <f t="shared" si="146"/>
        <v>48579</v>
      </c>
      <c r="FL71" s="21">
        <f t="shared" si="146"/>
        <v>51129</v>
      </c>
      <c r="FM71" s="21">
        <f t="shared" si="146"/>
        <v>51129</v>
      </c>
      <c r="FN71" s="21">
        <f t="shared" si="146"/>
        <v>51759</v>
      </c>
      <c r="FO71" s="21">
        <f t="shared" si="146"/>
        <v>54309</v>
      </c>
      <c r="FP71" s="21">
        <f t="shared" si="146"/>
        <v>12699</v>
      </c>
      <c r="FQ71" s="21">
        <f t="shared" si="146"/>
        <v>15249</v>
      </c>
      <c r="FR71" s="21">
        <f t="shared" si="146"/>
        <v>17799</v>
      </c>
      <c r="FS71" s="21">
        <f t="shared" si="146"/>
        <v>20349</v>
      </c>
      <c r="FT71" s="21">
        <f t="shared" si="146"/>
        <v>20349</v>
      </c>
      <c r="FU71" s="21">
        <f t="shared" si="146"/>
        <v>20979</v>
      </c>
      <c r="FV71" s="21">
        <f t="shared" si="146"/>
        <v>20979</v>
      </c>
      <c r="FW71" s="21">
        <f t="shared" si="146"/>
        <v>23529</v>
      </c>
      <c r="FX71" s="21">
        <f t="shared" si="146"/>
        <v>26079</v>
      </c>
      <c r="FY71" s="21">
        <f t="shared" si="146"/>
        <v>28629</v>
      </c>
      <c r="FZ71" s="21">
        <f t="shared" si="146"/>
        <v>31179</v>
      </c>
      <c r="GA71" s="21">
        <f t="shared" si="146"/>
        <v>31179</v>
      </c>
      <c r="GB71" s="21">
        <f t="shared" si="146"/>
        <v>31809</v>
      </c>
      <c r="GC71" s="21">
        <f t="shared" si="146"/>
        <v>34359</v>
      </c>
      <c r="GD71" s="21">
        <f t="shared" si="146"/>
        <v>36909</v>
      </c>
      <c r="GE71" s="21">
        <f t="shared" si="146"/>
        <v>39459</v>
      </c>
      <c r="GF71" s="21">
        <f t="shared" si="146"/>
        <v>42009</v>
      </c>
      <c r="GG71" s="21">
        <f t="shared" si="146"/>
        <v>44559</v>
      </c>
      <c r="GH71" s="21">
        <f t="shared" si="146"/>
        <v>44559</v>
      </c>
      <c r="GI71" s="21">
        <f t="shared" si="146"/>
        <v>45189</v>
      </c>
      <c r="GJ71" s="21">
        <f t="shared" si="146"/>
        <v>45189</v>
      </c>
      <c r="GK71" s="21">
        <f t="shared" si="146"/>
        <v>47739</v>
      </c>
      <c r="GL71" s="21">
        <f t="shared" si="146"/>
        <v>50289</v>
      </c>
      <c r="GM71" s="21">
        <f t="shared" si="146"/>
        <v>52839</v>
      </c>
      <c r="GN71" s="21">
        <f t="shared" si="146"/>
        <v>55389</v>
      </c>
    </row>
    <row r="72" spans="1:196" s="5" customFormat="1" ht="15.95" hidden="1" customHeight="1">
      <c r="A72" s="23"/>
      <c r="B72" s="245"/>
      <c r="C72" s="247" t="s">
        <v>16</v>
      </c>
      <c r="D72" s="247"/>
      <c r="E72" s="158"/>
      <c r="F72" s="158"/>
      <c r="G72" s="158"/>
      <c r="H72" s="158"/>
      <c r="I72" s="158"/>
      <c r="J72" s="158"/>
      <c r="K72" s="159"/>
      <c r="L72" s="161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1">
        <v>1920</v>
      </c>
      <c r="X72" s="160"/>
      <c r="Y72" s="160"/>
      <c r="Z72" s="160"/>
      <c r="AA72" s="160"/>
      <c r="AB72" s="160"/>
      <c r="AC72" s="160"/>
      <c r="AD72" s="161">
        <v>1920</v>
      </c>
      <c r="AE72" s="160"/>
      <c r="AF72" s="160"/>
      <c r="AG72" s="160"/>
      <c r="AH72" s="160"/>
      <c r="AI72" s="160"/>
      <c r="AJ72" s="160"/>
      <c r="AK72" s="161">
        <v>1920</v>
      </c>
      <c r="AL72" s="160"/>
      <c r="AM72" s="160"/>
      <c r="AN72" s="160"/>
      <c r="AO72" s="160"/>
      <c r="AP72" s="160"/>
      <c r="AQ72" s="160"/>
      <c r="AR72" s="160"/>
      <c r="AS72" s="160"/>
      <c r="AT72" s="160"/>
      <c r="AU72" s="160"/>
      <c r="AV72" s="160"/>
      <c r="AW72" s="160"/>
      <c r="AX72" s="160"/>
      <c r="AY72" s="160"/>
      <c r="AZ72" s="160"/>
      <c r="BA72" s="160"/>
      <c r="BB72" s="160"/>
      <c r="BC72" s="160"/>
      <c r="BD72" s="161"/>
      <c r="BE72" s="161"/>
      <c r="BF72" s="161"/>
      <c r="BG72" s="161"/>
      <c r="BH72" s="161"/>
      <c r="BI72" s="161"/>
      <c r="BJ72" s="161"/>
      <c r="BK72" s="161"/>
      <c r="BL72" s="161"/>
      <c r="BM72" s="160"/>
      <c r="BN72" s="160"/>
      <c r="BO72" s="160"/>
      <c r="BP72" s="160"/>
      <c r="BQ72" s="160"/>
      <c r="BR72" s="160"/>
      <c r="BS72" s="160"/>
      <c r="BT72" s="161">
        <v>3840</v>
      </c>
      <c r="BU72" s="160"/>
      <c r="BV72" s="160"/>
      <c r="BW72" s="160"/>
      <c r="BX72" s="160"/>
      <c r="BY72" s="160"/>
      <c r="BZ72" s="160"/>
      <c r="CA72" s="160"/>
      <c r="CB72" s="160"/>
      <c r="CC72" s="160"/>
      <c r="CD72" s="160"/>
      <c r="CE72" s="160"/>
      <c r="CF72" s="160"/>
      <c r="CG72" s="160"/>
      <c r="CH72" s="161">
        <v>3840</v>
      </c>
      <c r="CI72" s="160"/>
      <c r="CJ72" s="160"/>
      <c r="CK72" s="160"/>
      <c r="CL72" s="160"/>
      <c r="CM72" s="160"/>
      <c r="CN72" s="160"/>
      <c r="CO72" s="161">
        <v>3840</v>
      </c>
      <c r="CP72" s="160"/>
      <c r="CQ72" s="160"/>
      <c r="CR72" s="160"/>
      <c r="CS72" s="160"/>
      <c r="CT72" s="160"/>
      <c r="CU72" s="160"/>
      <c r="CV72" s="160"/>
      <c r="CW72" s="160"/>
      <c r="CX72" s="160"/>
      <c r="CY72" s="160"/>
      <c r="CZ72" s="160"/>
      <c r="DA72" s="160"/>
      <c r="DB72" s="160"/>
      <c r="DC72" s="160"/>
      <c r="DD72" s="160"/>
      <c r="DE72" s="160"/>
      <c r="DF72" s="160"/>
      <c r="DG72" s="160"/>
      <c r="DH72" s="160"/>
      <c r="DI72" s="160"/>
      <c r="DJ72" s="161">
        <v>3840</v>
      </c>
      <c r="DK72" s="160"/>
      <c r="DL72" s="160"/>
      <c r="DM72" s="160"/>
      <c r="DN72" s="160"/>
      <c r="DO72" s="160"/>
      <c r="DP72" s="160"/>
      <c r="DQ72" s="160"/>
      <c r="DR72" s="160"/>
      <c r="DS72" s="160">
        <v>26000</v>
      </c>
      <c r="DT72" s="160"/>
      <c r="DU72" s="160"/>
      <c r="DV72" s="198"/>
      <c r="DW72" s="161"/>
      <c r="DX72" s="198"/>
      <c r="DY72" s="161">
        <v>1920</v>
      </c>
      <c r="DZ72" s="198"/>
      <c r="EA72" s="161"/>
      <c r="EB72" s="161"/>
      <c r="EC72" s="160"/>
      <c r="ED72" s="160"/>
      <c r="EE72" s="161">
        <v>1920</v>
      </c>
      <c r="EF72" s="160"/>
      <c r="EG72" s="160"/>
      <c r="EH72" s="160"/>
      <c r="EI72" s="160"/>
      <c r="EJ72" s="160"/>
      <c r="EK72" s="160"/>
      <c r="EL72" s="160"/>
      <c r="EM72" s="160"/>
      <c r="EN72" s="160"/>
      <c r="EO72" s="160"/>
      <c r="EP72" s="160"/>
      <c r="EQ72" s="160"/>
      <c r="ER72" s="160"/>
      <c r="ES72" s="161">
        <v>1920</v>
      </c>
      <c r="ET72" s="160"/>
      <c r="EU72" s="160"/>
      <c r="EV72" s="160"/>
      <c r="EW72" s="160"/>
      <c r="EX72" s="160"/>
      <c r="EY72" s="160"/>
      <c r="EZ72" s="161">
        <v>1920</v>
      </c>
      <c r="FA72" s="160"/>
      <c r="FB72" s="160"/>
      <c r="FC72" s="160"/>
      <c r="FD72" s="160"/>
      <c r="FE72" s="160"/>
      <c r="FF72" s="160"/>
      <c r="FG72" s="161">
        <v>1920</v>
      </c>
      <c r="FH72" s="160"/>
      <c r="FI72" s="160"/>
      <c r="FJ72" s="160"/>
      <c r="FK72" s="160"/>
      <c r="FL72" s="160"/>
      <c r="FM72" s="160"/>
      <c r="FN72" s="161">
        <v>1920</v>
      </c>
      <c r="FO72" s="160"/>
      <c r="FP72" s="160"/>
      <c r="FQ72" s="160"/>
      <c r="FR72" s="160"/>
      <c r="FS72" s="160"/>
      <c r="FT72" s="160"/>
      <c r="FU72" s="161">
        <v>1920</v>
      </c>
      <c r="FV72" s="160"/>
      <c r="FW72" s="160"/>
      <c r="FX72" s="160"/>
      <c r="FY72" s="160"/>
      <c r="FZ72" s="160"/>
      <c r="GA72" s="160"/>
      <c r="GB72" s="161">
        <v>1920</v>
      </c>
      <c r="GC72" s="160"/>
      <c r="GD72" s="160"/>
      <c r="GE72" s="160"/>
      <c r="GF72" s="160"/>
      <c r="GG72" s="160"/>
      <c r="GH72" s="160"/>
      <c r="GI72" s="161">
        <v>1920</v>
      </c>
      <c r="GJ72" s="160"/>
      <c r="GK72" s="160"/>
      <c r="GL72" s="160"/>
      <c r="GM72" s="160"/>
      <c r="GN72" s="160"/>
    </row>
    <row r="73" spans="1:196" s="5" customFormat="1" ht="15.95" hidden="1" customHeight="1">
      <c r="A73" s="23"/>
      <c r="B73" s="245"/>
      <c r="C73" s="243" t="s">
        <v>26</v>
      </c>
      <c r="D73" s="243"/>
      <c r="E73" s="162"/>
      <c r="F73" s="162"/>
      <c r="G73" s="162"/>
      <c r="H73" s="162"/>
      <c r="I73" s="162"/>
      <c r="J73" s="162"/>
      <c r="K73" s="163"/>
      <c r="L73" s="25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165">
        <v>53760</v>
      </c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164">
        <v>48000</v>
      </c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5"/>
      <c r="BE73" s="25"/>
      <c r="BF73" s="25"/>
      <c r="BG73" s="25"/>
      <c r="BH73" s="25"/>
      <c r="BI73" s="25"/>
      <c r="BJ73" s="25"/>
      <c r="BK73" s="25"/>
      <c r="BL73" s="25"/>
      <c r="BM73" s="24"/>
      <c r="BN73" s="24"/>
      <c r="BO73" s="24"/>
      <c r="BP73" s="24"/>
      <c r="BQ73" s="119"/>
      <c r="BR73" s="117"/>
      <c r="BS73" s="24"/>
      <c r="BT73" s="24"/>
      <c r="BU73" s="164">
        <v>57600</v>
      </c>
      <c r="BV73" s="24"/>
      <c r="BW73" s="24"/>
      <c r="BX73" s="24"/>
      <c r="BY73" s="117"/>
      <c r="BZ73" s="24"/>
      <c r="CA73" s="24"/>
      <c r="CB73" s="24"/>
      <c r="CC73" s="24"/>
      <c r="CD73" s="24"/>
      <c r="CE73" s="24"/>
      <c r="CF73" s="117"/>
      <c r="CG73" s="24"/>
      <c r="CH73" s="119"/>
      <c r="CI73" s="24"/>
      <c r="CJ73" s="119"/>
      <c r="CK73" s="24"/>
      <c r="CL73" s="24"/>
      <c r="CM73" s="117"/>
      <c r="CN73" s="24"/>
      <c r="CO73" s="24"/>
      <c r="CP73" s="24"/>
      <c r="CQ73" s="24"/>
      <c r="CR73" s="24"/>
      <c r="CS73" s="24"/>
      <c r="CT73" s="117"/>
      <c r="CU73" s="24"/>
      <c r="CV73" s="24"/>
      <c r="CW73" s="24"/>
      <c r="CX73" s="24"/>
      <c r="CY73" s="24"/>
      <c r="CZ73" s="24"/>
      <c r="DA73" s="24"/>
      <c r="DB73" s="24"/>
      <c r="DC73" s="165">
        <v>1920</v>
      </c>
      <c r="DD73" s="24"/>
      <c r="DE73" s="24"/>
      <c r="DF73" s="24"/>
      <c r="DG73" s="24"/>
      <c r="DH73" s="117"/>
      <c r="DI73" s="24"/>
      <c r="DJ73" s="24"/>
      <c r="DK73" s="24"/>
      <c r="DL73" s="24"/>
      <c r="DM73" s="24"/>
      <c r="DN73" s="24"/>
      <c r="DO73" s="117"/>
      <c r="DP73" s="24"/>
      <c r="DQ73" s="24"/>
      <c r="DR73" s="24"/>
      <c r="DS73" s="24"/>
      <c r="DT73" s="24"/>
      <c r="DU73" s="24"/>
      <c r="DV73" s="194"/>
      <c r="DW73" s="25"/>
      <c r="DX73" s="194"/>
      <c r="DY73" s="24"/>
      <c r="DZ73" s="194"/>
      <c r="EA73" s="25"/>
      <c r="EB73" s="25"/>
      <c r="EC73" s="117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</row>
    <row r="74" spans="1:196" s="5" customFormat="1" ht="15.95" hidden="1" customHeight="1" thickBot="1">
      <c r="A74" s="23"/>
      <c r="B74" s="246"/>
      <c r="C74" s="248" t="s">
        <v>28</v>
      </c>
      <c r="D74" s="248"/>
      <c r="E74" s="151"/>
      <c r="F74" s="151"/>
      <c r="G74" s="151"/>
      <c r="H74" s="151"/>
      <c r="I74" s="151"/>
      <c r="J74" s="151"/>
      <c r="K74" s="152"/>
      <c r="L74" s="156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  <c r="AB74" s="153"/>
      <c r="AC74" s="153"/>
      <c r="AD74" s="154">
        <v>44160</v>
      </c>
      <c r="AE74" s="153"/>
      <c r="AF74" s="153"/>
      <c r="AG74" s="153"/>
      <c r="AH74" s="153"/>
      <c r="AI74" s="153"/>
      <c r="AJ74" s="153"/>
      <c r="AK74" s="153"/>
      <c r="AL74" s="153"/>
      <c r="AM74" s="153"/>
      <c r="AN74" s="153"/>
      <c r="AO74" s="153"/>
      <c r="AP74" s="153"/>
      <c r="AQ74" s="153"/>
      <c r="AR74" s="153"/>
      <c r="AS74" s="153"/>
      <c r="AT74" s="153"/>
      <c r="AU74" s="153"/>
      <c r="AV74" s="153"/>
      <c r="AW74" s="153"/>
      <c r="AX74" s="153"/>
      <c r="AY74" s="153"/>
      <c r="AZ74" s="153"/>
      <c r="BA74" s="153"/>
      <c r="BB74" s="154">
        <v>44160</v>
      </c>
      <c r="BC74" s="153"/>
      <c r="BD74" s="156"/>
      <c r="BE74" s="156"/>
      <c r="BF74" s="156"/>
      <c r="BG74" s="156"/>
      <c r="BH74" s="156"/>
      <c r="BI74" s="156"/>
      <c r="BJ74" s="156"/>
      <c r="BK74" s="156"/>
      <c r="BL74" s="156"/>
      <c r="BM74" s="153"/>
      <c r="BN74" s="153"/>
      <c r="BO74" s="153"/>
      <c r="BP74" s="153"/>
      <c r="BQ74" s="153"/>
      <c r="BR74" s="153"/>
      <c r="BS74" s="153"/>
      <c r="BT74" s="153"/>
      <c r="BU74" s="153"/>
      <c r="BV74" s="153"/>
      <c r="BW74" s="153"/>
      <c r="BX74" s="153"/>
      <c r="BY74" s="153"/>
      <c r="BZ74" s="153"/>
      <c r="CA74" s="153"/>
      <c r="CB74" s="153"/>
      <c r="CC74" s="153"/>
      <c r="CD74" s="153"/>
      <c r="CE74" s="153"/>
      <c r="CF74" s="155"/>
      <c r="CG74" s="153"/>
      <c r="CH74" s="155"/>
      <c r="CI74" s="153"/>
      <c r="CJ74" s="153"/>
      <c r="CK74" s="153"/>
      <c r="CL74" s="157"/>
      <c r="CM74" s="153"/>
      <c r="CN74" s="153"/>
      <c r="CO74" s="155"/>
      <c r="CP74" s="153"/>
      <c r="CQ74" s="153"/>
      <c r="CR74" s="153"/>
      <c r="CS74" s="153"/>
      <c r="CT74" s="153"/>
      <c r="CU74" s="153"/>
      <c r="CV74" s="153"/>
      <c r="CW74" s="183">
        <v>44160</v>
      </c>
      <c r="CX74" s="153"/>
      <c r="CY74" s="153"/>
      <c r="CZ74" s="153"/>
      <c r="DA74" s="153"/>
      <c r="DB74" s="153"/>
      <c r="DC74" s="153"/>
      <c r="DD74" s="153"/>
      <c r="DE74" s="153"/>
      <c r="DF74" s="153"/>
      <c r="DG74" s="153"/>
      <c r="DH74" s="153"/>
      <c r="DI74" s="153"/>
      <c r="DJ74" s="153"/>
      <c r="DK74" s="153"/>
      <c r="DL74" s="153"/>
      <c r="DM74" s="153"/>
      <c r="DN74" s="153"/>
      <c r="DO74" s="153"/>
      <c r="DP74" s="153"/>
      <c r="DQ74" s="153"/>
      <c r="DR74" s="153"/>
      <c r="DS74" s="153"/>
      <c r="DT74" s="153"/>
      <c r="DU74" s="153"/>
      <c r="DV74" s="199"/>
      <c r="DW74" s="156"/>
      <c r="DX74" s="199"/>
      <c r="DY74" s="153"/>
      <c r="DZ74" s="199"/>
      <c r="EA74" s="156"/>
      <c r="EB74" s="156"/>
      <c r="EC74" s="153"/>
      <c r="ED74" s="153"/>
      <c r="EE74" s="153"/>
      <c r="EF74" s="153"/>
      <c r="EG74" s="153"/>
      <c r="EH74" s="153"/>
      <c r="EI74" s="153"/>
      <c r="EJ74" s="153"/>
      <c r="EK74" s="153"/>
      <c r="EL74" s="153"/>
      <c r="EM74" s="154">
        <v>57600</v>
      </c>
      <c r="EN74" s="153"/>
      <c r="EO74" s="153"/>
      <c r="EP74" s="153"/>
      <c r="EQ74" s="153"/>
      <c r="ER74" s="153"/>
      <c r="ES74" s="153"/>
      <c r="ET74" s="153"/>
      <c r="EU74" s="153"/>
      <c r="EV74" s="153"/>
      <c r="EW74" s="153"/>
      <c r="EX74" s="153"/>
      <c r="EY74" s="153"/>
      <c r="EZ74" s="153"/>
      <c r="FA74" s="153"/>
      <c r="FB74" s="153"/>
      <c r="FC74" s="153"/>
      <c r="FD74" s="153"/>
      <c r="FE74" s="153"/>
      <c r="FF74" s="153"/>
      <c r="FG74" s="153"/>
      <c r="FH74" s="153"/>
      <c r="FI74" s="153"/>
      <c r="FJ74" s="153"/>
      <c r="FK74" s="153"/>
      <c r="FL74" s="153"/>
      <c r="FM74" s="153"/>
      <c r="FN74" s="153"/>
      <c r="FO74" s="153"/>
      <c r="FP74" s="154">
        <v>44160</v>
      </c>
      <c r="FQ74" s="153"/>
      <c r="FR74" s="153"/>
      <c r="FS74" s="153"/>
      <c r="FT74" s="153"/>
      <c r="FU74" s="153"/>
      <c r="FV74" s="153"/>
      <c r="FW74" s="153"/>
      <c r="FX74" s="153"/>
      <c r="FY74" s="153"/>
      <c r="FZ74" s="153"/>
      <c r="GA74" s="153"/>
      <c r="GB74" s="153"/>
      <c r="GC74" s="153"/>
      <c r="GD74" s="153"/>
      <c r="GE74" s="153"/>
      <c r="GF74" s="153"/>
      <c r="GG74" s="153"/>
      <c r="GH74" s="153"/>
      <c r="GI74" s="153"/>
      <c r="GJ74" s="153"/>
      <c r="GK74" s="153"/>
      <c r="GL74" s="153"/>
      <c r="GM74" s="153"/>
      <c r="GN74" s="153"/>
    </row>
    <row r="75" spans="1:196" ht="15.95" customHeight="1" thickTop="1">
      <c r="A75" s="1"/>
      <c r="B75" s="241" t="s">
        <v>111</v>
      </c>
      <c r="C75" s="229" t="s">
        <v>3</v>
      </c>
      <c r="D75" s="10" t="s">
        <v>4</v>
      </c>
      <c r="E75" s="73"/>
      <c r="F75" s="73"/>
      <c r="G75" s="73"/>
      <c r="H75" s="73"/>
      <c r="I75" s="73"/>
      <c r="J75" s="73"/>
      <c r="K75" s="67" t="s">
        <v>5</v>
      </c>
      <c r="L75" s="14"/>
      <c r="M75" s="13"/>
      <c r="N75" s="13"/>
      <c r="O75" s="13"/>
      <c r="P75" s="69">
        <v>4350</v>
      </c>
      <c r="Q75" s="12">
        <v>4860</v>
      </c>
      <c r="R75" s="13"/>
      <c r="S75" s="13"/>
      <c r="T75" s="13"/>
      <c r="U75" s="13"/>
      <c r="V75" s="13"/>
      <c r="W75" s="13"/>
      <c r="X75" s="13"/>
      <c r="Y75" s="13"/>
      <c r="Z75" s="13"/>
      <c r="AA75" s="12">
        <v>3060</v>
      </c>
      <c r="AB75" s="13"/>
      <c r="AC75" s="13"/>
      <c r="AD75" s="13"/>
      <c r="AE75" s="12">
        <v>5000</v>
      </c>
      <c r="AF75" s="12">
        <v>6440</v>
      </c>
      <c r="AG75" s="12">
        <v>6840</v>
      </c>
      <c r="AH75" s="12">
        <v>6180</v>
      </c>
      <c r="AI75" s="12">
        <v>6730</v>
      </c>
      <c r="AJ75" s="12">
        <v>6600</v>
      </c>
      <c r="AK75" s="13"/>
      <c r="AL75" s="13"/>
      <c r="AM75" s="69">
        <v>2880</v>
      </c>
      <c r="AN75" s="12">
        <v>6540</v>
      </c>
      <c r="AO75" s="13"/>
      <c r="AP75" s="12"/>
      <c r="AQ75" s="12">
        <v>5540</v>
      </c>
      <c r="AR75" s="69">
        <v>1790</v>
      </c>
      <c r="AS75" s="13"/>
      <c r="AT75" s="12"/>
      <c r="AU75" s="13"/>
      <c r="AV75" s="69">
        <v>4680</v>
      </c>
      <c r="AW75" s="12">
        <v>5620</v>
      </c>
      <c r="AX75" s="12">
        <v>6290</v>
      </c>
      <c r="AY75" s="13"/>
      <c r="AZ75" s="13"/>
      <c r="BA75" s="13"/>
      <c r="BB75" s="13"/>
      <c r="BC75" s="13"/>
      <c r="BD75" s="14"/>
      <c r="BE75" s="14"/>
      <c r="BF75" s="14"/>
      <c r="BG75" s="14"/>
      <c r="BH75" s="14"/>
      <c r="BI75" s="14"/>
      <c r="BJ75" s="14"/>
      <c r="BK75" s="14"/>
      <c r="BL75" s="14"/>
      <c r="BM75" s="12">
        <v>4340</v>
      </c>
      <c r="BN75" s="12">
        <v>1280</v>
      </c>
      <c r="BO75" s="13"/>
      <c r="BP75" s="13"/>
      <c r="BQ75" s="13"/>
      <c r="BR75" s="13"/>
      <c r="BS75" s="13"/>
      <c r="BT75" s="12">
        <v>6380</v>
      </c>
      <c r="BU75" s="12">
        <v>6200</v>
      </c>
      <c r="BV75" s="13"/>
      <c r="BW75" s="13"/>
      <c r="BX75" s="13"/>
      <c r="BY75" s="13"/>
      <c r="BZ75" s="13"/>
      <c r="CA75" s="12">
        <v>4600</v>
      </c>
      <c r="CB75" s="12">
        <v>5500</v>
      </c>
      <c r="CC75" s="13"/>
      <c r="CD75" s="13"/>
      <c r="CE75" s="13"/>
      <c r="CF75" s="13"/>
      <c r="CG75" s="13"/>
      <c r="CH75" s="12">
        <v>6220</v>
      </c>
      <c r="CI75" s="12">
        <v>6960</v>
      </c>
      <c r="CJ75" s="12">
        <v>6800</v>
      </c>
      <c r="CK75" s="13"/>
      <c r="CL75" s="13"/>
      <c r="CM75" s="12"/>
      <c r="CN75" s="12">
        <v>5760</v>
      </c>
      <c r="CO75" s="12">
        <v>6870</v>
      </c>
      <c r="CP75" s="12">
        <v>6640</v>
      </c>
      <c r="CQ75" s="12">
        <v>6700</v>
      </c>
      <c r="CR75" s="13"/>
      <c r="CS75" s="13"/>
      <c r="CT75" s="13"/>
      <c r="CU75" s="13"/>
      <c r="CV75" s="12">
        <v>6480</v>
      </c>
      <c r="CW75" s="12">
        <v>3340</v>
      </c>
      <c r="CX75" s="13"/>
      <c r="CY75" s="13"/>
      <c r="CZ75" s="12"/>
      <c r="DA75" s="13"/>
      <c r="DB75" s="13"/>
      <c r="DC75" s="12">
        <v>6460</v>
      </c>
      <c r="DD75" s="12">
        <v>5940</v>
      </c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212">
        <v>1500</v>
      </c>
      <c r="DP75" s="12">
        <v>6520</v>
      </c>
      <c r="DQ75" s="69">
        <v>2680</v>
      </c>
      <c r="DR75" s="13"/>
      <c r="DS75" s="13"/>
      <c r="DT75" s="13"/>
      <c r="DU75" s="13"/>
      <c r="DV75" s="188"/>
      <c r="DW75" s="14"/>
      <c r="DX75" s="188"/>
      <c r="DY75" s="13"/>
      <c r="DZ75" s="188"/>
      <c r="EA75" s="14"/>
      <c r="EB75" s="14"/>
      <c r="EC75" s="13"/>
      <c r="ED75" s="13"/>
      <c r="EE75" s="188">
        <v>6400</v>
      </c>
      <c r="EF75" s="188">
        <v>6400</v>
      </c>
      <c r="EG75" s="188">
        <v>6400</v>
      </c>
      <c r="EH75" s="167">
        <v>6400</v>
      </c>
      <c r="EI75" s="167">
        <v>6400</v>
      </c>
      <c r="EJ75" s="167">
        <v>6400</v>
      </c>
      <c r="EK75" s="167">
        <v>6400</v>
      </c>
      <c r="EL75" s="167">
        <v>6400</v>
      </c>
      <c r="EM75" s="13"/>
      <c r="EN75" s="13"/>
      <c r="EO75" s="13"/>
      <c r="EP75" s="13"/>
      <c r="EQ75" s="13"/>
      <c r="ER75" s="167">
        <v>6400</v>
      </c>
      <c r="ES75" s="167">
        <v>6400</v>
      </c>
      <c r="ET75" s="13"/>
      <c r="EU75" s="13"/>
      <c r="EV75" s="13"/>
      <c r="EW75" s="167">
        <v>6400</v>
      </c>
      <c r="EX75" s="167">
        <v>6400</v>
      </c>
      <c r="EY75" s="13"/>
      <c r="EZ75" s="13"/>
      <c r="FA75" s="13"/>
      <c r="FB75" s="167">
        <v>6400</v>
      </c>
      <c r="FC75" s="167">
        <v>6400</v>
      </c>
      <c r="FD75" s="167">
        <v>6400</v>
      </c>
      <c r="FE75" s="167">
        <v>6400</v>
      </c>
      <c r="FF75" s="167">
        <v>6400</v>
      </c>
      <c r="FG75" s="13"/>
      <c r="FH75" s="13"/>
      <c r="FI75" s="167">
        <v>6400</v>
      </c>
      <c r="FJ75" s="167">
        <v>6400</v>
      </c>
      <c r="FK75" s="13"/>
      <c r="FL75" s="13"/>
      <c r="FM75" s="13"/>
      <c r="FN75" s="13"/>
      <c r="FO75" s="13"/>
      <c r="FP75" s="167">
        <v>6400</v>
      </c>
      <c r="FQ75" s="167">
        <v>6400</v>
      </c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</row>
    <row r="76" spans="1:196" ht="15.95" customHeight="1">
      <c r="A76" s="1"/>
      <c r="B76" s="239"/>
      <c r="C76" s="230"/>
      <c r="D76" s="127" t="s">
        <v>8</v>
      </c>
      <c r="E76" s="74"/>
      <c r="F76" s="74"/>
      <c r="G76" s="74"/>
      <c r="H76" s="74"/>
      <c r="I76" s="74"/>
      <c r="J76" s="74"/>
      <c r="K76" s="15" t="s">
        <v>7</v>
      </c>
      <c r="L76" s="18"/>
      <c r="M76" s="16">
        <v>2910</v>
      </c>
      <c r="N76" s="16">
        <v>2910</v>
      </c>
      <c r="O76" s="16">
        <v>3294</v>
      </c>
      <c r="P76" s="65">
        <v>2790</v>
      </c>
      <c r="Q76" s="16">
        <v>3000</v>
      </c>
      <c r="R76" s="16">
        <v>3204</v>
      </c>
      <c r="S76" s="16">
        <v>803</v>
      </c>
      <c r="T76" s="17"/>
      <c r="U76" s="17"/>
      <c r="V76" s="17"/>
      <c r="W76" s="17"/>
      <c r="X76" s="65">
        <v>0</v>
      </c>
      <c r="Y76" s="65">
        <v>0</v>
      </c>
      <c r="Z76" s="65">
        <v>0</v>
      </c>
      <c r="AA76" s="16">
        <v>1606</v>
      </c>
      <c r="AB76" s="16">
        <v>1454</v>
      </c>
      <c r="AC76" s="17"/>
      <c r="AD76" s="17"/>
      <c r="AE76" s="65">
        <v>610</v>
      </c>
      <c r="AF76" s="65">
        <v>1980</v>
      </c>
      <c r="AG76" s="16">
        <v>2695</v>
      </c>
      <c r="AH76" s="16">
        <v>3032</v>
      </c>
      <c r="AI76" s="16">
        <v>3118</v>
      </c>
      <c r="AJ76" s="16">
        <v>3039</v>
      </c>
      <c r="AK76" s="16">
        <v>3244</v>
      </c>
      <c r="AL76" s="16">
        <v>2650</v>
      </c>
      <c r="AM76" s="16">
        <v>2806</v>
      </c>
      <c r="AN76" s="16">
        <v>2980</v>
      </c>
      <c r="AO76" s="65">
        <v>1249</v>
      </c>
      <c r="AP76" s="65">
        <v>1200</v>
      </c>
      <c r="AQ76" s="16">
        <v>2748</v>
      </c>
      <c r="AR76" s="16">
        <v>2790</v>
      </c>
      <c r="AS76" s="16">
        <v>2762</v>
      </c>
      <c r="AT76" s="16">
        <v>2500</v>
      </c>
      <c r="AU76" s="65">
        <v>1855</v>
      </c>
      <c r="AV76" s="65">
        <v>2324</v>
      </c>
      <c r="AW76" s="16">
        <v>2900</v>
      </c>
      <c r="AX76" s="16">
        <v>2938</v>
      </c>
      <c r="AY76" s="16">
        <v>1827</v>
      </c>
      <c r="AZ76" s="65">
        <v>680</v>
      </c>
      <c r="BA76" s="16">
        <v>636</v>
      </c>
      <c r="BB76" s="17"/>
      <c r="BC76" s="17"/>
      <c r="BD76" s="18"/>
      <c r="BE76" s="18"/>
      <c r="BF76" s="18"/>
      <c r="BG76" s="18"/>
      <c r="BH76" s="18"/>
      <c r="BI76" s="18"/>
      <c r="BJ76" s="18"/>
      <c r="BK76" s="18"/>
      <c r="BL76" s="18"/>
      <c r="BM76" s="17"/>
      <c r="BN76" s="17"/>
      <c r="BO76" s="16">
        <v>0</v>
      </c>
      <c r="BP76" s="16">
        <v>3000</v>
      </c>
      <c r="BQ76" s="16">
        <v>3000</v>
      </c>
      <c r="BR76" s="16">
        <v>3010</v>
      </c>
      <c r="BS76" s="16">
        <v>1580</v>
      </c>
      <c r="BT76" s="65">
        <v>1430</v>
      </c>
      <c r="BU76" s="65">
        <v>1997</v>
      </c>
      <c r="BV76" s="65">
        <v>1790</v>
      </c>
      <c r="BW76" s="16">
        <v>3000</v>
      </c>
      <c r="BX76" s="65">
        <v>2620</v>
      </c>
      <c r="BY76" s="65"/>
      <c r="BZ76" s="65">
        <v>1326</v>
      </c>
      <c r="CA76" s="16">
        <v>2467</v>
      </c>
      <c r="CB76" s="16">
        <v>2304</v>
      </c>
      <c r="CC76" s="65">
        <v>1300</v>
      </c>
      <c r="CD76" s="16">
        <v>2378</v>
      </c>
      <c r="CE76" s="16">
        <v>2000</v>
      </c>
      <c r="CF76" s="16">
        <v>2000</v>
      </c>
      <c r="CG76" s="17"/>
      <c r="CH76" s="16">
        <v>3490</v>
      </c>
      <c r="CI76" s="65">
        <v>2520</v>
      </c>
      <c r="CJ76" s="16">
        <v>3742</v>
      </c>
      <c r="CK76" s="16">
        <v>2520</v>
      </c>
      <c r="CL76" s="65">
        <v>2504</v>
      </c>
      <c r="CM76" s="65">
        <v>379</v>
      </c>
      <c r="CN76" s="16">
        <v>2400</v>
      </c>
      <c r="CO76" s="16">
        <v>2573</v>
      </c>
      <c r="CP76" s="16">
        <v>2242</v>
      </c>
      <c r="CQ76" s="16">
        <v>2399</v>
      </c>
      <c r="CR76" s="16">
        <v>2700</v>
      </c>
      <c r="CS76" s="16">
        <v>3000</v>
      </c>
      <c r="CT76" s="16">
        <v>2700</v>
      </c>
      <c r="CU76" s="16">
        <v>3000</v>
      </c>
      <c r="CV76" s="16">
        <v>3000</v>
      </c>
      <c r="CW76" s="16">
        <v>3030</v>
      </c>
      <c r="CX76" s="16">
        <v>3033</v>
      </c>
      <c r="CY76" s="16">
        <v>2679</v>
      </c>
      <c r="CZ76" s="16">
        <v>3003</v>
      </c>
      <c r="DA76" s="16">
        <v>3011</v>
      </c>
      <c r="DB76" s="17"/>
      <c r="DC76" s="16">
        <v>2520</v>
      </c>
      <c r="DD76" s="16">
        <v>3197</v>
      </c>
      <c r="DE76" s="16">
        <v>3006</v>
      </c>
      <c r="DF76" s="16">
        <v>1780</v>
      </c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6">
        <v>3185</v>
      </c>
      <c r="DR76" s="16">
        <v>3105</v>
      </c>
      <c r="DS76" s="16">
        <v>2869</v>
      </c>
      <c r="DT76" s="17">
        <v>3000</v>
      </c>
      <c r="DU76" s="17"/>
      <c r="DV76" s="189"/>
      <c r="DW76" s="18"/>
      <c r="DX76" s="189"/>
      <c r="DY76" s="17"/>
      <c r="DZ76" s="189"/>
      <c r="EA76" s="18"/>
      <c r="EB76" s="18"/>
      <c r="EC76" s="17"/>
      <c r="ED76" s="17"/>
      <c r="EE76" s="17">
        <v>4000</v>
      </c>
      <c r="EF76" s="17">
        <v>4000</v>
      </c>
      <c r="EG76" s="17">
        <v>4000</v>
      </c>
      <c r="EH76" s="17">
        <v>4000</v>
      </c>
      <c r="EI76" s="17">
        <v>4000</v>
      </c>
      <c r="EJ76" s="17">
        <v>4000</v>
      </c>
      <c r="EK76" s="17">
        <v>4000</v>
      </c>
      <c r="EL76" s="17">
        <v>4000</v>
      </c>
      <c r="EM76" s="17">
        <v>4000</v>
      </c>
      <c r="EN76" s="17">
        <v>4000</v>
      </c>
      <c r="EO76" s="17">
        <v>4000</v>
      </c>
      <c r="EP76" s="17">
        <v>4000</v>
      </c>
      <c r="EQ76" s="17">
        <v>4000</v>
      </c>
      <c r="ER76" s="17">
        <v>3000</v>
      </c>
      <c r="ES76" s="17">
        <v>3000</v>
      </c>
      <c r="ET76" s="17">
        <v>3000</v>
      </c>
      <c r="EU76" s="17">
        <v>3000</v>
      </c>
      <c r="EV76" s="17"/>
      <c r="EW76" s="17">
        <v>3000</v>
      </c>
      <c r="EX76" s="17">
        <v>3000</v>
      </c>
      <c r="EY76" s="17"/>
      <c r="EZ76" s="17">
        <v>3000</v>
      </c>
      <c r="FA76" s="17">
        <v>3000</v>
      </c>
      <c r="FB76" s="17">
        <v>3000</v>
      </c>
      <c r="FC76" s="17">
        <v>3000</v>
      </c>
      <c r="FD76" s="17">
        <v>3000</v>
      </c>
      <c r="FE76" s="17">
        <v>3000</v>
      </c>
      <c r="FF76" s="17">
        <v>3000</v>
      </c>
      <c r="FG76" s="17">
        <v>3000</v>
      </c>
      <c r="FH76" s="17">
        <v>3000</v>
      </c>
      <c r="FI76" s="17">
        <v>3000</v>
      </c>
      <c r="FJ76" s="17">
        <v>3000</v>
      </c>
      <c r="FK76" s="17">
        <v>3000</v>
      </c>
      <c r="FL76" s="17">
        <v>3000</v>
      </c>
      <c r="FM76" s="17">
        <v>3000</v>
      </c>
      <c r="FN76" s="17">
        <v>3000</v>
      </c>
      <c r="FO76" s="17"/>
      <c r="FP76" s="17">
        <v>3000</v>
      </c>
      <c r="FQ76" s="17">
        <v>3000</v>
      </c>
      <c r="FR76" s="17">
        <v>3000</v>
      </c>
      <c r="FS76" s="17">
        <v>3000</v>
      </c>
      <c r="FT76" s="17">
        <v>3000</v>
      </c>
      <c r="FU76" s="17"/>
      <c r="FV76" s="17"/>
      <c r="FW76" s="17"/>
      <c r="FX76" s="17"/>
      <c r="FY76" s="17"/>
      <c r="FZ76" s="17"/>
      <c r="GA76" s="17"/>
      <c r="GB76" s="17"/>
      <c r="GC76" s="17"/>
      <c r="GD76" s="17"/>
      <c r="GE76" s="17"/>
      <c r="GF76" s="17"/>
      <c r="GG76" s="17"/>
      <c r="GH76" s="17"/>
      <c r="GI76" s="17"/>
      <c r="GJ76" s="17"/>
      <c r="GK76" s="17"/>
      <c r="GL76" s="17"/>
      <c r="GM76" s="17"/>
      <c r="GN76" s="17"/>
    </row>
    <row r="77" spans="1:196" ht="15.95" customHeight="1">
      <c r="A77" s="1"/>
      <c r="B77" s="239"/>
      <c r="C77" s="230"/>
      <c r="D77" s="127" t="s">
        <v>10</v>
      </c>
      <c r="E77" s="74"/>
      <c r="F77" s="74"/>
      <c r="G77" s="74"/>
      <c r="H77" s="74"/>
      <c r="I77" s="74"/>
      <c r="J77" s="74"/>
      <c r="K77" s="15"/>
      <c r="L77" s="18"/>
      <c r="M77" s="16">
        <v>3046</v>
      </c>
      <c r="N77" s="16">
        <v>2920</v>
      </c>
      <c r="O77" s="16">
        <v>3294</v>
      </c>
      <c r="P77" s="65">
        <v>2183</v>
      </c>
      <c r="Q77" s="16">
        <v>3202</v>
      </c>
      <c r="R77" s="16">
        <v>3468</v>
      </c>
      <c r="S77" s="16">
        <v>803</v>
      </c>
      <c r="T77" s="17"/>
      <c r="U77" s="17"/>
      <c r="V77" s="17"/>
      <c r="W77" s="17"/>
      <c r="X77" s="65">
        <v>0</v>
      </c>
      <c r="Y77" s="65">
        <v>0</v>
      </c>
      <c r="Z77" s="65">
        <v>0</v>
      </c>
      <c r="AA77" s="16">
        <v>1120</v>
      </c>
      <c r="AB77" s="16">
        <v>1808</v>
      </c>
      <c r="AC77" s="17"/>
      <c r="AD77" s="17"/>
      <c r="AE77" s="65">
        <v>380</v>
      </c>
      <c r="AF77" s="65">
        <v>2200</v>
      </c>
      <c r="AG77" s="16">
        <v>2610</v>
      </c>
      <c r="AH77" s="16">
        <v>2950</v>
      </c>
      <c r="AI77" s="16">
        <v>3035</v>
      </c>
      <c r="AJ77" s="16">
        <v>2951</v>
      </c>
      <c r="AK77" s="16">
        <v>2744</v>
      </c>
      <c r="AL77" s="16">
        <v>1700</v>
      </c>
      <c r="AM77" s="16">
        <v>3198</v>
      </c>
      <c r="AN77" s="16">
        <v>2557</v>
      </c>
      <c r="AO77" s="65">
        <v>820</v>
      </c>
      <c r="AP77" s="65">
        <v>1723</v>
      </c>
      <c r="AQ77" s="16">
        <v>3050</v>
      </c>
      <c r="AR77" s="16">
        <v>2872</v>
      </c>
      <c r="AS77" s="16">
        <v>2737</v>
      </c>
      <c r="AT77" s="16">
        <v>3000</v>
      </c>
      <c r="AU77" s="65">
        <v>1671</v>
      </c>
      <c r="AV77" s="65">
        <v>1888</v>
      </c>
      <c r="AW77" s="16">
        <v>2644</v>
      </c>
      <c r="AX77" s="16">
        <v>3324</v>
      </c>
      <c r="AY77" s="16">
        <v>1734</v>
      </c>
      <c r="AZ77" s="65">
        <v>647</v>
      </c>
      <c r="BA77" s="16">
        <v>501</v>
      </c>
      <c r="BB77" s="17"/>
      <c r="BC77" s="17"/>
      <c r="BD77" s="18"/>
      <c r="BE77" s="18"/>
      <c r="BF77" s="18"/>
      <c r="BG77" s="18"/>
      <c r="BH77" s="18"/>
      <c r="BI77" s="18"/>
      <c r="BJ77" s="18"/>
      <c r="BK77" s="18"/>
      <c r="BL77" s="18"/>
      <c r="BM77" s="17"/>
      <c r="BN77" s="17"/>
      <c r="BO77" s="16">
        <v>0</v>
      </c>
      <c r="BP77" s="16">
        <v>3066</v>
      </c>
      <c r="BQ77" s="16">
        <v>2574</v>
      </c>
      <c r="BR77" s="16">
        <v>2702</v>
      </c>
      <c r="BS77" s="16">
        <v>1810</v>
      </c>
      <c r="BT77" s="65">
        <v>1434</v>
      </c>
      <c r="BU77" s="65">
        <v>2120</v>
      </c>
      <c r="BV77" s="65">
        <v>1665</v>
      </c>
      <c r="BW77" s="16">
        <v>2944</v>
      </c>
      <c r="BX77" s="65">
        <v>2286</v>
      </c>
      <c r="BY77" s="65"/>
      <c r="BZ77" s="65">
        <v>1610</v>
      </c>
      <c r="CA77" s="16">
        <v>2440</v>
      </c>
      <c r="CB77" s="65">
        <v>1048</v>
      </c>
      <c r="CC77" s="65">
        <v>2010</v>
      </c>
      <c r="CD77" s="16">
        <v>2725</v>
      </c>
      <c r="CE77" s="65">
        <v>1120</v>
      </c>
      <c r="CF77" s="16">
        <v>2000</v>
      </c>
      <c r="CG77" s="17"/>
      <c r="CH77" s="16">
        <v>4150</v>
      </c>
      <c r="CI77" s="16">
        <v>4050</v>
      </c>
      <c r="CJ77" s="16">
        <v>3650</v>
      </c>
      <c r="CK77" s="16">
        <v>4084</v>
      </c>
      <c r="CL77" s="65">
        <v>2916</v>
      </c>
      <c r="CM77" s="65">
        <v>450</v>
      </c>
      <c r="CN77" s="16">
        <v>2429</v>
      </c>
      <c r="CO77" s="16">
        <v>2089</v>
      </c>
      <c r="CP77" s="16">
        <v>2660</v>
      </c>
      <c r="CQ77" s="16">
        <v>2341</v>
      </c>
      <c r="CR77" s="16">
        <v>1297</v>
      </c>
      <c r="CS77" s="16">
        <v>2947</v>
      </c>
      <c r="CT77" s="16">
        <v>3011</v>
      </c>
      <c r="CU77" s="16">
        <v>3000</v>
      </c>
      <c r="CV77" s="16">
        <v>3037</v>
      </c>
      <c r="CW77" s="16">
        <v>3106</v>
      </c>
      <c r="CX77" s="16">
        <v>2989</v>
      </c>
      <c r="CY77" s="16">
        <v>3040</v>
      </c>
      <c r="CZ77" s="16">
        <v>3000</v>
      </c>
      <c r="DA77" s="16">
        <v>3065</v>
      </c>
      <c r="DB77" s="17"/>
      <c r="DC77" s="16">
        <v>2448</v>
      </c>
      <c r="DD77" s="16">
        <v>3025</v>
      </c>
      <c r="DE77" s="16">
        <v>3093</v>
      </c>
      <c r="DF77" s="16">
        <v>1734</v>
      </c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6">
        <v>3081</v>
      </c>
      <c r="DR77" s="16">
        <v>3061</v>
      </c>
      <c r="DS77" s="16">
        <v>2967</v>
      </c>
      <c r="DT77" s="17">
        <v>3000</v>
      </c>
      <c r="DU77" s="17"/>
      <c r="DV77" s="189"/>
      <c r="DW77" s="18"/>
      <c r="DX77" s="189"/>
      <c r="DY77" s="17"/>
      <c r="DZ77" s="189"/>
      <c r="EA77" s="18"/>
      <c r="EB77" s="18"/>
      <c r="EC77" s="17"/>
      <c r="ED77" s="17"/>
      <c r="EE77" s="17">
        <v>4000</v>
      </c>
      <c r="EF77" s="17">
        <v>4000</v>
      </c>
      <c r="EG77" s="17">
        <v>4000</v>
      </c>
      <c r="EH77" s="17">
        <v>4000</v>
      </c>
      <c r="EI77" s="17">
        <v>4000</v>
      </c>
      <c r="EJ77" s="17">
        <v>4000</v>
      </c>
      <c r="EK77" s="17">
        <v>4000</v>
      </c>
      <c r="EL77" s="17">
        <v>4000</v>
      </c>
      <c r="EM77" s="17">
        <v>4000</v>
      </c>
      <c r="EN77" s="17">
        <v>4000</v>
      </c>
      <c r="EO77" s="17">
        <v>4000</v>
      </c>
      <c r="EP77" s="17">
        <v>4000</v>
      </c>
      <c r="EQ77" s="17">
        <v>4000</v>
      </c>
      <c r="ER77" s="17">
        <v>3000</v>
      </c>
      <c r="ES77" s="17">
        <v>3000</v>
      </c>
      <c r="ET77" s="17">
        <v>3000</v>
      </c>
      <c r="EU77" s="17">
        <v>3000</v>
      </c>
      <c r="EV77" s="17"/>
      <c r="EW77" s="17">
        <v>3000</v>
      </c>
      <c r="EX77" s="17">
        <v>3000</v>
      </c>
      <c r="EY77" s="17"/>
      <c r="EZ77" s="17">
        <v>3000</v>
      </c>
      <c r="FA77" s="17">
        <v>3000</v>
      </c>
      <c r="FB77" s="17">
        <v>3000</v>
      </c>
      <c r="FC77" s="17">
        <v>3000</v>
      </c>
      <c r="FD77" s="17">
        <v>3000</v>
      </c>
      <c r="FE77" s="17">
        <v>3000</v>
      </c>
      <c r="FF77" s="17">
        <v>3000</v>
      </c>
      <c r="FG77" s="17">
        <v>3000</v>
      </c>
      <c r="FH77" s="17">
        <v>3000</v>
      </c>
      <c r="FI77" s="17">
        <v>3000</v>
      </c>
      <c r="FJ77" s="17">
        <v>3000</v>
      </c>
      <c r="FK77" s="17">
        <v>3000</v>
      </c>
      <c r="FL77" s="17">
        <v>3000</v>
      </c>
      <c r="FM77" s="17">
        <v>3000</v>
      </c>
      <c r="FN77" s="17">
        <v>3000</v>
      </c>
      <c r="FO77" s="17"/>
      <c r="FP77" s="17">
        <v>3000</v>
      </c>
      <c r="FQ77" s="17">
        <v>3000</v>
      </c>
      <c r="FR77" s="17">
        <v>3000</v>
      </c>
      <c r="FS77" s="17">
        <v>3000</v>
      </c>
      <c r="FT77" s="17">
        <v>3000</v>
      </c>
      <c r="FU77" s="17"/>
      <c r="FV77" s="17"/>
      <c r="FW77" s="17"/>
      <c r="FX77" s="17"/>
      <c r="FY77" s="17"/>
      <c r="FZ77" s="17"/>
      <c r="GA77" s="17"/>
      <c r="GB77" s="17"/>
      <c r="GC77" s="17"/>
      <c r="GD77" s="17"/>
      <c r="GE77" s="17"/>
      <c r="GF77" s="17"/>
      <c r="GG77" s="17"/>
      <c r="GH77" s="17"/>
      <c r="GI77" s="17"/>
      <c r="GJ77" s="17"/>
      <c r="GK77" s="17"/>
      <c r="GL77" s="17"/>
      <c r="GM77" s="17"/>
      <c r="GN77" s="17"/>
    </row>
    <row r="78" spans="1:196" ht="15.95" customHeight="1">
      <c r="A78" s="1"/>
      <c r="B78" s="239"/>
      <c r="C78" s="230"/>
      <c r="D78" s="127" t="s">
        <v>11</v>
      </c>
      <c r="E78" s="74"/>
      <c r="F78" s="74"/>
      <c r="G78" s="74"/>
      <c r="H78" s="74"/>
      <c r="I78" s="74"/>
      <c r="J78" s="74"/>
      <c r="K78" s="15"/>
      <c r="L78" s="18"/>
      <c r="M78" s="16">
        <v>2973</v>
      </c>
      <c r="N78" s="16">
        <v>2768</v>
      </c>
      <c r="O78" s="16">
        <v>2963</v>
      </c>
      <c r="P78" s="65">
        <v>1398</v>
      </c>
      <c r="Q78" s="16">
        <v>3252</v>
      </c>
      <c r="R78" s="16">
        <v>4125</v>
      </c>
      <c r="S78" s="16">
        <v>803</v>
      </c>
      <c r="T78" s="16">
        <v>119</v>
      </c>
      <c r="U78" s="17"/>
      <c r="V78" s="17"/>
      <c r="W78" s="17"/>
      <c r="X78" s="65">
        <v>0</v>
      </c>
      <c r="Y78" s="65">
        <v>0</v>
      </c>
      <c r="Z78" s="65">
        <v>0</v>
      </c>
      <c r="AA78" s="17"/>
      <c r="AB78" s="16">
        <v>2832</v>
      </c>
      <c r="AC78" s="17"/>
      <c r="AD78" s="17"/>
      <c r="AE78" s="65">
        <v>1996</v>
      </c>
      <c r="AF78" s="65">
        <v>2511</v>
      </c>
      <c r="AG78" s="16">
        <v>2150</v>
      </c>
      <c r="AH78" s="16">
        <v>1678</v>
      </c>
      <c r="AI78" s="16">
        <v>3207</v>
      </c>
      <c r="AJ78" s="16">
        <v>3008</v>
      </c>
      <c r="AK78" s="16">
        <v>887</v>
      </c>
      <c r="AL78" s="16">
        <v>2154</v>
      </c>
      <c r="AM78" s="16">
        <v>3738</v>
      </c>
      <c r="AN78" s="16">
        <v>1844</v>
      </c>
      <c r="AO78" s="65">
        <v>0</v>
      </c>
      <c r="AP78" s="16">
        <v>2585</v>
      </c>
      <c r="AQ78" s="16">
        <v>1836</v>
      </c>
      <c r="AR78" s="16">
        <v>2052</v>
      </c>
      <c r="AS78" s="16">
        <v>2844</v>
      </c>
      <c r="AT78" s="16">
        <v>2682</v>
      </c>
      <c r="AU78" s="16">
        <v>2934</v>
      </c>
      <c r="AV78" s="65">
        <v>707</v>
      </c>
      <c r="AW78" s="16">
        <v>2993</v>
      </c>
      <c r="AX78" s="16">
        <v>3414</v>
      </c>
      <c r="AY78" s="16">
        <v>1220</v>
      </c>
      <c r="AZ78" s="65">
        <v>1069</v>
      </c>
      <c r="BA78" s="16">
        <v>665</v>
      </c>
      <c r="BB78" s="17"/>
      <c r="BC78" s="17"/>
      <c r="BD78" s="18"/>
      <c r="BE78" s="18"/>
      <c r="BF78" s="18"/>
      <c r="BG78" s="18"/>
      <c r="BH78" s="18"/>
      <c r="BI78" s="18"/>
      <c r="BJ78" s="18"/>
      <c r="BK78" s="18"/>
      <c r="BL78" s="18"/>
      <c r="BM78" s="17"/>
      <c r="BN78" s="17"/>
      <c r="BO78" s="16">
        <v>93</v>
      </c>
      <c r="BP78" s="16">
        <v>2043</v>
      </c>
      <c r="BQ78" s="16">
        <v>1529</v>
      </c>
      <c r="BR78" s="16">
        <v>3141</v>
      </c>
      <c r="BS78" s="16">
        <v>3068</v>
      </c>
      <c r="BT78" s="65">
        <v>454</v>
      </c>
      <c r="BU78" s="16">
        <v>3018</v>
      </c>
      <c r="BV78" s="65">
        <v>927</v>
      </c>
      <c r="BW78" s="16">
        <v>2756</v>
      </c>
      <c r="BX78" s="65">
        <v>1601</v>
      </c>
      <c r="BY78" s="65"/>
      <c r="BZ78" s="65">
        <v>1012</v>
      </c>
      <c r="CA78" s="16">
        <v>2935</v>
      </c>
      <c r="CB78" s="65">
        <v>505</v>
      </c>
      <c r="CC78" s="65">
        <v>1222</v>
      </c>
      <c r="CD78" s="16">
        <v>3045</v>
      </c>
      <c r="CE78" s="65">
        <v>1044</v>
      </c>
      <c r="CF78" s="16">
        <v>3132</v>
      </c>
      <c r="CG78" s="17"/>
      <c r="CH78" s="16">
        <v>4203</v>
      </c>
      <c r="CI78" s="16">
        <v>3095</v>
      </c>
      <c r="CJ78" s="16">
        <v>4156</v>
      </c>
      <c r="CK78" s="16">
        <v>3552</v>
      </c>
      <c r="CL78" s="65">
        <v>2409</v>
      </c>
      <c r="CM78" s="65">
        <v>1050</v>
      </c>
      <c r="CN78" s="16">
        <v>2788</v>
      </c>
      <c r="CO78" s="16">
        <v>1639</v>
      </c>
      <c r="CP78" s="16">
        <v>3006</v>
      </c>
      <c r="CQ78" s="16">
        <v>2966</v>
      </c>
      <c r="CR78" s="16">
        <v>957</v>
      </c>
      <c r="CS78" s="16">
        <v>3268</v>
      </c>
      <c r="CT78" s="16">
        <v>2850</v>
      </c>
      <c r="CU78" s="16">
        <v>2831</v>
      </c>
      <c r="CV78" s="16">
        <v>2974</v>
      </c>
      <c r="CW78" s="16">
        <v>2334</v>
      </c>
      <c r="CX78" s="16">
        <v>2749</v>
      </c>
      <c r="CY78" s="16">
        <v>2695</v>
      </c>
      <c r="CZ78" s="16">
        <v>1709</v>
      </c>
      <c r="DA78" s="16">
        <v>2961</v>
      </c>
      <c r="DB78" s="17"/>
      <c r="DC78" s="16">
        <v>4820</v>
      </c>
      <c r="DD78" s="16">
        <v>2838</v>
      </c>
      <c r="DE78" s="16">
        <v>3210</v>
      </c>
      <c r="DF78" s="16">
        <v>1967</v>
      </c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6">
        <v>1398</v>
      </c>
      <c r="DR78" s="16">
        <v>3061</v>
      </c>
      <c r="DS78" s="16">
        <v>1678</v>
      </c>
      <c r="DT78" s="17">
        <v>3000</v>
      </c>
      <c r="DU78" s="17"/>
      <c r="DV78" s="189"/>
      <c r="DW78" s="18"/>
      <c r="DX78" s="189"/>
      <c r="DY78" s="17"/>
      <c r="DZ78" s="189"/>
      <c r="EA78" s="18"/>
      <c r="EB78" s="18"/>
      <c r="EC78" s="17"/>
      <c r="ED78" s="17"/>
      <c r="EE78" s="17">
        <v>4000</v>
      </c>
      <c r="EF78" s="17">
        <v>4000</v>
      </c>
      <c r="EG78" s="17">
        <v>4000</v>
      </c>
      <c r="EH78" s="17">
        <v>4000</v>
      </c>
      <c r="EI78" s="17">
        <v>4000</v>
      </c>
      <c r="EJ78" s="17">
        <v>4000</v>
      </c>
      <c r="EK78" s="17">
        <v>4000</v>
      </c>
      <c r="EL78" s="17">
        <v>4000</v>
      </c>
      <c r="EM78" s="17">
        <v>4000</v>
      </c>
      <c r="EN78" s="17">
        <v>4000</v>
      </c>
      <c r="EO78" s="17">
        <v>4000</v>
      </c>
      <c r="EP78" s="17">
        <v>4000</v>
      </c>
      <c r="EQ78" s="17">
        <v>4000</v>
      </c>
      <c r="ER78" s="17">
        <v>3000</v>
      </c>
      <c r="ES78" s="17">
        <v>3000</v>
      </c>
      <c r="ET78" s="17">
        <v>3000</v>
      </c>
      <c r="EU78" s="17">
        <v>3000</v>
      </c>
      <c r="EV78" s="17"/>
      <c r="EW78" s="17">
        <v>3000</v>
      </c>
      <c r="EX78" s="17">
        <v>3000</v>
      </c>
      <c r="EY78" s="17"/>
      <c r="EZ78" s="17">
        <v>3000</v>
      </c>
      <c r="FA78" s="17">
        <v>3000</v>
      </c>
      <c r="FB78" s="17">
        <v>3000</v>
      </c>
      <c r="FC78" s="17">
        <v>3000</v>
      </c>
      <c r="FD78" s="17">
        <v>3000</v>
      </c>
      <c r="FE78" s="17">
        <v>3000</v>
      </c>
      <c r="FF78" s="17">
        <v>3000</v>
      </c>
      <c r="FG78" s="17">
        <v>3000</v>
      </c>
      <c r="FH78" s="17">
        <v>3000</v>
      </c>
      <c r="FI78" s="17">
        <v>3000</v>
      </c>
      <c r="FJ78" s="17">
        <v>3000</v>
      </c>
      <c r="FK78" s="17">
        <v>3000</v>
      </c>
      <c r="FL78" s="17">
        <v>3000</v>
      </c>
      <c r="FM78" s="17">
        <v>3000</v>
      </c>
      <c r="FN78" s="17">
        <v>3000</v>
      </c>
      <c r="FO78" s="17"/>
      <c r="FP78" s="17">
        <v>3000</v>
      </c>
      <c r="FQ78" s="17">
        <v>3000</v>
      </c>
      <c r="FR78" s="17">
        <v>3000</v>
      </c>
      <c r="FS78" s="17">
        <v>3000</v>
      </c>
      <c r="FT78" s="17">
        <v>3000</v>
      </c>
      <c r="FU78" s="17"/>
      <c r="FV78" s="17"/>
      <c r="FW78" s="17"/>
      <c r="FX78" s="17"/>
      <c r="FY78" s="17"/>
      <c r="FZ78" s="17"/>
      <c r="GA78" s="17"/>
      <c r="GB78" s="17"/>
      <c r="GC78" s="17"/>
      <c r="GD78" s="17"/>
      <c r="GE78" s="17"/>
      <c r="GF78" s="17"/>
      <c r="GG78" s="17"/>
      <c r="GH78" s="17"/>
      <c r="GI78" s="17"/>
      <c r="GJ78" s="17"/>
      <c r="GK78" s="17"/>
      <c r="GL78" s="17"/>
      <c r="GM78" s="17"/>
      <c r="GN78" s="17"/>
    </row>
    <row r="79" spans="1:196" ht="15.95" customHeight="1">
      <c r="A79" s="1"/>
      <c r="B79" s="239"/>
      <c r="C79" s="231"/>
      <c r="D79" s="19" t="s">
        <v>19</v>
      </c>
      <c r="E79" s="75"/>
      <c r="F79" s="75"/>
      <c r="G79" s="75"/>
      <c r="H79" s="75"/>
      <c r="I79" s="75"/>
      <c r="J79" s="75"/>
      <c r="K79" s="15"/>
      <c r="L79" s="18">
        <v>0</v>
      </c>
      <c r="M79" s="16">
        <v>2973</v>
      </c>
      <c r="N79" s="16">
        <v>2768</v>
      </c>
      <c r="O79" s="16">
        <v>2963</v>
      </c>
      <c r="P79" s="65">
        <v>1398</v>
      </c>
      <c r="Q79" s="16">
        <v>3252</v>
      </c>
      <c r="R79" s="16">
        <v>4125</v>
      </c>
      <c r="S79" s="16">
        <v>803</v>
      </c>
      <c r="T79" s="16">
        <v>119</v>
      </c>
      <c r="U79" s="17"/>
      <c r="V79" s="17"/>
      <c r="W79" s="17"/>
      <c r="X79" s="65">
        <v>0</v>
      </c>
      <c r="Y79" s="65">
        <v>0</v>
      </c>
      <c r="Z79" s="65">
        <f>+Z78*0.9</f>
        <v>0</v>
      </c>
      <c r="AA79" s="17">
        <f>+AA78*0.9</f>
        <v>0</v>
      </c>
      <c r="AB79" s="16">
        <v>2832</v>
      </c>
      <c r="AC79" s="17"/>
      <c r="AD79" s="17">
        <f>+AD78*0.9</f>
        <v>0</v>
      </c>
      <c r="AE79" s="65">
        <v>1996</v>
      </c>
      <c r="AF79" s="65">
        <v>2511</v>
      </c>
      <c r="AG79" s="65">
        <v>0</v>
      </c>
      <c r="AH79" s="17"/>
      <c r="AI79" s="16"/>
      <c r="AJ79" s="16">
        <v>5489</v>
      </c>
      <c r="AK79" s="16">
        <v>3962</v>
      </c>
      <c r="AL79" s="16">
        <v>3633</v>
      </c>
      <c r="AM79" s="16">
        <v>3738</v>
      </c>
      <c r="AN79" s="16">
        <v>1844</v>
      </c>
      <c r="AO79" s="65">
        <v>0</v>
      </c>
      <c r="AP79" s="16">
        <v>2585</v>
      </c>
      <c r="AQ79" s="16">
        <v>1836</v>
      </c>
      <c r="AR79" s="16">
        <v>2052</v>
      </c>
      <c r="AS79" s="16">
        <v>2844</v>
      </c>
      <c r="AT79" s="16">
        <v>2682</v>
      </c>
      <c r="AU79" s="16">
        <v>1166</v>
      </c>
      <c r="AV79" s="17">
        <v>2475</v>
      </c>
      <c r="AW79" s="16">
        <v>2993</v>
      </c>
      <c r="AX79" s="65">
        <v>0</v>
      </c>
      <c r="AY79" s="16">
        <v>4286</v>
      </c>
      <c r="AZ79" s="65">
        <v>1417</v>
      </c>
      <c r="BA79" s="16">
        <v>0</v>
      </c>
      <c r="BB79" s="17">
        <f t="shared" ref="BB79:BM79" si="147">+BB78*0.9</f>
        <v>0</v>
      </c>
      <c r="BC79" s="17">
        <f t="shared" si="147"/>
        <v>0</v>
      </c>
      <c r="BD79" s="18">
        <f t="shared" si="147"/>
        <v>0</v>
      </c>
      <c r="BE79" s="18">
        <f t="shared" si="147"/>
        <v>0</v>
      </c>
      <c r="BF79" s="18">
        <f t="shared" si="147"/>
        <v>0</v>
      </c>
      <c r="BG79" s="18">
        <f t="shared" si="147"/>
        <v>0</v>
      </c>
      <c r="BH79" s="18">
        <f t="shared" si="147"/>
        <v>0</v>
      </c>
      <c r="BI79" s="18">
        <f t="shared" si="147"/>
        <v>0</v>
      </c>
      <c r="BJ79" s="18">
        <f t="shared" si="147"/>
        <v>0</v>
      </c>
      <c r="BK79" s="18">
        <f t="shared" si="147"/>
        <v>0</v>
      </c>
      <c r="BL79" s="18">
        <f t="shared" si="147"/>
        <v>0</v>
      </c>
      <c r="BM79" s="17">
        <f t="shared" si="147"/>
        <v>0</v>
      </c>
      <c r="BN79" s="17"/>
      <c r="BO79" s="16">
        <v>748</v>
      </c>
      <c r="BP79" s="16">
        <v>2043</v>
      </c>
      <c r="BQ79" s="16">
        <v>1529</v>
      </c>
      <c r="BR79" s="16">
        <v>3000</v>
      </c>
      <c r="BS79" s="16">
        <v>3209</v>
      </c>
      <c r="BT79" s="65">
        <v>454</v>
      </c>
      <c r="BU79" s="16">
        <v>3018</v>
      </c>
      <c r="BV79" s="65">
        <v>927</v>
      </c>
      <c r="BW79" s="16">
        <v>2756</v>
      </c>
      <c r="BX79" s="65">
        <v>1601</v>
      </c>
      <c r="BY79" s="65">
        <f>+BY78*0.9</f>
        <v>0</v>
      </c>
      <c r="BZ79" s="65">
        <v>1012</v>
      </c>
      <c r="CA79" s="16">
        <v>2935</v>
      </c>
      <c r="CB79" s="65">
        <v>505</v>
      </c>
      <c r="CC79" s="65">
        <v>1222</v>
      </c>
      <c r="CD79" s="16">
        <v>3045</v>
      </c>
      <c r="CE79" s="65">
        <v>1044</v>
      </c>
      <c r="CF79" s="16">
        <v>3132</v>
      </c>
      <c r="CG79" s="17"/>
      <c r="CH79" s="16">
        <v>4203</v>
      </c>
      <c r="CI79" s="16">
        <v>3095</v>
      </c>
      <c r="CJ79" s="16">
        <v>4156</v>
      </c>
      <c r="CK79" s="16">
        <v>3552</v>
      </c>
      <c r="CL79" s="65">
        <v>1420</v>
      </c>
      <c r="CM79" s="65">
        <v>2039</v>
      </c>
      <c r="CN79" s="16">
        <v>2788</v>
      </c>
      <c r="CO79" s="16">
        <v>1639</v>
      </c>
      <c r="CP79" s="16">
        <v>3006</v>
      </c>
      <c r="CQ79" s="16">
        <v>2966</v>
      </c>
      <c r="CR79" s="16">
        <v>957</v>
      </c>
      <c r="CS79" s="16">
        <v>2447</v>
      </c>
      <c r="CT79" s="16">
        <v>1200</v>
      </c>
      <c r="CU79" s="16">
        <v>3000</v>
      </c>
      <c r="CV79" s="16">
        <v>2673</v>
      </c>
      <c r="CW79" s="16">
        <v>4937</v>
      </c>
      <c r="CX79" s="16">
        <v>2749</v>
      </c>
      <c r="CY79" s="16">
        <v>2695</v>
      </c>
      <c r="CZ79" s="16">
        <v>1709</v>
      </c>
      <c r="DA79" s="16">
        <v>2961</v>
      </c>
      <c r="DB79" s="17">
        <f t="shared" ref="DB79" si="148">+DB78*0.9</f>
        <v>0</v>
      </c>
      <c r="DC79" s="16">
        <v>3856</v>
      </c>
      <c r="DD79" s="16">
        <v>3709</v>
      </c>
      <c r="DE79" s="16">
        <v>3210</v>
      </c>
      <c r="DF79" s="16">
        <v>1345</v>
      </c>
      <c r="DG79" s="17">
        <f t="shared" ref="DG79:DI79" si="149">+DG78*0.9</f>
        <v>0</v>
      </c>
      <c r="DH79" s="17">
        <f t="shared" si="149"/>
        <v>0</v>
      </c>
      <c r="DI79" s="17">
        <f t="shared" si="149"/>
        <v>0</v>
      </c>
      <c r="DJ79" s="16">
        <v>622</v>
      </c>
      <c r="DK79" s="17">
        <f t="shared" ref="DK79:DP79" si="150">+DK78*0.9</f>
        <v>0</v>
      </c>
      <c r="DL79" s="17">
        <f t="shared" si="150"/>
        <v>0</v>
      </c>
      <c r="DM79" s="17">
        <f t="shared" si="150"/>
        <v>0</v>
      </c>
      <c r="DN79" s="17">
        <f t="shared" si="150"/>
        <v>0</v>
      </c>
      <c r="DO79" s="17">
        <f t="shared" si="150"/>
        <v>0</v>
      </c>
      <c r="DP79" s="17">
        <f t="shared" si="150"/>
        <v>0</v>
      </c>
      <c r="DQ79" s="16">
        <v>1098</v>
      </c>
      <c r="DR79" s="16">
        <v>4355</v>
      </c>
      <c r="DS79" s="16">
        <v>0</v>
      </c>
      <c r="DT79" s="17">
        <f t="shared" ref="DT79:DW79" si="151">+DT78*0.9</f>
        <v>2700</v>
      </c>
      <c r="DU79" s="17">
        <f t="shared" si="151"/>
        <v>0</v>
      </c>
      <c r="DV79" s="189">
        <f t="shared" si="151"/>
        <v>0</v>
      </c>
      <c r="DW79" s="18">
        <f t="shared" si="151"/>
        <v>0</v>
      </c>
      <c r="DX79" s="189">
        <f t="shared" ref="DX79:EJ79" si="152">+DX78*0.9</f>
        <v>0</v>
      </c>
      <c r="DY79" s="17">
        <f t="shared" si="152"/>
        <v>0</v>
      </c>
      <c r="DZ79" s="189">
        <f t="shared" si="152"/>
        <v>0</v>
      </c>
      <c r="EA79" s="18"/>
      <c r="EB79" s="18"/>
      <c r="EC79" s="17">
        <f t="shared" si="152"/>
        <v>0</v>
      </c>
      <c r="ED79" s="17">
        <f t="shared" si="152"/>
        <v>0</v>
      </c>
      <c r="EE79" s="17">
        <f t="shared" si="152"/>
        <v>3600</v>
      </c>
      <c r="EF79" s="17">
        <f t="shared" si="152"/>
        <v>3600</v>
      </c>
      <c r="EG79" s="17">
        <f t="shared" si="152"/>
        <v>3600</v>
      </c>
      <c r="EH79" s="17">
        <f t="shared" si="152"/>
        <v>3600</v>
      </c>
      <c r="EI79" s="17">
        <f t="shared" si="152"/>
        <v>3600</v>
      </c>
      <c r="EJ79" s="17">
        <f t="shared" si="152"/>
        <v>3600</v>
      </c>
      <c r="EK79" s="17">
        <f t="shared" ref="EK79:FE79" si="153">+EK78*0.9</f>
        <v>3600</v>
      </c>
      <c r="EL79" s="17">
        <f t="shared" si="153"/>
        <v>3600</v>
      </c>
      <c r="EM79" s="17">
        <f t="shared" si="153"/>
        <v>3600</v>
      </c>
      <c r="EN79" s="17">
        <f t="shared" si="153"/>
        <v>3600</v>
      </c>
      <c r="EO79" s="17">
        <f t="shared" si="153"/>
        <v>3600</v>
      </c>
      <c r="EP79" s="17">
        <f t="shared" si="153"/>
        <v>3600</v>
      </c>
      <c r="EQ79" s="17">
        <f t="shared" si="153"/>
        <v>3600</v>
      </c>
      <c r="ER79" s="17">
        <f t="shared" si="153"/>
        <v>2700</v>
      </c>
      <c r="ES79" s="17">
        <f t="shared" si="153"/>
        <v>2700</v>
      </c>
      <c r="ET79" s="17">
        <f t="shared" si="153"/>
        <v>2700</v>
      </c>
      <c r="EU79" s="17">
        <f t="shared" si="153"/>
        <v>2700</v>
      </c>
      <c r="EV79" s="17">
        <f t="shared" si="153"/>
        <v>0</v>
      </c>
      <c r="EW79" s="17">
        <f t="shared" si="153"/>
        <v>2700</v>
      </c>
      <c r="EX79" s="17">
        <f t="shared" si="153"/>
        <v>2700</v>
      </c>
      <c r="EY79" s="17">
        <f t="shared" si="153"/>
        <v>0</v>
      </c>
      <c r="EZ79" s="17">
        <f t="shared" si="153"/>
        <v>2700</v>
      </c>
      <c r="FA79" s="17">
        <f t="shared" si="153"/>
        <v>2700</v>
      </c>
      <c r="FB79" s="17">
        <f t="shared" si="153"/>
        <v>2700</v>
      </c>
      <c r="FC79" s="17">
        <f t="shared" si="153"/>
        <v>2700</v>
      </c>
      <c r="FD79" s="17">
        <f t="shared" si="153"/>
        <v>2700</v>
      </c>
      <c r="FE79" s="17">
        <f t="shared" si="153"/>
        <v>2700</v>
      </c>
      <c r="FF79" s="17">
        <f t="shared" ref="FF79:FL79" si="154">+FF78*0.9</f>
        <v>2700</v>
      </c>
      <c r="FG79" s="17">
        <f t="shared" si="154"/>
        <v>2700</v>
      </c>
      <c r="FH79" s="17">
        <f t="shared" si="154"/>
        <v>2700</v>
      </c>
      <c r="FI79" s="17">
        <f t="shared" si="154"/>
        <v>2700</v>
      </c>
      <c r="FJ79" s="17">
        <f t="shared" si="154"/>
        <v>2700</v>
      </c>
      <c r="FK79" s="17">
        <f t="shared" si="154"/>
        <v>2700</v>
      </c>
      <c r="FL79" s="17">
        <f t="shared" si="154"/>
        <v>2700</v>
      </c>
      <c r="FM79" s="17">
        <f t="shared" ref="FM79:FS79" si="155">+FM78*0.9</f>
        <v>2700</v>
      </c>
      <c r="FN79" s="17">
        <f t="shared" si="155"/>
        <v>2700</v>
      </c>
      <c r="FO79" s="17">
        <f t="shared" si="155"/>
        <v>0</v>
      </c>
      <c r="FP79" s="17">
        <f t="shared" si="155"/>
        <v>2700</v>
      </c>
      <c r="FQ79" s="17">
        <f t="shared" si="155"/>
        <v>2700</v>
      </c>
      <c r="FR79" s="17">
        <f t="shared" si="155"/>
        <v>2700</v>
      </c>
      <c r="FS79" s="17">
        <f t="shared" si="155"/>
        <v>2700</v>
      </c>
      <c r="FT79" s="17">
        <f t="shared" ref="FT79:GN79" si="156">+FT78*0.9</f>
        <v>2700</v>
      </c>
      <c r="FU79" s="17">
        <f t="shared" si="156"/>
        <v>0</v>
      </c>
      <c r="FV79" s="17">
        <f t="shared" si="156"/>
        <v>0</v>
      </c>
      <c r="FW79" s="17">
        <f t="shared" si="156"/>
        <v>0</v>
      </c>
      <c r="FX79" s="17">
        <f t="shared" si="156"/>
        <v>0</v>
      </c>
      <c r="FY79" s="17">
        <f t="shared" si="156"/>
        <v>0</v>
      </c>
      <c r="FZ79" s="17">
        <f t="shared" si="156"/>
        <v>0</v>
      </c>
      <c r="GA79" s="17">
        <f t="shared" si="156"/>
        <v>0</v>
      </c>
      <c r="GB79" s="17">
        <f t="shared" si="156"/>
        <v>0</v>
      </c>
      <c r="GC79" s="17">
        <f t="shared" si="156"/>
        <v>0</v>
      </c>
      <c r="GD79" s="17">
        <f t="shared" si="156"/>
        <v>0</v>
      </c>
      <c r="GE79" s="17">
        <f t="shared" si="156"/>
        <v>0</v>
      </c>
      <c r="GF79" s="17">
        <f t="shared" si="156"/>
        <v>0</v>
      </c>
      <c r="GG79" s="17">
        <f t="shared" si="156"/>
        <v>0</v>
      </c>
      <c r="GH79" s="17">
        <f t="shared" si="156"/>
        <v>0</v>
      </c>
      <c r="GI79" s="17">
        <f t="shared" si="156"/>
        <v>0</v>
      </c>
      <c r="GJ79" s="17">
        <f t="shared" si="156"/>
        <v>0</v>
      </c>
      <c r="GK79" s="17">
        <f t="shared" si="156"/>
        <v>0</v>
      </c>
      <c r="GL79" s="17">
        <f t="shared" si="156"/>
        <v>0</v>
      </c>
      <c r="GM79" s="17">
        <f t="shared" si="156"/>
        <v>0</v>
      </c>
      <c r="GN79" s="17">
        <f t="shared" si="156"/>
        <v>0</v>
      </c>
    </row>
    <row r="80" spans="1:196" ht="15.95" customHeight="1">
      <c r="A80" s="1"/>
      <c r="B80" s="239"/>
      <c r="C80" s="231" t="s">
        <v>13</v>
      </c>
      <c r="D80" s="38" t="s">
        <v>14</v>
      </c>
      <c r="E80" s="76"/>
      <c r="F80" s="76"/>
      <c r="G80" s="76"/>
      <c r="H80" s="76"/>
      <c r="I80" s="76"/>
      <c r="J80" s="76"/>
      <c r="K80" s="39"/>
      <c r="L80" s="108">
        <v>14510</v>
      </c>
      <c r="M80" s="40">
        <f t="shared" ref="M80:R80" si="157">+L80+M75-M78</f>
        <v>11537</v>
      </c>
      <c r="N80" s="40">
        <f t="shared" si="157"/>
        <v>8769</v>
      </c>
      <c r="O80" s="40">
        <f t="shared" si="157"/>
        <v>5806</v>
      </c>
      <c r="P80" s="40">
        <f t="shared" si="157"/>
        <v>8758</v>
      </c>
      <c r="Q80" s="40">
        <f t="shared" si="157"/>
        <v>10366</v>
      </c>
      <c r="R80" s="40">
        <f t="shared" si="157"/>
        <v>6241</v>
      </c>
      <c r="S80" s="40">
        <f>+R80+S75-S78+1500</f>
        <v>6938</v>
      </c>
      <c r="T80" s="40">
        <f t="shared" ref="T80:AB80" si="158">+S80+T75-T78</f>
        <v>6819</v>
      </c>
      <c r="U80" s="40">
        <f t="shared" si="158"/>
        <v>6819</v>
      </c>
      <c r="V80" s="40">
        <f t="shared" si="158"/>
        <v>6819</v>
      </c>
      <c r="W80" s="40">
        <f t="shared" si="158"/>
        <v>6819</v>
      </c>
      <c r="X80" s="40">
        <f t="shared" si="158"/>
        <v>6819</v>
      </c>
      <c r="Y80" s="40">
        <f t="shared" si="158"/>
        <v>6819</v>
      </c>
      <c r="Z80" s="40">
        <f t="shared" si="158"/>
        <v>6819</v>
      </c>
      <c r="AA80" s="40">
        <f t="shared" si="158"/>
        <v>9879</v>
      </c>
      <c r="AB80" s="40">
        <f t="shared" si="158"/>
        <v>7047</v>
      </c>
      <c r="AC80" s="40">
        <f>+AB80+AC75-AC78-7047</f>
        <v>0</v>
      </c>
      <c r="AD80" s="40">
        <f t="shared" ref="AD80:CO80" si="159">+AC80+AD75-AD78</f>
        <v>0</v>
      </c>
      <c r="AE80" s="40">
        <f t="shared" si="159"/>
        <v>3004</v>
      </c>
      <c r="AF80" s="40">
        <f t="shared" si="159"/>
        <v>6933</v>
      </c>
      <c r="AG80" s="40">
        <f t="shared" si="159"/>
        <v>11623</v>
      </c>
      <c r="AH80" s="40">
        <f t="shared" si="159"/>
        <v>16125</v>
      </c>
      <c r="AI80" s="40">
        <f t="shared" si="159"/>
        <v>19648</v>
      </c>
      <c r="AJ80" s="40">
        <f t="shared" si="159"/>
        <v>23240</v>
      </c>
      <c r="AK80" s="40">
        <f t="shared" si="159"/>
        <v>22353</v>
      </c>
      <c r="AL80" s="40">
        <f t="shared" si="159"/>
        <v>20199</v>
      </c>
      <c r="AM80" s="40">
        <f t="shared" si="159"/>
        <v>19341</v>
      </c>
      <c r="AN80" s="40">
        <f t="shared" si="159"/>
        <v>24037</v>
      </c>
      <c r="AO80" s="40">
        <f t="shared" si="159"/>
        <v>24037</v>
      </c>
      <c r="AP80" s="40">
        <f t="shared" si="159"/>
        <v>21452</v>
      </c>
      <c r="AQ80" s="40">
        <f>+AP80+AQ75-AQ78-3000</f>
        <v>22156</v>
      </c>
      <c r="AR80" s="40">
        <f t="shared" si="159"/>
        <v>21894</v>
      </c>
      <c r="AS80" s="40">
        <f t="shared" si="159"/>
        <v>19050</v>
      </c>
      <c r="AT80" s="40">
        <f t="shared" si="159"/>
        <v>16368</v>
      </c>
      <c r="AU80" s="40">
        <f t="shared" si="159"/>
        <v>13434</v>
      </c>
      <c r="AV80" s="40">
        <f t="shared" si="159"/>
        <v>17407</v>
      </c>
      <c r="AW80" s="40">
        <f t="shared" si="159"/>
        <v>20034</v>
      </c>
      <c r="AX80" s="40">
        <f>+AW80+AX75-AX78+4000</f>
        <v>26910</v>
      </c>
      <c r="AY80" s="40">
        <f t="shared" si="159"/>
        <v>25690</v>
      </c>
      <c r="AZ80" s="40">
        <f t="shared" si="159"/>
        <v>24621</v>
      </c>
      <c r="BA80" s="40">
        <f t="shared" si="159"/>
        <v>23956</v>
      </c>
      <c r="BB80" s="40">
        <f t="shared" si="159"/>
        <v>23956</v>
      </c>
      <c r="BC80" s="40">
        <f>+BB80+BC75-BC78-3000</f>
        <v>20956</v>
      </c>
      <c r="BD80" s="108">
        <f t="shared" si="159"/>
        <v>20956</v>
      </c>
      <c r="BE80" s="108">
        <f t="shared" si="159"/>
        <v>20956</v>
      </c>
      <c r="BF80" s="108">
        <f t="shared" si="159"/>
        <v>20956</v>
      </c>
      <c r="BG80" s="108">
        <f t="shared" si="159"/>
        <v>20956</v>
      </c>
      <c r="BH80" s="108">
        <f t="shared" si="159"/>
        <v>20956</v>
      </c>
      <c r="BI80" s="108">
        <f t="shared" si="159"/>
        <v>20956</v>
      </c>
      <c r="BJ80" s="108">
        <f t="shared" si="159"/>
        <v>20956</v>
      </c>
      <c r="BK80" s="108">
        <f t="shared" si="159"/>
        <v>20956</v>
      </c>
      <c r="BL80" s="108">
        <f t="shared" si="159"/>
        <v>20956</v>
      </c>
      <c r="BM80" s="40">
        <f t="shared" si="159"/>
        <v>25296</v>
      </c>
      <c r="BN80" s="40">
        <f t="shared" si="159"/>
        <v>26576</v>
      </c>
      <c r="BO80" s="40">
        <f t="shared" si="159"/>
        <v>26483</v>
      </c>
      <c r="BP80" s="40">
        <f t="shared" si="159"/>
        <v>24440</v>
      </c>
      <c r="BQ80" s="40">
        <f t="shared" si="159"/>
        <v>22911</v>
      </c>
      <c r="BR80" s="40">
        <f t="shared" si="159"/>
        <v>19770</v>
      </c>
      <c r="BS80" s="40">
        <f>+BR80+BS75-BS78-2000</f>
        <v>14702</v>
      </c>
      <c r="BT80" s="40">
        <f t="shared" si="159"/>
        <v>20628</v>
      </c>
      <c r="BU80" s="40">
        <f t="shared" si="159"/>
        <v>23810</v>
      </c>
      <c r="BV80" s="40">
        <f t="shared" si="159"/>
        <v>22883</v>
      </c>
      <c r="BW80" s="40">
        <f t="shared" si="159"/>
        <v>20127</v>
      </c>
      <c r="BX80" s="40">
        <f t="shared" si="159"/>
        <v>18526</v>
      </c>
      <c r="BY80" s="40">
        <f t="shared" si="159"/>
        <v>18526</v>
      </c>
      <c r="BZ80" s="40">
        <f>+BY80+BZ75-BZ78-2500</f>
        <v>15014</v>
      </c>
      <c r="CA80" s="40">
        <f t="shared" si="159"/>
        <v>16679</v>
      </c>
      <c r="CB80" s="40">
        <f>+CA80+CB75-CB78-8000+300</f>
        <v>13974</v>
      </c>
      <c r="CC80" s="40">
        <f t="shared" si="159"/>
        <v>12752</v>
      </c>
      <c r="CD80" s="40">
        <f t="shared" si="159"/>
        <v>9707</v>
      </c>
      <c r="CE80" s="40">
        <f t="shared" si="159"/>
        <v>8663</v>
      </c>
      <c r="CF80" s="40">
        <f t="shared" si="159"/>
        <v>5531</v>
      </c>
      <c r="CG80" s="40">
        <f t="shared" si="159"/>
        <v>5531</v>
      </c>
      <c r="CH80" s="40">
        <f t="shared" si="159"/>
        <v>7548</v>
      </c>
      <c r="CI80" s="40">
        <f t="shared" si="159"/>
        <v>11413</v>
      </c>
      <c r="CJ80" s="40">
        <f t="shared" si="159"/>
        <v>14057</v>
      </c>
      <c r="CK80" s="40">
        <f t="shared" si="159"/>
        <v>10505</v>
      </c>
      <c r="CL80" s="40">
        <f t="shared" si="159"/>
        <v>8096</v>
      </c>
      <c r="CM80" s="40">
        <f t="shared" si="159"/>
        <v>7046</v>
      </c>
      <c r="CN80" s="40">
        <f>+CM80+CN75-CN78-3000</f>
        <v>7018</v>
      </c>
      <c r="CO80" s="40">
        <f t="shared" si="159"/>
        <v>12249</v>
      </c>
      <c r="CP80" s="40">
        <f t="shared" ref="CP80:DA80" si="160">+CO80+CP75-CP78</f>
        <v>15883</v>
      </c>
      <c r="CQ80" s="40">
        <f t="shared" si="160"/>
        <v>19617</v>
      </c>
      <c r="CR80" s="40">
        <f t="shared" si="160"/>
        <v>18660</v>
      </c>
      <c r="CS80" s="40">
        <f t="shared" si="160"/>
        <v>15392</v>
      </c>
      <c r="CT80" s="40">
        <f t="shared" si="160"/>
        <v>12542</v>
      </c>
      <c r="CU80" s="40">
        <f>+CT80+CU75-CU78+4000</f>
        <v>13711</v>
      </c>
      <c r="CV80" s="40">
        <f t="shared" si="160"/>
        <v>17217</v>
      </c>
      <c r="CW80" s="40">
        <f t="shared" si="160"/>
        <v>18223</v>
      </c>
      <c r="CX80" s="40">
        <f t="shared" si="160"/>
        <v>15474</v>
      </c>
      <c r="CY80" s="40">
        <f t="shared" si="160"/>
        <v>12779</v>
      </c>
      <c r="CZ80" s="40">
        <f t="shared" si="160"/>
        <v>11070</v>
      </c>
      <c r="DA80" s="40">
        <f t="shared" si="160"/>
        <v>8109</v>
      </c>
      <c r="DB80" s="40">
        <f>+DA80+DB75-DB78-7000</f>
        <v>1109</v>
      </c>
      <c r="DC80" s="40">
        <f t="shared" ref="DC80:EH80" si="161">+DB80+DC75-DC78</f>
        <v>2749</v>
      </c>
      <c r="DD80" s="40">
        <f t="shared" si="161"/>
        <v>5851</v>
      </c>
      <c r="DE80" s="40">
        <f t="shared" si="161"/>
        <v>2641</v>
      </c>
      <c r="DF80" s="40">
        <f t="shared" si="161"/>
        <v>674</v>
      </c>
      <c r="DG80" s="40">
        <f t="shared" si="161"/>
        <v>674</v>
      </c>
      <c r="DH80" s="40">
        <f t="shared" si="161"/>
        <v>674</v>
      </c>
      <c r="DI80" s="40">
        <f t="shared" si="161"/>
        <v>674</v>
      </c>
      <c r="DJ80" s="40">
        <f t="shared" si="161"/>
        <v>674</v>
      </c>
      <c r="DK80" s="40">
        <f t="shared" si="161"/>
        <v>674</v>
      </c>
      <c r="DL80" s="40">
        <f t="shared" si="161"/>
        <v>674</v>
      </c>
      <c r="DM80" s="40">
        <f t="shared" si="161"/>
        <v>674</v>
      </c>
      <c r="DN80" s="40">
        <f t="shared" si="161"/>
        <v>674</v>
      </c>
      <c r="DO80" s="40">
        <f t="shared" si="161"/>
        <v>2174</v>
      </c>
      <c r="DP80" s="40">
        <f t="shared" si="161"/>
        <v>8694</v>
      </c>
      <c r="DQ80" s="40">
        <f t="shared" si="161"/>
        <v>9976</v>
      </c>
      <c r="DR80" s="40">
        <f t="shared" si="161"/>
        <v>6915</v>
      </c>
      <c r="DS80" s="40">
        <f t="shared" si="161"/>
        <v>5237</v>
      </c>
      <c r="DT80" s="40">
        <f t="shared" si="161"/>
        <v>2237</v>
      </c>
      <c r="DU80" s="40">
        <f t="shared" si="161"/>
        <v>2237</v>
      </c>
      <c r="DV80" s="190">
        <f t="shared" si="161"/>
        <v>2237</v>
      </c>
      <c r="DW80" s="108">
        <f t="shared" si="161"/>
        <v>2237</v>
      </c>
      <c r="DX80" s="190">
        <f t="shared" si="161"/>
        <v>2237</v>
      </c>
      <c r="DY80" s="40">
        <f t="shared" si="161"/>
        <v>2237</v>
      </c>
      <c r="DZ80" s="190">
        <f t="shared" si="161"/>
        <v>2237</v>
      </c>
      <c r="EA80" s="108">
        <f t="shared" si="161"/>
        <v>2237</v>
      </c>
      <c r="EB80" s="108">
        <f t="shared" si="161"/>
        <v>2237</v>
      </c>
      <c r="EC80" s="40">
        <f t="shared" si="161"/>
        <v>2237</v>
      </c>
      <c r="ED80" s="40">
        <f t="shared" si="161"/>
        <v>2237</v>
      </c>
      <c r="EE80" s="40">
        <f t="shared" si="161"/>
        <v>4637</v>
      </c>
      <c r="EF80" s="40">
        <f t="shared" si="161"/>
        <v>7037</v>
      </c>
      <c r="EG80" s="40">
        <f t="shared" si="161"/>
        <v>9437</v>
      </c>
      <c r="EH80" s="40">
        <f t="shared" si="161"/>
        <v>11837</v>
      </c>
      <c r="EI80" s="40">
        <f t="shared" ref="EI80:FN80" si="162">+EH80+EI75-EI78</f>
        <v>14237</v>
      </c>
      <c r="EJ80" s="40">
        <f t="shared" si="162"/>
        <v>16637</v>
      </c>
      <c r="EK80" s="40">
        <f t="shared" si="162"/>
        <v>19037</v>
      </c>
      <c r="EL80" s="40">
        <f t="shared" si="162"/>
        <v>21437</v>
      </c>
      <c r="EM80" s="40">
        <f t="shared" si="162"/>
        <v>17437</v>
      </c>
      <c r="EN80" s="40">
        <f t="shared" si="162"/>
        <v>13437</v>
      </c>
      <c r="EO80" s="40">
        <f t="shared" si="162"/>
        <v>9437</v>
      </c>
      <c r="EP80" s="40">
        <f t="shared" si="162"/>
        <v>5437</v>
      </c>
      <c r="EQ80" s="40">
        <f t="shared" si="162"/>
        <v>1437</v>
      </c>
      <c r="ER80" s="40">
        <f t="shared" si="162"/>
        <v>4837</v>
      </c>
      <c r="ES80" s="40">
        <f t="shared" si="162"/>
        <v>8237</v>
      </c>
      <c r="ET80" s="40">
        <f t="shared" si="162"/>
        <v>5237</v>
      </c>
      <c r="EU80" s="40">
        <f t="shared" si="162"/>
        <v>2237</v>
      </c>
      <c r="EV80" s="40">
        <f t="shared" si="162"/>
        <v>2237</v>
      </c>
      <c r="EW80" s="40">
        <f t="shared" si="162"/>
        <v>5637</v>
      </c>
      <c r="EX80" s="40">
        <f t="shared" si="162"/>
        <v>9037</v>
      </c>
      <c r="EY80" s="40">
        <f t="shared" si="162"/>
        <v>9037</v>
      </c>
      <c r="EZ80" s="40">
        <f t="shared" si="162"/>
        <v>6037</v>
      </c>
      <c r="FA80" s="40">
        <f t="shared" si="162"/>
        <v>3037</v>
      </c>
      <c r="FB80" s="40">
        <f t="shared" si="162"/>
        <v>6437</v>
      </c>
      <c r="FC80" s="40">
        <f t="shared" si="162"/>
        <v>9837</v>
      </c>
      <c r="FD80" s="40">
        <f t="shared" si="162"/>
        <v>13237</v>
      </c>
      <c r="FE80" s="40">
        <f t="shared" si="162"/>
        <v>16637</v>
      </c>
      <c r="FF80" s="40">
        <f t="shared" si="162"/>
        <v>20037</v>
      </c>
      <c r="FG80" s="40">
        <f t="shared" si="162"/>
        <v>17037</v>
      </c>
      <c r="FH80" s="40">
        <f t="shared" si="162"/>
        <v>14037</v>
      </c>
      <c r="FI80" s="40">
        <f t="shared" si="162"/>
        <v>17437</v>
      </c>
      <c r="FJ80" s="40">
        <f t="shared" si="162"/>
        <v>20837</v>
      </c>
      <c r="FK80" s="40">
        <f t="shared" si="162"/>
        <v>17837</v>
      </c>
      <c r="FL80" s="40">
        <f t="shared" si="162"/>
        <v>14837</v>
      </c>
      <c r="FM80" s="40">
        <f t="shared" si="162"/>
        <v>11837</v>
      </c>
      <c r="FN80" s="40">
        <f t="shared" si="162"/>
        <v>8837</v>
      </c>
      <c r="FO80" s="40">
        <f t="shared" ref="FO80:GN80" si="163">+FN80+FO75-FO78</f>
        <v>8837</v>
      </c>
      <c r="FP80" s="40">
        <f t="shared" si="163"/>
        <v>12237</v>
      </c>
      <c r="FQ80" s="40">
        <f t="shared" si="163"/>
        <v>15637</v>
      </c>
      <c r="FR80" s="40">
        <f t="shared" si="163"/>
        <v>12637</v>
      </c>
      <c r="FS80" s="40">
        <f t="shared" si="163"/>
        <v>9637</v>
      </c>
      <c r="FT80" s="40">
        <f t="shared" si="163"/>
        <v>6637</v>
      </c>
      <c r="FU80" s="40">
        <f t="shared" si="163"/>
        <v>6637</v>
      </c>
      <c r="FV80" s="40">
        <f t="shared" si="163"/>
        <v>6637</v>
      </c>
      <c r="FW80" s="40">
        <f t="shared" si="163"/>
        <v>6637</v>
      </c>
      <c r="FX80" s="40">
        <f t="shared" si="163"/>
        <v>6637</v>
      </c>
      <c r="FY80" s="40">
        <f t="shared" si="163"/>
        <v>6637</v>
      </c>
      <c r="FZ80" s="40">
        <f t="shared" si="163"/>
        <v>6637</v>
      </c>
      <c r="GA80" s="40">
        <f t="shared" si="163"/>
        <v>6637</v>
      </c>
      <c r="GB80" s="40">
        <f t="shared" si="163"/>
        <v>6637</v>
      </c>
      <c r="GC80" s="40">
        <f t="shared" si="163"/>
        <v>6637</v>
      </c>
      <c r="GD80" s="40">
        <f t="shared" si="163"/>
        <v>6637</v>
      </c>
      <c r="GE80" s="40">
        <f t="shared" si="163"/>
        <v>6637</v>
      </c>
      <c r="GF80" s="40">
        <f t="shared" si="163"/>
        <v>6637</v>
      </c>
      <c r="GG80" s="40">
        <f t="shared" si="163"/>
        <v>6637</v>
      </c>
      <c r="GH80" s="40">
        <f t="shared" si="163"/>
        <v>6637</v>
      </c>
      <c r="GI80" s="40">
        <f t="shared" si="163"/>
        <v>6637</v>
      </c>
      <c r="GJ80" s="40">
        <f t="shared" si="163"/>
        <v>6637</v>
      </c>
      <c r="GK80" s="40">
        <f t="shared" si="163"/>
        <v>6637</v>
      </c>
      <c r="GL80" s="40">
        <f t="shared" si="163"/>
        <v>6637</v>
      </c>
      <c r="GM80" s="40">
        <f t="shared" si="163"/>
        <v>6637</v>
      </c>
      <c r="GN80" s="40">
        <f t="shared" si="163"/>
        <v>6637</v>
      </c>
    </row>
    <row r="81" spans="1:196" ht="15.95" customHeight="1">
      <c r="A81" s="1"/>
      <c r="B81" s="239"/>
      <c r="C81" s="231"/>
      <c r="D81" s="19" t="s">
        <v>15</v>
      </c>
      <c r="E81" s="77"/>
      <c r="F81" s="77"/>
      <c r="G81" s="77"/>
      <c r="H81" s="77"/>
      <c r="I81" s="77"/>
      <c r="J81" s="77"/>
      <c r="K81" s="20"/>
      <c r="L81" s="22">
        <v>29002</v>
      </c>
      <c r="M81" s="21">
        <f t="shared" ref="M81:AR81" si="164">+L81+M79-M84-M82</f>
        <v>31975</v>
      </c>
      <c r="N81" s="21">
        <f t="shared" si="164"/>
        <v>34743</v>
      </c>
      <c r="O81" s="21">
        <f t="shared" si="164"/>
        <v>37706</v>
      </c>
      <c r="P81" s="21">
        <f t="shared" si="164"/>
        <v>39104</v>
      </c>
      <c r="Q81" s="21">
        <f t="shared" si="164"/>
        <v>42356</v>
      </c>
      <c r="R81" s="21">
        <f t="shared" si="164"/>
        <v>46481</v>
      </c>
      <c r="S81" s="21">
        <f t="shared" si="164"/>
        <v>47284</v>
      </c>
      <c r="T81" s="21">
        <f t="shared" si="164"/>
        <v>47403</v>
      </c>
      <c r="U81" s="21">
        <f t="shared" si="164"/>
        <v>47403</v>
      </c>
      <c r="V81" s="21">
        <f t="shared" si="164"/>
        <v>47403</v>
      </c>
      <c r="W81" s="21">
        <f t="shared" si="164"/>
        <v>45483</v>
      </c>
      <c r="X81" s="21">
        <f t="shared" si="164"/>
        <v>45483</v>
      </c>
      <c r="Y81" s="21">
        <f t="shared" si="164"/>
        <v>45483</v>
      </c>
      <c r="Z81" s="21">
        <f t="shared" si="164"/>
        <v>45483</v>
      </c>
      <c r="AA81" s="21">
        <f t="shared" si="164"/>
        <v>45483</v>
      </c>
      <c r="AB81" s="21">
        <f t="shared" si="164"/>
        <v>48315</v>
      </c>
      <c r="AC81" s="21">
        <f>+AB81+AC79-AC84-AC82-1000</f>
        <v>47315</v>
      </c>
      <c r="AD81" s="21">
        <f t="shared" si="164"/>
        <v>1235</v>
      </c>
      <c r="AE81" s="21">
        <f t="shared" si="164"/>
        <v>3231</v>
      </c>
      <c r="AF81" s="21">
        <f t="shared" si="164"/>
        <v>5742</v>
      </c>
      <c r="AG81" s="21">
        <f>+AF81+AG79-AG84-AG82</f>
        <v>5742</v>
      </c>
      <c r="AH81" s="21">
        <f t="shared" si="164"/>
        <v>5742</v>
      </c>
      <c r="AI81" s="21">
        <f t="shared" si="164"/>
        <v>5742</v>
      </c>
      <c r="AJ81" s="21">
        <f t="shared" si="164"/>
        <v>11231</v>
      </c>
      <c r="AK81" s="21">
        <f t="shared" si="164"/>
        <v>13273</v>
      </c>
      <c r="AL81" s="21">
        <f t="shared" si="164"/>
        <v>16906</v>
      </c>
      <c r="AM81" s="21">
        <f t="shared" si="164"/>
        <v>20644</v>
      </c>
      <c r="AN81" s="21">
        <f t="shared" si="164"/>
        <v>22488</v>
      </c>
      <c r="AO81" s="21">
        <f t="shared" si="164"/>
        <v>22488</v>
      </c>
      <c r="AP81" s="21">
        <f t="shared" si="164"/>
        <v>25073</v>
      </c>
      <c r="AQ81" s="21">
        <f t="shared" si="164"/>
        <v>26909</v>
      </c>
      <c r="AR81" s="21">
        <f t="shared" si="164"/>
        <v>28961</v>
      </c>
      <c r="AS81" s="21">
        <f t="shared" ref="AS81:CF81" si="165">+AR81+AS79-AS84-AS82</f>
        <v>31805</v>
      </c>
      <c r="AT81" s="21">
        <f t="shared" si="165"/>
        <v>34487</v>
      </c>
      <c r="AU81" s="21">
        <f t="shared" si="165"/>
        <v>35653</v>
      </c>
      <c r="AV81" s="21">
        <f t="shared" si="165"/>
        <v>38128</v>
      </c>
      <c r="AW81" s="21">
        <f t="shared" si="165"/>
        <v>41121</v>
      </c>
      <c r="AX81" s="21">
        <f>+AW81+AX79-AX84-AX82</f>
        <v>41121</v>
      </c>
      <c r="AY81" s="21">
        <f t="shared" si="165"/>
        <v>45407</v>
      </c>
      <c r="AZ81" s="21">
        <f t="shared" si="165"/>
        <v>46824</v>
      </c>
      <c r="BA81" s="21">
        <f t="shared" si="165"/>
        <v>46824</v>
      </c>
      <c r="BB81" s="21">
        <f t="shared" si="165"/>
        <v>2664</v>
      </c>
      <c r="BC81" s="21">
        <f>+BB81+BC79-BC84-BC82-600</f>
        <v>2064</v>
      </c>
      <c r="BD81" s="22">
        <f t="shared" si="165"/>
        <v>2064</v>
      </c>
      <c r="BE81" s="22">
        <f t="shared" si="165"/>
        <v>2064</v>
      </c>
      <c r="BF81" s="22">
        <f t="shared" si="165"/>
        <v>2064</v>
      </c>
      <c r="BG81" s="22">
        <f t="shared" si="165"/>
        <v>2064</v>
      </c>
      <c r="BH81" s="22">
        <f t="shared" si="165"/>
        <v>2064</v>
      </c>
      <c r="BI81" s="22">
        <f t="shared" si="165"/>
        <v>2064</v>
      </c>
      <c r="BJ81" s="22">
        <f t="shared" si="165"/>
        <v>2064</v>
      </c>
      <c r="BK81" s="22">
        <f t="shared" si="165"/>
        <v>2064</v>
      </c>
      <c r="BL81" s="22">
        <f t="shared" si="165"/>
        <v>2064</v>
      </c>
      <c r="BM81" s="21">
        <f t="shared" si="165"/>
        <v>2064</v>
      </c>
      <c r="BN81" s="21">
        <f t="shared" si="165"/>
        <v>2064</v>
      </c>
      <c r="BO81" s="21">
        <f t="shared" si="165"/>
        <v>2812</v>
      </c>
      <c r="BP81" s="21">
        <f t="shared" si="165"/>
        <v>4855</v>
      </c>
      <c r="BQ81" s="21">
        <f t="shared" si="165"/>
        <v>6384</v>
      </c>
      <c r="BR81" s="21">
        <f t="shared" si="165"/>
        <v>9384</v>
      </c>
      <c r="BS81" s="21">
        <f>+BR81+BS79-BS84-BS82-1000</f>
        <v>11593</v>
      </c>
      <c r="BT81" s="21">
        <f t="shared" si="165"/>
        <v>8207</v>
      </c>
      <c r="BU81" s="21">
        <f t="shared" si="165"/>
        <v>11225</v>
      </c>
      <c r="BV81" s="21">
        <f t="shared" si="165"/>
        <v>12152</v>
      </c>
      <c r="BW81" s="21">
        <f t="shared" si="165"/>
        <v>14908</v>
      </c>
      <c r="BX81" s="21">
        <f t="shared" si="165"/>
        <v>16509</v>
      </c>
      <c r="BY81" s="21">
        <f t="shared" si="165"/>
        <v>16509</v>
      </c>
      <c r="BZ81" s="21">
        <f t="shared" si="165"/>
        <v>17521</v>
      </c>
      <c r="CA81" s="21">
        <f t="shared" si="165"/>
        <v>20456</v>
      </c>
      <c r="CB81" s="21">
        <f t="shared" si="165"/>
        <v>20961</v>
      </c>
      <c r="CC81" s="21">
        <f t="shared" si="165"/>
        <v>22183</v>
      </c>
      <c r="CD81" s="21">
        <f t="shared" si="165"/>
        <v>25228</v>
      </c>
      <c r="CE81" s="21">
        <f t="shared" si="165"/>
        <v>26272</v>
      </c>
      <c r="CF81" s="21">
        <f t="shared" si="165"/>
        <v>29404</v>
      </c>
      <c r="CG81" s="21">
        <f>+CF81+CG79-CG84-CG82-CG83</f>
        <v>29404</v>
      </c>
      <c r="CH81" s="21">
        <f t="shared" ref="CH81:ES81" si="166">+CG81+CH79-CH84-CH82-CH83</f>
        <v>29767</v>
      </c>
      <c r="CI81" s="21">
        <f t="shared" si="166"/>
        <v>32862</v>
      </c>
      <c r="CJ81" s="21">
        <f t="shared" si="166"/>
        <v>37018</v>
      </c>
      <c r="CK81" s="21">
        <f t="shared" si="166"/>
        <v>40570</v>
      </c>
      <c r="CL81" s="21">
        <f t="shared" si="166"/>
        <v>41990</v>
      </c>
      <c r="CM81" s="21">
        <f t="shared" si="166"/>
        <v>44029</v>
      </c>
      <c r="CN81" s="21">
        <f>+CM81+CN79-CN84-CN82-CN83</f>
        <v>46817</v>
      </c>
      <c r="CO81" s="21">
        <f t="shared" si="166"/>
        <v>44616</v>
      </c>
      <c r="CP81" s="21">
        <f t="shared" si="166"/>
        <v>47622</v>
      </c>
      <c r="CQ81" s="21">
        <f t="shared" si="166"/>
        <v>50588</v>
      </c>
      <c r="CR81" s="21">
        <f t="shared" si="166"/>
        <v>51545</v>
      </c>
      <c r="CS81" s="21">
        <f t="shared" si="166"/>
        <v>53992</v>
      </c>
      <c r="CT81" s="21">
        <f t="shared" si="166"/>
        <v>55192</v>
      </c>
      <c r="CU81" s="21">
        <f t="shared" si="166"/>
        <v>58192</v>
      </c>
      <c r="CV81" s="21">
        <f t="shared" si="166"/>
        <v>60865</v>
      </c>
      <c r="CW81" s="21">
        <f t="shared" si="166"/>
        <v>21642</v>
      </c>
      <c r="CX81" s="21">
        <f t="shared" si="166"/>
        <v>24391</v>
      </c>
      <c r="CY81" s="21">
        <f t="shared" si="166"/>
        <v>27086</v>
      </c>
      <c r="CZ81" s="21">
        <f t="shared" si="166"/>
        <v>28795</v>
      </c>
      <c r="DA81" s="21">
        <f t="shared" si="166"/>
        <v>31756</v>
      </c>
      <c r="DB81" s="21">
        <f t="shared" si="166"/>
        <v>31756</v>
      </c>
      <c r="DC81" s="21">
        <f t="shared" si="166"/>
        <v>33692</v>
      </c>
      <c r="DD81" s="21">
        <f t="shared" si="166"/>
        <v>37401</v>
      </c>
      <c r="DE81" s="21">
        <f t="shared" si="166"/>
        <v>40611</v>
      </c>
      <c r="DF81" s="21">
        <f t="shared" si="166"/>
        <v>41956</v>
      </c>
      <c r="DG81" s="21">
        <f t="shared" si="166"/>
        <v>41956</v>
      </c>
      <c r="DH81" s="21">
        <f t="shared" si="166"/>
        <v>41956</v>
      </c>
      <c r="DI81" s="21">
        <f t="shared" si="166"/>
        <v>41956</v>
      </c>
      <c r="DJ81" s="21">
        <f t="shared" si="166"/>
        <v>38738</v>
      </c>
      <c r="DK81" s="21">
        <f t="shared" si="166"/>
        <v>38738</v>
      </c>
      <c r="DL81" s="21">
        <f t="shared" si="166"/>
        <v>38738</v>
      </c>
      <c r="DM81" s="21">
        <f t="shared" si="166"/>
        <v>38738</v>
      </c>
      <c r="DN81" s="21">
        <f t="shared" si="166"/>
        <v>38738</v>
      </c>
      <c r="DO81" s="21">
        <f t="shared" si="166"/>
        <v>38738</v>
      </c>
      <c r="DP81" s="21">
        <f>+DO81+DP79-DP84-DP82-DP83-1000</f>
        <v>37738</v>
      </c>
      <c r="DQ81" s="21">
        <f t="shared" si="166"/>
        <v>38836</v>
      </c>
      <c r="DR81" s="21">
        <f t="shared" si="166"/>
        <v>43191</v>
      </c>
      <c r="DS81" s="21">
        <f t="shared" si="166"/>
        <v>43191</v>
      </c>
      <c r="DT81" s="21">
        <f t="shared" si="166"/>
        <v>45891</v>
      </c>
      <c r="DU81" s="21">
        <f t="shared" si="166"/>
        <v>45891</v>
      </c>
      <c r="DV81" s="191">
        <f t="shared" si="166"/>
        <v>45891</v>
      </c>
      <c r="DW81" s="22">
        <f t="shared" si="166"/>
        <v>45891</v>
      </c>
      <c r="DX81" s="191">
        <f t="shared" si="166"/>
        <v>45891</v>
      </c>
      <c r="DY81" s="21">
        <f t="shared" si="166"/>
        <v>43971</v>
      </c>
      <c r="DZ81" s="191">
        <f t="shared" si="166"/>
        <v>43971</v>
      </c>
      <c r="EA81" s="22">
        <f t="shared" si="166"/>
        <v>43971</v>
      </c>
      <c r="EB81" s="22">
        <f t="shared" si="166"/>
        <v>43971</v>
      </c>
      <c r="EC81" s="21">
        <f t="shared" si="166"/>
        <v>43971</v>
      </c>
      <c r="ED81" s="21">
        <f t="shared" si="166"/>
        <v>43971</v>
      </c>
      <c r="EE81" s="21">
        <f t="shared" si="166"/>
        <v>45651</v>
      </c>
      <c r="EF81" s="21">
        <f t="shared" si="166"/>
        <v>49251</v>
      </c>
      <c r="EG81" s="21">
        <f t="shared" si="166"/>
        <v>52851</v>
      </c>
      <c r="EH81" s="21">
        <f t="shared" si="166"/>
        <v>56451</v>
      </c>
      <c r="EI81" s="21">
        <f t="shared" si="166"/>
        <v>60051</v>
      </c>
      <c r="EJ81" s="21">
        <f t="shared" si="166"/>
        <v>63651</v>
      </c>
      <c r="EK81" s="21">
        <f t="shared" si="166"/>
        <v>67251</v>
      </c>
      <c r="EL81" s="21">
        <f t="shared" si="166"/>
        <v>70851</v>
      </c>
      <c r="EM81" s="21">
        <f t="shared" si="166"/>
        <v>16851</v>
      </c>
      <c r="EN81" s="21">
        <f t="shared" si="166"/>
        <v>20451</v>
      </c>
      <c r="EO81" s="21">
        <f t="shared" si="166"/>
        <v>24051</v>
      </c>
      <c r="EP81" s="21">
        <f t="shared" si="166"/>
        <v>27651</v>
      </c>
      <c r="EQ81" s="21">
        <f t="shared" si="166"/>
        <v>31251</v>
      </c>
      <c r="ER81" s="21">
        <f t="shared" si="166"/>
        <v>33951</v>
      </c>
      <c r="ES81" s="21">
        <f t="shared" si="166"/>
        <v>34731</v>
      </c>
      <c r="ET81" s="21">
        <f t="shared" ref="ET81:FE81" si="167">+ES81+ET79-ET84-ET82-ET83</f>
        <v>37431</v>
      </c>
      <c r="EU81" s="21">
        <f t="shared" si="167"/>
        <v>40131</v>
      </c>
      <c r="EV81" s="21">
        <f t="shared" si="167"/>
        <v>40131</v>
      </c>
      <c r="EW81" s="21">
        <f t="shared" si="167"/>
        <v>42831</v>
      </c>
      <c r="EX81" s="21">
        <f t="shared" si="167"/>
        <v>45531</v>
      </c>
      <c r="EY81" s="21">
        <f t="shared" si="167"/>
        <v>45531</v>
      </c>
      <c r="EZ81" s="21">
        <f t="shared" si="167"/>
        <v>46311</v>
      </c>
      <c r="FA81" s="21">
        <f t="shared" si="167"/>
        <v>49011</v>
      </c>
      <c r="FB81" s="21">
        <f t="shared" si="167"/>
        <v>51711</v>
      </c>
      <c r="FC81" s="21">
        <f t="shared" si="167"/>
        <v>54411</v>
      </c>
      <c r="FD81" s="21">
        <f t="shared" si="167"/>
        <v>57111</v>
      </c>
      <c r="FE81" s="21">
        <f t="shared" si="167"/>
        <v>59811</v>
      </c>
      <c r="FF81" s="21">
        <f t="shared" ref="FF81:GN81" si="168">+FE81+FF79-FF84-FF82-FF83</f>
        <v>62511</v>
      </c>
      <c r="FG81" s="21">
        <f t="shared" si="168"/>
        <v>63291</v>
      </c>
      <c r="FH81" s="21">
        <f t="shared" si="168"/>
        <v>65991</v>
      </c>
      <c r="FI81" s="21">
        <f t="shared" si="168"/>
        <v>68691</v>
      </c>
      <c r="FJ81" s="21">
        <f t="shared" si="168"/>
        <v>71391</v>
      </c>
      <c r="FK81" s="21">
        <f t="shared" si="168"/>
        <v>74091</v>
      </c>
      <c r="FL81" s="21">
        <f t="shared" si="168"/>
        <v>76791</v>
      </c>
      <c r="FM81" s="21">
        <f t="shared" si="168"/>
        <v>79491</v>
      </c>
      <c r="FN81" s="21">
        <f t="shared" si="168"/>
        <v>80271</v>
      </c>
      <c r="FO81" s="21">
        <f t="shared" si="168"/>
        <v>80271</v>
      </c>
      <c r="FP81" s="21">
        <f t="shared" si="168"/>
        <v>38811</v>
      </c>
      <c r="FQ81" s="21">
        <f t="shared" si="168"/>
        <v>41511</v>
      </c>
      <c r="FR81" s="21">
        <f t="shared" si="168"/>
        <v>44211</v>
      </c>
      <c r="FS81" s="21">
        <f t="shared" si="168"/>
        <v>46911</v>
      </c>
      <c r="FT81" s="21">
        <f t="shared" si="168"/>
        <v>49611</v>
      </c>
      <c r="FU81" s="21">
        <f t="shared" si="168"/>
        <v>47691</v>
      </c>
      <c r="FV81" s="21">
        <f t="shared" si="168"/>
        <v>47691</v>
      </c>
      <c r="FW81" s="21">
        <f t="shared" si="168"/>
        <v>47691</v>
      </c>
      <c r="FX81" s="21">
        <f t="shared" si="168"/>
        <v>47691</v>
      </c>
      <c r="FY81" s="21">
        <f t="shared" si="168"/>
        <v>47691</v>
      </c>
      <c r="FZ81" s="21">
        <f t="shared" si="168"/>
        <v>47691</v>
      </c>
      <c r="GA81" s="21">
        <f t="shared" si="168"/>
        <v>47691</v>
      </c>
      <c r="GB81" s="21">
        <f t="shared" si="168"/>
        <v>45771</v>
      </c>
      <c r="GC81" s="21">
        <f t="shared" si="168"/>
        <v>45771</v>
      </c>
      <c r="GD81" s="21">
        <f t="shared" si="168"/>
        <v>45771</v>
      </c>
      <c r="GE81" s="21">
        <f t="shared" si="168"/>
        <v>45771</v>
      </c>
      <c r="GF81" s="21">
        <f t="shared" si="168"/>
        <v>45771</v>
      </c>
      <c r="GG81" s="21">
        <f t="shared" si="168"/>
        <v>45771</v>
      </c>
      <c r="GH81" s="21">
        <f t="shared" si="168"/>
        <v>45771</v>
      </c>
      <c r="GI81" s="21">
        <f t="shared" si="168"/>
        <v>43851</v>
      </c>
      <c r="GJ81" s="21">
        <f t="shared" si="168"/>
        <v>43851</v>
      </c>
      <c r="GK81" s="21">
        <f t="shared" si="168"/>
        <v>43851</v>
      </c>
      <c r="GL81" s="21">
        <f t="shared" si="168"/>
        <v>43851</v>
      </c>
      <c r="GM81" s="21">
        <f t="shared" si="168"/>
        <v>43851</v>
      </c>
      <c r="GN81" s="21">
        <f t="shared" si="168"/>
        <v>43851</v>
      </c>
    </row>
    <row r="82" spans="1:196" s="5" customFormat="1" ht="15.95" customHeight="1">
      <c r="A82" s="23"/>
      <c r="B82" s="239"/>
      <c r="C82" s="232" t="s">
        <v>16</v>
      </c>
      <c r="D82" s="232"/>
      <c r="E82" s="78"/>
      <c r="F82" s="78"/>
      <c r="G82" s="78"/>
      <c r="H82" s="78"/>
      <c r="I82" s="78"/>
      <c r="J82" s="78"/>
      <c r="K82" s="39"/>
      <c r="L82" s="109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109">
        <v>1920</v>
      </c>
      <c r="X82" s="41"/>
      <c r="Y82" s="41"/>
      <c r="Z82" s="41"/>
      <c r="AA82" s="41"/>
      <c r="AB82" s="41"/>
      <c r="AC82" s="41"/>
      <c r="AD82" s="109">
        <v>1920</v>
      </c>
      <c r="AE82" s="41"/>
      <c r="AF82" s="41"/>
      <c r="AG82" s="41"/>
      <c r="AH82" s="41"/>
      <c r="AI82" s="41"/>
      <c r="AJ82" s="41"/>
      <c r="AK82" s="109">
        <v>1920</v>
      </c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109"/>
      <c r="BE82" s="109"/>
      <c r="BF82" s="109"/>
      <c r="BG82" s="109"/>
      <c r="BH82" s="109"/>
      <c r="BI82" s="109"/>
      <c r="BJ82" s="109"/>
      <c r="BK82" s="109"/>
      <c r="BL82" s="109"/>
      <c r="BM82" s="41"/>
      <c r="BN82" s="41"/>
      <c r="BO82" s="41"/>
      <c r="BP82" s="41"/>
      <c r="BQ82" s="41"/>
      <c r="BR82" s="41"/>
      <c r="BS82" s="41"/>
      <c r="BT82" s="109">
        <v>3840</v>
      </c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109">
        <v>3840</v>
      </c>
      <c r="CI82" s="41"/>
      <c r="CJ82" s="41"/>
      <c r="CK82" s="41"/>
      <c r="CL82" s="41"/>
      <c r="CM82" s="41"/>
      <c r="CN82" s="41"/>
      <c r="CO82" s="109">
        <v>3840</v>
      </c>
      <c r="CP82" s="41"/>
      <c r="CQ82" s="41"/>
      <c r="CR82" s="41"/>
      <c r="CS82" s="41"/>
      <c r="CT82" s="41"/>
      <c r="CU82" s="41"/>
      <c r="CV82" s="41"/>
      <c r="CW82" s="41"/>
      <c r="CX82" s="41"/>
      <c r="CY82" s="41"/>
      <c r="CZ82" s="41"/>
      <c r="DA82" s="41"/>
      <c r="DB82" s="41"/>
      <c r="DC82" s="41"/>
      <c r="DD82" s="41"/>
      <c r="DE82" s="41"/>
      <c r="DF82" s="41"/>
      <c r="DG82" s="41"/>
      <c r="DH82" s="41"/>
      <c r="DI82" s="41"/>
      <c r="DJ82" s="109">
        <v>3840</v>
      </c>
      <c r="DK82" s="41"/>
      <c r="DL82" s="41"/>
      <c r="DM82" s="41"/>
      <c r="DN82" s="41"/>
      <c r="DO82" s="41"/>
      <c r="DP82" s="41"/>
      <c r="DQ82" s="41"/>
      <c r="DR82" s="41"/>
      <c r="DS82" s="41"/>
      <c r="DT82" s="41"/>
      <c r="DU82" s="41"/>
      <c r="DV82" s="192"/>
      <c r="DW82" s="109"/>
      <c r="DX82" s="192"/>
      <c r="DY82" s="109">
        <v>1920</v>
      </c>
      <c r="DZ82" s="192"/>
      <c r="EA82" s="109"/>
      <c r="EB82" s="109"/>
      <c r="EC82" s="41"/>
      <c r="ED82" s="41"/>
      <c r="EE82" s="109">
        <v>1920</v>
      </c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109">
        <v>1920</v>
      </c>
      <c r="ET82" s="41"/>
      <c r="EU82" s="41"/>
      <c r="EV82" s="41"/>
      <c r="EW82" s="41"/>
      <c r="EX82" s="41"/>
      <c r="EY82" s="41"/>
      <c r="EZ82" s="109">
        <v>1920</v>
      </c>
      <c r="FA82" s="41"/>
      <c r="FB82" s="41"/>
      <c r="FC82" s="41"/>
      <c r="FD82" s="41"/>
      <c r="FE82" s="41"/>
      <c r="FF82" s="41"/>
      <c r="FG82" s="109">
        <v>1920</v>
      </c>
      <c r="FH82" s="41"/>
      <c r="FI82" s="41"/>
      <c r="FJ82" s="41"/>
      <c r="FK82" s="41"/>
      <c r="FL82" s="41"/>
      <c r="FM82" s="41"/>
      <c r="FN82" s="109">
        <v>1920</v>
      </c>
      <c r="FO82" s="41"/>
      <c r="FP82" s="41"/>
      <c r="FQ82" s="41"/>
      <c r="FR82" s="41"/>
      <c r="FS82" s="41"/>
      <c r="FT82" s="41"/>
      <c r="FU82" s="109">
        <v>1920</v>
      </c>
      <c r="FV82" s="41"/>
      <c r="FW82" s="41"/>
      <c r="FX82" s="41"/>
      <c r="FY82" s="41"/>
      <c r="FZ82" s="41"/>
      <c r="GA82" s="41"/>
      <c r="GB82" s="109">
        <v>1920</v>
      </c>
      <c r="GC82" s="41"/>
      <c r="GD82" s="41"/>
      <c r="GE82" s="41"/>
      <c r="GF82" s="41"/>
      <c r="GG82" s="41"/>
      <c r="GH82" s="41"/>
      <c r="GI82" s="109">
        <v>1920</v>
      </c>
      <c r="GJ82" s="41"/>
      <c r="GK82" s="41"/>
      <c r="GL82" s="41"/>
      <c r="GM82" s="41"/>
      <c r="GN82" s="41"/>
    </row>
    <row r="83" spans="1:196" s="5" customFormat="1" ht="15.95" customHeight="1">
      <c r="A83" s="23"/>
      <c r="B83" s="239"/>
      <c r="C83" s="243" t="s">
        <v>26</v>
      </c>
      <c r="D83" s="243"/>
      <c r="E83" s="162"/>
      <c r="F83" s="162"/>
      <c r="G83" s="162"/>
      <c r="H83" s="162"/>
      <c r="I83" s="162"/>
      <c r="J83" s="162"/>
      <c r="K83" s="163"/>
      <c r="L83" s="25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165">
        <v>53760</v>
      </c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164">
        <v>48000</v>
      </c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5"/>
      <c r="BE83" s="25"/>
      <c r="BF83" s="25"/>
      <c r="BG83" s="25"/>
      <c r="BH83" s="25"/>
      <c r="BI83" s="25"/>
      <c r="BJ83" s="25"/>
      <c r="BK83" s="25"/>
      <c r="BL83" s="25"/>
      <c r="BM83" s="24"/>
      <c r="BN83" s="24"/>
      <c r="BO83" s="24"/>
      <c r="BP83" s="24"/>
      <c r="BQ83" s="119"/>
      <c r="BR83" s="117"/>
      <c r="BS83" s="24"/>
      <c r="BT83" s="24"/>
      <c r="BU83" s="164">
        <v>57600</v>
      </c>
      <c r="BV83" s="24"/>
      <c r="BW83" s="24"/>
      <c r="BX83" s="24"/>
      <c r="BY83" s="117"/>
      <c r="BZ83" s="24"/>
      <c r="CA83" s="24"/>
      <c r="CB83" s="24"/>
      <c r="CC83" s="24"/>
      <c r="CD83" s="24"/>
      <c r="CE83" s="24"/>
      <c r="CF83" s="117"/>
      <c r="CG83" s="24"/>
      <c r="CH83" s="119"/>
      <c r="CI83" s="24"/>
      <c r="CJ83" s="119"/>
      <c r="CK83" s="24"/>
      <c r="CL83" s="24"/>
      <c r="CM83" s="117"/>
      <c r="CN83" s="24"/>
      <c r="CO83" s="24"/>
      <c r="CP83" s="24"/>
      <c r="CQ83" s="24"/>
      <c r="CR83" s="24"/>
      <c r="CS83" s="24"/>
      <c r="CT83" s="117"/>
      <c r="CU83" s="24"/>
      <c r="CV83" s="24"/>
      <c r="CW83" s="24"/>
      <c r="CX83" s="24"/>
      <c r="CY83" s="24"/>
      <c r="CZ83" s="24"/>
      <c r="DA83" s="117"/>
      <c r="DB83" s="24"/>
      <c r="DC83" s="165">
        <v>1920</v>
      </c>
      <c r="DD83" s="24"/>
      <c r="DE83" s="24"/>
      <c r="DF83" s="24"/>
      <c r="DG83" s="24"/>
      <c r="DH83" s="117"/>
      <c r="DI83" s="24"/>
      <c r="DJ83" s="24"/>
      <c r="DK83" s="24"/>
      <c r="DL83" s="24"/>
      <c r="DM83" s="24"/>
      <c r="DN83" s="24"/>
      <c r="DO83" s="117"/>
      <c r="DP83" s="24"/>
      <c r="DQ83" s="24"/>
      <c r="DR83" s="24"/>
      <c r="DS83" s="24"/>
      <c r="DT83" s="24"/>
      <c r="DU83" s="24"/>
      <c r="DV83" s="194"/>
      <c r="DW83" s="25"/>
      <c r="DX83" s="194"/>
      <c r="DY83" s="24"/>
      <c r="DZ83" s="194"/>
      <c r="EA83" s="25"/>
      <c r="EB83" s="25"/>
      <c r="EC83" s="117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4"/>
      <c r="FK83" s="24"/>
      <c r="FL83" s="24"/>
      <c r="FM83" s="24"/>
      <c r="FN83" s="24"/>
      <c r="FO83" s="24"/>
      <c r="FP83" s="24"/>
      <c r="FQ83" s="24"/>
      <c r="FR83" s="24"/>
      <c r="FS83" s="24"/>
      <c r="FT83" s="24"/>
      <c r="FU83" s="24"/>
      <c r="FV83" s="24"/>
      <c r="FW83" s="24"/>
      <c r="FX83" s="24"/>
      <c r="FY83" s="24"/>
      <c r="FZ83" s="24"/>
      <c r="GA83" s="24"/>
      <c r="GB83" s="24"/>
      <c r="GC83" s="24"/>
      <c r="GD83" s="24"/>
      <c r="GE83" s="24"/>
      <c r="GF83" s="24"/>
      <c r="GG83" s="24"/>
      <c r="GH83" s="24"/>
      <c r="GI83" s="24"/>
      <c r="GJ83" s="24"/>
      <c r="GK83" s="24"/>
      <c r="GL83" s="24"/>
      <c r="GM83" s="24"/>
      <c r="GN83" s="24"/>
    </row>
    <row r="84" spans="1:196" s="5" customFormat="1" ht="15.95" customHeight="1" thickBot="1">
      <c r="A84" s="23"/>
      <c r="B84" s="238"/>
      <c r="C84" s="242" t="s">
        <v>28</v>
      </c>
      <c r="D84" s="242"/>
      <c r="E84" s="84"/>
      <c r="F84" s="84"/>
      <c r="G84" s="84"/>
      <c r="H84" s="84"/>
      <c r="I84" s="84"/>
      <c r="J84" s="84"/>
      <c r="K84" s="26"/>
      <c r="L84" s="29"/>
      <c r="M84" s="27"/>
      <c r="N84" s="27"/>
      <c r="O84" s="27"/>
      <c r="P84" s="27"/>
      <c r="Q84" s="27"/>
      <c r="R84" s="27"/>
      <c r="S84" s="27"/>
      <c r="T84" s="27"/>
      <c r="U84" s="28"/>
      <c r="V84" s="27"/>
      <c r="W84" s="27"/>
      <c r="X84" s="27"/>
      <c r="Y84" s="27"/>
      <c r="Z84" s="27"/>
      <c r="AA84" s="27"/>
      <c r="AB84" s="27"/>
      <c r="AC84" s="27"/>
      <c r="AD84" s="94">
        <v>44160</v>
      </c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43">
        <v>44160</v>
      </c>
      <c r="BC84" s="27"/>
      <c r="BD84" s="29"/>
      <c r="BE84" s="29"/>
      <c r="BF84" s="29"/>
      <c r="BG84" s="29"/>
      <c r="BH84" s="29"/>
      <c r="BI84" s="29"/>
      <c r="BJ84" s="29"/>
      <c r="BK84" s="29"/>
      <c r="BL84" s="29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8"/>
      <c r="CG84" s="27"/>
      <c r="CH84" s="28"/>
      <c r="CI84" s="27"/>
      <c r="CJ84" s="27"/>
      <c r="CK84" s="27"/>
      <c r="CL84" s="149"/>
      <c r="CM84" s="27"/>
      <c r="CN84" s="27"/>
      <c r="CO84" s="28"/>
      <c r="CP84" s="27"/>
      <c r="CQ84" s="27"/>
      <c r="CR84" s="27"/>
      <c r="CS84" s="27"/>
      <c r="CT84" s="27"/>
      <c r="CU84" s="27"/>
      <c r="CV84" s="27"/>
      <c r="CW84" s="184">
        <v>44160</v>
      </c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4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195"/>
      <c r="DW84" s="29"/>
      <c r="DX84" s="195"/>
      <c r="DY84" s="24"/>
      <c r="DZ84" s="195"/>
      <c r="EA84" s="29"/>
      <c r="EB84" s="29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185">
        <v>57600</v>
      </c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154">
        <v>44160</v>
      </c>
      <c r="FQ84" s="27"/>
      <c r="FR84" s="27"/>
      <c r="FS84" s="27"/>
      <c r="FT84" s="27"/>
      <c r="FU84" s="27"/>
      <c r="FV84" s="27"/>
      <c r="FW84" s="27"/>
      <c r="FX84" s="27"/>
      <c r="FY84" s="27"/>
      <c r="FZ84" s="27"/>
      <c r="GA84" s="27"/>
      <c r="GB84" s="27"/>
      <c r="GC84" s="27"/>
      <c r="GD84" s="27"/>
      <c r="GE84" s="27"/>
      <c r="GF84" s="27"/>
      <c r="GG84" s="27"/>
      <c r="GH84" s="27"/>
      <c r="GI84" s="27"/>
      <c r="GJ84" s="27"/>
      <c r="GK84" s="27"/>
      <c r="GL84" s="27"/>
      <c r="GM84" s="27"/>
      <c r="GN84" s="27"/>
    </row>
    <row r="85" spans="1:196" ht="15.95" hidden="1" customHeight="1" thickTop="1">
      <c r="A85" s="1"/>
      <c r="B85" s="226" t="s">
        <v>86</v>
      </c>
      <c r="C85" s="229" t="s">
        <v>3</v>
      </c>
      <c r="D85" s="10" t="s">
        <v>4</v>
      </c>
      <c r="E85" s="73"/>
      <c r="F85" s="73"/>
      <c r="G85" s="73"/>
      <c r="H85" s="73"/>
      <c r="I85" s="73"/>
      <c r="J85" s="73"/>
      <c r="K85" s="11" t="s">
        <v>20</v>
      </c>
      <c r="L85" s="14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2">
        <v>2980</v>
      </c>
      <c r="AF85" s="13"/>
      <c r="AG85" s="13"/>
      <c r="AH85" s="12"/>
      <c r="AI85" s="13"/>
      <c r="AJ85" s="13"/>
      <c r="AK85" s="13"/>
      <c r="AL85" s="13"/>
      <c r="AM85" s="13"/>
      <c r="AN85" s="13"/>
      <c r="AO85" s="13"/>
      <c r="AP85" s="13"/>
      <c r="AQ85" s="13"/>
      <c r="AR85" s="12">
        <v>3450</v>
      </c>
      <c r="AS85" s="13"/>
      <c r="AT85" s="13"/>
      <c r="AU85" s="13"/>
      <c r="AV85" s="12">
        <v>1000</v>
      </c>
      <c r="AW85" s="12">
        <v>2800</v>
      </c>
      <c r="AX85" s="12"/>
      <c r="AY85" s="13"/>
      <c r="AZ85" s="12">
        <v>2500</v>
      </c>
      <c r="BA85" s="13"/>
      <c r="BB85" s="13"/>
      <c r="BC85" s="13"/>
      <c r="BD85" s="14"/>
      <c r="BE85" s="14"/>
      <c r="BF85" s="14"/>
      <c r="BG85" s="14"/>
      <c r="BH85" s="14"/>
      <c r="BI85" s="14"/>
      <c r="BJ85" s="14"/>
      <c r="BK85" s="14"/>
      <c r="BL85" s="14"/>
      <c r="BM85" s="69">
        <v>0</v>
      </c>
      <c r="BN85" s="12">
        <v>3350</v>
      </c>
      <c r="BO85" s="12">
        <v>3500</v>
      </c>
      <c r="BP85" s="13"/>
      <c r="BQ85" s="13"/>
      <c r="BR85" s="12"/>
      <c r="BS85" s="12"/>
      <c r="BT85" s="13"/>
      <c r="BU85" s="13"/>
      <c r="BV85" s="12">
        <v>3420</v>
      </c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69">
        <v>600</v>
      </c>
      <c r="CL85" s="12">
        <v>400</v>
      </c>
      <c r="CM85" s="12"/>
      <c r="CN85" s="12">
        <v>3400</v>
      </c>
      <c r="CO85" s="13"/>
      <c r="CP85" s="13"/>
      <c r="CQ85" s="13"/>
      <c r="CR85" s="13"/>
      <c r="CS85" s="13"/>
      <c r="CT85" s="13"/>
      <c r="CU85" s="13"/>
      <c r="CV85" s="12">
        <v>3460</v>
      </c>
      <c r="CW85" s="12">
        <v>3400</v>
      </c>
      <c r="CX85" s="13"/>
      <c r="CY85" s="13"/>
      <c r="CZ85" s="13"/>
      <c r="DA85" s="13"/>
      <c r="DB85" s="13"/>
      <c r="DC85" s="13"/>
      <c r="DD85" s="13"/>
      <c r="DE85" s="13"/>
      <c r="DF85" s="69">
        <v>1900</v>
      </c>
      <c r="DG85" s="12">
        <v>3400</v>
      </c>
      <c r="DH85" s="13"/>
      <c r="DI85" s="13"/>
      <c r="DJ85" s="13"/>
      <c r="DK85" s="13"/>
      <c r="DL85" s="13"/>
      <c r="DM85" s="13"/>
      <c r="DN85" s="13"/>
      <c r="DO85" s="12">
        <v>3000</v>
      </c>
      <c r="DP85" s="13"/>
      <c r="DQ85" s="12">
        <v>3150</v>
      </c>
      <c r="DR85" s="12">
        <v>3440</v>
      </c>
      <c r="DS85" s="13"/>
      <c r="DT85" s="13"/>
      <c r="DU85" s="13"/>
      <c r="DV85" s="188"/>
      <c r="DW85" s="14"/>
      <c r="DX85" s="188"/>
      <c r="DY85" s="13"/>
      <c r="DZ85" s="188"/>
      <c r="EA85" s="14"/>
      <c r="EB85" s="14"/>
      <c r="EC85" s="13">
        <v>3400</v>
      </c>
      <c r="ED85" s="13">
        <v>3400</v>
      </c>
      <c r="EE85" s="13"/>
      <c r="EF85" s="13"/>
      <c r="EG85" s="13"/>
      <c r="EH85" s="13"/>
      <c r="EI85" s="13"/>
      <c r="EJ85" s="13"/>
      <c r="EK85" s="13"/>
      <c r="EL85" s="13"/>
      <c r="EM85" s="13"/>
      <c r="EN85" s="13">
        <v>3400</v>
      </c>
      <c r="EO85" s="13">
        <v>3400</v>
      </c>
      <c r="EP85" s="13"/>
      <c r="EQ85" s="13"/>
      <c r="ER85" s="13"/>
      <c r="ES85" s="13"/>
      <c r="ET85" s="13"/>
      <c r="EU85" s="13">
        <v>3400</v>
      </c>
      <c r="EV85" s="13">
        <v>3400</v>
      </c>
      <c r="EW85" s="13"/>
      <c r="EX85" s="13"/>
      <c r="EY85" s="13"/>
      <c r="EZ85" s="13"/>
      <c r="FA85" s="13"/>
      <c r="FB85" s="13">
        <v>3400</v>
      </c>
      <c r="FC85" s="13">
        <v>3400</v>
      </c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>
        <v>3400</v>
      </c>
      <c r="FP85" s="13">
        <v>3400</v>
      </c>
      <c r="FQ85" s="13"/>
      <c r="FR85" s="13"/>
      <c r="FS85" s="13"/>
      <c r="FT85" s="13"/>
      <c r="FU85" s="13">
        <v>3400</v>
      </c>
      <c r="FV85" s="13">
        <v>3400</v>
      </c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>
        <v>3400</v>
      </c>
      <c r="GI85" s="13">
        <v>3400</v>
      </c>
      <c r="GJ85" s="13"/>
      <c r="GK85" s="13"/>
      <c r="GL85" s="13"/>
      <c r="GM85" s="13"/>
      <c r="GN85" s="13"/>
    </row>
    <row r="86" spans="1:196" ht="15.95" hidden="1" customHeight="1">
      <c r="A86" s="1"/>
      <c r="B86" s="227"/>
      <c r="C86" s="230"/>
      <c r="D86" s="127" t="s">
        <v>9</v>
      </c>
      <c r="E86" s="74"/>
      <c r="F86" s="74"/>
      <c r="G86" s="74"/>
      <c r="H86" s="74"/>
      <c r="I86" s="74"/>
      <c r="J86" s="74"/>
      <c r="K86" s="15" t="s">
        <v>29</v>
      </c>
      <c r="L86" s="18"/>
      <c r="M86" s="16">
        <v>233</v>
      </c>
      <c r="N86" s="16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6">
        <v>475</v>
      </c>
      <c r="AG86" s="17"/>
      <c r="AH86" s="16">
        <v>474</v>
      </c>
      <c r="AI86" s="16">
        <v>460</v>
      </c>
      <c r="AJ86" s="17"/>
      <c r="AK86" s="16">
        <v>498</v>
      </c>
      <c r="AL86" s="16">
        <v>532</v>
      </c>
      <c r="AM86" s="16">
        <v>514</v>
      </c>
      <c r="AN86" s="16">
        <v>191</v>
      </c>
      <c r="AO86" s="17"/>
      <c r="AP86" s="17"/>
      <c r="AQ86" s="17"/>
      <c r="AR86" s="16"/>
      <c r="AS86" s="16">
        <v>480</v>
      </c>
      <c r="AT86" s="16">
        <v>458</v>
      </c>
      <c r="AU86" s="16">
        <v>520</v>
      </c>
      <c r="AV86" s="16">
        <v>375</v>
      </c>
      <c r="AW86" s="16">
        <v>599</v>
      </c>
      <c r="AX86" s="16">
        <v>827</v>
      </c>
      <c r="AY86" s="16">
        <v>1146</v>
      </c>
      <c r="AZ86" s="16">
        <v>1056</v>
      </c>
      <c r="BA86" s="16">
        <v>504</v>
      </c>
      <c r="BB86" s="17"/>
      <c r="BC86" s="17"/>
      <c r="BD86" s="18"/>
      <c r="BE86" s="18"/>
      <c r="BF86" s="18"/>
      <c r="BG86" s="18"/>
      <c r="BH86" s="18"/>
      <c r="BI86" s="18"/>
      <c r="BJ86" s="18"/>
      <c r="BK86" s="18"/>
      <c r="BL86" s="18"/>
      <c r="BM86" s="16">
        <v>470</v>
      </c>
      <c r="BN86" s="16">
        <v>931</v>
      </c>
      <c r="BO86" s="16">
        <v>1105</v>
      </c>
      <c r="BP86" s="16">
        <v>1014</v>
      </c>
      <c r="BQ86" s="16">
        <v>1198</v>
      </c>
      <c r="BR86" s="16">
        <v>1174</v>
      </c>
      <c r="BS86" s="65">
        <v>460</v>
      </c>
      <c r="BT86" s="16">
        <v>1131</v>
      </c>
      <c r="BU86" s="16">
        <v>856</v>
      </c>
      <c r="BV86" s="16">
        <v>967</v>
      </c>
      <c r="BW86" s="16">
        <v>932</v>
      </c>
      <c r="BX86" s="16">
        <v>859</v>
      </c>
      <c r="BY86" s="16"/>
      <c r="BZ86" s="16">
        <v>100</v>
      </c>
      <c r="CA86" s="17"/>
      <c r="CB86" s="17"/>
      <c r="CC86" s="17"/>
      <c r="CD86" s="17"/>
      <c r="CE86" s="17"/>
      <c r="CF86" s="17"/>
      <c r="CG86" s="17"/>
      <c r="CH86" s="17"/>
      <c r="CI86" s="16">
        <v>494</v>
      </c>
      <c r="CJ86" s="16">
        <v>496</v>
      </c>
      <c r="CK86" s="16">
        <v>977</v>
      </c>
      <c r="CL86" s="16">
        <v>233</v>
      </c>
      <c r="CM86" s="16">
        <v>549</v>
      </c>
      <c r="CN86" s="16">
        <v>174</v>
      </c>
      <c r="CO86" s="65">
        <v>177</v>
      </c>
      <c r="CP86" s="16">
        <v>485</v>
      </c>
      <c r="CQ86" s="16">
        <v>611</v>
      </c>
      <c r="CR86" s="16">
        <v>474</v>
      </c>
      <c r="CS86" s="16">
        <v>545</v>
      </c>
      <c r="CT86" s="16">
        <v>524</v>
      </c>
      <c r="CU86" s="16"/>
      <c r="CV86" s="16">
        <v>444</v>
      </c>
      <c r="CW86" s="16">
        <v>477</v>
      </c>
      <c r="CX86" s="65">
        <v>310</v>
      </c>
      <c r="CY86" s="65">
        <v>21</v>
      </c>
      <c r="CZ86" s="65">
        <v>300</v>
      </c>
      <c r="DA86" s="16">
        <v>831</v>
      </c>
      <c r="DB86" s="16">
        <v>1014</v>
      </c>
      <c r="DC86" s="65">
        <v>731</v>
      </c>
      <c r="DD86" s="65">
        <v>889</v>
      </c>
      <c r="DE86" s="16">
        <v>934</v>
      </c>
      <c r="DF86" s="16">
        <v>706</v>
      </c>
      <c r="DG86" s="65">
        <v>442</v>
      </c>
      <c r="DH86" s="16">
        <v>1045</v>
      </c>
      <c r="DI86" s="16">
        <v>972</v>
      </c>
      <c r="DJ86" s="65">
        <v>491</v>
      </c>
      <c r="DK86" s="16">
        <v>928</v>
      </c>
      <c r="DL86" s="65">
        <v>208</v>
      </c>
      <c r="DM86" s="16">
        <v>901</v>
      </c>
      <c r="DN86" s="16">
        <v>1035</v>
      </c>
      <c r="DO86" s="16">
        <v>967</v>
      </c>
      <c r="DP86" s="17"/>
      <c r="DQ86" s="16">
        <v>850</v>
      </c>
      <c r="DR86" s="16">
        <v>1049</v>
      </c>
      <c r="DS86" s="16">
        <v>961</v>
      </c>
      <c r="DT86" s="17">
        <v>1000</v>
      </c>
      <c r="DU86" s="17">
        <v>1000</v>
      </c>
      <c r="DV86" s="189">
        <v>500</v>
      </c>
      <c r="DW86" s="18"/>
      <c r="DX86" s="189">
        <v>500</v>
      </c>
      <c r="DY86" s="17">
        <v>1000</v>
      </c>
      <c r="DZ86" s="189">
        <v>500</v>
      </c>
      <c r="EA86" s="18"/>
      <c r="EB86" s="18"/>
      <c r="EC86" s="17">
        <v>1000</v>
      </c>
      <c r="ED86" s="17">
        <v>1000</v>
      </c>
      <c r="EE86" s="17">
        <v>1000</v>
      </c>
      <c r="EF86" s="17">
        <v>1000</v>
      </c>
      <c r="EG86" s="17">
        <v>1000</v>
      </c>
      <c r="EH86" s="17">
        <v>1000</v>
      </c>
      <c r="EI86" s="17"/>
      <c r="EJ86" s="17"/>
      <c r="EK86" s="17"/>
      <c r="EL86" s="17"/>
      <c r="EM86" s="17"/>
      <c r="EN86" s="17"/>
      <c r="EO86" s="17">
        <v>1000</v>
      </c>
      <c r="EP86" s="17">
        <v>1000</v>
      </c>
      <c r="EQ86" s="17">
        <v>1000</v>
      </c>
      <c r="ER86" s="17">
        <v>1000</v>
      </c>
      <c r="ES86" s="17">
        <v>1000</v>
      </c>
      <c r="ET86" s="17">
        <v>1000</v>
      </c>
      <c r="EU86" s="17">
        <v>1000</v>
      </c>
      <c r="EV86" s="17">
        <v>1000</v>
      </c>
      <c r="EW86" s="17">
        <v>1000</v>
      </c>
      <c r="EX86" s="17">
        <v>1000</v>
      </c>
      <c r="EY86" s="17">
        <v>1000</v>
      </c>
      <c r="EZ86" s="17">
        <v>1000</v>
      </c>
      <c r="FA86" s="17">
        <v>1000</v>
      </c>
      <c r="FB86" s="17">
        <v>1000</v>
      </c>
      <c r="FC86" s="17">
        <v>1000</v>
      </c>
      <c r="FD86" s="17">
        <v>1000</v>
      </c>
      <c r="FE86" s="17">
        <v>1000</v>
      </c>
      <c r="FF86" s="17"/>
      <c r="FG86" s="17"/>
      <c r="FH86" s="17"/>
      <c r="FI86" s="17"/>
      <c r="FJ86" s="17"/>
      <c r="FK86" s="17"/>
      <c r="FL86" s="17"/>
      <c r="FM86" s="17"/>
      <c r="FN86" s="17"/>
      <c r="FO86" s="17">
        <v>500</v>
      </c>
      <c r="FP86" s="17">
        <v>1000</v>
      </c>
      <c r="FQ86" s="17">
        <v>1000</v>
      </c>
      <c r="FR86" s="17">
        <v>1000</v>
      </c>
      <c r="FS86" s="17">
        <v>1000</v>
      </c>
      <c r="FT86" s="17">
        <v>1000</v>
      </c>
      <c r="FU86" s="17">
        <v>1000</v>
      </c>
      <c r="FV86" s="17">
        <v>1000</v>
      </c>
      <c r="FW86" s="17">
        <v>1000</v>
      </c>
      <c r="FX86" s="17">
        <v>1000</v>
      </c>
      <c r="FY86" s="17">
        <v>1000</v>
      </c>
      <c r="FZ86" s="17"/>
      <c r="GA86" s="17"/>
      <c r="GB86" s="17"/>
      <c r="GC86" s="17"/>
      <c r="GD86" s="17"/>
      <c r="GE86" s="17"/>
      <c r="GF86" s="17">
        <v>1000</v>
      </c>
      <c r="GG86" s="17">
        <v>1000</v>
      </c>
      <c r="GH86" s="17">
        <v>1000</v>
      </c>
      <c r="GI86" s="17">
        <v>1000</v>
      </c>
      <c r="GJ86" s="17">
        <v>1000</v>
      </c>
      <c r="GK86" s="17">
        <v>1000</v>
      </c>
      <c r="GL86" s="17">
        <v>1000</v>
      </c>
      <c r="GM86" s="17">
        <v>1000</v>
      </c>
      <c r="GN86" s="17">
        <v>1000</v>
      </c>
    </row>
    <row r="87" spans="1:196" ht="15.95" hidden="1" customHeight="1">
      <c r="A87" s="1"/>
      <c r="B87" s="227"/>
      <c r="C87" s="230"/>
      <c r="D87" s="127" t="s">
        <v>10</v>
      </c>
      <c r="E87" s="74"/>
      <c r="F87" s="74"/>
      <c r="G87" s="74"/>
      <c r="H87" s="74"/>
      <c r="I87" s="74"/>
      <c r="J87" s="74"/>
      <c r="K87" s="15"/>
      <c r="L87" s="18"/>
      <c r="M87" s="16">
        <v>0</v>
      </c>
      <c r="N87" s="16">
        <v>404</v>
      </c>
      <c r="O87" s="16">
        <v>212</v>
      </c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6">
        <v>520</v>
      </c>
      <c r="AH87" s="16"/>
      <c r="AI87" s="16">
        <v>525</v>
      </c>
      <c r="AJ87" s="17"/>
      <c r="AK87" s="16">
        <v>534</v>
      </c>
      <c r="AL87" s="16">
        <v>525</v>
      </c>
      <c r="AM87" s="16">
        <v>536</v>
      </c>
      <c r="AN87" s="16">
        <v>448</v>
      </c>
      <c r="AO87" s="17"/>
      <c r="AP87" s="17"/>
      <c r="AQ87" s="17"/>
      <c r="AR87" s="16"/>
      <c r="AS87" s="16">
        <v>0</v>
      </c>
      <c r="AT87" s="16">
        <v>501</v>
      </c>
      <c r="AU87" s="16">
        <v>501</v>
      </c>
      <c r="AV87" s="16">
        <v>500</v>
      </c>
      <c r="AW87" s="16">
        <v>732</v>
      </c>
      <c r="AX87" s="16">
        <v>594</v>
      </c>
      <c r="AY87" s="16">
        <v>1003</v>
      </c>
      <c r="AZ87" s="16">
        <v>1010</v>
      </c>
      <c r="BA87" s="16">
        <v>1000</v>
      </c>
      <c r="BB87" s="17"/>
      <c r="BC87" s="17"/>
      <c r="BD87" s="18"/>
      <c r="BE87" s="18"/>
      <c r="BF87" s="18"/>
      <c r="BG87" s="18"/>
      <c r="BH87" s="18"/>
      <c r="BI87" s="18"/>
      <c r="BJ87" s="18"/>
      <c r="BK87" s="18"/>
      <c r="BL87" s="18"/>
      <c r="BM87" s="16">
        <v>508</v>
      </c>
      <c r="BN87" s="16">
        <v>1022</v>
      </c>
      <c r="BO87" s="16">
        <v>1006</v>
      </c>
      <c r="BP87" s="65">
        <v>630</v>
      </c>
      <c r="BQ87" s="16">
        <v>1000</v>
      </c>
      <c r="BR87" s="16">
        <v>1082</v>
      </c>
      <c r="BS87" s="16">
        <v>806</v>
      </c>
      <c r="BT87" s="16">
        <v>1002</v>
      </c>
      <c r="BU87" s="16">
        <v>1013</v>
      </c>
      <c r="BV87" s="65">
        <v>525</v>
      </c>
      <c r="BW87" s="16">
        <v>525</v>
      </c>
      <c r="BX87" s="16">
        <v>631</v>
      </c>
      <c r="BY87" s="16"/>
      <c r="BZ87" s="16">
        <v>1018</v>
      </c>
      <c r="CA87" s="16">
        <v>365</v>
      </c>
      <c r="CB87" s="17"/>
      <c r="CC87" s="17"/>
      <c r="CD87" s="17"/>
      <c r="CE87" s="17"/>
      <c r="CF87" s="17"/>
      <c r="CG87" s="17"/>
      <c r="CH87" s="17"/>
      <c r="CI87" s="17"/>
      <c r="CJ87" s="16">
        <v>525</v>
      </c>
      <c r="CK87" s="16">
        <v>525</v>
      </c>
      <c r="CL87" s="16">
        <v>682</v>
      </c>
      <c r="CM87" s="16">
        <v>348</v>
      </c>
      <c r="CN87" s="16">
        <v>471</v>
      </c>
      <c r="CO87" s="65">
        <v>184</v>
      </c>
      <c r="CP87" s="16">
        <v>485</v>
      </c>
      <c r="CQ87" s="16">
        <v>506</v>
      </c>
      <c r="CR87" s="17"/>
      <c r="CS87" s="16">
        <v>526</v>
      </c>
      <c r="CT87" s="16">
        <v>494</v>
      </c>
      <c r="CU87" s="16">
        <v>497</v>
      </c>
      <c r="CV87" s="16"/>
      <c r="CW87" s="16">
        <v>501</v>
      </c>
      <c r="CX87" s="16">
        <v>526</v>
      </c>
      <c r="CY87" s="65">
        <v>241</v>
      </c>
      <c r="CZ87" s="65">
        <v>0</v>
      </c>
      <c r="DA87" s="16">
        <v>674</v>
      </c>
      <c r="DB87" s="16">
        <v>1009</v>
      </c>
      <c r="DC87" s="16">
        <v>1085</v>
      </c>
      <c r="DD87" s="65">
        <v>838</v>
      </c>
      <c r="DE87" s="16">
        <v>941</v>
      </c>
      <c r="DF87" s="16">
        <v>544</v>
      </c>
      <c r="DG87" s="16">
        <v>517</v>
      </c>
      <c r="DH87" s="16">
        <v>500</v>
      </c>
      <c r="DI87" s="16">
        <v>1024</v>
      </c>
      <c r="DJ87" s="16">
        <v>1018</v>
      </c>
      <c r="DK87" s="16">
        <v>671</v>
      </c>
      <c r="DL87" s="16">
        <v>530</v>
      </c>
      <c r="DM87" s="16">
        <v>736</v>
      </c>
      <c r="DN87" s="16">
        <v>902</v>
      </c>
      <c r="DO87" s="16">
        <v>525</v>
      </c>
      <c r="DP87" s="16">
        <v>571</v>
      </c>
      <c r="DQ87" s="16">
        <v>715</v>
      </c>
      <c r="DR87" s="16">
        <v>864</v>
      </c>
      <c r="DS87" s="16">
        <v>1086</v>
      </c>
      <c r="DT87" s="17">
        <v>1000</v>
      </c>
      <c r="DU87" s="17">
        <v>1000</v>
      </c>
      <c r="DV87" s="189">
        <v>500</v>
      </c>
      <c r="DW87" s="18"/>
      <c r="DX87" s="189">
        <v>500</v>
      </c>
      <c r="DY87" s="17">
        <v>1000</v>
      </c>
      <c r="DZ87" s="189">
        <v>500</v>
      </c>
      <c r="EA87" s="18"/>
      <c r="EB87" s="18"/>
      <c r="EC87" s="17">
        <v>1000</v>
      </c>
      <c r="ED87" s="17">
        <v>1000</v>
      </c>
      <c r="EE87" s="17">
        <v>1000</v>
      </c>
      <c r="EF87" s="17">
        <v>1000</v>
      </c>
      <c r="EG87" s="17">
        <v>1000</v>
      </c>
      <c r="EH87" s="17">
        <v>1000</v>
      </c>
      <c r="EI87" s="17"/>
      <c r="EJ87" s="17"/>
      <c r="EK87" s="17"/>
      <c r="EL87" s="17"/>
      <c r="EM87" s="17"/>
      <c r="EN87" s="17"/>
      <c r="EO87" s="17">
        <v>1000</v>
      </c>
      <c r="EP87" s="17">
        <v>1000</v>
      </c>
      <c r="EQ87" s="17">
        <v>1000</v>
      </c>
      <c r="ER87" s="17">
        <v>1000</v>
      </c>
      <c r="ES87" s="17">
        <v>1000</v>
      </c>
      <c r="ET87" s="17">
        <v>1000</v>
      </c>
      <c r="EU87" s="17">
        <v>1000</v>
      </c>
      <c r="EV87" s="17">
        <v>1000</v>
      </c>
      <c r="EW87" s="17">
        <v>1000</v>
      </c>
      <c r="EX87" s="17">
        <v>1000</v>
      </c>
      <c r="EY87" s="17">
        <v>1000</v>
      </c>
      <c r="EZ87" s="17">
        <v>1000</v>
      </c>
      <c r="FA87" s="17">
        <v>1000</v>
      </c>
      <c r="FB87" s="17">
        <v>1000</v>
      </c>
      <c r="FC87" s="17">
        <v>1000</v>
      </c>
      <c r="FD87" s="17">
        <v>1000</v>
      </c>
      <c r="FE87" s="17">
        <v>1000</v>
      </c>
      <c r="FF87" s="17">
        <v>1000</v>
      </c>
      <c r="FG87" s="17"/>
      <c r="FH87" s="17"/>
      <c r="FI87" s="17"/>
      <c r="FJ87" s="17"/>
      <c r="FK87" s="17"/>
      <c r="FL87" s="17"/>
      <c r="FM87" s="17"/>
      <c r="FN87" s="17"/>
      <c r="FO87" s="17">
        <v>500</v>
      </c>
      <c r="FP87" s="17">
        <v>1000</v>
      </c>
      <c r="FQ87" s="17">
        <v>1000</v>
      </c>
      <c r="FR87" s="17">
        <v>1000</v>
      </c>
      <c r="FS87" s="17">
        <v>1000</v>
      </c>
      <c r="FT87" s="17">
        <v>1000</v>
      </c>
      <c r="FU87" s="17">
        <v>1000</v>
      </c>
      <c r="FV87" s="17">
        <v>1000</v>
      </c>
      <c r="FW87" s="17">
        <v>1000</v>
      </c>
      <c r="FX87" s="17">
        <v>1000</v>
      </c>
      <c r="FY87" s="17">
        <v>1000</v>
      </c>
      <c r="FZ87" s="17"/>
      <c r="GA87" s="17"/>
      <c r="GB87" s="17"/>
      <c r="GC87" s="17"/>
      <c r="GD87" s="17"/>
      <c r="GE87" s="17"/>
      <c r="GF87" s="17"/>
      <c r="GG87" s="17">
        <v>1000</v>
      </c>
      <c r="GH87" s="17">
        <v>1000</v>
      </c>
      <c r="GI87" s="17">
        <v>1000</v>
      </c>
      <c r="GJ87" s="17">
        <v>1000</v>
      </c>
      <c r="GK87" s="17">
        <v>1000</v>
      </c>
      <c r="GL87" s="17">
        <v>1000</v>
      </c>
      <c r="GM87" s="17">
        <v>1000</v>
      </c>
      <c r="GN87" s="17">
        <v>1000</v>
      </c>
    </row>
    <row r="88" spans="1:196" ht="15.95" hidden="1" customHeight="1">
      <c r="A88" s="1"/>
      <c r="B88" s="227"/>
      <c r="C88" s="230"/>
      <c r="D88" s="127" t="s">
        <v>8</v>
      </c>
      <c r="E88" s="74"/>
      <c r="F88" s="74"/>
      <c r="G88" s="74"/>
      <c r="H88" s="74"/>
      <c r="I88" s="74"/>
      <c r="J88" s="74"/>
      <c r="K88" s="15"/>
      <c r="L88" s="18"/>
      <c r="M88" s="16">
        <v>0</v>
      </c>
      <c r="N88" s="16">
        <v>551</v>
      </c>
      <c r="O88" s="17"/>
      <c r="P88" s="16">
        <v>500</v>
      </c>
      <c r="Q88" s="16">
        <v>116</v>
      </c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6">
        <v>315</v>
      </c>
      <c r="AI88" s="16">
        <v>322</v>
      </c>
      <c r="AJ88" s="17"/>
      <c r="AK88" s="16">
        <v>0</v>
      </c>
      <c r="AL88" s="16"/>
      <c r="AM88" s="17"/>
      <c r="AN88" s="65">
        <v>0</v>
      </c>
      <c r="AO88" s="16">
        <v>505</v>
      </c>
      <c r="AP88" s="16"/>
      <c r="AQ88" s="16">
        <v>414</v>
      </c>
      <c r="AR88" s="16">
        <v>432</v>
      </c>
      <c r="AS88" s="16">
        <v>527</v>
      </c>
      <c r="AT88" s="16">
        <v>500</v>
      </c>
      <c r="AU88" s="16">
        <v>513</v>
      </c>
      <c r="AV88" s="65">
        <v>215</v>
      </c>
      <c r="AW88" s="16">
        <v>529</v>
      </c>
      <c r="AX88" s="16">
        <v>912</v>
      </c>
      <c r="AY88" s="16">
        <v>1000</v>
      </c>
      <c r="AZ88" s="16">
        <v>961</v>
      </c>
      <c r="BA88" s="16">
        <v>526</v>
      </c>
      <c r="BB88" s="17"/>
      <c r="BC88" s="17"/>
      <c r="BD88" s="18"/>
      <c r="BE88" s="18"/>
      <c r="BF88" s="18"/>
      <c r="BG88" s="18"/>
      <c r="BH88" s="18"/>
      <c r="BI88" s="18"/>
      <c r="BJ88" s="18"/>
      <c r="BK88" s="18"/>
      <c r="BL88" s="18"/>
      <c r="BM88" s="16">
        <v>555</v>
      </c>
      <c r="BN88" s="16">
        <v>1025</v>
      </c>
      <c r="BO88" s="16">
        <v>1009</v>
      </c>
      <c r="BP88" s="65">
        <v>657</v>
      </c>
      <c r="BQ88" s="16">
        <v>1048</v>
      </c>
      <c r="BR88" s="65">
        <v>402</v>
      </c>
      <c r="BS88" s="16">
        <v>1000</v>
      </c>
      <c r="BT88" s="16">
        <v>1016</v>
      </c>
      <c r="BU88" s="16">
        <v>1036</v>
      </c>
      <c r="BV88" s="16">
        <v>1045</v>
      </c>
      <c r="BW88" s="16">
        <v>901</v>
      </c>
      <c r="BX88" s="16">
        <v>900</v>
      </c>
      <c r="BY88" s="16"/>
      <c r="BZ88" s="16">
        <v>1004</v>
      </c>
      <c r="CA88" s="16">
        <v>534</v>
      </c>
      <c r="CB88" s="17"/>
      <c r="CC88" s="17"/>
      <c r="CD88" s="17"/>
      <c r="CE88" s="17"/>
      <c r="CF88" s="17"/>
      <c r="CG88" s="17"/>
      <c r="CH88" s="17"/>
      <c r="CI88" s="17"/>
      <c r="CJ88" s="16">
        <v>500</v>
      </c>
      <c r="CK88" s="16">
        <v>501</v>
      </c>
      <c r="CL88" s="16">
        <v>729</v>
      </c>
      <c r="CM88" s="16">
        <v>14</v>
      </c>
      <c r="CN88" s="16">
        <v>777</v>
      </c>
      <c r="CO88" s="65">
        <v>212</v>
      </c>
      <c r="CP88" s="16">
        <v>485</v>
      </c>
      <c r="CQ88" s="16">
        <v>506</v>
      </c>
      <c r="CR88" s="17"/>
      <c r="CS88" s="16">
        <v>507</v>
      </c>
      <c r="CT88" s="16">
        <v>500</v>
      </c>
      <c r="CU88" s="16">
        <v>509</v>
      </c>
      <c r="CV88" s="16"/>
      <c r="CW88" s="16">
        <v>470</v>
      </c>
      <c r="CX88" s="16">
        <v>500</v>
      </c>
      <c r="CY88" s="65">
        <v>372</v>
      </c>
      <c r="CZ88" s="65">
        <v>0</v>
      </c>
      <c r="DA88" s="16">
        <v>735</v>
      </c>
      <c r="DB88" s="16">
        <v>1009</v>
      </c>
      <c r="DC88" s="16">
        <v>1085</v>
      </c>
      <c r="DD88" s="65">
        <v>636</v>
      </c>
      <c r="DE88" s="16">
        <v>793</v>
      </c>
      <c r="DF88" s="16">
        <v>468</v>
      </c>
      <c r="DG88" s="16">
        <v>557</v>
      </c>
      <c r="DH88" s="16">
        <v>603</v>
      </c>
      <c r="DI88" s="16">
        <v>1017</v>
      </c>
      <c r="DJ88" s="16">
        <v>1005</v>
      </c>
      <c r="DK88" s="16">
        <v>807</v>
      </c>
      <c r="DL88" s="16">
        <v>534</v>
      </c>
      <c r="DM88" s="16">
        <v>676</v>
      </c>
      <c r="DN88" s="16">
        <v>902</v>
      </c>
      <c r="DO88" s="16">
        <v>525</v>
      </c>
      <c r="DP88" s="16">
        <v>574</v>
      </c>
      <c r="DQ88" s="16">
        <v>715</v>
      </c>
      <c r="DR88" s="16">
        <v>864</v>
      </c>
      <c r="DS88" s="16">
        <v>1001</v>
      </c>
      <c r="DT88" s="17">
        <v>500</v>
      </c>
      <c r="DU88" s="17">
        <v>1000</v>
      </c>
      <c r="DV88" s="189">
        <v>500</v>
      </c>
      <c r="DW88" s="18"/>
      <c r="DX88" s="189">
        <v>500</v>
      </c>
      <c r="DY88" s="17">
        <v>1000</v>
      </c>
      <c r="DZ88" s="189">
        <v>500</v>
      </c>
      <c r="EA88" s="18"/>
      <c r="EB88" s="18"/>
      <c r="EC88" s="17">
        <v>1000</v>
      </c>
      <c r="ED88" s="17">
        <v>1000</v>
      </c>
      <c r="EE88" s="17">
        <v>1000</v>
      </c>
      <c r="EF88" s="17">
        <v>1000</v>
      </c>
      <c r="EG88" s="17">
        <v>1000</v>
      </c>
      <c r="EH88" s="17">
        <v>1000</v>
      </c>
      <c r="EI88" s="17"/>
      <c r="EJ88" s="17"/>
      <c r="EK88" s="17"/>
      <c r="EL88" s="17"/>
      <c r="EM88" s="17"/>
      <c r="EN88" s="17"/>
      <c r="EO88" s="17">
        <v>1000</v>
      </c>
      <c r="EP88" s="17">
        <v>1000</v>
      </c>
      <c r="EQ88" s="17">
        <v>1000</v>
      </c>
      <c r="ER88" s="17">
        <v>1000</v>
      </c>
      <c r="ES88" s="17">
        <v>1000</v>
      </c>
      <c r="ET88" s="17">
        <v>1000</v>
      </c>
      <c r="EU88" s="17">
        <v>1000</v>
      </c>
      <c r="EV88" s="17">
        <v>1000</v>
      </c>
      <c r="EW88" s="17">
        <v>1000</v>
      </c>
      <c r="EX88" s="17">
        <v>1000</v>
      </c>
      <c r="EY88" s="17">
        <v>1000</v>
      </c>
      <c r="EZ88" s="17">
        <v>1000</v>
      </c>
      <c r="FA88" s="17">
        <v>1000</v>
      </c>
      <c r="FB88" s="17">
        <v>1000</v>
      </c>
      <c r="FC88" s="17">
        <v>1000</v>
      </c>
      <c r="FD88" s="17">
        <v>1000</v>
      </c>
      <c r="FE88" s="17">
        <v>1000</v>
      </c>
      <c r="FF88" s="17">
        <v>1000</v>
      </c>
      <c r="FG88" s="17"/>
      <c r="FH88" s="17"/>
      <c r="FI88" s="17"/>
      <c r="FJ88" s="17"/>
      <c r="FK88" s="17"/>
      <c r="FL88" s="17"/>
      <c r="FM88" s="17"/>
      <c r="FN88" s="17"/>
      <c r="FO88" s="17">
        <v>500</v>
      </c>
      <c r="FP88" s="17">
        <v>1000</v>
      </c>
      <c r="FQ88" s="17">
        <v>1000</v>
      </c>
      <c r="FR88" s="17">
        <v>1000</v>
      </c>
      <c r="FS88" s="17">
        <v>1000</v>
      </c>
      <c r="FT88" s="17">
        <v>1000</v>
      </c>
      <c r="FU88" s="17">
        <v>1000</v>
      </c>
      <c r="FV88" s="17">
        <v>1000</v>
      </c>
      <c r="FW88" s="17">
        <v>1000</v>
      </c>
      <c r="FX88" s="17">
        <v>1000</v>
      </c>
      <c r="FY88" s="17">
        <v>1000</v>
      </c>
      <c r="FZ88" s="17"/>
      <c r="GA88" s="17"/>
      <c r="GB88" s="17"/>
      <c r="GC88" s="17"/>
      <c r="GD88" s="17"/>
      <c r="GE88" s="17"/>
      <c r="GF88" s="17"/>
      <c r="GG88" s="17">
        <v>1000</v>
      </c>
      <c r="GH88" s="17">
        <v>1000</v>
      </c>
      <c r="GI88" s="17">
        <v>1000</v>
      </c>
      <c r="GJ88" s="17">
        <v>1000</v>
      </c>
      <c r="GK88" s="17">
        <v>1000</v>
      </c>
      <c r="GL88" s="17">
        <v>1000</v>
      </c>
      <c r="GM88" s="17">
        <v>1000</v>
      </c>
      <c r="GN88" s="17">
        <v>1000</v>
      </c>
    </row>
    <row r="89" spans="1:196" ht="15.95" hidden="1" customHeight="1">
      <c r="A89" s="1"/>
      <c r="B89" s="227"/>
      <c r="C89" s="230"/>
      <c r="D89" s="127" t="s">
        <v>30</v>
      </c>
      <c r="E89" s="74">
        <v>40</v>
      </c>
      <c r="F89" s="74">
        <v>2</v>
      </c>
      <c r="G89" s="74">
        <v>16.3</v>
      </c>
      <c r="H89" s="74">
        <f>3600/E89</f>
        <v>90</v>
      </c>
      <c r="I89" s="74">
        <f>+H89*G89</f>
        <v>1467</v>
      </c>
      <c r="J89" s="74"/>
      <c r="K89" s="15"/>
      <c r="L89" s="18"/>
      <c r="M89" s="16">
        <v>500</v>
      </c>
      <c r="N89" s="16">
        <v>180</v>
      </c>
      <c r="O89" s="17"/>
      <c r="P89" s="17"/>
      <c r="Q89" s="16">
        <v>591</v>
      </c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6"/>
      <c r="AI89" s="16">
        <v>407</v>
      </c>
      <c r="AJ89" s="17"/>
      <c r="AK89" s="16">
        <v>409</v>
      </c>
      <c r="AL89" s="16"/>
      <c r="AM89" s="17"/>
      <c r="AN89" s="65">
        <v>0</v>
      </c>
      <c r="AO89" s="16">
        <v>310</v>
      </c>
      <c r="AP89" s="16">
        <v>190</v>
      </c>
      <c r="AQ89" s="16">
        <v>400</v>
      </c>
      <c r="AR89" s="16">
        <v>402</v>
      </c>
      <c r="AS89" s="16">
        <v>330</v>
      </c>
      <c r="AT89" s="16">
        <v>420</v>
      </c>
      <c r="AU89" s="16">
        <v>500</v>
      </c>
      <c r="AV89" s="65">
        <v>364</v>
      </c>
      <c r="AW89" s="16">
        <v>340</v>
      </c>
      <c r="AX89" s="16">
        <v>834</v>
      </c>
      <c r="AY89" s="16">
        <v>1000</v>
      </c>
      <c r="AZ89" s="16">
        <v>1000</v>
      </c>
      <c r="BA89" s="16">
        <v>708</v>
      </c>
      <c r="BB89" s="17"/>
      <c r="BC89" s="17"/>
      <c r="BD89" s="18"/>
      <c r="BE89" s="18"/>
      <c r="BF89" s="18"/>
      <c r="BG89" s="18"/>
      <c r="BH89" s="18"/>
      <c r="BI89" s="18"/>
      <c r="BJ89" s="18"/>
      <c r="BK89" s="18"/>
      <c r="BL89" s="18"/>
      <c r="BM89" s="16">
        <v>288</v>
      </c>
      <c r="BN89" s="65">
        <v>680</v>
      </c>
      <c r="BO89" s="16">
        <v>1000</v>
      </c>
      <c r="BP89" s="65">
        <v>701</v>
      </c>
      <c r="BQ89" s="16">
        <v>905</v>
      </c>
      <c r="BR89" s="65">
        <v>688</v>
      </c>
      <c r="BS89" s="16">
        <v>910</v>
      </c>
      <c r="BT89" s="16">
        <v>750</v>
      </c>
      <c r="BU89" s="16">
        <v>1172</v>
      </c>
      <c r="BV89" s="16">
        <v>945</v>
      </c>
      <c r="BW89" s="16">
        <v>816</v>
      </c>
      <c r="BX89" s="16">
        <v>650</v>
      </c>
      <c r="BY89" s="16"/>
      <c r="BZ89" s="16">
        <v>804</v>
      </c>
      <c r="CA89" s="16">
        <v>900</v>
      </c>
      <c r="CB89" s="16">
        <v>323</v>
      </c>
      <c r="CC89" s="17"/>
      <c r="CD89" s="17"/>
      <c r="CE89" s="17"/>
      <c r="CF89" s="17"/>
      <c r="CG89" s="17"/>
      <c r="CH89" s="17"/>
      <c r="CI89" s="17"/>
      <c r="CJ89" s="17"/>
      <c r="CK89" s="17">
        <v>0</v>
      </c>
      <c r="CL89" s="16">
        <v>870</v>
      </c>
      <c r="CM89" s="16">
        <v>773</v>
      </c>
      <c r="CN89" s="16">
        <v>673</v>
      </c>
      <c r="CO89" s="65">
        <v>178</v>
      </c>
      <c r="CP89" s="65">
        <v>280</v>
      </c>
      <c r="CQ89" s="16">
        <v>635</v>
      </c>
      <c r="CR89" s="17"/>
      <c r="CS89" s="16">
        <v>252</v>
      </c>
      <c r="CT89" s="16">
        <v>723</v>
      </c>
      <c r="CU89" s="16">
        <v>467</v>
      </c>
      <c r="CV89" s="16"/>
      <c r="CW89" s="16">
        <v>100</v>
      </c>
      <c r="CX89" s="16">
        <v>760</v>
      </c>
      <c r="CY89" s="16">
        <v>320</v>
      </c>
      <c r="CZ89" s="17"/>
      <c r="DA89" s="16">
        <v>461</v>
      </c>
      <c r="DB89" s="16">
        <v>892</v>
      </c>
      <c r="DC89" s="65">
        <v>566</v>
      </c>
      <c r="DD89" s="65">
        <v>625</v>
      </c>
      <c r="DE89" s="16">
        <v>809</v>
      </c>
      <c r="DF89" s="17"/>
      <c r="DG89" s="16">
        <v>90</v>
      </c>
      <c r="DH89" s="16">
        <v>450</v>
      </c>
      <c r="DI89" s="16">
        <v>1319</v>
      </c>
      <c r="DJ89" s="16">
        <v>967</v>
      </c>
      <c r="DK89" s="16">
        <v>977</v>
      </c>
      <c r="DL89" s="16">
        <v>1290</v>
      </c>
      <c r="DM89" s="16">
        <v>360</v>
      </c>
      <c r="DN89" s="16">
        <v>521</v>
      </c>
      <c r="DO89" s="17"/>
      <c r="DP89" s="17"/>
      <c r="DQ89" s="16">
        <v>500</v>
      </c>
      <c r="DR89" s="16">
        <v>1080</v>
      </c>
      <c r="DS89" s="16">
        <v>1100</v>
      </c>
      <c r="DT89" s="17">
        <v>1100</v>
      </c>
      <c r="DU89" s="17">
        <v>1100</v>
      </c>
      <c r="DV89" s="189">
        <v>500</v>
      </c>
      <c r="DW89" s="18"/>
      <c r="DX89" s="189">
        <v>500</v>
      </c>
      <c r="DY89" s="17">
        <v>1100</v>
      </c>
      <c r="DZ89" s="189">
        <v>500</v>
      </c>
      <c r="EA89" s="18"/>
      <c r="EB89" s="18"/>
      <c r="EC89" s="17">
        <v>1100</v>
      </c>
      <c r="ED89" s="17">
        <v>1100</v>
      </c>
      <c r="EE89" s="17">
        <v>1100</v>
      </c>
      <c r="EF89" s="17">
        <v>1100</v>
      </c>
      <c r="EG89" s="17">
        <v>1100</v>
      </c>
      <c r="EH89" s="17">
        <v>1100</v>
      </c>
      <c r="EI89" s="17"/>
      <c r="EJ89" s="17"/>
      <c r="EK89" s="17"/>
      <c r="EL89" s="17"/>
      <c r="EM89" s="17"/>
      <c r="EN89" s="17"/>
      <c r="EO89" s="17"/>
      <c r="EP89" s="17">
        <v>1100</v>
      </c>
      <c r="EQ89" s="17">
        <v>1100</v>
      </c>
      <c r="ER89" s="17">
        <v>1100</v>
      </c>
      <c r="ES89" s="17">
        <v>1100</v>
      </c>
      <c r="ET89" s="17">
        <v>1100</v>
      </c>
      <c r="EU89" s="17">
        <v>1100</v>
      </c>
      <c r="EV89" s="17">
        <v>1100</v>
      </c>
      <c r="EW89" s="17">
        <v>1100</v>
      </c>
      <c r="EX89" s="17">
        <v>1100</v>
      </c>
      <c r="EY89" s="17">
        <v>1100</v>
      </c>
      <c r="EZ89" s="17">
        <v>1100</v>
      </c>
      <c r="FA89" s="17">
        <v>1100</v>
      </c>
      <c r="FB89" s="17">
        <v>1100</v>
      </c>
      <c r="FC89" s="17">
        <v>1100</v>
      </c>
      <c r="FD89" s="17">
        <v>1100</v>
      </c>
      <c r="FE89" s="17">
        <v>1100</v>
      </c>
      <c r="FF89" s="17">
        <v>1100</v>
      </c>
      <c r="FG89" s="17"/>
      <c r="FH89" s="17"/>
      <c r="FI89" s="17"/>
      <c r="FJ89" s="17"/>
      <c r="FK89" s="17"/>
      <c r="FL89" s="17"/>
      <c r="FM89" s="17"/>
      <c r="FN89" s="17"/>
      <c r="FO89" s="17"/>
      <c r="FP89" s="17">
        <v>1100</v>
      </c>
      <c r="FQ89" s="17">
        <v>1100</v>
      </c>
      <c r="FR89" s="17">
        <v>1100</v>
      </c>
      <c r="FS89" s="17">
        <v>1100</v>
      </c>
      <c r="FT89" s="17">
        <v>1100</v>
      </c>
      <c r="FU89" s="17">
        <v>1100</v>
      </c>
      <c r="FV89" s="17">
        <v>1100</v>
      </c>
      <c r="FW89" s="17">
        <v>1100</v>
      </c>
      <c r="FX89" s="17">
        <v>1100</v>
      </c>
      <c r="FY89" s="17">
        <v>1100</v>
      </c>
      <c r="FZ89" s="17"/>
      <c r="GA89" s="17"/>
      <c r="GB89" s="17"/>
      <c r="GC89" s="17"/>
      <c r="GD89" s="17"/>
      <c r="GE89" s="17"/>
      <c r="GF89" s="17"/>
      <c r="GG89" s="17">
        <v>1100</v>
      </c>
      <c r="GH89" s="17">
        <v>1100</v>
      </c>
      <c r="GI89" s="17">
        <v>1100</v>
      </c>
      <c r="GJ89" s="17">
        <v>1100</v>
      </c>
      <c r="GK89" s="17">
        <v>1100</v>
      </c>
      <c r="GL89" s="17">
        <v>1100</v>
      </c>
      <c r="GM89" s="17">
        <v>1100</v>
      </c>
      <c r="GN89" s="17">
        <v>1100</v>
      </c>
    </row>
    <row r="90" spans="1:196" ht="15.95" hidden="1" customHeight="1">
      <c r="A90" s="1"/>
      <c r="B90" s="227"/>
      <c r="C90" s="231"/>
      <c r="D90" s="19" t="s">
        <v>31</v>
      </c>
      <c r="E90" s="75"/>
      <c r="F90" s="75"/>
      <c r="G90" s="75"/>
      <c r="H90" s="75"/>
      <c r="I90" s="75"/>
      <c r="J90" s="75"/>
      <c r="K90" s="15"/>
      <c r="L90" s="18">
        <v>0</v>
      </c>
      <c r="M90" s="16">
        <v>420</v>
      </c>
      <c r="N90" s="16">
        <v>243</v>
      </c>
      <c r="O90" s="17"/>
      <c r="P90" s="17"/>
      <c r="Q90" s="16">
        <v>384</v>
      </c>
      <c r="R90" s="16">
        <f>4099-3856</f>
        <v>243</v>
      </c>
      <c r="S90" s="17">
        <f t="shared" ref="S90:AH90" si="169">+S89*0.8</f>
        <v>0</v>
      </c>
      <c r="T90" s="17">
        <f t="shared" si="169"/>
        <v>0</v>
      </c>
      <c r="U90" s="17">
        <f t="shared" si="169"/>
        <v>0</v>
      </c>
      <c r="V90" s="17">
        <f t="shared" si="169"/>
        <v>0</v>
      </c>
      <c r="W90" s="17">
        <f t="shared" si="169"/>
        <v>0</v>
      </c>
      <c r="X90" s="17">
        <f t="shared" si="169"/>
        <v>0</v>
      </c>
      <c r="Y90" s="17">
        <f t="shared" si="169"/>
        <v>0</v>
      </c>
      <c r="Z90" s="17">
        <f t="shared" si="169"/>
        <v>0</v>
      </c>
      <c r="AA90" s="17">
        <f t="shared" si="169"/>
        <v>0</v>
      </c>
      <c r="AB90" s="17">
        <f t="shared" si="169"/>
        <v>0</v>
      </c>
      <c r="AC90" s="17">
        <f t="shared" si="169"/>
        <v>0</v>
      </c>
      <c r="AD90" s="17">
        <f t="shared" si="169"/>
        <v>0</v>
      </c>
      <c r="AE90" s="17">
        <f t="shared" si="169"/>
        <v>0</v>
      </c>
      <c r="AF90" s="17">
        <f t="shared" si="169"/>
        <v>0</v>
      </c>
      <c r="AG90" s="17">
        <f t="shared" si="169"/>
        <v>0</v>
      </c>
      <c r="AH90" s="16">
        <f t="shared" si="169"/>
        <v>0</v>
      </c>
      <c r="AI90" s="17"/>
      <c r="AJ90" s="16">
        <v>315</v>
      </c>
      <c r="AK90" s="16">
        <v>90</v>
      </c>
      <c r="AL90" s="16">
        <v>315</v>
      </c>
      <c r="AM90" s="16">
        <v>98</v>
      </c>
      <c r="AN90" s="65">
        <v>0</v>
      </c>
      <c r="AO90" s="17"/>
      <c r="AP90" s="16">
        <v>384</v>
      </c>
      <c r="AQ90" s="16">
        <v>116</v>
      </c>
      <c r="AR90" s="17"/>
      <c r="AS90" s="16">
        <v>400</v>
      </c>
      <c r="AT90" s="16">
        <v>430</v>
      </c>
      <c r="AU90" s="65">
        <v>0</v>
      </c>
      <c r="AV90" s="65">
        <v>0</v>
      </c>
      <c r="AW90" s="16">
        <v>798</v>
      </c>
      <c r="AX90" s="16">
        <v>1009</v>
      </c>
      <c r="AY90" s="16">
        <v>1178</v>
      </c>
      <c r="AZ90" s="16">
        <v>961</v>
      </c>
      <c r="BA90" s="16">
        <v>916</v>
      </c>
      <c r="BB90" s="17"/>
      <c r="BC90" s="17"/>
      <c r="BD90" s="18">
        <f t="shared" ref="BD90:BL90" si="170">+BD89*0.8</f>
        <v>0</v>
      </c>
      <c r="BE90" s="18">
        <f t="shared" si="170"/>
        <v>0</v>
      </c>
      <c r="BF90" s="18">
        <f t="shared" si="170"/>
        <v>0</v>
      </c>
      <c r="BG90" s="18">
        <f t="shared" si="170"/>
        <v>0</v>
      </c>
      <c r="BH90" s="18">
        <f t="shared" si="170"/>
        <v>0</v>
      </c>
      <c r="BI90" s="18">
        <f t="shared" si="170"/>
        <v>0</v>
      </c>
      <c r="BJ90" s="18">
        <f t="shared" si="170"/>
        <v>0</v>
      </c>
      <c r="BK90" s="18">
        <f t="shared" si="170"/>
        <v>0</v>
      </c>
      <c r="BL90" s="18">
        <f t="shared" si="170"/>
        <v>0</v>
      </c>
      <c r="BM90" s="16">
        <v>404</v>
      </c>
      <c r="BN90" s="65">
        <v>0</v>
      </c>
      <c r="BO90" s="146">
        <v>1100</v>
      </c>
      <c r="BP90" s="16">
        <v>1019</v>
      </c>
      <c r="BQ90" s="16">
        <v>1002</v>
      </c>
      <c r="BR90" s="16">
        <v>1080</v>
      </c>
      <c r="BS90" s="16"/>
      <c r="BT90" s="16">
        <v>1040</v>
      </c>
      <c r="BU90" s="16">
        <v>1440</v>
      </c>
      <c r="BV90" s="16">
        <v>1000</v>
      </c>
      <c r="BW90" s="16">
        <v>1074</v>
      </c>
      <c r="BX90" s="16">
        <v>706</v>
      </c>
      <c r="BY90" s="16">
        <f>+BY89*0.8</f>
        <v>0</v>
      </c>
      <c r="BZ90" s="16">
        <v>582</v>
      </c>
      <c r="CA90" s="16">
        <v>929</v>
      </c>
      <c r="CB90" s="16">
        <v>764</v>
      </c>
      <c r="CC90" s="17"/>
      <c r="CD90" s="17"/>
      <c r="CE90" s="17"/>
      <c r="CF90" s="17"/>
      <c r="CG90" s="17"/>
      <c r="CH90" s="17"/>
      <c r="CI90" s="17"/>
      <c r="CJ90" s="17"/>
      <c r="CK90" s="17">
        <f>+CK89*0.8</f>
        <v>0</v>
      </c>
      <c r="CL90" s="16">
        <v>488</v>
      </c>
      <c r="CM90" s="16">
        <v>384</v>
      </c>
      <c r="CN90" s="16">
        <v>1109</v>
      </c>
      <c r="CO90" s="16">
        <v>547</v>
      </c>
      <c r="CP90" s="65">
        <v>179</v>
      </c>
      <c r="CQ90" s="16">
        <v>461</v>
      </c>
      <c r="CR90" s="16">
        <v>437</v>
      </c>
      <c r="CS90" s="17"/>
      <c r="CT90" s="16">
        <v>765</v>
      </c>
      <c r="CU90" s="16">
        <v>377</v>
      </c>
      <c r="CV90" s="16">
        <v>177</v>
      </c>
      <c r="CW90" s="17"/>
      <c r="CX90" s="16">
        <v>526</v>
      </c>
      <c r="CY90" s="17"/>
      <c r="CZ90" s="17">
        <v>288</v>
      </c>
      <c r="DA90" s="16">
        <v>750</v>
      </c>
      <c r="DB90" s="16">
        <v>628</v>
      </c>
      <c r="DC90" s="65">
        <v>639</v>
      </c>
      <c r="DD90" s="65">
        <v>677</v>
      </c>
      <c r="DE90" s="16">
        <v>980</v>
      </c>
      <c r="DF90" s="16">
        <v>87</v>
      </c>
      <c r="DG90" s="17"/>
      <c r="DH90" s="16">
        <v>405</v>
      </c>
      <c r="DI90" s="16">
        <v>1102</v>
      </c>
      <c r="DJ90" s="16">
        <v>645</v>
      </c>
      <c r="DK90" s="16">
        <v>1260</v>
      </c>
      <c r="DL90" s="16">
        <v>791</v>
      </c>
      <c r="DM90" s="16">
        <v>1152</v>
      </c>
      <c r="DN90" s="16">
        <v>597</v>
      </c>
      <c r="DO90" s="16">
        <v>140</v>
      </c>
      <c r="DP90" s="17"/>
      <c r="DQ90" s="16">
        <v>269</v>
      </c>
      <c r="DR90" s="16">
        <v>797</v>
      </c>
      <c r="DS90" s="16">
        <v>1102</v>
      </c>
      <c r="DT90" s="17">
        <f t="shared" ref="DT90:DW90" si="171">+DT89*0.8</f>
        <v>880</v>
      </c>
      <c r="DU90" s="17">
        <f t="shared" si="171"/>
        <v>880</v>
      </c>
      <c r="DV90" s="189">
        <f t="shared" si="171"/>
        <v>400</v>
      </c>
      <c r="DW90" s="18">
        <f t="shared" si="171"/>
        <v>0</v>
      </c>
      <c r="DX90" s="189">
        <f t="shared" ref="DX90:EJ90" si="172">+DX89*0.8</f>
        <v>400</v>
      </c>
      <c r="DY90" s="17">
        <f t="shared" si="172"/>
        <v>880</v>
      </c>
      <c r="DZ90" s="189">
        <f t="shared" si="172"/>
        <v>400</v>
      </c>
      <c r="EA90" s="18">
        <f t="shared" si="172"/>
        <v>0</v>
      </c>
      <c r="EB90" s="18">
        <f t="shared" si="172"/>
        <v>0</v>
      </c>
      <c r="EC90" s="17">
        <f t="shared" si="172"/>
        <v>880</v>
      </c>
      <c r="ED90" s="17">
        <f t="shared" si="172"/>
        <v>880</v>
      </c>
      <c r="EE90" s="17">
        <f t="shared" si="172"/>
        <v>880</v>
      </c>
      <c r="EF90" s="17">
        <f t="shared" si="172"/>
        <v>880</v>
      </c>
      <c r="EG90" s="17">
        <f t="shared" si="172"/>
        <v>880</v>
      </c>
      <c r="EH90" s="17">
        <f t="shared" si="172"/>
        <v>880</v>
      </c>
      <c r="EI90" s="17">
        <f t="shared" si="172"/>
        <v>0</v>
      </c>
      <c r="EJ90" s="17">
        <f t="shared" si="172"/>
        <v>0</v>
      </c>
      <c r="EK90" s="17">
        <f t="shared" ref="EK90:FE90" si="173">+EK89*0.8</f>
        <v>0</v>
      </c>
      <c r="EL90" s="17">
        <f t="shared" si="173"/>
        <v>0</v>
      </c>
      <c r="EM90" s="17">
        <f t="shared" si="173"/>
        <v>0</v>
      </c>
      <c r="EN90" s="17">
        <f t="shared" si="173"/>
        <v>0</v>
      </c>
      <c r="EO90" s="17">
        <f t="shared" si="173"/>
        <v>0</v>
      </c>
      <c r="EP90" s="17">
        <f t="shared" si="173"/>
        <v>880</v>
      </c>
      <c r="EQ90" s="17">
        <f t="shared" si="173"/>
        <v>880</v>
      </c>
      <c r="ER90" s="17">
        <f t="shared" si="173"/>
        <v>880</v>
      </c>
      <c r="ES90" s="17">
        <f t="shared" si="173"/>
        <v>880</v>
      </c>
      <c r="ET90" s="17">
        <f t="shared" si="173"/>
        <v>880</v>
      </c>
      <c r="EU90" s="17">
        <f t="shared" si="173"/>
        <v>880</v>
      </c>
      <c r="EV90" s="17">
        <f t="shared" si="173"/>
        <v>880</v>
      </c>
      <c r="EW90" s="17">
        <f t="shared" si="173"/>
        <v>880</v>
      </c>
      <c r="EX90" s="17">
        <f t="shared" si="173"/>
        <v>880</v>
      </c>
      <c r="EY90" s="17">
        <f t="shared" si="173"/>
        <v>880</v>
      </c>
      <c r="EZ90" s="17">
        <f t="shared" si="173"/>
        <v>880</v>
      </c>
      <c r="FA90" s="17">
        <f t="shared" si="173"/>
        <v>880</v>
      </c>
      <c r="FB90" s="17">
        <f t="shared" si="173"/>
        <v>880</v>
      </c>
      <c r="FC90" s="17">
        <f t="shared" si="173"/>
        <v>880</v>
      </c>
      <c r="FD90" s="17">
        <f t="shared" si="173"/>
        <v>880</v>
      </c>
      <c r="FE90" s="17">
        <f t="shared" si="173"/>
        <v>880</v>
      </c>
      <c r="FF90" s="17">
        <f t="shared" ref="FF90:FL90" si="174">+FF89*0.8</f>
        <v>880</v>
      </c>
      <c r="FG90" s="17">
        <f t="shared" si="174"/>
        <v>0</v>
      </c>
      <c r="FH90" s="17">
        <f t="shared" si="174"/>
        <v>0</v>
      </c>
      <c r="FI90" s="17">
        <f t="shared" si="174"/>
        <v>0</v>
      </c>
      <c r="FJ90" s="17">
        <f t="shared" si="174"/>
        <v>0</v>
      </c>
      <c r="FK90" s="17">
        <f t="shared" si="174"/>
        <v>0</v>
      </c>
      <c r="FL90" s="17">
        <f t="shared" si="174"/>
        <v>0</v>
      </c>
      <c r="FM90" s="17">
        <f t="shared" ref="FM90:FS90" si="175">+FM89*0.8</f>
        <v>0</v>
      </c>
      <c r="FN90" s="17">
        <f t="shared" si="175"/>
        <v>0</v>
      </c>
      <c r="FO90" s="17">
        <f t="shared" si="175"/>
        <v>0</v>
      </c>
      <c r="FP90" s="17">
        <f t="shared" si="175"/>
        <v>880</v>
      </c>
      <c r="FQ90" s="17">
        <f t="shared" si="175"/>
        <v>880</v>
      </c>
      <c r="FR90" s="17">
        <f t="shared" si="175"/>
        <v>880</v>
      </c>
      <c r="FS90" s="17">
        <f t="shared" si="175"/>
        <v>880</v>
      </c>
      <c r="FT90" s="17">
        <f t="shared" ref="FT90:GN90" si="176">+FT89*0.8</f>
        <v>880</v>
      </c>
      <c r="FU90" s="17">
        <f t="shared" si="176"/>
        <v>880</v>
      </c>
      <c r="FV90" s="17">
        <f t="shared" si="176"/>
        <v>880</v>
      </c>
      <c r="FW90" s="17">
        <f t="shared" si="176"/>
        <v>880</v>
      </c>
      <c r="FX90" s="17">
        <f t="shared" si="176"/>
        <v>880</v>
      </c>
      <c r="FY90" s="17">
        <f t="shared" si="176"/>
        <v>880</v>
      </c>
      <c r="FZ90" s="17">
        <f t="shared" si="176"/>
        <v>0</v>
      </c>
      <c r="GA90" s="17">
        <f t="shared" si="176"/>
        <v>0</v>
      </c>
      <c r="GB90" s="17">
        <f t="shared" si="176"/>
        <v>0</v>
      </c>
      <c r="GC90" s="17">
        <f t="shared" si="176"/>
        <v>0</v>
      </c>
      <c r="GD90" s="17">
        <f t="shared" si="176"/>
        <v>0</v>
      </c>
      <c r="GE90" s="17">
        <f t="shared" si="176"/>
        <v>0</v>
      </c>
      <c r="GF90" s="17">
        <f t="shared" si="176"/>
        <v>0</v>
      </c>
      <c r="GG90" s="17">
        <f t="shared" si="176"/>
        <v>880</v>
      </c>
      <c r="GH90" s="17">
        <f t="shared" si="176"/>
        <v>880</v>
      </c>
      <c r="GI90" s="17">
        <f t="shared" si="176"/>
        <v>880</v>
      </c>
      <c r="GJ90" s="17">
        <f t="shared" si="176"/>
        <v>880</v>
      </c>
      <c r="GK90" s="17">
        <f t="shared" si="176"/>
        <v>880</v>
      </c>
      <c r="GL90" s="17">
        <f t="shared" si="176"/>
        <v>880</v>
      </c>
      <c r="GM90" s="17">
        <f t="shared" si="176"/>
        <v>880</v>
      </c>
      <c r="GN90" s="17">
        <f t="shared" si="176"/>
        <v>880</v>
      </c>
    </row>
    <row r="91" spans="1:196" ht="15.95" hidden="1" customHeight="1">
      <c r="A91" s="1"/>
      <c r="B91" s="227"/>
      <c r="C91" s="231" t="s">
        <v>13</v>
      </c>
      <c r="D91" s="38" t="s">
        <v>14</v>
      </c>
      <c r="E91" s="76"/>
      <c r="F91" s="76"/>
      <c r="G91" s="76"/>
      <c r="H91" s="76"/>
      <c r="I91" s="76"/>
      <c r="J91" s="76"/>
      <c r="K91" s="39">
        <v>29</v>
      </c>
      <c r="L91" s="108">
        <v>2435</v>
      </c>
      <c r="M91" s="40">
        <f t="shared" ref="M91:X91" si="177">+L91+M85-M89</f>
        <v>1935</v>
      </c>
      <c r="N91" s="40">
        <f t="shared" si="177"/>
        <v>1755</v>
      </c>
      <c r="O91" s="40">
        <f t="shared" si="177"/>
        <v>1755</v>
      </c>
      <c r="P91" s="40">
        <f t="shared" si="177"/>
        <v>1755</v>
      </c>
      <c r="Q91" s="40">
        <f t="shared" si="177"/>
        <v>1164</v>
      </c>
      <c r="R91" s="40">
        <f t="shared" si="177"/>
        <v>1164</v>
      </c>
      <c r="S91" s="40">
        <f t="shared" si="177"/>
        <v>1164</v>
      </c>
      <c r="T91" s="40">
        <f t="shared" si="177"/>
        <v>1164</v>
      </c>
      <c r="U91" s="40">
        <f t="shared" si="177"/>
        <v>1164</v>
      </c>
      <c r="V91" s="40">
        <f t="shared" si="177"/>
        <v>1164</v>
      </c>
      <c r="W91" s="40">
        <f t="shared" si="177"/>
        <v>1164</v>
      </c>
      <c r="X91" s="40">
        <f t="shared" si="177"/>
        <v>1164</v>
      </c>
      <c r="Y91" s="40">
        <f>+X91+Y85-Y89-1164</f>
        <v>0</v>
      </c>
      <c r="Z91" s="40">
        <f t="shared" ref="Z91:AG91" si="178">+Y91+Z85-Z89</f>
        <v>0</v>
      </c>
      <c r="AA91" s="40">
        <f t="shared" si="178"/>
        <v>0</v>
      </c>
      <c r="AB91" s="40">
        <f t="shared" si="178"/>
        <v>0</v>
      </c>
      <c r="AC91" s="40">
        <f t="shared" si="178"/>
        <v>0</v>
      </c>
      <c r="AD91" s="40">
        <f t="shared" si="178"/>
        <v>0</v>
      </c>
      <c r="AE91" s="40">
        <f t="shared" si="178"/>
        <v>2980</v>
      </c>
      <c r="AF91" s="40">
        <f t="shared" si="178"/>
        <v>2980</v>
      </c>
      <c r="AG91" s="40">
        <f t="shared" si="178"/>
        <v>2980</v>
      </c>
      <c r="AH91" s="40">
        <f>+AG91+AH85-AH89+320</f>
        <v>3300</v>
      </c>
      <c r="AI91" s="40">
        <f>+AH91+AI85-AI89</f>
        <v>2893</v>
      </c>
      <c r="AJ91" s="40">
        <f>+AI91+AJ85-AJ89</f>
        <v>2893</v>
      </c>
      <c r="AK91" s="40">
        <f>+AJ91+AK85-AK89</f>
        <v>2484</v>
      </c>
      <c r="AL91" s="40">
        <f>+AK91+AL85-AL89+500</f>
        <v>2984</v>
      </c>
      <c r="AM91" s="40">
        <f t="shared" ref="AM91:BY91" si="179">+AL91+AM85-AM89</f>
        <v>2984</v>
      </c>
      <c r="AN91" s="40">
        <f t="shared" si="179"/>
        <v>2984</v>
      </c>
      <c r="AO91" s="40">
        <f t="shared" si="179"/>
        <v>2674</v>
      </c>
      <c r="AP91" s="40">
        <f t="shared" si="179"/>
        <v>2484</v>
      </c>
      <c r="AQ91" s="40">
        <f t="shared" si="179"/>
        <v>2084</v>
      </c>
      <c r="AR91" s="40">
        <f t="shared" si="179"/>
        <v>5132</v>
      </c>
      <c r="AS91" s="40">
        <f t="shared" si="179"/>
        <v>4802</v>
      </c>
      <c r="AT91" s="40">
        <f t="shared" si="179"/>
        <v>4382</v>
      </c>
      <c r="AU91" s="40">
        <f t="shared" si="179"/>
        <v>3882</v>
      </c>
      <c r="AV91" s="40">
        <f t="shared" si="179"/>
        <v>4518</v>
      </c>
      <c r="AW91" s="40">
        <f t="shared" si="179"/>
        <v>6978</v>
      </c>
      <c r="AX91" s="40">
        <f t="shared" si="179"/>
        <v>6144</v>
      </c>
      <c r="AY91" s="40">
        <f t="shared" si="179"/>
        <v>5144</v>
      </c>
      <c r="AZ91" s="40">
        <f t="shared" si="179"/>
        <v>6644</v>
      </c>
      <c r="BA91" s="40">
        <f t="shared" si="179"/>
        <v>5936</v>
      </c>
      <c r="BB91" s="40">
        <f t="shared" si="179"/>
        <v>5936</v>
      </c>
      <c r="BC91" s="40">
        <f t="shared" si="179"/>
        <v>5936</v>
      </c>
      <c r="BD91" s="108">
        <f t="shared" si="179"/>
        <v>5936</v>
      </c>
      <c r="BE91" s="108">
        <f t="shared" si="179"/>
        <v>5936</v>
      </c>
      <c r="BF91" s="108">
        <f t="shared" si="179"/>
        <v>5936</v>
      </c>
      <c r="BG91" s="108">
        <f t="shared" si="179"/>
        <v>5936</v>
      </c>
      <c r="BH91" s="108">
        <f t="shared" si="179"/>
        <v>5936</v>
      </c>
      <c r="BI91" s="108">
        <f t="shared" si="179"/>
        <v>5936</v>
      </c>
      <c r="BJ91" s="108">
        <f t="shared" si="179"/>
        <v>5936</v>
      </c>
      <c r="BK91" s="108">
        <f t="shared" si="179"/>
        <v>5936</v>
      </c>
      <c r="BL91" s="108">
        <f t="shared" si="179"/>
        <v>5936</v>
      </c>
      <c r="BM91" s="40">
        <f t="shared" si="179"/>
        <v>5648</v>
      </c>
      <c r="BN91" s="40">
        <f t="shared" si="179"/>
        <v>8318</v>
      </c>
      <c r="BO91" s="40">
        <f t="shared" si="179"/>
        <v>10818</v>
      </c>
      <c r="BP91" s="40">
        <f t="shared" si="179"/>
        <v>10117</v>
      </c>
      <c r="BQ91" s="40">
        <f t="shared" si="179"/>
        <v>9212</v>
      </c>
      <c r="BR91" s="40">
        <f t="shared" si="179"/>
        <v>8524</v>
      </c>
      <c r="BS91" s="40">
        <f t="shared" si="179"/>
        <v>7614</v>
      </c>
      <c r="BT91" s="40">
        <f t="shared" si="179"/>
        <v>6864</v>
      </c>
      <c r="BU91" s="40">
        <f t="shared" si="179"/>
        <v>5692</v>
      </c>
      <c r="BV91" s="40">
        <f t="shared" si="179"/>
        <v>8167</v>
      </c>
      <c r="BW91" s="40">
        <f t="shared" si="179"/>
        <v>7351</v>
      </c>
      <c r="BX91" s="40">
        <f t="shared" si="179"/>
        <v>6701</v>
      </c>
      <c r="BY91" s="40">
        <f t="shared" si="179"/>
        <v>6701</v>
      </c>
      <c r="BZ91" s="40">
        <f>+BY91+BZ85-BZ89-2500</f>
        <v>3397</v>
      </c>
      <c r="CA91" s="40">
        <f t="shared" ref="CA91:DF91" si="180">+BZ91+CA85-CA89</f>
        <v>2497</v>
      </c>
      <c r="CB91" s="40">
        <f t="shared" si="180"/>
        <v>2174</v>
      </c>
      <c r="CC91" s="40">
        <f t="shared" si="180"/>
        <v>2174</v>
      </c>
      <c r="CD91" s="40">
        <f t="shared" si="180"/>
        <v>2174</v>
      </c>
      <c r="CE91" s="40">
        <f t="shared" si="180"/>
        <v>2174</v>
      </c>
      <c r="CF91" s="40">
        <f t="shared" si="180"/>
        <v>2174</v>
      </c>
      <c r="CG91" s="40">
        <f t="shared" si="180"/>
        <v>2174</v>
      </c>
      <c r="CH91" s="40">
        <f t="shared" si="180"/>
        <v>2174</v>
      </c>
      <c r="CI91" s="40">
        <f t="shared" si="180"/>
        <v>2174</v>
      </c>
      <c r="CJ91" s="40">
        <f t="shared" si="180"/>
        <v>2174</v>
      </c>
      <c r="CK91" s="40">
        <f t="shared" si="180"/>
        <v>2774</v>
      </c>
      <c r="CL91" s="40">
        <f t="shared" si="180"/>
        <v>2304</v>
      </c>
      <c r="CM91" s="40">
        <f t="shared" si="180"/>
        <v>1531</v>
      </c>
      <c r="CN91" s="40">
        <f t="shared" si="180"/>
        <v>4258</v>
      </c>
      <c r="CO91" s="40">
        <f t="shared" si="180"/>
        <v>4080</v>
      </c>
      <c r="CP91" s="40">
        <f t="shared" si="180"/>
        <v>3800</v>
      </c>
      <c r="CQ91" s="40">
        <f t="shared" si="180"/>
        <v>3165</v>
      </c>
      <c r="CR91" s="40">
        <f t="shared" si="180"/>
        <v>3165</v>
      </c>
      <c r="CS91" s="40">
        <f t="shared" si="180"/>
        <v>2913</v>
      </c>
      <c r="CT91" s="40">
        <f t="shared" si="180"/>
        <v>2190</v>
      </c>
      <c r="CU91" s="40">
        <f>+CT91+CU85-CU89-700</f>
        <v>1023</v>
      </c>
      <c r="CV91" s="40">
        <f t="shared" si="180"/>
        <v>4483</v>
      </c>
      <c r="CW91" s="40">
        <f t="shared" si="180"/>
        <v>7783</v>
      </c>
      <c r="CX91" s="40">
        <f t="shared" si="180"/>
        <v>7023</v>
      </c>
      <c r="CY91" s="40">
        <f t="shared" si="180"/>
        <v>6703</v>
      </c>
      <c r="CZ91" s="40">
        <f t="shared" si="180"/>
        <v>6703</v>
      </c>
      <c r="DA91" s="40">
        <f t="shared" si="180"/>
        <v>6242</v>
      </c>
      <c r="DB91" s="40">
        <f t="shared" si="180"/>
        <v>5350</v>
      </c>
      <c r="DC91" s="40">
        <f t="shared" si="180"/>
        <v>4784</v>
      </c>
      <c r="DD91" s="40">
        <f t="shared" si="180"/>
        <v>4159</v>
      </c>
      <c r="DE91" s="40">
        <f t="shared" si="180"/>
        <v>3350</v>
      </c>
      <c r="DF91" s="40">
        <f t="shared" si="180"/>
        <v>5250</v>
      </c>
      <c r="DG91" s="40">
        <f t="shared" ref="DG91:EL91" si="181">+DF91+DG85-DG89</f>
        <v>8560</v>
      </c>
      <c r="DH91" s="40">
        <f t="shared" si="181"/>
        <v>8110</v>
      </c>
      <c r="DI91" s="40">
        <f t="shared" si="181"/>
        <v>6791</v>
      </c>
      <c r="DJ91" s="40">
        <f t="shared" si="181"/>
        <v>5824</v>
      </c>
      <c r="DK91" s="40">
        <f t="shared" si="181"/>
        <v>4847</v>
      </c>
      <c r="DL91" s="40">
        <f t="shared" si="181"/>
        <v>3557</v>
      </c>
      <c r="DM91" s="40">
        <f t="shared" si="181"/>
        <v>3197</v>
      </c>
      <c r="DN91" s="40">
        <f t="shared" si="181"/>
        <v>2676</v>
      </c>
      <c r="DO91" s="40">
        <f t="shared" si="181"/>
        <v>5676</v>
      </c>
      <c r="DP91" s="40">
        <f t="shared" si="181"/>
        <v>5676</v>
      </c>
      <c r="DQ91" s="40">
        <f t="shared" si="181"/>
        <v>8326</v>
      </c>
      <c r="DR91" s="40">
        <f t="shared" si="181"/>
        <v>10686</v>
      </c>
      <c r="DS91" s="40">
        <f t="shared" si="181"/>
        <v>9586</v>
      </c>
      <c r="DT91" s="40">
        <f t="shared" si="181"/>
        <v>8486</v>
      </c>
      <c r="DU91" s="40">
        <f t="shared" si="181"/>
        <v>7386</v>
      </c>
      <c r="DV91" s="190">
        <f t="shared" si="181"/>
        <v>6886</v>
      </c>
      <c r="DW91" s="108">
        <f t="shared" si="181"/>
        <v>6886</v>
      </c>
      <c r="DX91" s="190">
        <f t="shared" si="181"/>
        <v>6386</v>
      </c>
      <c r="DY91" s="40">
        <f t="shared" si="181"/>
        <v>5286</v>
      </c>
      <c r="DZ91" s="190">
        <f t="shared" si="181"/>
        <v>4786</v>
      </c>
      <c r="EA91" s="108">
        <f t="shared" si="181"/>
        <v>4786</v>
      </c>
      <c r="EB91" s="108">
        <f t="shared" si="181"/>
        <v>4786</v>
      </c>
      <c r="EC91" s="40">
        <f t="shared" si="181"/>
        <v>7086</v>
      </c>
      <c r="ED91" s="40">
        <f t="shared" si="181"/>
        <v>9386</v>
      </c>
      <c r="EE91" s="40">
        <f t="shared" si="181"/>
        <v>8286</v>
      </c>
      <c r="EF91" s="40">
        <f t="shared" si="181"/>
        <v>7186</v>
      </c>
      <c r="EG91" s="40">
        <f t="shared" si="181"/>
        <v>6086</v>
      </c>
      <c r="EH91" s="40">
        <f t="shared" si="181"/>
        <v>4986</v>
      </c>
      <c r="EI91" s="40">
        <f t="shared" si="181"/>
        <v>4986</v>
      </c>
      <c r="EJ91" s="40">
        <f t="shared" si="181"/>
        <v>4986</v>
      </c>
      <c r="EK91" s="40">
        <f t="shared" si="181"/>
        <v>4986</v>
      </c>
      <c r="EL91" s="40">
        <f t="shared" si="181"/>
        <v>4986</v>
      </c>
      <c r="EM91" s="40">
        <f t="shared" ref="EM91:FR91" si="182">+EL91+EM85-EM89</f>
        <v>4986</v>
      </c>
      <c r="EN91" s="40">
        <f t="shared" si="182"/>
        <v>8386</v>
      </c>
      <c r="EO91" s="40">
        <f t="shared" si="182"/>
        <v>11786</v>
      </c>
      <c r="EP91" s="40">
        <f t="shared" si="182"/>
        <v>10686</v>
      </c>
      <c r="EQ91" s="40">
        <f t="shared" si="182"/>
        <v>9586</v>
      </c>
      <c r="ER91" s="40">
        <f t="shared" si="182"/>
        <v>8486</v>
      </c>
      <c r="ES91" s="40">
        <f t="shared" si="182"/>
        <v>7386</v>
      </c>
      <c r="ET91" s="40">
        <f t="shared" si="182"/>
        <v>6286</v>
      </c>
      <c r="EU91" s="40">
        <f t="shared" si="182"/>
        <v>8586</v>
      </c>
      <c r="EV91" s="40">
        <f t="shared" si="182"/>
        <v>10886</v>
      </c>
      <c r="EW91" s="40">
        <f t="shared" si="182"/>
        <v>9786</v>
      </c>
      <c r="EX91" s="40">
        <f t="shared" si="182"/>
        <v>8686</v>
      </c>
      <c r="EY91" s="40">
        <f t="shared" si="182"/>
        <v>7586</v>
      </c>
      <c r="EZ91" s="40">
        <f t="shared" si="182"/>
        <v>6486</v>
      </c>
      <c r="FA91" s="40">
        <f t="shared" si="182"/>
        <v>5386</v>
      </c>
      <c r="FB91" s="40">
        <f t="shared" si="182"/>
        <v>7686</v>
      </c>
      <c r="FC91" s="40">
        <f t="shared" si="182"/>
        <v>9986</v>
      </c>
      <c r="FD91" s="40">
        <f t="shared" si="182"/>
        <v>8886</v>
      </c>
      <c r="FE91" s="40">
        <f t="shared" si="182"/>
        <v>7786</v>
      </c>
      <c r="FF91" s="40">
        <f t="shared" si="182"/>
        <v>6686</v>
      </c>
      <c r="FG91" s="40">
        <f t="shared" si="182"/>
        <v>6686</v>
      </c>
      <c r="FH91" s="40">
        <f t="shared" si="182"/>
        <v>6686</v>
      </c>
      <c r="FI91" s="40">
        <f t="shared" si="182"/>
        <v>6686</v>
      </c>
      <c r="FJ91" s="40">
        <f t="shared" si="182"/>
        <v>6686</v>
      </c>
      <c r="FK91" s="40">
        <f t="shared" si="182"/>
        <v>6686</v>
      </c>
      <c r="FL91" s="40">
        <f t="shared" si="182"/>
        <v>6686</v>
      </c>
      <c r="FM91" s="40">
        <f t="shared" si="182"/>
        <v>6686</v>
      </c>
      <c r="FN91" s="40">
        <f t="shared" si="182"/>
        <v>6686</v>
      </c>
      <c r="FO91" s="40">
        <f t="shared" si="182"/>
        <v>10086</v>
      </c>
      <c r="FP91" s="40">
        <f t="shared" si="182"/>
        <v>12386</v>
      </c>
      <c r="FQ91" s="40">
        <f t="shared" si="182"/>
        <v>11286</v>
      </c>
      <c r="FR91" s="40">
        <f t="shared" si="182"/>
        <v>10186</v>
      </c>
      <c r="FS91" s="40">
        <f t="shared" ref="FS91:GN91" si="183">+FR91+FS85-FS89</f>
        <v>9086</v>
      </c>
      <c r="FT91" s="40">
        <f t="shared" si="183"/>
        <v>7986</v>
      </c>
      <c r="FU91" s="40">
        <f t="shared" si="183"/>
        <v>10286</v>
      </c>
      <c r="FV91" s="40">
        <f t="shared" si="183"/>
        <v>12586</v>
      </c>
      <c r="FW91" s="40">
        <f t="shared" si="183"/>
        <v>11486</v>
      </c>
      <c r="FX91" s="40">
        <f t="shared" si="183"/>
        <v>10386</v>
      </c>
      <c r="FY91" s="40">
        <f t="shared" si="183"/>
        <v>9286</v>
      </c>
      <c r="FZ91" s="40">
        <f t="shared" si="183"/>
        <v>9286</v>
      </c>
      <c r="GA91" s="40">
        <f t="shared" si="183"/>
        <v>9286</v>
      </c>
      <c r="GB91" s="40">
        <f t="shared" si="183"/>
        <v>9286</v>
      </c>
      <c r="GC91" s="40">
        <f t="shared" si="183"/>
        <v>9286</v>
      </c>
      <c r="GD91" s="40">
        <f t="shared" si="183"/>
        <v>9286</v>
      </c>
      <c r="GE91" s="40">
        <f t="shared" si="183"/>
        <v>9286</v>
      </c>
      <c r="GF91" s="40">
        <f t="shared" si="183"/>
        <v>9286</v>
      </c>
      <c r="GG91" s="40">
        <f t="shared" si="183"/>
        <v>8186</v>
      </c>
      <c r="GH91" s="40">
        <f t="shared" si="183"/>
        <v>10486</v>
      </c>
      <c r="GI91" s="40">
        <f t="shared" si="183"/>
        <v>12786</v>
      </c>
      <c r="GJ91" s="40">
        <f t="shared" si="183"/>
        <v>11686</v>
      </c>
      <c r="GK91" s="40">
        <f t="shared" si="183"/>
        <v>10586</v>
      </c>
      <c r="GL91" s="40">
        <f t="shared" si="183"/>
        <v>9486</v>
      </c>
      <c r="GM91" s="40">
        <f t="shared" si="183"/>
        <v>8386</v>
      </c>
      <c r="GN91" s="40">
        <f t="shared" si="183"/>
        <v>7286</v>
      </c>
    </row>
    <row r="92" spans="1:196" ht="15.95" hidden="1" customHeight="1">
      <c r="A92" s="1"/>
      <c r="B92" s="227"/>
      <c r="C92" s="231"/>
      <c r="D92" s="19" t="s">
        <v>15</v>
      </c>
      <c r="E92" s="77"/>
      <c r="F92" s="77"/>
      <c r="G92" s="77"/>
      <c r="H92" s="77"/>
      <c r="I92" s="77"/>
      <c r="J92" s="77"/>
      <c r="K92" s="20"/>
      <c r="L92" s="22">
        <v>9445</v>
      </c>
      <c r="M92" s="21">
        <f t="shared" ref="M92:N92" si="184">+L92+M90-M93</f>
        <v>9865</v>
      </c>
      <c r="N92" s="21">
        <f t="shared" si="184"/>
        <v>10108</v>
      </c>
      <c r="O92" s="21">
        <f>+N92+O90-O93-300</f>
        <v>9808</v>
      </c>
      <c r="P92" s="21">
        <f t="shared" ref="P92:CA92" si="185">+O92+P90-P93</f>
        <v>3472</v>
      </c>
      <c r="Q92" s="21">
        <f t="shared" si="185"/>
        <v>3856</v>
      </c>
      <c r="R92" s="21">
        <f t="shared" si="185"/>
        <v>4099</v>
      </c>
      <c r="S92" s="21">
        <f t="shared" si="185"/>
        <v>4099</v>
      </c>
      <c r="T92" s="21">
        <f t="shared" si="185"/>
        <v>4099</v>
      </c>
      <c r="U92" s="21">
        <f t="shared" si="185"/>
        <v>4099</v>
      </c>
      <c r="V92" s="21">
        <f t="shared" si="185"/>
        <v>4099</v>
      </c>
      <c r="W92" s="21">
        <f t="shared" si="185"/>
        <v>4099</v>
      </c>
      <c r="X92" s="21">
        <f t="shared" si="185"/>
        <v>4099</v>
      </c>
      <c r="Y92" s="21">
        <f t="shared" si="185"/>
        <v>67</v>
      </c>
      <c r="Z92" s="21">
        <f t="shared" si="185"/>
        <v>67</v>
      </c>
      <c r="AA92" s="21">
        <f t="shared" si="185"/>
        <v>67</v>
      </c>
      <c r="AB92" s="21">
        <f t="shared" si="185"/>
        <v>67</v>
      </c>
      <c r="AC92" s="21">
        <f t="shared" si="185"/>
        <v>67</v>
      </c>
      <c r="AD92" s="21">
        <f t="shared" si="185"/>
        <v>67</v>
      </c>
      <c r="AE92" s="21">
        <f t="shared" si="185"/>
        <v>67</v>
      </c>
      <c r="AF92" s="21">
        <f t="shared" si="185"/>
        <v>67</v>
      </c>
      <c r="AG92" s="21">
        <f t="shared" si="185"/>
        <v>67</v>
      </c>
      <c r="AH92" s="21">
        <f t="shared" si="185"/>
        <v>67</v>
      </c>
      <c r="AI92" s="21">
        <f t="shared" si="185"/>
        <v>67</v>
      </c>
      <c r="AJ92" s="21">
        <f t="shared" si="185"/>
        <v>382</v>
      </c>
      <c r="AK92" s="21">
        <f t="shared" si="185"/>
        <v>472</v>
      </c>
      <c r="AL92" s="21">
        <f t="shared" si="185"/>
        <v>787</v>
      </c>
      <c r="AM92" s="21">
        <f t="shared" si="185"/>
        <v>885</v>
      </c>
      <c r="AN92" s="21">
        <f t="shared" si="185"/>
        <v>885</v>
      </c>
      <c r="AO92" s="21">
        <f t="shared" si="185"/>
        <v>885</v>
      </c>
      <c r="AP92" s="21">
        <f t="shared" si="185"/>
        <v>1269</v>
      </c>
      <c r="AQ92" s="21">
        <f>+AP92+AQ90-AQ93-200</f>
        <v>1185</v>
      </c>
      <c r="AR92" s="21">
        <f t="shared" si="185"/>
        <v>1185</v>
      </c>
      <c r="AS92" s="21">
        <f t="shared" si="185"/>
        <v>1585</v>
      </c>
      <c r="AT92" s="21">
        <f t="shared" si="185"/>
        <v>2015</v>
      </c>
      <c r="AU92" s="21">
        <f t="shared" si="185"/>
        <v>2015</v>
      </c>
      <c r="AV92" s="21">
        <f t="shared" si="185"/>
        <v>2015</v>
      </c>
      <c r="AW92" s="21">
        <f t="shared" si="185"/>
        <v>2813</v>
      </c>
      <c r="AX92" s="21">
        <f t="shared" si="185"/>
        <v>3822</v>
      </c>
      <c r="AY92" s="21">
        <f t="shared" si="185"/>
        <v>5000</v>
      </c>
      <c r="AZ92" s="21">
        <f t="shared" si="185"/>
        <v>5961</v>
      </c>
      <c r="BA92" s="21">
        <f t="shared" si="185"/>
        <v>6877</v>
      </c>
      <c r="BB92" s="21">
        <f t="shared" si="185"/>
        <v>541</v>
      </c>
      <c r="BC92" s="21">
        <f t="shared" si="185"/>
        <v>541</v>
      </c>
      <c r="BD92" s="22">
        <f t="shared" si="185"/>
        <v>541</v>
      </c>
      <c r="BE92" s="22">
        <f t="shared" si="185"/>
        <v>541</v>
      </c>
      <c r="BF92" s="22">
        <f t="shared" si="185"/>
        <v>541</v>
      </c>
      <c r="BG92" s="22">
        <f t="shared" si="185"/>
        <v>541</v>
      </c>
      <c r="BH92" s="22">
        <f t="shared" si="185"/>
        <v>541</v>
      </c>
      <c r="BI92" s="22">
        <f t="shared" si="185"/>
        <v>541</v>
      </c>
      <c r="BJ92" s="22">
        <f t="shared" si="185"/>
        <v>541</v>
      </c>
      <c r="BK92" s="22">
        <f t="shared" si="185"/>
        <v>541</v>
      </c>
      <c r="BL92" s="22">
        <f t="shared" si="185"/>
        <v>541</v>
      </c>
      <c r="BM92" s="21">
        <f t="shared" si="185"/>
        <v>945</v>
      </c>
      <c r="BN92" s="21">
        <f t="shared" si="185"/>
        <v>945</v>
      </c>
      <c r="BO92" s="21">
        <f t="shared" si="185"/>
        <v>2045</v>
      </c>
      <c r="BP92" s="21">
        <f t="shared" si="185"/>
        <v>3064</v>
      </c>
      <c r="BQ92" s="21">
        <f>+BP92+BQ90-BQ93-800</f>
        <v>3266</v>
      </c>
      <c r="BR92" s="21">
        <f t="shared" si="185"/>
        <v>890</v>
      </c>
      <c r="BS92" s="21">
        <f t="shared" si="185"/>
        <v>890</v>
      </c>
      <c r="BT92" s="21">
        <f t="shared" si="185"/>
        <v>1930</v>
      </c>
      <c r="BU92" s="21">
        <f t="shared" si="185"/>
        <v>3370</v>
      </c>
      <c r="BV92" s="21">
        <f t="shared" si="185"/>
        <v>1490</v>
      </c>
      <c r="BW92" s="21">
        <f t="shared" si="185"/>
        <v>2564</v>
      </c>
      <c r="BX92" s="21">
        <f t="shared" si="185"/>
        <v>3270</v>
      </c>
      <c r="BY92" s="21">
        <f t="shared" si="185"/>
        <v>3270</v>
      </c>
      <c r="BZ92" s="21">
        <f>+BY92+BZ90-BZ93-600</f>
        <v>3252</v>
      </c>
      <c r="CA92" s="21">
        <f t="shared" si="185"/>
        <v>4181</v>
      </c>
      <c r="CB92" s="21">
        <f t="shared" ref="CB92:DB92" si="186">+CA92+CB90-CB93</f>
        <v>4945</v>
      </c>
      <c r="CC92" s="21">
        <f t="shared" si="186"/>
        <v>4945</v>
      </c>
      <c r="CD92" s="21">
        <f t="shared" si="186"/>
        <v>4945</v>
      </c>
      <c r="CE92" s="21">
        <f t="shared" si="186"/>
        <v>4945</v>
      </c>
      <c r="CF92" s="21">
        <f t="shared" si="186"/>
        <v>4945</v>
      </c>
      <c r="CG92" s="21">
        <f t="shared" si="186"/>
        <v>4945</v>
      </c>
      <c r="CH92" s="21">
        <f t="shared" si="186"/>
        <v>1489</v>
      </c>
      <c r="CI92" s="21">
        <f t="shared" si="186"/>
        <v>1489</v>
      </c>
      <c r="CJ92" s="21">
        <f t="shared" si="186"/>
        <v>1489</v>
      </c>
      <c r="CK92" s="21">
        <f t="shared" si="186"/>
        <v>1489</v>
      </c>
      <c r="CL92" s="21">
        <f t="shared" si="186"/>
        <v>1977</v>
      </c>
      <c r="CM92" s="21">
        <f t="shared" si="186"/>
        <v>2361</v>
      </c>
      <c r="CN92" s="21">
        <f>+CM92+CN90-CN93-600</f>
        <v>2870</v>
      </c>
      <c r="CO92" s="21">
        <f t="shared" si="186"/>
        <v>3417</v>
      </c>
      <c r="CP92" s="21">
        <f t="shared" si="186"/>
        <v>3596</v>
      </c>
      <c r="CQ92" s="21">
        <f t="shared" si="186"/>
        <v>4057</v>
      </c>
      <c r="CR92" s="21">
        <f t="shared" si="186"/>
        <v>462</v>
      </c>
      <c r="CS92" s="21">
        <f t="shared" si="186"/>
        <v>462</v>
      </c>
      <c r="CT92" s="21">
        <f t="shared" si="186"/>
        <v>1227</v>
      </c>
      <c r="CU92" s="21">
        <f>+CT92+CU90-CU93-200</f>
        <v>1404</v>
      </c>
      <c r="CV92" s="21">
        <f t="shared" si="186"/>
        <v>1581</v>
      </c>
      <c r="CW92" s="21">
        <f t="shared" si="186"/>
        <v>1581</v>
      </c>
      <c r="CX92" s="21">
        <f t="shared" si="186"/>
        <v>2107</v>
      </c>
      <c r="CY92" s="21">
        <f t="shared" si="186"/>
        <v>2107</v>
      </c>
      <c r="CZ92" s="21">
        <f t="shared" si="186"/>
        <v>2395</v>
      </c>
      <c r="DA92" s="21">
        <f t="shared" si="186"/>
        <v>3145</v>
      </c>
      <c r="DB92" s="21">
        <f t="shared" si="186"/>
        <v>3773</v>
      </c>
      <c r="DC92" s="21">
        <f t="shared" ref="DC92:EH92" si="187">+DB92+DC90-DC93</f>
        <v>4412</v>
      </c>
      <c r="DD92" s="21">
        <f t="shared" si="187"/>
        <v>5089</v>
      </c>
      <c r="DE92" s="21">
        <f t="shared" si="187"/>
        <v>3765</v>
      </c>
      <c r="DF92" s="21">
        <f t="shared" si="187"/>
        <v>2700</v>
      </c>
      <c r="DG92" s="21">
        <f t="shared" si="187"/>
        <v>2700</v>
      </c>
      <c r="DH92" s="21">
        <f t="shared" si="187"/>
        <v>3105</v>
      </c>
      <c r="DI92" s="21">
        <f>+DH92+DI90-DI93-200</f>
        <v>4007</v>
      </c>
      <c r="DJ92" s="21">
        <f t="shared" si="187"/>
        <v>1772</v>
      </c>
      <c r="DK92" s="21">
        <f t="shared" si="187"/>
        <v>3032</v>
      </c>
      <c r="DL92" s="21">
        <f t="shared" si="187"/>
        <v>3823</v>
      </c>
      <c r="DM92" s="21">
        <f t="shared" si="187"/>
        <v>2671</v>
      </c>
      <c r="DN92" s="21">
        <f t="shared" si="187"/>
        <v>3268</v>
      </c>
      <c r="DO92" s="21">
        <f t="shared" si="187"/>
        <v>3408</v>
      </c>
      <c r="DP92" s="21">
        <f>+DO92+DP90-DP93-600</f>
        <v>2808</v>
      </c>
      <c r="DQ92" s="21">
        <f t="shared" si="187"/>
        <v>3077</v>
      </c>
      <c r="DR92" s="21">
        <f t="shared" si="187"/>
        <v>3874</v>
      </c>
      <c r="DS92" s="21">
        <f t="shared" si="187"/>
        <v>1520</v>
      </c>
      <c r="DT92" s="21">
        <f t="shared" si="187"/>
        <v>2400</v>
      </c>
      <c r="DU92" s="21">
        <f t="shared" si="187"/>
        <v>3280</v>
      </c>
      <c r="DV92" s="191">
        <f t="shared" si="187"/>
        <v>3680</v>
      </c>
      <c r="DW92" s="22">
        <f t="shared" si="187"/>
        <v>3680</v>
      </c>
      <c r="DX92" s="191">
        <f t="shared" si="187"/>
        <v>4080</v>
      </c>
      <c r="DY92" s="21">
        <f t="shared" si="187"/>
        <v>1504</v>
      </c>
      <c r="DZ92" s="191">
        <f t="shared" si="187"/>
        <v>1904</v>
      </c>
      <c r="EA92" s="22">
        <f t="shared" si="187"/>
        <v>1904</v>
      </c>
      <c r="EB92" s="22">
        <f t="shared" si="187"/>
        <v>1904</v>
      </c>
      <c r="EC92" s="21">
        <f t="shared" si="187"/>
        <v>2784</v>
      </c>
      <c r="ED92" s="21">
        <f t="shared" si="187"/>
        <v>3664</v>
      </c>
      <c r="EE92" s="21">
        <f t="shared" si="187"/>
        <v>1088</v>
      </c>
      <c r="EF92" s="21">
        <f t="shared" si="187"/>
        <v>1968</v>
      </c>
      <c r="EG92" s="21">
        <f t="shared" si="187"/>
        <v>2848</v>
      </c>
      <c r="EH92" s="21">
        <f t="shared" si="187"/>
        <v>3728</v>
      </c>
      <c r="EI92" s="21">
        <f t="shared" ref="EI92:FN92" si="188">+EH92+EI90-EI93</f>
        <v>3728</v>
      </c>
      <c r="EJ92" s="21">
        <f t="shared" si="188"/>
        <v>3728</v>
      </c>
      <c r="EK92" s="21">
        <f t="shared" si="188"/>
        <v>3728</v>
      </c>
      <c r="EL92" s="21">
        <f t="shared" si="188"/>
        <v>272</v>
      </c>
      <c r="EM92" s="21">
        <f t="shared" si="188"/>
        <v>272</v>
      </c>
      <c r="EN92" s="21">
        <f t="shared" si="188"/>
        <v>272</v>
      </c>
      <c r="EO92" s="21">
        <f t="shared" si="188"/>
        <v>272</v>
      </c>
      <c r="EP92" s="21">
        <f t="shared" si="188"/>
        <v>1152</v>
      </c>
      <c r="EQ92" s="21">
        <f t="shared" si="188"/>
        <v>2032</v>
      </c>
      <c r="ER92" s="21">
        <f t="shared" si="188"/>
        <v>2912</v>
      </c>
      <c r="ES92" s="21">
        <f t="shared" si="188"/>
        <v>3792</v>
      </c>
      <c r="ET92" s="21">
        <f t="shared" si="188"/>
        <v>1216</v>
      </c>
      <c r="EU92" s="21">
        <f t="shared" si="188"/>
        <v>2096</v>
      </c>
      <c r="EV92" s="21">
        <f t="shared" si="188"/>
        <v>2976</v>
      </c>
      <c r="EW92" s="21">
        <f t="shared" si="188"/>
        <v>3856</v>
      </c>
      <c r="EX92" s="21">
        <f t="shared" si="188"/>
        <v>1280</v>
      </c>
      <c r="EY92" s="21">
        <f t="shared" si="188"/>
        <v>2160</v>
      </c>
      <c r="EZ92" s="21">
        <f t="shared" si="188"/>
        <v>3040</v>
      </c>
      <c r="FA92" s="21">
        <f t="shared" si="188"/>
        <v>3920</v>
      </c>
      <c r="FB92" s="21">
        <f t="shared" si="188"/>
        <v>4800</v>
      </c>
      <c r="FC92" s="21">
        <f t="shared" si="188"/>
        <v>5680</v>
      </c>
      <c r="FD92" s="21">
        <f t="shared" si="188"/>
        <v>6560</v>
      </c>
      <c r="FE92" s="21">
        <f t="shared" si="188"/>
        <v>7440</v>
      </c>
      <c r="FF92" s="21">
        <f t="shared" si="188"/>
        <v>8320</v>
      </c>
      <c r="FG92" s="21">
        <f t="shared" si="188"/>
        <v>8320</v>
      </c>
      <c r="FH92" s="21">
        <f t="shared" si="188"/>
        <v>4864</v>
      </c>
      <c r="FI92" s="21">
        <f t="shared" si="188"/>
        <v>4864</v>
      </c>
      <c r="FJ92" s="21">
        <f t="shared" si="188"/>
        <v>4864</v>
      </c>
      <c r="FK92" s="21">
        <f t="shared" si="188"/>
        <v>4864</v>
      </c>
      <c r="FL92" s="21">
        <f t="shared" si="188"/>
        <v>4864</v>
      </c>
      <c r="FM92" s="21">
        <f t="shared" si="188"/>
        <v>4864</v>
      </c>
      <c r="FN92" s="21">
        <f t="shared" si="188"/>
        <v>4864</v>
      </c>
      <c r="FO92" s="21">
        <f t="shared" ref="FO92:GN92" si="189">+FN92+FO90-FO93</f>
        <v>1408</v>
      </c>
      <c r="FP92" s="21">
        <f t="shared" si="189"/>
        <v>2288</v>
      </c>
      <c r="FQ92" s="21">
        <f t="shared" si="189"/>
        <v>3168</v>
      </c>
      <c r="FR92" s="21">
        <f t="shared" si="189"/>
        <v>4048</v>
      </c>
      <c r="FS92" s="21">
        <f t="shared" si="189"/>
        <v>4928</v>
      </c>
      <c r="FT92" s="21">
        <f t="shared" si="189"/>
        <v>5808</v>
      </c>
      <c r="FU92" s="21">
        <f t="shared" si="189"/>
        <v>6688</v>
      </c>
      <c r="FV92" s="21">
        <f t="shared" si="189"/>
        <v>7568</v>
      </c>
      <c r="FW92" s="21">
        <f t="shared" si="189"/>
        <v>8448</v>
      </c>
      <c r="FX92" s="21">
        <f t="shared" si="189"/>
        <v>9328</v>
      </c>
      <c r="FY92" s="21">
        <f t="shared" si="189"/>
        <v>10208</v>
      </c>
      <c r="FZ92" s="21">
        <f t="shared" si="189"/>
        <v>10208</v>
      </c>
      <c r="GA92" s="21">
        <f t="shared" si="189"/>
        <v>10208</v>
      </c>
      <c r="GB92" s="21">
        <f t="shared" si="189"/>
        <v>3872</v>
      </c>
      <c r="GC92" s="21">
        <f t="shared" si="189"/>
        <v>3872</v>
      </c>
      <c r="GD92" s="21">
        <f t="shared" si="189"/>
        <v>3872</v>
      </c>
      <c r="GE92" s="21">
        <f t="shared" si="189"/>
        <v>3872</v>
      </c>
      <c r="GF92" s="21">
        <f t="shared" si="189"/>
        <v>3872</v>
      </c>
      <c r="GG92" s="21">
        <f t="shared" si="189"/>
        <v>4752</v>
      </c>
      <c r="GH92" s="21">
        <f t="shared" si="189"/>
        <v>5632</v>
      </c>
      <c r="GI92" s="21">
        <f t="shared" si="189"/>
        <v>6512</v>
      </c>
      <c r="GJ92" s="21">
        <f t="shared" si="189"/>
        <v>7392</v>
      </c>
      <c r="GK92" s="21">
        <f t="shared" si="189"/>
        <v>8272</v>
      </c>
      <c r="GL92" s="21">
        <f t="shared" si="189"/>
        <v>9152</v>
      </c>
      <c r="GM92" s="21">
        <f t="shared" si="189"/>
        <v>10032</v>
      </c>
      <c r="GN92" s="21">
        <f t="shared" si="189"/>
        <v>10912</v>
      </c>
    </row>
    <row r="93" spans="1:196" s="5" customFormat="1" ht="15.95" hidden="1" customHeight="1" thickBot="1">
      <c r="A93" s="23"/>
      <c r="B93" s="228"/>
      <c r="C93" s="249" t="s">
        <v>17</v>
      </c>
      <c r="D93" s="249"/>
      <c r="E93" s="85"/>
      <c r="F93" s="85"/>
      <c r="G93" s="85"/>
      <c r="H93" s="85"/>
      <c r="I93" s="85"/>
      <c r="J93" s="85"/>
      <c r="K93" s="30"/>
      <c r="L93" s="34"/>
      <c r="M93" s="33"/>
      <c r="N93" s="33"/>
      <c r="O93" s="33"/>
      <c r="P93" s="47">
        <v>6336</v>
      </c>
      <c r="Q93" s="33"/>
      <c r="R93" s="33"/>
      <c r="S93" s="33"/>
      <c r="T93" s="33"/>
      <c r="U93" s="33"/>
      <c r="V93" s="33"/>
      <c r="W93" s="33"/>
      <c r="X93" s="33"/>
      <c r="Y93" s="47">
        <v>4032</v>
      </c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114">
        <v>6336</v>
      </c>
      <c r="BC93" s="33"/>
      <c r="BD93" s="34"/>
      <c r="BE93" s="34"/>
      <c r="BF93" s="34"/>
      <c r="BG93" s="34"/>
      <c r="BH93" s="34"/>
      <c r="BI93" s="34"/>
      <c r="BJ93" s="34"/>
      <c r="BK93" s="34"/>
      <c r="BL93" s="34"/>
      <c r="BM93" s="33"/>
      <c r="BN93" s="33"/>
      <c r="BO93" s="33"/>
      <c r="BP93" s="33"/>
      <c r="BQ93" s="96"/>
      <c r="BR93" s="113">
        <v>3456</v>
      </c>
      <c r="BS93" s="33"/>
      <c r="BT93" s="33"/>
      <c r="BU93" s="33"/>
      <c r="BV93" s="113">
        <f>3456-576</f>
        <v>2880</v>
      </c>
      <c r="BW93" s="96"/>
      <c r="BX93" s="33"/>
      <c r="BY93" s="33"/>
      <c r="BZ93" s="33"/>
      <c r="CA93" s="33"/>
      <c r="CB93" s="33"/>
      <c r="CC93" s="33"/>
      <c r="CD93" s="33"/>
      <c r="CE93" s="96"/>
      <c r="CF93" s="33"/>
      <c r="CG93" s="33"/>
      <c r="CH93" s="46">
        <v>3456</v>
      </c>
      <c r="CI93" s="33"/>
      <c r="CJ93" s="33"/>
      <c r="CK93" s="33"/>
      <c r="CL93" s="33"/>
      <c r="CM93" s="33"/>
      <c r="CN93" s="33"/>
      <c r="CO93" s="33"/>
      <c r="CP93" s="33"/>
      <c r="CQ93" s="33"/>
      <c r="CR93" s="46">
        <v>4032</v>
      </c>
      <c r="CS93" s="33"/>
      <c r="CT93" s="33"/>
      <c r="CU93" s="33"/>
      <c r="CV93" s="33"/>
      <c r="CW93" s="33"/>
      <c r="CX93" s="33"/>
      <c r="CY93" s="33"/>
      <c r="CZ93" s="33"/>
      <c r="DA93" s="33"/>
      <c r="DB93" s="33"/>
      <c r="DC93" s="33"/>
      <c r="DD93" s="207"/>
      <c r="DE93" s="206">
        <v>2304</v>
      </c>
      <c r="DF93" s="206">
        <v>1152</v>
      </c>
      <c r="DG93" s="96"/>
      <c r="DH93" s="33"/>
      <c r="DI93" s="33"/>
      <c r="DJ93" s="113">
        <v>2880</v>
      </c>
      <c r="DK93" s="33"/>
      <c r="DL93" s="33"/>
      <c r="DM93" s="46">
        <f>2880-576</f>
        <v>2304</v>
      </c>
      <c r="DN93" s="33"/>
      <c r="DO93" s="33"/>
      <c r="DP93" s="33"/>
      <c r="DQ93" s="96"/>
      <c r="DR93" s="33"/>
      <c r="DS93" s="211">
        <f>3456-DO93</f>
        <v>3456</v>
      </c>
      <c r="DT93" s="33"/>
      <c r="DU93" s="96"/>
      <c r="DV93" s="200"/>
      <c r="DW93" s="34"/>
      <c r="DX93" s="200"/>
      <c r="DY93" s="113">
        <v>3456</v>
      </c>
      <c r="DZ93" s="200"/>
      <c r="EA93" s="34"/>
      <c r="EB93" s="34"/>
      <c r="EC93" s="33"/>
      <c r="ED93" s="33"/>
      <c r="EE93" s="46">
        <v>3456</v>
      </c>
      <c r="EF93" s="33"/>
      <c r="EG93" s="33"/>
      <c r="EH93" s="33"/>
      <c r="EI93" s="33"/>
      <c r="EJ93" s="33"/>
      <c r="EK93" s="33"/>
      <c r="EL93" s="46">
        <v>3456</v>
      </c>
      <c r="EM93" s="33"/>
      <c r="EN93" s="33"/>
      <c r="EO93" s="33"/>
      <c r="EP93" s="33"/>
      <c r="EQ93" s="33"/>
      <c r="ER93" s="33"/>
      <c r="ES93" s="33"/>
      <c r="ET93" s="113">
        <v>3456</v>
      </c>
      <c r="EU93" s="33"/>
      <c r="EV93" s="33"/>
      <c r="EW93" s="33"/>
      <c r="EX93" s="113">
        <v>3456</v>
      </c>
      <c r="EY93" s="33"/>
      <c r="EZ93" s="33"/>
      <c r="FA93" s="33"/>
      <c r="FB93" s="33"/>
      <c r="FC93" s="33"/>
      <c r="FD93" s="33"/>
      <c r="FE93" s="33"/>
      <c r="FF93" s="33"/>
      <c r="FG93" s="33"/>
      <c r="FH93" s="46">
        <v>3456</v>
      </c>
      <c r="FI93" s="33"/>
      <c r="FJ93" s="33"/>
      <c r="FK93" s="33"/>
      <c r="FL93" s="33"/>
      <c r="FM93" s="33"/>
      <c r="FN93" s="33"/>
      <c r="FO93" s="46">
        <v>3456</v>
      </c>
      <c r="FP93" s="33"/>
      <c r="FQ93" s="33"/>
      <c r="FR93" s="33"/>
      <c r="FS93" s="33"/>
      <c r="FT93" s="33"/>
      <c r="FU93" s="33"/>
      <c r="FV93" s="33"/>
      <c r="FW93" s="33"/>
      <c r="FX93" s="33"/>
      <c r="FY93" s="33"/>
      <c r="FZ93" s="33"/>
      <c r="GA93" s="33"/>
      <c r="GB93" s="46">
        <v>6336</v>
      </c>
      <c r="GC93" s="33"/>
      <c r="GD93" s="33"/>
      <c r="GE93" s="33"/>
      <c r="GF93" s="33"/>
      <c r="GG93" s="33"/>
      <c r="GH93" s="33"/>
      <c r="GI93" s="33"/>
      <c r="GJ93" s="33"/>
      <c r="GK93" s="33"/>
      <c r="GL93" s="33"/>
      <c r="GM93" s="33"/>
      <c r="GN93" s="33"/>
    </row>
    <row r="94" spans="1:196" ht="15.95" hidden="1" customHeight="1" thickTop="1">
      <c r="A94" s="1"/>
      <c r="B94" s="226" t="s">
        <v>85</v>
      </c>
      <c r="C94" s="229" t="s">
        <v>3</v>
      </c>
      <c r="D94" s="10" t="s">
        <v>4</v>
      </c>
      <c r="E94" s="73"/>
      <c r="F94" s="73"/>
      <c r="G94" s="73"/>
      <c r="H94" s="73"/>
      <c r="I94" s="73"/>
      <c r="J94" s="73"/>
      <c r="K94" s="11" t="s">
        <v>20</v>
      </c>
      <c r="L94" s="14"/>
      <c r="M94" s="13"/>
      <c r="N94" s="12"/>
      <c r="O94" s="69">
        <v>300</v>
      </c>
      <c r="P94" s="12">
        <v>1710</v>
      </c>
      <c r="Q94" s="12">
        <v>1705</v>
      </c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4"/>
      <c r="BE94" s="14"/>
      <c r="BF94" s="14"/>
      <c r="BG94" s="14"/>
      <c r="BH94" s="14"/>
      <c r="BI94" s="14"/>
      <c r="BJ94" s="14"/>
      <c r="BK94" s="14"/>
      <c r="BL94" s="14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2">
        <v>900</v>
      </c>
      <c r="CA94" s="12">
        <v>1730</v>
      </c>
      <c r="CB94" s="12">
        <v>1700</v>
      </c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69">
        <v>770</v>
      </c>
      <c r="CP94" s="13"/>
      <c r="CQ94" s="13"/>
      <c r="CR94" s="13"/>
      <c r="CS94" s="13"/>
      <c r="CT94" s="12">
        <v>860</v>
      </c>
      <c r="CU94" s="12">
        <v>1750</v>
      </c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69">
        <v>640</v>
      </c>
      <c r="DL94" s="69">
        <v>1300</v>
      </c>
      <c r="DM94" s="12">
        <v>1760</v>
      </c>
      <c r="DN94" s="13"/>
      <c r="DO94" s="13"/>
      <c r="DP94" s="13"/>
      <c r="DQ94" s="13"/>
      <c r="DR94" s="13"/>
      <c r="DS94" s="13"/>
      <c r="DT94" s="13"/>
      <c r="DU94" s="13"/>
      <c r="DV94" s="188"/>
      <c r="DW94" s="14"/>
      <c r="DX94" s="188"/>
      <c r="DY94" s="13"/>
      <c r="DZ94" s="188"/>
      <c r="EA94" s="14"/>
      <c r="EB94" s="14"/>
      <c r="EC94" s="13"/>
      <c r="ED94" s="13"/>
      <c r="EE94" s="13"/>
      <c r="EF94" s="13"/>
      <c r="EG94" s="13">
        <v>1700</v>
      </c>
      <c r="EH94" s="13">
        <v>1700</v>
      </c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>
        <v>1700</v>
      </c>
      <c r="FF94" s="13">
        <v>1700</v>
      </c>
      <c r="FG94" s="13"/>
      <c r="FH94" s="13"/>
      <c r="FI94" s="13"/>
      <c r="FJ94" s="13"/>
      <c r="FK94" s="13">
        <v>1700</v>
      </c>
      <c r="FL94" s="13">
        <v>1700</v>
      </c>
      <c r="FM94" s="13"/>
      <c r="FN94" s="13"/>
      <c r="FO94" s="13"/>
      <c r="FP94" s="13"/>
      <c r="FQ94" s="13"/>
      <c r="FR94" s="13"/>
      <c r="FS94" s="13"/>
      <c r="FT94" s="13"/>
      <c r="FU94" s="13"/>
      <c r="FV94" s="13">
        <v>1700</v>
      </c>
      <c r="FW94" s="13">
        <v>1700</v>
      </c>
      <c r="FX94" s="13"/>
      <c r="FY94" s="13"/>
      <c r="FZ94" s="13">
        <v>1700</v>
      </c>
      <c r="GA94" s="13">
        <v>1700</v>
      </c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</row>
    <row r="95" spans="1:196" ht="15.95" hidden="1" customHeight="1">
      <c r="A95" s="1"/>
      <c r="B95" s="227"/>
      <c r="C95" s="230"/>
      <c r="D95" s="127" t="s">
        <v>9</v>
      </c>
      <c r="E95" s="74"/>
      <c r="F95" s="74"/>
      <c r="G95" s="74"/>
      <c r="H95" s="74"/>
      <c r="I95" s="74"/>
      <c r="J95" s="74"/>
      <c r="K95" s="15" t="s">
        <v>29</v>
      </c>
      <c r="L95" s="18"/>
      <c r="M95" s="17"/>
      <c r="N95" s="17"/>
      <c r="O95" s="16">
        <v>120</v>
      </c>
      <c r="P95" s="65">
        <v>252</v>
      </c>
      <c r="Q95" s="16">
        <v>409</v>
      </c>
      <c r="R95" s="16">
        <v>499</v>
      </c>
      <c r="S95" s="16">
        <v>309</v>
      </c>
      <c r="T95" s="16">
        <v>442</v>
      </c>
      <c r="U95" s="16">
        <v>560</v>
      </c>
      <c r="V95" s="17"/>
      <c r="W95" s="16">
        <v>480</v>
      </c>
      <c r="X95" s="16">
        <v>272</v>
      </c>
      <c r="Y95" s="16">
        <v>474</v>
      </c>
      <c r="Z95" s="16">
        <v>166</v>
      </c>
      <c r="AA95" s="16">
        <v>216</v>
      </c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8"/>
      <c r="BE95" s="18"/>
      <c r="BF95" s="18"/>
      <c r="BG95" s="18"/>
      <c r="BH95" s="18"/>
      <c r="BI95" s="18"/>
      <c r="BJ95" s="18"/>
      <c r="BK95" s="18"/>
      <c r="BL95" s="18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6">
        <v>450</v>
      </c>
      <c r="CB95" s="16">
        <v>432</v>
      </c>
      <c r="CC95" s="16">
        <v>490</v>
      </c>
      <c r="CD95" s="16">
        <v>202</v>
      </c>
      <c r="CE95" s="16">
        <v>437</v>
      </c>
      <c r="CF95" s="16">
        <v>410</v>
      </c>
      <c r="CG95" s="65">
        <v>0</v>
      </c>
      <c r="CH95" s="65">
        <v>219</v>
      </c>
      <c r="CI95" s="16">
        <v>520</v>
      </c>
      <c r="CJ95" s="16">
        <v>537</v>
      </c>
      <c r="CK95" s="17"/>
      <c r="CL95" s="17"/>
      <c r="CM95" s="17"/>
      <c r="CN95" s="17"/>
      <c r="CO95" s="16">
        <v>0</v>
      </c>
      <c r="CP95" s="16">
        <v>80</v>
      </c>
      <c r="CQ95" s="17"/>
      <c r="CR95" s="17"/>
      <c r="CS95" s="17"/>
      <c r="CT95" s="16">
        <v>0</v>
      </c>
      <c r="CU95" s="16">
        <v>266</v>
      </c>
      <c r="CV95" s="16">
        <v>410</v>
      </c>
      <c r="CW95" s="16">
        <v>79</v>
      </c>
      <c r="CX95" s="65">
        <v>278</v>
      </c>
      <c r="CY95" s="65">
        <v>284</v>
      </c>
      <c r="CZ95" s="65">
        <v>37</v>
      </c>
      <c r="DA95" s="16">
        <v>103</v>
      </c>
      <c r="DB95" s="17"/>
      <c r="DC95" s="17"/>
      <c r="DD95" s="65">
        <v>222</v>
      </c>
      <c r="DE95" s="16">
        <v>488</v>
      </c>
      <c r="DF95" s="16">
        <v>448</v>
      </c>
      <c r="DG95" s="65">
        <v>362</v>
      </c>
      <c r="DH95" s="16">
        <v>111</v>
      </c>
      <c r="DI95" s="17"/>
      <c r="DJ95" s="16">
        <v>454</v>
      </c>
      <c r="DK95" s="16">
        <v>368</v>
      </c>
      <c r="DL95" s="65">
        <v>0</v>
      </c>
      <c r="DM95" s="16">
        <v>412</v>
      </c>
      <c r="DN95" s="16">
        <v>496</v>
      </c>
      <c r="DO95" s="16">
        <v>522</v>
      </c>
      <c r="DP95" s="16">
        <v>480</v>
      </c>
      <c r="DQ95" s="16">
        <v>550</v>
      </c>
      <c r="DR95" s="16">
        <v>620</v>
      </c>
      <c r="DS95" s="16">
        <v>544</v>
      </c>
      <c r="DT95" s="17"/>
      <c r="DU95" s="17"/>
      <c r="DV95" s="189"/>
      <c r="DW95" s="18"/>
      <c r="DX95" s="189"/>
      <c r="DY95" s="17"/>
      <c r="DZ95" s="189"/>
      <c r="EA95" s="18"/>
      <c r="EB95" s="18"/>
      <c r="EC95" s="17"/>
      <c r="ED95" s="17"/>
      <c r="EE95" s="17"/>
      <c r="EF95" s="17"/>
      <c r="EG95" s="17"/>
      <c r="EH95" s="17">
        <v>500</v>
      </c>
      <c r="EI95" s="17">
        <v>500</v>
      </c>
      <c r="EJ95" s="17">
        <v>500</v>
      </c>
      <c r="EK95" s="17">
        <v>500</v>
      </c>
      <c r="EL95" s="17">
        <v>500</v>
      </c>
      <c r="EM95" s="17">
        <v>500</v>
      </c>
      <c r="EN95" s="17">
        <v>500</v>
      </c>
      <c r="EO95" s="17">
        <v>500</v>
      </c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>
        <v>500</v>
      </c>
      <c r="FF95" s="17">
        <v>500</v>
      </c>
      <c r="FG95" s="17">
        <v>500</v>
      </c>
      <c r="FH95" s="17">
        <v>500</v>
      </c>
      <c r="FI95" s="17">
        <v>500</v>
      </c>
      <c r="FJ95" s="17">
        <v>500</v>
      </c>
      <c r="FK95" s="17">
        <v>500</v>
      </c>
      <c r="FL95" s="17">
        <v>500</v>
      </c>
      <c r="FM95" s="17">
        <v>500</v>
      </c>
      <c r="FN95" s="17">
        <v>500</v>
      </c>
      <c r="FO95" s="17">
        <v>500</v>
      </c>
      <c r="FP95" s="17"/>
      <c r="FQ95" s="17"/>
      <c r="FR95" s="17"/>
      <c r="FS95" s="17"/>
      <c r="FT95" s="17"/>
      <c r="FU95" s="17"/>
      <c r="FV95" s="17">
        <v>500</v>
      </c>
      <c r="FW95" s="17">
        <v>500</v>
      </c>
      <c r="FX95" s="17">
        <v>500</v>
      </c>
      <c r="FY95" s="17">
        <v>500</v>
      </c>
      <c r="FZ95" s="17">
        <v>500</v>
      </c>
      <c r="GA95" s="17">
        <v>500</v>
      </c>
      <c r="GB95" s="17">
        <v>500</v>
      </c>
      <c r="GC95" s="17">
        <v>500</v>
      </c>
      <c r="GD95" s="17">
        <v>500</v>
      </c>
      <c r="GE95" s="17">
        <v>500</v>
      </c>
      <c r="GF95" s="17">
        <v>500</v>
      </c>
      <c r="GG95" s="17"/>
      <c r="GH95" s="17"/>
      <c r="GI95" s="17"/>
      <c r="GJ95" s="17"/>
      <c r="GK95" s="17"/>
      <c r="GL95" s="17"/>
      <c r="GM95" s="17"/>
      <c r="GN95" s="17"/>
    </row>
    <row r="96" spans="1:196" ht="15.95" hidden="1" customHeight="1">
      <c r="A96" s="1"/>
      <c r="B96" s="227"/>
      <c r="C96" s="230"/>
      <c r="D96" s="127" t="s">
        <v>10</v>
      </c>
      <c r="E96" s="74"/>
      <c r="F96" s="74"/>
      <c r="G96" s="74"/>
      <c r="H96" s="74"/>
      <c r="I96" s="74"/>
      <c r="J96" s="74"/>
      <c r="K96" s="15"/>
      <c r="L96" s="18"/>
      <c r="M96" s="17"/>
      <c r="N96" s="17"/>
      <c r="O96" s="17"/>
      <c r="P96" s="65">
        <v>360</v>
      </c>
      <c r="Q96" s="16">
        <v>360</v>
      </c>
      <c r="R96" s="16">
        <v>333</v>
      </c>
      <c r="S96" s="16">
        <v>536</v>
      </c>
      <c r="T96" s="16">
        <v>481</v>
      </c>
      <c r="U96" s="16">
        <v>224</v>
      </c>
      <c r="V96" s="17"/>
      <c r="W96" s="16">
        <v>456</v>
      </c>
      <c r="X96" s="16">
        <v>360</v>
      </c>
      <c r="Y96" s="16">
        <v>371</v>
      </c>
      <c r="Z96" s="16">
        <v>359</v>
      </c>
      <c r="AA96" s="16">
        <v>216</v>
      </c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8"/>
      <c r="BE96" s="18"/>
      <c r="BF96" s="18"/>
      <c r="BG96" s="18"/>
      <c r="BH96" s="18"/>
      <c r="BI96" s="18"/>
      <c r="BJ96" s="18"/>
      <c r="BK96" s="18"/>
      <c r="BL96" s="18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6">
        <v>232</v>
      </c>
      <c r="CB96" s="16">
        <v>452</v>
      </c>
      <c r="CC96" s="16">
        <v>460</v>
      </c>
      <c r="CD96" s="16">
        <v>296</v>
      </c>
      <c r="CE96" s="65">
        <v>160</v>
      </c>
      <c r="CF96" s="16">
        <v>402</v>
      </c>
      <c r="CG96" s="65">
        <v>188</v>
      </c>
      <c r="CH96" s="65">
        <v>320</v>
      </c>
      <c r="CI96" s="65">
        <v>365</v>
      </c>
      <c r="CJ96" s="16">
        <v>507</v>
      </c>
      <c r="CK96" s="16">
        <v>276</v>
      </c>
      <c r="CL96" s="17"/>
      <c r="CM96" s="17"/>
      <c r="CN96" s="17"/>
      <c r="CO96" s="17"/>
      <c r="CP96" s="17"/>
      <c r="CQ96" s="17"/>
      <c r="CR96" s="17"/>
      <c r="CS96" s="16">
        <v>80</v>
      </c>
      <c r="CT96" s="16"/>
      <c r="CU96" s="16">
        <v>0</v>
      </c>
      <c r="CV96" s="16">
        <v>285</v>
      </c>
      <c r="CW96" s="16">
        <v>470</v>
      </c>
      <c r="CX96" s="65">
        <v>226</v>
      </c>
      <c r="CY96" s="65">
        <v>284</v>
      </c>
      <c r="CZ96" s="65">
        <v>137</v>
      </c>
      <c r="DA96" s="16">
        <v>103</v>
      </c>
      <c r="DB96" s="17"/>
      <c r="DC96" s="17"/>
      <c r="DD96" s="65">
        <v>160</v>
      </c>
      <c r="DE96" s="16">
        <v>443</v>
      </c>
      <c r="DF96" s="16">
        <v>484</v>
      </c>
      <c r="DG96" s="65">
        <v>390</v>
      </c>
      <c r="DH96" s="16">
        <v>140</v>
      </c>
      <c r="DI96" s="17"/>
      <c r="DJ96" s="16">
        <v>358</v>
      </c>
      <c r="DK96" s="16">
        <v>330</v>
      </c>
      <c r="DL96" s="17"/>
      <c r="DM96" s="16">
        <v>399</v>
      </c>
      <c r="DN96" s="16">
        <v>479</v>
      </c>
      <c r="DO96" s="16">
        <v>500</v>
      </c>
      <c r="DP96" s="16">
        <v>481</v>
      </c>
      <c r="DQ96" s="16">
        <v>502</v>
      </c>
      <c r="DR96" s="16">
        <v>522</v>
      </c>
      <c r="DS96" s="16">
        <v>457</v>
      </c>
      <c r="DT96" s="17"/>
      <c r="DU96" s="17"/>
      <c r="DV96" s="189"/>
      <c r="DW96" s="18"/>
      <c r="DX96" s="189"/>
      <c r="DY96" s="17"/>
      <c r="DZ96" s="189"/>
      <c r="EA96" s="18"/>
      <c r="EB96" s="18"/>
      <c r="EC96" s="17"/>
      <c r="ED96" s="17"/>
      <c r="EE96" s="17"/>
      <c r="EF96" s="17"/>
      <c r="EG96" s="17"/>
      <c r="EH96" s="17">
        <v>500</v>
      </c>
      <c r="EI96" s="17">
        <v>500</v>
      </c>
      <c r="EJ96" s="17">
        <v>500</v>
      </c>
      <c r="EK96" s="17">
        <v>500</v>
      </c>
      <c r="EL96" s="17">
        <v>500</v>
      </c>
      <c r="EM96" s="17">
        <v>500</v>
      </c>
      <c r="EN96" s="17">
        <v>500</v>
      </c>
      <c r="EO96" s="17">
        <v>500</v>
      </c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>
        <v>500</v>
      </c>
      <c r="FG96" s="17">
        <v>500</v>
      </c>
      <c r="FH96" s="17">
        <v>500</v>
      </c>
      <c r="FI96" s="17">
        <v>500</v>
      </c>
      <c r="FJ96" s="17">
        <v>500</v>
      </c>
      <c r="FK96" s="17">
        <v>500</v>
      </c>
      <c r="FL96" s="17">
        <v>500</v>
      </c>
      <c r="FM96" s="17">
        <v>500</v>
      </c>
      <c r="FN96" s="17">
        <v>500</v>
      </c>
      <c r="FO96" s="17">
        <v>500</v>
      </c>
      <c r="FP96" s="17"/>
      <c r="FQ96" s="17"/>
      <c r="FR96" s="17"/>
      <c r="FS96" s="17"/>
      <c r="FT96" s="17"/>
      <c r="FU96" s="17"/>
      <c r="FV96" s="17">
        <v>500</v>
      </c>
      <c r="FW96" s="17">
        <v>500</v>
      </c>
      <c r="FX96" s="17">
        <v>500</v>
      </c>
      <c r="FY96" s="17">
        <v>500</v>
      </c>
      <c r="FZ96" s="17">
        <v>500</v>
      </c>
      <c r="GA96" s="17">
        <v>500</v>
      </c>
      <c r="GB96" s="17">
        <v>500</v>
      </c>
      <c r="GC96" s="17">
        <v>500</v>
      </c>
      <c r="GD96" s="17">
        <v>500</v>
      </c>
      <c r="GE96" s="17">
        <v>500</v>
      </c>
      <c r="GF96" s="17">
        <v>500</v>
      </c>
      <c r="GG96" s="17"/>
      <c r="GH96" s="17"/>
      <c r="GI96" s="17"/>
      <c r="GJ96" s="17"/>
      <c r="GK96" s="17"/>
      <c r="GL96" s="17"/>
      <c r="GM96" s="17"/>
      <c r="GN96" s="17"/>
    </row>
    <row r="97" spans="1:196" ht="15.95" hidden="1" customHeight="1">
      <c r="A97" s="1"/>
      <c r="B97" s="227"/>
      <c r="C97" s="230"/>
      <c r="D97" s="127" t="s">
        <v>8</v>
      </c>
      <c r="E97" s="74"/>
      <c r="F97" s="74"/>
      <c r="G97" s="74"/>
      <c r="H97" s="74"/>
      <c r="I97" s="74"/>
      <c r="J97" s="74"/>
      <c r="K97" s="15"/>
      <c r="L97" s="18"/>
      <c r="M97" s="17"/>
      <c r="N97" s="17"/>
      <c r="O97" s="17"/>
      <c r="P97" s="16">
        <v>428</v>
      </c>
      <c r="Q97" s="16">
        <v>504</v>
      </c>
      <c r="R97" s="16">
        <v>500</v>
      </c>
      <c r="S97" s="16">
        <v>0</v>
      </c>
      <c r="T97" s="16">
        <v>509</v>
      </c>
      <c r="U97" s="16">
        <v>503</v>
      </c>
      <c r="V97" s="17"/>
      <c r="W97" s="16">
        <v>500</v>
      </c>
      <c r="X97" s="16">
        <v>439</v>
      </c>
      <c r="Y97" s="16">
        <v>496</v>
      </c>
      <c r="Z97" s="16">
        <v>212</v>
      </c>
      <c r="AA97" s="16">
        <v>356</v>
      </c>
      <c r="AB97" s="16">
        <v>179</v>
      </c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8"/>
      <c r="BE97" s="18"/>
      <c r="BF97" s="18"/>
      <c r="BG97" s="18"/>
      <c r="BH97" s="18"/>
      <c r="BI97" s="18"/>
      <c r="BJ97" s="18"/>
      <c r="BK97" s="18"/>
      <c r="BL97" s="18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6">
        <v>451</v>
      </c>
      <c r="CC97" s="16">
        <v>506</v>
      </c>
      <c r="CD97" s="16">
        <v>467</v>
      </c>
      <c r="CE97" s="65">
        <v>16</v>
      </c>
      <c r="CF97" s="65">
        <v>463</v>
      </c>
      <c r="CG97" s="16">
        <v>495</v>
      </c>
      <c r="CH97" s="65">
        <v>319</v>
      </c>
      <c r="CI97" s="65">
        <v>383</v>
      </c>
      <c r="CJ97" s="16">
        <v>230</v>
      </c>
      <c r="CK97" s="16">
        <v>519</v>
      </c>
      <c r="CL97" s="17"/>
      <c r="CM97" s="17"/>
      <c r="CN97" s="17"/>
      <c r="CO97" s="17"/>
      <c r="CP97" s="17"/>
      <c r="CQ97" s="17"/>
      <c r="CR97" s="17"/>
      <c r="CS97" s="16">
        <v>221</v>
      </c>
      <c r="CT97" s="16"/>
      <c r="CU97" s="16">
        <v>0</v>
      </c>
      <c r="CV97" s="16">
        <v>285</v>
      </c>
      <c r="CW97" s="16">
        <v>470</v>
      </c>
      <c r="CX97" s="65">
        <v>135</v>
      </c>
      <c r="CY97" s="65">
        <v>327</v>
      </c>
      <c r="CZ97" s="65">
        <v>132</v>
      </c>
      <c r="DA97" s="16">
        <v>103</v>
      </c>
      <c r="DB97" s="17"/>
      <c r="DC97" s="17"/>
      <c r="DD97" s="17"/>
      <c r="DE97" s="65">
        <v>278</v>
      </c>
      <c r="DF97" s="16">
        <v>530</v>
      </c>
      <c r="DG97" s="16">
        <v>500</v>
      </c>
      <c r="DH97" s="16">
        <v>308</v>
      </c>
      <c r="DI97" s="17"/>
      <c r="DJ97" s="16">
        <v>358</v>
      </c>
      <c r="DK97" s="16">
        <v>330</v>
      </c>
      <c r="DL97" s="17"/>
      <c r="DM97" s="16">
        <v>399</v>
      </c>
      <c r="DN97" s="16">
        <v>479</v>
      </c>
      <c r="DO97" s="16">
        <v>450</v>
      </c>
      <c r="DP97" s="16">
        <v>531</v>
      </c>
      <c r="DQ97" s="16">
        <v>430</v>
      </c>
      <c r="DR97" s="16">
        <v>501</v>
      </c>
      <c r="DS97" s="16">
        <v>401</v>
      </c>
      <c r="DT97" s="17"/>
      <c r="DU97" s="17"/>
      <c r="DV97" s="189"/>
      <c r="DW97" s="18"/>
      <c r="DX97" s="189"/>
      <c r="DY97" s="17"/>
      <c r="DZ97" s="189"/>
      <c r="EA97" s="18"/>
      <c r="EB97" s="18"/>
      <c r="EC97" s="17"/>
      <c r="ED97" s="17"/>
      <c r="EE97" s="17"/>
      <c r="EF97" s="17"/>
      <c r="EG97" s="17"/>
      <c r="EH97" s="17">
        <v>500</v>
      </c>
      <c r="EI97" s="17">
        <v>500</v>
      </c>
      <c r="EJ97" s="17">
        <v>500</v>
      </c>
      <c r="EK97" s="17">
        <v>500</v>
      </c>
      <c r="EL97" s="17">
        <v>500</v>
      </c>
      <c r="EM97" s="17">
        <v>500</v>
      </c>
      <c r="EN97" s="17">
        <v>500</v>
      </c>
      <c r="EO97" s="17">
        <v>500</v>
      </c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>
        <v>500</v>
      </c>
      <c r="FG97" s="17">
        <v>500</v>
      </c>
      <c r="FH97" s="17">
        <v>500</v>
      </c>
      <c r="FI97" s="17">
        <v>500</v>
      </c>
      <c r="FJ97" s="17">
        <v>500</v>
      </c>
      <c r="FK97" s="17">
        <v>500</v>
      </c>
      <c r="FL97" s="17">
        <v>500</v>
      </c>
      <c r="FM97" s="17">
        <v>500</v>
      </c>
      <c r="FN97" s="17">
        <v>500</v>
      </c>
      <c r="FO97" s="17">
        <v>500</v>
      </c>
      <c r="FP97" s="17"/>
      <c r="FQ97" s="17"/>
      <c r="FR97" s="17"/>
      <c r="FS97" s="17"/>
      <c r="FT97" s="17"/>
      <c r="FU97" s="17"/>
      <c r="FV97" s="17">
        <v>500</v>
      </c>
      <c r="FW97" s="17">
        <v>500</v>
      </c>
      <c r="FX97" s="17">
        <v>500</v>
      </c>
      <c r="FY97" s="17">
        <v>500</v>
      </c>
      <c r="FZ97" s="17">
        <v>500</v>
      </c>
      <c r="GA97" s="17">
        <v>500</v>
      </c>
      <c r="GB97" s="17">
        <v>500</v>
      </c>
      <c r="GC97" s="17">
        <v>500</v>
      </c>
      <c r="GD97" s="17">
        <v>500</v>
      </c>
      <c r="GE97" s="17">
        <v>500</v>
      </c>
      <c r="GF97" s="17">
        <v>500</v>
      </c>
      <c r="GG97" s="17"/>
      <c r="GH97" s="17"/>
      <c r="GI97" s="17"/>
      <c r="GJ97" s="17"/>
      <c r="GK97" s="17"/>
      <c r="GL97" s="17"/>
      <c r="GM97" s="17"/>
      <c r="GN97" s="17"/>
    </row>
    <row r="98" spans="1:196" ht="15.95" hidden="1" customHeight="1">
      <c r="A98" s="1"/>
      <c r="B98" s="227"/>
      <c r="C98" s="230"/>
      <c r="D98" s="127" t="s">
        <v>30</v>
      </c>
      <c r="E98" s="74">
        <v>85</v>
      </c>
      <c r="F98" s="74">
        <v>2</v>
      </c>
      <c r="G98" s="74">
        <v>16.3</v>
      </c>
      <c r="H98" s="74">
        <f>3600/E98</f>
        <v>42.352941176470587</v>
      </c>
      <c r="I98" s="74">
        <f>+H98*G98</f>
        <v>690.35294117647061</v>
      </c>
      <c r="J98" s="74"/>
      <c r="K98" s="15"/>
      <c r="L98" s="18"/>
      <c r="M98" s="17"/>
      <c r="N98" s="17"/>
      <c r="O98" s="17"/>
      <c r="P98" s="65">
        <v>216</v>
      </c>
      <c r="Q98" s="16">
        <v>89</v>
      </c>
      <c r="R98" s="16">
        <v>500</v>
      </c>
      <c r="S98" s="16">
        <v>500</v>
      </c>
      <c r="T98" s="16">
        <v>453</v>
      </c>
      <c r="U98" s="16">
        <v>493</v>
      </c>
      <c r="V98" s="17"/>
      <c r="W98" s="16">
        <v>303</v>
      </c>
      <c r="X98" s="16">
        <v>500</v>
      </c>
      <c r="Y98" s="16">
        <v>500</v>
      </c>
      <c r="Z98" s="16">
        <v>310</v>
      </c>
      <c r="AA98" s="16">
        <v>483</v>
      </c>
      <c r="AB98" s="16">
        <v>195</v>
      </c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8"/>
      <c r="BE98" s="18"/>
      <c r="BF98" s="18"/>
      <c r="BG98" s="18"/>
      <c r="BH98" s="18"/>
      <c r="BI98" s="18"/>
      <c r="BJ98" s="18"/>
      <c r="BK98" s="18"/>
      <c r="BL98" s="18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6">
        <v>218</v>
      </c>
      <c r="CC98" s="16">
        <v>455</v>
      </c>
      <c r="CD98" s="16">
        <v>375</v>
      </c>
      <c r="CE98" s="65">
        <v>377</v>
      </c>
      <c r="CF98" s="65">
        <v>264</v>
      </c>
      <c r="CG98" s="16">
        <v>514</v>
      </c>
      <c r="CH98" s="65">
        <v>290</v>
      </c>
      <c r="CI98" s="65">
        <v>338</v>
      </c>
      <c r="CJ98" s="16">
        <v>366</v>
      </c>
      <c r="CK98" s="16">
        <v>511</v>
      </c>
      <c r="CL98" s="16">
        <v>91</v>
      </c>
      <c r="CM98" s="17"/>
      <c r="CN98" s="17"/>
      <c r="CO98" s="17"/>
      <c r="CP98" s="17"/>
      <c r="CQ98" s="17"/>
      <c r="CR98" s="17"/>
      <c r="CS98" s="16">
        <v>221</v>
      </c>
      <c r="CT98" s="16"/>
      <c r="CU98" s="16">
        <v>0</v>
      </c>
      <c r="CV98" s="16">
        <v>264</v>
      </c>
      <c r="CW98" s="16">
        <v>460</v>
      </c>
      <c r="CX98" s="16"/>
      <c r="CY98" s="65">
        <v>206</v>
      </c>
      <c r="CZ98" s="65">
        <v>243</v>
      </c>
      <c r="DA98" s="16">
        <v>220</v>
      </c>
      <c r="DB98" s="17"/>
      <c r="DC98" s="17"/>
      <c r="DD98" s="17"/>
      <c r="DE98" s="17"/>
      <c r="DF98" s="16">
        <v>502</v>
      </c>
      <c r="DG98" s="16">
        <v>490</v>
      </c>
      <c r="DH98" s="16">
        <v>549</v>
      </c>
      <c r="DI98" s="16"/>
      <c r="DJ98" s="17"/>
      <c r="DK98" s="17"/>
      <c r="DL98" s="17"/>
      <c r="DM98" s="16">
        <v>247</v>
      </c>
      <c r="DN98" s="16">
        <v>450</v>
      </c>
      <c r="DO98" s="16">
        <v>760</v>
      </c>
      <c r="DP98" s="16">
        <v>700</v>
      </c>
      <c r="DQ98" s="16">
        <v>349</v>
      </c>
      <c r="DR98" s="17"/>
      <c r="DS98" s="17"/>
      <c r="DT98" s="17"/>
      <c r="DU98" s="17"/>
      <c r="DV98" s="189"/>
      <c r="DW98" s="18"/>
      <c r="DX98" s="189"/>
      <c r="DY98" s="17"/>
      <c r="DZ98" s="189"/>
      <c r="EA98" s="18"/>
      <c r="EB98" s="18"/>
      <c r="EC98" s="17"/>
      <c r="ED98" s="17"/>
      <c r="EE98" s="17"/>
      <c r="EF98" s="17"/>
      <c r="EG98" s="17"/>
      <c r="EH98" s="17"/>
      <c r="EI98" s="17">
        <v>690</v>
      </c>
      <c r="EJ98" s="17">
        <v>690</v>
      </c>
      <c r="EK98" s="17">
        <v>690</v>
      </c>
      <c r="EL98" s="17">
        <v>690</v>
      </c>
      <c r="EM98" s="17">
        <v>690</v>
      </c>
      <c r="EN98" s="17">
        <v>690</v>
      </c>
      <c r="EO98" s="17">
        <v>500</v>
      </c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>
        <v>690</v>
      </c>
      <c r="FH98" s="17">
        <v>690</v>
      </c>
      <c r="FI98" s="17">
        <v>690</v>
      </c>
      <c r="FJ98" s="17">
        <v>690</v>
      </c>
      <c r="FK98" s="17">
        <v>690</v>
      </c>
      <c r="FL98" s="17">
        <v>690</v>
      </c>
      <c r="FM98" s="17">
        <v>690</v>
      </c>
      <c r="FN98" s="17">
        <v>690</v>
      </c>
      <c r="FO98" s="17">
        <v>690</v>
      </c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>
        <v>690</v>
      </c>
      <c r="GA98" s="17">
        <v>690</v>
      </c>
      <c r="GB98" s="17">
        <v>690</v>
      </c>
      <c r="GC98" s="17">
        <v>690</v>
      </c>
      <c r="GD98" s="17">
        <v>690</v>
      </c>
      <c r="GE98" s="17">
        <v>690</v>
      </c>
      <c r="GF98" s="17">
        <v>690</v>
      </c>
      <c r="GG98" s="17"/>
      <c r="GH98" s="17"/>
      <c r="GI98" s="17"/>
      <c r="GJ98" s="17"/>
      <c r="GK98" s="17"/>
      <c r="GL98" s="17"/>
      <c r="GM98" s="17"/>
      <c r="GN98" s="17"/>
    </row>
    <row r="99" spans="1:196" ht="15.95" hidden="1" customHeight="1">
      <c r="A99" s="1"/>
      <c r="B99" s="227"/>
      <c r="C99" s="231"/>
      <c r="D99" s="19" t="s">
        <v>31</v>
      </c>
      <c r="E99" s="75"/>
      <c r="F99" s="75"/>
      <c r="G99" s="75"/>
      <c r="H99" s="75"/>
      <c r="I99" s="75"/>
      <c r="J99" s="75"/>
      <c r="K99" s="15"/>
      <c r="L99" s="18">
        <v>0</v>
      </c>
      <c r="M99" s="17">
        <f t="shared" ref="M99" si="190">+M98*0.8</f>
        <v>0</v>
      </c>
      <c r="N99" s="17">
        <v>0</v>
      </c>
      <c r="O99" s="17"/>
      <c r="P99" s="65">
        <v>0</v>
      </c>
      <c r="Q99" s="16">
        <v>305</v>
      </c>
      <c r="R99" s="16">
        <v>250</v>
      </c>
      <c r="S99" s="16">
        <v>500</v>
      </c>
      <c r="T99" s="16">
        <v>250</v>
      </c>
      <c r="U99" s="16">
        <v>425</v>
      </c>
      <c r="V99" s="17"/>
      <c r="W99" s="16">
        <v>456</v>
      </c>
      <c r="X99" s="16">
        <v>616</v>
      </c>
      <c r="Y99" s="16">
        <v>234</v>
      </c>
      <c r="Z99" s="16">
        <v>730</v>
      </c>
      <c r="AA99" s="16">
        <v>344</v>
      </c>
      <c r="AB99" s="17"/>
      <c r="AC99" s="17">
        <f t="shared" ref="AC99:BZ99" si="191">+AC98*0.8</f>
        <v>0</v>
      </c>
      <c r="AD99" s="17">
        <f t="shared" si="191"/>
        <v>0</v>
      </c>
      <c r="AE99" s="17">
        <f t="shared" si="191"/>
        <v>0</v>
      </c>
      <c r="AF99" s="17">
        <f t="shared" si="191"/>
        <v>0</v>
      </c>
      <c r="AG99" s="17">
        <f t="shared" si="191"/>
        <v>0</v>
      </c>
      <c r="AH99" s="17">
        <f t="shared" si="191"/>
        <v>0</v>
      </c>
      <c r="AI99" s="17">
        <f t="shared" si="191"/>
        <v>0</v>
      </c>
      <c r="AJ99" s="17">
        <f t="shared" si="191"/>
        <v>0</v>
      </c>
      <c r="AK99" s="17">
        <f t="shared" si="191"/>
        <v>0</v>
      </c>
      <c r="AL99" s="17">
        <f t="shared" si="191"/>
        <v>0</v>
      </c>
      <c r="AM99" s="17">
        <f t="shared" si="191"/>
        <v>0</v>
      </c>
      <c r="AN99" s="17">
        <f t="shared" si="191"/>
        <v>0</v>
      </c>
      <c r="AO99" s="17">
        <f t="shared" si="191"/>
        <v>0</v>
      </c>
      <c r="AP99" s="17">
        <f t="shared" si="191"/>
        <v>0</v>
      </c>
      <c r="AQ99" s="17">
        <f t="shared" si="191"/>
        <v>0</v>
      </c>
      <c r="AR99" s="17">
        <f t="shared" si="191"/>
        <v>0</v>
      </c>
      <c r="AS99" s="17">
        <f t="shared" si="191"/>
        <v>0</v>
      </c>
      <c r="AT99" s="17">
        <f t="shared" si="191"/>
        <v>0</v>
      </c>
      <c r="AU99" s="17">
        <f t="shared" si="191"/>
        <v>0</v>
      </c>
      <c r="AV99" s="17">
        <f t="shared" si="191"/>
        <v>0</v>
      </c>
      <c r="AW99" s="17">
        <f t="shared" si="191"/>
        <v>0</v>
      </c>
      <c r="AX99" s="17">
        <f t="shared" si="191"/>
        <v>0</v>
      </c>
      <c r="AY99" s="17">
        <f t="shared" si="191"/>
        <v>0</v>
      </c>
      <c r="AZ99" s="17">
        <f t="shared" si="191"/>
        <v>0</v>
      </c>
      <c r="BA99" s="17">
        <f t="shared" si="191"/>
        <v>0</v>
      </c>
      <c r="BB99" s="17">
        <f t="shared" si="191"/>
        <v>0</v>
      </c>
      <c r="BC99" s="17">
        <f t="shared" si="191"/>
        <v>0</v>
      </c>
      <c r="BD99" s="18">
        <f t="shared" si="191"/>
        <v>0</v>
      </c>
      <c r="BE99" s="18">
        <f t="shared" si="191"/>
        <v>0</v>
      </c>
      <c r="BF99" s="18">
        <f t="shared" si="191"/>
        <v>0</v>
      </c>
      <c r="BG99" s="18">
        <f t="shared" si="191"/>
        <v>0</v>
      </c>
      <c r="BH99" s="18">
        <f t="shared" si="191"/>
        <v>0</v>
      </c>
      <c r="BI99" s="18">
        <f t="shared" si="191"/>
        <v>0</v>
      </c>
      <c r="BJ99" s="18">
        <f t="shared" si="191"/>
        <v>0</v>
      </c>
      <c r="BK99" s="18">
        <f t="shared" si="191"/>
        <v>0</v>
      </c>
      <c r="BL99" s="18">
        <f t="shared" si="191"/>
        <v>0</v>
      </c>
      <c r="BM99" s="17">
        <f t="shared" si="191"/>
        <v>0</v>
      </c>
      <c r="BN99" s="17">
        <f t="shared" si="191"/>
        <v>0</v>
      </c>
      <c r="BO99" s="17">
        <f t="shared" si="191"/>
        <v>0</v>
      </c>
      <c r="BP99" s="17">
        <f t="shared" si="191"/>
        <v>0</v>
      </c>
      <c r="BQ99" s="17">
        <f t="shared" si="191"/>
        <v>0</v>
      </c>
      <c r="BR99" s="17">
        <f t="shared" si="191"/>
        <v>0</v>
      </c>
      <c r="BS99" s="17">
        <f t="shared" si="191"/>
        <v>0</v>
      </c>
      <c r="BT99" s="17">
        <f t="shared" si="191"/>
        <v>0</v>
      </c>
      <c r="BU99" s="17">
        <f t="shared" si="191"/>
        <v>0</v>
      </c>
      <c r="BV99" s="17">
        <f t="shared" si="191"/>
        <v>0</v>
      </c>
      <c r="BW99" s="17">
        <f t="shared" si="191"/>
        <v>0</v>
      </c>
      <c r="BX99" s="17">
        <f t="shared" si="191"/>
        <v>0</v>
      </c>
      <c r="BY99" s="17">
        <f t="shared" si="191"/>
        <v>0</v>
      </c>
      <c r="BZ99" s="17">
        <f t="shared" si="191"/>
        <v>0</v>
      </c>
      <c r="CA99" s="17"/>
      <c r="CB99" s="17"/>
      <c r="CC99" s="16">
        <v>690</v>
      </c>
      <c r="CD99" s="16">
        <v>473</v>
      </c>
      <c r="CE99" s="65">
        <v>123</v>
      </c>
      <c r="CF99" s="16">
        <v>144</v>
      </c>
      <c r="CG99" s="16">
        <v>528</v>
      </c>
      <c r="CH99" s="16">
        <v>500</v>
      </c>
      <c r="CI99" s="65">
        <v>371</v>
      </c>
      <c r="CJ99" s="16">
        <v>364</v>
      </c>
      <c r="CK99" s="16">
        <v>511</v>
      </c>
      <c r="CL99" s="16">
        <v>99</v>
      </c>
      <c r="CM99" s="17"/>
      <c r="CN99" s="17"/>
      <c r="CO99" s="17"/>
      <c r="CP99" s="17"/>
      <c r="CQ99" s="17">
        <f t="shared" ref="CQ99:DB99" si="192">+CQ98*0.8</f>
        <v>0</v>
      </c>
      <c r="CR99" s="17">
        <f t="shared" si="192"/>
        <v>0</v>
      </c>
      <c r="CS99" s="16">
        <v>102</v>
      </c>
      <c r="CT99" s="16">
        <v>89</v>
      </c>
      <c r="CU99" s="16">
        <v>0</v>
      </c>
      <c r="CV99" s="17"/>
      <c r="CW99" s="16">
        <v>440</v>
      </c>
      <c r="CX99" s="16">
        <v>276</v>
      </c>
      <c r="CY99" s="65">
        <v>108</v>
      </c>
      <c r="CZ99" s="65">
        <v>197</v>
      </c>
      <c r="DA99" s="16">
        <v>118</v>
      </c>
      <c r="DB99" s="17">
        <f t="shared" si="192"/>
        <v>0</v>
      </c>
      <c r="DC99" s="17"/>
      <c r="DD99" s="17">
        <f t="shared" ref="DD99" si="193">+DD98*0.8</f>
        <v>0</v>
      </c>
      <c r="DE99" s="17"/>
      <c r="DF99" s="16">
        <v>283</v>
      </c>
      <c r="DG99" s="16">
        <v>589</v>
      </c>
      <c r="DH99" s="16">
        <v>549</v>
      </c>
      <c r="DI99" s="16"/>
      <c r="DJ99" s="16">
        <v>17</v>
      </c>
      <c r="DK99" s="17">
        <f t="shared" ref="DK99:DL99" si="194">+DK98*0.8</f>
        <v>0</v>
      </c>
      <c r="DL99" s="17">
        <f t="shared" si="194"/>
        <v>0</v>
      </c>
      <c r="DM99" s="16"/>
      <c r="DN99" s="16">
        <v>348</v>
      </c>
      <c r="DO99" s="16">
        <v>985</v>
      </c>
      <c r="DP99" s="16">
        <v>678</v>
      </c>
      <c r="DQ99" s="16">
        <v>638</v>
      </c>
      <c r="DR99" s="17">
        <f t="shared" ref="DR99:DW99" si="195">+DR98*0.8</f>
        <v>0</v>
      </c>
      <c r="DS99" s="17">
        <f t="shared" si="195"/>
        <v>0</v>
      </c>
      <c r="DT99" s="17">
        <f t="shared" si="195"/>
        <v>0</v>
      </c>
      <c r="DU99" s="17">
        <f t="shared" si="195"/>
        <v>0</v>
      </c>
      <c r="DV99" s="189">
        <f t="shared" si="195"/>
        <v>0</v>
      </c>
      <c r="DW99" s="18">
        <f t="shared" si="195"/>
        <v>0</v>
      </c>
      <c r="DX99" s="189">
        <f t="shared" ref="DX99:EJ99" si="196">+DX98*0.8</f>
        <v>0</v>
      </c>
      <c r="DY99" s="17">
        <f t="shared" si="196"/>
        <v>0</v>
      </c>
      <c r="DZ99" s="189">
        <f t="shared" si="196"/>
        <v>0</v>
      </c>
      <c r="EA99" s="18">
        <f t="shared" si="196"/>
        <v>0</v>
      </c>
      <c r="EB99" s="18">
        <f t="shared" si="196"/>
        <v>0</v>
      </c>
      <c r="EC99" s="17">
        <f t="shared" si="196"/>
        <v>0</v>
      </c>
      <c r="ED99" s="17">
        <f t="shared" si="196"/>
        <v>0</v>
      </c>
      <c r="EE99" s="17">
        <f t="shared" si="196"/>
        <v>0</v>
      </c>
      <c r="EF99" s="17">
        <f t="shared" si="196"/>
        <v>0</v>
      </c>
      <c r="EG99" s="17">
        <f t="shared" si="196"/>
        <v>0</v>
      </c>
      <c r="EH99" s="17">
        <f t="shared" si="196"/>
        <v>0</v>
      </c>
      <c r="EI99" s="17">
        <f t="shared" si="196"/>
        <v>552</v>
      </c>
      <c r="EJ99" s="17">
        <f t="shared" si="196"/>
        <v>552</v>
      </c>
      <c r="EK99" s="17">
        <f t="shared" ref="EK99:FE99" si="197">+EK98*0.8</f>
        <v>552</v>
      </c>
      <c r="EL99" s="17">
        <f t="shared" si="197"/>
        <v>552</v>
      </c>
      <c r="EM99" s="17">
        <f t="shared" si="197"/>
        <v>552</v>
      </c>
      <c r="EN99" s="17">
        <f t="shared" si="197"/>
        <v>552</v>
      </c>
      <c r="EO99" s="17">
        <f t="shared" si="197"/>
        <v>400</v>
      </c>
      <c r="EP99" s="17">
        <f t="shared" si="197"/>
        <v>0</v>
      </c>
      <c r="EQ99" s="17">
        <f t="shared" si="197"/>
        <v>0</v>
      </c>
      <c r="ER99" s="17">
        <f t="shared" si="197"/>
        <v>0</v>
      </c>
      <c r="ES99" s="17">
        <f t="shared" si="197"/>
        <v>0</v>
      </c>
      <c r="ET99" s="17">
        <f t="shared" si="197"/>
        <v>0</v>
      </c>
      <c r="EU99" s="17">
        <f t="shared" si="197"/>
        <v>0</v>
      </c>
      <c r="EV99" s="17">
        <f t="shared" si="197"/>
        <v>0</v>
      </c>
      <c r="EW99" s="17">
        <f t="shared" si="197"/>
        <v>0</v>
      </c>
      <c r="EX99" s="17">
        <f t="shared" si="197"/>
        <v>0</v>
      </c>
      <c r="EY99" s="17">
        <f t="shared" si="197"/>
        <v>0</v>
      </c>
      <c r="EZ99" s="17">
        <f t="shared" si="197"/>
        <v>0</v>
      </c>
      <c r="FA99" s="17">
        <f t="shared" si="197"/>
        <v>0</v>
      </c>
      <c r="FB99" s="17">
        <f t="shared" si="197"/>
        <v>0</v>
      </c>
      <c r="FC99" s="17">
        <f t="shared" si="197"/>
        <v>0</v>
      </c>
      <c r="FD99" s="17">
        <f t="shared" si="197"/>
        <v>0</v>
      </c>
      <c r="FE99" s="17">
        <f t="shared" si="197"/>
        <v>0</v>
      </c>
      <c r="FF99" s="17">
        <f t="shared" ref="FF99:FL99" si="198">+FF98*0.8</f>
        <v>0</v>
      </c>
      <c r="FG99" s="17">
        <f t="shared" si="198"/>
        <v>552</v>
      </c>
      <c r="FH99" s="17">
        <f t="shared" si="198"/>
        <v>552</v>
      </c>
      <c r="FI99" s="17">
        <f t="shared" si="198"/>
        <v>552</v>
      </c>
      <c r="FJ99" s="17">
        <f t="shared" si="198"/>
        <v>552</v>
      </c>
      <c r="FK99" s="17">
        <f t="shared" si="198"/>
        <v>552</v>
      </c>
      <c r="FL99" s="17">
        <f t="shared" si="198"/>
        <v>552</v>
      </c>
      <c r="FM99" s="17">
        <f t="shared" ref="FM99:FS99" si="199">+FM98*0.8</f>
        <v>552</v>
      </c>
      <c r="FN99" s="17">
        <f t="shared" si="199"/>
        <v>552</v>
      </c>
      <c r="FO99" s="17">
        <f t="shared" si="199"/>
        <v>552</v>
      </c>
      <c r="FP99" s="17">
        <f t="shared" si="199"/>
        <v>0</v>
      </c>
      <c r="FQ99" s="17">
        <f t="shared" si="199"/>
        <v>0</v>
      </c>
      <c r="FR99" s="17">
        <f t="shared" si="199"/>
        <v>0</v>
      </c>
      <c r="FS99" s="17">
        <f t="shared" si="199"/>
        <v>0</v>
      </c>
      <c r="FT99" s="17">
        <f t="shared" ref="FT99:GN99" si="200">+FT98*0.8</f>
        <v>0</v>
      </c>
      <c r="FU99" s="17">
        <f t="shared" si="200"/>
        <v>0</v>
      </c>
      <c r="FV99" s="17">
        <f t="shared" si="200"/>
        <v>0</v>
      </c>
      <c r="FW99" s="17">
        <f t="shared" si="200"/>
        <v>0</v>
      </c>
      <c r="FX99" s="17">
        <f t="shared" si="200"/>
        <v>0</v>
      </c>
      <c r="FY99" s="17">
        <f t="shared" si="200"/>
        <v>0</v>
      </c>
      <c r="FZ99" s="17">
        <f t="shared" si="200"/>
        <v>552</v>
      </c>
      <c r="GA99" s="17">
        <f t="shared" si="200"/>
        <v>552</v>
      </c>
      <c r="GB99" s="17">
        <f t="shared" si="200"/>
        <v>552</v>
      </c>
      <c r="GC99" s="17">
        <f t="shared" si="200"/>
        <v>552</v>
      </c>
      <c r="GD99" s="17">
        <f t="shared" si="200"/>
        <v>552</v>
      </c>
      <c r="GE99" s="17">
        <f t="shared" si="200"/>
        <v>552</v>
      </c>
      <c r="GF99" s="17">
        <f t="shared" si="200"/>
        <v>552</v>
      </c>
      <c r="GG99" s="17">
        <f t="shared" si="200"/>
        <v>0</v>
      </c>
      <c r="GH99" s="17">
        <f t="shared" si="200"/>
        <v>0</v>
      </c>
      <c r="GI99" s="17">
        <f t="shared" si="200"/>
        <v>0</v>
      </c>
      <c r="GJ99" s="17">
        <f t="shared" si="200"/>
        <v>0</v>
      </c>
      <c r="GK99" s="17">
        <f t="shared" si="200"/>
        <v>0</v>
      </c>
      <c r="GL99" s="17">
        <f t="shared" si="200"/>
        <v>0</v>
      </c>
      <c r="GM99" s="17">
        <f t="shared" si="200"/>
        <v>0</v>
      </c>
      <c r="GN99" s="17">
        <f t="shared" si="200"/>
        <v>0</v>
      </c>
    </row>
    <row r="100" spans="1:196" ht="15.95" hidden="1" customHeight="1">
      <c r="A100" s="1"/>
      <c r="B100" s="227"/>
      <c r="C100" s="231" t="s">
        <v>13</v>
      </c>
      <c r="D100" s="38" t="s">
        <v>14</v>
      </c>
      <c r="E100" s="76"/>
      <c r="F100" s="76"/>
      <c r="G100" s="76"/>
      <c r="H100" s="76"/>
      <c r="I100" s="76"/>
      <c r="J100" s="76"/>
      <c r="K100" s="39">
        <v>10</v>
      </c>
      <c r="L100" s="108">
        <v>0</v>
      </c>
      <c r="M100" s="40">
        <f>+L100+M94-M98</f>
        <v>0</v>
      </c>
      <c r="N100" s="40">
        <f>+M100+N94-N98</f>
        <v>0</v>
      </c>
      <c r="O100" s="40">
        <f>+N100+O94-O98+1000</f>
        <v>1300</v>
      </c>
      <c r="P100" s="40">
        <f t="shared" ref="P100:AU100" si="201">+O100+P94-P98</f>
        <v>2794</v>
      </c>
      <c r="Q100" s="40">
        <f t="shared" si="201"/>
        <v>4410</v>
      </c>
      <c r="R100" s="40">
        <f t="shared" si="201"/>
        <v>3910</v>
      </c>
      <c r="S100" s="40">
        <f t="shared" si="201"/>
        <v>3410</v>
      </c>
      <c r="T100" s="40">
        <f t="shared" si="201"/>
        <v>2957</v>
      </c>
      <c r="U100" s="40">
        <f t="shared" si="201"/>
        <v>2464</v>
      </c>
      <c r="V100" s="40">
        <f t="shared" si="201"/>
        <v>2464</v>
      </c>
      <c r="W100" s="40">
        <f t="shared" si="201"/>
        <v>2161</v>
      </c>
      <c r="X100" s="40">
        <f t="shared" si="201"/>
        <v>1661</v>
      </c>
      <c r="Y100" s="40">
        <f t="shared" si="201"/>
        <v>1161</v>
      </c>
      <c r="Z100" s="40">
        <f t="shared" si="201"/>
        <v>851</v>
      </c>
      <c r="AA100" s="40">
        <f t="shared" si="201"/>
        <v>368</v>
      </c>
      <c r="AB100" s="40">
        <f t="shared" si="201"/>
        <v>173</v>
      </c>
      <c r="AC100" s="40">
        <f t="shared" si="201"/>
        <v>173</v>
      </c>
      <c r="AD100" s="40">
        <f t="shared" si="201"/>
        <v>173</v>
      </c>
      <c r="AE100" s="40">
        <f t="shared" si="201"/>
        <v>173</v>
      </c>
      <c r="AF100" s="40">
        <f t="shared" si="201"/>
        <v>173</v>
      </c>
      <c r="AG100" s="40">
        <f t="shared" si="201"/>
        <v>173</v>
      </c>
      <c r="AH100" s="40">
        <f t="shared" si="201"/>
        <v>173</v>
      </c>
      <c r="AI100" s="40">
        <f t="shared" si="201"/>
        <v>173</v>
      </c>
      <c r="AJ100" s="40">
        <f t="shared" si="201"/>
        <v>173</v>
      </c>
      <c r="AK100" s="40">
        <f t="shared" si="201"/>
        <v>173</v>
      </c>
      <c r="AL100" s="40">
        <f t="shared" si="201"/>
        <v>173</v>
      </c>
      <c r="AM100" s="40">
        <f t="shared" si="201"/>
        <v>173</v>
      </c>
      <c r="AN100" s="40">
        <f t="shared" si="201"/>
        <v>173</v>
      </c>
      <c r="AO100" s="40">
        <f t="shared" si="201"/>
        <v>173</v>
      </c>
      <c r="AP100" s="40">
        <f t="shared" si="201"/>
        <v>173</v>
      </c>
      <c r="AQ100" s="40">
        <f t="shared" si="201"/>
        <v>173</v>
      </c>
      <c r="AR100" s="40">
        <f t="shared" si="201"/>
        <v>173</v>
      </c>
      <c r="AS100" s="40">
        <f t="shared" si="201"/>
        <v>173</v>
      </c>
      <c r="AT100" s="40">
        <f t="shared" si="201"/>
        <v>173</v>
      </c>
      <c r="AU100" s="40">
        <f t="shared" si="201"/>
        <v>173</v>
      </c>
      <c r="AV100" s="40">
        <f t="shared" ref="AV100:CA100" si="202">+AU100+AV94-AV98</f>
        <v>173</v>
      </c>
      <c r="AW100" s="40">
        <f t="shared" si="202"/>
        <v>173</v>
      </c>
      <c r="AX100" s="40">
        <f t="shared" si="202"/>
        <v>173</v>
      </c>
      <c r="AY100" s="40">
        <f t="shared" si="202"/>
        <v>173</v>
      </c>
      <c r="AZ100" s="40">
        <f t="shared" si="202"/>
        <v>173</v>
      </c>
      <c r="BA100" s="40">
        <f t="shared" si="202"/>
        <v>173</v>
      </c>
      <c r="BB100" s="40">
        <f t="shared" si="202"/>
        <v>173</v>
      </c>
      <c r="BC100" s="40">
        <f t="shared" si="202"/>
        <v>173</v>
      </c>
      <c r="BD100" s="108">
        <f t="shared" si="202"/>
        <v>173</v>
      </c>
      <c r="BE100" s="108">
        <f t="shared" si="202"/>
        <v>173</v>
      </c>
      <c r="BF100" s="108">
        <f t="shared" si="202"/>
        <v>173</v>
      </c>
      <c r="BG100" s="108">
        <f t="shared" si="202"/>
        <v>173</v>
      </c>
      <c r="BH100" s="108">
        <f t="shared" si="202"/>
        <v>173</v>
      </c>
      <c r="BI100" s="108">
        <f t="shared" si="202"/>
        <v>173</v>
      </c>
      <c r="BJ100" s="108">
        <f t="shared" si="202"/>
        <v>173</v>
      </c>
      <c r="BK100" s="108">
        <f t="shared" si="202"/>
        <v>173</v>
      </c>
      <c r="BL100" s="108">
        <f t="shared" si="202"/>
        <v>173</v>
      </c>
      <c r="BM100" s="40">
        <f t="shared" si="202"/>
        <v>173</v>
      </c>
      <c r="BN100" s="40">
        <f t="shared" si="202"/>
        <v>173</v>
      </c>
      <c r="BO100" s="40">
        <f t="shared" si="202"/>
        <v>173</v>
      </c>
      <c r="BP100" s="40">
        <f t="shared" si="202"/>
        <v>173</v>
      </c>
      <c r="BQ100" s="40">
        <f t="shared" si="202"/>
        <v>173</v>
      </c>
      <c r="BR100" s="40">
        <f t="shared" si="202"/>
        <v>173</v>
      </c>
      <c r="BS100" s="40">
        <f t="shared" si="202"/>
        <v>173</v>
      </c>
      <c r="BT100" s="40">
        <f t="shared" si="202"/>
        <v>173</v>
      </c>
      <c r="BU100" s="40">
        <f t="shared" si="202"/>
        <v>173</v>
      </c>
      <c r="BV100" s="40">
        <f t="shared" si="202"/>
        <v>173</v>
      </c>
      <c r="BW100" s="40">
        <f t="shared" si="202"/>
        <v>173</v>
      </c>
      <c r="BX100" s="40">
        <f t="shared" si="202"/>
        <v>173</v>
      </c>
      <c r="BY100" s="40">
        <f t="shared" si="202"/>
        <v>173</v>
      </c>
      <c r="BZ100" s="40">
        <f t="shared" si="202"/>
        <v>1073</v>
      </c>
      <c r="CA100" s="40">
        <f t="shared" si="202"/>
        <v>2803</v>
      </c>
      <c r="CB100" s="40">
        <f t="shared" ref="CB100:DG100" si="203">+CA100+CB94-CB98</f>
        <v>4285</v>
      </c>
      <c r="CC100" s="40">
        <f t="shared" si="203"/>
        <v>3830</v>
      </c>
      <c r="CD100" s="40">
        <f t="shared" si="203"/>
        <v>3455</v>
      </c>
      <c r="CE100" s="40">
        <f t="shared" si="203"/>
        <v>3078</v>
      </c>
      <c r="CF100" s="40">
        <f t="shared" si="203"/>
        <v>2814</v>
      </c>
      <c r="CG100" s="40">
        <f t="shared" si="203"/>
        <v>2300</v>
      </c>
      <c r="CH100" s="40">
        <f t="shared" si="203"/>
        <v>2010</v>
      </c>
      <c r="CI100" s="40">
        <f t="shared" si="203"/>
        <v>1672</v>
      </c>
      <c r="CJ100" s="40">
        <f t="shared" si="203"/>
        <v>1306</v>
      </c>
      <c r="CK100" s="40">
        <f t="shared" si="203"/>
        <v>795</v>
      </c>
      <c r="CL100" s="40">
        <f t="shared" si="203"/>
        <v>704</v>
      </c>
      <c r="CM100" s="40">
        <f t="shared" si="203"/>
        <v>704</v>
      </c>
      <c r="CN100" s="40">
        <f t="shared" si="203"/>
        <v>704</v>
      </c>
      <c r="CO100" s="40">
        <f t="shared" si="203"/>
        <v>1474</v>
      </c>
      <c r="CP100" s="40">
        <f t="shared" si="203"/>
        <v>1474</v>
      </c>
      <c r="CQ100" s="40">
        <f t="shared" si="203"/>
        <v>1474</v>
      </c>
      <c r="CR100" s="40">
        <f t="shared" si="203"/>
        <v>1474</v>
      </c>
      <c r="CS100" s="40">
        <f t="shared" si="203"/>
        <v>1253</v>
      </c>
      <c r="CT100" s="40">
        <f t="shared" si="203"/>
        <v>2113</v>
      </c>
      <c r="CU100" s="40">
        <f>+CT100+CU94-CU98-1000</f>
        <v>2863</v>
      </c>
      <c r="CV100" s="40">
        <f t="shared" si="203"/>
        <v>2599</v>
      </c>
      <c r="CW100" s="40">
        <f t="shared" si="203"/>
        <v>2139</v>
      </c>
      <c r="CX100" s="40">
        <f t="shared" si="203"/>
        <v>2139</v>
      </c>
      <c r="CY100" s="40">
        <f t="shared" si="203"/>
        <v>1933</v>
      </c>
      <c r="CZ100" s="40">
        <f t="shared" si="203"/>
        <v>1690</v>
      </c>
      <c r="DA100" s="40">
        <f t="shared" si="203"/>
        <v>1470</v>
      </c>
      <c r="DB100" s="40">
        <f>+DA100+DB94-DB98+700</f>
        <v>2170</v>
      </c>
      <c r="DC100" s="40">
        <f t="shared" si="203"/>
        <v>2170</v>
      </c>
      <c r="DD100" s="40">
        <f t="shared" si="203"/>
        <v>2170</v>
      </c>
      <c r="DE100" s="40">
        <f t="shared" si="203"/>
        <v>2170</v>
      </c>
      <c r="DF100" s="40">
        <f t="shared" si="203"/>
        <v>1668</v>
      </c>
      <c r="DG100" s="40">
        <f t="shared" si="203"/>
        <v>1178</v>
      </c>
      <c r="DH100" s="40">
        <f>+DG100+DH94-DH98</f>
        <v>629</v>
      </c>
      <c r="DI100" s="40">
        <f t="shared" ref="DI100:EM100" si="204">+DH100+DI94-DI98</f>
        <v>629</v>
      </c>
      <c r="DJ100" s="40">
        <f t="shared" si="204"/>
        <v>629</v>
      </c>
      <c r="DK100" s="40">
        <f t="shared" si="204"/>
        <v>1269</v>
      </c>
      <c r="DL100" s="40">
        <f t="shared" si="204"/>
        <v>2569</v>
      </c>
      <c r="DM100" s="40">
        <f t="shared" si="204"/>
        <v>4082</v>
      </c>
      <c r="DN100" s="40">
        <f t="shared" si="204"/>
        <v>3632</v>
      </c>
      <c r="DO100" s="40">
        <f t="shared" si="204"/>
        <v>2872</v>
      </c>
      <c r="DP100" s="40">
        <f t="shared" si="204"/>
        <v>2172</v>
      </c>
      <c r="DQ100" s="40">
        <f t="shared" si="204"/>
        <v>1823</v>
      </c>
      <c r="DR100" s="40">
        <f t="shared" si="204"/>
        <v>1823</v>
      </c>
      <c r="DS100" s="40">
        <f t="shared" si="204"/>
        <v>1823</v>
      </c>
      <c r="DT100" s="40">
        <f t="shared" si="204"/>
        <v>1823</v>
      </c>
      <c r="DU100" s="40">
        <f t="shared" si="204"/>
        <v>1823</v>
      </c>
      <c r="DV100" s="190">
        <f t="shared" si="204"/>
        <v>1823</v>
      </c>
      <c r="DW100" s="108">
        <f t="shared" si="204"/>
        <v>1823</v>
      </c>
      <c r="DX100" s="190">
        <f t="shared" si="204"/>
        <v>1823</v>
      </c>
      <c r="DY100" s="40">
        <f t="shared" si="204"/>
        <v>1823</v>
      </c>
      <c r="DZ100" s="190">
        <f t="shared" si="204"/>
        <v>1823</v>
      </c>
      <c r="EA100" s="108">
        <f t="shared" si="204"/>
        <v>1823</v>
      </c>
      <c r="EB100" s="108">
        <f t="shared" si="204"/>
        <v>1823</v>
      </c>
      <c r="EC100" s="40">
        <f t="shared" si="204"/>
        <v>1823</v>
      </c>
      <c r="ED100" s="40">
        <f t="shared" si="204"/>
        <v>1823</v>
      </c>
      <c r="EE100" s="40">
        <f t="shared" si="204"/>
        <v>1823</v>
      </c>
      <c r="EF100" s="40">
        <f t="shared" si="204"/>
        <v>1823</v>
      </c>
      <c r="EG100" s="40">
        <f t="shared" si="204"/>
        <v>3523</v>
      </c>
      <c r="EH100" s="40">
        <f t="shared" si="204"/>
        <v>5223</v>
      </c>
      <c r="EI100" s="40">
        <f t="shared" si="204"/>
        <v>4533</v>
      </c>
      <c r="EJ100" s="40">
        <f t="shared" si="204"/>
        <v>3843</v>
      </c>
      <c r="EK100" s="40">
        <f t="shared" si="204"/>
        <v>3153</v>
      </c>
      <c r="EL100" s="40">
        <f t="shared" si="204"/>
        <v>2463</v>
      </c>
      <c r="EM100" s="40">
        <f t="shared" si="204"/>
        <v>1773</v>
      </c>
      <c r="EN100" s="40">
        <f t="shared" ref="EN100:FS100" si="205">+EM100+EN94-EN98</f>
        <v>1083</v>
      </c>
      <c r="EO100" s="40">
        <f t="shared" si="205"/>
        <v>583</v>
      </c>
      <c r="EP100" s="40">
        <f t="shared" si="205"/>
        <v>583</v>
      </c>
      <c r="EQ100" s="40">
        <f t="shared" si="205"/>
        <v>583</v>
      </c>
      <c r="ER100" s="40">
        <f t="shared" si="205"/>
        <v>583</v>
      </c>
      <c r="ES100" s="40">
        <f t="shared" si="205"/>
        <v>583</v>
      </c>
      <c r="ET100" s="40">
        <f t="shared" si="205"/>
        <v>583</v>
      </c>
      <c r="EU100" s="40">
        <f t="shared" si="205"/>
        <v>583</v>
      </c>
      <c r="EV100" s="40">
        <f t="shared" si="205"/>
        <v>583</v>
      </c>
      <c r="EW100" s="40">
        <f t="shared" si="205"/>
        <v>583</v>
      </c>
      <c r="EX100" s="40">
        <f t="shared" si="205"/>
        <v>583</v>
      </c>
      <c r="EY100" s="40">
        <f t="shared" si="205"/>
        <v>583</v>
      </c>
      <c r="EZ100" s="40">
        <f t="shared" si="205"/>
        <v>583</v>
      </c>
      <c r="FA100" s="40">
        <f t="shared" si="205"/>
        <v>583</v>
      </c>
      <c r="FB100" s="40">
        <f t="shared" si="205"/>
        <v>583</v>
      </c>
      <c r="FC100" s="40">
        <f t="shared" si="205"/>
        <v>583</v>
      </c>
      <c r="FD100" s="40">
        <f t="shared" si="205"/>
        <v>583</v>
      </c>
      <c r="FE100" s="40">
        <f t="shared" si="205"/>
        <v>2283</v>
      </c>
      <c r="FF100" s="40">
        <f t="shared" si="205"/>
        <v>3983</v>
      </c>
      <c r="FG100" s="40">
        <f t="shared" si="205"/>
        <v>3293</v>
      </c>
      <c r="FH100" s="40">
        <f t="shared" si="205"/>
        <v>2603</v>
      </c>
      <c r="FI100" s="40">
        <f t="shared" si="205"/>
        <v>1913</v>
      </c>
      <c r="FJ100" s="40">
        <f t="shared" si="205"/>
        <v>1223</v>
      </c>
      <c r="FK100" s="40">
        <f t="shared" si="205"/>
        <v>2233</v>
      </c>
      <c r="FL100" s="40">
        <f t="shared" si="205"/>
        <v>3243</v>
      </c>
      <c r="FM100" s="40">
        <f t="shared" si="205"/>
        <v>2553</v>
      </c>
      <c r="FN100" s="40">
        <f t="shared" si="205"/>
        <v>1863</v>
      </c>
      <c r="FO100" s="40">
        <f t="shared" si="205"/>
        <v>1173</v>
      </c>
      <c r="FP100" s="40">
        <f t="shared" si="205"/>
        <v>1173</v>
      </c>
      <c r="FQ100" s="40">
        <f t="shared" si="205"/>
        <v>1173</v>
      </c>
      <c r="FR100" s="40">
        <f t="shared" si="205"/>
        <v>1173</v>
      </c>
      <c r="FS100" s="40">
        <f t="shared" si="205"/>
        <v>1173</v>
      </c>
      <c r="FT100" s="40">
        <f t="shared" ref="FT100:GN100" si="206">+FS100+FT94-FT98</f>
        <v>1173</v>
      </c>
      <c r="FU100" s="40">
        <f t="shared" si="206"/>
        <v>1173</v>
      </c>
      <c r="FV100" s="40">
        <f t="shared" si="206"/>
        <v>2873</v>
      </c>
      <c r="FW100" s="40">
        <f t="shared" si="206"/>
        <v>4573</v>
      </c>
      <c r="FX100" s="40">
        <f t="shared" si="206"/>
        <v>4573</v>
      </c>
      <c r="FY100" s="40">
        <f t="shared" si="206"/>
        <v>4573</v>
      </c>
      <c r="FZ100" s="40">
        <f t="shared" si="206"/>
        <v>5583</v>
      </c>
      <c r="GA100" s="40">
        <f t="shared" si="206"/>
        <v>6593</v>
      </c>
      <c r="GB100" s="40">
        <f t="shared" si="206"/>
        <v>5903</v>
      </c>
      <c r="GC100" s="40">
        <f t="shared" si="206"/>
        <v>5213</v>
      </c>
      <c r="GD100" s="40">
        <f t="shared" si="206"/>
        <v>4523</v>
      </c>
      <c r="GE100" s="40">
        <f t="shared" si="206"/>
        <v>3833</v>
      </c>
      <c r="GF100" s="40">
        <f t="shared" si="206"/>
        <v>3143</v>
      </c>
      <c r="GG100" s="40">
        <f t="shared" si="206"/>
        <v>3143</v>
      </c>
      <c r="GH100" s="40">
        <f t="shared" si="206"/>
        <v>3143</v>
      </c>
      <c r="GI100" s="40">
        <f t="shared" si="206"/>
        <v>3143</v>
      </c>
      <c r="GJ100" s="40">
        <f t="shared" si="206"/>
        <v>3143</v>
      </c>
      <c r="GK100" s="40">
        <f t="shared" si="206"/>
        <v>3143</v>
      </c>
      <c r="GL100" s="40">
        <f t="shared" si="206"/>
        <v>3143</v>
      </c>
      <c r="GM100" s="40">
        <f t="shared" si="206"/>
        <v>3143</v>
      </c>
      <c r="GN100" s="40">
        <f t="shared" si="206"/>
        <v>3143</v>
      </c>
    </row>
    <row r="101" spans="1:196" ht="15.95" hidden="1" customHeight="1">
      <c r="A101" s="1"/>
      <c r="B101" s="227"/>
      <c r="C101" s="231"/>
      <c r="D101" s="19" t="s">
        <v>15</v>
      </c>
      <c r="E101" s="77"/>
      <c r="F101" s="77"/>
      <c r="G101" s="77"/>
      <c r="H101" s="77"/>
      <c r="I101" s="77"/>
      <c r="J101" s="77"/>
      <c r="K101" s="20"/>
      <c r="L101" s="22">
        <v>1620</v>
      </c>
      <c r="M101" s="21">
        <f t="shared" ref="M101:BO101" si="207">+L101+M99-M102</f>
        <v>1620</v>
      </c>
      <c r="N101" s="21">
        <f t="shared" si="207"/>
        <v>1620</v>
      </c>
      <c r="O101" s="21">
        <f t="shared" si="207"/>
        <v>1620</v>
      </c>
      <c r="P101" s="21">
        <f t="shared" si="207"/>
        <v>276</v>
      </c>
      <c r="Q101" s="21">
        <f t="shared" si="207"/>
        <v>581</v>
      </c>
      <c r="R101" s="21">
        <f t="shared" si="207"/>
        <v>831</v>
      </c>
      <c r="S101" s="21">
        <f t="shared" si="207"/>
        <v>1331</v>
      </c>
      <c r="T101" s="21">
        <f t="shared" si="207"/>
        <v>1581</v>
      </c>
      <c r="U101" s="21">
        <f t="shared" si="207"/>
        <v>2006</v>
      </c>
      <c r="V101" s="21">
        <f t="shared" si="207"/>
        <v>2006</v>
      </c>
      <c r="W101" s="21">
        <f t="shared" si="207"/>
        <v>2462</v>
      </c>
      <c r="X101" s="21">
        <f t="shared" si="207"/>
        <v>3078</v>
      </c>
      <c r="Y101" s="21">
        <f t="shared" si="207"/>
        <v>1008</v>
      </c>
      <c r="Z101" s="21">
        <f t="shared" si="207"/>
        <v>1738</v>
      </c>
      <c r="AA101" s="21">
        <f t="shared" si="207"/>
        <v>2082</v>
      </c>
      <c r="AB101" s="21">
        <f t="shared" si="207"/>
        <v>2082</v>
      </c>
      <c r="AC101" s="21">
        <f t="shared" si="207"/>
        <v>2082</v>
      </c>
      <c r="AD101" s="21">
        <f t="shared" si="207"/>
        <v>2082</v>
      </c>
      <c r="AE101" s="21">
        <f t="shared" si="207"/>
        <v>2082</v>
      </c>
      <c r="AF101" s="21">
        <f t="shared" si="207"/>
        <v>2082</v>
      </c>
      <c r="AG101" s="21">
        <f t="shared" si="207"/>
        <v>2082</v>
      </c>
      <c r="AH101" s="21">
        <f t="shared" si="207"/>
        <v>2082</v>
      </c>
      <c r="AI101" s="21">
        <f t="shared" si="207"/>
        <v>2082</v>
      </c>
      <c r="AJ101" s="21">
        <f t="shared" si="207"/>
        <v>2082</v>
      </c>
      <c r="AK101" s="21">
        <f t="shared" si="207"/>
        <v>2082</v>
      </c>
      <c r="AL101" s="21">
        <f t="shared" si="207"/>
        <v>2082</v>
      </c>
      <c r="AM101" s="21">
        <f t="shared" si="207"/>
        <v>2082</v>
      </c>
      <c r="AN101" s="21">
        <f t="shared" si="207"/>
        <v>2082</v>
      </c>
      <c r="AO101" s="21">
        <f t="shared" si="207"/>
        <v>2082</v>
      </c>
      <c r="AP101" s="21">
        <f t="shared" si="207"/>
        <v>2082</v>
      </c>
      <c r="AQ101" s="21">
        <f t="shared" si="207"/>
        <v>2082</v>
      </c>
      <c r="AR101" s="21">
        <f t="shared" si="207"/>
        <v>2082</v>
      </c>
      <c r="AS101" s="21">
        <f t="shared" si="207"/>
        <v>2082</v>
      </c>
      <c r="AT101" s="21">
        <f t="shared" si="207"/>
        <v>2082</v>
      </c>
      <c r="AU101" s="21">
        <f t="shared" si="207"/>
        <v>2082</v>
      </c>
      <c r="AV101" s="21">
        <f t="shared" si="207"/>
        <v>2082</v>
      </c>
      <c r="AW101" s="21">
        <f t="shared" si="207"/>
        <v>2082</v>
      </c>
      <c r="AX101" s="21">
        <f t="shared" si="207"/>
        <v>2082</v>
      </c>
      <c r="AY101" s="21">
        <f t="shared" si="207"/>
        <v>2082</v>
      </c>
      <c r="AZ101" s="21">
        <f t="shared" si="207"/>
        <v>2082</v>
      </c>
      <c r="BA101" s="21">
        <f t="shared" si="207"/>
        <v>2082</v>
      </c>
      <c r="BB101" s="21">
        <f t="shared" si="207"/>
        <v>2082</v>
      </c>
      <c r="BC101" s="21">
        <f t="shared" si="207"/>
        <v>2082</v>
      </c>
      <c r="BD101" s="22">
        <f t="shared" si="207"/>
        <v>2082</v>
      </c>
      <c r="BE101" s="22">
        <f t="shared" si="207"/>
        <v>2082</v>
      </c>
      <c r="BF101" s="22">
        <f t="shared" si="207"/>
        <v>2082</v>
      </c>
      <c r="BG101" s="22">
        <f t="shared" si="207"/>
        <v>2082</v>
      </c>
      <c r="BH101" s="22">
        <f t="shared" si="207"/>
        <v>2082</v>
      </c>
      <c r="BI101" s="22">
        <f t="shared" si="207"/>
        <v>2082</v>
      </c>
      <c r="BJ101" s="22">
        <f t="shared" si="207"/>
        <v>2082</v>
      </c>
      <c r="BK101" s="22">
        <f t="shared" si="207"/>
        <v>2082</v>
      </c>
      <c r="BL101" s="22">
        <f t="shared" si="207"/>
        <v>2082</v>
      </c>
      <c r="BM101" s="21">
        <f t="shared" si="207"/>
        <v>2082</v>
      </c>
      <c r="BN101" s="21">
        <f t="shared" si="207"/>
        <v>2082</v>
      </c>
      <c r="BO101" s="21">
        <f t="shared" si="207"/>
        <v>2082</v>
      </c>
      <c r="BP101" s="21">
        <f t="shared" ref="BP101:DB101" si="208">+BO101+BP99-BP102</f>
        <v>2082</v>
      </c>
      <c r="BQ101" s="21">
        <f t="shared" si="208"/>
        <v>2082</v>
      </c>
      <c r="BR101" s="21">
        <f t="shared" si="208"/>
        <v>738</v>
      </c>
      <c r="BS101" s="21">
        <f t="shared" si="208"/>
        <v>738</v>
      </c>
      <c r="BT101" s="21">
        <f t="shared" si="208"/>
        <v>738</v>
      </c>
      <c r="BU101" s="21">
        <f t="shared" si="208"/>
        <v>738</v>
      </c>
      <c r="BV101" s="21">
        <f t="shared" si="208"/>
        <v>738</v>
      </c>
      <c r="BW101" s="21">
        <f t="shared" si="208"/>
        <v>738</v>
      </c>
      <c r="BX101" s="21">
        <f t="shared" si="208"/>
        <v>738</v>
      </c>
      <c r="BY101" s="21">
        <f t="shared" si="208"/>
        <v>738</v>
      </c>
      <c r="BZ101" s="21">
        <f t="shared" si="208"/>
        <v>738</v>
      </c>
      <c r="CA101" s="21">
        <f t="shared" si="208"/>
        <v>738</v>
      </c>
      <c r="CB101" s="21">
        <f t="shared" si="208"/>
        <v>738</v>
      </c>
      <c r="CC101" s="21">
        <f t="shared" si="208"/>
        <v>1428</v>
      </c>
      <c r="CD101" s="21">
        <f t="shared" si="208"/>
        <v>1901</v>
      </c>
      <c r="CE101" s="21">
        <f t="shared" si="208"/>
        <v>2024</v>
      </c>
      <c r="CF101" s="21">
        <f t="shared" si="208"/>
        <v>2168</v>
      </c>
      <c r="CG101" s="21">
        <f t="shared" si="208"/>
        <v>2696</v>
      </c>
      <c r="CH101" s="21">
        <f t="shared" si="208"/>
        <v>1852</v>
      </c>
      <c r="CI101" s="21">
        <f t="shared" si="208"/>
        <v>2223</v>
      </c>
      <c r="CJ101" s="21">
        <f t="shared" si="208"/>
        <v>2587</v>
      </c>
      <c r="CK101" s="21">
        <f t="shared" si="208"/>
        <v>3098</v>
      </c>
      <c r="CL101" s="21">
        <f t="shared" si="208"/>
        <v>3197</v>
      </c>
      <c r="CM101" s="21">
        <f t="shared" si="208"/>
        <v>3197</v>
      </c>
      <c r="CN101" s="166">
        <f t="shared" si="208"/>
        <v>3197</v>
      </c>
      <c r="CO101" s="21">
        <f t="shared" si="208"/>
        <v>3197</v>
      </c>
      <c r="CP101" s="21">
        <f t="shared" si="208"/>
        <v>3197</v>
      </c>
      <c r="CQ101" s="21">
        <f t="shared" si="208"/>
        <v>3197</v>
      </c>
      <c r="CR101" s="21">
        <f t="shared" si="208"/>
        <v>509</v>
      </c>
      <c r="CS101" s="21">
        <f t="shared" si="208"/>
        <v>611</v>
      </c>
      <c r="CT101" s="21">
        <f t="shared" si="208"/>
        <v>700</v>
      </c>
      <c r="CU101" s="21">
        <f>+CT101+CU99-CU102-132</f>
        <v>568</v>
      </c>
      <c r="CV101" s="21">
        <f t="shared" si="208"/>
        <v>568</v>
      </c>
      <c r="CW101" s="21">
        <f t="shared" si="208"/>
        <v>1008</v>
      </c>
      <c r="CX101" s="21">
        <f t="shared" si="208"/>
        <v>1284</v>
      </c>
      <c r="CY101" s="21">
        <f t="shared" si="208"/>
        <v>1392</v>
      </c>
      <c r="CZ101" s="21">
        <f t="shared" si="208"/>
        <v>1589</v>
      </c>
      <c r="DA101" s="21">
        <f t="shared" si="208"/>
        <v>1707</v>
      </c>
      <c r="DB101" s="21">
        <f t="shared" si="208"/>
        <v>1707</v>
      </c>
      <c r="DC101" s="21">
        <f t="shared" ref="DC101:EH101" si="209">+DB101+DC99-DC102</f>
        <v>1707</v>
      </c>
      <c r="DD101" s="21">
        <f t="shared" si="209"/>
        <v>1707</v>
      </c>
      <c r="DE101" s="21">
        <f t="shared" si="209"/>
        <v>1707</v>
      </c>
      <c r="DF101" s="21">
        <f t="shared" si="209"/>
        <v>1990</v>
      </c>
      <c r="DG101" s="21">
        <f t="shared" si="209"/>
        <v>2579</v>
      </c>
      <c r="DH101" s="21">
        <f t="shared" si="209"/>
        <v>3128</v>
      </c>
      <c r="DI101" s="21">
        <f t="shared" si="209"/>
        <v>3128</v>
      </c>
      <c r="DJ101" s="21">
        <f t="shared" si="209"/>
        <v>1801</v>
      </c>
      <c r="DK101" s="21">
        <f t="shared" si="209"/>
        <v>1801</v>
      </c>
      <c r="DL101" s="21">
        <f t="shared" si="209"/>
        <v>1801</v>
      </c>
      <c r="DM101" s="21">
        <f t="shared" si="209"/>
        <v>457</v>
      </c>
      <c r="DN101" s="21">
        <f t="shared" si="209"/>
        <v>805</v>
      </c>
      <c r="DO101" s="21">
        <f t="shared" si="209"/>
        <v>1790</v>
      </c>
      <c r="DP101" s="21">
        <f t="shared" si="209"/>
        <v>2468</v>
      </c>
      <c r="DQ101" s="21">
        <f t="shared" si="209"/>
        <v>3106</v>
      </c>
      <c r="DR101" s="21">
        <f t="shared" si="209"/>
        <v>3106</v>
      </c>
      <c r="DS101" s="21">
        <f t="shared" si="209"/>
        <v>1762</v>
      </c>
      <c r="DT101" s="21">
        <f t="shared" si="209"/>
        <v>1762</v>
      </c>
      <c r="DU101" s="21">
        <f t="shared" si="209"/>
        <v>1762</v>
      </c>
      <c r="DV101" s="191">
        <f t="shared" si="209"/>
        <v>1762</v>
      </c>
      <c r="DW101" s="22">
        <f t="shared" si="209"/>
        <v>1762</v>
      </c>
      <c r="DX101" s="191">
        <f t="shared" si="209"/>
        <v>1762</v>
      </c>
      <c r="DY101" s="21">
        <f t="shared" si="209"/>
        <v>1762</v>
      </c>
      <c r="DZ101" s="191">
        <f t="shared" si="209"/>
        <v>1762</v>
      </c>
      <c r="EA101" s="22">
        <f t="shared" si="209"/>
        <v>1762</v>
      </c>
      <c r="EB101" s="22">
        <f t="shared" si="209"/>
        <v>1762</v>
      </c>
      <c r="EC101" s="21">
        <f t="shared" si="209"/>
        <v>1762</v>
      </c>
      <c r="ED101" s="21">
        <f t="shared" si="209"/>
        <v>1762</v>
      </c>
      <c r="EE101" s="21">
        <f t="shared" si="209"/>
        <v>1762</v>
      </c>
      <c r="EF101" s="21">
        <f t="shared" si="209"/>
        <v>1762</v>
      </c>
      <c r="EG101" s="21">
        <f t="shared" si="209"/>
        <v>1762</v>
      </c>
      <c r="EH101" s="21">
        <f t="shared" si="209"/>
        <v>1762</v>
      </c>
      <c r="EI101" s="21">
        <f t="shared" ref="EI101:FN101" si="210">+EH101+EI99-EI102</f>
        <v>2314</v>
      </c>
      <c r="EJ101" s="21">
        <f t="shared" si="210"/>
        <v>2866</v>
      </c>
      <c r="EK101" s="21">
        <f t="shared" si="210"/>
        <v>3418</v>
      </c>
      <c r="EL101" s="21">
        <f>+EK101+EL99-EL102</f>
        <v>2626</v>
      </c>
      <c r="EM101" s="21">
        <f t="shared" si="210"/>
        <v>3178</v>
      </c>
      <c r="EN101" s="21">
        <f>+EM101+EN99-EN102</f>
        <v>3730</v>
      </c>
      <c r="EO101" s="21">
        <f t="shared" si="210"/>
        <v>4130</v>
      </c>
      <c r="EP101" s="21">
        <f t="shared" si="210"/>
        <v>4130</v>
      </c>
      <c r="EQ101" s="21">
        <f t="shared" si="210"/>
        <v>4130</v>
      </c>
      <c r="ER101" s="21">
        <f t="shared" si="210"/>
        <v>4130</v>
      </c>
      <c r="ES101" s="21">
        <f t="shared" si="210"/>
        <v>4130</v>
      </c>
      <c r="ET101" s="21">
        <f t="shared" si="210"/>
        <v>4130</v>
      </c>
      <c r="EU101" s="21">
        <f t="shared" si="210"/>
        <v>4130</v>
      </c>
      <c r="EV101" s="21">
        <f t="shared" si="210"/>
        <v>4130</v>
      </c>
      <c r="EW101" s="21">
        <f t="shared" si="210"/>
        <v>4130</v>
      </c>
      <c r="EX101" s="21">
        <f t="shared" si="210"/>
        <v>1442</v>
      </c>
      <c r="EY101" s="21">
        <f t="shared" si="210"/>
        <v>1442</v>
      </c>
      <c r="EZ101" s="21">
        <f t="shared" si="210"/>
        <v>1442</v>
      </c>
      <c r="FA101" s="21">
        <f t="shared" si="210"/>
        <v>1442</v>
      </c>
      <c r="FB101" s="21">
        <f t="shared" si="210"/>
        <v>1442</v>
      </c>
      <c r="FC101" s="21">
        <f t="shared" si="210"/>
        <v>1442</v>
      </c>
      <c r="FD101" s="21">
        <f t="shared" si="210"/>
        <v>1442</v>
      </c>
      <c r="FE101" s="21">
        <f t="shared" si="210"/>
        <v>1442</v>
      </c>
      <c r="FF101" s="21">
        <f t="shared" si="210"/>
        <v>1442</v>
      </c>
      <c r="FG101" s="21">
        <f t="shared" si="210"/>
        <v>1994</v>
      </c>
      <c r="FH101" s="21">
        <f t="shared" si="210"/>
        <v>2546</v>
      </c>
      <c r="FI101" s="21">
        <f t="shared" si="210"/>
        <v>3098</v>
      </c>
      <c r="FJ101" s="21">
        <f t="shared" si="210"/>
        <v>3650</v>
      </c>
      <c r="FK101" s="21">
        <f t="shared" si="210"/>
        <v>4202</v>
      </c>
      <c r="FL101" s="21">
        <f t="shared" si="210"/>
        <v>4754</v>
      </c>
      <c r="FM101" s="21">
        <f t="shared" si="210"/>
        <v>5306</v>
      </c>
      <c r="FN101" s="21">
        <f t="shared" si="210"/>
        <v>5858</v>
      </c>
      <c r="FO101" s="21">
        <f t="shared" ref="FO101:GN101" si="211">+FN101+FO99-FO102</f>
        <v>3722</v>
      </c>
      <c r="FP101" s="21">
        <f t="shared" si="211"/>
        <v>3722</v>
      </c>
      <c r="FQ101" s="21">
        <f t="shared" si="211"/>
        <v>3722</v>
      </c>
      <c r="FR101" s="21">
        <f t="shared" si="211"/>
        <v>3722</v>
      </c>
      <c r="FS101" s="21">
        <f t="shared" si="211"/>
        <v>3722</v>
      </c>
      <c r="FT101" s="21">
        <f t="shared" si="211"/>
        <v>3722</v>
      </c>
      <c r="FU101" s="21">
        <f t="shared" si="211"/>
        <v>3722</v>
      </c>
      <c r="FV101" s="21">
        <f t="shared" si="211"/>
        <v>3722</v>
      </c>
      <c r="FW101" s="21">
        <f t="shared" si="211"/>
        <v>3722</v>
      </c>
      <c r="FX101" s="21">
        <f t="shared" si="211"/>
        <v>3722</v>
      </c>
      <c r="FY101" s="21">
        <f t="shared" si="211"/>
        <v>3722</v>
      </c>
      <c r="FZ101" s="21">
        <f t="shared" si="211"/>
        <v>4274</v>
      </c>
      <c r="GA101" s="21">
        <f t="shared" si="211"/>
        <v>4826</v>
      </c>
      <c r="GB101" s="21">
        <f t="shared" si="211"/>
        <v>2690</v>
      </c>
      <c r="GC101" s="21">
        <f t="shared" si="211"/>
        <v>3242</v>
      </c>
      <c r="GD101" s="21">
        <f t="shared" si="211"/>
        <v>3794</v>
      </c>
      <c r="GE101" s="21">
        <f t="shared" si="211"/>
        <v>4346</v>
      </c>
      <c r="GF101" s="21">
        <f t="shared" si="211"/>
        <v>4898</v>
      </c>
      <c r="GG101" s="21">
        <f t="shared" si="211"/>
        <v>4898</v>
      </c>
      <c r="GH101" s="21">
        <f t="shared" si="211"/>
        <v>4898</v>
      </c>
      <c r="GI101" s="21">
        <f t="shared" si="211"/>
        <v>4898</v>
      </c>
      <c r="GJ101" s="21">
        <f t="shared" si="211"/>
        <v>4898</v>
      </c>
      <c r="GK101" s="21">
        <f t="shared" si="211"/>
        <v>4898</v>
      </c>
      <c r="GL101" s="21">
        <f t="shared" si="211"/>
        <v>4898</v>
      </c>
      <c r="GM101" s="21">
        <f t="shared" si="211"/>
        <v>4898</v>
      </c>
      <c r="GN101" s="21">
        <f t="shared" si="211"/>
        <v>4898</v>
      </c>
    </row>
    <row r="102" spans="1:196" s="5" customFormat="1" ht="15.95" hidden="1" customHeight="1" thickBot="1">
      <c r="A102" s="23"/>
      <c r="B102" s="228"/>
      <c r="C102" s="249" t="s">
        <v>17</v>
      </c>
      <c r="D102" s="249"/>
      <c r="E102" s="85"/>
      <c r="F102" s="85"/>
      <c r="G102" s="85"/>
      <c r="H102" s="85"/>
      <c r="I102" s="85"/>
      <c r="J102" s="85"/>
      <c r="K102" s="30"/>
      <c r="L102" s="34"/>
      <c r="M102" s="33"/>
      <c r="N102" s="33"/>
      <c r="O102" s="33"/>
      <c r="P102" s="47">
        <v>1344</v>
      </c>
      <c r="Q102" s="33"/>
      <c r="R102" s="33"/>
      <c r="S102" s="33"/>
      <c r="T102" s="33"/>
      <c r="U102" s="33"/>
      <c r="V102" s="33"/>
      <c r="W102" s="96"/>
      <c r="X102" s="33"/>
      <c r="Y102" s="114">
        <v>2304</v>
      </c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46">
        <v>1344</v>
      </c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46">
        <v>1344</v>
      </c>
      <c r="CI102" s="33"/>
      <c r="CJ102" s="33"/>
      <c r="CK102" s="33"/>
      <c r="CL102" s="33"/>
      <c r="CM102" s="33"/>
      <c r="CN102" s="33"/>
      <c r="CO102" s="33"/>
      <c r="CP102" s="33"/>
      <c r="CQ102" s="33"/>
      <c r="CR102" s="46">
        <v>2688</v>
      </c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96"/>
      <c r="DH102" s="33"/>
      <c r="DI102" s="33"/>
      <c r="DJ102" s="113">
        <v>1344</v>
      </c>
      <c r="DK102" s="33"/>
      <c r="DL102" s="33"/>
      <c r="DM102" s="46">
        <v>1344</v>
      </c>
      <c r="DN102" s="33"/>
      <c r="DO102" s="33"/>
      <c r="DP102" s="33"/>
      <c r="DQ102" s="33"/>
      <c r="DR102" s="33"/>
      <c r="DS102" s="211">
        <v>1344</v>
      </c>
      <c r="DT102" s="33"/>
      <c r="DU102" s="33"/>
      <c r="DV102" s="200"/>
      <c r="DW102" s="34"/>
      <c r="DX102" s="200"/>
      <c r="DY102" s="33"/>
      <c r="DZ102" s="200"/>
      <c r="EA102" s="34"/>
      <c r="EB102" s="34"/>
      <c r="EC102" s="33"/>
      <c r="ED102" s="33"/>
      <c r="EE102" s="96"/>
      <c r="EF102" s="33"/>
      <c r="EG102" s="33"/>
      <c r="EH102" s="33"/>
      <c r="EI102" s="33"/>
      <c r="EJ102" s="33"/>
      <c r="EK102" s="33"/>
      <c r="EL102" s="113">
        <v>1344</v>
      </c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113">
        <v>2688</v>
      </c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46">
        <v>2688</v>
      </c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46">
        <v>2688</v>
      </c>
      <c r="GC102" s="33"/>
      <c r="GD102" s="33"/>
      <c r="GE102" s="33"/>
      <c r="GF102" s="33"/>
      <c r="GG102" s="33"/>
      <c r="GH102" s="33"/>
      <c r="GI102" s="33"/>
      <c r="GJ102" s="33"/>
      <c r="GK102" s="33"/>
      <c r="GL102" s="33"/>
      <c r="GM102" s="33"/>
      <c r="GN102" s="33"/>
    </row>
    <row r="103" spans="1:196" ht="16.5" thickTop="1"/>
    <row r="105" spans="1:196">
      <c r="BC105" s="135"/>
      <c r="CR105" s="126"/>
    </row>
    <row r="106" spans="1:196">
      <c r="BC106" s="135"/>
      <c r="CS106" s="135"/>
    </row>
    <row r="107" spans="1:196">
      <c r="BC107" s="135"/>
      <c r="CS107" s="135"/>
    </row>
    <row r="108" spans="1:196">
      <c r="BC108" s="135"/>
      <c r="CR108" s="126"/>
      <c r="CS108" s="135"/>
    </row>
    <row r="109" spans="1:196">
      <c r="BC109" s="135"/>
      <c r="CS109" s="170"/>
    </row>
    <row r="110" spans="1:196">
      <c r="BC110" s="135"/>
      <c r="CS110" s="135"/>
    </row>
    <row r="111" spans="1:196">
      <c r="BC111" s="135"/>
      <c r="CS111" s="135"/>
    </row>
    <row r="112" spans="1:196">
      <c r="BC112" s="135"/>
      <c r="CS112" s="135"/>
    </row>
    <row r="113" spans="55:103">
      <c r="BC113" s="135"/>
      <c r="CS113" s="135"/>
      <c r="CU113" s="135"/>
      <c r="CV113" s="135"/>
      <c r="CW113" s="135"/>
      <c r="CX113" s="135"/>
      <c r="CY113" s="135"/>
    </row>
    <row r="114" spans="55:103">
      <c r="BC114" s="135"/>
      <c r="CS114" s="135"/>
      <c r="CU114" s="135"/>
      <c r="CV114" s="135"/>
      <c r="CW114" s="135"/>
      <c r="CX114" s="135"/>
      <c r="CY114" s="135"/>
    </row>
    <row r="115" spans="55:103">
      <c r="BC115" s="135"/>
      <c r="CS115" s="135"/>
      <c r="CU115" s="135"/>
      <c r="CV115" s="135"/>
      <c r="CW115" s="135"/>
      <c r="CX115" s="135"/>
      <c r="CY115" s="135"/>
    </row>
    <row r="116" spans="55:103">
      <c r="BC116" s="135"/>
      <c r="CS116" s="135"/>
      <c r="CU116" s="135"/>
      <c r="CV116" s="135"/>
      <c r="CW116" s="135"/>
      <c r="CX116" s="135"/>
      <c r="CY116" s="135"/>
    </row>
    <row r="117" spans="55:103">
      <c r="BC117" s="135"/>
      <c r="CS117" s="135"/>
      <c r="CU117" s="135"/>
      <c r="CV117" s="135"/>
      <c r="CW117" s="135"/>
      <c r="CX117" s="135"/>
      <c r="CY117" s="135"/>
    </row>
    <row r="118" spans="55:103">
      <c r="BC118" s="135"/>
      <c r="CS118" s="135"/>
    </row>
    <row r="119" spans="55:103">
      <c r="BC119" s="135"/>
      <c r="CS119" s="135"/>
    </row>
    <row r="120" spans="55:103">
      <c r="BC120" s="135"/>
    </row>
    <row r="121" spans="55:103">
      <c r="BC121" s="135"/>
    </row>
    <row r="122" spans="55:103">
      <c r="BC122" s="135"/>
    </row>
    <row r="123" spans="55:103">
      <c r="BC123" s="135"/>
    </row>
    <row r="124" spans="55:103">
      <c r="BC124" s="135"/>
    </row>
    <row r="125" spans="55:103">
      <c r="BC125" s="135"/>
    </row>
  </sheetData>
  <mergeCells count="56">
    <mergeCell ref="B85:B93"/>
    <mergeCell ref="C85:C90"/>
    <mergeCell ref="C91:C92"/>
    <mergeCell ref="C93:D93"/>
    <mergeCell ref="B94:B102"/>
    <mergeCell ref="C94:C99"/>
    <mergeCell ref="C100:C101"/>
    <mergeCell ref="C102:D102"/>
    <mergeCell ref="B63:B74"/>
    <mergeCell ref="C63:C69"/>
    <mergeCell ref="C70:C71"/>
    <mergeCell ref="C72:D72"/>
    <mergeCell ref="C74:D74"/>
    <mergeCell ref="C73:D73"/>
    <mergeCell ref="B75:B84"/>
    <mergeCell ref="C75:C79"/>
    <mergeCell ref="C80:C81"/>
    <mergeCell ref="C82:D82"/>
    <mergeCell ref="C84:D84"/>
    <mergeCell ref="C83:D83"/>
    <mergeCell ref="B40:B53"/>
    <mergeCell ref="C40:C49"/>
    <mergeCell ref="C50:C51"/>
    <mergeCell ref="C52:D52"/>
    <mergeCell ref="C53:D53"/>
    <mergeCell ref="B54:B62"/>
    <mergeCell ref="C54:C58"/>
    <mergeCell ref="C59:C60"/>
    <mergeCell ref="C61:D61"/>
    <mergeCell ref="C62:D62"/>
    <mergeCell ref="B20:B28"/>
    <mergeCell ref="C20:C24"/>
    <mergeCell ref="C25:C26"/>
    <mergeCell ref="C28:D28"/>
    <mergeCell ref="B29:B39"/>
    <mergeCell ref="C29:C35"/>
    <mergeCell ref="C36:C37"/>
    <mergeCell ref="C39:D39"/>
    <mergeCell ref="C27:D27"/>
    <mergeCell ref="C38:D38"/>
    <mergeCell ref="B6:B19"/>
    <mergeCell ref="C6:C13"/>
    <mergeCell ref="C14:C15"/>
    <mergeCell ref="C16:D16"/>
    <mergeCell ref="C18:D18"/>
    <mergeCell ref="C19:D19"/>
    <mergeCell ref="C17:D17"/>
    <mergeCell ref="B2:K3"/>
    <mergeCell ref="B4:B5"/>
    <mergeCell ref="C4:D5"/>
    <mergeCell ref="E4:E5"/>
    <mergeCell ref="F4:F5"/>
    <mergeCell ref="G4:G5"/>
    <mergeCell ref="H4:H5"/>
    <mergeCell ref="I4:I5"/>
    <mergeCell ref="K4:K5"/>
  </mergeCells>
  <conditionalFormatting sqref="K4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S4">
    <cfRule type="cellIs" dxfId="37" priority="174" operator="equal">
      <formula>"sun"</formula>
    </cfRule>
  </conditionalFormatting>
  <conditionalFormatting sqref="T4:BS4">
    <cfRule type="cellIs" dxfId="36" priority="73" operator="equal">
      <formula>"sun"</formula>
    </cfRule>
  </conditionalFormatting>
  <conditionalFormatting sqref="T4:BS4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4:BZ4">
    <cfRule type="cellIs" dxfId="35" priority="71" operator="equal">
      <formula>"sun"</formula>
    </cfRule>
  </conditionalFormatting>
  <conditionalFormatting sqref="BT4:BZ4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4:CG4">
    <cfRule type="cellIs" dxfId="34" priority="69" operator="equal">
      <formula>"sun"</formula>
    </cfRule>
  </conditionalFormatting>
  <conditionalFormatting sqref="CA4:CG4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4:CN4">
    <cfRule type="cellIs" dxfId="33" priority="67" operator="equal">
      <formula>"sun"</formula>
    </cfRule>
  </conditionalFormatting>
  <conditionalFormatting sqref="CH4:CN4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O4:CU4">
    <cfRule type="cellIs" dxfId="32" priority="65" operator="equal">
      <formula>"sun"</formula>
    </cfRule>
  </conditionalFormatting>
  <conditionalFormatting sqref="CO4:CU4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V4:DB4">
    <cfRule type="cellIs" dxfId="31" priority="63" operator="equal">
      <formula>"sun"</formula>
    </cfRule>
  </conditionalFormatting>
  <conditionalFormatting sqref="CV4:DB4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C4:DI4">
    <cfRule type="cellIs" dxfId="30" priority="61" operator="equal">
      <formula>"sun"</formula>
    </cfRule>
  </conditionalFormatting>
  <conditionalFormatting sqref="DC4:DI4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J4:DP4">
    <cfRule type="cellIs" dxfId="29" priority="59" operator="equal">
      <formula>"sun"</formula>
    </cfRule>
  </conditionalFormatting>
  <conditionalFormatting sqref="DJ4:DP4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Q4:DU4 DW4">
    <cfRule type="cellIs" dxfId="28" priority="57" operator="equal">
      <formula>"sun"</formula>
    </cfRule>
  </conditionalFormatting>
  <conditionalFormatting sqref="DQ4:DU4 DW4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X4:ED4">
    <cfRule type="cellIs" dxfId="27" priority="55" operator="equal">
      <formula>"sun"</formula>
    </cfRule>
  </conditionalFormatting>
  <conditionalFormatting sqref="DX4:ED4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V4">
    <cfRule type="cellIs" dxfId="26" priority="53" operator="equal">
      <formula>"sun"</formula>
    </cfRule>
  </conditionalFormatting>
  <conditionalFormatting sqref="DV4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E4:EI4">
    <cfRule type="cellIs" dxfId="25" priority="51" operator="equal">
      <formula>"sun"</formula>
    </cfRule>
  </conditionalFormatting>
  <conditionalFormatting sqref="EE4:EI4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J4">
    <cfRule type="cellIs" dxfId="24" priority="49" operator="equal">
      <formula>"sun"</formula>
    </cfRule>
  </conditionalFormatting>
  <conditionalFormatting sqref="EJ4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K4">
    <cfRule type="cellIs" dxfId="23" priority="47" operator="equal">
      <formula>"sun"</formula>
    </cfRule>
  </conditionalFormatting>
  <conditionalFormatting sqref="EK4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L4:EP4">
    <cfRule type="cellIs" dxfId="22" priority="45" operator="equal">
      <formula>"sun"</formula>
    </cfRule>
  </conditionalFormatting>
  <conditionalFormatting sqref="EL4:EP4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Q4">
    <cfRule type="cellIs" dxfId="21" priority="43" operator="equal">
      <formula>"sun"</formula>
    </cfRule>
  </conditionalFormatting>
  <conditionalFormatting sqref="EQ4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R4">
    <cfRule type="cellIs" dxfId="20" priority="41" operator="equal">
      <formula>"sun"</formula>
    </cfRule>
  </conditionalFormatting>
  <conditionalFormatting sqref="ER4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S4:EW4">
    <cfRule type="cellIs" dxfId="19" priority="39" operator="equal">
      <formula>"sun"</formula>
    </cfRule>
  </conditionalFormatting>
  <conditionalFormatting sqref="ES4:EW4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X4">
    <cfRule type="cellIs" dxfId="18" priority="37" operator="equal">
      <formula>"sun"</formula>
    </cfRule>
  </conditionalFormatting>
  <conditionalFormatting sqref="EX4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Y4">
    <cfRule type="cellIs" dxfId="17" priority="35" operator="equal">
      <formula>"sun"</formula>
    </cfRule>
  </conditionalFormatting>
  <conditionalFormatting sqref="EY4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Z4:FD4">
    <cfRule type="cellIs" dxfId="16" priority="33" operator="equal">
      <formula>"sun"</formula>
    </cfRule>
  </conditionalFormatting>
  <conditionalFormatting sqref="EZ4:FD4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E4">
    <cfRule type="cellIs" dxfId="15" priority="31" operator="equal">
      <formula>"sun"</formula>
    </cfRule>
  </conditionalFormatting>
  <conditionalFormatting sqref="FE4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F4">
    <cfRule type="cellIs" dxfId="14" priority="29" operator="equal">
      <formula>"sun"</formula>
    </cfRule>
  </conditionalFormatting>
  <conditionalFormatting sqref="FF4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G4:FK4">
    <cfRule type="cellIs" dxfId="13" priority="27" operator="equal">
      <formula>"sun"</formula>
    </cfRule>
  </conditionalFormatting>
  <conditionalFormatting sqref="FG4:FK4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L4">
    <cfRule type="cellIs" dxfId="12" priority="25" operator="equal">
      <formula>"sun"</formula>
    </cfRule>
  </conditionalFormatting>
  <conditionalFormatting sqref="FL4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M4">
    <cfRule type="cellIs" dxfId="11" priority="23" operator="equal">
      <formula>"sun"</formula>
    </cfRule>
  </conditionalFormatting>
  <conditionalFormatting sqref="FM4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N4:FR4">
    <cfRule type="cellIs" dxfId="10" priority="21" operator="equal">
      <formula>"sun"</formula>
    </cfRule>
  </conditionalFormatting>
  <conditionalFormatting sqref="FN4:FR4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S4">
    <cfRule type="cellIs" dxfId="9" priority="19" operator="equal">
      <formula>"sun"</formula>
    </cfRule>
  </conditionalFormatting>
  <conditionalFormatting sqref="FS4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T4">
    <cfRule type="cellIs" dxfId="8" priority="17" operator="equal">
      <formula>"sun"</formula>
    </cfRule>
  </conditionalFormatting>
  <conditionalFormatting sqref="FT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U4:FY4">
    <cfRule type="cellIs" dxfId="7" priority="15" operator="equal">
      <formula>"sun"</formula>
    </cfRule>
  </conditionalFormatting>
  <conditionalFormatting sqref="FU4:FY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Z4">
    <cfRule type="cellIs" dxfId="6" priority="13" operator="equal">
      <formula>"sun"</formula>
    </cfRule>
  </conditionalFormatting>
  <conditionalFormatting sqref="FZ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A4">
    <cfRule type="cellIs" dxfId="5" priority="11" operator="equal">
      <formula>"sun"</formula>
    </cfRule>
  </conditionalFormatting>
  <conditionalFormatting sqref="GA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B4:GF4">
    <cfRule type="cellIs" dxfId="4" priority="9" operator="equal">
      <formula>"sun"</formula>
    </cfRule>
  </conditionalFormatting>
  <conditionalFormatting sqref="GB4:GF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G4">
    <cfRule type="cellIs" dxfId="3" priority="7" operator="equal">
      <formula>"sun"</formula>
    </cfRule>
  </conditionalFormatting>
  <conditionalFormatting sqref="GG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H4">
    <cfRule type="cellIs" dxfId="2" priority="5" operator="equal">
      <formula>"sun"</formula>
    </cfRule>
  </conditionalFormatting>
  <conditionalFormatting sqref="GH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I4:GM4">
    <cfRule type="cellIs" dxfId="1" priority="3" operator="equal">
      <formula>"sun"</formula>
    </cfRule>
  </conditionalFormatting>
  <conditionalFormatting sqref="GI4:GM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N4">
    <cfRule type="cellIs" dxfId="0" priority="1" operator="equal">
      <formula>"sun"</formula>
    </cfRule>
  </conditionalFormatting>
  <conditionalFormatting sqref="GN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S4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8" scale="45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QF35"/>
  <sheetViews>
    <sheetView topLeftCell="C1" workbookViewId="0">
      <selection activeCell="QB17" sqref="QB17"/>
    </sheetView>
  </sheetViews>
  <sheetFormatPr defaultRowHeight="15"/>
  <cols>
    <col min="1" max="1" width="12.42578125" style="48" customWidth="1"/>
    <col min="2" max="2" width="21.140625" style="48" customWidth="1"/>
    <col min="3" max="3" width="16.140625" style="48" customWidth="1"/>
    <col min="4" max="4" width="9.85546875" style="48" hidden="1" customWidth="1"/>
    <col min="5" max="403" width="8.28515625" style="48" hidden="1" customWidth="1"/>
    <col min="404" max="404" width="8.42578125" style="48" hidden="1" customWidth="1"/>
    <col min="405" max="410" width="8.28515625" style="48" hidden="1" customWidth="1"/>
    <col min="411" max="411" width="8.42578125" style="48" hidden="1" customWidth="1"/>
    <col min="412" max="417" width="8.28515625" style="48" hidden="1" customWidth="1"/>
    <col min="418" max="418" width="8.42578125" style="48" hidden="1" customWidth="1"/>
    <col min="419" max="420" width="8.28515625" style="48" hidden="1" customWidth="1"/>
    <col min="421" max="424" width="8.28515625" style="48" customWidth="1"/>
    <col min="425" max="425" width="8.42578125" style="48" customWidth="1"/>
    <col min="426" max="431" width="8.28515625" style="48" customWidth="1"/>
    <col min="432" max="432" width="8.42578125" style="48" customWidth="1"/>
    <col min="433" max="438" width="8.28515625" style="48" customWidth="1"/>
    <col min="439" max="439" width="8.42578125" style="48" customWidth="1"/>
    <col min="440" max="445" width="8.28515625" style="48" customWidth="1"/>
    <col min="446" max="446" width="8.42578125" style="48" customWidth="1"/>
    <col min="447" max="448" width="8.28515625" style="48" customWidth="1"/>
    <col min="449" max="16384" width="9.140625" style="48"/>
  </cols>
  <sheetData>
    <row r="2" spans="1:448" ht="25.5" hidden="1" customHeight="1" thickBot="1">
      <c r="A2" s="250" t="s">
        <v>87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251"/>
      <c r="AN2" s="251"/>
      <c r="AO2" s="251"/>
      <c r="AP2" s="251"/>
      <c r="AQ2" s="251"/>
      <c r="AR2" s="251"/>
      <c r="AS2" s="251"/>
      <c r="AT2" s="251"/>
      <c r="AU2" s="251"/>
      <c r="AV2" s="251"/>
      <c r="AW2" s="251"/>
      <c r="AX2" s="251"/>
      <c r="AY2" s="251"/>
      <c r="AZ2" s="251"/>
      <c r="BA2" s="251"/>
      <c r="BB2" s="251"/>
      <c r="BC2" s="251"/>
      <c r="BD2" s="251"/>
      <c r="BE2" s="251"/>
      <c r="BF2" s="251"/>
      <c r="BG2" s="251"/>
      <c r="BH2" s="251"/>
      <c r="BI2" s="251"/>
      <c r="BJ2" s="251"/>
      <c r="BK2" s="251"/>
      <c r="BL2" s="251"/>
      <c r="BM2" s="251"/>
      <c r="BN2" s="251"/>
      <c r="BO2" s="251"/>
      <c r="BP2" s="251"/>
      <c r="BQ2" s="251"/>
      <c r="BR2" s="251"/>
      <c r="BS2" s="251"/>
      <c r="BT2" s="251"/>
      <c r="BU2" s="251"/>
      <c r="BV2" s="251"/>
      <c r="BW2" s="251"/>
      <c r="BX2" s="251"/>
      <c r="BY2" s="251"/>
      <c r="BZ2" s="251"/>
      <c r="CA2" s="251"/>
      <c r="CB2" s="251"/>
      <c r="CC2" s="251"/>
      <c r="CD2" s="251"/>
      <c r="CE2" s="251"/>
      <c r="CF2" s="251"/>
      <c r="CG2" s="251"/>
      <c r="CH2" s="251"/>
      <c r="CI2" s="251"/>
      <c r="CJ2" s="251"/>
      <c r="CK2" s="251"/>
      <c r="CL2" s="251"/>
      <c r="CM2" s="251"/>
      <c r="CN2" s="251"/>
      <c r="CO2" s="251"/>
      <c r="CP2" s="251"/>
      <c r="CQ2" s="251"/>
      <c r="CR2" s="251"/>
      <c r="CS2" s="251"/>
      <c r="CT2" s="251"/>
      <c r="CU2" s="251"/>
      <c r="CV2" s="251"/>
      <c r="CW2" s="251"/>
      <c r="CX2" s="251"/>
      <c r="CY2" s="251"/>
      <c r="CZ2" s="251"/>
      <c r="DA2" s="251"/>
      <c r="DB2" s="251"/>
      <c r="DC2" s="251"/>
      <c r="DD2" s="251"/>
      <c r="DE2" s="251"/>
      <c r="DF2" s="251"/>
      <c r="DG2" s="251"/>
      <c r="DH2" s="251"/>
      <c r="DI2" s="251"/>
      <c r="DJ2" s="251"/>
      <c r="DK2" s="251"/>
      <c r="DL2" s="251"/>
      <c r="DM2" s="251"/>
      <c r="DN2" s="251"/>
      <c r="DO2" s="251"/>
      <c r="DP2" s="251"/>
      <c r="DQ2" s="251"/>
      <c r="DR2" s="251"/>
      <c r="DS2" s="251"/>
      <c r="DT2" s="251"/>
      <c r="DU2" s="251"/>
      <c r="DV2" s="251"/>
      <c r="DW2" s="251"/>
      <c r="DX2" s="251"/>
      <c r="DY2" s="251"/>
      <c r="DZ2" s="251"/>
      <c r="EA2" s="251"/>
      <c r="EB2" s="251"/>
      <c r="EC2" s="251"/>
      <c r="ED2" s="251"/>
      <c r="EE2" s="251"/>
      <c r="EF2" s="251"/>
      <c r="EG2" s="251"/>
      <c r="EH2" s="251"/>
      <c r="EI2" s="251"/>
      <c r="EJ2" s="251"/>
      <c r="EK2" s="251"/>
      <c r="EL2" s="251"/>
      <c r="EM2" s="251"/>
      <c r="EN2" s="251"/>
      <c r="EO2" s="251"/>
      <c r="EP2" s="251"/>
      <c r="EQ2" s="251"/>
      <c r="ER2" s="251"/>
      <c r="ES2" s="251"/>
      <c r="ET2" s="251"/>
      <c r="EU2" s="251"/>
      <c r="EV2" s="251"/>
      <c r="EW2" s="251"/>
      <c r="EX2" s="251"/>
      <c r="EY2" s="251"/>
      <c r="EZ2" s="251"/>
      <c r="FA2" s="251"/>
      <c r="FB2" s="251"/>
      <c r="FC2" s="251"/>
      <c r="FD2" s="251"/>
      <c r="FE2" s="251"/>
      <c r="FF2" s="251"/>
      <c r="FG2" s="251"/>
      <c r="FH2" s="251"/>
      <c r="FI2" s="251"/>
      <c r="FJ2" s="251"/>
      <c r="FK2" s="251"/>
      <c r="FL2" s="251"/>
      <c r="FM2" s="251"/>
      <c r="FN2" s="251"/>
      <c r="FO2" s="251"/>
      <c r="FP2" s="251"/>
      <c r="FQ2" s="251"/>
      <c r="FR2" s="251"/>
      <c r="FS2" s="251"/>
      <c r="FT2" s="251"/>
      <c r="FU2" s="251"/>
      <c r="FV2" s="251"/>
      <c r="FW2" s="251"/>
      <c r="FX2" s="251"/>
      <c r="FY2" s="251"/>
      <c r="FZ2" s="251"/>
      <c r="GA2" s="251"/>
      <c r="GB2" s="251"/>
      <c r="GC2" s="251"/>
      <c r="GD2" s="251"/>
      <c r="GE2" s="251"/>
      <c r="GF2" s="251"/>
      <c r="GG2" s="251"/>
      <c r="GH2" s="251"/>
      <c r="GI2" s="251"/>
      <c r="GJ2" s="251"/>
      <c r="GK2" s="251"/>
      <c r="GL2" s="251"/>
      <c r="GM2" s="251"/>
      <c r="GN2" s="251"/>
      <c r="GO2" s="251"/>
      <c r="GP2" s="251"/>
      <c r="GQ2" s="251"/>
      <c r="GR2" s="251"/>
      <c r="GS2" s="251"/>
      <c r="GT2" s="251"/>
      <c r="GU2" s="251"/>
      <c r="GV2" s="251"/>
      <c r="GW2" s="251"/>
      <c r="GX2" s="251"/>
      <c r="GY2" s="251"/>
      <c r="GZ2" s="251"/>
      <c r="HA2" s="251"/>
      <c r="HB2" s="251"/>
      <c r="HC2" s="251"/>
      <c r="HD2" s="251"/>
      <c r="HE2" s="251"/>
      <c r="HF2" s="251"/>
      <c r="HG2" s="251"/>
      <c r="HH2" s="251"/>
      <c r="HI2" s="251"/>
      <c r="HJ2" s="251"/>
      <c r="HK2" s="251"/>
      <c r="HL2" s="251"/>
      <c r="HM2" s="251"/>
      <c r="HN2" s="251"/>
      <c r="HO2" s="251"/>
      <c r="HP2" s="251"/>
      <c r="HQ2" s="251"/>
      <c r="HR2" s="251"/>
      <c r="HS2" s="251"/>
      <c r="HT2" s="251"/>
      <c r="HU2" s="251"/>
      <c r="HV2" s="251"/>
      <c r="HW2" s="251"/>
      <c r="HX2" s="251"/>
      <c r="HY2" s="251"/>
      <c r="HZ2" s="251"/>
      <c r="IA2" s="251"/>
      <c r="IB2" s="251"/>
      <c r="IC2" s="251"/>
      <c r="ID2" s="251"/>
      <c r="IE2" s="251"/>
      <c r="IF2" s="251"/>
      <c r="IG2" s="251"/>
      <c r="IH2" s="251"/>
      <c r="II2" s="251"/>
      <c r="IJ2" s="251"/>
      <c r="IK2" s="251"/>
    </row>
    <row r="3" spans="1:448" ht="21" hidden="1" customHeight="1">
      <c r="A3" s="252" t="s">
        <v>48</v>
      </c>
      <c r="B3" s="255" t="s">
        <v>0</v>
      </c>
      <c r="C3" s="257" t="s">
        <v>49</v>
      </c>
      <c r="D3" s="257" t="s">
        <v>50</v>
      </c>
      <c r="E3" s="49" t="s">
        <v>51</v>
      </c>
      <c r="F3" s="49" t="s">
        <v>52</v>
      </c>
      <c r="G3" s="50" t="s">
        <v>53</v>
      </c>
      <c r="H3" s="49" t="s">
        <v>54</v>
      </c>
      <c r="I3" s="49" t="s">
        <v>55</v>
      </c>
      <c r="J3" s="49" t="s">
        <v>56</v>
      </c>
      <c r="K3" s="49" t="s">
        <v>57</v>
      </c>
      <c r="L3" s="49" t="s">
        <v>51</v>
      </c>
      <c r="M3" s="49" t="s">
        <v>52</v>
      </c>
      <c r="N3" s="50" t="s">
        <v>53</v>
      </c>
      <c r="O3" s="49" t="s">
        <v>54</v>
      </c>
      <c r="P3" s="49" t="s">
        <v>55</v>
      </c>
      <c r="Q3" s="49" t="s">
        <v>56</v>
      </c>
      <c r="R3" s="49" t="s">
        <v>57</v>
      </c>
      <c r="S3" s="49" t="s">
        <v>51</v>
      </c>
      <c r="T3" s="49" t="s">
        <v>52</v>
      </c>
      <c r="U3" s="50" t="s">
        <v>53</v>
      </c>
      <c r="V3" s="49" t="s">
        <v>54</v>
      </c>
      <c r="W3" s="49" t="s">
        <v>55</v>
      </c>
      <c r="X3" s="49" t="s">
        <v>56</v>
      </c>
      <c r="Y3" s="49" t="s">
        <v>57</v>
      </c>
      <c r="Z3" s="49" t="s">
        <v>51</v>
      </c>
      <c r="AA3" s="49" t="s">
        <v>52</v>
      </c>
      <c r="AB3" s="50" t="s">
        <v>53</v>
      </c>
      <c r="AC3" s="49" t="s">
        <v>54</v>
      </c>
      <c r="AD3" s="49" t="s">
        <v>55</v>
      </c>
      <c r="AE3" s="49" t="s">
        <v>56</v>
      </c>
      <c r="AF3" s="49" t="s">
        <v>57</v>
      </c>
      <c r="AG3" s="49" t="s">
        <v>51</v>
      </c>
      <c r="AH3" s="49" t="s">
        <v>52</v>
      </c>
      <c r="AI3" s="50" t="s">
        <v>53</v>
      </c>
      <c r="AJ3" s="49" t="s">
        <v>54</v>
      </c>
      <c r="AK3" s="49" t="s">
        <v>55</v>
      </c>
      <c r="AL3" s="49" t="s">
        <v>56</v>
      </c>
      <c r="AM3" s="49" t="s">
        <v>57</v>
      </c>
      <c r="AN3" s="49" t="s">
        <v>51</v>
      </c>
      <c r="AO3" s="49" t="s">
        <v>52</v>
      </c>
      <c r="AP3" s="50" t="s">
        <v>53</v>
      </c>
      <c r="AQ3" s="49" t="s">
        <v>54</v>
      </c>
      <c r="AR3" s="49" t="s">
        <v>55</v>
      </c>
      <c r="AS3" s="49" t="s">
        <v>56</v>
      </c>
      <c r="AT3" s="49" t="s">
        <v>57</v>
      </c>
      <c r="AU3" s="49" t="s">
        <v>51</v>
      </c>
      <c r="AV3" s="49" t="s">
        <v>52</v>
      </c>
      <c r="AW3" s="50" t="s">
        <v>53</v>
      </c>
      <c r="AX3" s="49" t="s">
        <v>54</v>
      </c>
      <c r="AY3" s="49" t="s">
        <v>55</v>
      </c>
      <c r="AZ3" s="49" t="s">
        <v>56</v>
      </c>
      <c r="BA3" s="49" t="s">
        <v>57</v>
      </c>
      <c r="BB3" s="49" t="s">
        <v>51</v>
      </c>
      <c r="BC3" s="49" t="s">
        <v>52</v>
      </c>
      <c r="BD3" s="50" t="s">
        <v>53</v>
      </c>
      <c r="BE3" s="49" t="s">
        <v>54</v>
      </c>
      <c r="BF3" s="49" t="s">
        <v>55</v>
      </c>
      <c r="BG3" s="49" t="s">
        <v>56</v>
      </c>
      <c r="BH3" s="49" t="s">
        <v>57</v>
      </c>
      <c r="BI3" s="49" t="s">
        <v>51</v>
      </c>
      <c r="BJ3" s="49" t="s">
        <v>52</v>
      </c>
      <c r="BK3" s="50" t="s">
        <v>53</v>
      </c>
      <c r="BL3" s="50" t="s">
        <v>54</v>
      </c>
      <c r="BM3" s="49" t="s">
        <v>55</v>
      </c>
      <c r="BN3" s="49" t="s">
        <v>56</v>
      </c>
      <c r="BO3" s="49" t="s">
        <v>57</v>
      </c>
      <c r="BP3" s="49" t="s">
        <v>51</v>
      </c>
      <c r="BQ3" s="49" t="s">
        <v>52</v>
      </c>
      <c r="BR3" s="50" t="s">
        <v>53</v>
      </c>
      <c r="BS3" s="49" t="s">
        <v>54</v>
      </c>
      <c r="BT3" s="49" t="s">
        <v>55</v>
      </c>
      <c r="BU3" s="49" t="s">
        <v>56</v>
      </c>
      <c r="BV3" s="49" t="s">
        <v>57</v>
      </c>
      <c r="BW3" s="49" t="s">
        <v>51</v>
      </c>
      <c r="BX3" s="49" t="s">
        <v>52</v>
      </c>
      <c r="BY3" s="50" t="s">
        <v>53</v>
      </c>
      <c r="BZ3" s="95" t="s">
        <v>54</v>
      </c>
      <c r="CA3" s="95" t="s">
        <v>55</v>
      </c>
      <c r="CB3" s="95" t="s">
        <v>56</v>
      </c>
      <c r="CC3" s="95" t="s">
        <v>57</v>
      </c>
      <c r="CD3" s="95" t="s">
        <v>51</v>
      </c>
      <c r="CE3" s="95" t="s">
        <v>52</v>
      </c>
      <c r="CF3" s="50" t="s">
        <v>53</v>
      </c>
      <c r="CG3" s="95" t="s">
        <v>54</v>
      </c>
      <c r="CH3" s="95" t="s">
        <v>55</v>
      </c>
      <c r="CI3" s="95" t="s">
        <v>56</v>
      </c>
      <c r="CJ3" s="95" t="s">
        <v>57</v>
      </c>
      <c r="CK3" s="95" t="s">
        <v>51</v>
      </c>
      <c r="CL3" s="95" t="s">
        <v>52</v>
      </c>
      <c r="CM3" s="50" t="s">
        <v>53</v>
      </c>
      <c r="CN3" s="95" t="s">
        <v>54</v>
      </c>
      <c r="CO3" s="95" t="s">
        <v>55</v>
      </c>
      <c r="CP3" s="95" t="s">
        <v>56</v>
      </c>
      <c r="CQ3" s="95" t="s">
        <v>57</v>
      </c>
      <c r="CR3" s="95" t="s">
        <v>51</v>
      </c>
      <c r="CS3" s="95" t="s">
        <v>52</v>
      </c>
      <c r="CT3" s="50" t="s">
        <v>53</v>
      </c>
      <c r="CU3" s="95" t="s">
        <v>54</v>
      </c>
      <c r="CV3" s="95" t="s">
        <v>55</v>
      </c>
      <c r="CW3" s="95" t="s">
        <v>56</v>
      </c>
      <c r="CX3" s="95" t="s">
        <v>57</v>
      </c>
      <c r="CY3" s="95" t="s">
        <v>51</v>
      </c>
      <c r="CZ3" s="95" t="s">
        <v>52</v>
      </c>
      <c r="DA3" s="50" t="s">
        <v>53</v>
      </c>
      <c r="DB3" s="95" t="s">
        <v>54</v>
      </c>
      <c r="DC3" s="95" t="s">
        <v>55</v>
      </c>
      <c r="DD3" s="95" t="s">
        <v>56</v>
      </c>
      <c r="DE3" s="95" t="s">
        <v>57</v>
      </c>
      <c r="DF3" s="95" t="s">
        <v>51</v>
      </c>
      <c r="DG3" s="95" t="s">
        <v>52</v>
      </c>
      <c r="DH3" s="50" t="s">
        <v>53</v>
      </c>
      <c r="DI3" s="95" t="s">
        <v>54</v>
      </c>
      <c r="DJ3" s="95" t="s">
        <v>55</v>
      </c>
      <c r="DK3" s="95" t="s">
        <v>56</v>
      </c>
      <c r="DL3" s="95" t="s">
        <v>57</v>
      </c>
      <c r="DM3" s="95" t="s">
        <v>51</v>
      </c>
      <c r="DN3" s="95" t="s">
        <v>52</v>
      </c>
      <c r="DO3" s="50" t="s">
        <v>53</v>
      </c>
      <c r="DP3" s="95" t="s">
        <v>54</v>
      </c>
      <c r="DQ3" s="95" t="s">
        <v>55</v>
      </c>
      <c r="DR3" s="95" t="s">
        <v>56</v>
      </c>
      <c r="DS3" s="95" t="s">
        <v>57</v>
      </c>
      <c r="DT3" s="95" t="s">
        <v>51</v>
      </c>
      <c r="DU3" s="95" t="s">
        <v>52</v>
      </c>
      <c r="DV3" s="50" t="s">
        <v>53</v>
      </c>
      <c r="DW3" s="95" t="s">
        <v>54</v>
      </c>
      <c r="DX3" s="95" t="s">
        <v>55</v>
      </c>
      <c r="DY3" s="95" t="s">
        <v>56</v>
      </c>
      <c r="DZ3" s="95" t="s">
        <v>57</v>
      </c>
      <c r="EA3" s="95" t="s">
        <v>51</v>
      </c>
      <c r="EB3" s="95" t="s">
        <v>52</v>
      </c>
      <c r="EC3" s="50" t="s">
        <v>53</v>
      </c>
      <c r="ED3" s="95" t="s">
        <v>54</v>
      </c>
      <c r="EE3" s="95" t="s">
        <v>55</v>
      </c>
      <c r="EF3" s="95" t="s">
        <v>56</v>
      </c>
      <c r="EG3" s="95" t="s">
        <v>57</v>
      </c>
      <c r="EH3" s="95" t="s">
        <v>51</v>
      </c>
      <c r="EI3" s="95" t="s">
        <v>52</v>
      </c>
      <c r="EJ3" s="50" t="s">
        <v>53</v>
      </c>
      <c r="EK3" s="95" t="s">
        <v>54</v>
      </c>
      <c r="EL3" s="95" t="s">
        <v>55</v>
      </c>
      <c r="EM3" s="95" t="s">
        <v>56</v>
      </c>
      <c r="EN3" s="95" t="s">
        <v>57</v>
      </c>
      <c r="EO3" s="95" t="s">
        <v>51</v>
      </c>
      <c r="EP3" s="95" t="s">
        <v>52</v>
      </c>
      <c r="EQ3" s="50" t="s">
        <v>53</v>
      </c>
      <c r="ER3" s="95" t="s">
        <v>54</v>
      </c>
      <c r="ES3" s="95" t="s">
        <v>55</v>
      </c>
      <c r="ET3" s="95" t="s">
        <v>56</v>
      </c>
      <c r="EU3" s="95" t="s">
        <v>57</v>
      </c>
      <c r="EV3" s="95" t="s">
        <v>51</v>
      </c>
      <c r="EW3" s="95" t="s">
        <v>52</v>
      </c>
      <c r="EX3" s="50" t="s">
        <v>53</v>
      </c>
      <c r="EY3" s="95" t="s">
        <v>54</v>
      </c>
      <c r="EZ3" s="95" t="s">
        <v>55</v>
      </c>
      <c r="FA3" s="95" t="s">
        <v>56</v>
      </c>
      <c r="FB3" s="95" t="s">
        <v>57</v>
      </c>
      <c r="FC3" s="95" t="s">
        <v>51</v>
      </c>
      <c r="FD3" s="95" t="s">
        <v>52</v>
      </c>
      <c r="FE3" s="50" t="s">
        <v>53</v>
      </c>
      <c r="FF3" s="95" t="s">
        <v>54</v>
      </c>
      <c r="FG3" s="95" t="s">
        <v>55</v>
      </c>
      <c r="FH3" s="95" t="s">
        <v>56</v>
      </c>
      <c r="FI3" s="95" t="s">
        <v>57</v>
      </c>
      <c r="FJ3" s="95" t="s">
        <v>51</v>
      </c>
      <c r="FK3" s="95" t="s">
        <v>52</v>
      </c>
      <c r="FL3" s="50" t="s">
        <v>53</v>
      </c>
      <c r="FM3" s="95" t="s">
        <v>54</v>
      </c>
      <c r="FN3" s="95" t="s">
        <v>55</v>
      </c>
      <c r="FO3" s="95" t="s">
        <v>56</v>
      </c>
      <c r="FP3" s="95" t="s">
        <v>57</v>
      </c>
      <c r="FQ3" s="95" t="s">
        <v>51</v>
      </c>
      <c r="FR3" s="95" t="s">
        <v>52</v>
      </c>
      <c r="FS3" s="50" t="s">
        <v>53</v>
      </c>
      <c r="FT3" s="95" t="s">
        <v>54</v>
      </c>
      <c r="FU3" s="95" t="s">
        <v>55</v>
      </c>
      <c r="FV3" s="95" t="s">
        <v>56</v>
      </c>
      <c r="FW3" s="95" t="s">
        <v>57</v>
      </c>
      <c r="FX3" s="95" t="s">
        <v>51</v>
      </c>
      <c r="FY3" s="95" t="s">
        <v>52</v>
      </c>
      <c r="FZ3" s="50" t="s">
        <v>53</v>
      </c>
      <c r="GA3" s="95" t="s">
        <v>54</v>
      </c>
      <c r="GB3" s="95" t="s">
        <v>55</v>
      </c>
      <c r="GC3" s="95" t="s">
        <v>56</v>
      </c>
      <c r="GD3" s="95" t="s">
        <v>57</v>
      </c>
      <c r="GE3" s="95" t="s">
        <v>51</v>
      </c>
      <c r="GF3" s="95" t="s">
        <v>52</v>
      </c>
      <c r="GG3" s="50" t="s">
        <v>53</v>
      </c>
      <c r="GH3" s="95" t="s">
        <v>54</v>
      </c>
      <c r="GI3" s="95" t="s">
        <v>55</v>
      </c>
      <c r="GJ3" s="95" t="s">
        <v>56</v>
      </c>
      <c r="GK3" s="95" t="s">
        <v>57</v>
      </c>
      <c r="GL3" s="95" t="s">
        <v>51</v>
      </c>
      <c r="GM3" s="95" t="s">
        <v>52</v>
      </c>
      <c r="GN3" s="50" t="s">
        <v>53</v>
      </c>
      <c r="GO3" s="95" t="s">
        <v>54</v>
      </c>
      <c r="GP3" s="95" t="s">
        <v>55</v>
      </c>
      <c r="GQ3" s="95" t="s">
        <v>56</v>
      </c>
      <c r="GR3" s="95" t="s">
        <v>57</v>
      </c>
      <c r="GS3" s="95" t="s">
        <v>51</v>
      </c>
      <c r="GT3" s="95" t="s">
        <v>52</v>
      </c>
      <c r="GU3" s="50" t="s">
        <v>53</v>
      </c>
      <c r="GV3" s="95" t="s">
        <v>54</v>
      </c>
      <c r="GW3" s="95" t="s">
        <v>55</v>
      </c>
      <c r="GX3" s="95" t="s">
        <v>56</v>
      </c>
      <c r="GY3" s="95" t="s">
        <v>57</v>
      </c>
      <c r="GZ3" s="95" t="s">
        <v>51</v>
      </c>
      <c r="HA3" s="95" t="s">
        <v>52</v>
      </c>
      <c r="HB3" s="50" t="s">
        <v>53</v>
      </c>
      <c r="HC3" s="95" t="s">
        <v>54</v>
      </c>
      <c r="HD3" s="95" t="s">
        <v>55</v>
      </c>
      <c r="HE3" s="95" t="s">
        <v>56</v>
      </c>
      <c r="HF3" s="95" t="s">
        <v>57</v>
      </c>
      <c r="HG3" s="95" t="s">
        <v>51</v>
      </c>
      <c r="HH3" s="95" t="s">
        <v>52</v>
      </c>
      <c r="HI3" s="50" t="s">
        <v>53</v>
      </c>
      <c r="HJ3" s="95" t="s">
        <v>54</v>
      </c>
      <c r="HK3" s="95" t="s">
        <v>55</v>
      </c>
      <c r="HL3" s="95" t="s">
        <v>56</v>
      </c>
      <c r="HM3" s="95" t="s">
        <v>57</v>
      </c>
      <c r="HN3" s="95" t="s">
        <v>51</v>
      </c>
      <c r="HO3" s="95" t="s">
        <v>52</v>
      </c>
      <c r="HP3" s="50" t="s">
        <v>53</v>
      </c>
      <c r="HQ3" s="95" t="s">
        <v>54</v>
      </c>
      <c r="HR3" s="95" t="s">
        <v>55</v>
      </c>
      <c r="HS3" s="95" t="s">
        <v>56</v>
      </c>
      <c r="HT3" s="95" t="s">
        <v>57</v>
      </c>
      <c r="HU3" s="95" t="s">
        <v>51</v>
      </c>
      <c r="HV3" s="95" t="s">
        <v>52</v>
      </c>
      <c r="HW3" s="50" t="s">
        <v>53</v>
      </c>
      <c r="HX3" s="95" t="s">
        <v>54</v>
      </c>
      <c r="HY3" s="95" t="s">
        <v>55</v>
      </c>
      <c r="HZ3" s="95" t="s">
        <v>56</v>
      </c>
      <c r="IA3" s="95" t="s">
        <v>57</v>
      </c>
      <c r="IB3" s="95" t="s">
        <v>51</v>
      </c>
      <c r="IC3" s="95" t="s">
        <v>52</v>
      </c>
      <c r="ID3" s="50" t="s">
        <v>53</v>
      </c>
      <c r="IE3" s="95" t="s">
        <v>54</v>
      </c>
      <c r="IF3" s="95" t="s">
        <v>55</v>
      </c>
      <c r="IG3" s="95" t="s">
        <v>56</v>
      </c>
      <c r="IH3" s="95" t="s">
        <v>57</v>
      </c>
      <c r="II3" s="95" t="s">
        <v>51</v>
      </c>
      <c r="IJ3" s="95" t="s">
        <v>52</v>
      </c>
      <c r="IK3" s="50" t="s">
        <v>53</v>
      </c>
      <c r="IL3" s="95" t="s">
        <v>54</v>
      </c>
      <c r="IM3" s="95" t="s">
        <v>55</v>
      </c>
      <c r="IN3" s="95" t="s">
        <v>56</v>
      </c>
      <c r="IO3" s="95" t="s">
        <v>57</v>
      </c>
      <c r="IP3" s="95" t="s">
        <v>51</v>
      </c>
      <c r="IQ3" s="95" t="s">
        <v>52</v>
      </c>
      <c r="IR3" s="50" t="s">
        <v>53</v>
      </c>
      <c r="IS3" s="95" t="s">
        <v>54</v>
      </c>
      <c r="IT3" s="95" t="s">
        <v>55</v>
      </c>
      <c r="IU3" s="95" t="s">
        <v>56</v>
      </c>
      <c r="IV3" s="95" t="s">
        <v>57</v>
      </c>
      <c r="IW3" s="95" t="s">
        <v>51</v>
      </c>
      <c r="IX3" s="95" t="s">
        <v>52</v>
      </c>
      <c r="IY3" s="50" t="s">
        <v>53</v>
      </c>
      <c r="IZ3" s="95" t="s">
        <v>54</v>
      </c>
      <c r="JA3" s="95" t="s">
        <v>55</v>
      </c>
      <c r="JB3" s="95" t="s">
        <v>56</v>
      </c>
      <c r="JC3" s="95" t="s">
        <v>57</v>
      </c>
      <c r="JD3" s="95" t="s">
        <v>51</v>
      </c>
      <c r="JE3" s="95" t="s">
        <v>52</v>
      </c>
      <c r="JF3" s="50" t="s">
        <v>53</v>
      </c>
      <c r="JG3" s="95" t="s">
        <v>54</v>
      </c>
      <c r="JH3" s="95" t="s">
        <v>55</v>
      </c>
      <c r="JI3" s="95" t="s">
        <v>56</v>
      </c>
      <c r="JJ3" s="95" t="s">
        <v>57</v>
      </c>
      <c r="JK3" s="95" t="s">
        <v>51</v>
      </c>
      <c r="JL3" s="95" t="s">
        <v>52</v>
      </c>
      <c r="JM3" s="50" t="s">
        <v>53</v>
      </c>
      <c r="JN3" s="95" t="s">
        <v>54</v>
      </c>
      <c r="JO3" s="95" t="s">
        <v>55</v>
      </c>
      <c r="JP3" s="95" t="s">
        <v>56</v>
      </c>
      <c r="JQ3" s="95" t="s">
        <v>57</v>
      </c>
      <c r="JR3" s="95" t="s">
        <v>51</v>
      </c>
      <c r="JS3" s="95" t="s">
        <v>52</v>
      </c>
      <c r="JT3" s="50" t="s">
        <v>53</v>
      </c>
      <c r="JU3" s="95" t="s">
        <v>54</v>
      </c>
      <c r="JV3" s="95" t="s">
        <v>55</v>
      </c>
      <c r="JW3" s="95" t="s">
        <v>56</v>
      </c>
      <c r="JX3" s="95" t="s">
        <v>57</v>
      </c>
      <c r="JY3" s="95" t="s">
        <v>51</v>
      </c>
      <c r="JZ3" s="95" t="s">
        <v>52</v>
      </c>
      <c r="KA3" s="50" t="s">
        <v>53</v>
      </c>
      <c r="KB3" s="95" t="s">
        <v>54</v>
      </c>
      <c r="KC3" s="95" t="s">
        <v>55</v>
      </c>
      <c r="KD3" s="95" t="s">
        <v>56</v>
      </c>
      <c r="KE3" s="95" t="s">
        <v>57</v>
      </c>
      <c r="KF3" s="95" t="s">
        <v>51</v>
      </c>
      <c r="KG3" s="95" t="s">
        <v>52</v>
      </c>
      <c r="KH3" s="50" t="s">
        <v>53</v>
      </c>
      <c r="KI3" s="95" t="s">
        <v>54</v>
      </c>
      <c r="KJ3" s="95" t="s">
        <v>55</v>
      </c>
      <c r="KK3" s="95" t="s">
        <v>56</v>
      </c>
      <c r="KL3" s="95" t="s">
        <v>57</v>
      </c>
      <c r="KM3" s="95" t="s">
        <v>51</v>
      </c>
      <c r="KN3" s="95" t="s">
        <v>52</v>
      </c>
      <c r="KO3" s="50" t="s">
        <v>53</v>
      </c>
      <c r="KP3" s="95" t="s">
        <v>54</v>
      </c>
      <c r="KQ3" s="95" t="s">
        <v>55</v>
      </c>
      <c r="KR3" s="95" t="s">
        <v>56</v>
      </c>
      <c r="KS3" s="95" t="s">
        <v>57</v>
      </c>
      <c r="KT3" s="95" t="s">
        <v>51</v>
      </c>
      <c r="KU3" s="95" t="s">
        <v>52</v>
      </c>
      <c r="KV3" s="50" t="s">
        <v>53</v>
      </c>
      <c r="KW3" s="95" t="s">
        <v>54</v>
      </c>
      <c r="KX3" s="95" t="s">
        <v>55</v>
      </c>
      <c r="KY3" s="95" t="s">
        <v>56</v>
      </c>
      <c r="KZ3" s="95" t="s">
        <v>57</v>
      </c>
      <c r="LA3" s="95" t="s">
        <v>51</v>
      </c>
      <c r="LB3" s="95" t="s">
        <v>52</v>
      </c>
      <c r="LC3" s="50" t="s">
        <v>53</v>
      </c>
      <c r="LD3" s="95" t="s">
        <v>54</v>
      </c>
      <c r="LE3" s="95" t="s">
        <v>55</v>
      </c>
      <c r="LF3" s="95" t="s">
        <v>56</v>
      </c>
      <c r="LG3" s="95" t="s">
        <v>57</v>
      </c>
      <c r="LH3" s="95" t="s">
        <v>51</v>
      </c>
      <c r="LI3" s="95" t="s">
        <v>52</v>
      </c>
      <c r="LJ3" s="50" t="s">
        <v>53</v>
      </c>
      <c r="LK3" s="95" t="s">
        <v>54</v>
      </c>
      <c r="LL3" s="95" t="s">
        <v>55</v>
      </c>
      <c r="LM3" s="95" t="s">
        <v>56</v>
      </c>
      <c r="LN3" s="95" t="s">
        <v>57</v>
      </c>
      <c r="LO3" s="95" t="s">
        <v>51</v>
      </c>
      <c r="LP3" s="95" t="s">
        <v>52</v>
      </c>
      <c r="LQ3" s="50" t="s">
        <v>53</v>
      </c>
      <c r="LR3" s="95" t="s">
        <v>54</v>
      </c>
      <c r="LS3" s="95" t="s">
        <v>55</v>
      </c>
      <c r="LT3" s="95" t="s">
        <v>56</v>
      </c>
      <c r="LU3" s="95" t="s">
        <v>57</v>
      </c>
      <c r="LV3" s="95" t="s">
        <v>51</v>
      </c>
      <c r="LW3" s="95" t="s">
        <v>52</v>
      </c>
      <c r="LX3" s="50" t="s">
        <v>53</v>
      </c>
      <c r="LY3" s="95" t="s">
        <v>54</v>
      </c>
      <c r="LZ3" s="95" t="s">
        <v>55</v>
      </c>
      <c r="MA3" s="95" t="s">
        <v>56</v>
      </c>
      <c r="MB3" s="95" t="s">
        <v>57</v>
      </c>
      <c r="MC3" s="95" t="s">
        <v>51</v>
      </c>
      <c r="MD3" s="95" t="s">
        <v>52</v>
      </c>
      <c r="ME3" s="50" t="s">
        <v>53</v>
      </c>
      <c r="MF3" s="95" t="s">
        <v>54</v>
      </c>
      <c r="MG3" s="95" t="s">
        <v>55</v>
      </c>
      <c r="MH3" s="95" t="s">
        <v>56</v>
      </c>
      <c r="MI3" s="95" t="s">
        <v>57</v>
      </c>
      <c r="MJ3" s="95" t="s">
        <v>51</v>
      </c>
      <c r="MK3" s="95" t="s">
        <v>52</v>
      </c>
      <c r="ML3" s="50" t="s">
        <v>53</v>
      </c>
      <c r="MM3" s="50" t="s">
        <v>53</v>
      </c>
      <c r="MN3" s="95" t="s">
        <v>54</v>
      </c>
      <c r="MO3" s="95" t="s">
        <v>55</v>
      </c>
      <c r="MP3" s="95" t="s">
        <v>56</v>
      </c>
      <c r="MQ3" s="95" t="s">
        <v>57</v>
      </c>
      <c r="MR3" s="95" t="s">
        <v>51</v>
      </c>
      <c r="MS3" s="95" t="s">
        <v>52</v>
      </c>
      <c r="MT3" s="50" t="s">
        <v>53</v>
      </c>
      <c r="MU3" s="95" t="s">
        <v>54</v>
      </c>
      <c r="MV3" s="95" t="s">
        <v>55</v>
      </c>
      <c r="MW3" s="95" t="s">
        <v>56</v>
      </c>
      <c r="MX3" s="95" t="s">
        <v>57</v>
      </c>
      <c r="MY3" s="95" t="s">
        <v>51</v>
      </c>
      <c r="MZ3" s="95" t="s">
        <v>52</v>
      </c>
      <c r="NA3" s="50" t="s">
        <v>53</v>
      </c>
      <c r="NB3" s="95" t="s">
        <v>54</v>
      </c>
      <c r="NC3" s="95" t="s">
        <v>55</v>
      </c>
      <c r="ND3" s="95" t="s">
        <v>56</v>
      </c>
      <c r="NE3" s="95" t="s">
        <v>57</v>
      </c>
      <c r="NF3" s="95" t="s">
        <v>51</v>
      </c>
      <c r="NG3" s="95" t="s">
        <v>52</v>
      </c>
      <c r="NH3" s="50" t="s">
        <v>53</v>
      </c>
      <c r="NI3" s="95" t="s">
        <v>54</v>
      </c>
      <c r="NJ3" s="95" t="s">
        <v>55</v>
      </c>
      <c r="NK3" s="95" t="s">
        <v>56</v>
      </c>
      <c r="NL3" s="95" t="s">
        <v>57</v>
      </c>
      <c r="NM3" s="95" t="s">
        <v>51</v>
      </c>
      <c r="NN3" s="95" t="s">
        <v>52</v>
      </c>
      <c r="NO3" s="50" t="s">
        <v>53</v>
      </c>
      <c r="NP3" s="95" t="s">
        <v>54</v>
      </c>
      <c r="NQ3" s="95" t="s">
        <v>55</v>
      </c>
      <c r="NR3" s="95" t="s">
        <v>56</v>
      </c>
      <c r="NS3" s="95" t="s">
        <v>57</v>
      </c>
      <c r="NT3" s="95" t="s">
        <v>51</v>
      </c>
      <c r="NU3" s="95" t="s">
        <v>52</v>
      </c>
      <c r="NV3" s="50" t="s">
        <v>53</v>
      </c>
      <c r="NW3" s="95" t="s">
        <v>54</v>
      </c>
      <c r="NX3" s="95" t="s">
        <v>55</v>
      </c>
      <c r="NY3" s="95" t="s">
        <v>56</v>
      </c>
      <c r="NZ3" s="95" t="s">
        <v>57</v>
      </c>
      <c r="OA3" s="95" t="s">
        <v>51</v>
      </c>
      <c r="OB3" s="95" t="s">
        <v>52</v>
      </c>
      <c r="OC3" s="50" t="s">
        <v>53</v>
      </c>
      <c r="OD3" s="95" t="s">
        <v>54</v>
      </c>
      <c r="OE3" s="95" t="s">
        <v>55</v>
      </c>
      <c r="OF3" s="95" t="s">
        <v>56</v>
      </c>
      <c r="OG3" s="95" t="s">
        <v>57</v>
      </c>
      <c r="OH3" s="95" t="s">
        <v>51</v>
      </c>
      <c r="OI3" s="95" t="s">
        <v>52</v>
      </c>
      <c r="OJ3" s="50" t="s">
        <v>53</v>
      </c>
      <c r="OK3" s="95" t="s">
        <v>54</v>
      </c>
      <c r="OL3" s="95" t="s">
        <v>55</v>
      </c>
      <c r="OM3" s="95" t="s">
        <v>56</v>
      </c>
      <c r="ON3" s="95" t="s">
        <v>57</v>
      </c>
      <c r="OO3" s="95" t="s">
        <v>51</v>
      </c>
      <c r="OP3" s="95" t="s">
        <v>52</v>
      </c>
      <c r="OQ3" s="50" t="s">
        <v>53</v>
      </c>
      <c r="OR3" s="95" t="s">
        <v>54</v>
      </c>
      <c r="OS3" s="95" t="s">
        <v>55</v>
      </c>
      <c r="OT3" s="95" t="s">
        <v>56</v>
      </c>
      <c r="OU3" s="95" t="s">
        <v>57</v>
      </c>
      <c r="OV3" s="95" t="s">
        <v>51</v>
      </c>
      <c r="OW3" s="95" t="s">
        <v>52</v>
      </c>
      <c r="OX3" s="50" t="s">
        <v>53</v>
      </c>
      <c r="OY3" s="95" t="s">
        <v>54</v>
      </c>
      <c r="OZ3" s="95" t="s">
        <v>55</v>
      </c>
      <c r="PA3" s="95" t="s">
        <v>56</v>
      </c>
      <c r="PB3" s="95" t="s">
        <v>57</v>
      </c>
      <c r="PC3" s="95" t="s">
        <v>51</v>
      </c>
      <c r="PD3" s="95" t="s">
        <v>52</v>
      </c>
      <c r="PE3" s="50" t="s">
        <v>53</v>
      </c>
      <c r="PF3" s="95" t="s">
        <v>54</v>
      </c>
      <c r="PG3" s="95" t="s">
        <v>55</v>
      </c>
      <c r="PH3" s="95" t="s">
        <v>56</v>
      </c>
      <c r="PI3" s="95" t="s">
        <v>57</v>
      </c>
      <c r="PJ3" s="95" t="s">
        <v>51</v>
      </c>
      <c r="PK3" s="95" t="s">
        <v>52</v>
      </c>
      <c r="PL3" s="50" t="s">
        <v>53</v>
      </c>
      <c r="PM3" s="95" t="s">
        <v>54</v>
      </c>
      <c r="PN3" s="95" t="s">
        <v>55</v>
      </c>
      <c r="PO3" s="95" t="s">
        <v>56</v>
      </c>
      <c r="PP3" s="95" t="s">
        <v>57</v>
      </c>
      <c r="PQ3" s="95" t="s">
        <v>51</v>
      </c>
      <c r="PR3" s="95" t="s">
        <v>52</v>
      </c>
      <c r="PS3" s="50" t="s">
        <v>53</v>
      </c>
      <c r="PT3" s="95" t="s">
        <v>54</v>
      </c>
      <c r="PU3" s="95" t="s">
        <v>55</v>
      </c>
      <c r="PV3" s="95" t="s">
        <v>56</v>
      </c>
      <c r="PW3" s="95" t="s">
        <v>57</v>
      </c>
      <c r="PX3" s="95" t="s">
        <v>51</v>
      </c>
      <c r="PY3" s="95" t="s">
        <v>52</v>
      </c>
      <c r="PZ3" s="50" t="s">
        <v>53</v>
      </c>
      <c r="QA3" s="95" t="s">
        <v>54</v>
      </c>
      <c r="QB3" s="95" t="s">
        <v>55</v>
      </c>
      <c r="QC3" s="95" t="s">
        <v>56</v>
      </c>
      <c r="QD3" s="95" t="s">
        <v>57</v>
      </c>
      <c r="QE3" s="95" t="s">
        <v>51</v>
      </c>
      <c r="QF3" s="95" t="s">
        <v>52</v>
      </c>
    </row>
    <row r="4" spans="1:448" ht="21" hidden="1" customHeight="1">
      <c r="A4" s="253"/>
      <c r="B4" s="256"/>
      <c r="C4" s="258"/>
      <c r="D4" s="258"/>
      <c r="E4" s="51">
        <v>45695</v>
      </c>
      <c r="F4" s="51">
        <v>45696</v>
      </c>
      <c r="G4" s="51">
        <v>45697</v>
      </c>
      <c r="H4" s="51">
        <v>45698</v>
      </c>
      <c r="I4" s="51">
        <v>45699</v>
      </c>
      <c r="J4" s="51">
        <v>45700</v>
      </c>
      <c r="K4" s="51">
        <v>45701</v>
      </c>
      <c r="L4" s="51">
        <v>45702</v>
      </c>
      <c r="M4" s="51">
        <v>45703</v>
      </c>
      <c r="N4" s="51">
        <v>45704</v>
      </c>
      <c r="O4" s="51">
        <v>45705</v>
      </c>
      <c r="P4" s="51">
        <v>45706</v>
      </c>
      <c r="Q4" s="51">
        <v>45707</v>
      </c>
      <c r="R4" s="51">
        <v>45708</v>
      </c>
      <c r="S4" s="51">
        <v>45709</v>
      </c>
      <c r="T4" s="51">
        <v>45710</v>
      </c>
      <c r="U4" s="51">
        <v>45711</v>
      </c>
      <c r="V4" s="51">
        <v>45712</v>
      </c>
      <c r="W4" s="51">
        <v>45713</v>
      </c>
      <c r="X4" s="51">
        <v>45714</v>
      </c>
      <c r="Y4" s="51">
        <v>45715</v>
      </c>
      <c r="Z4" s="51">
        <v>45716</v>
      </c>
      <c r="AA4" s="51">
        <v>45717</v>
      </c>
      <c r="AB4" s="52">
        <v>45718</v>
      </c>
      <c r="AC4" s="52">
        <v>45719</v>
      </c>
      <c r="AD4" s="52">
        <v>45720</v>
      </c>
      <c r="AE4" s="52">
        <v>45721</v>
      </c>
      <c r="AF4" s="52">
        <v>45722</v>
      </c>
      <c r="AG4" s="52">
        <v>45723</v>
      </c>
      <c r="AH4" s="52">
        <v>45724</v>
      </c>
      <c r="AI4" s="52">
        <v>45725</v>
      </c>
      <c r="AJ4" s="52">
        <v>45726</v>
      </c>
      <c r="AK4" s="52">
        <v>45727</v>
      </c>
      <c r="AL4" s="52">
        <v>45728</v>
      </c>
      <c r="AM4" s="52">
        <v>45729</v>
      </c>
      <c r="AN4" s="52">
        <v>45730</v>
      </c>
      <c r="AO4" s="52">
        <v>45731</v>
      </c>
      <c r="AP4" s="52">
        <v>45732</v>
      </c>
      <c r="AQ4" s="52">
        <v>45733</v>
      </c>
      <c r="AR4" s="52">
        <v>45734</v>
      </c>
      <c r="AS4" s="52">
        <v>45735</v>
      </c>
      <c r="AT4" s="52">
        <v>45736</v>
      </c>
      <c r="AU4" s="52">
        <v>45737</v>
      </c>
      <c r="AV4" s="52">
        <v>45738</v>
      </c>
      <c r="AW4" s="52">
        <v>45739</v>
      </c>
      <c r="AX4" s="52">
        <v>45740</v>
      </c>
      <c r="AY4" s="52">
        <v>45741</v>
      </c>
      <c r="AZ4" s="52">
        <v>45742</v>
      </c>
      <c r="BA4" s="52">
        <v>45743</v>
      </c>
      <c r="BB4" s="52">
        <v>45744</v>
      </c>
      <c r="BC4" s="52">
        <v>45745</v>
      </c>
      <c r="BD4" s="52">
        <v>45746</v>
      </c>
      <c r="BE4" s="52">
        <v>45747</v>
      </c>
      <c r="BF4" s="52">
        <v>45748</v>
      </c>
      <c r="BG4" s="52">
        <v>45749</v>
      </c>
      <c r="BH4" s="52">
        <v>45750</v>
      </c>
      <c r="BI4" s="52">
        <v>45751</v>
      </c>
      <c r="BJ4" s="52">
        <v>45752</v>
      </c>
      <c r="BK4" s="52">
        <v>45753</v>
      </c>
      <c r="BL4" s="52">
        <v>45754</v>
      </c>
      <c r="BM4" s="52">
        <v>45755</v>
      </c>
      <c r="BN4" s="52">
        <v>45756</v>
      </c>
      <c r="BO4" s="52">
        <v>45757</v>
      </c>
      <c r="BP4" s="52">
        <v>45758</v>
      </c>
      <c r="BQ4" s="52">
        <v>45759</v>
      </c>
      <c r="BR4" s="52">
        <v>45760</v>
      </c>
      <c r="BS4" s="52">
        <v>45761</v>
      </c>
      <c r="BT4" s="52">
        <v>45762</v>
      </c>
      <c r="BU4" s="52">
        <v>45763</v>
      </c>
      <c r="BV4" s="52">
        <v>45764</v>
      </c>
      <c r="BW4" s="52">
        <v>45765</v>
      </c>
      <c r="BX4" s="52">
        <v>45766</v>
      </c>
      <c r="BY4" s="52">
        <v>45767</v>
      </c>
      <c r="BZ4" s="52">
        <v>45768</v>
      </c>
      <c r="CA4" s="52">
        <v>45769</v>
      </c>
      <c r="CB4" s="52">
        <v>45770</v>
      </c>
      <c r="CC4" s="52">
        <v>45771</v>
      </c>
      <c r="CD4" s="52">
        <v>45772</v>
      </c>
      <c r="CE4" s="52">
        <v>45773</v>
      </c>
      <c r="CF4" s="52">
        <v>45774</v>
      </c>
      <c r="CG4" s="52">
        <v>45775</v>
      </c>
      <c r="CH4" s="52">
        <v>45776</v>
      </c>
      <c r="CI4" s="52">
        <v>45777</v>
      </c>
      <c r="CJ4" s="52">
        <v>45778</v>
      </c>
      <c r="CK4" s="52">
        <v>45779</v>
      </c>
      <c r="CL4" s="52">
        <v>45780</v>
      </c>
      <c r="CM4" s="52">
        <v>45781</v>
      </c>
      <c r="CN4" s="52">
        <v>45782</v>
      </c>
      <c r="CO4" s="52">
        <v>45783</v>
      </c>
      <c r="CP4" s="52">
        <v>45784</v>
      </c>
      <c r="CQ4" s="52">
        <v>45785</v>
      </c>
      <c r="CR4" s="52">
        <v>45786</v>
      </c>
      <c r="CS4" s="52">
        <v>45787</v>
      </c>
      <c r="CT4" s="52">
        <v>45788</v>
      </c>
      <c r="CU4" s="52">
        <v>45789</v>
      </c>
      <c r="CV4" s="52">
        <v>45790</v>
      </c>
      <c r="CW4" s="52">
        <v>45791</v>
      </c>
      <c r="CX4" s="52">
        <v>45792</v>
      </c>
      <c r="CY4" s="52">
        <v>45793</v>
      </c>
      <c r="CZ4" s="52">
        <v>45794</v>
      </c>
      <c r="DA4" s="52">
        <v>45795</v>
      </c>
      <c r="DB4" s="52">
        <v>45796</v>
      </c>
      <c r="DC4" s="52">
        <v>45797</v>
      </c>
      <c r="DD4" s="52">
        <v>45798</v>
      </c>
      <c r="DE4" s="52">
        <v>45799</v>
      </c>
      <c r="DF4" s="52">
        <v>45800</v>
      </c>
      <c r="DG4" s="52">
        <v>45801</v>
      </c>
      <c r="DH4" s="52">
        <v>45802</v>
      </c>
      <c r="DI4" s="52">
        <v>45803</v>
      </c>
      <c r="DJ4" s="52">
        <v>45804</v>
      </c>
      <c r="DK4" s="52">
        <v>45805</v>
      </c>
      <c r="DL4" s="52">
        <v>45806</v>
      </c>
      <c r="DM4" s="52">
        <v>45807</v>
      </c>
      <c r="DN4" s="52">
        <v>45808</v>
      </c>
      <c r="DO4" s="52">
        <v>45809</v>
      </c>
      <c r="DP4" s="52">
        <v>45810</v>
      </c>
      <c r="DQ4" s="52">
        <v>45811</v>
      </c>
      <c r="DR4" s="52">
        <v>45812</v>
      </c>
      <c r="DS4" s="52">
        <v>45813</v>
      </c>
      <c r="DT4" s="52">
        <v>45814</v>
      </c>
      <c r="DU4" s="52">
        <v>45815</v>
      </c>
      <c r="DV4" s="100">
        <v>45816</v>
      </c>
      <c r="DW4" s="52">
        <v>45817</v>
      </c>
      <c r="DX4" s="52">
        <v>45818</v>
      </c>
      <c r="DY4" s="52">
        <v>45819</v>
      </c>
      <c r="DZ4" s="52">
        <v>45820</v>
      </c>
      <c r="EA4" s="52">
        <v>45821</v>
      </c>
      <c r="EB4" s="52">
        <v>45822</v>
      </c>
      <c r="EC4" s="100">
        <v>45823</v>
      </c>
      <c r="ED4" s="52">
        <v>45824</v>
      </c>
      <c r="EE4" s="52">
        <v>45825</v>
      </c>
      <c r="EF4" s="52">
        <v>45826</v>
      </c>
      <c r="EG4" s="52">
        <v>45827</v>
      </c>
      <c r="EH4" s="52">
        <v>45828</v>
      </c>
      <c r="EI4" s="52">
        <v>45829</v>
      </c>
      <c r="EJ4" s="52">
        <v>45830</v>
      </c>
      <c r="EK4" s="52">
        <v>45831</v>
      </c>
      <c r="EL4" s="52">
        <v>45832</v>
      </c>
      <c r="EM4" s="52">
        <v>45833</v>
      </c>
      <c r="EN4" s="52">
        <v>45834</v>
      </c>
      <c r="EO4" s="52">
        <v>45835</v>
      </c>
      <c r="EP4" s="52">
        <v>45836</v>
      </c>
      <c r="EQ4" s="52">
        <v>45837</v>
      </c>
      <c r="ER4" s="52">
        <v>45838</v>
      </c>
      <c r="ES4" s="52">
        <v>45839</v>
      </c>
      <c r="ET4" s="52">
        <v>45840</v>
      </c>
      <c r="EU4" s="52">
        <v>45841</v>
      </c>
      <c r="EV4" s="52">
        <v>45842</v>
      </c>
      <c r="EW4" s="52">
        <v>45843</v>
      </c>
      <c r="EX4" s="52">
        <v>45844</v>
      </c>
      <c r="EY4" s="52">
        <v>45845</v>
      </c>
      <c r="EZ4" s="52">
        <v>45846</v>
      </c>
      <c r="FA4" s="52">
        <v>45847</v>
      </c>
      <c r="FB4" s="52">
        <v>45848</v>
      </c>
      <c r="FC4" s="52">
        <v>45849</v>
      </c>
      <c r="FD4" s="52">
        <v>45850</v>
      </c>
      <c r="FE4" s="52">
        <v>45851</v>
      </c>
      <c r="FF4" s="52">
        <v>45852</v>
      </c>
      <c r="FG4" s="52">
        <v>45853</v>
      </c>
      <c r="FH4" s="52">
        <v>45854</v>
      </c>
      <c r="FI4" s="52">
        <v>45855</v>
      </c>
      <c r="FJ4" s="52">
        <v>45856</v>
      </c>
      <c r="FK4" s="52">
        <v>45857</v>
      </c>
      <c r="FL4" s="52">
        <v>45858</v>
      </c>
      <c r="FM4" s="52">
        <v>45859</v>
      </c>
      <c r="FN4" s="52">
        <v>45860</v>
      </c>
      <c r="FO4" s="52">
        <v>45861</v>
      </c>
      <c r="FP4" s="52">
        <v>45862</v>
      </c>
      <c r="FQ4" s="52">
        <v>45863</v>
      </c>
      <c r="FR4" s="52">
        <v>45864</v>
      </c>
      <c r="FS4" s="52">
        <v>45865</v>
      </c>
      <c r="FT4" s="52">
        <v>45866</v>
      </c>
      <c r="FU4" s="52">
        <v>45867</v>
      </c>
      <c r="FV4" s="52">
        <v>45868</v>
      </c>
      <c r="FW4" s="52">
        <v>45869</v>
      </c>
      <c r="FX4" s="52">
        <v>45870</v>
      </c>
      <c r="FY4" s="52">
        <v>45871</v>
      </c>
      <c r="FZ4" s="52">
        <v>45872</v>
      </c>
      <c r="GA4" s="52">
        <v>45873</v>
      </c>
      <c r="GB4" s="52">
        <v>45874</v>
      </c>
      <c r="GC4" s="52">
        <v>45875</v>
      </c>
      <c r="GD4" s="52">
        <v>45876</v>
      </c>
      <c r="GE4" s="52">
        <v>45877</v>
      </c>
      <c r="GF4" s="52">
        <v>45878</v>
      </c>
      <c r="GG4" s="52">
        <v>45879</v>
      </c>
      <c r="GH4" s="52">
        <v>45880</v>
      </c>
      <c r="GI4" s="52">
        <v>45881</v>
      </c>
      <c r="GJ4" s="52">
        <v>45882</v>
      </c>
      <c r="GK4" s="52">
        <v>45883</v>
      </c>
      <c r="GL4" s="52">
        <v>45884</v>
      </c>
      <c r="GM4" s="52">
        <v>45885</v>
      </c>
      <c r="GN4" s="52">
        <v>45886</v>
      </c>
      <c r="GO4" s="52">
        <v>45887</v>
      </c>
      <c r="GP4" s="52">
        <v>45888</v>
      </c>
      <c r="GQ4" s="52">
        <v>45889</v>
      </c>
      <c r="GR4" s="52">
        <v>45890</v>
      </c>
      <c r="GS4" s="52">
        <v>45891</v>
      </c>
      <c r="GT4" s="52">
        <v>45892</v>
      </c>
      <c r="GU4" s="52">
        <v>45893</v>
      </c>
      <c r="GV4" s="52">
        <v>45894</v>
      </c>
      <c r="GW4" s="52">
        <v>45895</v>
      </c>
      <c r="GX4" s="52">
        <v>45896</v>
      </c>
      <c r="GY4" s="52">
        <v>45897</v>
      </c>
      <c r="GZ4" s="52">
        <v>45898</v>
      </c>
      <c r="HA4" s="52">
        <v>45899</v>
      </c>
      <c r="HB4" s="52">
        <v>45900</v>
      </c>
      <c r="HC4" s="52">
        <v>45901</v>
      </c>
      <c r="HD4" s="52">
        <v>45902</v>
      </c>
      <c r="HE4" s="52">
        <v>45903</v>
      </c>
      <c r="HF4" s="52">
        <v>45904</v>
      </c>
      <c r="HG4" s="52">
        <v>45905</v>
      </c>
      <c r="HH4" s="52">
        <v>45906</v>
      </c>
      <c r="HI4" s="52">
        <v>45907</v>
      </c>
      <c r="HJ4" s="52">
        <v>45908</v>
      </c>
      <c r="HK4" s="52">
        <v>45909</v>
      </c>
      <c r="HL4" s="52">
        <v>45910</v>
      </c>
      <c r="HM4" s="52">
        <v>45911</v>
      </c>
      <c r="HN4" s="52">
        <v>45912</v>
      </c>
      <c r="HO4" s="52">
        <v>45913</v>
      </c>
      <c r="HP4" s="52">
        <v>45914</v>
      </c>
      <c r="HQ4" s="52">
        <v>45915</v>
      </c>
      <c r="HR4" s="52">
        <v>45916</v>
      </c>
      <c r="HS4" s="52">
        <v>45917</v>
      </c>
      <c r="HT4" s="52">
        <v>45918</v>
      </c>
      <c r="HU4" s="52">
        <v>45919</v>
      </c>
      <c r="HV4" s="52">
        <v>45920</v>
      </c>
      <c r="HW4" s="52">
        <v>45921</v>
      </c>
      <c r="HX4" s="52">
        <v>45922</v>
      </c>
      <c r="HY4" s="52">
        <v>45923</v>
      </c>
      <c r="HZ4" s="52">
        <v>45924</v>
      </c>
      <c r="IA4" s="52">
        <v>45925</v>
      </c>
      <c r="IB4" s="52">
        <v>45926</v>
      </c>
      <c r="IC4" s="52">
        <v>45927</v>
      </c>
      <c r="ID4" s="52">
        <v>45928</v>
      </c>
      <c r="IE4" s="52">
        <v>45929</v>
      </c>
      <c r="IF4" s="52">
        <v>45930</v>
      </c>
      <c r="IG4" s="52">
        <v>45931</v>
      </c>
      <c r="IH4" s="52">
        <v>45932</v>
      </c>
      <c r="II4" s="52">
        <v>45933</v>
      </c>
      <c r="IJ4" s="52">
        <v>45934</v>
      </c>
      <c r="IK4" s="52">
        <v>45935</v>
      </c>
      <c r="IL4" s="52">
        <v>45936</v>
      </c>
      <c r="IM4" s="52">
        <v>45937</v>
      </c>
      <c r="IN4" s="52">
        <v>45938</v>
      </c>
      <c r="IO4" s="52">
        <v>45939</v>
      </c>
      <c r="IP4" s="52">
        <v>45940</v>
      </c>
      <c r="IQ4" s="52">
        <v>45941</v>
      </c>
      <c r="IR4" s="52">
        <v>45942</v>
      </c>
      <c r="IS4" s="52">
        <v>45943</v>
      </c>
      <c r="IT4" s="52">
        <v>45944</v>
      </c>
      <c r="IU4" s="52">
        <v>45945</v>
      </c>
      <c r="IV4" s="52">
        <v>45946</v>
      </c>
      <c r="IW4" s="52">
        <v>45947</v>
      </c>
      <c r="IX4" s="52">
        <v>45948</v>
      </c>
      <c r="IY4" s="52">
        <v>45949</v>
      </c>
      <c r="IZ4" s="52">
        <v>45950</v>
      </c>
      <c r="JA4" s="52">
        <v>45951</v>
      </c>
      <c r="JB4" s="52">
        <v>45952</v>
      </c>
      <c r="JC4" s="52">
        <v>45953</v>
      </c>
      <c r="JD4" s="52">
        <v>45954</v>
      </c>
      <c r="JE4" s="52">
        <v>45955</v>
      </c>
      <c r="JF4" s="52">
        <v>45956</v>
      </c>
      <c r="JG4" s="52">
        <v>45957</v>
      </c>
      <c r="JH4" s="52">
        <v>45958</v>
      </c>
      <c r="JI4" s="52">
        <v>45959</v>
      </c>
      <c r="JJ4" s="52">
        <v>45960</v>
      </c>
      <c r="JK4" s="52">
        <v>45961</v>
      </c>
      <c r="JL4" s="52">
        <v>45962</v>
      </c>
      <c r="JM4" s="52">
        <v>45963</v>
      </c>
      <c r="JN4" s="52">
        <v>45964</v>
      </c>
      <c r="JO4" s="52">
        <v>45965</v>
      </c>
      <c r="JP4" s="52">
        <v>45966</v>
      </c>
      <c r="JQ4" s="52">
        <v>45967</v>
      </c>
      <c r="JR4" s="52">
        <v>45968</v>
      </c>
      <c r="JS4" s="52">
        <v>45969</v>
      </c>
      <c r="JT4" s="52">
        <v>45970</v>
      </c>
      <c r="JU4" s="52">
        <v>45971</v>
      </c>
      <c r="JV4" s="52">
        <v>45972</v>
      </c>
      <c r="JW4" s="52">
        <v>45973</v>
      </c>
      <c r="JX4" s="52">
        <v>45974</v>
      </c>
      <c r="JY4" s="52">
        <v>45975</v>
      </c>
      <c r="JZ4" s="52">
        <v>45976</v>
      </c>
      <c r="KA4" s="52">
        <v>45977</v>
      </c>
      <c r="KB4" s="52">
        <v>45978</v>
      </c>
      <c r="KC4" s="52">
        <v>45979</v>
      </c>
      <c r="KD4" s="52">
        <v>45980</v>
      </c>
      <c r="KE4" s="52">
        <v>45981</v>
      </c>
      <c r="KF4" s="52">
        <v>45982</v>
      </c>
      <c r="KG4" s="52">
        <v>45983</v>
      </c>
      <c r="KH4" s="52">
        <v>45984</v>
      </c>
      <c r="KI4" s="52">
        <v>45985</v>
      </c>
      <c r="KJ4" s="52">
        <v>45986</v>
      </c>
      <c r="KK4" s="52">
        <v>45987</v>
      </c>
      <c r="KL4" s="52">
        <v>45988</v>
      </c>
      <c r="KM4" s="52">
        <v>45989</v>
      </c>
      <c r="KN4" s="52">
        <v>45990</v>
      </c>
      <c r="KO4" s="52">
        <v>45991</v>
      </c>
      <c r="KP4" s="52">
        <v>45992</v>
      </c>
      <c r="KQ4" s="52">
        <v>45993</v>
      </c>
      <c r="KR4" s="52">
        <v>45994</v>
      </c>
      <c r="KS4" s="52">
        <v>45995</v>
      </c>
      <c r="KT4" s="52">
        <v>45996</v>
      </c>
      <c r="KU4" s="52">
        <v>45997</v>
      </c>
      <c r="KV4" s="52">
        <v>45998</v>
      </c>
      <c r="KW4" s="52">
        <v>45999</v>
      </c>
      <c r="KX4" s="52">
        <v>46000</v>
      </c>
      <c r="KY4" s="52">
        <v>46001</v>
      </c>
      <c r="KZ4" s="52">
        <v>46002</v>
      </c>
      <c r="LA4" s="52">
        <v>46003</v>
      </c>
      <c r="LB4" s="52">
        <v>46004</v>
      </c>
      <c r="LC4" s="52">
        <v>46005</v>
      </c>
      <c r="LD4" s="52">
        <v>46006</v>
      </c>
      <c r="LE4" s="52">
        <v>46007</v>
      </c>
      <c r="LF4" s="52">
        <v>46008</v>
      </c>
      <c r="LG4" s="52">
        <v>46009</v>
      </c>
      <c r="LH4" s="52">
        <v>46010</v>
      </c>
      <c r="LI4" s="52">
        <v>46011</v>
      </c>
      <c r="LJ4" s="52">
        <v>46012</v>
      </c>
      <c r="LK4" s="52">
        <v>46013</v>
      </c>
      <c r="LL4" s="52">
        <v>46014</v>
      </c>
      <c r="LM4" s="52">
        <v>46015</v>
      </c>
      <c r="LN4" s="52">
        <v>46016</v>
      </c>
      <c r="LO4" s="52">
        <v>46017</v>
      </c>
      <c r="LP4" s="52">
        <v>46018</v>
      </c>
      <c r="LQ4" s="52">
        <v>46019</v>
      </c>
      <c r="LR4" s="52">
        <v>46020</v>
      </c>
      <c r="LS4" s="52">
        <v>46021</v>
      </c>
      <c r="LT4" s="52">
        <v>46022</v>
      </c>
      <c r="LU4" s="52">
        <v>46023</v>
      </c>
      <c r="LV4" s="52">
        <v>46024</v>
      </c>
      <c r="LW4" s="52">
        <v>46025</v>
      </c>
      <c r="LX4" s="52">
        <v>46026</v>
      </c>
      <c r="LY4" s="52">
        <v>46027</v>
      </c>
      <c r="LZ4" s="52">
        <v>46028</v>
      </c>
      <c r="MA4" s="52">
        <v>46029</v>
      </c>
      <c r="MB4" s="52">
        <v>46030</v>
      </c>
      <c r="MC4" s="52">
        <v>46031</v>
      </c>
      <c r="MD4" s="52">
        <v>46032</v>
      </c>
      <c r="ME4" s="52">
        <v>46033</v>
      </c>
      <c r="MF4" s="52">
        <v>46034</v>
      </c>
      <c r="MG4" s="52">
        <v>46035</v>
      </c>
      <c r="MH4" s="52">
        <v>46036</v>
      </c>
      <c r="MI4" s="52">
        <v>46037</v>
      </c>
      <c r="MJ4" s="52">
        <v>46038</v>
      </c>
      <c r="MK4" s="52">
        <v>46039</v>
      </c>
      <c r="ML4" s="52">
        <v>46040</v>
      </c>
      <c r="MM4" s="52">
        <v>46033</v>
      </c>
      <c r="MN4" s="52">
        <v>46034</v>
      </c>
      <c r="MO4" s="52">
        <v>46035</v>
      </c>
      <c r="MP4" s="52">
        <v>46036</v>
      </c>
      <c r="MQ4" s="52">
        <v>46037</v>
      </c>
      <c r="MR4" s="52">
        <v>46038</v>
      </c>
      <c r="MS4" s="52">
        <v>46039</v>
      </c>
      <c r="MT4" s="52">
        <v>46033</v>
      </c>
      <c r="MU4" s="52">
        <v>46034</v>
      </c>
      <c r="MV4" s="52">
        <v>46035</v>
      </c>
      <c r="MW4" s="52">
        <v>46036</v>
      </c>
      <c r="MX4" s="52">
        <v>46037</v>
      </c>
      <c r="MY4" s="52">
        <v>46038</v>
      </c>
      <c r="MZ4" s="52">
        <v>46039</v>
      </c>
      <c r="NA4" s="52">
        <v>46033</v>
      </c>
      <c r="NB4" s="52">
        <v>46034</v>
      </c>
      <c r="NC4" s="52">
        <v>46035</v>
      </c>
      <c r="ND4" s="52">
        <v>46036</v>
      </c>
      <c r="NE4" s="52">
        <v>46037</v>
      </c>
      <c r="NF4" s="52">
        <v>46038</v>
      </c>
      <c r="NG4" s="52">
        <v>46039</v>
      </c>
      <c r="NH4" s="52">
        <v>46033</v>
      </c>
      <c r="NI4" s="52">
        <v>46034</v>
      </c>
      <c r="NJ4" s="52">
        <v>46035</v>
      </c>
      <c r="NK4" s="52">
        <v>46036</v>
      </c>
      <c r="NL4" s="52">
        <v>46037</v>
      </c>
      <c r="NM4" s="52">
        <v>46038</v>
      </c>
      <c r="NN4" s="52">
        <v>46039</v>
      </c>
      <c r="NO4" s="52">
        <v>46033</v>
      </c>
      <c r="NP4" s="52">
        <v>46034</v>
      </c>
      <c r="NQ4" s="52">
        <v>46035</v>
      </c>
      <c r="NR4" s="52">
        <v>46036</v>
      </c>
      <c r="NS4" s="52">
        <v>46037</v>
      </c>
      <c r="NT4" s="52">
        <v>46038</v>
      </c>
      <c r="NU4" s="52">
        <v>46039</v>
      </c>
      <c r="NV4" s="52">
        <v>46033</v>
      </c>
      <c r="NW4" s="52">
        <v>46034</v>
      </c>
      <c r="NX4" s="52">
        <v>46035</v>
      </c>
      <c r="NY4" s="52">
        <v>46036</v>
      </c>
      <c r="NZ4" s="52">
        <v>46037</v>
      </c>
      <c r="OA4" s="52">
        <v>46038</v>
      </c>
      <c r="OB4" s="52">
        <v>46039</v>
      </c>
      <c r="OC4" s="52">
        <v>46033</v>
      </c>
      <c r="OD4" s="52">
        <v>46034</v>
      </c>
      <c r="OE4" s="52">
        <v>46035</v>
      </c>
      <c r="OF4" s="52">
        <v>46036</v>
      </c>
      <c r="OG4" s="52">
        <v>46037</v>
      </c>
      <c r="OH4" s="52">
        <v>46038</v>
      </c>
      <c r="OI4" s="52">
        <v>46039</v>
      </c>
      <c r="OJ4" s="52">
        <v>46033</v>
      </c>
      <c r="OK4" s="52">
        <v>46034</v>
      </c>
      <c r="OL4" s="52">
        <v>46035</v>
      </c>
      <c r="OM4" s="52">
        <v>46036</v>
      </c>
      <c r="ON4" s="52">
        <v>46037</v>
      </c>
      <c r="OO4" s="52">
        <v>46038</v>
      </c>
      <c r="OP4" s="52">
        <v>46039</v>
      </c>
      <c r="OQ4" s="52">
        <v>46033</v>
      </c>
      <c r="OR4" s="52">
        <v>46034</v>
      </c>
      <c r="OS4" s="52">
        <v>46035</v>
      </c>
      <c r="OT4" s="52">
        <v>46036</v>
      </c>
      <c r="OU4" s="52">
        <v>46037</v>
      </c>
      <c r="OV4" s="52">
        <v>46038</v>
      </c>
      <c r="OW4" s="52">
        <v>46039</v>
      </c>
      <c r="OX4" s="52">
        <v>46033</v>
      </c>
      <c r="OY4" s="52">
        <v>46034</v>
      </c>
      <c r="OZ4" s="52">
        <v>46035</v>
      </c>
      <c r="PA4" s="52">
        <v>46036</v>
      </c>
      <c r="PB4" s="52">
        <v>46037</v>
      </c>
      <c r="PC4" s="52">
        <v>46038</v>
      </c>
      <c r="PD4" s="52">
        <v>46039</v>
      </c>
      <c r="PE4" s="52">
        <v>46033</v>
      </c>
      <c r="PF4" s="52">
        <v>46034</v>
      </c>
      <c r="PG4" s="52">
        <v>46035</v>
      </c>
      <c r="PH4" s="52">
        <v>46036</v>
      </c>
      <c r="PI4" s="52">
        <v>46037</v>
      </c>
      <c r="PJ4" s="52">
        <v>46038</v>
      </c>
      <c r="PK4" s="52">
        <v>46039</v>
      </c>
      <c r="PL4" s="52">
        <v>46033</v>
      </c>
      <c r="PM4" s="52">
        <v>46034</v>
      </c>
      <c r="PN4" s="52">
        <v>46035</v>
      </c>
      <c r="PO4" s="52">
        <v>46036</v>
      </c>
      <c r="PP4" s="52">
        <v>46037</v>
      </c>
      <c r="PQ4" s="52">
        <v>46038</v>
      </c>
      <c r="PR4" s="52">
        <v>46039</v>
      </c>
      <c r="PS4" s="52">
        <v>46033</v>
      </c>
      <c r="PT4" s="52">
        <v>46034</v>
      </c>
      <c r="PU4" s="52">
        <v>46035</v>
      </c>
      <c r="PV4" s="52">
        <v>46036</v>
      </c>
      <c r="PW4" s="52">
        <v>46037</v>
      </c>
      <c r="PX4" s="52">
        <v>46038</v>
      </c>
      <c r="PY4" s="52">
        <v>46039</v>
      </c>
      <c r="PZ4" s="52">
        <v>46033</v>
      </c>
      <c r="QA4" s="52">
        <v>46034</v>
      </c>
      <c r="QB4" s="52">
        <v>46035</v>
      </c>
      <c r="QC4" s="52">
        <v>46036</v>
      </c>
      <c r="QD4" s="52">
        <v>46037</v>
      </c>
      <c r="QE4" s="52">
        <v>46038</v>
      </c>
      <c r="QF4" s="52">
        <v>46039</v>
      </c>
    </row>
    <row r="5" spans="1:448" ht="18.75" hidden="1" customHeight="1">
      <c r="A5" s="253"/>
      <c r="B5" s="259" t="s">
        <v>58</v>
      </c>
      <c r="C5" s="53" t="s">
        <v>59</v>
      </c>
      <c r="D5" s="261">
        <v>8969</v>
      </c>
      <c r="E5" s="54">
        <v>6500</v>
      </c>
      <c r="F5" s="54">
        <v>6500</v>
      </c>
      <c r="G5" s="54">
        <v>4000</v>
      </c>
      <c r="H5" s="54">
        <v>6500</v>
      </c>
      <c r="I5" s="54">
        <v>6500</v>
      </c>
      <c r="J5" s="54">
        <v>6500</v>
      </c>
      <c r="K5" s="54">
        <v>6500</v>
      </c>
      <c r="L5" s="54">
        <v>6500</v>
      </c>
      <c r="M5" s="54">
        <v>6500</v>
      </c>
      <c r="N5" s="54"/>
      <c r="O5" s="54">
        <v>10000</v>
      </c>
      <c r="P5" s="54">
        <v>5000</v>
      </c>
      <c r="Q5" s="54">
        <v>6000</v>
      </c>
      <c r="R5" s="54">
        <v>3000</v>
      </c>
      <c r="S5" s="54">
        <v>3000</v>
      </c>
      <c r="T5" s="54">
        <v>3000</v>
      </c>
      <c r="U5" s="54"/>
      <c r="V5" s="54">
        <v>3000</v>
      </c>
      <c r="W5" s="54">
        <v>3000</v>
      </c>
      <c r="X5" s="54">
        <v>3000</v>
      </c>
      <c r="Y5" s="54">
        <v>3000</v>
      </c>
      <c r="Z5" s="54">
        <v>3000</v>
      </c>
      <c r="AA5" s="54">
        <v>3000</v>
      </c>
      <c r="AB5" s="55"/>
      <c r="AC5" s="54">
        <v>3000</v>
      </c>
      <c r="AD5" s="54">
        <v>3000</v>
      </c>
      <c r="AE5" s="54">
        <v>3000</v>
      </c>
      <c r="AF5" s="54">
        <v>3000</v>
      </c>
      <c r="AG5" s="54">
        <v>3000</v>
      </c>
      <c r="AH5" s="54">
        <v>3000</v>
      </c>
      <c r="AI5" s="55"/>
      <c r="AJ5" s="54">
        <v>3000</v>
      </c>
      <c r="AK5" s="54">
        <v>3000</v>
      </c>
      <c r="AL5" s="54">
        <v>3000</v>
      </c>
      <c r="AM5" s="54">
        <v>3000</v>
      </c>
      <c r="AN5" s="54">
        <v>3000</v>
      </c>
      <c r="AO5" s="54">
        <v>3000</v>
      </c>
      <c r="AP5" s="55"/>
      <c r="AQ5" s="54">
        <v>3000</v>
      </c>
      <c r="AR5" s="54">
        <v>3000</v>
      </c>
      <c r="AS5" s="54">
        <v>3000</v>
      </c>
      <c r="AT5" s="54">
        <v>3000</v>
      </c>
      <c r="AU5" s="54">
        <v>3000</v>
      </c>
      <c r="AV5" s="54">
        <v>3000</v>
      </c>
      <c r="AW5" s="54"/>
      <c r="AX5" s="54">
        <v>3000</v>
      </c>
      <c r="AY5" s="54">
        <v>3000</v>
      </c>
      <c r="AZ5" s="54">
        <v>3000</v>
      </c>
      <c r="BA5" s="54">
        <v>3000</v>
      </c>
      <c r="BB5" s="54">
        <v>3000</v>
      </c>
      <c r="BC5" s="54">
        <v>3000</v>
      </c>
      <c r="BD5" s="54"/>
      <c r="BE5" s="54">
        <v>3500</v>
      </c>
      <c r="BF5" s="54">
        <v>3500</v>
      </c>
      <c r="BG5" s="54">
        <v>3500</v>
      </c>
      <c r="BH5" s="54">
        <v>3500</v>
      </c>
      <c r="BI5" s="54">
        <v>3500</v>
      </c>
      <c r="BJ5" s="54">
        <v>3500</v>
      </c>
      <c r="BK5" s="54"/>
      <c r="BL5" s="54"/>
      <c r="BM5" s="54"/>
      <c r="BN5" s="54"/>
      <c r="BO5" s="54"/>
      <c r="BP5" s="54">
        <v>3500</v>
      </c>
      <c r="BQ5" s="54">
        <v>3500</v>
      </c>
      <c r="BR5" s="54"/>
      <c r="BS5" s="54">
        <v>7000</v>
      </c>
      <c r="BT5" s="54">
        <v>3500</v>
      </c>
      <c r="BU5" s="54">
        <v>3500</v>
      </c>
      <c r="BV5" s="54">
        <v>3500</v>
      </c>
      <c r="BW5" s="54">
        <v>3500</v>
      </c>
      <c r="BX5" s="54">
        <v>3500</v>
      </c>
      <c r="BY5" s="54"/>
      <c r="BZ5" s="54">
        <v>2000</v>
      </c>
      <c r="CA5" s="54">
        <v>3500</v>
      </c>
      <c r="CB5" s="54">
        <v>3500</v>
      </c>
      <c r="CC5" s="54">
        <v>3500</v>
      </c>
      <c r="CD5" s="54">
        <v>3500</v>
      </c>
      <c r="CE5" s="54">
        <v>3000</v>
      </c>
      <c r="CF5" s="54"/>
      <c r="CG5" s="54">
        <v>6000</v>
      </c>
      <c r="CH5" s="54">
        <v>3000</v>
      </c>
      <c r="CI5" s="54"/>
      <c r="CJ5" s="54"/>
      <c r="CK5" s="54"/>
      <c r="CL5" s="54">
        <v>3500</v>
      </c>
      <c r="CM5" s="54"/>
      <c r="CN5" s="54">
        <v>3500</v>
      </c>
      <c r="CO5" s="54">
        <v>3500</v>
      </c>
      <c r="CP5" s="54">
        <v>3500</v>
      </c>
      <c r="CQ5" s="54">
        <v>3500</v>
      </c>
      <c r="CR5" s="54">
        <v>3500</v>
      </c>
      <c r="CS5" s="54">
        <v>3500</v>
      </c>
      <c r="CT5" s="54"/>
      <c r="CU5" s="54">
        <v>3500</v>
      </c>
      <c r="CV5" s="54">
        <v>3500</v>
      </c>
      <c r="CW5" s="54">
        <v>2500</v>
      </c>
      <c r="CX5" s="54">
        <v>2500</v>
      </c>
      <c r="CY5" s="54">
        <v>2500</v>
      </c>
      <c r="CZ5" s="54">
        <v>2500</v>
      </c>
      <c r="DA5" s="54"/>
      <c r="DB5" s="54">
        <v>2500</v>
      </c>
      <c r="DC5" s="54">
        <v>2500</v>
      </c>
      <c r="DD5" s="54">
        <v>2000</v>
      </c>
      <c r="DE5" s="54"/>
      <c r="DF5" s="54"/>
      <c r="DG5" s="54"/>
      <c r="DH5" s="54"/>
      <c r="DI5" s="54">
        <v>2500</v>
      </c>
      <c r="DJ5" s="54">
        <v>2500</v>
      </c>
      <c r="DK5" s="54">
        <v>2500</v>
      </c>
      <c r="DL5" s="54">
        <v>2500</v>
      </c>
      <c r="DM5" s="54">
        <v>2500</v>
      </c>
      <c r="DN5" s="54">
        <v>2500</v>
      </c>
      <c r="DO5" s="54"/>
      <c r="DP5" s="54">
        <v>2500</v>
      </c>
      <c r="DQ5" s="54">
        <v>2500</v>
      </c>
      <c r="DR5" s="54">
        <v>2500</v>
      </c>
      <c r="DS5" s="54">
        <v>2500</v>
      </c>
      <c r="DT5" s="54">
        <v>2500</v>
      </c>
      <c r="DU5" s="54">
        <v>2500</v>
      </c>
      <c r="DV5" s="54"/>
      <c r="DW5" s="54">
        <v>2500</v>
      </c>
      <c r="DX5" s="54">
        <v>2500</v>
      </c>
      <c r="DY5" s="54">
        <v>2500</v>
      </c>
      <c r="DZ5" s="54">
        <v>2500</v>
      </c>
      <c r="EA5" s="54">
        <v>2500</v>
      </c>
      <c r="EB5" s="54">
        <v>2500</v>
      </c>
      <c r="EC5" s="54"/>
      <c r="ED5" s="54">
        <v>2500</v>
      </c>
      <c r="EE5" s="54">
        <v>2500</v>
      </c>
      <c r="EF5" s="54">
        <v>2500</v>
      </c>
      <c r="EG5" s="54">
        <v>2500</v>
      </c>
      <c r="EH5" s="54">
        <v>2500</v>
      </c>
      <c r="EI5" s="54">
        <v>2500</v>
      </c>
      <c r="EJ5" s="54"/>
      <c r="EK5" s="54">
        <v>2500</v>
      </c>
      <c r="EL5" s="54">
        <v>2500</v>
      </c>
      <c r="EM5" s="54">
        <v>2500</v>
      </c>
      <c r="EN5" s="54">
        <v>2500</v>
      </c>
      <c r="EO5" s="54">
        <v>2500</v>
      </c>
      <c r="EP5" s="54">
        <v>2500</v>
      </c>
      <c r="EQ5" s="54"/>
      <c r="ER5" s="54">
        <v>2500</v>
      </c>
      <c r="ES5" s="54">
        <v>2500</v>
      </c>
      <c r="ET5" s="54">
        <v>2500</v>
      </c>
      <c r="EU5" s="54">
        <v>2500</v>
      </c>
      <c r="EV5" s="54">
        <v>2500</v>
      </c>
      <c r="EW5" s="54">
        <v>2500</v>
      </c>
      <c r="EX5" s="54"/>
      <c r="EY5" s="54">
        <v>2500</v>
      </c>
      <c r="EZ5" s="54">
        <v>2500</v>
      </c>
      <c r="FA5" s="54">
        <v>2500</v>
      </c>
      <c r="FB5" s="54">
        <v>2500</v>
      </c>
      <c r="FC5" s="54">
        <v>2500</v>
      </c>
      <c r="FD5" s="54">
        <v>2500</v>
      </c>
      <c r="FE5" s="54"/>
      <c r="FF5" s="54">
        <v>2500</v>
      </c>
      <c r="FG5" s="54">
        <v>2500</v>
      </c>
      <c r="FH5" s="54">
        <v>2500</v>
      </c>
      <c r="FI5" s="54">
        <v>2500</v>
      </c>
      <c r="FJ5" s="54">
        <v>2500</v>
      </c>
      <c r="FK5" s="54">
        <v>2500</v>
      </c>
      <c r="FL5" s="54"/>
      <c r="FM5" s="54">
        <v>2500</v>
      </c>
      <c r="FN5" s="54">
        <v>2500</v>
      </c>
      <c r="FO5" s="54">
        <v>2500</v>
      </c>
      <c r="FP5" s="54">
        <v>2500</v>
      </c>
      <c r="FQ5" s="54">
        <v>2500</v>
      </c>
      <c r="FR5" s="54">
        <v>2500</v>
      </c>
      <c r="FS5" s="54"/>
      <c r="FT5" s="54">
        <v>2500</v>
      </c>
      <c r="FU5" s="54">
        <v>2500</v>
      </c>
      <c r="FV5" s="54">
        <v>2500</v>
      </c>
      <c r="FW5" s="54">
        <v>2500</v>
      </c>
      <c r="FX5" s="54">
        <v>2500</v>
      </c>
      <c r="FY5" s="54">
        <v>2500</v>
      </c>
      <c r="FZ5" s="54"/>
      <c r="GA5" s="54">
        <v>2500</v>
      </c>
      <c r="GB5" s="54">
        <v>2500</v>
      </c>
      <c r="GC5" s="54">
        <v>2500</v>
      </c>
      <c r="GD5" s="54">
        <v>2500</v>
      </c>
      <c r="GE5" s="54">
        <v>2500</v>
      </c>
      <c r="GF5" s="54">
        <v>2500</v>
      </c>
      <c r="GG5" s="54"/>
      <c r="GH5" s="54">
        <v>2500</v>
      </c>
      <c r="GI5" s="54">
        <v>2500</v>
      </c>
      <c r="GJ5" s="54">
        <v>2500</v>
      </c>
      <c r="GK5" s="54">
        <v>2500</v>
      </c>
      <c r="GL5" s="54">
        <v>2500</v>
      </c>
      <c r="GM5" s="54">
        <v>2500</v>
      </c>
      <c r="GN5" s="54"/>
      <c r="GO5" s="54">
        <v>2500</v>
      </c>
      <c r="GP5" s="54">
        <v>2500</v>
      </c>
      <c r="GQ5" s="54">
        <v>2500</v>
      </c>
      <c r="GR5" s="54">
        <v>2500</v>
      </c>
      <c r="GS5" s="54">
        <v>2500</v>
      </c>
      <c r="GT5" s="54">
        <v>2500</v>
      </c>
      <c r="GU5" s="54"/>
      <c r="GV5" s="54">
        <v>2500</v>
      </c>
      <c r="GW5" s="54">
        <v>2500</v>
      </c>
      <c r="GX5" s="54">
        <v>2500</v>
      </c>
      <c r="GY5" s="54">
        <v>2500</v>
      </c>
      <c r="GZ5" s="54">
        <v>2500</v>
      </c>
      <c r="HA5" s="54">
        <v>2500</v>
      </c>
      <c r="HB5" s="54"/>
      <c r="HC5" s="54"/>
      <c r="HD5" s="54"/>
      <c r="HE5" s="54">
        <v>2500</v>
      </c>
      <c r="HF5" s="54">
        <v>2500</v>
      </c>
      <c r="HG5" s="54">
        <v>2500</v>
      </c>
      <c r="HH5" s="54">
        <v>2500</v>
      </c>
      <c r="HI5" s="54"/>
      <c r="HJ5" s="54">
        <v>2500</v>
      </c>
      <c r="HK5" s="54">
        <v>2500</v>
      </c>
      <c r="HL5" s="54">
        <v>2500</v>
      </c>
      <c r="HM5" s="54">
        <v>2500</v>
      </c>
      <c r="HN5" s="54">
        <v>2500</v>
      </c>
      <c r="HO5" s="54">
        <v>2500</v>
      </c>
      <c r="HP5" s="54"/>
      <c r="HQ5" s="54">
        <v>2500</v>
      </c>
      <c r="HR5" s="54">
        <v>2500</v>
      </c>
      <c r="HS5" s="54">
        <v>2500</v>
      </c>
      <c r="HT5" s="54">
        <v>2500</v>
      </c>
      <c r="HU5" s="54">
        <v>2500</v>
      </c>
      <c r="HV5" s="54">
        <v>2500</v>
      </c>
      <c r="HW5" s="54"/>
      <c r="HX5" s="54">
        <v>2500</v>
      </c>
      <c r="HY5" s="54">
        <v>2500</v>
      </c>
      <c r="HZ5" s="54">
        <v>2500</v>
      </c>
      <c r="IA5" s="54">
        <v>2500</v>
      </c>
      <c r="IB5" s="54">
        <v>2500</v>
      </c>
      <c r="IC5" s="54">
        <v>2500</v>
      </c>
      <c r="ID5" s="54"/>
      <c r="IE5" s="54">
        <v>3500</v>
      </c>
      <c r="IF5" s="54"/>
      <c r="IG5" s="54"/>
      <c r="IH5" s="54"/>
      <c r="II5" s="54"/>
      <c r="IJ5" s="54"/>
      <c r="IK5" s="54"/>
      <c r="IL5" s="54"/>
      <c r="IM5" s="54"/>
      <c r="IN5" s="54"/>
      <c r="IO5" s="54"/>
      <c r="IP5" s="54"/>
      <c r="IQ5" s="54"/>
      <c r="IR5" s="54"/>
      <c r="IS5" s="54"/>
      <c r="IT5" s="54"/>
      <c r="IU5" s="54"/>
      <c r="IV5" s="54"/>
      <c r="IW5" s="54"/>
      <c r="IX5" s="54"/>
      <c r="IY5" s="54"/>
      <c r="IZ5" s="54"/>
      <c r="JA5" s="54"/>
      <c r="JB5" s="54"/>
      <c r="JC5" s="54"/>
      <c r="JD5" s="54"/>
      <c r="JE5" s="54"/>
      <c r="JF5" s="54"/>
      <c r="JG5" s="54"/>
      <c r="JH5" s="54"/>
      <c r="JI5" s="54"/>
      <c r="JJ5" s="54"/>
      <c r="JK5" s="54"/>
      <c r="JL5" s="54"/>
      <c r="JM5" s="54"/>
      <c r="JN5" s="54"/>
      <c r="JO5" s="54"/>
      <c r="JP5" s="54"/>
      <c r="JQ5" s="54"/>
      <c r="JR5" s="54"/>
      <c r="JS5" s="54"/>
      <c r="JT5" s="54"/>
      <c r="JU5" s="54"/>
      <c r="JV5" s="54"/>
      <c r="JW5" s="54"/>
      <c r="JX5" s="54"/>
      <c r="JY5" s="54"/>
      <c r="JZ5" s="54"/>
      <c r="KA5" s="54"/>
      <c r="KB5" s="54"/>
      <c r="KC5" s="54"/>
      <c r="KD5" s="54"/>
      <c r="KE5" s="54"/>
      <c r="KF5" s="54"/>
      <c r="KG5" s="54"/>
      <c r="KH5" s="54"/>
      <c r="KI5" s="54"/>
      <c r="KJ5" s="54"/>
      <c r="KK5" s="54"/>
      <c r="KL5" s="54"/>
      <c r="KM5" s="54"/>
      <c r="KN5" s="54"/>
      <c r="KO5" s="54"/>
      <c r="KP5" s="54"/>
      <c r="KQ5" s="54"/>
      <c r="KR5" s="54"/>
      <c r="KS5" s="54"/>
      <c r="KT5" s="54"/>
      <c r="KU5" s="54"/>
      <c r="KV5" s="54"/>
      <c r="KW5" s="54"/>
      <c r="KX5" s="54"/>
      <c r="KY5" s="54"/>
      <c r="KZ5" s="54"/>
      <c r="LA5" s="54"/>
      <c r="LB5" s="54"/>
      <c r="LC5" s="54"/>
      <c r="LD5" s="54"/>
      <c r="LE5" s="54"/>
      <c r="LF5" s="54"/>
      <c r="LG5" s="54"/>
      <c r="LH5" s="54"/>
      <c r="LI5" s="54"/>
      <c r="LJ5" s="54"/>
      <c r="LK5" s="54"/>
      <c r="LL5" s="54"/>
      <c r="LM5" s="54"/>
      <c r="LN5" s="54"/>
      <c r="LO5" s="54"/>
      <c r="LP5" s="54"/>
      <c r="LQ5" s="54"/>
      <c r="LR5" s="54"/>
      <c r="LS5" s="54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/>
      <c r="MN5" s="54"/>
      <c r="MO5" s="54"/>
      <c r="MP5" s="54"/>
      <c r="MQ5" s="54"/>
      <c r="MR5" s="54"/>
      <c r="MS5" s="54"/>
      <c r="MT5" s="54"/>
      <c r="MU5" s="54"/>
      <c r="MV5" s="54"/>
      <c r="MW5" s="54"/>
      <c r="MX5" s="54"/>
      <c r="MY5" s="54"/>
      <c r="MZ5" s="54"/>
      <c r="NA5" s="54"/>
      <c r="NB5" s="54"/>
      <c r="NC5" s="54"/>
      <c r="ND5" s="54"/>
      <c r="NE5" s="54"/>
      <c r="NF5" s="54"/>
      <c r="NG5" s="54"/>
      <c r="NH5" s="54"/>
      <c r="NI5" s="54"/>
      <c r="NJ5" s="54"/>
      <c r="NK5" s="54"/>
      <c r="NL5" s="54"/>
      <c r="NM5" s="54"/>
      <c r="NN5" s="54"/>
      <c r="NO5" s="54"/>
      <c r="NP5" s="54"/>
      <c r="NQ5" s="54"/>
      <c r="NR5" s="54"/>
      <c r="NS5" s="54"/>
      <c r="NT5" s="54"/>
      <c r="NU5" s="54"/>
      <c r="NV5" s="54"/>
      <c r="NW5" s="54"/>
      <c r="NX5" s="54"/>
      <c r="NY5" s="54"/>
      <c r="NZ5" s="54"/>
      <c r="OA5" s="54"/>
      <c r="OB5" s="54"/>
      <c r="OC5" s="54"/>
      <c r="OD5" s="54"/>
      <c r="OE5" s="54"/>
      <c r="OF5" s="54"/>
      <c r="OG5" s="54"/>
      <c r="OH5" s="54"/>
      <c r="OI5" s="54"/>
      <c r="OJ5" s="54"/>
      <c r="OK5" s="54"/>
      <c r="OL5" s="54"/>
      <c r="OM5" s="54"/>
      <c r="ON5" s="54"/>
      <c r="OO5" s="54"/>
      <c r="OP5" s="54"/>
      <c r="OQ5" s="54"/>
      <c r="OR5" s="54"/>
      <c r="OS5" s="54"/>
      <c r="OT5" s="54"/>
      <c r="OU5" s="54"/>
      <c r="OV5" s="54"/>
      <c r="OW5" s="54"/>
      <c r="OX5" s="54"/>
      <c r="OY5" s="54"/>
      <c r="OZ5" s="54"/>
      <c r="PA5" s="54"/>
      <c r="PB5" s="54"/>
      <c r="PC5" s="54"/>
      <c r="PD5" s="54"/>
      <c r="PE5" s="54"/>
      <c r="PF5" s="54"/>
      <c r="PG5" s="54"/>
      <c r="PH5" s="54"/>
      <c r="PI5" s="54"/>
      <c r="PJ5" s="54"/>
      <c r="PK5" s="54"/>
      <c r="PL5" s="54"/>
      <c r="PM5" s="54"/>
      <c r="PN5" s="54"/>
      <c r="PO5" s="54"/>
      <c r="PP5" s="54"/>
      <c r="PQ5" s="54"/>
      <c r="PR5" s="54"/>
      <c r="PS5" s="54"/>
      <c r="PT5" s="54"/>
      <c r="PU5" s="54"/>
      <c r="PV5" s="54"/>
      <c r="PW5" s="54"/>
      <c r="PX5" s="54"/>
      <c r="PY5" s="54"/>
      <c r="PZ5" s="54"/>
      <c r="QA5" s="54"/>
      <c r="QB5" s="54"/>
      <c r="QC5" s="54"/>
      <c r="QD5" s="54"/>
      <c r="QE5" s="54"/>
      <c r="QF5" s="54"/>
    </row>
    <row r="6" spans="1:448" ht="18.75" hidden="1" customHeight="1">
      <c r="A6" s="253"/>
      <c r="B6" s="259"/>
      <c r="C6" s="56" t="s">
        <v>60</v>
      </c>
      <c r="D6" s="261"/>
      <c r="E6" s="55">
        <v>2669</v>
      </c>
      <c r="F6" s="55">
        <f>3157+3368</f>
        <v>6525</v>
      </c>
      <c r="G6" s="55">
        <f>3710+3055</f>
        <v>6765</v>
      </c>
      <c r="H6" s="55">
        <v>2502</v>
      </c>
      <c r="I6" s="55">
        <f>2295+2613+1014</f>
        <v>5922</v>
      </c>
      <c r="J6" s="55">
        <f>2960+1372</f>
        <v>4332</v>
      </c>
      <c r="K6" s="55">
        <f>1464+3528</f>
        <v>4992</v>
      </c>
      <c r="L6" s="55">
        <f>2710+29+1898</f>
        <v>4637</v>
      </c>
      <c r="M6" s="55">
        <v>3210</v>
      </c>
      <c r="N6" s="55"/>
      <c r="O6" s="55">
        <v>10261</v>
      </c>
      <c r="P6" s="55">
        <v>3024</v>
      </c>
      <c r="Q6" s="55">
        <v>7186</v>
      </c>
      <c r="R6" s="55">
        <v>2577</v>
      </c>
      <c r="S6" s="55">
        <v>3194</v>
      </c>
      <c r="T6" s="55">
        <v>4315</v>
      </c>
      <c r="U6" s="55"/>
      <c r="V6" s="55">
        <v>3415</v>
      </c>
      <c r="W6" s="55">
        <v>4110</v>
      </c>
      <c r="X6" s="55">
        <v>1716</v>
      </c>
      <c r="Y6" s="55">
        <v>2472</v>
      </c>
      <c r="Z6" s="55">
        <v>2532</v>
      </c>
      <c r="AA6" s="55">
        <v>3052</v>
      </c>
      <c r="AB6" s="55"/>
      <c r="AC6" s="55">
        <v>3167</v>
      </c>
      <c r="AD6" s="55">
        <v>1289</v>
      </c>
      <c r="AE6" s="55">
        <v>3939</v>
      </c>
      <c r="AF6" s="55">
        <v>2722</v>
      </c>
      <c r="AG6" s="55">
        <f>2941+12</f>
        <v>2953</v>
      </c>
      <c r="AH6" s="55">
        <v>3145</v>
      </c>
      <c r="AI6" s="55"/>
      <c r="AJ6" s="55">
        <v>0</v>
      </c>
      <c r="AK6" s="55">
        <v>4630</v>
      </c>
      <c r="AL6" s="55">
        <v>2475</v>
      </c>
      <c r="AM6" s="55">
        <v>4938</v>
      </c>
      <c r="AN6" s="55">
        <v>0</v>
      </c>
      <c r="AO6" s="55">
        <f>3741-90</f>
        <v>3651</v>
      </c>
      <c r="AP6" s="55"/>
      <c r="AQ6" s="55">
        <v>4156</v>
      </c>
      <c r="AR6" s="55">
        <v>3213</v>
      </c>
      <c r="AS6" s="55">
        <v>2781</v>
      </c>
      <c r="AT6" s="55">
        <f>1080+1100</f>
        <v>2180</v>
      </c>
      <c r="AU6" s="55">
        <v>1516</v>
      </c>
      <c r="AV6" s="55">
        <v>3008</v>
      </c>
      <c r="AW6" s="55"/>
      <c r="AX6" s="55">
        <v>3754</v>
      </c>
      <c r="AY6" s="55">
        <v>2022</v>
      </c>
      <c r="AZ6" s="55">
        <f>2360+6800</f>
        <v>9160</v>
      </c>
      <c r="BA6" s="55">
        <v>2661</v>
      </c>
      <c r="BB6" s="55">
        <f>2448+3300</f>
        <v>5748</v>
      </c>
      <c r="BC6" s="55">
        <v>0</v>
      </c>
      <c r="BD6" s="55">
        <v>5325</v>
      </c>
      <c r="BE6" s="55">
        <v>0</v>
      </c>
      <c r="BF6" s="55">
        <v>4032</v>
      </c>
      <c r="BG6" s="55">
        <v>4341</v>
      </c>
      <c r="BH6" s="55">
        <v>2526</v>
      </c>
      <c r="BI6" s="55">
        <v>2843</v>
      </c>
      <c r="BJ6" s="55">
        <f>3036+7200</f>
        <v>10236</v>
      </c>
      <c r="BK6" s="55"/>
      <c r="BL6" s="55"/>
      <c r="BM6" s="55"/>
      <c r="BN6" s="55"/>
      <c r="BO6" s="55"/>
      <c r="BP6" s="55">
        <v>3666</v>
      </c>
      <c r="BQ6" s="55">
        <f>3028+3000</f>
        <v>6028</v>
      </c>
      <c r="BR6" s="55">
        <v>2430</v>
      </c>
      <c r="BS6" s="55">
        <f>3663+408</f>
        <v>4071</v>
      </c>
      <c r="BT6" s="55">
        <v>3759</v>
      </c>
      <c r="BU6" s="55">
        <v>3079</v>
      </c>
      <c r="BV6" s="55">
        <v>2330</v>
      </c>
      <c r="BW6" s="55">
        <v>4100</v>
      </c>
      <c r="BX6" s="55">
        <f>2930+2917</f>
        <v>5847</v>
      </c>
      <c r="BY6" s="55"/>
      <c r="BZ6" s="55">
        <v>3460</v>
      </c>
      <c r="CA6" s="55">
        <v>3502</v>
      </c>
      <c r="CB6" s="55">
        <v>3396</v>
      </c>
      <c r="CC6" s="55">
        <v>3342</v>
      </c>
      <c r="CD6" s="55">
        <v>2443</v>
      </c>
      <c r="CE6" s="55">
        <v>3036</v>
      </c>
      <c r="CF6" s="55"/>
      <c r="CG6" s="55">
        <v>6235</v>
      </c>
      <c r="CH6" s="55">
        <v>3015</v>
      </c>
      <c r="CI6" s="55"/>
      <c r="CJ6" s="55"/>
      <c r="CK6" s="55"/>
      <c r="CL6" s="55">
        <v>2714</v>
      </c>
      <c r="CM6" s="55"/>
      <c r="CN6" s="55">
        <v>3160</v>
      </c>
      <c r="CO6" s="55">
        <v>2819</v>
      </c>
      <c r="CP6" s="55">
        <v>3091</v>
      </c>
      <c r="CQ6" s="55">
        <v>2693</v>
      </c>
      <c r="CR6" s="55">
        <v>3528</v>
      </c>
      <c r="CS6" s="55">
        <v>3528</v>
      </c>
      <c r="CT6" s="55"/>
      <c r="CU6" s="55">
        <v>1410</v>
      </c>
      <c r="CV6" s="55">
        <v>838</v>
      </c>
      <c r="CW6" s="55">
        <v>1369</v>
      </c>
      <c r="CX6" s="55">
        <v>3496</v>
      </c>
      <c r="CY6" s="55">
        <v>3351</v>
      </c>
      <c r="CZ6" s="55">
        <v>2941</v>
      </c>
      <c r="DA6" s="55"/>
      <c r="DB6" s="98">
        <v>2550</v>
      </c>
      <c r="DC6" s="98">
        <v>2249</v>
      </c>
      <c r="DD6" s="98">
        <v>2016</v>
      </c>
      <c r="DE6" s="55"/>
      <c r="DF6" s="55"/>
      <c r="DG6" s="55"/>
      <c r="DH6" s="55"/>
      <c r="DI6" s="98">
        <v>1938</v>
      </c>
      <c r="DJ6" s="98"/>
      <c r="DK6" s="98">
        <v>3552</v>
      </c>
      <c r="DL6" s="55">
        <v>3060</v>
      </c>
      <c r="DM6" s="55">
        <v>3218</v>
      </c>
      <c r="DN6" s="55">
        <v>1226</v>
      </c>
      <c r="DO6" s="55"/>
      <c r="DP6" s="98">
        <v>3346</v>
      </c>
      <c r="DQ6" s="98">
        <v>1800</v>
      </c>
      <c r="DR6" s="98">
        <v>1852</v>
      </c>
      <c r="DS6" s="55">
        <v>2026</v>
      </c>
      <c r="DT6" s="55">
        <v>1530</v>
      </c>
      <c r="DU6" s="55">
        <v>2538</v>
      </c>
      <c r="DV6" s="55"/>
      <c r="DW6" s="55">
        <v>3028</v>
      </c>
      <c r="DX6" s="55">
        <v>2538</v>
      </c>
      <c r="DY6" s="55">
        <v>1530</v>
      </c>
      <c r="DZ6" s="55">
        <v>1016</v>
      </c>
      <c r="EA6" s="55"/>
      <c r="EB6" s="55">
        <f>3312+1600</f>
        <v>4912</v>
      </c>
      <c r="EC6" s="55"/>
      <c r="ED6" s="55"/>
      <c r="EE6" s="55">
        <v>2445</v>
      </c>
      <c r="EF6" s="55">
        <v>2016</v>
      </c>
      <c r="EG6" s="55">
        <v>1466</v>
      </c>
      <c r="EH6" s="55">
        <v>1842</v>
      </c>
      <c r="EI6" s="55">
        <v>0</v>
      </c>
      <c r="EJ6" s="55"/>
      <c r="EK6" s="55">
        <v>5517</v>
      </c>
      <c r="EL6" s="55">
        <v>2040</v>
      </c>
      <c r="EM6" s="55">
        <v>1817</v>
      </c>
      <c r="EN6" s="55">
        <v>1008</v>
      </c>
      <c r="EO6" s="55">
        <v>2316</v>
      </c>
      <c r="EP6" s="55">
        <v>1852</v>
      </c>
      <c r="EQ6" s="55"/>
      <c r="ER6" s="55">
        <v>0</v>
      </c>
      <c r="ES6" s="55">
        <v>0</v>
      </c>
      <c r="ET6" s="55">
        <f>1284+2000</f>
        <v>3284</v>
      </c>
      <c r="EU6" s="55">
        <v>1998</v>
      </c>
      <c r="EV6" s="55">
        <v>1183</v>
      </c>
      <c r="EW6" s="55">
        <v>0</v>
      </c>
      <c r="EX6" s="55"/>
      <c r="EY6" s="55">
        <v>4417</v>
      </c>
      <c r="EZ6" s="55">
        <v>0</v>
      </c>
      <c r="FA6" s="55">
        <v>2280</v>
      </c>
      <c r="FB6" s="55">
        <f>2012+3200</f>
        <v>5212</v>
      </c>
      <c r="FC6" s="55">
        <v>2521</v>
      </c>
      <c r="FD6" s="55">
        <v>2016</v>
      </c>
      <c r="FE6" s="55"/>
      <c r="FF6" s="55">
        <v>3024</v>
      </c>
      <c r="FG6" s="55">
        <v>1040</v>
      </c>
      <c r="FH6" s="55">
        <f>2040+3000</f>
        <v>5040</v>
      </c>
      <c r="FI6" s="55">
        <v>2021</v>
      </c>
      <c r="FJ6" s="55">
        <v>2040</v>
      </c>
      <c r="FK6" s="55">
        <v>2040</v>
      </c>
      <c r="FL6" s="55"/>
      <c r="FM6" s="55">
        <v>3300</v>
      </c>
      <c r="FN6" s="55">
        <v>1530</v>
      </c>
      <c r="FO6" s="55">
        <v>2040</v>
      </c>
      <c r="FP6" s="55">
        <v>2034</v>
      </c>
      <c r="FQ6" s="55">
        <v>1871</v>
      </c>
      <c r="FR6" s="55">
        <v>3360</v>
      </c>
      <c r="FS6" s="55"/>
      <c r="FT6" s="55">
        <v>1530</v>
      </c>
      <c r="FU6" s="55">
        <v>0</v>
      </c>
      <c r="FV6" s="55">
        <v>2766</v>
      </c>
      <c r="FW6" s="55">
        <v>2040</v>
      </c>
      <c r="FX6" s="55">
        <v>0</v>
      </c>
      <c r="FY6" s="55">
        <v>2338</v>
      </c>
      <c r="FZ6" s="55"/>
      <c r="GA6" s="55">
        <v>2977</v>
      </c>
      <c r="GB6" s="55">
        <v>0</v>
      </c>
      <c r="GC6" s="55">
        <v>2702</v>
      </c>
      <c r="GD6" s="55">
        <v>0</v>
      </c>
      <c r="GE6" s="55">
        <v>2550</v>
      </c>
      <c r="GF6" s="55">
        <v>2251</v>
      </c>
      <c r="GG6" s="55"/>
      <c r="GH6" s="55">
        <v>5194</v>
      </c>
      <c r="GI6" s="55">
        <v>1530</v>
      </c>
      <c r="GJ6" s="55">
        <v>2575</v>
      </c>
      <c r="GK6" s="55">
        <v>2546</v>
      </c>
      <c r="GL6" s="55">
        <v>2021</v>
      </c>
      <c r="GM6" s="55">
        <v>1933</v>
      </c>
      <c r="GN6" s="55"/>
      <c r="GO6" s="55">
        <v>4692</v>
      </c>
      <c r="GP6" s="55">
        <v>2532</v>
      </c>
      <c r="GQ6" s="55">
        <v>2040</v>
      </c>
      <c r="GR6" s="55">
        <v>1431</v>
      </c>
      <c r="GS6" s="55">
        <v>2028</v>
      </c>
      <c r="GT6" s="55">
        <v>2123</v>
      </c>
      <c r="GU6" s="55">
        <v>1229</v>
      </c>
      <c r="GV6" s="55">
        <v>1242</v>
      </c>
      <c r="GW6" s="55">
        <v>2285</v>
      </c>
      <c r="GX6" s="55">
        <v>2016</v>
      </c>
      <c r="GY6" s="55">
        <v>2905</v>
      </c>
      <c r="GZ6" s="55">
        <v>1001</v>
      </c>
      <c r="HA6" s="55">
        <v>1512</v>
      </c>
      <c r="HB6" s="55"/>
      <c r="HC6" s="55"/>
      <c r="HD6" s="55"/>
      <c r="HE6" s="55">
        <v>3621</v>
      </c>
      <c r="HF6" s="55">
        <v>0</v>
      </c>
      <c r="HG6" s="55">
        <v>1515</v>
      </c>
      <c r="HH6" s="55">
        <v>3327</v>
      </c>
      <c r="HI6" s="55"/>
      <c r="HJ6" s="55">
        <v>4012</v>
      </c>
      <c r="HK6" s="55">
        <v>2131</v>
      </c>
      <c r="HL6" s="55">
        <v>3671</v>
      </c>
      <c r="HM6" s="55">
        <v>2355</v>
      </c>
      <c r="HN6" s="55">
        <v>2789</v>
      </c>
      <c r="HO6" s="55">
        <v>3823</v>
      </c>
      <c r="HP6" s="55"/>
      <c r="HQ6" s="55">
        <v>3437</v>
      </c>
      <c r="HR6" s="55">
        <v>2764</v>
      </c>
      <c r="HS6" s="55">
        <v>3006</v>
      </c>
      <c r="HT6" s="55">
        <v>2108</v>
      </c>
      <c r="HU6" s="55">
        <v>3093</v>
      </c>
      <c r="HV6" s="55">
        <v>3013</v>
      </c>
      <c r="HW6" s="55">
        <v>1449</v>
      </c>
      <c r="HX6" s="55">
        <v>2052</v>
      </c>
      <c r="HY6" s="55">
        <v>2454</v>
      </c>
      <c r="HZ6" s="55">
        <v>2582</v>
      </c>
      <c r="IA6" s="55">
        <v>2521</v>
      </c>
      <c r="IB6" s="55">
        <v>2075</v>
      </c>
      <c r="IC6" s="55">
        <v>3793</v>
      </c>
      <c r="ID6" s="55">
        <v>1512</v>
      </c>
      <c r="IE6" s="55">
        <v>3024</v>
      </c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  <c r="IV6" s="55"/>
      <c r="IW6" s="55"/>
      <c r="IX6" s="55"/>
      <c r="IY6" s="55"/>
      <c r="IZ6" s="55"/>
      <c r="JA6" s="55"/>
      <c r="JB6" s="55"/>
      <c r="JC6" s="55"/>
      <c r="JD6" s="55"/>
      <c r="JE6" s="55"/>
      <c r="JF6" s="55"/>
      <c r="JG6" s="55"/>
      <c r="JH6" s="55"/>
      <c r="JI6" s="55"/>
      <c r="JJ6" s="55"/>
      <c r="JK6" s="55"/>
      <c r="JL6" s="55"/>
      <c r="JM6" s="55"/>
      <c r="JN6" s="55"/>
      <c r="JO6" s="55"/>
      <c r="JP6" s="55"/>
      <c r="JQ6" s="55"/>
      <c r="JR6" s="55"/>
      <c r="JS6" s="55"/>
      <c r="JT6" s="55"/>
      <c r="JU6" s="55"/>
      <c r="JV6" s="55"/>
      <c r="JW6" s="55"/>
      <c r="JX6" s="55"/>
      <c r="JY6" s="55"/>
      <c r="JZ6" s="55"/>
      <c r="KA6" s="55"/>
      <c r="KB6" s="55"/>
      <c r="KC6" s="55"/>
      <c r="KD6" s="55"/>
      <c r="KE6" s="55"/>
      <c r="KF6" s="55"/>
      <c r="KG6" s="55"/>
      <c r="KH6" s="55"/>
      <c r="KI6" s="55"/>
      <c r="KJ6" s="55"/>
      <c r="KK6" s="55"/>
      <c r="KL6" s="55"/>
      <c r="KM6" s="55"/>
      <c r="KN6" s="55"/>
      <c r="KO6" s="55"/>
      <c r="KP6" s="55"/>
      <c r="KQ6" s="55"/>
      <c r="KR6" s="55"/>
      <c r="KS6" s="55"/>
      <c r="KT6" s="55"/>
      <c r="KU6" s="55"/>
      <c r="KV6" s="55"/>
      <c r="KW6" s="55"/>
      <c r="KX6" s="55"/>
      <c r="KY6" s="55"/>
      <c r="KZ6" s="55"/>
      <c r="LA6" s="55"/>
      <c r="LB6" s="55"/>
      <c r="LC6" s="55"/>
      <c r="LD6" s="55"/>
      <c r="LE6" s="55"/>
      <c r="LF6" s="55"/>
      <c r="LG6" s="55"/>
      <c r="LH6" s="55"/>
      <c r="LI6" s="55"/>
      <c r="LJ6" s="55"/>
      <c r="LK6" s="55"/>
      <c r="LL6" s="55"/>
      <c r="LM6" s="55"/>
      <c r="LN6" s="55"/>
      <c r="LO6" s="55"/>
      <c r="LP6" s="55"/>
      <c r="LQ6" s="55"/>
      <c r="LR6" s="55"/>
      <c r="LS6" s="55"/>
      <c r="LT6" s="55"/>
      <c r="LU6" s="55"/>
      <c r="LV6" s="55"/>
      <c r="LW6" s="55"/>
      <c r="LX6" s="55"/>
      <c r="LY6" s="55"/>
      <c r="LZ6" s="55"/>
      <c r="MA6" s="55"/>
      <c r="MB6" s="55"/>
      <c r="MC6" s="55"/>
      <c r="MD6" s="55"/>
      <c r="ME6" s="55"/>
      <c r="MF6" s="55"/>
      <c r="MG6" s="55"/>
      <c r="MH6" s="55"/>
      <c r="MI6" s="55"/>
      <c r="MJ6" s="55"/>
      <c r="MK6" s="55"/>
      <c r="ML6" s="55"/>
      <c r="MM6" s="55"/>
      <c r="MN6" s="55"/>
      <c r="MO6" s="55"/>
      <c r="MP6" s="55"/>
      <c r="MQ6" s="55"/>
      <c r="MR6" s="55"/>
      <c r="MS6" s="55"/>
      <c r="MT6" s="55"/>
      <c r="MU6" s="55"/>
      <c r="MV6" s="55"/>
      <c r="MW6" s="55"/>
      <c r="MX6" s="55"/>
      <c r="MY6" s="55"/>
      <c r="MZ6" s="55"/>
      <c r="NA6" s="55"/>
      <c r="NB6" s="55"/>
      <c r="NC6" s="55"/>
      <c r="ND6" s="55"/>
      <c r="NE6" s="55"/>
      <c r="NF6" s="55"/>
      <c r="NG6" s="55"/>
      <c r="NH6" s="55"/>
      <c r="NI6" s="55"/>
      <c r="NJ6" s="55"/>
      <c r="NK6" s="55"/>
      <c r="NL6" s="55"/>
      <c r="NM6" s="55"/>
      <c r="NN6" s="55"/>
      <c r="NO6" s="55"/>
      <c r="NP6" s="55"/>
      <c r="NQ6" s="55"/>
      <c r="NR6" s="55"/>
      <c r="NS6" s="55"/>
      <c r="NT6" s="55"/>
      <c r="NU6" s="55"/>
      <c r="NV6" s="55"/>
      <c r="NW6" s="55"/>
      <c r="NX6" s="55"/>
      <c r="NY6" s="55"/>
      <c r="NZ6" s="55"/>
      <c r="OA6" s="55"/>
      <c r="OB6" s="55"/>
      <c r="OC6" s="55"/>
      <c r="OD6" s="55"/>
      <c r="OE6" s="55"/>
      <c r="OF6" s="55"/>
      <c r="OG6" s="55"/>
      <c r="OH6" s="55"/>
      <c r="OI6" s="55"/>
      <c r="OJ6" s="55"/>
      <c r="OK6" s="55"/>
      <c r="OL6" s="55"/>
      <c r="OM6" s="55"/>
      <c r="ON6" s="55"/>
      <c r="OO6" s="55"/>
      <c r="OP6" s="55"/>
      <c r="OQ6" s="55"/>
      <c r="OR6" s="55"/>
      <c r="OS6" s="55"/>
      <c r="OT6" s="55"/>
      <c r="OU6" s="55"/>
      <c r="OV6" s="55"/>
      <c r="OW6" s="55"/>
      <c r="OX6" s="55"/>
      <c r="OY6" s="55"/>
      <c r="OZ6" s="55"/>
      <c r="PA6" s="55"/>
      <c r="PB6" s="55"/>
      <c r="PC6" s="55"/>
      <c r="PD6" s="55"/>
      <c r="PE6" s="55"/>
      <c r="PF6" s="55"/>
      <c r="PG6" s="55"/>
      <c r="PH6" s="55"/>
      <c r="PI6" s="55"/>
      <c r="PJ6" s="55"/>
      <c r="PK6" s="55"/>
      <c r="PL6" s="55"/>
      <c r="PM6" s="55"/>
      <c r="PN6" s="55"/>
      <c r="PO6" s="55"/>
      <c r="PP6" s="55"/>
      <c r="PQ6" s="55"/>
      <c r="PR6" s="55"/>
      <c r="PS6" s="55"/>
      <c r="PT6" s="55"/>
      <c r="PU6" s="55"/>
      <c r="PV6" s="55"/>
      <c r="PW6" s="55"/>
      <c r="PX6" s="55"/>
      <c r="PY6" s="55"/>
      <c r="PZ6" s="55"/>
      <c r="QA6" s="55"/>
      <c r="QB6" s="55"/>
      <c r="QC6" s="55"/>
      <c r="QD6" s="55"/>
      <c r="QE6" s="55"/>
      <c r="QF6" s="55"/>
    </row>
    <row r="7" spans="1:448" ht="18.75" hidden="1" customHeight="1">
      <c r="A7" s="253"/>
      <c r="B7" s="259"/>
      <c r="C7" s="57" t="s">
        <v>61</v>
      </c>
      <c r="D7" s="261"/>
      <c r="E7" s="58">
        <v>6500</v>
      </c>
      <c r="F7" s="58">
        <v>4000</v>
      </c>
      <c r="G7" s="58">
        <v>4000</v>
      </c>
      <c r="H7" s="58">
        <v>6500</v>
      </c>
      <c r="I7" s="58">
        <v>6500</v>
      </c>
      <c r="J7" s="58">
        <v>6500</v>
      </c>
      <c r="K7" s="58">
        <v>6500</v>
      </c>
      <c r="L7" s="58">
        <v>6500</v>
      </c>
      <c r="M7" s="58">
        <v>6500</v>
      </c>
      <c r="N7" s="58"/>
      <c r="O7" s="54">
        <v>5000</v>
      </c>
      <c r="P7" s="54">
        <v>5000</v>
      </c>
      <c r="Q7" s="54">
        <v>6000</v>
      </c>
      <c r="R7" s="54">
        <v>6000</v>
      </c>
      <c r="S7" s="54">
        <v>6000</v>
      </c>
      <c r="T7" s="54">
        <v>6000</v>
      </c>
      <c r="U7" s="58"/>
      <c r="V7" s="54">
        <v>6000</v>
      </c>
      <c r="W7" s="54">
        <v>6000</v>
      </c>
      <c r="X7" s="54">
        <v>6000</v>
      </c>
      <c r="Y7" s="54">
        <v>3000</v>
      </c>
      <c r="Z7" s="54">
        <v>3000</v>
      </c>
      <c r="AA7" s="54">
        <v>3000</v>
      </c>
      <c r="AB7" s="55"/>
      <c r="AC7" s="54">
        <v>3000</v>
      </c>
      <c r="AD7" s="54">
        <v>3000</v>
      </c>
      <c r="AE7" s="54">
        <v>3000</v>
      </c>
      <c r="AF7" s="54">
        <v>3000</v>
      </c>
      <c r="AG7" s="54">
        <v>3000</v>
      </c>
      <c r="AH7" s="54">
        <v>3000</v>
      </c>
      <c r="AI7" s="55"/>
      <c r="AJ7" s="54">
        <v>3000</v>
      </c>
      <c r="AK7" s="54">
        <v>3000</v>
      </c>
      <c r="AL7" s="54">
        <v>3000</v>
      </c>
      <c r="AM7" s="54">
        <v>3000</v>
      </c>
      <c r="AN7" s="54">
        <v>3000</v>
      </c>
      <c r="AO7" s="54">
        <v>3000</v>
      </c>
      <c r="AP7" s="55"/>
      <c r="AQ7" s="54">
        <v>3000</v>
      </c>
      <c r="AR7" s="54">
        <v>3000</v>
      </c>
      <c r="AS7" s="54">
        <v>3000</v>
      </c>
      <c r="AT7" s="54">
        <v>3000</v>
      </c>
      <c r="AU7" s="54">
        <v>3000</v>
      </c>
      <c r="AV7" s="54">
        <v>3000</v>
      </c>
      <c r="AW7" s="54"/>
      <c r="AX7" s="54">
        <v>3000</v>
      </c>
      <c r="AY7" s="54">
        <v>3000</v>
      </c>
      <c r="AZ7" s="54">
        <v>3000</v>
      </c>
      <c r="BA7" s="54">
        <v>3000</v>
      </c>
      <c r="BB7" s="54">
        <v>3000</v>
      </c>
      <c r="BC7" s="54">
        <v>3000</v>
      </c>
      <c r="BD7" s="54"/>
      <c r="BE7" s="54">
        <v>3500</v>
      </c>
      <c r="BF7" s="54">
        <v>3500</v>
      </c>
      <c r="BG7" s="54">
        <v>3500</v>
      </c>
      <c r="BH7" s="54">
        <v>3500</v>
      </c>
      <c r="BI7" s="54">
        <v>3500</v>
      </c>
      <c r="BJ7" s="54">
        <v>3500</v>
      </c>
      <c r="BK7" s="54"/>
      <c r="BL7" s="54"/>
      <c r="BM7" s="54">
        <v>3500</v>
      </c>
      <c r="BN7" s="54">
        <v>3500</v>
      </c>
      <c r="BO7" s="54">
        <v>3500</v>
      </c>
      <c r="BP7" s="54">
        <v>3500</v>
      </c>
      <c r="BQ7" s="54">
        <v>3500</v>
      </c>
      <c r="BR7" s="54">
        <v>3500</v>
      </c>
      <c r="BS7" s="54">
        <v>3500</v>
      </c>
      <c r="BT7" s="54">
        <v>3500</v>
      </c>
      <c r="BU7" s="54">
        <v>3500</v>
      </c>
      <c r="BV7" s="54">
        <v>3500</v>
      </c>
      <c r="BW7" s="54">
        <v>3500</v>
      </c>
      <c r="BX7" s="54">
        <v>3500</v>
      </c>
      <c r="BY7" s="54"/>
      <c r="BZ7" s="54">
        <v>3500</v>
      </c>
      <c r="CA7" s="54">
        <v>3500</v>
      </c>
      <c r="CB7" s="54">
        <v>3500</v>
      </c>
      <c r="CC7" s="54">
        <v>3000</v>
      </c>
      <c r="CD7" s="54">
        <v>3000</v>
      </c>
      <c r="CE7" s="54">
        <v>3000</v>
      </c>
      <c r="CF7" s="54"/>
      <c r="CG7" s="54">
        <v>3500</v>
      </c>
      <c r="CH7" s="54">
        <v>3500</v>
      </c>
      <c r="CI7" s="54"/>
      <c r="CJ7" s="54"/>
      <c r="CK7" s="54"/>
      <c r="CL7" s="54">
        <v>3500</v>
      </c>
      <c r="CM7" s="54"/>
      <c r="CN7" s="54">
        <v>3500</v>
      </c>
      <c r="CO7" s="54">
        <v>3500</v>
      </c>
      <c r="CP7" s="54">
        <v>3500</v>
      </c>
      <c r="CQ7" s="54">
        <v>3500</v>
      </c>
      <c r="CR7" s="54">
        <v>3500</v>
      </c>
      <c r="CS7" s="54">
        <v>3500</v>
      </c>
      <c r="CT7" s="54"/>
      <c r="CU7" s="54">
        <v>3500</v>
      </c>
      <c r="CV7" s="54">
        <v>3500</v>
      </c>
      <c r="CW7" s="54">
        <v>2500</v>
      </c>
      <c r="CX7" s="54">
        <v>2500</v>
      </c>
      <c r="CY7" s="54">
        <v>2500</v>
      </c>
      <c r="CZ7" s="54">
        <v>2500</v>
      </c>
      <c r="DA7" s="54"/>
      <c r="DB7" s="54">
        <v>2500</v>
      </c>
      <c r="DC7" s="54">
        <v>2500</v>
      </c>
      <c r="DD7" s="54">
        <v>2500</v>
      </c>
      <c r="DE7" s="54"/>
      <c r="DF7" s="54"/>
      <c r="DG7" s="54"/>
      <c r="DH7" s="54"/>
      <c r="DI7" s="54"/>
      <c r="DJ7" s="54">
        <v>2500</v>
      </c>
      <c r="DK7" s="54">
        <v>2500</v>
      </c>
      <c r="DL7" s="54">
        <v>2500</v>
      </c>
      <c r="DM7" s="54">
        <v>2500</v>
      </c>
      <c r="DN7" s="54">
        <v>2500</v>
      </c>
      <c r="DO7" s="54"/>
      <c r="DP7" s="54">
        <v>2500</v>
      </c>
      <c r="DQ7" s="54">
        <v>2500</v>
      </c>
      <c r="DR7" s="54">
        <v>2500</v>
      </c>
      <c r="DS7" s="54">
        <v>2500</v>
      </c>
      <c r="DT7" s="54">
        <v>2500</v>
      </c>
      <c r="DU7" s="54">
        <v>2500</v>
      </c>
      <c r="DV7" s="54"/>
      <c r="DW7" s="54">
        <v>2500</v>
      </c>
      <c r="DX7" s="54">
        <v>2500</v>
      </c>
      <c r="DY7" s="54">
        <v>2500</v>
      </c>
      <c r="DZ7" s="54">
        <v>2500</v>
      </c>
      <c r="EA7" s="54">
        <v>2500</v>
      </c>
      <c r="EB7" s="54">
        <v>2500</v>
      </c>
      <c r="EC7" s="54"/>
      <c r="ED7" s="54">
        <v>2500</v>
      </c>
      <c r="EE7" s="54">
        <v>2500</v>
      </c>
      <c r="EF7" s="54">
        <v>2500</v>
      </c>
      <c r="EG7" s="54">
        <v>2500</v>
      </c>
      <c r="EH7" s="54">
        <v>2500</v>
      </c>
      <c r="EI7" s="54">
        <v>2500</v>
      </c>
      <c r="EJ7" s="54"/>
      <c r="EK7" s="54">
        <v>2500</v>
      </c>
      <c r="EL7" s="54">
        <v>2500</v>
      </c>
      <c r="EM7" s="54">
        <v>2500</v>
      </c>
      <c r="EN7" s="54">
        <v>2500</v>
      </c>
      <c r="EO7" s="54">
        <v>2500</v>
      </c>
      <c r="EP7" s="54">
        <v>2500</v>
      </c>
      <c r="EQ7" s="54"/>
      <c r="ER7" s="54">
        <v>2500</v>
      </c>
      <c r="ES7" s="54">
        <v>2500</v>
      </c>
      <c r="ET7" s="54">
        <v>2500</v>
      </c>
      <c r="EU7" s="54">
        <v>2500</v>
      </c>
      <c r="EV7" s="54">
        <v>2500</v>
      </c>
      <c r="EW7" s="54">
        <v>2500</v>
      </c>
      <c r="EX7" s="54"/>
      <c r="EY7" s="54">
        <v>2500</v>
      </c>
      <c r="EZ7" s="54">
        <v>2500</v>
      </c>
      <c r="FA7" s="54">
        <v>2500</v>
      </c>
      <c r="FB7" s="54">
        <v>2500</v>
      </c>
      <c r="FC7" s="54">
        <v>2500</v>
      </c>
      <c r="FD7" s="54">
        <v>2500</v>
      </c>
      <c r="FE7" s="54"/>
      <c r="FF7" s="54">
        <v>2500</v>
      </c>
      <c r="FG7" s="54">
        <v>2500</v>
      </c>
      <c r="FH7" s="54">
        <v>2500</v>
      </c>
      <c r="FI7" s="54">
        <v>2500</v>
      </c>
      <c r="FJ7" s="54">
        <v>2500</v>
      </c>
      <c r="FK7" s="54">
        <v>2500</v>
      </c>
      <c r="FL7" s="54"/>
      <c r="FM7" s="54">
        <v>2500</v>
      </c>
      <c r="FN7" s="54">
        <v>2500</v>
      </c>
      <c r="FO7" s="54">
        <v>2500</v>
      </c>
      <c r="FP7" s="54">
        <v>2500</v>
      </c>
      <c r="FQ7" s="54">
        <v>2500</v>
      </c>
      <c r="FR7" s="54">
        <v>2500</v>
      </c>
      <c r="FS7" s="54"/>
      <c r="FT7" s="54">
        <v>2500</v>
      </c>
      <c r="FU7" s="54">
        <v>2500</v>
      </c>
      <c r="FV7" s="54">
        <v>2500</v>
      </c>
      <c r="FW7" s="54">
        <v>2500</v>
      </c>
      <c r="FX7" s="54">
        <v>2500</v>
      </c>
      <c r="FY7" s="54">
        <v>2500</v>
      </c>
      <c r="FZ7" s="54"/>
      <c r="GA7" s="54">
        <v>2500</v>
      </c>
      <c r="GB7" s="54">
        <v>2500</v>
      </c>
      <c r="GC7" s="54">
        <v>2500</v>
      </c>
      <c r="GD7" s="54">
        <v>2500</v>
      </c>
      <c r="GE7" s="54">
        <v>2500</v>
      </c>
      <c r="GF7" s="54">
        <v>2500</v>
      </c>
      <c r="GG7" s="54"/>
      <c r="GH7" s="54">
        <v>2500</v>
      </c>
      <c r="GI7" s="54">
        <v>2500</v>
      </c>
      <c r="GJ7" s="54">
        <v>2500</v>
      </c>
      <c r="GK7" s="54">
        <v>2500</v>
      </c>
      <c r="GL7" s="54">
        <v>2500</v>
      </c>
      <c r="GM7" s="54">
        <v>2500</v>
      </c>
      <c r="GN7" s="54"/>
      <c r="GO7" s="54">
        <v>2500</v>
      </c>
      <c r="GP7" s="54">
        <v>2500</v>
      </c>
      <c r="GQ7" s="54">
        <v>2500</v>
      </c>
      <c r="GR7" s="54">
        <v>2500</v>
      </c>
      <c r="GS7" s="54">
        <v>2500</v>
      </c>
      <c r="GT7" s="54">
        <v>2500</v>
      </c>
      <c r="GU7" s="54"/>
      <c r="GV7" s="54">
        <v>2500</v>
      </c>
      <c r="GW7" s="54">
        <v>2500</v>
      </c>
      <c r="GX7" s="54">
        <v>2500</v>
      </c>
      <c r="GY7" s="54">
        <v>2500</v>
      </c>
      <c r="GZ7" s="54">
        <v>2500</v>
      </c>
      <c r="HA7" s="54">
        <v>2500</v>
      </c>
      <c r="HB7" s="54"/>
      <c r="HC7" s="54"/>
      <c r="HD7" s="54"/>
      <c r="HE7" s="54">
        <v>2500</v>
      </c>
      <c r="HF7" s="54">
        <v>2500</v>
      </c>
      <c r="HG7" s="54">
        <v>2500</v>
      </c>
      <c r="HH7" s="54">
        <v>2500</v>
      </c>
      <c r="HI7" s="54"/>
      <c r="HJ7" s="54">
        <v>2500</v>
      </c>
      <c r="HK7" s="54">
        <v>2500</v>
      </c>
      <c r="HL7" s="54">
        <v>2500</v>
      </c>
      <c r="HM7" s="54">
        <v>2500</v>
      </c>
      <c r="HN7" s="54">
        <v>2500</v>
      </c>
      <c r="HO7" s="54">
        <v>2500</v>
      </c>
      <c r="HP7" s="54"/>
      <c r="HQ7" s="54">
        <v>2500</v>
      </c>
      <c r="HR7" s="54">
        <v>2500</v>
      </c>
      <c r="HS7" s="54">
        <v>2500</v>
      </c>
      <c r="HT7" s="54">
        <v>2500</v>
      </c>
      <c r="HU7" s="54">
        <v>2500</v>
      </c>
      <c r="HV7" s="54">
        <v>2500</v>
      </c>
      <c r="HW7" s="54"/>
      <c r="HX7" s="54">
        <v>2500</v>
      </c>
      <c r="HY7" s="54">
        <v>2500</v>
      </c>
      <c r="HZ7" s="54">
        <v>2500</v>
      </c>
      <c r="IA7" s="54">
        <v>2500</v>
      </c>
      <c r="IB7" s="54">
        <v>2500</v>
      </c>
      <c r="IC7" s="54">
        <v>2500</v>
      </c>
      <c r="ID7" s="54"/>
      <c r="IE7" s="54"/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54"/>
      <c r="IZ7" s="54"/>
      <c r="JA7" s="54"/>
      <c r="JB7" s="54"/>
      <c r="JC7" s="54"/>
      <c r="JD7" s="54"/>
      <c r="JE7" s="54"/>
      <c r="JF7" s="54"/>
      <c r="JG7" s="54"/>
      <c r="JH7" s="54"/>
      <c r="JI7" s="54"/>
      <c r="JJ7" s="54"/>
      <c r="JK7" s="54"/>
      <c r="JL7" s="54"/>
      <c r="JM7" s="54"/>
      <c r="JN7" s="54"/>
      <c r="JO7" s="54"/>
      <c r="JP7" s="54"/>
      <c r="JQ7" s="54"/>
      <c r="JR7" s="54"/>
      <c r="JS7" s="54"/>
      <c r="JT7" s="54"/>
      <c r="JU7" s="54"/>
      <c r="JV7" s="54"/>
      <c r="JW7" s="54"/>
      <c r="JX7" s="54"/>
      <c r="JY7" s="54"/>
      <c r="JZ7" s="54"/>
      <c r="KA7" s="54"/>
      <c r="KB7" s="54"/>
      <c r="KC7" s="54"/>
      <c r="KD7" s="54"/>
      <c r="KE7" s="54"/>
      <c r="KF7" s="54"/>
      <c r="KG7" s="54"/>
      <c r="KH7" s="54"/>
      <c r="KI7" s="54"/>
      <c r="KJ7" s="54"/>
      <c r="KK7" s="54"/>
      <c r="KL7" s="54"/>
      <c r="KM7" s="54"/>
      <c r="KN7" s="54"/>
      <c r="KO7" s="54"/>
      <c r="KP7" s="54"/>
      <c r="KQ7" s="54"/>
      <c r="KR7" s="54"/>
      <c r="KS7" s="54"/>
      <c r="KT7" s="54"/>
      <c r="KU7" s="54"/>
      <c r="KV7" s="54"/>
      <c r="KW7" s="54"/>
      <c r="KX7" s="54"/>
      <c r="KY7" s="54"/>
      <c r="KZ7" s="54"/>
      <c r="LA7" s="54"/>
      <c r="LB7" s="54"/>
      <c r="LC7" s="54"/>
      <c r="LD7" s="54"/>
      <c r="LE7" s="54"/>
      <c r="LF7" s="54"/>
      <c r="LG7" s="54"/>
      <c r="LH7" s="54"/>
      <c r="LI7" s="54"/>
      <c r="LJ7" s="54"/>
      <c r="LK7" s="54"/>
      <c r="LL7" s="54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/>
      <c r="MN7" s="54"/>
      <c r="MO7" s="54"/>
      <c r="MP7" s="54"/>
      <c r="MQ7" s="54"/>
      <c r="MR7" s="54"/>
      <c r="MS7" s="54"/>
      <c r="MT7" s="54"/>
      <c r="MU7" s="54"/>
      <c r="MV7" s="54"/>
      <c r="MW7" s="54"/>
      <c r="MX7" s="54"/>
      <c r="MY7" s="54"/>
      <c r="MZ7" s="54"/>
      <c r="NA7" s="54"/>
      <c r="NB7" s="54"/>
      <c r="NC7" s="54"/>
      <c r="ND7" s="54"/>
      <c r="NE7" s="54"/>
      <c r="NF7" s="54"/>
      <c r="NG7" s="54"/>
      <c r="NH7" s="54"/>
      <c r="NI7" s="54"/>
      <c r="NJ7" s="54"/>
      <c r="NK7" s="54"/>
      <c r="NL7" s="54"/>
      <c r="NM7" s="54"/>
      <c r="NN7" s="54"/>
      <c r="NO7" s="54"/>
      <c r="NP7" s="54"/>
      <c r="NQ7" s="54"/>
      <c r="NR7" s="54"/>
      <c r="NS7" s="54"/>
      <c r="NT7" s="54"/>
      <c r="NU7" s="54"/>
      <c r="NV7" s="54"/>
      <c r="NW7" s="54"/>
      <c r="NX7" s="54"/>
      <c r="NY7" s="54"/>
      <c r="NZ7" s="54"/>
      <c r="OA7" s="54"/>
      <c r="OB7" s="54"/>
      <c r="OC7" s="54"/>
      <c r="OD7" s="54"/>
      <c r="OE7" s="54"/>
      <c r="OF7" s="54"/>
      <c r="OG7" s="54"/>
      <c r="OH7" s="54"/>
      <c r="OI7" s="54"/>
      <c r="OJ7" s="54"/>
      <c r="OK7" s="54"/>
      <c r="OL7" s="54"/>
      <c r="OM7" s="54"/>
      <c r="ON7" s="54"/>
      <c r="OO7" s="54"/>
      <c r="OP7" s="54"/>
      <c r="OQ7" s="54"/>
      <c r="OR7" s="54"/>
      <c r="OS7" s="54"/>
      <c r="OT7" s="54"/>
      <c r="OU7" s="54"/>
      <c r="OV7" s="54"/>
      <c r="OW7" s="54"/>
      <c r="OX7" s="54"/>
      <c r="OY7" s="54"/>
      <c r="OZ7" s="54"/>
      <c r="PA7" s="54"/>
      <c r="PB7" s="54"/>
      <c r="PC7" s="54"/>
      <c r="PD7" s="54"/>
      <c r="PE7" s="54"/>
      <c r="PF7" s="54"/>
      <c r="PG7" s="54"/>
      <c r="PH7" s="54"/>
      <c r="PI7" s="54"/>
      <c r="PJ7" s="54"/>
      <c r="PK7" s="54"/>
      <c r="PL7" s="54"/>
      <c r="PM7" s="54"/>
      <c r="PN7" s="54"/>
      <c r="PO7" s="54"/>
      <c r="PP7" s="54"/>
      <c r="PQ7" s="54"/>
      <c r="PR7" s="54"/>
      <c r="PS7" s="54"/>
      <c r="PT7" s="54"/>
      <c r="PU7" s="54"/>
      <c r="PV7" s="54"/>
      <c r="PW7" s="54"/>
      <c r="PX7" s="54"/>
      <c r="PY7" s="54"/>
      <c r="PZ7" s="54"/>
      <c r="QA7" s="54"/>
      <c r="QB7" s="54"/>
      <c r="QC7" s="54"/>
      <c r="QD7" s="54"/>
      <c r="QE7" s="54"/>
      <c r="QF7" s="54"/>
    </row>
    <row r="8" spans="1:448" ht="18.75" hidden="1" customHeight="1">
      <c r="A8" s="253"/>
      <c r="B8" s="259"/>
      <c r="C8" s="56" t="s">
        <v>62</v>
      </c>
      <c r="D8" s="262"/>
      <c r="E8" s="55">
        <v>500</v>
      </c>
      <c r="F8" s="55">
        <v>1000</v>
      </c>
      <c r="G8" s="55">
        <f>500+2600</f>
        <v>3100</v>
      </c>
      <c r="H8" s="55">
        <f>3100+900</f>
        <v>4000</v>
      </c>
      <c r="I8" s="55">
        <f>2900+3000</f>
        <v>5900</v>
      </c>
      <c r="J8" s="55">
        <f>2700+1900</f>
        <v>4600</v>
      </c>
      <c r="K8" s="55">
        <f>3600+2800+800+997</f>
        <v>8197</v>
      </c>
      <c r="L8" s="55">
        <f>2750+500+3000</f>
        <v>6250</v>
      </c>
      <c r="M8" s="55">
        <v>2100</v>
      </c>
      <c r="N8" s="55"/>
      <c r="O8" s="55">
        <v>3600</v>
      </c>
      <c r="P8" s="55">
        <v>3600</v>
      </c>
      <c r="Q8" s="55">
        <v>3600</v>
      </c>
      <c r="R8" s="55">
        <v>4700</v>
      </c>
      <c r="S8" s="55">
        <v>3600</v>
      </c>
      <c r="T8" s="55">
        <v>5400</v>
      </c>
      <c r="U8" s="55"/>
      <c r="V8" s="55">
        <v>3600</v>
      </c>
      <c r="W8" s="55">
        <f>3600+4400</f>
        <v>8000</v>
      </c>
      <c r="X8" s="55">
        <v>3600</v>
      </c>
      <c r="Y8" s="55">
        <v>2500</v>
      </c>
      <c r="Z8" s="55">
        <v>2000</v>
      </c>
      <c r="AA8" s="55">
        <v>2400</v>
      </c>
      <c r="AB8" s="55"/>
      <c r="AC8" s="55">
        <v>2900</v>
      </c>
      <c r="AD8" s="55">
        <v>3200</v>
      </c>
      <c r="AE8" s="55">
        <v>1800</v>
      </c>
      <c r="AF8" s="55">
        <v>3600</v>
      </c>
      <c r="AG8" s="55">
        <v>3600</v>
      </c>
      <c r="AH8" s="55">
        <v>3300</v>
      </c>
      <c r="AI8" s="55"/>
      <c r="AJ8" s="55">
        <v>2800</v>
      </c>
      <c r="AK8" s="55">
        <v>0</v>
      </c>
      <c r="AL8" s="55">
        <v>5200</v>
      </c>
      <c r="AM8" s="55">
        <v>2300</v>
      </c>
      <c r="AN8" s="55">
        <v>3400</v>
      </c>
      <c r="AO8" s="55">
        <v>2100</v>
      </c>
      <c r="AP8" s="55"/>
      <c r="AQ8" s="55">
        <v>3600</v>
      </c>
      <c r="AR8" s="55">
        <v>3600</v>
      </c>
      <c r="AS8" s="55">
        <v>1100</v>
      </c>
      <c r="AT8" s="55">
        <v>3600</v>
      </c>
      <c r="AU8" s="55">
        <v>2400</v>
      </c>
      <c r="AV8" s="55">
        <v>3600</v>
      </c>
      <c r="AW8" s="55"/>
      <c r="AX8" s="55">
        <f>1100+3300</f>
        <v>4400</v>
      </c>
      <c r="AY8" s="55">
        <v>3600</v>
      </c>
      <c r="AZ8" s="55">
        <v>3300</v>
      </c>
      <c r="BA8" s="55">
        <v>2400</v>
      </c>
      <c r="BB8" s="55">
        <v>2700</v>
      </c>
      <c r="BC8" s="55">
        <v>0</v>
      </c>
      <c r="BD8" s="55">
        <v>3200</v>
      </c>
      <c r="BE8" s="55">
        <v>0</v>
      </c>
      <c r="BF8" s="55">
        <v>3600</v>
      </c>
      <c r="BG8" s="55">
        <v>3600</v>
      </c>
      <c r="BH8" s="55">
        <v>3600</v>
      </c>
      <c r="BI8" s="55">
        <v>3600</v>
      </c>
      <c r="BJ8" s="55">
        <v>0</v>
      </c>
      <c r="BK8" s="55">
        <v>4100</v>
      </c>
      <c r="BL8" s="55"/>
      <c r="BM8" s="55">
        <v>2200</v>
      </c>
      <c r="BN8" s="55">
        <v>3000</v>
      </c>
      <c r="BO8" s="55">
        <v>1800</v>
      </c>
      <c r="BP8" s="55">
        <v>3000</v>
      </c>
      <c r="BQ8" s="55">
        <f>1700+2000</f>
        <v>3700</v>
      </c>
      <c r="BR8" s="55">
        <v>2500</v>
      </c>
      <c r="BS8" s="55">
        <v>2300</v>
      </c>
      <c r="BT8" s="55">
        <v>3100</v>
      </c>
      <c r="BU8" s="55">
        <v>3100</v>
      </c>
      <c r="BV8" s="55">
        <v>3100</v>
      </c>
      <c r="BW8" s="55">
        <f>2400+2500</f>
        <v>4900</v>
      </c>
      <c r="BX8" s="55">
        <v>2000</v>
      </c>
      <c r="BY8" s="55"/>
      <c r="BZ8" s="55">
        <v>5600</v>
      </c>
      <c r="CA8" s="55">
        <v>3000</v>
      </c>
      <c r="CB8" s="55">
        <v>2300</v>
      </c>
      <c r="CC8" s="55">
        <v>3600</v>
      </c>
      <c r="CD8" s="55">
        <v>4800</v>
      </c>
      <c r="CE8" s="55">
        <v>4800</v>
      </c>
      <c r="CF8" s="55"/>
      <c r="CG8" s="55">
        <v>3400</v>
      </c>
      <c r="CH8" s="55">
        <v>2600</v>
      </c>
      <c r="CI8" s="55"/>
      <c r="CJ8" s="55"/>
      <c r="CK8" s="55"/>
      <c r="CL8" s="55">
        <v>5000</v>
      </c>
      <c r="CM8" s="55"/>
      <c r="CN8" s="55">
        <v>3600</v>
      </c>
      <c r="CO8" s="55">
        <v>3600</v>
      </c>
      <c r="CP8" s="55">
        <v>3600</v>
      </c>
      <c r="CQ8" s="55">
        <v>3600</v>
      </c>
      <c r="CR8" s="55">
        <v>3600</v>
      </c>
      <c r="CS8" s="55">
        <f>3600+3100</f>
        <v>6700</v>
      </c>
      <c r="CT8" s="55"/>
      <c r="CU8" s="55">
        <v>3600</v>
      </c>
      <c r="CV8" s="55">
        <v>2200</v>
      </c>
      <c r="CW8" s="55">
        <v>2300</v>
      </c>
      <c r="CX8" s="55">
        <v>2400</v>
      </c>
      <c r="CY8" s="55">
        <v>1200</v>
      </c>
      <c r="CZ8" s="55">
        <v>3600</v>
      </c>
      <c r="DA8" s="55"/>
      <c r="DB8" s="98">
        <v>3600</v>
      </c>
      <c r="DC8" s="98">
        <v>3600</v>
      </c>
      <c r="DD8" s="98">
        <v>3600</v>
      </c>
      <c r="DE8" s="55">
        <v>3600</v>
      </c>
      <c r="DF8" s="55"/>
      <c r="DG8" s="55"/>
      <c r="DH8" s="55"/>
      <c r="DI8" s="98"/>
      <c r="DJ8" s="98"/>
      <c r="DK8" s="98">
        <v>2700</v>
      </c>
      <c r="DL8" s="55">
        <v>0</v>
      </c>
      <c r="DM8" s="55">
        <v>3600</v>
      </c>
      <c r="DN8" s="55">
        <v>0</v>
      </c>
      <c r="DO8" s="55"/>
      <c r="DP8" s="98">
        <v>3600</v>
      </c>
      <c r="DQ8" s="98">
        <v>3600</v>
      </c>
      <c r="DR8" s="98">
        <v>3600</v>
      </c>
      <c r="DS8" s="55">
        <v>3600</v>
      </c>
      <c r="DT8" s="55">
        <v>1900</v>
      </c>
      <c r="DU8" s="55">
        <v>1700</v>
      </c>
      <c r="DV8" s="55"/>
      <c r="DW8" s="55">
        <v>2500</v>
      </c>
      <c r="DX8" s="55">
        <v>2700</v>
      </c>
      <c r="DY8" s="55">
        <v>2800</v>
      </c>
      <c r="DZ8" s="55">
        <v>1600</v>
      </c>
      <c r="EA8" s="55"/>
      <c r="EB8" s="55">
        <v>0</v>
      </c>
      <c r="EC8" s="55"/>
      <c r="ED8" s="55"/>
      <c r="EE8" s="55">
        <v>2600</v>
      </c>
      <c r="EF8" s="55">
        <v>3000</v>
      </c>
      <c r="EG8" s="55">
        <v>3600</v>
      </c>
      <c r="EH8" s="55">
        <v>1700</v>
      </c>
      <c r="EI8" s="55">
        <v>0</v>
      </c>
      <c r="EJ8" s="55"/>
      <c r="EK8" s="55">
        <v>2100</v>
      </c>
      <c r="EL8" s="55">
        <v>2500</v>
      </c>
      <c r="EM8" s="55">
        <v>3600</v>
      </c>
      <c r="EN8" s="55">
        <v>3500</v>
      </c>
      <c r="EO8" s="55">
        <v>0</v>
      </c>
      <c r="EP8" s="55">
        <v>3500</v>
      </c>
      <c r="EQ8" s="55"/>
      <c r="ER8" s="55">
        <v>2000</v>
      </c>
      <c r="ES8" s="55">
        <v>0</v>
      </c>
      <c r="ET8" s="55">
        <v>0</v>
      </c>
      <c r="EU8" s="55">
        <v>2700</v>
      </c>
      <c r="EV8" s="55">
        <v>2600</v>
      </c>
      <c r="EW8" s="55">
        <v>0</v>
      </c>
      <c r="EX8" s="55"/>
      <c r="EY8" s="55">
        <v>1600</v>
      </c>
      <c r="EZ8" s="55">
        <v>0</v>
      </c>
      <c r="FA8" s="55">
        <v>3200</v>
      </c>
      <c r="FB8" s="55">
        <v>2800</v>
      </c>
      <c r="FC8" s="55">
        <v>4500</v>
      </c>
      <c r="FD8" s="112">
        <v>2500</v>
      </c>
      <c r="FE8" s="55"/>
      <c r="FF8" s="55">
        <v>2400</v>
      </c>
      <c r="FG8" s="55">
        <v>3000</v>
      </c>
      <c r="FH8" s="55">
        <v>0</v>
      </c>
      <c r="FI8" s="55">
        <v>4000</v>
      </c>
      <c r="FJ8" s="55">
        <v>2200</v>
      </c>
      <c r="FK8" s="55">
        <v>1800</v>
      </c>
      <c r="FL8" s="55"/>
      <c r="FM8" s="55">
        <v>2100</v>
      </c>
      <c r="FN8" s="55">
        <v>2900</v>
      </c>
      <c r="FO8" s="55">
        <v>3000</v>
      </c>
      <c r="FP8" s="55">
        <v>2300</v>
      </c>
      <c r="FQ8" s="55">
        <v>2100</v>
      </c>
      <c r="FR8" s="55">
        <v>2000</v>
      </c>
      <c r="FS8" s="55"/>
      <c r="FT8" s="55">
        <v>3600</v>
      </c>
      <c r="FU8" s="55">
        <v>2000</v>
      </c>
      <c r="FV8" s="55">
        <v>0</v>
      </c>
      <c r="FW8" s="55">
        <v>2100</v>
      </c>
      <c r="FX8" s="55">
        <v>1000</v>
      </c>
      <c r="FY8" s="55">
        <v>0</v>
      </c>
      <c r="FZ8" s="55"/>
      <c r="GA8" s="55">
        <v>2400</v>
      </c>
      <c r="GB8" s="55">
        <v>0</v>
      </c>
      <c r="GC8" s="55">
        <v>2500</v>
      </c>
      <c r="GD8" s="55">
        <v>2600</v>
      </c>
      <c r="GE8" s="55">
        <v>1800</v>
      </c>
      <c r="GF8" s="55">
        <v>2400</v>
      </c>
      <c r="GG8" s="55"/>
      <c r="GH8" s="55">
        <v>2900</v>
      </c>
      <c r="GI8" s="55">
        <v>1500</v>
      </c>
      <c r="GJ8" s="55">
        <v>2500</v>
      </c>
      <c r="GK8" s="55">
        <v>1700</v>
      </c>
      <c r="GL8" s="55">
        <v>1800</v>
      </c>
      <c r="GM8" s="55">
        <v>3000</v>
      </c>
      <c r="GN8" s="55"/>
      <c r="GO8" s="55">
        <v>0</v>
      </c>
      <c r="GP8" s="55">
        <f>2100+2300</f>
        <v>4400</v>
      </c>
      <c r="GQ8" s="55">
        <v>1600</v>
      </c>
      <c r="GR8" s="55">
        <v>2000</v>
      </c>
      <c r="GS8" s="55">
        <v>3500</v>
      </c>
      <c r="GT8" s="55">
        <v>2700</v>
      </c>
      <c r="GU8" s="55">
        <v>2000</v>
      </c>
      <c r="GV8" s="55">
        <v>1200</v>
      </c>
      <c r="GW8" s="55">
        <v>4800</v>
      </c>
      <c r="GX8" s="112">
        <v>2200</v>
      </c>
      <c r="GY8" s="55">
        <v>1600</v>
      </c>
      <c r="GZ8" s="55">
        <v>1200</v>
      </c>
      <c r="HA8" s="55">
        <v>2200</v>
      </c>
      <c r="HB8" s="55"/>
      <c r="HC8" s="55"/>
      <c r="HD8" s="55"/>
      <c r="HE8" s="55">
        <v>1700</v>
      </c>
      <c r="HF8" s="55">
        <v>3000</v>
      </c>
      <c r="HG8" s="55">
        <v>0</v>
      </c>
      <c r="HH8" s="55">
        <v>1400</v>
      </c>
      <c r="HI8" s="55"/>
      <c r="HJ8" s="55">
        <v>5100</v>
      </c>
      <c r="HK8" s="55">
        <v>4100</v>
      </c>
      <c r="HL8" s="55">
        <v>2100</v>
      </c>
      <c r="HM8" s="55">
        <v>3600</v>
      </c>
      <c r="HN8" s="55">
        <v>2500</v>
      </c>
      <c r="HO8" s="55">
        <v>2900</v>
      </c>
      <c r="HP8" s="55">
        <v>3800</v>
      </c>
      <c r="HQ8" s="55">
        <v>0</v>
      </c>
      <c r="HR8" s="55">
        <v>2800</v>
      </c>
      <c r="HS8" s="55">
        <v>3000</v>
      </c>
      <c r="HT8" s="55">
        <v>2800</v>
      </c>
      <c r="HU8" s="55">
        <v>2400</v>
      </c>
      <c r="HV8" s="55">
        <v>2000</v>
      </c>
      <c r="HW8" s="55">
        <v>2200</v>
      </c>
      <c r="HX8" s="55">
        <v>0</v>
      </c>
      <c r="HY8" s="55">
        <v>2800</v>
      </c>
      <c r="HZ8" s="55">
        <v>2800</v>
      </c>
      <c r="IA8" s="55">
        <v>2300</v>
      </c>
      <c r="IB8" s="55">
        <v>2700</v>
      </c>
      <c r="IC8" s="55">
        <v>2800</v>
      </c>
      <c r="ID8" s="55">
        <v>1500</v>
      </c>
      <c r="IE8" s="55">
        <v>3100</v>
      </c>
      <c r="IF8" s="55">
        <v>3300</v>
      </c>
      <c r="IG8" s="55">
        <v>2300</v>
      </c>
      <c r="IH8" s="55"/>
      <c r="II8" s="55"/>
      <c r="IJ8" s="55"/>
      <c r="IK8" s="55"/>
      <c r="IL8" s="55"/>
      <c r="IM8" s="55"/>
      <c r="IN8" s="55"/>
      <c r="IO8" s="55"/>
      <c r="IP8" s="55"/>
      <c r="IQ8" s="55"/>
      <c r="IR8" s="55"/>
      <c r="IS8" s="55"/>
      <c r="IT8" s="55"/>
      <c r="IU8" s="55"/>
      <c r="IV8" s="55"/>
      <c r="IW8" s="55"/>
      <c r="IX8" s="55"/>
      <c r="IY8" s="55"/>
      <c r="IZ8" s="55"/>
      <c r="JA8" s="55"/>
      <c r="JB8" s="55"/>
      <c r="JC8" s="55"/>
      <c r="JD8" s="55"/>
      <c r="JE8" s="55"/>
      <c r="JF8" s="55"/>
      <c r="JG8" s="55"/>
      <c r="JH8" s="55"/>
      <c r="JI8" s="55"/>
      <c r="JJ8" s="55"/>
      <c r="JK8" s="55"/>
      <c r="JL8" s="55"/>
      <c r="JM8" s="55"/>
      <c r="JN8" s="55"/>
      <c r="JO8" s="55"/>
      <c r="JP8" s="55"/>
      <c r="JQ8" s="55"/>
      <c r="JR8" s="55"/>
      <c r="JS8" s="55"/>
      <c r="JT8" s="55"/>
      <c r="JU8" s="55"/>
      <c r="JV8" s="55"/>
      <c r="JW8" s="55"/>
      <c r="JX8" s="55"/>
      <c r="JY8" s="55"/>
      <c r="JZ8" s="55"/>
      <c r="KA8" s="55"/>
      <c r="KB8" s="55"/>
      <c r="KC8" s="55"/>
      <c r="KD8" s="55"/>
      <c r="KE8" s="55"/>
      <c r="KF8" s="55"/>
      <c r="KG8" s="55"/>
      <c r="KH8" s="55"/>
      <c r="KI8" s="55"/>
      <c r="KJ8" s="55"/>
      <c r="KK8" s="55"/>
      <c r="KL8" s="55"/>
      <c r="KM8" s="55"/>
      <c r="KN8" s="55"/>
      <c r="KO8" s="55"/>
      <c r="KP8" s="55"/>
      <c r="KQ8" s="55"/>
      <c r="KR8" s="55"/>
      <c r="KS8" s="55"/>
      <c r="KT8" s="55"/>
      <c r="KU8" s="55"/>
      <c r="KV8" s="55"/>
      <c r="KW8" s="55"/>
      <c r="KX8" s="55"/>
      <c r="KY8" s="55"/>
      <c r="KZ8" s="55"/>
      <c r="LA8" s="55"/>
      <c r="LB8" s="55"/>
      <c r="LC8" s="55"/>
      <c r="LD8" s="55"/>
      <c r="LE8" s="55"/>
      <c r="LF8" s="55"/>
      <c r="LG8" s="55"/>
      <c r="LH8" s="55"/>
      <c r="LI8" s="55"/>
      <c r="LJ8" s="55"/>
      <c r="LK8" s="55"/>
      <c r="LL8" s="55"/>
      <c r="LM8" s="55"/>
      <c r="LN8" s="55"/>
      <c r="LO8" s="55"/>
      <c r="LP8" s="55"/>
      <c r="LQ8" s="55"/>
      <c r="LR8" s="55"/>
      <c r="LS8" s="55"/>
      <c r="LT8" s="55"/>
      <c r="LU8" s="55"/>
      <c r="LV8" s="55"/>
      <c r="LW8" s="55"/>
      <c r="LX8" s="55"/>
      <c r="LY8" s="55"/>
      <c r="LZ8" s="55"/>
      <c r="MA8" s="55"/>
      <c r="MB8" s="55"/>
      <c r="MC8" s="55"/>
      <c r="MD8" s="55"/>
      <c r="ME8" s="55"/>
      <c r="MF8" s="55"/>
      <c r="MG8" s="55"/>
      <c r="MH8" s="55"/>
      <c r="MI8" s="55"/>
      <c r="MJ8" s="55"/>
      <c r="MK8" s="55"/>
      <c r="ML8" s="55"/>
      <c r="MM8" s="55"/>
      <c r="MN8" s="55"/>
      <c r="MO8" s="55"/>
      <c r="MP8" s="55"/>
      <c r="MQ8" s="55"/>
      <c r="MR8" s="55"/>
      <c r="MS8" s="55"/>
      <c r="MT8" s="55"/>
      <c r="MU8" s="55"/>
      <c r="MV8" s="55"/>
      <c r="MW8" s="55"/>
      <c r="MX8" s="55"/>
      <c r="MY8" s="55"/>
      <c r="MZ8" s="55"/>
      <c r="NA8" s="55"/>
      <c r="NB8" s="55"/>
      <c r="NC8" s="55"/>
      <c r="ND8" s="55"/>
      <c r="NE8" s="55"/>
      <c r="NF8" s="55"/>
      <c r="NG8" s="55"/>
      <c r="NH8" s="55"/>
      <c r="NI8" s="55"/>
      <c r="NJ8" s="55"/>
      <c r="NK8" s="55"/>
      <c r="NL8" s="55"/>
      <c r="NM8" s="55"/>
      <c r="NN8" s="55"/>
      <c r="NO8" s="55"/>
      <c r="NP8" s="55"/>
      <c r="NQ8" s="55"/>
      <c r="NR8" s="55"/>
      <c r="NS8" s="55"/>
      <c r="NT8" s="55"/>
      <c r="NU8" s="55"/>
      <c r="NV8" s="55"/>
      <c r="NW8" s="55"/>
      <c r="NX8" s="55"/>
      <c r="NY8" s="55"/>
      <c r="NZ8" s="55"/>
      <c r="OA8" s="55"/>
      <c r="OB8" s="55"/>
      <c r="OC8" s="55"/>
      <c r="OD8" s="55"/>
      <c r="OE8" s="55"/>
      <c r="OF8" s="55"/>
      <c r="OG8" s="55"/>
      <c r="OH8" s="55"/>
      <c r="OI8" s="55"/>
      <c r="OJ8" s="55"/>
      <c r="OK8" s="55"/>
      <c r="OL8" s="55"/>
      <c r="OM8" s="55"/>
      <c r="ON8" s="55"/>
      <c r="OO8" s="55"/>
      <c r="OP8" s="55"/>
      <c r="OQ8" s="55"/>
      <c r="OR8" s="55"/>
      <c r="OS8" s="55"/>
      <c r="OT8" s="55"/>
      <c r="OU8" s="55"/>
      <c r="OV8" s="55"/>
      <c r="OW8" s="55"/>
      <c r="OX8" s="55"/>
      <c r="OY8" s="55"/>
      <c r="OZ8" s="55"/>
      <c r="PA8" s="55"/>
      <c r="PB8" s="55"/>
      <c r="PC8" s="55"/>
      <c r="PD8" s="55"/>
      <c r="PE8" s="55"/>
      <c r="PF8" s="55"/>
      <c r="PG8" s="55"/>
      <c r="PH8" s="55"/>
      <c r="PI8" s="55"/>
      <c r="PJ8" s="55"/>
      <c r="PK8" s="55"/>
      <c r="PL8" s="55"/>
      <c r="PM8" s="55"/>
      <c r="PN8" s="55"/>
      <c r="PO8" s="55"/>
      <c r="PP8" s="55"/>
      <c r="PQ8" s="55"/>
      <c r="PR8" s="55"/>
      <c r="PS8" s="55"/>
      <c r="PT8" s="55"/>
      <c r="PU8" s="55"/>
      <c r="PV8" s="55"/>
      <c r="PW8" s="55"/>
      <c r="PX8" s="55"/>
      <c r="PY8" s="55"/>
      <c r="PZ8" s="55"/>
      <c r="QA8" s="55"/>
      <c r="QB8" s="55"/>
      <c r="QC8" s="55"/>
      <c r="QD8" s="55"/>
      <c r="QE8" s="55"/>
      <c r="QF8" s="55"/>
    </row>
    <row r="9" spans="1:448" ht="18.75" hidden="1" customHeight="1">
      <c r="A9" s="253"/>
      <c r="B9" s="259"/>
      <c r="C9" s="59" t="s">
        <v>63</v>
      </c>
      <c r="D9" s="60"/>
      <c r="E9" s="61">
        <v>3883</v>
      </c>
      <c r="F9" s="61">
        <v>0</v>
      </c>
      <c r="G9" s="61">
        <v>4625</v>
      </c>
      <c r="H9" s="61"/>
      <c r="I9" s="61">
        <v>2240</v>
      </c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  <c r="GQ9" s="61"/>
      <c r="GR9" s="61"/>
      <c r="GS9" s="61"/>
      <c r="GT9" s="61"/>
      <c r="GU9" s="61"/>
      <c r="GV9" s="61"/>
      <c r="GW9" s="61"/>
      <c r="GX9" s="61"/>
      <c r="GY9" s="61"/>
      <c r="GZ9" s="61"/>
      <c r="HA9" s="61"/>
      <c r="HB9" s="61"/>
      <c r="HC9" s="61"/>
      <c r="HD9" s="61"/>
      <c r="HE9" s="61"/>
      <c r="HF9" s="61"/>
      <c r="HG9" s="61"/>
      <c r="HH9" s="61"/>
      <c r="HI9" s="61"/>
      <c r="HJ9" s="61"/>
      <c r="HK9" s="61"/>
      <c r="HL9" s="61"/>
      <c r="HM9" s="61"/>
      <c r="HN9" s="61"/>
      <c r="HO9" s="61">
        <v>150</v>
      </c>
      <c r="HP9" s="61"/>
      <c r="HQ9" s="61"/>
      <c r="HR9" s="61"/>
      <c r="HS9" s="61"/>
      <c r="HT9" s="61"/>
      <c r="HU9" s="61"/>
      <c r="HV9" s="61"/>
      <c r="HW9" s="61"/>
      <c r="HX9" s="61"/>
      <c r="HY9" s="61"/>
      <c r="HZ9" s="61"/>
      <c r="IA9" s="61">
        <v>200</v>
      </c>
      <c r="IB9" s="61"/>
      <c r="IC9" s="61"/>
      <c r="ID9" s="61"/>
      <c r="IE9" s="61"/>
      <c r="IF9" s="61"/>
      <c r="IG9" s="61"/>
      <c r="IH9" s="61"/>
      <c r="II9" s="61"/>
      <c r="IJ9" s="61"/>
      <c r="IK9" s="61"/>
      <c r="IL9" s="61"/>
      <c r="IM9" s="61"/>
      <c r="IN9" s="61"/>
      <c r="IO9" s="61"/>
      <c r="IP9" s="61"/>
      <c r="IQ9" s="61"/>
      <c r="IR9" s="61"/>
      <c r="IS9" s="61">
        <v>1321</v>
      </c>
      <c r="IT9" s="61"/>
      <c r="IU9" s="61"/>
      <c r="IV9" s="61"/>
      <c r="IW9" s="61"/>
      <c r="IX9" s="61"/>
      <c r="IY9" s="61"/>
      <c r="IZ9" s="61"/>
      <c r="JA9" s="61"/>
      <c r="JB9" s="61"/>
      <c r="JC9" s="61"/>
      <c r="JD9" s="61"/>
      <c r="JE9" s="61"/>
      <c r="JF9" s="61"/>
      <c r="JG9" s="61"/>
      <c r="JH9" s="61"/>
      <c r="JI9" s="61"/>
      <c r="JJ9" s="61"/>
      <c r="JK9" s="61"/>
      <c r="JL9" s="61"/>
      <c r="JM9" s="61"/>
      <c r="JN9" s="61"/>
      <c r="JO9" s="61"/>
      <c r="JP9" s="61"/>
      <c r="JQ9" s="61"/>
      <c r="JR9" s="61"/>
      <c r="JS9" s="61"/>
      <c r="JT9" s="61"/>
      <c r="JU9" s="61"/>
      <c r="JV9" s="61"/>
      <c r="JW9" s="61"/>
      <c r="JX9" s="61"/>
      <c r="JY9" s="61"/>
      <c r="JZ9" s="61"/>
      <c r="KA9" s="61"/>
      <c r="KB9" s="61"/>
      <c r="KC9" s="61"/>
      <c r="KD9" s="61"/>
      <c r="KE9" s="61"/>
      <c r="KF9" s="61"/>
      <c r="KG9" s="61"/>
      <c r="KH9" s="61"/>
      <c r="KI9" s="61"/>
      <c r="KJ9" s="61"/>
      <c r="KK9" s="61"/>
      <c r="KL9" s="61"/>
      <c r="KM9" s="61"/>
      <c r="KN9" s="61"/>
      <c r="KO9" s="61"/>
      <c r="KP9" s="61"/>
      <c r="KQ9" s="61"/>
      <c r="KR9" s="61"/>
      <c r="KS9" s="61"/>
      <c r="KT9" s="61"/>
      <c r="KU9" s="61"/>
      <c r="KV9" s="61"/>
      <c r="KW9" s="61"/>
      <c r="KX9" s="61"/>
      <c r="KY9" s="61"/>
      <c r="KZ9" s="61"/>
      <c r="LA9" s="61"/>
      <c r="LB9" s="61"/>
      <c r="LC9" s="61"/>
      <c r="LD9" s="61"/>
      <c r="LE9" s="61"/>
      <c r="LF9" s="61"/>
      <c r="LG9" s="61"/>
      <c r="LH9" s="61"/>
      <c r="LI9" s="61"/>
      <c r="LJ9" s="61"/>
      <c r="LK9" s="61"/>
      <c r="LL9" s="61"/>
      <c r="LM9" s="61"/>
      <c r="LN9" s="61"/>
      <c r="LO9" s="61"/>
      <c r="LP9" s="61"/>
      <c r="LQ9" s="61"/>
      <c r="LR9" s="61"/>
      <c r="LS9" s="61"/>
      <c r="LT9" s="61"/>
      <c r="LU9" s="61"/>
      <c r="LV9" s="61"/>
      <c r="LW9" s="61"/>
      <c r="LX9" s="61"/>
      <c r="LY9" s="61"/>
      <c r="LZ9" s="61"/>
      <c r="MA9" s="61"/>
      <c r="MB9" s="61"/>
      <c r="MC9" s="61"/>
      <c r="MD9" s="61"/>
      <c r="ME9" s="61"/>
      <c r="MF9" s="61"/>
      <c r="MG9" s="61"/>
      <c r="MH9" s="61"/>
      <c r="MI9" s="61"/>
      <c r="MJ9" s="61"/>
      <c r="MK9" s="61"/>
      <c r="ML9" s="61"/>
      <c r="MM9" s="61"/>
      <c r="MN9" s="61"/>
      <c r="MO9" s="61"/>
      <c r="MP9" s="61"/>
      <c r="MQ9" s="61"/>
      <c r="MR9" s="61"/>
      <c r="MS9" s="61"/>
      <c r="MT9" s="61"/>
      <c r="MU9" s="61"/>
      <c r="MV9" s="61"/>
      <c r="MW9" s="61"/>
      <c r="MX9" s="61"/>
      <c r="MY9" s="61"/>
      <c r="MZ9" s="61"/>
      <c r="NA9" s="61"/>
      <c r="NB9" s="61"/>
      <c r="NC9" s="61"/>
      <c r="ND9" s="61"/>
      <c r="NE9" s="61"/>
      <c r="NF9" s="61"/>
      <c r="NG9" s="61"/>
      <c r="NH9" s="61"/>
      <c r="NI9" s="61"/>
      <c r="NJ9" s="61"/>
      <c r="NK9" s="61"/>
      <c r="NL9" s="61"/>
      <c r="NM9" s="61"/>
      <c r="NN9" s="61"/>
      <c r="NO9" s="61"/>
      <c r="NP9" s="61"/>
      <c r="NQ9" s="61"/>
      <c r="NR9" s="61"/>
      <c r="NS9" s="61"/>
      <c r="NT9" s="61"/>
      <c r="NU9" s="61"/>
      <c r="NV9" s="61"/>
      <c r="NW9" s="61"/>
      <c r="NX9" s="61"/>
      <c r="NY9" s="61"/>
      <c r="NZ9" s="61"/>
      <c r="OA9" s="61"/>
      <c r="OB9" s="61"/>
      <c r="OC9" s="61"/>
      <c r="OD9" s="61"/>
      <c r="OE9" s="61"/>
      <c r="OF9" s="61"/>
      <c r="OG9" s="61"/>
      <c r="OH9" s="61"/>
      <c r="OI9" s="61"/>
      <c r="OJ9" s="61"/>
      <c r="OK9" s="61"/>
      <c r="OL9" s="61"/>
      <c r="OM9" s="61"/>
      <c r="ON9" s="61"/>
      <c r="OO9" s="61"/>
      <c r="OP9" s="61"/>
      <c r="OQ9" s="61"/>
      <c r="OR9" s="61"/>
      <c r="OS9" s="61"/>
      <c r="OT9" s="61"/>
      <c r="OU9" s="61"/>
      <c r="OV9" s="61"/>
      <c r="OW9" s="61"/>
      <c r="OX9" s="61"/>
      <c r="OY9" s="61"/>
      <c r="OZ9" s="61"/>
      <c r="PA9" s="61"/>
      <c r="PB9" s="61"/>
      <c r="PC9" s="61"/>
      <c r="PD9" s="61"/>
      <c r="PE9" s="61"/>
      <c r="PF9" s="61"/>
      <c r="PG9" s="61"/>
      <c r="PH9" s="61"/>
      <c r="PI9" s="61"/>
      <c r="PJ9" s="61"/>
      <c r="PK9" s="61"/>
      <c r="PL9" s="61"/>
      <c r="PM9" s="61"/>
      <c r="PN9" s="61"/>
      <c r="PO9" s="61"/>
      <c r="PP9" s="61"/>
      <c r="PQ9" s="61"/>
      <c r="PR9" s="61"/>
      <c r="PS9" s="61"/>
      <c r="PT9" s="61"/>
      <c r="PU9" s="61"/>
      <c r="PV9" s="61"/>
      <c r="PW9" s="61"/>
      <c r="PX9" s="61"/>
      <c r="PY9" s="61"/>
      <c r="PZ9" s="61"/>
      <c r="QA9" s="61"/>
      <c r="QB9" s="61"/>
      <c r="QC9" s="61"/>
      <c r="QD9" s="61"/>
      <c r="QE9" s="61"/>
      <c r="QF9" s="61"/>
    </row>
    <row r="10" spans="1:448" ht="18.75" hidden="1" customHeight="1" thickBot="1">
      <c r="A10" s="254"/>
      <c r="B10" s="260"/>
      <c r="C10" s="62" t="s">
        <v>64</v>
      </c>
      <c r="D10" s="63"/>
      <c r="E10" s="64">
        <f>+D5+E6-E8-E9</f>
        <v>7255</v>
      </c>
      <c r="F10" s="64">
        <f>+E10+F6-F8-F9</f>
        <v>12780</v>
      </c>
      <c r="G10" s="64">
        <f t="shared" ref="G10:AD10" si="0">+F10+G6-G8-G9</f>
        <v>11820</v>
      </c>
      <c r="H10" s="64">
        <f t="shared" si="0"/>
        <v>10322</v>
      </c>
      <c r="I10" s="64">
        <f t="shared" si="0"/>
        <v>8104</v>
      </c>
      <c r="J10" s="64">
        <f t="shared" si="0"/>
        <v>7836</v>
      </c>
      <c r="K10" s="64">
        <f t="shared" si="0"/>
        <v>4631</v>
      </c>
      <c r="L10" s="64">
        <f t="shared" si="0"/>
        <v>3018</v>
      </c>
      <c r="M10" s="64">
        <f t="shared" si="0"/>
        <v>4128</v>
      </c>
      <c r="N10" s="64">
        <f t="shared" si="0"/>
        <v>4128</v>
      </c>
      <c r="O10" s="64">
        <f t="shared" si="0"/>
        <v>10789</v>
      </c>
      <c r="P10" s="64">
        <f t="shared" si="0"/>
        <v>10213</v>
      </c>
      <c r="Q10" s="64">
        <f t="shared" si="0"/>
        <v>13799</v>
      </c>
      <c r="R10" s="64">
        <f t="shared" si="0"/>
        <v>11676</v>
      </c>
      <c r="S10" s="64">
        <f t="shared" si="0"/>
        <v>11270</v>
      </c>
      <c r="T10" s="64">
        <f t="shared" si="0"/>
        <v>10185</v>
      </c>
      <c r="U10" s="64">
        <f t="shared" si="0"/>
        <v>10185</v>
      </c>
      <c r="V10" s="64">
        <f t="shared" si="0"/>
        <v>10000</v>
      </c>
      <c r="W10" s="64">
        <f t="shared" si="0"/>
        <v>6110</v>
      </c>
      <c r="X10" s="64">
        <f t="shared" si="0"/>
        <v>4226</v>
      </c>
      <c r="Y10" s="64">
        <f t="shared" si="0"/>
        <v>4198</v>
      </c>
      <c r="Z10" s="64">
        <f t="shared" si="0"/>
        <v>4730</v>
      </c>
      <c r="AA10" s="64">
        <f t="shared" si="0"/>
        <v>5382</v>
      </c>
      <c r="AB10" s="64">
        <f t="shared" si="0"/>
        <v>5382</v>
      </c>
      <c r="AC10" s="64">
        <f t="shared" si="0"/>
        <v>5649</v>
      </c>
      <c r="AD10" s="64">
        <f t="shared" si="0"/>
        <v>3738</v>
      </c>
      <c r="AE10" s="64">
        <f t="shared" ref="AE10:BJ10" si="1">+AD10+AE6-AE8-AE9</f>
        <v>5877</v>
      </c>
      <c r="AF10" s="64">
        <f t="shared" si="1"/>
        <v>4999</v>
      </c>
      <c r="AG10" s="64">
        <f t="shared" si="1"/>
        <v>4352</v>
      </c>
      <c r="AH10" s="64">
        <f t="shared" si="1"/>
        <v>4197</v>
      </c>
      <c r="AI10" s="64">
        <f t="shared" si="1"/>
        <v>4197</v>
      </c>
      <c r="AJ10" s="64">
        <f t="shared" si="1"/>
        <v>1397</v>
      </c>
      <c r="AK10" s="64">
        <f t="shared" si="1"/>
        <v>6027</v>
      </c>
      <c r="AL10" s="64">
        <f t="shared" si="1"/>
        <v>3302</v>
      </c>
      <c r="AM10" s="64">
        <f t="shared" si="1"/>
        <v>5940</v>
      </c>
      <c r="AN10" s="64">
        <f t="shared" si="1"/>
        <v>2540</v>
      </c>
      <c r="AO10" s="64">
        <f t="shared" si="1"/>
        <v>4091</v>
      </c>
      <c r="AP10" s="64">
        <f t="shared" si="1"/>
        <v>4091</v>
      </c>
      <c r="AQ10" s="64">
        <f t="shared" si="1"/>
        <v>4647</v>
      </c>
      <c r="AR10" s="64">
        <f t="shared" si="1"/>
        <v>4260</v>
      </c>
      <c r="AS10" s="64">
        <f t="shared" si="1"/>
        <v>5941</v>
      </c>
      <c r="AT10" s="64">
        <f t="shared" si="1"/>
        <v>4521</v>
      </c>
      <c r="AU10" s="64">
        <f t="shared" si="1"/>
        <v>3637</v>
      </c>
      <c r="AV10" s="64">
        <f t="shared" si="1"/>
        <v>3045</v>
      </c>
      <c r="AW10" s="64">
        <f t="shared" si="1"/>
        <v>3045</v>
      </c>
      <c r="AX10" s="64">
        <f t="shared" si="1"/>
        <v>2399</v>
      </c>
      <c r="AY10" s="64">
        <f t="shared" si="1"/>
        <v>821</v>
      </c>
      <c r="AZ10" s="64">
        <f t="shared" si="1"/>
        <v>6681</v>
      </c>
      <c r="BA10" s="64">
        <f t="shared" si="1"/>
        <v>6942</v>
      </c>
      <c r="BB10" s="64">
        <f t="shared" si="1"/>
        <v>9990</v>
      </c>
      <c r="BC10" s="64">
        <f t="shared" si="1"/>
        <v>9990</v>
      </c>
      <c r="BD10" s="64">
        <f t="shared" si="1"/>
        <v>12115</v>
      </c>
      <c r="BE10" s="64">
        <f t="shared" si="1"/>
        <v>12115</v>
      </c>
      <c r="BF10" s="64">
        <f t="shared" si="1"/>
        <v>12547</v>
      </c>
      <c r="BG10" s="64">
        <f t="shared" si="1"/>
        <v>13288</v>
      </c>
      <c r="BH10" s="64">
        <f t="shared" si="1"/>
        <v>12214</v>
      </c>
      <c r="BI10" s="64">
        <f t="shared" si="1"/>
        <v>11457</v>
      </c>
      <c r="BJ10" s="64">
        <f t="shared" si="1"/>
        <v>21693</v>
      </c>
      <c r="BK10" s="64">
        <f t="shared" ref="BK10:CP10" si="2">+BJ10+BK6-BK8-BK9</f>
        <v>17593</v>
      </c>
      <c r="BL10" s="64">
        <f t="shared" si="2"/>
        <v>17593</v>
      </c>
      <c r="BM10" s="64">
        <f t="shared" si="2"/>
        <v>15393</v>
      </c>
      <c r="BN10" s="64">
        <f t="shared" si="2"/>
        <v>12393</v>
      </c>
      <c r="BO10" s="64">
        <f t="shared" si="2"/>
        <v>10593</v>
      </c>
      <c r="BP10" s="64">
        <f t="shared" si="2"/>
        <v>11259</v>
      </c>
      <c r="BQ10" s="64">
        <f t="shared" si="2"/>
        <v>13587</v>
      </c>
      <c r="BR10" s="64">
        <f t="shared" si="2"/>
        <v>13517</v>
      </c>
      <c r="BS10" s="64">
        <f t="shared" si="2"/>
        <v>15288</v>
      </c>
      <c r="BT10" s="64">
        <f t="shared" si="2"/>
        <v>15947</v>
      </c>
      <c r="BU10" s="64">
        <f t="shared" si="2"/>
        <v>15926</v>
      </c>
      <c r="BV10" s="64">
        <f t="shared" si="2"/>
        <v>15156</v>
      </c>
      <c r="BW10" s="64">
        <f t="shared" si="2"/>
        <v>14356</v>
      </c>
      <c r="BX10" s="64">
        <f t="shared" si="2"/>
        <v>18203</v>
      </c>
      <c r="BY10" s="64">
        <f t="shared" si="2"/>
        <v>18203</v>
      </c>
      <c r="BZ10" s="64">
        <f t="shared" si="2"/>
        <v>16063</v>
      </c>
      <c r="CA10" s="64">
        <f t="shared" si="2"/>
        <v>16565</v>
      </c>
      <c r="CB10" s="64">
        <f t="shared" si="2"/>
        <v>17661</v>
      </c>
      <c r="CC10" s="64">
        <f t="shared" si="2"/>
        <v>17403</v>
      </c>
      <c r="CD10" s="64">
        <f t="shared" si="2"/>
        <v>15046</v>
      </c>
      <c r="CE10" s="64">
        <f t="shared" si="2"/>
        <v>13282</v>
      </c>
      <c r="CF10" s="64">
        <f t="shared" si="2"/>
        <v>13282</v>
      </c>
      <c r="CG10" s="64">
        <f t="shared" si="2"/>
        <v>16117</v>
      </c>
      <c r="CH10" s="64">
        <f t="shared" si="2"/>
        <v>16532</v>
      </c>
      <c r="CI10" s="64">
        <f t="shared" si="2"/>
        <v>16532</v>
      </c>
      <c r="CJ10" s="64">
        <f t="shared" si="2"/>
        <v>16532</v>
      </c>
      <c r="CK10" s="64">
        <f t="shared" si="2"/>
        <v>16532</v>
      </c>
      <c r="CL10" s="64">
        <f t="shared" si="2"/>
        <v>14246</v>
      </c>
      <c r="CM10" s="64">
        <f t="shared" si="2"/>
        <v>14246</v>
      </c>
      <c r="CN10" s="64">
        <f t="shared" si="2"/>
        <v>13806</v>
      </c>
      <c r="CO10" s="64">
        <f t="shared" si="2"/>
        <v>13025</v>
      </c>
      <c r="CP10" s="64">
        <f t="shared" si="2"/>
        <v>12516</v>
      </c>
      <c r="CQ10" s="64">
        <f t="shared" ref="CQ10:DD10" si="3">+CP10+CQ6-CQ8-CQ9</f>
        <v>11609</v>
      </c>
      <c r="CR10" s="64">
        <f t="shared" si="3"/>
        <v>11537</v>
      </c>
      <c r="CS10" s="64">
        <f t="shared" si="3"/>
        <v>8365</v>
      </c>
      <c r="CT10" s="64">
        <f t="shared" si="3"/>
        <v>8365</v>
      </c>
      <c r="CU10" s="64">
        <f t="shared" si="3"/>
        <v>6175</v>
      </c>
      <c r="CV10" s="64">
        <f t="shared" si="3"/>
        <v>4813</v>
      </c>
      <c r="CW10" s="64">
        <f t="shared" si="3"/>
        <v>3882</v>
      </c>
      <c r="CX10" s="64">
        <f t="shared" si="3"/>
        <v>4978</v>
      </c>
      <c r="CY10" s="64">
        <f t="shared" si="3"/>
        <v>7129</v>
      </c>
      <c r="CZ10" s="64">
        <f t="shared" si="3"/>
        <v>6470</v>
      </c>
      <c r="DA10" s="64">
        <f t="shared" si="3"/>
        <v>6470</v>
      </c>
      <c r="DB10" s="64">
        <f t="shared" si="3"/>
        <v>5420</v>
      </c>
      <c r="DC10" s="64">
        <f t="shared" si="3"/>
        <v>4069</v>
      </c>
      <c r="DD10" s="64">
        <f t="shared" si="3"/>
        <v>2485</v>
      </c>
      <c r="DE10" s="64">
        <v>0</v>
      </c>
      <c r="DF10" s="64">
        <f t="shared" ref="DF10:EK10" si="4">+DE10+DF6-DF8-DF9</f>
        <v>0</v>
      </c>
      <c r="DG10" s="64">
        <f t="shared" si="4"/>
        <v>0</v>
      </c>
      <c r="DH10" s="64">
        <f t="shared" si="4"/>
        <v>0</v>
      </c>
      <c r="DI10" s="64">
        <f t="shared" si="4"/>
        <v>1938</v>
      </c>
      <c r="DJ10" s="64">
        <f t="shared" si="4"/>
        <v>1938</v>
      </c>
      <c r="DK10" s="64">
        <f t="shared" si="4"/>
        <v>2790</v>
      </c>
      <c r="DL10" s="64">
        <f t="shared" si="4"/>
        <v>5850</v>
      </c>
      <c r="DM10" s="64">
        <f t="shared" si="4"/>
        <v>5468</v>
      </c>
      <c r="DN10" s="64">
        <f t="shared" si="4"/>
        <v>6694</v>
      </c>
      <c r="DO10" s="64">
        <f t="shared" si="4"/>
        <v>6694</v>
      </c>
      <c r="DP10" s="64">
        <f t="shared" si="4"/>
        <v>6440</v>
      </c>
      <c r="DQ10" s="64">
        <f t="shared" si="4"/>
        <v>4640</v>
      </c>
      <c r="DR10" s="64">
        <f t="shared" si="4"/>
        <v>2892</v>
      </c>
      <c r="DS10" s="64">
        <f t="shared" si="4"/>
        <v>1318</v>
      </c>
      <c r="DT10" s="64">
        <f t="shared" si="4"/>
        <v>948</v>
      </c>
      <c r="DU10" s="64">
        <f t="shared" si="4"/>
        <v>1786</v>
      </c>
      <c r="DV10" s="64">
        <f t="shared" si="4"/>
        <v>1786</v>
      </c>
      <c r="DW10" s="64">
        <f t="shared" si="4"/>
        <v>2314</v>
      </c>
      <c r="DX10" s="64">
        <f t="shared" si="4"/>
        <v>2152</v>
      </c>
      <c r="DY10" s="64">
        <f t="shared" si="4"/>
        <v>882</v>
      </c>
      <c r="DZ10" s="64">
        <f t="shared" si="4"/>
        <v>298</v>
      </c>
      <c r="EA10" s="64">
        <f t="shared" si="4"/>
        <v>298</v>
      </c>
      <c r="EB10" s="64">
        <f t="shared" si="4"/>
        <v>5210</v>
      </c>
      <c r="EC10" s="64">
        <f t="shared" si="4"/>
        <v>5210</v>
      </c>
      <c r="ED10" s="64">
        <f t="shared" si="4"/>
        <v>5210</v>
      </c>
      <c r="EE10" s="64">
        <f t="shared" si="4"/>
        <v>5055</v>
      </c>
      <c r="EF10" s="64">
        <f t="shared" si="4"/>
        <v>4071</v>
      </c>
      <c r="EG10" s="64">
        <f t="shared" si="4"/>
        <v>1937</v>
      </c>
      <c r="EH10" s="64">
        <f t="shared" si="4"/>
        <v>2079</v>
      </c>
      <c r="EI10" s="64">
        <f t="shared" si="4"/>
        <v>2079</v>
      </c>
      <c r="EJ10" s="64">
        <f t="shared" si="4"/>
        <v>2079</v>
      </c>
      <c r="EK10" s="64">
        <f t="shared" si="4"/>
        <v>5496</v>
      </c>
      <c r="EL10" s="64">
        <f t="shared" ref="EL10:FQ10" si="5">+EK10+EL6-EL8-EL9</f>
        <v>5036</v>
      </c>
      <c r="EM10" s="64">
        <f t="shared" si="5"/>
        <v>3253</v>
      </c>
      <c r="EN10" s="64">
        <f t="shared" si="5"/>
        <v>761</v>
      </c>
      <c r="EO10" s="64">
        <f t="shared" si="5"/>
        <v>3077</v>
      </c>
      <c r="EP10" s="64">
        <f t="shared" si="5"/>
        <v>1429</v>
      </c>
      <c r="EQ10" s="64">
        <f t="shared" si="5"/>
        <v>1429</v>
      </c>
      <c r="ER10" s="64">
        <f t="shared" si="5"/>
        <v>-571</v>
      </c>
      <c r="ES10" s="64">
        <f t="shared" si="5"/>
        <v>-571</v>
      </c>
      <c r="ET10" s="64">
        <f t="shared" si="5"/>
        <v>2713</v>
      </c>
      <c r="EU10" s="64">
        <f t="shared" si="5"/>
        <v>2011</v>
      </c>
      <c r="EV10" s="64">
        <f t="shared" si="5"/>
        <v>594</v>
      </c>
      <c r="EW10" s="64">
        <f t="shared" si="5"/>
        <v>594</v>
      </c>
      <c r="EX10" s="64">
        <f t="shared" si="5"/>
        <v>594</v>
      </c>
      <c r="EY10" s="64">
        <f t="shared" si="5"/>
        <v>3411</v>
      </c>
      <c r="EZ10" s="64">
        <f t="shared" si="5"/>
        <v>3411</v>
      </c>
      <c r="FA10" s="64">
        <f t="shared" si="5"/>
        <v>2491</v>
      </c>
      <c r="FB10" s="64">
        <f t="shared" si="5"/>
        <v>4903</v>
      </c>
      <c r="FC10" s="64">
        <f t="shared" si="5"/>
        <v>2924</v>
      </c>
      <c r="FD10" s="64">
        <f t="shared" si="5"/>
        <v>2440</v>
      </c>
      <c r="FE10" s="64">
        <f t="shared" si="5"/>
        <v>2440</v>
      </c>
      <c r="FF10" s="64">
        <f t="shared" si="5"/>
        <v>3064</v>
      </c>
      <c r="FG10" s="64">
        <f t="shared" si="5"/>
        <v>1104</v>
      </c>
      <c r="FH10" s="64">
        <f t="shared" si="5"/>
        <v>6144</v>
      </c>
      <c r="FI10" s="64">
        <f t="shared" si="5"/>
        <v>4165</v>
      </c>
      <c r="FJ10" s="64">
        <f t="shared" si="5"/>
        <v>4005</v>
      </c>
      <c r="FK10" s="64">
        <f t="shared" si="5"/>
        <v>4245</v>
      </c>
      <c r="FL10" s="64">
        <f t="shared" si="5"/>
        <v>4245</v>
      </c>
      <c r="FM10" s="64">
        <f t="shared" si="5"/>
        <v>5445</v>
      </c>
      <c r="FN10" s="64">
        <f t="shared" si="5"/>
        <v>4075</v>
      </c>
      <c r="FO10" s="64">
        <f t="shared" si="5"/>
        <v>3115</v>
      </c>
      <c r="FP10" s="64">
        <f t="shared" si="5"/>
        <v>2849</v>
      </c>
      <c r="FQ10" s="64">
        <f t="shared" si="5"/>
        <v>2620</v>
      </c>
      <c r="FR10" s="64">
        <f t="shared" ref="FR10:FW10" si="6">+FQ10+FR6-FR8-FR9</f>
        <v>3980</v>
      </c>
      <c r="FS10" s="64">
        <f t="shared" si="6"/>
        <v>3980</v>
      </c>
      <c r="FT10" s="64">
        <f t="shared" si="6"/>
        <v>1910</v>
      </c>
      <c r="FU10" s="64">
        <f t="shared" si="6"/>
        <v>-90</v>
      </c>
      <c r="FV10" s="64">
        <f t="shared" si="6"/>
        <v>2676</v>
      </c>
      <c r="FW10" s="64">
        <f t="shared" si="6"/>
        <v>2616</v>
      </c>
      <c r="FX10" s="64">
        <v>2181</v>
      </c>
      <c r="FY10" s="64">
        <f t="shared" ref="FY10:HL10" si="7">+FX10+FY6-FY8-FY9</f>
        <v>4519</v>
      </c>
      <c r="FZ10" s="64">
        <f t="shared" si="7"/>
        <v>4519</v>
      </c>
      <c r="GA10" s="64">
        <f t="shared" si="7"/>
        <v>5096</v>
      </c>
      <c r="GB10" s="64">
        <f t="shared" si="7"/>
        <v>5096</v>
      </c>
      <c r="GC10" s="64">
        <f t="shared" si="7"/>
        <v>5298</v>
      </c>
      <c r="GD10" s="64">
        <f t="shared" si="7"/>
        <v>2698</v>
      </c>
      <c r="GE10" s="64">
        <f t="shared" si="7"/>
        <v>3448</v>
      </c>
      <c r="GF10" s="64">
        <f t="shared" si="7"/>
        <v>3299</v>
      </c>
      <c r="GG10" s="64">
        <f t="shared" si="7"/>
        <v>3299</v>
      </c>
      <c r="GH10" s="64">
        <f t="shared" si="7"/>
        <v>5593</v>
      </c>
      <c r="GI10" s="64">
        <f t="shared" si="7"/>
        <v>5623</v>
      </c>
      <c r="GJ10" s="64">
        <f t="shared" si="7"/>
        <v>5698</v>
      </c>
      <c r="GK10" s="64">
        <f t="shared" si="7"/>
        <v>6544</v>
      </c>
      <c r="GL10" s="64">
        <f t="shared" si="7"/>
        <v>6765</v>
      </c>
      <c r="GM10" s="64">
        <f t="shared" si="7"/>
        <v>5698</v>
      </c>
      <c r="GN10" s="64">
        <f t="shared" si="7"/>
        <v>5698</v>
      </c>
      <c r="GO10" s="64">
        <f t="shared" si="7"/>
        <v>10390</v>
      </c>
      <c r="GP10" s="64">
        <f t="shared" si="7"/>
        <v>8522</v>
      </c>
      <c r="GQ10" s="64">
        <f t="shared" si="7"/>
        <v>8962</v>
      </c>
      <c r="GR10" s="64">
        <f t="shared" si="7"/>
        <v>8393</v>
      </c>
      <c r="GS10" s="64">
        <f t="shared" si="7"/>
        <v>6921</v>
      </c>
      <c r="GT10" s="64">
        <f t="shared" si="7"/>
        <v>6344</v>
      </c>
      <c r="GU10" s="64">
        <f t="shared" si="7"/>
        <v>5573</v>
      </c>
      <c r="GV10" s="64">
        <f t="shared" si="7"/>
        <v>5615</v>
      </c>
      <c r="GW10" s="64">
        <f t="shared" si="7"/>
        <v>3100</v>
      </c>
      <c r="GX10" s="64">
        <f t="shared" si="7"/>
        <v>2916</v>
      </c>
      <c r="GY10" s="64">
        <f t="shared" si="7"/>
        <v>4221</v>
      </c>
      <c r="GZ10" s="64">
        <f t="shared" si="7"/>
        <v>4022</v>
      </c>
      <c r="HA10" s="64">
        <f t="shared" si="7"/>
        <v>3334</v>
      </c>
      <c r="HB10" s="64">
        <f t="shared" si="7"/>
        <v>3334</v>
      </c>
      <c r="HC10" s="64">
        <f t="shared" si="7"/>
        <v>3334</v>
      </c>
      <c r="HD10" s="64">
        <f t="shared" si="7"/>
        <v>3334</v>
      </c>
      <c r="HE10" s="64">
        <f t="shared" si="7"/>
        <v>5255</v>
      </c>
      <c r="HF10" s="64">
        <f t="shared" si="7"/>
        <v>2255</v>
      </c>
      <c r="HG10" s="64">
        <f t="shared" si="7"/>
        <v>3770</v>
      </c>
      <c r="HH10" s="64">
        <f t="shared" si="7"/>
        <v>5697</v>
      </c>
      <c r="HI10" s="64">
        <f t="shared" si="7"/>
        <v>5697</v>
      </c>
      <c r="HJ10" s="64">
        <f t="shared" si="7"/>
        <v>4609</v>
      </c>
      <c r="HK10" s="64">
        <f t="shared" si="7"/>
        <v>2640</v>
      </c>
      <c r="HL10" s="64">
        <f t="shared" si="7"/>
        <v>4211</v>
      </c>
      <c r="HM10" s="120">
        <f>+HL10+HM6-HM8-HM9+1210</f>
        <v>4176</v>
      </c>
      <c r="HN10" s="64">
        <f t="shared" ref="HN10:IS10" si="8">+HM10+HN6-HN8-HN9</f>
        <v>4465</v>
      </c>
      <c r="HO10" s="64">
        <f t="shared" si="8"/>
        <v>5238</v>
      </c>
      <c r="HP10" s="64">
        <f t="shared" si="8"/>
        <v>1438</v>
      </c>
      <c r="HQ10" s="64">
        <f t="shared" si="8"/>
        <v>4875</v>
      </c>
      <c r="HR10" s="64">
        <f t="shared" si="8"/>
        <v>4839</v>
      </c>
      <c r="HS10" s="64">
        <f t="shared" si="8"/>
        <v>4845</v>
      </c>
      <c r="HT10" s="64">
        <f t="shared" si="8"/>
        <v>4153</v>
      </c>
      <c r="HU10" s="64">
        <f t="shared" si="8"/>
        <v>4846</v>
      </c>
      <c r="HV10" s="64">
        <f t="shared" si="8"/>
        <v>5859</v>
      </c>
      <c r="HW10" s="64">
        <f t="shared" si="8"/>
        <v>5108</v>
      </c>
      <c r="HX10" s="64">
        <f t="shared" si="8"/>
        <v>7160</v>
      </c>
      <c r="HY10" s="64">
        <f t="shared" si="8"/>
        <v>6814</v>
      </c>
      <c r="HZ10" s="64">
        <f t="shared" si="8"/>
        <v>6596</v>
      </c>
      <c r="IA10" s="64">
        <f t="shared" si="8"/>
        <v>6617</v>
      </c>
      <c r="IB10" s="64">
        <f t="shared" si="8"/>
        <v>5992</v>
      </c>
      <c r="IC10" s="64">
        <f t="shared" si="8"/>
        <v>6985</v>
      </c>
      <c r="ID10" s="64">
        <f t="shared" si="8"/>
        <v>6997</v>
      </c>
      <c r="IE10" s="64">
        <f t="shared" si="8"/>
        <v>6921</v>
      </c>
      <c r="IF10" s="64">
        <f t="shared" si="8"/>
        <v>3621</v>
      </c>
      <c r="IG10" s="64">
        <f t="shared" si="8"/>
        <v>1321</v>
      </c>
      <c r="IH10" s="64">
        <f t="shared" si="8"/>
        <v>1321</v>
      </c>
      <c r="II10" s="64">
        <f t="shared" si="8"/>
        <v>1321</v>
      </c>
      <c r="IJ10" s="64">
        <f t="shared" si="8"/>
        <v>1321</v>
      </c>
      <c r="IK10" s="64">
        <f t="shared" si="8"/>
        <v>1321</v>
      </c>
      <c r="IL10" s="64">
        <f t="shared" si="8"/>
        <v>1321</v>
      </c>
      <c r="IM10" s="64">
        <f t="shared" si="8"/>
        <v>1321</v>
      </c>
      <c r="IN10" s="64">
        <f t="shared" si="8"/>
        <v>1321</v>
      </c>
      <c r="IO10" s="64">
        <f t="shared" si="8"/>
        <v>1321</v>
      </c>
      <c r="IP10" s="64">
        <f t="shared" si="8"/>
        <v>1321</v>
      </c>
      <c r="IQ10" s="64">
        <f t="shared" si="8"/>
        <v>1321</v>
      </c>
      <c r="IR10" s="64">
        <f t="shared" si="8"/>
        <v>1321</v>
      </c>
      <c r="IS10" s="64">
        <f t="shared" si="8"/>
        <v>0</v>
      </c>
      <c r="IT10" s="64">
        <f t="shared" ref="IT10:JY10" si="9">+IS10+IT6-IT8-IT9</f>
        <v>0</v>
      </c>
      <c r="IU10" s="64">
        <f t="shared" si="9"/>
        <v>0</v>
      </c>
      <c r="IV10" s="64">
        <f t="shared" si="9"/>
        <v>0</v>
      </c>
      <c r="IW10" s="64">
        <f t="shared" si="9"/>
        <v>0</v>
      </c>
      <c r="IX10" s="64">
        <f t="shared" si="9"/>
        <v>0</v>
      </c>
      <c r="IY10" s="64">
        <f t="shared" si="9"/>
        <v>0</v>
      </c>
      <c r="IZ10" s="64">
        <f t="shared" si="9"/>
        <v>0</v>
      </c>
      <c r="JA10" s="64">
        <f t="shared" si="9"/>
        <v>0</v>
      </c>
      <c r="JB10" s="64">
        <f t="shared" si="9"/>
        <v>0</v>
      </c>
      <c r="JC10" s="64">
        <f t="shared" si="9"/>
        <v>0</v>
      </c>
      <c r="JD10" s="64">
        <f t="shared" si="9"/>
        <v>0</v>
      </c>
      <c r="JE10" s="64">
        <f t="shared" si="9"/>
        <v>0</v>
      </c>
      <c r="JF10" s="64">
        <f t="shared" si="9"/>
        <v>0</v>
      </c>
      <c r="JG10" s="64">
        <f t="shared" si="9"/>
        <v>0</v>
      </c>
      <c r="JH10" s="64">
        <f t="shared" si="9"/>
        <v>0</v>
      </c>
      <c r="JI10" s="64">
        <f t="shared" si="9"/>
        <v>0</v>
      </c>
      <c r="JJ10" s="64">
        <f t="shared" si="9"/>
        <v>0</v>
      </c>
      <c r="JK10" s="64">
        <f t="shared" si="9"/>
        <v>0</v>
      </c>
      <c r="JL10" s="64">
        <f t="shared" si="9"/>
        <v>0</v>
      </c>
      <c r="JM10" s="64">
        <f t="shared" si="9"/>
        <v>0</v>
      </c>
      <c r="JN10" s="64">
        <f t="shared" si="9"/>
        <v>0</v>
      </c>
      <c r="JO10" s="64">
        <f t="shared" si="9"/>
        <v>0</v>
      </c>
      <c r="JP10" s="64">
        <f t="shared" si="9"/>
        <v>0</v>
      </c>
      <c r="JQ10" s="64">
        <f t="shared" si="9"/>
        <v>0</v>
      </c>
      <c r="JR10" s="64">
        <f t="shared" si="9"/>
        <v>0</v>
      </c>
      <c r="JS10" s="64">
        <f t="shared" si="9"/>
        <v>0</v>
      </c>
      <c r="JT10" s="64">
        <f t="shared" si="9"/>
        <v>0</v>
      </c>
      <c r="JU10" s="64">
        <f t="shared" si="9"/>
        <v>0</v>
      </c>
      <c r="JV10" s="64">
        <f t="shared" si="9"/>
        <v>0</v>
      </c>
      <c r="JW10" s="64">
        <f t="shared" si="9"/>
        <v>0</v>
      </c>
      <c r="JX10" s="64">
        <f t="shared" si="9"/>
        <v>0</v>
      </c>
      <c r="JY10" s="64">
        <f t="shared" si="9"/>
        <v>0</v>
      </c>
      <c r="JZ10" s="64">
        <f t="shared" ref="JZ10:LE10" si="10">+JY10+JZ6-JZ8-JZ9</f>
        <v>0</v>
      </c>
      <c r="KA10" s="64">
        <f t="shared" si="10"/>
        <v>0</v>
      </c>
      <c r="KB10" s="64">
        <f t="shared" si="10"/>
        <v>0</v>
      </c>
      <c r="KC10" s="64">
        <f t="shared" si="10"/>
        <v>0</v>
      </c>
      <c r="KD10" s="64">
        <f t="shared" si="10"/>
        <v>0</v>
      </c>
      <c r="KE10" s="64">
        <f t="shared" si="10"/>
        <v>0</v>
      </c>
      <c r="KF10" s="64">
        <f t="shared" si="10"/>
        <v>0</v>
      </c>
      <c r="KG10" s="64">
        <f t="shared" si="10"/>
        <v>0</v>
      </c>
      <c r="KH10" s="64">
        <f t="shared" si="10"/>
        <v>0</v>
      </c>
      <c r="KI10" s="64">
        <f t="shared" si="10"/>
        <v>0</v>
      </c>
      <c r="KJ10" s="64">
        <f t="shared" si="10"/>
        <v>0</v>
      </c>
      <c r="KK10" s="64">
        <f t="shared" si="10"/>
        <v>0</v>
      </c>
      <c r="KL10" s="64">
        <f t="shared" si="10"/>
        <v>0</v>
      </c>
      <c r="KM10" s="64">
        <f t="shared" si="10"/>
        <v>0</v>
      </c>
      <c r="KN10" s="64">
        <f t="shared" si="10"/>
        <v>0</v>
      </c>
      <c r="KO10" s="64">
        <f t="shared" si="10"/>
        <v>0</v>
      </c>
      <c r="KP10" s="64">
        <f t="shared" si="10"/>
        <v>0</v>
      </c>
      <c r="KQ10" s="64">
        <f t="shared" si="10"/>
        <v>0</v>
      </c>
      <c r="KR10" s="64">
        <f t="shared" si="10"/>
        <v>0</v>
      </c>
      <c r="KS10" s="64">
        <f t="shared" si="10"/>
        <v>0</v>
      </c>
      <c r="KT10" s="64">
        <f t="shared" si="10"/>
        <v>0</v>
      </c>
      <c r="KU10" s="64">
        <f t="shared" si="10"/>
        <v>0</v>
      </c>
      <c r="KV10" s="64">
        <f t="shared" si="10"/>
        <v>0</v>
      </c>
      <c r="KW10" s="64">
        <f t="shared" si="10"/>
        <v>0</v>
      </c>
      <c r="KX10" s="64">
        <f t="shared" si="10"/>
        <v>0</v>
      </c>
      <c r="KY10" s="64">
        <f t="shared" si="10"/>
        <v>0</v>
      </c>
      <c r="KZ10" s="64">
        <f t="shared" si="10"/>
        <v>0</v>
      </c>
      <c r="LA10" s="64">
        <f t="shared" si="10"/>
        <v>0</v>
      </c>
      <c r="LB10" s="64">
        <f t="shared" si="10"/>
        <v>0</v>
      </c>
      <c r="LC10" s="64">
        <f t="shared" si="10"/>
        <v>0</v>
      </c>
      <c r="LD10" s="64">
        <f t="shared" si="10"/>
        <v>0</v>
      </c>
      <c r="LE10" s="64">
        <f t="shared" si="10"/>
        <v>0</v>
      </c>
      <c r="LF10" s="64">
        <f t="shared" ref="LF10:MK10" si="11">+LE10+LF6-LF8-LF9</f>
        <v>0</v>
      </c>
      <c r="LG10" s="64">
        <f t="shared" si="11"/>
        <v>0</v>
      </c>
      <c r="LH10" s="64">
        <f t="shared" si="11"/>
        <v>0</v>
      </c>
      <c r="LI10" s="64">
        <f t="shared" si="11"/>
        <v>0</v>
      </c>
      <c r="LJ10" s="64">
        <f t="shared" si="11"/>
        <v>0</v>
      </c>
      <c r="LK10" s="64">
        <f t="shared" si="11"/>
        <v>0</v>
      </c>
      <c r="LL10" s="64">
        <f t="shared" si="11"/>
        <v>0</v>
      </c>
      <c r="LM10" s="64">
        <f t="shared" si="11"/>
        <v>0</v>
      </c>
      <c r="LN10" s="64">
        <f t="shared" si="11"/>
        <v>0</v>
      </c>
      <c r="LO10" s="64">
        <f t="shared" si="11"/>
        <v>0</v>
      </c>
      <c r="LP10" s="64">
        <f t="shared" si="11"/>
        <v>0</v>
      </c>
      <c r="LQ10" s="64">
        <f t="shared" si="11"/>
        <v>0</v>
      </c>
      <c r="LR10" s="64">
        <f t="shared" si="11"/>
        <v>0</v>
      </c>
      <c r="LS10" s="64">
        <f t="shared" si="11"/>
        <v>0</v>
      </c>
      <c r="LT10" s="64">
        <f t="shared" si="11"/>
        <v>0</v>
      </c>
      <c r="LU10" s="64">
        <f t="shared" si="11"/>
        <v>0</v>
      </c>
      <c r="LV10" s="64">
        <f t="shared" si="11"/>
        <v>0</v>
      </c>
      <c r="LW10" s="64">
        <f t="shared" si="11"/>
        <v>0</v>
      </c>
      <c r="LX10" s="64">
        <f t="shared" si="11"/>
        <v>0</v>
      </c>
      <c r="LY10" s="64">
        <f t="shared" si="11"/>
        <v>0</v>
      </c>
      <c r="LZ10" s="64">
        <f t="shared" si="11"/>
        <v>0</v>
      </c>
      <c r="MA10" s="64">
        <f t="shared" si="11"/>
        <v>0</v>
      </c>
      <c r="MB10" s="64">
        <f t="shared" si="11"/>
        <v>0</v>
      </c>
      <c r="MC10" s="64">
        <f t="shared" si="11"/>
        <v>0</v>
      </c>
      <c r="MD10" s="64">
        <f t="shared" si="11"/>
        <v>0</v>
      </c>
      <c r="ME10" s="64">
        <f t="shared" si="11"/>
        <v>0</v>
      </c>
      <c r="MF10" s="64">
        <f t="shared" si="11"/>
        <v>0</v>
      </c>
      <c r="MG10" s="64">
        <f t="shared" si="11"/>
        <v>0</v>
      </c>
      <c r="MH10" s="64">
        <f t="shared" si="11"/>
        <v>0</v>
      </c>
      <c r="MI10" s="64">
        <f t="shared" si="11"/>
        <v>0</v>
      </c>
      <c r="MJ10" s="64">
        <f t="shared" si="11"/>
        <v>0</v>
      </c>
      <c r="MK10" s="64">
        <f t="shared" si="11"/>
        <v>0</v>
      </c>
      <c r="ML10" s="64">
        <f t="shared" ref="ML10:NQ10" si="12">+MK10+ML6-ML8-ML9</f>
        <v>0</v>
      </c>
      <c r="MM10" s="64">
        <f t="shared" si="12"/>
        <v>0</v>
      </c>
      <c r="MN10" s="64">
        <f t="shared" si="12"/>
        <v>0</v>
      </c>
      <c r="MO10" s="64">
        <f t="shared" si="12"/>
        <v>0</v>
      </c>
      <c r="MP10" s="64">
        <f t="shared" si="12"/>
        <v>0</v>
      </c>
      <c r="MQ10" s="64">
        <f t="shared" si="12"/>
        <v>0</v>
      </c>
      <c r="MR10" s="64">
        <f t="shared" si="12"/>
        <v>0</v>
      </c>
      <c r="MS10" s="64">
        <f t="shared" si="12"/>
        <v>0</v>
      </c>
      <c r="MT10" s="64">
        <f t="shared" si="12"/>
        <v>0</v>
      </c>
      <c r="MU10" s="64">
        <f t="shared" si="12"/>
        <v>0</v>
      </c>
      <c r="MV10" s="64">
        <f t="shared" si="12"/>
        <v>0</v>
      </c>
      <c r="MW10" s="64">
        <f t="shared" si="12"/>
        <v>0</v>
      </c>
      <c r="MX10" s="64">
        <f t="shared" si="12"/>
        <v>0</v>
      </c>
      <c r="MY10" s="64">
        <f t="shared" si="12"/>
        <v>0</v>
      </c>
      <c r="MZ10" s="64">
        <f t="shared" si="12"/>
        <v>0</v>
      </c>
      <c r="NA10" s="64">
        <f t="shared" si="12"/>
        <v>0</v>
      </c>
      <c r="NB10" s="64">
        <f t="shared" si="12"/>
        <v>0</v>
      </c>
      <c r="NC10" s="64">
        <f t="shared" si="12"/>
        <v>0</v>
      </c>
      <c r="ND10" s="64">
        <f t="shared" si="12"/>
        <v>0</v>
      </c>
      <c r="NE10" s="64">
        <f t="shared" si="12"/>
        <v>0</v>
      </c>
      <c r="NF10" s="64">
        <f t="shared" si="12"/>
        <v>0</v>
      </c>
      <c r="NG10" s="64">
        <f t="shared" si="12"/>
        <v>0</v>
      </c>
      <c r="NH10" s="64">
        <f t="shared" si="12"/>
        <v>0</v>
      </c>
      <c r="NI10" s="64">
        <f t="shared" si="12"/>
        <v>0</v>
      </c>
      <c r="NJ10" s="64">
        <f t="shared" si="12"/>
        <v>0</v>
      </c>
      <c r="NK10" s="64">
        <f t="shared" si="12"/>
        <v>0</v>
      </c>
      <c r="NL10" s="64">
        <f t="shared" si="12"/>
        <v>0</v>
      </c>
      <c r="NM10" s="64">
        <f t="shared" si="12"/>
        <v>0</v>
      </c>
      <c r="NN10" s="64">
        <f t="shared" si="12"/>
        <v>0</v>
      </c>
      <c r="NO10" s="64">
        <f t="shared" si="12"/>
        <v>0</v>
      </c>
      <c r="NP10" s="64">
        <f t="shared" si="12"/>
        <v>0</v>
      </c>
      <c r="NQ10" s="64">
        <f t="shared" si="12"/>
        <v>0</v>
      </c>
      <c r="NR10" s="64">
        <f t="shared" ref="NR10:OW10" si="13">+NQ10+NR6-NR8-NR9</f>
        <v>0</v>
      </c>
      <c r="NS10" s="64">
        <f t="shared" si="13"/>
        <v>0</v>
      </c>
      <c r="NT10" s="64">
        <f t="shared" si="13"/>
        <v>0</v>
      </c>
      <c r="NU10" s="64">
        <f t="shared" si="13"/>
        <v>0</v>
      </c>
      <c r="NV10" s="64">
        <f t="shared" si="13"/>
        <v>0</v>
      </c>
      <c r="NW10" s="64">
        <f t="shared" si="13"/>
        <v>0</v>
      </c>
      <c r="NX10" s="64">
        <f t="shared" si="13"/>
        <v>0</v>
      </c>
      <c r="NY10" s="64">
        <f t="shared" si="13"/>
        <v>0</v>
      </c>
      <c r="NZ10" s="64">
        <f t="shared" si="13"/>
        <v>0</v>
      </c>
      <c r="OA10" s="64">
        <f t="shared" si="13"/>
        <v>0</v>
      </c>
      <c r="OB10" s="64">
        <f t="shared" si="13"/>
        <v>0</v>
      </c>
      <c r="OC10" s="64">
        <f t="shared" si="13"/>
        <v>0</v>
      </c>
      <c r="OD10" s="64">
        <f t="shared" si="13"/>
        <v>0</v>
      </c>
      <c r="OE10" s="64">
        <f t="shared" si="13"/>
        <v>0</v>
      </c>
      <c r="OF10" s="64">
        <f t="shared" si="13"/>
        <v>0</v>
      </c>
      <c r="OG10" s="64">
        <f t="shared" si="13"/>
        <v>0</v>
      </c>
      <c r="OH10" s="64">
        <f t="shared" si="13"/>
        <v>0</v>
      </c>
      <c r="OI10" s="64">
        <f t="shared" si="13"/>
        <v>0</v>
      </c>
      <c r="OJ10" s="64">
        <f t="shared" si="13"/>
        <v>0</v>
      </c>
      <c r="OK10" s="64">
        <f t="shared" si="13"/>
        <v>0</v>
      </c>
      <c r="OL10" s="64">
        <f t="shared" si="13"/>
        <v>0</v>
      </c>
      <c r="OM10" s="64">
        <f t="shared" si="13"/>
        <v>0</v>
      </c>
      <c r="ON10" s="64">
        <f t="shared" si="13"/>
        <v>0</v>
      </c>
      <c r="OO10" s="64">
        <f t="shared" si="13"/>
        <v>0</v>
      </c>
      <c r="OP10" s="64">
        <f t="shared" si="13"/>
        <v>0</v>
      </c>
      <c r="OQ10" s="64">
        <f t="shared" si="13"/>
        <v>0</v>
      </c>
      <c r="OR10" s="64">
        <f t="shared" si="13"/>
        <v>0</v>
      </c>
      <c r="OS10" s="64">
        <f t="shared" si="13"/>
        <v>0</v>
      </c>
      <c r="OT10" s="64">
        <f t="shared" si="13"/>
        <v>0</v>
      </c>
      <c r="OU10" s="64">
        <f t="shared" si="13"/>
        <v>0</v>
      </c>
      <c r="OV10" s="64">
        <f t="shared" si="13"/>
        <v>0</v>
      </c>
      <c r="OW10" s="64">
        <f t="shared" si="13"/>
        <v>0</v>
      </c>
      <c r="OX10" s="64">
        <f t="shared" ref="OX10" si="14">+OW10+OX6-OX8-OX9</f>
        <v>0</v>
      </c>
      <c r="OY10" s="64">
        <f t="shared" ref="OY10" si="15">+OX10+OY6-OY8-OY9</f>
        <v>0</v>
      </c>
      <c r="OZ10" s="64">
        <f t="shared" ref="OZ10" si="16">+OY10+OZ6-OZ8-OZ9</f>
        <v>0</v>
      </c>
      <c r="PA10" s="64">
        <f t="shared" ref="PA10" si="17">+OZ10+PA6-PA8-PA9</f>
        <v>0</v>
      </c>
      <c r="PB10" s="64">
        <f t="shared" ref="PB10" si="18">+PA10+PB6-PB8-PB9</f>
        <v>0</v>
      </c>
      <c r="PC10" s="64">
        <f t="shared" ref="PC10" si="19">+PB10+PC6-PC8-PC9</f>
        <v>0</v>
      </c>
      <c r="PD10" s="64">
        <f t="shared" ref="PD10" si="20">+PC10+PD6-PD8-PD9</f>
        <v>0</v>
      </c>
      <c r="PE10" s="64">
        <f t="shared" ref="PE10" si="21">+PD10+PE6-PE8-PE9</f>
        <v>0</v>
      </c>
      <c r="PF10" s="64">
        <f t="shared" ref="PF10" si="22">+PE10+PF6-PF8-PF9</f>
        <v>0</v>
      </c>
      <c r="PG10" s="64">
        <f t="shared" ref="PG10" si="23">+PF10+PG6-PG8-PG9</f>
        <v>0</v>
      </c>
      <c r="PH10" s="64">
        <f t="shared" ref="PH10" si="24">+PG10+PH6-PH8-PH9</f>
        <v>0</v>
      </c>
      <c r="PI10" s="64">
        <f t="shared" ref="PI10" si="25">+PH10+PI6-PI8-PI9</f>
        <v>0</v>
      </c>
      <c r="PJ10" s="64">
        <f t="shared" ref="PJ10" si="26">+PI10+PJ6-PJ8-PJ9</f>
        <v>0</v>
      </c>
      <c r="PK10" s="64">
        <f t="shared" ref="PK10" si="27">+PJ10+PK6-PK8-PK9</f>
        <v>0</v>
      </c>
      <c r="PL10" s="64">
        <f t="shared" ref="PL10" si="28">+PK10+PL6-PL8-PL9</f>
        <v>0</v>
      </c>
      <c r="PM10" s="64">
        <f t="shared" ref="PM10" si="29">+PL10+PM6-PM8-PM9</f>
        <v>0</v>
      </c>
      <c r="PN10" s="64">
        <f t="shared" ref="PN10" si="30">+PM10+PN6-PN8-PN9</f>
        <v>0</v>
      </c>
      <c r="PO10" s="64">
        <f t="shared" ref="PO10" si="31">+PN10+PO6-PO8-PO9</f>
        <v>0</v>
      </c>
      <c r="PP10" s="64">
        <f t="shared" ref="PP10" si="32">+PO10+PP6-PP8-PP9</f>
        <v>0</v>
      </c>
      <c r="PQ10" s="64">
        <f t="shared" ref="PQ10" si="33">+PP10+PQ6-PQ8-PQ9</f>
        <v>0</v>
      </c>
      <c r="PR10" s="64">
        <f t="shared" ref="PR10" si="34">+PQ10+PR6-PR8-PR9</f>
        <v>0</v>
      </c>
      <c r="PS10" s="64">
        <f t="shared" ref="PS10" si="35">+PR10+PS6-PS8-PS9</f>
        <v>0</v>
      </c>
      <c r="PT10" s="64">
        <f t="shared" ref="PT10" si="36">+PS10+PT6-PT8-PT9</f>
        <v>0</v>
      </c>
      <c r="PU10" s="64">
        <f t="shared" ref="PU10" si="37">+PT10+PU6-PU8-PU9</f>
        <v>0</v>
      </c>
      <c r="PV10" s="64">
        <f t="shared" ref="PV10" si="38">+PU10+PV6-PV8-PV9</f>
        <v>0</v>
      </c>
      <c r="PW10" s="64">
        <f t="shared" ref="PW10" si="39">+PV10+PW6-PW8-PW9</f>
        <v>0</v>
      </c>
      <c r="PX10" s="64">
        <f t="shared" ref="PX10" si="40">+PW10+PX6-PX8-PX9</f>
        <v>0</v>
      </c>
      <c r="PY10" s="64">
        <f t="shared" ref="PY10" si="41">+PX10+PY6-PY8-PY9</f>
        <v>0</v>
      </c>
      <c r="PZ10" s="64">
        <f t="shared" ref="PZ10" si="42">+PY10+PZ6-PZ8-PZ9</f>
        <v>0</v>
      </c>
      <c r="QA10" s="64">
        <f t="shared" ref="QA10" si="43">+PZ10+QA6-QA8-QA9</f>
        <v>0</v>
      </c>
      <c r="QB10" s="64">
        <f t="shared" ref="QB10" si="44">+QA10+QB6-QB8-QB9</f>
        <v>0</v>
      </c>
      <c r="QC10" s="64">
        <f t="shared" ref="QC10" si="45">+QB10+QC6-QC8-QC9</f>
        <v>0</v>
      </c>
      <c r="QD10" s="64">
        <f t="shared" ref="QD10" si="46">+QC10+QD6-QD8-QD9</f>
        <v>0</v>
      </c>
      <c r="QE10" s="64">
        <f t="shared" ref="QE10" si="47">+QD10+QE6-QE8-QE9</f>
        <v>0</v>
      </c>
      <c r="QF10" s="64">
        <f t="shared" ref="QF10" si="48">+QE10+QF6-QF8-QF9</f>
        <v>0</v>
      </c>
    </row>
    <row r="11" spans="1:448" ht="15.75" thickBot="1"/>
    <row r="12" spans="1:448" ht="25.5" customHeight="1" thickBot="1">
      <c r="A12" s="250" t="s">
        <v>99</v>
      </c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1"/>
      <c r="AB12" s="251"/>
      <c r="AC12" s="251"/>
      <c r="AD12" s="251"/>
      <c r="AE12" s="251"/>
      <c r="AF12" s="251"/>
      <c r="AG12" s="251"/>
      <c r="AH12" s="251"/>
      <c r="AI12" s="251"/>
      <c r="AJ12" s="251"/>
      <c r="AK12" s="251"/>
      <c r="AL12" s="251"/>
      <c r="AM12" s="251"/>
      <c r="AN12" s="251"/>
      <c r="AO12" s="251"/>
      <c r="AP12" s="251"/>
      <c r="AQ12" s="251"/>
      <c r="AR12" s="251"/>
      <c r="AS12" s="251"/>
      <c r="AT12" s="251"/>
      <c r="AU12" s="251"/>
      <c r="AV12" s="251"/>
      <c r="AW12" s="251"/>
      <c r="AX12" s="251"/>
      <c r="AY12" s="251"/>
      <c r="AZ12" s="251"/>
      <c r="BA12" s="251"/>
      <c r="BB12" s="251"/>
      <c r="BC12" s="251"/>
      <c r="BD12" s="251"/>
      <c r="BE12" s="251"/>
      <c r="BF12" s="251"/>
      <c r="BG12" s="251"/>
      <c r="BH12" s="251"/>
      <c r="BI12" s="251"/>
      <c r="BJ12" s="251"/>
      <c r="BK12" s="251"/>
      <c r="BL12" s="251"/>
      <c r="BM12" s="251"/>
      <c r="BN12" s="251"/>
      <c r="BO12" s="251"/>
      <c r="BP12" s="251"/>
      <c r="BQ12" s="251"/>
      <c r="BR12" s="251"/>
      <c r="BS12" s="251"/>
      <c r="BT12" s="251"/>
      <c r="BU12" s="251"/>
      <c r="BV12" s="251"/>
      <c r="BW12" s="251"/>
      <c r="BX12" s="251"/>
      <c r="BY12" s="251"/>
      <c r="BZ12" s="251"/>
      <c r="CA12" s="251"/>
      <c r="CB12" s="251"/>
      <c r="CC12" s="251"/>
      <c r="CD12" s="251"/>
      <c r="CE12" s="251"/>
      <c r="CF12" s="251"/>
      <c r="CG12" s="251"/>
      <c r="CH12" s="251"/>
      <c r="CI12" s="251"/>
      <c r="CJ12" s="251"/>
      <c r="CK12" s="251"/>
      <c r="CL12" s="251"/>
      <c r="CM12" s="251"/>
      <c r="CN12" s="251"/>
      <c r="CO12" s="251"/>
      <c r="CP12" s="251"/>
      <c r="CQ12" s="251"/>
      <c r="CR12" s="251"/>
      <c r="CS12" s="251"/>
      <c r="CT12" s="251"/>
      <c r="CU12" s="251"/>
      <c r="CV12" s="251"/>
      <c r="CW12" s="251"/>
      <c r="CX12" s="251"/>
      <c r="CY12" s="251"/>
      <c r="CZ12" s="251"/>
      <c r="DA12" s="251"/>
      <c r="DB12" s="251"/>
      <c r="DC12" s="251"/>
      <c r="DD12" s="251"/>
      <c r="DE12" s="251"/>
      <c r="DF12" s="251"/>
      <c r="DG12" s="251"/>
      <c r="DH12" s="251"/>
      <c r="DI12" s="251"/>
      <c r="DJ12" s="251"/>
      <c r="DK12" s="251"/>
      <c r="DL12" s="251"/>
      <c r="DM12" s="251"/>
      <c r="DN12" s="251"/>
      <c r="DO12" s="251"/>
      <c r="DP12" s="251"/>
      <c r="DQ12" s="251"/>
      <c r="DR12" s="251"/>
      <c r="DS12" s="251"/>
      <c r="DT12" s="251"/>
      <c r="DU12" s="251"/>
      <c r="DV12" s="251"/>
      <c r="DW12" s="251"/>
      <c r="DX12" s="251"/>
      <c r="DY12" s="251"/>
      <c r="DZ12" s="251"/>
      <c r="EA12" s="251"/>
      <c r="EB12" s="251"/>
      <c r="EC12" s="251"/>
      <c r="ED12" s="251"/>
      <c r="EE12" s="251"/>
      <c r="EF12" s="251"/>
      <c r="EG12" s="251"/>
      <c r="EH12" s="251"/>
      <c r="EI12" s="251"/>
      <c r="EJ12" s="251"/>
      <c r="EK12" s="251"/>
      <c r="EL12" s="251"/>
      <c r="EM12" s="251"/>
      <c r="EN12" s="251"/>
      <c r="EO12" s="251"/>
      <c r="EP12" s="251"/>
      <c r="EQ12" s="251"/>
      <c r="ER12" s="251"/>
      <c r="ES12" s="251"/>
      <c r="ET12" s="251"/>
      <c r="EU12" s="251"/>
      <c r="EV12" s="251"/>
      <c r="EW12" s="251"/>
      <c r="EX12" s="251"/>
      <c r="EY12" s="251"/>
      <c r="EZ12" s="251"/>
      <c r="FA12" s="251"/>
      <c r="FB12" s="251"/>
      <c r="FC12" s="251"/>
      <c r="FD12" s="251"/>
      <c r="FE12" s="251"/>
      <c r="FF12" s="251"/>
      <c r="FG12" s="251"/>
      <c r="FH12" s="251"/>
      <c r="FI12" s="251"/>
      <c r="FJ12" s="251"/>
      <c r="FK12" s="251"/>
      <c r="FL12" s="251"/>
      <c r="FM12" s="251"/>
      <c r="FN12" s="251"/>
      <c r="FO12" s="251"/>
      <c r="FP12" s="251"/>
      <c r="FQ12" s="251"/>
      <c r="FR12" s="251"/>
      <c r="FS12" s="251"/>
      <c r="FT12" s="251"/>
      <c r="FU12" s="251"/>
      <c r="FV12" s="251"/>
      <c r="FW12" s="251"/>
      <c r="FX12" s="251"/>
      <c r="FY12" s="251"/>
      <c r="FZ12" s="251"/>
      <c r="GA12" s="251"/>
      <c r="GB12" s="251"/>
      <c r="GC12" s="251"/>
      <c r="GD12" s="251"/>
      <c r="GE12" s="251"/>
      <c r="GF12" s="251"/>
      <c r="GG12" s="251"/>
      <c r="GH12" s="251"/>
      <c r="GI12" s="251"/>
      <c r="GJ12" s="251"/>
      <c r="GK12" s="251"/>
      <c r="GL12" s="251"/>
      <c r="GM12" s="251"/>
      <c r="GN12" s="251"/>
      <c r="GO12" s="251"/>
      <c r="GP12" s="251"/>
      <c r="GQ12" s="251"/>
      <c r="GR12" s="251"/>
      <c r="GS12" s="251"/>
      <c r="GT12" s="251"/>
      <c r="GU12" s="251"/>
      <c r="GV12" s="251"/>
      <c r="GW12" s="251"/>
      <c r="GX12" s="251"/>
      <c r="GY12" s="251"/>
      <c r="GZ12" s="251"/>
      <c r="HA12" s="251"/>
      <c r="HB12" s="251"/>
      <c r="HC12" s="251"/>
      <c r="HD12" s="251"/>
      <c r="HE12" s="251"/>
      <c r="HF12" s="251"/>
      <c r="HG12" s="251"/>
      <c r="HH12" s="251"/>
      <c r="HI12" s="251"/>
      <c r="HJ12" s="251"/>
      <c r="HK12" s="251"/>
      <c r="HL12" s="251"/>
      <c r="HM12" s="251"/>
      <c r="HN12" s="251"/>
      <c r="HO12" s="251"/>
      <c r="HP12" s="251"/>
      <c r="HQ12" s="251"/>
      <c r="HR12" s="251"/>
      <c r="HS12" s="251"/>
      <c r="HT12" s="251"/>
      <c r="HU12" s="251"/>
      <c r="HV12" s="251"/>
      <c r="HW12" s="251"/>
      <c r="HX12" s="251"/>
      <c r="HY12" s="251"/>
      <c r="HZ12" s="251"/>
      <c r="IA12" s="251"/>
      <c r="IB12" s="251"/>
      <c r="IC12" s="251"/>
      <c r="ID12" s="251"/>
      <c r="IE12" s="251"/>
      <c r="IF12" s="251"/>
      <c r="IG12" s="251"/>
      <c r="IH12" s="251"/>
      <c r="II12" s="251"/>
      <c r="IJ12" s="251"/>
      <c r="IK12" s="251"/>
    </row>
    <row r="13" spans="1:448" ht="21" customHeight="1">
      <c r="A13" s="252" t="s">
        <v>65</v>
      </c>
      <c r="B13" s="255" t="s">
        <v>0</v>
      </c>
      <c r="C13" s="257" t="s">
        <v>49</v>
      </c>
      <c r="D13" s="257" t="s">
        <v>50</v>
      </c>
      <c r="E13" s="49" t="s">
        <v>51</v>
      </c>
      <c r="F13" s="49" t="s">
        <v>52</v>
      </c>
      <c r="G13" s="50" t="s">
        <v>53</v>
      </c>
      <c r="H13" s="49" t="s">
        <v>54</v>
      </c>
      <c r="I13" s="49" t="s">
        <v>55</v>
      </c>
      <c r="J13" s="49" t="s">
        <v>56</v>
      </c>
      <c r="K13" s="49" t="s">
        <v>57</v>
      </c>
      <c r="L13" s="49" t="s">
        <v>51</v>
      </c>
      <c r="M13" s="49" t="s">
        <v>52</v>
      </c>
      <c r="N13" s="50" t="s">
        <v>53</v>
      </c>
      <c r="O13" s="49" t="s">
        <v>54</v>
      </c>
      <c r="P13" s="49" t="s">
        <v>55</v>
      </c>
      <c r="Q13" s="49" t="s">
        <v>56</v>
      </c>
      <c r="R13" s="49" t="s">
        <v>57</v>
      </c>
      <c r="S13" s="49" t="s">
        <v>51</v>
      </c>
      <c r="T13" s="49" t="s">
        <v>52</v>
      </c>
      <c r="U13" s="50" t="s">
        <v>53</v>
      </c>
      <c r="V13" s="49" t="s">
        <v>54</v>
      </c>
      <c r="W13" s="49" t="s">
        <v>55</v>
      </c>
      <c r="X13" s="49" t="s">
        <v>56</v>
      </c>
      <c r="Y13" s="49" t="s">
        <v>57</v>
      </c>
      <c r="Z13" s="49" t="s">
        <v>51</v>
      </c>
      <c r="AA13" s="49" t="s">
        <v>52</v>
      </c>
      <c r="AB13" s="50" t="s">
        <v>53</v>
      </c>
      <c r="AC13" s="49" t="s">
        <v>54</v>
      </c>
      <c r="AD13" s="49" t="s">
        <v>55</v>
      </c>
      <c r="AE13" s="49" t="s">
        <v>56</v>
      </c>
      <c r="AF13" s="49" t="s">
        <v>57</v>
      </c>
      <c r="AG13" s="49" t="s">
        <v>51</v>
      </c>
      <c r="AH13" s="49" t="s">
        <v>52</v>
      </c>
      <c r="AI13" s="50" t="s">
        <v>53</v>
      </c>
      <c r="AJ13" s="49" t="s">
        <v>54</v>
      </c>
      <c r="AK13" s="49" t="s">
        <v>55</v>
      </c>
      <c r="AL13" s="49" t="s">
        <v>56</v>
      </c>
      <c r="AM13" s="49" t="s">
        <v>57</v>
      </c>
      <c r="AN13" s="49" t="s">
        <v>51</v>
      </c>
      <c r="AO13" s="49" t="s">
        <v>52</v>
      </c>
      <c r="AP13" s="50" t="s">
        <v>53</v>
      </c>
      <c r="AQ13" s="49" t="s">
        <v>54</v>
      </c>
      <c r="AR13" s="49" t="s">
        <v>55</v>
      </c>
      <c r="AS13" s="49" t="s">
        <v>56</v>
      </c>
      <c r="AT13" s="49" t="s">
        <v>57</v>
      </c>
      <c r="AU13" s="49" t="s">
        <v>51</v>
      </c>
      <c r="AV13" s="49" t="s">
        <v>52</v>
      </c>
      <c r="AW13" s="50" t="s">
        <v>53</v>
      </c>
      <c r="AX13" s="49" t="s">
        <v>54</v>
      </c>
      <c r="AY13" s="49" t="s">
        <v>55</v>
      </c>
      <c r="AZ13" s="49" t="s">
        <v>56</v>
      </c>
      <c r="BA13" s="49" t="s">
        <v>57</v>
      </c>
      <c r="BB13" s="49" t="s">
        <v>51</v>
      </c>
      <c r="BC13" s="49" t="s">
        <v>52</v>
      </c>
      <c r="BD13" s="50" t="s">
        <v>53</v>
      </c>
      <c r="BE13" s="49" t="s">
        <v>54</v>
      </c>
      <c r="BF13" s="49" t="s">
        <v>55</v>
      </c>
      <c r="BG13" s="49" t="s">
        <v>56</v>
      </c>
      <c r="BH13" s="49" t="s">
        <v>57</v>
      </c>
      <c r="BI13" s="49" t="s">
        <v>51</v>
      </c>
      <c r="BJ13" s="49" t="s">
        <v>52</v>
      </c>
      <c r="BK13" s="49" t="s">
        <v>53</v>
      </c>
      <c r="BL13" s="49" t="s">
        <v>54</v>
      </c>
      <c r="BM13" s="49" t="s">
        <v>55</v>
      </c>
      <c r="BN13" s="49" t="s">
        <v>56</v>
      </c>
      <c r="BO13" s="49" t="s">
        <v>57</v>
      </c>
      <c r="BP13" s="49" t="s">
        <v>51</v>
      </c>
      <c r="BQ13" s="49" t="s">
        <v>52</v>
      </c>
      <c r="BR13" s="50" t="s">
        <v>53</v>
      </c>
      <c r="BS13" s="49" t="s">
        <v>54</v>
      </c>
      <c r="BT13" s="49" t="s">
        <v>55</v>
      </c>
      <c r="BU13" s="49" t="s">
        <v>56</v>
      </c>
      <c r="BV13" s="49" t="s">
        <v>57</v>
      </c>
      <c r="BW13" s="49" t="s">
        <v>51</v>
      </c>
      <c r="BX13" s="49" t="s">
        <v>52</v>
      </c>
      <c r="BY13" s="50" t="s">
        <v>53</v>
      </c>
      <c r="BZ13" s="95" t="s">
        <v>54</v>
      </c>
      <c r="CA13" s="95" t="s">
        <v>55</v>
      </c>
      <c r="CB13" s="95" t="s">
        <v>56</v>
      </c>
      <c r="CC13" s="95" t="s">
        <v>57</v>
      </c>
      <c r="CD13" s="95" t="s">
        <v>51</v>
      </c>
      <c r="CE13" s="95" t="s">
        <v>52</v>
      </c>
      <c r="CF13" s="50" t="s">
        <v>53</v>
      </c>
      <c r="CG13" s="95" t="s">
        <v>54</v>
      </c>
      <c r="CH13" s="95" t="s">
        <v>55</v>
      </c>
      <c r="CI13" s="95" t="s">
        <v>56</v>
      </c>
      <c r="CJ13" s="95" t="s">
        <v>57</v>
      </c>
      <c r="CK13" s="95" t="s">
        <v>51</v>
      </c>
      <c r="CL13" s="95" t="s">
        <v>52</v>
      </c>
      <c r="CM13" s="50" t="s">
        <v>53</v>
      </c>
      <c r="CN13" s="95" t="s">
        <v>54</v>
      </c>
      <c r="CO13" s="95" t="s">
        <v>55</v>
      </c>
      <c r="CP13" s="95" t="s">
        <v>56</v>
      </c>
      <c r="CQ13" s="95" t="s">
        <v>57</v>
      </c>
      <c r="CR13" s="95" t="s">
        <v>51</v>
      </c>
      <c r="CS13" s="95" t="s">
        <v>52</v>
      </c>
      <c r="CT13" s="50" t="s">
        <v>53</v>
      </c>
      <c r="CU13" s="95" t="s">
        <v>54</v>
      </c>
      <c r="CV13" s="95" t="s">
        <v>55</v>
      </c>
      <c r="CW13" s="95" t="s">
        <v>56</v>
      </c>
      <c r="CX13" s="95" t="s">
        <v>57</v>
      </c>
      <c r="CY13" s="95" t="s">
        <v>51</v>
      </c>
      <c r="CZ13" s="95" t="s">
        <v>52</v>
      </c>
      <c r="DA13" s="50" t="s">
        <v>53</v>
      </c>
      <c r="DB13" s="95" t="s">
        <v>54</v>
      </c>
      <c r="DC13" s="95" t="s">
        <v>55</v>
      </c>
      <c r="DD13" s="95" t="s">
        <v>56</v>
      </c>
      <c r="DE13" s="95" t="s">
        <v>57</v>
      </c>
      <c r="DF13" s="95" t="s">
        <v>51</v>
      </c>
      <c r="DG13" s="95" t="s">
        <v>52</v>
      </c>
      <c r="DH13" s="50" t="s">
        <v>53</v>
      </c>
      <c r="DI13" s="95" t="s">
        <v>54</v>
      </c>
      <c r="DJ13" s="95" t="s">
        <v>55</v>
      </c>
      <c r="DK13" s="95" t="s">
        <v>56</v>
      </c>
      <c r="DL13" s="95" t="s">
        <v>57</v>
      </c>
      <c r="DM13" s="95" t="s">
        <v>51</v>
      </c>
      <c r="DN13" s="95" t="s">
        <v>52</v>
      </c>
      <c r="DO13" s="50" t="s">
        <v>53</v>
      </c>
      <c r="DP13" s="95" t="s">
        <v>54</v>
      </c>
      <c r="DQ13" s="95" t="s">
        <v>55</v>
      </c>
      <c r="DR13" s="95" t="s">
        <v>56</v>
      </c>
      <c r="DS13" s="95" t="s">
        <v>57</v>
      </c>
      <c r="DT13" s="95" t="s">
        <v>51</v>
      </c>
      <c r="DU13" s="95" t="s">
        <v>52</v>
      </c>
      <c r="DV13" s="50" t="s">
        <v>53</v>
      </c>
      <c r="DW13" s="95" t="s">
        <v>54</v>
      </c>
      <c r="DX13" s="95" t="s">
        <v>55</v>
      </c>
      <c r="DY13" s="95" t="s">
        <v>56</v>
      </c>
      <c r="DZ13" s="95" t="s">
        <v>57</v>
      </c>
      <c r="EA13" s="95" t="s">
        <v>51</v>
      </c>
      <c r="EB13" s="95" t="s">
        <v>52</v>
      </c>
      <c r="EC13" s="50" t="s">
        <v>53</v>
      </c>
      <c r="ED13" s="95" t="s">
        <v>54</v>
      </c>
      <c r="EE13" s="95" t="s">
        <v>55</v>
      </c>
      <c r="EF13" s="95" t="s">
        <v>56</v>
      </c>
      <c r="EG13" s="95" t="s">
        <v>57</v>
      </c>
      <c r="EH13" s="95" t="s">
        <v>51</v>
      </c>
      <c r="EI13" s="95" t="s">
        <v>52</v>
      </c>
      <c r="EJ13" s="50" t="s">
        <v>53</v>
      </c>
      <c r="EK13" s="95" t="s">
        <v>54</v>
      </c>
      <c r="EL13" s="95" t="s">
        <v>55</v>
      </c>
      <c r="EM13" s="95" t="s">
        <v>56</v>
      </c>
      <c r="EN13" s="95" t="s">
        <v>57</v>
      </c>
      <c r="EO13" s="95" t="s">
        <v>51</v>
      </c>
      <c r="EP13" s="95" t="s">
        <v>52</v>
      </c>
      <c r="EQ13" s="50" t="s">
        <v>53</v>
      </c>
      <c r="ER13" s="95" t="s">
        <v>54</v>
      </c>
      <c r="ES13" s="95" t="s">
        <v>55</v>
      </c>
      <c r="ET13" s="95" t="s">
        <v>56</v>
      </c>
      <c r="EU13" s="95" t="s">
        <v>57</v>
      </c>
      <c r="EV13" s="95" t="s">
        <v>51</v>
      </c>
      <c r="EW13" s="95" t="s">
        <v>52</v>
      </c>
      <c r="EX13" s="50" t="s">
        <v>53</v>
      </c>
      <c r="EY13" s="95" t="s">
        <v>54</v>
      </c>
      <c r="EZ13" s="95" t="s">
        <v>55</v>
      </c>
      <c r="FA13" s="95" t="s">
        <v>56</v>
      </c>
      <c r="FB13" s="95" t="s">
        <v>57</v>
      </c>
      <c r="FC13" s="95" t="s">
        <v>51</v>
      </c>
      <c r="FD13" s="95" t="s">
        <v>52</v>
      </c>
      <c r="FE13" s="50" t="s">
        <v>53</v>
      </c>
      <c r="FF13" s="95" t="s">
        <v>54</v>
      </c>
      <c r="FG13" s="95" t="s">
        <v>55</v>
      </c>
      <c r="FH13" s="95" t="s">
        <v>56</v>
      </c>
      <c r="FI13" s="95" t="s">
        <v>57</v>
      </c>
      <c r="FJ13" s="95" t="s">
        <v>51</v>
      </c>
      <c r="FK13" s="95" t="s">
        <v>52</v>
      </c>
      <c r="FL13" s="50" t="s">
        <v>53</v>
      </c>
      <c r="FM13" s="95" t="s">
        <v>54</v>
      </c>
      <c r="FN13" s="95" t="s">
        <v>55</v>
      </c>
      <c r="FO13" s="95" t="s">
        <v>56</v>
      </c>
      <c r="FP13" s="95" t="s">
        <v>57</v>
      </c>
      <c r="FQ13" s="95" t="s">
        <v>51</v>
      </c>
      <c r="FR13" s="95" t="s">
        <v>52</v>
      </c>
      <c r="FS13" s="50" t="s">
        <v>53</v>
      </c>
      <c r="FT13" s="95" t="s">
        <v>54</v>
      </c>
      <c r="FU13" s="95" t="s">
        <v>55</v>
      </c>
      <c r="FV13" s="95" t="s">
        <v>56</v>
      </c>
      <c r="FW13" s="95" t="s">
        <v>57</v>
      </c>
      <c r="FX13" s="95" t="s">
        <v>51</v>
      </c>
      <c r="FY13" s="95" t="s">
        <v>52</v>
      </c>
      <c r="FZ13" s="50" t="s">
        <v>53</v>
      </c>
      <c r="GA13" s="95" t="s">
        <v>54</v>
      </c>
      <c r="GB13" s="95" t="s">
        <v>55</v>
      </c>
      <c r="GC13" s="95" t="s">
        <v>56</v>
      </c>
      <c r="GD13" s="95" t="s">
        <v>57</v>
      </c>
      <c r="GE13" s="95" t="s">
        <v>51</v>
      </c>
      <c r="GF13" s="95" t="s">
        <v>52</v>
      </c>
      <c r="GG13" s="50" t="s">
        <v>53</v>
      </c>
      <c r="GH13" s="95" t="s">
        <v>54</v>
      </c>
      <c r="GI13" s="95" t="s">
        <v>55</v>
      </c>
      <c r="GJ13" s="95" t="s">
        <v>56</v>
      </c>
      <c r="GK13" s="95" t="s">
        <v>57</v>
      </c>
      <c r="GL13" s="95" t="s">
        <v>51</v>
      </c>
      <c r="GM13" s="95" t="s">
        <v>52</v>
      </c>
      <c r="GN13" s="50" t="s">
        <v>53</v>
      </c>
      <c r="GO13" s="95" t="s">
        <v>54</v>
      </c>
      <c r="GP13" s="95" t="s">
        <v>55</v>
      </c>
      <c r="GQ13" s="95" t="s">
        <v>56</v>
      </c>
      <c r="GR13" s="95" t="s">
        <v>57</v>
      </c>
      <c r="GS13" s="95" t="s">
        <v>51</v>
      </c>
      <c r="GT13" s="95" t="s">
        <v>52</v>
      </c>
      <c r="GU13" s="50" t="s">
        <v>53</v>
      </c>
      <c r="GV13" s="95" t="s">
        <v>54</v>
      </c>
      <c r="GW13" s="95" t="s">
        <v>55</v>
      </c>
      <c r="GX13" s="95" t="s">
        <v>56</v>
      </c>
      <c r="GY13" s="95" t="s">
        <v>57</v>
      </c>
      <c r="GZ13" s="95" t="s">
        <v>51</v>
      </c>
      <c r="HA13" s="95" t="s">
        <v>52</v>
      </c>
      <c r="HB13" s="50" t="s">
        <v>53</v>
      </c>
      <c r="HC13" s="95" t="s">
        <v>54</v>
      </c>
      <c r="HD13" s="95" t="s">
        <v>55</v>
      </c>
      <c r="HE13" s="95" t="s">
        <v>56</v>
      </c>
      <c r="HF13" s="95" t="s">
        <v>57</v>
      </c>
      <c r="HG13" s="95" t="s">
        <v>51</v>
      </c>
      <c r="HH13" s="95" t="s">
        <v>52</v>
      </c>
      <c r="HI13" s="50" t="s">
        <v>53</v>
      </c>
      <c r="HJ13" s="95" t="s">
        <v>54</v>
      </c>
      <c r="HK13" s="95" t="s">
        <v>55</v>
      </c>
      <c r="HL13" s="95" t="s">
        <v>56</v>
      </c>
      <c r="HM13" s="95" t="s">
        <v>57</v>
      </c>
      <c r="HN13" s="95" t="s">
        <v>51</v>
      </c>
      <c r="HO13" s="95" t="s">
        <v>52</v>
      </c>
      <c r="HP13" s="50" t="s">
        <v>53</v>
      </c>
      <c r="HQ13" s="95" t="s">
        <v>54</v>
      </c>
      <c r="HR13" s="95" t="s">
        <v>55</v>
      </c>
      <c r="HS13" s="95" t="s">
        <v>56</v>
      </c>
      <c r="HT13" s="95" t="s">
        <v>57</v>
      </c>
      <c r="HU13" s="95" t="s">
        <v>51</v>
      </c>
      <c r="HV13" s="95" t="s">
        <v>52</v>
      </c>
      <c r="HW13" s="50" t="s">
        <v>53</v>
      </c>
      <c r="HX13" s="95" t="s">
        <v>54</v>
      </c>
      <c r="HY13" s="95" t="s">
        <v>55</v>
      </c>
      <c r="HZ13" s="95" t="s">
        <v>56</v>
      </c>
      <c r="IA13" s="95" t="s">
        <v>57</v>
      </c>
      <c r="IB13" s="95" t="s">
        <v>51</v>
      </c>
      <c r="IC13" s="95" t="s">
        <v>52</v>
      </c>
      <c r="ID13" s="50" t="s">
        <v>53</v>
      </c>
      <c r="IE13" s="95" t="s">
        <v>54</v>
      </c>
      <c r="IF13" s="95" t="s">
        <v>55</v>
      </c>
      <c r="IG13" s="95" t="s">
        <v>56</v>
      </c>
      <c r="IH13" s="95" t="s">
        <v>57</v>
      </c>
      <c r="II13" s="95" t="s">
        <v>51</v>
      </c>
      <c r="IJ13" s="95" t="s">
        <v>52</v>
      </c>
      <c r="IK13" s="50" t="s">
        <v>53</v>
      </c>
      <c r="IL13" s="95" t="s">
        <v>54</v>
      </c>
      <c r="IM13" s="95" t="s">
        <v>55</v>
      </c>
      <c r="IN13" s="95" t="s">
        <v>56</v>
      </c>
      <c r="IO13" s="95" t="s">
        <v>57</v>
      </c>
      <c r="IP13" s="95" t="s">
        <v>51</v>
      </c>
      <c r="IQ13" s="95" t="s">
        <v>52</v>
      </c>
      <c r="IR13" s="50" t="s">
        <v>53</v>
      </c>
      <c r="IS13" s="95" t="s">
        <v>54</v>
      </c>
      <c r="IT13" s="95" t="s">
        <v>55</v>
      </c>
      <c r="IU13" s="95" t="s">
        <v>56</v>
      </c>
      <c r="IV13" s="95" t="s">
        <v>57</v>
      </c>
      <c r="IW13" s="95" t="s">
        <v>51</v>
      </c>
      <c r="IX13" s="95" t="s">
        <v>52</v>
      </c>
      <c r="IY13" s="50" t="s">
        <v>53</v>
      </c>
      <c r="IZ13" s="95" t="s">
        <v>54</v>
      </c>
      <c r="JA13" s="95" t="s">
        <v>55</v>
      </c>
      <c r="JB13" s="95" t="s">
        <v>56</v>
      </c>
      <c r="JC13" s="95" t="s">
        <v>57</v>
      </c>
      <c r="JD13" s="95" t="s">
        <v>51</v>
      </c>
      <c r="JE13" s="95" t="s">
        <v>52</v>
      </c>
      <c r="JF13" s="50" t="s">
        <v>53</v>
      </c>
      <c r="JG13" s="95" t="s">
        <v>54</v>
      </c>
      <c r="JH13" s="95" t="s">
        <v>55</v>
      </c>
      <c r="JI13" s="95" t="s">
        <v>56</v>
      </c>
      <c r="JJ13" s="95" t="s">
        <v>57</v>
      </c>
      <c r="JK13" s="95" t="s">
        <v>51</v>
      </c>
      <c r="JL13" s="95" t="s">
        <v>52</v>
      </c>
      <c r="JM13" s="50" t="s">
        <v>53</v>
      </c>
      <c r="JN13" s="95" t="s">
        <v>54</v>
      </c>
      <c r="JO13" s="95" t="s">
        <v>55</v>
      </c>
      <c r="JP13" s="95" t="s">
        <v>56</v>
      </c>
      <c r="JQ13" s="95" t="s">
        <v>57</v>
      </c>
      <c r="JR13" s="95" t="s">
        <v>51</v>
      </c>
      <c r="JS13" s="95" t="s">
        <v>52</v>
      </c>
      <c r="JT13" s="50" t="s">
        <v>53</v>
      </c>
      <c r="JU13" s="95" t="s">
        <v>54</v>
      </c>
      <c r="JV13" s="95" t="s">
        <v>55</v>
      </c>
      <c r="JW13" s="95" t="s">
        <v>56</v>
      </c>
      <c r="JX13" s="95" t="s">
        <v>57</v>
      </c>
      <c r="JY13" s="95" t="s">
        <v>51</v>
      </c>
      <c r="JZ13" s="95" t="s">
        <v>52</v>
      </c>
      <c r="KA13" s="50" t="s">
        <v>53</v>
      </c>
      <c r="KB13" s="95" t="s">
        <v>54</v>
      </c>
      <c r="KC13" s="95" t="s">
        <v>55</v>
      </c>
      <c r="KD13" s="95" t="s">
        <v>56</v>
      </c>
      <c r="KE13" s="95" t="s">
        <v>57</v>
      </c>
      <c r="KF13" s="95" t="s">
        <v>51</v>
      </c>
      <c r="KG13" s="95" t="s">
        <v>52</v>
      </c>
      <c r="KH13" s="50" t="s">
        <v>53</v>
      </c>
      <c r="KI13" s="95" t="s">
        <v>54</v>
      </c>
      <c r="KJ13" s="95" t="s">
        <v>55</v>
      </c>
      <c r="KK13" s="95" t="s">
        <v>56</v>
      </c>
      <c r="KL13" s="95" t="s">
        <v>57</v>
      </c>
      <c r="KM13" s="95" t="s">
        <v>51</v>
      </c>
      <c r="KN13" s="95" t="s">
        <v>52</v>
      </c>
      <c r="KO13" s="50" t="s">
        <v>53</v>
      </c>
      <c r="KP13" s="95" t="s">
        <v>54</v>
      </c>
      <c r="KQ13" s="95" t="s">
        <v>55</v>
      </c>
      <c r="KR13" s="95" t="s">
        <v>56</v>
      </c>
      <c r="KS13" s="95" t="s">
        <v>57</v>
      </c>
      <c r="KT13" s="95" t="s">
        <v>51</v>
      </c>
      <c r="KU13" s="95" t="s">
        <v>52</v>
      </c>
      <c r="KV13" s="50" t="s">
        <v>53</v>
      </c>
      <c r="KW13" s="95" t="s">
        <v>54</v>
      </c>
      <c r="KX13" s="95" t="s">
        <v>55</v>
      </c>
      <c r="KY13" s="95" t="s">
        <v>56</v>
      </c>
      <c r="KZ13" s="95" t="s">
        <v>57</v>
      </c>
      <c r="LA13" s="95" t="s">
        <v>51</v>
      </c>
      <c r="LB13" s="95" t="s">
        <v>52</v>
      </c>
      <c r="LC13" s="50" t="s">
        <v>53</v>
      </c>
      <c r="LD13" s="95" t="s">
        <v>54</v>
      </c>
      <c r="LE13" s="95" t="s">
        <v>55</v>
      </c>
      <c r="LF13" s="95" t="s">
        <v>56</v>
      </c>
      <c r="LG13" s="95" t="s">
        <v>57</v>
      </c>
      <c r="LH13" s="95" t="s">
        <v>51</v>
      </c>
      <c r="LI13" s="95" t="s">
        <v>52</v>
      </c>
      <c r="LJ13" s="50" t="s">
        <v>53</v>
      </c>
      <c r="LK13" s="95" t="s">
        <v>54</v>
      </c>
      <c r="LL13" s="95" t="s">
        <v>55</v>
      </c>
      <c r="LM13" s="95" t="s">
        <v>56</v>
      </c>
      <c r="LN13" s="95" t="s">
        <v>57</v>
      </c>
      <c r="LO13" s="95" t="s">
        <v>51</v>
      </c>
      <c r="LP13" s="95" t="s">
        <v>52</v>
      </c>
      <c r="LQ13" s="50" t="s">
        <v>53</v>
      </c>
      <c r="LR13" s="95" t="s">
        <v>54</v>
      </c>
      <c r="LS13" s="95" t="s">
        <v>55</v>
      </c>
      <c r="LT13" s="95" t="s">
        <v>56</v>
      </c>
      <c r="LU13" s="95" t="s">
        <v>57</v>
      </c>
      <c r="LV13" s="95" t="s">
        <v>51</v>
      </c>
      <c r="LW13" s="95" t="s">
        <v>52</v>
      </c>
      <c r="LX13" s="50" t="s">
        <v>53</v>
      </c>
      <c r="LY13" s="95" t="s">
        <v>54</v>
      </c>
      <c r="LZ13" s="95" t="s">
        <v>55</v>
      </c>
      <c r="MA13" s="95" t="s">
        <v>56</v>
      </c>
      <c r="MB13" s="95" t="s">
        <v>57</v>
      </c>
      <c r="MC13" s="95" t="s">
        <v>51</v>
      </c>
      <c r="MD13" s="95" t="s">
        <v>52</v>
      </c>
      <c r="ME13" s="50" t="s">
        <v>53</v>
      </c>
      <c r="MF13" s="95" t="s">
        <v>54</v>
      </c>
      <c r="MG13" s="95" t="s">
        <v>55</v>
      </c>
      <c r="MH13" s="95" t="s">
        <v>56</v>
      </c>
      <c r="MI13" s="95" t="s">
        <v>57</v>
      </c>
      <c r="MJ13" s="95" t="s">
        <v>51</v>
      </c>
      <c r="MK13" s="95" t="s">
        <v>52</v>
      </c>
      <c r="ML13" s="50" t="s">
        <v>53</v>
      </c>
      <c r="MM13" s="95" t="s">
        <v>54</v>
      </c>
      <c r="MN13" s="95" t="s">
        <v>55</v>
      </c>
      <c r="MO13" s="95" t="s">
        <v>56</v>
      </c>
      <c r="MP13" s="95" t="s">
        <v>57</v>
      </c>
      <c r="MQ13" s="95" t="s">
        <v>51</v>
      </c>
      <c r="MR13" s="95" t="s">
        <v>52</v>
      </c>
      <c r="MS13" s="50" t="s">
        <v>53</v>
      </c>
      <c r="MT13" s="95" t="s">
        <v>54</v>
      </c>
      <c r="MU13" s="95" t="s">
        <v>55</v>
      </c>
      <c r="MV13" s="95" t="s">
        <v>56</v>
      </c>
      <c r="MW13" s="95" t="s">
        <v>57</v>
      </c>
      <c r="MX13" s="95" t="s">
        <v>51</v>
      </c>
      <c r="MY13" s="95" t="s">
        <v>52</v>
      </c>
      <c r="MZ13" s="50" t="s">
        <v>53</v>
      </c>
      <c r="NA13" s="95" t="s">
        <v>54</v>
      </c>
      <c r="NB13" s="95" t="s">
        <v>55</v>
      </c>
      <c r="NC13" s="95" t="s">
        <v>56</v>
      </c>
      <c r="ND13" s="95" t="s">
        <v>57</v>
      </c>
      <c r="NE13" s="95" t="s">
        <v>51</v>
      </c>
      <c r="NF13" s="95" t="s">
        <v>52</v>
      </c>
      <c r="NG13" s="50" t="s">
        <v>53</v>
      </c>
      <c r="NH13" s="95" t="s">
        <v>54</v>
      </c>
      <c r="NI13" s="95" t="s">
        <v>55</v>
      </c>
      <c r="NJ13" s="95" t="s">
        <v>56</v>
      </c>
      <c r="NK13" s="95" t="s">
        <v>57</v>
      </c>
      <c r="NL13" s="95" t="s">
        <v>51</v>
      </c>
      <c r="NM13" s="139" t="s">
        <v>52</v>
      </c>
      <c r="NN13" s="140" t="s">
        <v>53</v>
      </c>
      <c r="NO13" s="139" t="s">
        <v>54</v>
      </c>
      <c r="NP13" s="139" t="s">
        <v>55</v>
      </c>
      <c r="NQ13" s="139" t="s">
        <v>56</v>
      </c>
      <c r="NR13" s="139" t="s">
        <v>57</v>
      </c>
      <c r="NS13" s="139" t="s">
        <v>51</v>
      </c>
      <c r="NT13" s="139" t="s">
        <v>52</v>
      </c>
      <c r="NU13" s="140" t="s">
        <v>53</v>
      </c>
      <c r="NV13" s="95" t="s">
        <v>54</v>
      </c>
      <c r="NW13" s="95" t="s">
        <v>55</v>
      </c>
      <c r="NX13" s="95" t="s">
        <v>56</v>
      </c>
      <c r="NY13" s="95" t="s">
        <v>57</v>
      </c>
      <c r="NZ13" s="95" t="s">
        <v>51</v>
      </c>
      <c r="OA13" s="95" t="s">
        <v>52</v>
      </c>
      <c r="OB13" s="50" t="s">
        <v>53</v>
      </c>
      <c r="OC13" s="95" t="s">
        <v>54</v>
      </c>
      <c r="OD13" s="95" t="s">
        <v>55</v>
      </c>
      <c r="OE13" s="95" t="s">
        <v>56</v>
      </c>
      <c r="OF13" s="95" t="s">
        <v>57</v>
      </c>
      <c r="OG13" s="95" t="s">
        <v>51</v>
      </c>
      <c r="OH13" s="95" t="s">
        <v>52</v>
      </c>
      <c r="OI13" s="50" t="s">
        <v>53</v>
      </c>
      <c r="OJ13" s="95" t="s">
        <v>54</v>
      </c>
      <c r="OK13" s="95" t="s">
        <v>55</v>
      </c>
      <c r="OL13" s="95" t="s">
        <v>56</v>
      </c>
      <c r="OM13" s="95" t="s">
        <v>57</v>
      </c>
      <c r="ON13" s="95" t="s">
        <v>51</v>
      </c>
      <c r="OO13" s="95" t="s">
        <v>52</v>
      </c>
      <c r="OP13" s="50" t="s">
        <v>53</v>
      </c>
      <c r="OQ13" s="95" t="s">
        <v>54</v>
      </c>
      <c r="OR13" s="95" t="s">
        <v>55</v>
      </c>
      <c r="OS13" s="95" t="s">
        <v>56</v>
      </c>
      <c r="OT13" s="95" t="s">
        <v>57</v>
      </c>
      <c r="OU13" s="95" t="s">
        <v>51</v>
      </c>
      <c r="OV13" s="95" t="s">
        <v>52</v>
      </c>
      <c r="OW13" s="50" t="s">
        <v>53</v>
      </c>
      <c r="OX13" s="95" t="s">
        <v>54</v>
      </c>
      <c r="OY13" s="95" t="s">
        <v>55</v>
      </c>
      <c r="OZ13" s="95" t="s">
        <v>56</v>
      </c>
      <c r="PA13" s="95" t="s">
        <v>57</v>
      </c>
      <c r="PB13" s="95" t="s">
        <v>51</v>
      </c>
      <c r="PC13" s="95" t="s">
        <v>52</v>
      </c>
      <c r="PD13" s="50" t="s">
        <v>53</v>
      </c>
      <c r="PE13" s="95" t="s">
        <v>54</v>
      </c>
      <c r="PF13" s="95" t="s">
        <v>55</v>
      </c>
      <c r="PG13" s="95" t="s">
        <v>56</v>
      </c>
      <c r="PH13" s="95" t="s">
        <v>57</v>
      </c>
      <c r="PI13" s="95" t="s">
        <v>51</v>
      </c>
      <c r="PJ13" s="95" t="s">
        <v>52</v>
      </c>
      <c r="PK13" s="50" t="s">
        <v>53</v>
      </c>
      <c r="PL13" s="95" t="s">
        <v>54</v>
      </c>
      <c r="PM13" s="95" t="s">
        <v>55</v>
      </c>
      <c r="PN13" s="95" t="s">
        <v>56</v>
      </c>
      <c r="PO13" s="95" t="s">
        <v>57</v>
      </c>
      <c r="PP13" s="95" t="s">
        <v>51</v>
      </c>
      <c r="PQ13" s="95" t="s">
        <v>52</v>
      </c>
      <c r="PR13" s="50" t="s">
        <v>53</v>
      </c>
      <c r="PS13" s="95" t="s">
        <v>54</v>
      </c>
      <c r="PT13" s="95" t="s">
        <v>55</v>
      </c>
      <c r="PU13" s="95" t="s">
        <v>56</v>
      </c>
      <c r="PV13" s="95" t="s">
        <v>57</v>
      </c>
      <c r="PW13" s="95" t="s">
        <v>51</v>
      </c>
      <c r="PX13" s="95" t="s">
        <v>52</v>
      </c>
      <c r="PY13" s="50" t="s">
        <v>53</v>
      </c>
      <c r="PZ13" s="95" t="s">
        <v>54</v>
      </c>
      <c r="QA13" s="95" t="s">
        <v>55</v>
      </c>
      <c r="QB13" s="95" t="s">
        <v>56</v>
      </c>
      <c r="QC13" s="95" t="s">
        <v>57</v>
      </c>
      <c r="QD13" s="95" t="s">
        <v>51</v>
      </c>
      <c r="QE13" s="95" t="s">
        <v>52</v>
      </c>
      <c r="QF13" s="50" t="s">
        <v>53</v>
      </c>
    </row>
    <row r="14" spans="1:448" ht="21" customHeight="1">
      <c r="A14" s="253"/>
      <c r="B14" s="256"/>
      <c r="C14" s="258"/>
      <c r="D14" s="258"/>
      <c r="E14" s="51">
        <v>45695</v>
      </c>
      <c r="F14" s="51">
        <v>45696</v>
      </c>
      <c r="G14" s="51">
        <v>45697</v>
      </c>
      <c r="H14" s="51">
        <v>45698</v>
      </c>
      <c r="I14" s="51">
        <v>45699</v>
      </c>
      <c r="J14" s="51">
        <v>45700</v>
      </c>
      <c r="K14" s="51">
        <v>45701</v>
      </c>
      <c r="L14" s="51">
        <v>45702</v>
      </c>
      <c r="M14" s="51">
        <v>45703</v>
      </c>
      <c r="N14" s="51">
        <v>45704</v>
      </c>
      <c r="O14" s="51">
        <v>45705</v>
      </c>
      <c r="P14" s="51">
        <v>45706</v>
      </c>
      <c r="Q14" s="51">
        <v>45707</v>
      </c>
      <c r="R14" s="51">
        <v>45708</v>
      </c>
      <c r="S14" s="51">
        <v>45709</v>
      </c>
      <c r="T14" s="51">
        <v>45710</v>
      </c>
      <c r="U14" s="51">
        <v>45711</v>
      </c>
      <c r="V14" s="51">
        <v>45712</v>
      </c>
      <c r="W14" s="51">
        <v>45713</v>
      </c>
      <c r="X14" s="51">
        <v>45714</v>
      </c>
      <c r="Y14" s="51">
        <v>45715</v>
      </c>
      <c r="Z14" s="51">
        <v>45716</v>
      </c>
      <c r="AA14" s="51">
        <v>45717</v>
      </c>
      <c r="AB14" s="52">
        <v>45718</v>
      </c>
      <c r="AC14" s="52">
        <v>45719</v>
      </c>
      <c r="AD14" s="52">
        <v>45720</v>
      </c>
      <c r="AE14" s="52">
        <v>45721</v>
      </c>
      <c r="AF14" s="52">
        <v>45722</v>
      </c>
      <c r="AG14" s="52">
        <v>45723</v>
      </c>
      <c r="AH14" s="52">
        <v>45724</v>
      </c>
      <c r="AI14" s="52">
        <v>45725</v>
      </c>
      <c r="AJ14" s="52">
        <v>45726</v>
      </c>
      <c r="AK14" s="52">
        <v>45727</v>
      </c>
      <c r="AL14" s="52">
        <v>45728</v>
      </c>
      <c r="AM14" s="52">
        <v>45729</v>
      </c>
      <c r="AN14" s="52">
        <v>45730</v>
      </c>
      <c r="AO14" s="52">
        <v>45731</v>
      </c>
      <c r="AP14" s="52">
        <v>45732</v>
      </c>
      <c r="AQ14" s="52">
        <v>45733</v>
      </c>
      <c r="AR14" s="52">
        <v>45734</v>
      </c>
      <c r="AS14" s="52">
        <v>45735</v>
      </c>
      <c r="AT14" s="52">
        <v>45736</v>
      </c>
      <c r="AU14" s="52">
        <v>45737</v>
      </c>
      <c r="AV14" s="52">
        <v>45738</v>
      </c>
      <c r="AW14" s="52">
        <v>45739</v>
      </c>
      <c r="AX14" s="52">
        <v>45740</v>
      </c>
      <c r="AY14" s="52">
        <v>45741</v>
      </c>
      <c r="AZ14" s="52">
        <v>45742</v>
      </c>
      <c r="BA14" s="52">
        <v>45743</v>
      </c>
      <c r="BB14" s="52">
        <v>45744</v>
      </c>
      <c r="BC14" s="52">
        <v>45745</v>
      </c>
      <c r="BD14" s="52">
        <v>45746</v>
      </c>
      <c r="BE14" s="52">
        <v>45747</v>
      </c>
      <c r="BF14" s="52">
        <v>45748</v>
      </c>
      <c r="BG14" s="52">
        <v>45749</v>
      </c>
      <c r="BH14" s="52">
        <v>45750</v>
      </c>
      <c r="BI14" s="52">
        <v>45751</v>
      </c>
      <c r="BJ14" s="52">
        <v>45752</v>
      </c>
      <c r="BK14" s="52">
        <v>45753</v>
      </c>
      <c r="BL14" s="52">
        <v>45754</v>
      </c>
      <c r="BM14" s="52">
        <v>45755</v>
      </c>
      <c r="BN14" s="52">
        <v>45756</v>
      </c>
      <c r="BO14" s="52">
        <v>45757</v>
      </c>
      <c r="BP14" s="52">
        <v>45758</v>
      </c>
      <c r="BQ14" s="52">
        <v>45759</v>
      </c>
      <c r="BR14" s="52">
        <v>45760</v>
      </c>
      <c r="BS14" s="52">
        <v>45761</v>
      </c>
      <c r="BT14" s="52">
        <v>45762</v>
      </c>
      <c r="BU14" s="52">
        <v>45763</v>
      </c>
      <c r="BV14" s="52">
        <v>45764</v>
      </c>
      <c r="BW14" s="52">
        <v>45765</v>
      </c>
      <c r="BX14" s="52">
        <v>45766</v>
      </c>
      <c r="BY14" s="52">
        <v>45767</v>
      </c>
      <c r="BZ14" s="52">
        <v>45768</v>
      </c>
      <c r="CA14" s="52">
        <v>45769</v>
      </c>
      <c r="CB14" s="52">
        <v>45770</v>
      </c>
      <c r="CC14" s="52">
        <v>45771</v>
      </c>
      <c r="CD14" s="52">
        <v>45772</v>
      </c>
      <c r="CE14" s="52">
        <v>45773</v>
      </c>
      <c r="CF14" s="52">
        <v>45774</v>
      </c>
      <c r="CG14" s="52">
        <v>45775</v>
      </c>
      <c r="CH14" s="52">
        <v>45776</v>
      </c>
      <c r="CI14" s="52">
        <v>45777</v>
      </c>
      <c r="CJ14" s="52">
        <v>45778</v>
      </c>
      <c r="CK14" s="52">
        <v>45779</v>
      </c>
      <c r="CL14" s="52">
        <v>45780</v>
      </c>
      <c r="CM14" s="52">
        <v>45781</v>
      </c>
      <c r="CN14" s="52">
        <v>45782</v>
      </c>
      <c r="CO14" s="52">
        <v>45783</v>
      </c>
      <c r="CP14" s="52">
        <v>45784</v>
      </c>
      <c r="CQ14" s="52">
        <v>45785</v>
      </c>
      <c r="CR14" s="52">
        <v>45786</v>
      </c>
      <c r="CS14" s="52">
        <v>45787</v>
      </c>
      <c r="CT14" s="52">
        <v>45788</v>
      </c>
      <c r="CU14" s="52">
        <v>45789</v>
      </c>
      <c r="CV14" s="52">
        <v>45790</v>
      </c>
      <c r="CW14" s="52">
        <v>45791</v>
      </c>
      <c r="CX14" s="52">
        <v>45792</v>
      </c>
      <c r="CY14" s="52">
        <v>45793</v>
      </c>
      <c r="CZ14" s="52">
        <v>45794</v>
      </c>
      <c r="DA14" s="52">
        <v>45795</v>
      </c>
      <c r="DB14" s="52">
        <v>45796</v>
      </c>
      <c r="DC14" s="52">
        <v>45797</v>
      </c>
      <c r="DD14" s="52">
        <v>45798</v>
      </c>
      <c r="DE14" s="52">
        <v>45799</v>
      </c>
      <c r="DF14" s="52">
        <v>45800</v>
      </c>
      <c r="DG14" s="52">
        <v>45801</v>
      </c>
      <c r="DH14" s="52">
        <v>45802</v>
      </c>
      <c r="DI14" s="52">
        <v>45803</v>
      </c>
      <c r="DJ14" s="52">
        <v>45804</v>
      </c>
      <c r="DK14" s="52">
        <v>45805</v>
      </c>
      <c r="DL14" s="52">
        <v>45806</v>
      </c>
      <c r="DM14" s="52">
        <v>45807</v>
      </c>
      <c r="DN14" s="52">
        <v>45808</v>
      </c>
      <c r="DO14" s="52">
        <v>45809</v>
      </c>
      <c r="DP14" s="52">
        <v>45810</v>
      </c>
      <c r="DQ14" s="52">
        <v>45811</v>
      </c>
      <c r="DR14" s="52">
        <v>45812</v>
      </c>
      <c r="DS14" s="52">
        <v>45813</v>
      </c>
      <c r="DT14" s="52">
        <v>45814</v>
      </c>
      <c r="DU14" s="52">
        <v>45815</v>
      </c>
      <c r="DV14" s="100">
        <v>45816</v>
      </c>
      <c r="DW14" s="52">
        <v>45817</v>
      </c>
      <c r="DX14" s="52">
        <v>45818</v>
      </c>
      <c r="DY14" s="52">
        <v>45819</v>
      </c>
      <c r="DZ14" s="52">
        <v>45820</v>
      </c>
      <c r="EA14" s="52">
        <v>45821</v>
      </c>
      <c r="EB14" s="52">
        <v>45822</v>
      </c>
      <c r="EC14" s="100">
        <v>45823</v>
      </c>
      <c r="ED14" s="52">
        <v>45824</v>
      </c>
      <c r="EE14" s="52">
        <v>45825</v>
      </c>
      <c r="EF14" s="52">
        <v>45826</v>
      </c>
      <c r="EG14" s="52">
        <v>45827</v>
      </c>
      <c r="EH14" s="52">
        <v>45828</v>
      </c>
      <c r="EI14" s="52">
        <v>45829</v>
      </c>
      <c r="EJ14" s="52">
        <v>45830</v>
      </c>
      <c r="EK14" s="52">
        <v>45831</v>
      </c>
      <c r="EL14" s="52">
        <v>45832</v>
      </c>
      <c r="EM14" s="52">
        <v>45833</v>
      </c>
      <c r="EN14" s="52">
        <v>45834</v>
      </c>
      <c r="EO14" s="52">
        <v>45835</v>
      </c>
      <c r="EP14" s="52">
        <v>45836</v>
      </c>
      <c r="EQ14" s="52">
        <v>45837</v>
      </c>
      <c r="ER14" s="52">
        <v>45838</v>
      </c>
      <c r="ES14" s="52">
        <v>45839</v>
      </c>
      <c r="ET14" s="52">
        <v>45840</v>
      </c>
      <c r="EU14" s="52">
        <v>45841</v>
      </c>
      <c r="EV14" s="52">
        <v>45842</v>
      </c>
      <c r="EW14" s="52">
        <v>45843</v>
      </c>
      <c r="EX14" s="52">
        <v>45844</v>
      </c>
      <c r="EY14" s="52">
        <v>45845</v>
      </c>
      <c r="EZ14" s="52">
        <v>45846</v>
      </c>
      <c r="FA14" s="52">
        <v>45847</v>
      </c>
      <c r="FB14" s="52">
        <v>45848</v>
      </c>
      <c r="FC14" s="52">
        <v>45849</v>
      </c>
      <c r="FD14" s="52">
        <v>45850</v>
      </c>
      <c r="FE14" s="52">
        <v>45851</v>
      </c>
      <c r="FF14" s="52">
        <v>45852</v>
      </c>
      <c r="FG14" s="52">
        <v>45853</v>
      </c>
      <c r="FH14" s="52">
        <v>45854</v>
      </c>
      <c r="FI14" s="52">
        <v>45855</v>
      </c>
      <c r="FJ14" s="52">
        <v>45856</v>
      </c>
      <c r="FK14" s="52">
        <v>45857</v>
      </c>
      <c r="FL14" s="52">
        <v>45858</v>
      </c>
      <c r="FM14" s="52">
        <v>45859</v>
      </c>
      <c r="FN14" s="52">
        <v>45860</v>
      </c>
      <c r="FO14" s="52">
        <v>45861</v>
      </c>
      <c r="FP14" s="52">
        <v>45862</v>
      </c>
      <c r="FQ14" s="52">
        <v>45863</v>
      </c>
      <c r="FR14" s="52">
        <v>45864</v>
      </c>
      <c r="FS14" s="52">
        <v>45865</v>
      </c>
      <c r="FT14" s="52">
        <v>45866</v>
      </c>
      <c r="FU14" s="52">
        <v>45867</v>
      </c>
      <c r="FV14" s="52">
        <v>45868</v>
      </c>
      <c r="FW14" s="52">
        <v>45869</v>
      </c>
      <c r="FX14" s="52">
        <v>45870</v>
      </c>
      <c r="FY14" s="52">
        <v>45871</v>
      </c>
      <c r="FZ14" s="52">
        <v>45872</v>
      </c>
      <c r="GA14" s="52">
        <v>45873</v>
      </c>
      <c r="GB14" s="52">
        <v>45874</v>
      </c>
      <c r="GC14" s="52">
        <v>45875</v>
      </c>
      <c r="GD14" s="52">
        <v>45876</v>
      </c>
      <c r="GE14" s="52">
        <v>45877</v>
      </c>
      <c r="GF14" s="52">
        <v>45878</v>
      </c>
      <c r="GG14" s="52">
        <v>45879</v>
      </c>
      <c r="GH14" s="52">
        <v>45880</v>
      </c>
      <c r="GI14" s="52">
        <v>45881</v>
      </c>
      <c r="GJ14" s="52">
        <v>45882</v>
      </c>
      <c r="GK14" s="52">
        <v>45883</v>
      </c>
      <c r="GL14" s="52">
        <v>45884</v>
      </c>
      <c r="GM14" s="52">
        <v>45885</v>
      </c>
      <c r="GN14" s="52">
        <v>45886</v>
      </c>
      <c r="GO14" s="52">
        <v>45887</v>
      </c>
      <c r="GP14" s="52">
        <v>45888</v>
      </c>
      <c r="GQ14" s="52">
        <v>45889</v>
      </c>
      <c r="GR14" s="52">
        <v>45890</v>
      </c>
      <c r="GS14" s="52">
        <v>45891</v>
      </c>
      <c r="GT14" s="52">
        <v>45892</v>
      </c>
      <c r="GU14" s="52">
        <v>45893</v>
      </c>
      <c r="GV14" s="52">
        <v>45894</v>
      </c>
      <c r="GW14" s="52">
        <v>45895</v>
      </c>
      <c r="GX14" s="52">
        <v>45896</v>
      </c>
      <c r="GY14" s="52">
        <v>45897</v>
      </c>
      <c r="GZ14" s="52">
        <v>45898</v>
      </c>
      <c r="HA14" s="52">
        <v>45899</v>
      </c>
      <c r="HB14" s="52">
        <v>45900</v>
      </c>
      <c r="HC14" s="52">
        <v>45901</v>
      </c>
      <c r="HD14" s="52">
        <v>45902</v>
      </c>
      <c r="HE14" s="52">
        <v>45903</v>
      </c>
      <c r="HF14" s="52">
        <v>45904</v>
      </c>
      <c r="HG14" s="52">
        <v>45905</v>
      </c>
      <c r="HH14" s="52">
        <v>45906</v>
      </c>
      <c r="HI14" s="52">
        <v>45907</v>
      </c>
      <c r="HJ14" s="52">
        <v>45908</v>
      </c>
      <c r="HK14" s="52">
        <v>45909</v>
      </c>
      <c r="HL14" s="52">
        <v>45910</v>
      </c>
      <c r="HM14" s="52">
        <v>45911</v>
      </c>
      <c r="HN14" s="52">
        <v>45912</v>
      </c>
      <c r="HO14" s="52">
        <v>45913</v>
      </c>
      <c r="HP14" s="52">
        <v>45914</v>
      </c>
      <c r="HQ14" s="52">
        <v>45915</v>
      </c>
      <c r="HR14" s="52">
        <v>45916</v>
      </c>
      <c r="HS14" s="52">
        <v>45917</v>
      </c>
      <c r="HT14" s="52">
        <v>45918</v>
      </c>
      <c r="HU14" s="52">
        <v>45919</v>
      </c>
      <c r="HV14" s="52">
        <f>+HV4</f>
        <v>45920</v>
      </c>
      <c r="HW14" s="52">
        <f t="shared" ref="HW14:IB14" si="49">+HW4</f>
        <v>45921</v>
      </c>
      <c r="HX14" s="52">
        <f t="shared" si="49"/>
        <v>45922</v>
      </c>
      <c r="HY14" s="52">
        <f t="shared" si="49"/>
        <v>45923</v>
      </c>
      <c r="HZ14" s="52">
        <f t="shared" si="49"/>
        <v>45924</v>
      </c>
      <c r="IA14" s="52">
        <f t="shared" si="49"/>
        <v>45925</v>
      </c>
      <c r="IB14" s="52">
        <f t="shared" si="49"/>
        <v>45926</v>
      </c>
      <c r="IC14" s="52">
        <v>45927</v>
      </c>
      <c r="ID14" s="52">
        <v>45928</v>
      </c>
      <c r="IE14" s="52">
        <v>45929</v>
      </c>
      <c r="IF14" s="52">
        <v>45930</v>
      </c>
      <c r="IG14" s="52">
        <v>45931</v>
      </c>
      <c r="IH14" s="52">
        <v>45932</v>
      </c>
      <c r="II14" s="52">
        <v>45933</v>
      </c>
      <c r="IJ14" s="52">
        <v>45934</v>
      </c>
      <c r="IK14" s="52">
        <v>45935</v>
      </c>
      <c r="IL14" s="52">
        <v>45936</v>
      </c>
      <c r="IM14" s="52">
        <v>45937</v>
      </c>
      <c r="IN14" s="52">
        <v>45938</v>
      </c>
      <c r="IO14" s="52">
        <v>45939</v>
      </c>
      <c r="IP14" s="52">
        <v>45940</v>
      </c>
      <c r="IQ14" s="52">
        <v>45941</v>
      </c>
      <c r="IR14" s="52">
        <v>45942</v>
      </c>
      <c r="IS14" s="52">
        <v>45943</v>
      </c>
      <c r="IT14" s="52">
        <v>45944</v>
      </c>
      <c r="IU14" s="52">
        <v>45945</v>
      </c>
      <c r="IV14" s="52">
        <v>45946</v>
      </c>
      <c r="IW14" s="52">
        <v>45947</v>
      </c>
      <c r="IX14" s="52">
        <v>45948</v>
      </c>
      <c r="IY14" s="52">
        <v>45949</v>
      </c>
      <c r="IZ14" s="52">
        <v>45950</v>
      </c>
      <c r="JA14" s="52">
        <v>45951</v>
      </c>
      <c r="JB14" s="52">
        <v>45952</v>
      </c>
      <c r="JC14" s="52">
        <v>45953</v>
      </c>
      <c r="JD14" s="52">
        <v>45954</v>
      </c>
      <c r="JE14" s="52">
        <v>45955</v>
      </c>
      <c r="JF14" s="52">
        <v>45956</v>
      </c>
      <c r="JG14" s="52">
        <v>45957</v>
      </c>
      <c r="JH14" s="52">
        <v>45958</v>
      </c>
      <c r="JI14" s="52">
        <v>45959</v>
      </c>
      <c r="JJ14" s="52">
        <v>45960</v>
      </c>
      <c r="JK14" s="52">
        <v>45961</v>
      </c>
      <c r="JL14" s="52">
        <v>45962</v>
      </c>
      <c r="JM14" s="52">
        <v>45963</v>
      </c>
      <c r="JN14" s="52">
        <v>45964</v>
      </c>
      <c r="JO14" s="52">
        <v>45965</v>
      </c>
      <c r="JP14" s="52">
        <v>45966</v>
      </c>
      <c r="JQ14" s="52">
        <v>45967</v>
      </c>
      <c r="JR14" s="52">
        <v>45968</v>
      </c>
      <c r="JS14" s="52">
        <v>45969</v>
      </c>
      <c r="JT14" s="52">
        <v>45970</v>
      </c>
      <c r="JU14" s="52">
        <v>45971</v>
      </c>
      <c r="JV14" s="52">
        <v>45972</v>
      </c>
      <c r="JW14" s="52">
        <v>45973</v>
      </c>
      <c r="JX14" s="52">
        <v>45974</v>
      </c>
      <c r="JY14" s="52">
        <v>45975</v>
      </c>
      <c r="JZ14" s="52">
        <v>45976</v>
      </c>
      <c r="KA14" s="52">
        <v>45977</v>
      </c>
      <c r="KB14" s="52">
        <v>45978</v>
      </c>
      <c r="KC14" s="52">
        <v>45979</v>
      </c>
      <c r="KD14" s="52">
        <v>45980</v>
      </c>
      <c r="KE14" s="52">
        <v>45981</v>
      </c>
      <c r="KF14" s="52">
        <v>45982</v>
      </c>
      <c r="KG14" s="52">
        <v>45983</v>
      </c>
      <c r="KH14" s="52">
        <v>45984</v>
      </c>
      <c r="KI14" s="52">
        <v>45985</v>
      </c>
      <c r="KJ14" s="52">
        <v>45986</v>
      </c>
      <c r="KK14" s="52">
        <v>45987</v>
      </c>
      <c r="KL14" s="52">
        <v>45988</v>
      </c>
      <c r="KM14" s="52">
        <v>45989</v>
      </c>
      <c r="KN14" s="52">
        <v>45990</v>
      </c>
      <c r="KO14" s="52">
        <v>45991</v>
      </c>
      <c r="KP14" s="52">
        <v>45992</v>
      </c>
      <c r="KQ14" s="52">
        <v>45993</v>
      </c>
      <c r="KR14" s="52">
        <v>45994</v>
      </c>
      <c r="KS14" s="52">
        <v>45995</v>
      </c>
      <c r="KT14" s="52">
        <v>45996</v>
      </c>
      <c r="KU14" s="52">
        <v>45997</v>
      </c>
      <c r="KV14" s="52">
        <v>45998</v>
      </c>
      <c r="KW14" s="52">
        <v>45999</v>
      </c>
      <c r="KX14" s="52">
        <v>46000</v>
      </c>
      <c r="KY14" s="52">
        <v>46001</v>
      </c>
      <c r="KZ14" s="52">
        <v>46002</v>
      </c>
      <c r="LA14" s="52">
        <v>46003</v>
      </c>
      <c r="LB14" s="52">
        <v>46004</v>
      </c>
      <c r="LC14" s="52">
        <v>46005</v>
      </c>
      <c r="LD14" s="52">
        <v>46006</v>
      </c>
      <c r="LE14" s="52">
        <v>46007</v>
      </c>
      <c r="LF14" s="52">
        <v>46008</v>
      </c>
      <c r="LG14" s="52">
        <v>46009</v>
      </c>
      <c r="LH14" s="52">
        <v>46010</v>
      </c>
      <c r="LI14" s="52">
        <v>46011</v>
      </c>
      <c r="LJ14" s="52">
        <v>46012</v>
      </c>
      <c r="LK14" s="52">
        <v>46013</v>
      </c>
      <c r="LL14" s="52">
        <v>46014</v>
      </c>
      <c r="LM14" s="52">
        <v>46015</v>
      </c>
      <c r="LN14" s="52">
        <v>46016</v>
      </c>
      <c r="LO14" s="52">
        <v>46017</v>
      </c>
      <c r="LP14" s="52">
        <v>46018</v>
      </c>
      <c r="LQ14" s="52">
        <v>46019</v>
      </c>
      <c r="LR14" s="52">
        <v>46020</v>
      </c>
      <c r="LS14" s="52">
        <v>46021</v>
      </c>
      <c r="LT14" s="52">
        <v>46022</v>
      </c>
      <c r="LU14" s="52">
        <v>46023</v>
      </c>
      <c r="LV14" s="52">
        <v>46024</v>
      </c>
      <c r="LW14" s="52">
        <v>46025</v>
      </c>
      <c r="LX14" s="52">
        <v>46026</v>
      </c>
      <c r="LY14" s="52">
        <v>46027</v>
      </c>
      <c r="LZ14" s="52">
        <v>46028</v>
      </c>
      <c r="MA14" s="52">
        <v>46029</v>
      </c>
      <c r="MB14" s="52">
        <v>46030</v>
      </c>
      <c r="MC14" s="52">
        <v>46031</v>
      </c>
      <c r="MD14" s="52">
        <v>46032</v>
      </c>
      <c r="ME14" s="52">
        <v>46033</v>
      </c>
      <c r="MF14" s="52">
        <v>46034</v>
      </c>
      <c r="MG14" s="52">
        <v>46035</v>
      </c>
      <c r="MH14" s="52">
        <v>46036</v>
      </c>
      <c r="MI14" s="52">
        <v>46037</v>
      </c>
      <c r="MJ14" s="52">
        <v>46038</v>
      </c>
      <c r="MK14" s="52">
        <v>46039</v>
      </c>
      <c r="ML14" s="52">
        <v>46040</v>
      </c>
      <c r="MM14" s="52">
        <v>46041</v>
      </c>
      <c r="MN14" s="52">
        <v>46042</v>
      </c>
      <c r="MO14" s="52">
        <v>46043</v>
      </c>
      <c r="MP14" s="52">
        <v>46044</v>
      </c>
      <c r="MQ14" s="52">
        <v>46045</v>
      </c>
      <c r="MR14" s="52">
        <v>46046</v>
      </c>
      <c r="MS14" s="52">
        <v>46047</v>
      </c>
      <c r="MT14" s="52">
        <v>46048</v>
      </c>
      <c r="MU14" s="52">
        <v>46049</v>
      </c>
      <c r="MV14" s="52">
        <v>46050</v>
      </c>
      <c r="MW14" s="52">
        <v>46051</v>
      </c>
      <c r="MX14" s="52">
        <v>46052</v>
      </c>
      <c r="MY14" s="52">
        <v>46053</v>
      </c>
      <c r="MZ14" s="52">
        <v>46054</v>
      </c>
      <c r="NA14" s="52">
        <v>46055</v>
      </c>
      <c r="NB14" s="52">
        <v>46056</v>
      </c>
      <c r="NC14" s="52">
        <v>46057</v>
      </c>
      <c r="ND14" s="52">
        <v>46058</v>
      </c>
      <c r="NE14" s="52">
        <v>46059</v>
      </c>
      <c r="NF14" s="52">
        <v>46060</v>
      </c>
      <c r="NG14" s="52">
        <v>46061</v>
      </c>
      <c r="NH14" s="52">
        <v>46062</v>
      </c>
      <c r="NI14" s="52">
        <v>46063</v>
      </c>
      <c r="NJ14" s="52">
        <v>46064</v>
      </c>
      <c r="NK14" s="52">
        <v>46065</v>
      </c>
      <c r="NL14" s="52">
        <v>46066</v>
      </c>
      <c r="NM14" s="141">
        <v>46067</v>
      </c>
      <c r="NN14" s="141">
        <v>46068</v>
      </c>
      <c r="NO14" s="141">
        <v>46069</v>
      </c>
      <c r="NP14" s="141">
        <v>46070</v>
      </c>
      <c r="NQ14" s="141">
        <v>46071</v>
      </c>
      <c r="NR14" s="141">
        <v>46072</v>
      </c>
      <c r="NS14" s="141">
        <v>46073</v>
      </c>
      <c r="NT14" s="141">
        <v>46074</v>
      </c>
      <c r="NU14" s="141">
        <v>46075</v>
      </c>
      <c r="NV14" s="52">
        <v>46076</v>
      </c>
      <c r="NW14" s="52">
        <v>46077</v>
      </c>
      <c r="NX14" s="52">
        <v>46078</v>
      </c>
      <c r="NY14" s="52">
        <v>46079</v>
      </c>
      <c r="NZ14" s="52">
        <v>46080</v>
      </c>
      <c r="OA14" s="52">
        <v>46081</v>
      </c>
      <c r="OB14" s="52">
        <v>46082</v>
      </c>
      <c r="OC14" s="52">
        <v>46083</v>
      </c>
      <c r="OD14" s="52">
        <v>46084</v>
      </c>
      <c r="OE14" s="52">
        <v>46085</v>
      </c>
      <c r="OF14" s="52">
        <v>46086</v>
      </c>
      <c r="OG14" s="52">
        <v>46087</v>
      </c>
      <c r="OH14" s="52">
        <v>46088</v>
      </c>
      <c r="OI14" s="52">
        <v>46089</v>
      </c>
      <c r="OJ14" s="52">
        <v>46090</v>
      </c>
      <c r="OK14" s="52">
        <v>46091</v>
      </c>
      <c r="OL14" s="52">
        <v>46092</v>
      </c>
      <c r="OM14" s="52">
        <v>46093</v>
      </c>
      <c r="ON14" s="52">
        <v>46094</v>
      </c>
      <c r="OO14" s="52">
        <v>46095</v>
      </c>
      <c r="OP14" s="52">
        <v>46096</v>
      </c>
      <c r="OQ14" s="52">
        <v>46097</v>
      </c>
      <c r="OR14" s="52">
        <v>46098</v>
      </c>
      <c r="OS14" s="52">
        <v>46099</v>
      </c>
      <c r="OT14" s="52">
        <v>46100</v>
      </c>
      <c r="OU14" s="52">
        <v>46101</v>
      </c>
      <c r="OV14" s="52">
        <v>46102</v>
      </c>
      <c r="OW14" s="52">
        <v>46103</v>
      </c>
      <c r="OX14" s="52">
        <v>46104</v>
      </c>
      <c r="OY14" s="52">
        <v>46105</v>
      </c>
      <c r="OZ14" s="52">
        <v>46106</v>
      </c>
      <c r="PA14" s="52">
        <v>46107</v>
      </c>
      <c r="PB14" s="52">
        <v>46108</v>
      </c>
      <c r="PC14" s="52">
        <v>46109</v>
      </c>
      <c r="PD14" s="52">
        <v>46110</v>
      </c>
      <c r="PE14" s="52">
        <v>46111</v>
      </c>
      <c r="PF14" s="52">
        <v>46112</v>
      </c>
      <c r="PG14" s="52">
        <v>46113</v>
      </c>
      <c r="PH14" s="52">
        <v>46114</v>
      </c>
      <c r="PI14" s="52">
        <v>46115</v>
      </c>
      <c r="PJ14" s="52">
        <v>46116</v>
      </c>
      <c r="PK14" s="52">
        <v>46117</v>
      </c>
      <c r="PL14" s="52">
        <v>46118</v>
      </c>
      <c r="PM14" s="52">
        <v>46119</v>
      </c>
      <c r="PN14" s="52">
        <v>46120</v>
      </c>
      <c r="PO14" s="52">
        <v>46121</v>
      </c>
      <c r="PP14" s="52">
        <v>46122</v>
      </c>
      <c r="PQ14" s="52">
        <v>46123</v>
      </c>
      <c r="PR14" s="52">
        <v>46124</v>
      </c>
      <c r="PS14" s="52">
        <v>46125</v>
      </c>
      <c r="PT14" s="52">
        <v>46126</v>
      </c>
      <c r="PU14" s="52">
        <v>46127</v>
      </c>
      <c r="PV14" s="52">
        <v>46128</v>
      </c>
      <c r="PW14" s="52">
        <v>46129</v>
      </c>
      <c r="PX14" s="52">
        <v>46130</v>
      </c>
      <c r="PY14" s="52">
        <v>46131</v>
      </c>
      <c r="PZ14" s="52">
        <v>46132</v>
      </c>
      <c r="QA14" s="52">
        <v>46133</v>
      </c>
      <c r="QB14" s="52">
        <v>46134</v>
      </c>
      <c r="QC14" s="52">
        <v>46135</v>
      </c>
      <c r="QD14" s="52">
        <v>46136</v>
      </c>
      <c r="QE14" s="52">
        <v>46137</v>
      </c>
      <c r="QF14" s="52">
        <v>46138</v>
      </c>
    </row>
    <row r="15" spans="1:448" ht="18.75" customHeight="1">
      <c r="A15" s="253"/>
      <c r="B15" s="259" t="s">
        <v>58</v>
      </c>
      <c r="C15" s="53" t="s">
        <v>66</v>
      </c>
      <c r="D15" s="261">
        <v>0</v>
      </c>
      <c r="E15" s="54"/>
      <c r="F15" s="54"/>
      <c r="G15" s="54"/>
      <c r="H15" s="54"/>
      <c r="I15" s="54"/>
      <c r="J15" s="54"/>
      <c r="K15" s="54">
        <v>6000</v>
      </c>
      <c r="L15" s="54"/>
      <c r="M15" s="54"/>
      <c r="N15" s="54"/>
      <c r="O15" s="54"/>
      <c r="P15" s="54">
        <v>3000</v>
      </c>
      <c r="Q15" s="54">
        <v>3000</v>
      </c>
      <c r="R15" s="54">
        <v>3000</v>
      </c>
      <c r="S15" s="54">
        <v>3000</v>
      </c>
      <c r="T15" s="54">
        <v>3000</v>
      </c>
      <c r="U15" s="54"/>
      <c r="V15" s="54">
        <v>3000</v>
      </c>
      <c r="W15" s="54">
        <v>3000</v>
      </c>
      <c r="X15" s="54">
        <v>3000</v>
      </c>
      <c r="Y15" s="54">
        <v>3000</v>
      </c>
      <c r="Z15" s="54">
        <v>3000</v>
      </c>
      <c r="AA15" s="54">
        <v>3000</v>
      </c>
      <c r="AB15" s="55"/>
      <c r="AC15" s="54">
        <v>3000</v>
      </c>
      <c r="AD15" s="54">
        <v>3000</v>
      </c>
      <c r="AE15" s="54">
        <v>3000</v>
      </c>
      <c r="AF15" s="54">
        <v>3000</v>
      </c>
      <c r="AG15" s="54">
        <v>3000</v>
      </c>
      <c r="AH15" s="54">
        <v>3000</v>
      </c>
      <c r="AI15" s="55"/>
      <c r="AJ15" s="54">
        <v>3000</v>
      </c>
      <c r="AK15" s="54">
        <v>3000</v>
      </c>
      <c r="AL15" s="54">
        <v>3000</v>
      </c>
      <c r="AM15" s="54">
        <v>3000</v>
      </c>
      <c r="AN15" s="54">
        <v>3000</v>
      </c>
      <c r="AO15" s="54">
        <v>3000</v>
      </c>
      <c r="AP15" s="55"/>
      <c r="AQ15" s="54">
        <v>3000</v>
      </c>
      <c r="AR15" s="54">
        <v>3000</v>
      </c>
      <c r="AS15" s="54">
        <v>3000</v>
      </c>
      <c r="AT15" s="54">
        <v>3000</v>
      </c>
      <c r="AU15" s="54">
        <v>3000</v>
      </c>
      <c r="AV15" s="54">
        <v>3000</v>
      </c>
      <c r="AW15" s="54"/>
      <c r="AX15" s="54">
        <v>3000</v>
      </c>
      <c r="AY15" s="54">
        <v>3000</v>
      </c>
      <c r="AZ15" s="54">
        <v>3000</v>
      </c>
      <c r="BA15" s="54">
        <v>3000</v>
      </c>
      <c r="BB15" s="54">
        <v>3000</v>
      </c>
      <c r="BC15" s="54">
        <v>3000</v>
      </c>
      <c r="BD15" s="54"/>
      <c r="BE15" s="54">
        <v>3000</v>
      </c>
      <c r="BF15" s="54">
        <v>3000</v>
      </c>
      <c r="BG15" s="54">
        <v>3000</v>
      </c>
      <c r="BH15" s="54">
        <v>3000</v>
      </c>
      <c r="BI15" s="54">
        <v>3000</v>
      </c>
      <c r="BJ15" s="54">
        <v>3000</v>
      </c>
      <c r="BK15" s="54"/>
      <c r="BL15" s="54"/>
      <c r="BM15" s="54">
        <v>7900</v>
      </c>
      <c r="BN15" s="54">
        <v>6000</v>
      </c>
      <c r="BO15" s="54">
        <v>6000</v>
      </c>
      <c r="BP15" s="54">
        <v>4000</v>
      </c>
      <c r="BQ15" s="54">
        <v>4000</v>
      </c>
      <c r="BR15" s="54"/>
      <c r="BS15" s="54">
        <v>7000</v>
      </c>
      <c r="BT15" s="54">
        <v>4000</v>
      </c>
      <c r="BU15" s="54">
        <v>4000</v>
      </c>
      <c r="BV15" s="54">
        <v>4000</v>
      </c>
      <c r="BW15" s="54">
        <v>4000</v>
      </c>
      <c r="BX15" s="54">
        <v>4000</v>
      </c>
      <c r="BY15" s="54"/>
      <c r="BZ15" s="54">
        <v>9000</v>
      </c>
      <c r="CA15" s="54">
        <v>3500</v>
      </c>
      <c r="CB15" s="54">
        <v>3500</v>
      </c>
      <c r="CC15" s="54">
        <v>3500</v>
      </c>
      <c r="CD15" s="54">
        <v>3500</v>
      </c>
      <c r="CE15" s="54">
        <v>3500</v>
      </c>
      <c r="CF15" s="54"/>
      <c r="CG15" s="54">
        <v>3500</v>
      </c>
      <c r="CH15" s="54">
        <v>3500</v>
      </c>
      <c r="CI15" s="54"/>
      <c r="CJ15" s="54"/>
      <c r="CK15" s="54">
        <v>3500</v>
      </c>
      <c r="CL15" s="54">
        <v>3500</v>
      </c>
      <c r="CM15" s="54"/>
      <c r="CN15" s="54">
        <v>3500</v>
      </c>
      <c r="CO15" s="54">
        <v>3500</v>
      </c>
      <c r="CP15" s="54">
        <v>3500</v>
      </c>
      <c r="CQ15" s="54">
        <v>3500</v>
      </c>
      <c r="CR15" s="54">
        <v>3500</v>
      </c>
      <c r="CS15" s="54">
        <v>3500</v>
      </c>
      <c r="CT15" s="54"/>
      <c r="CU15" s="54">
        <v>3500</v>
      </c>
      <c r="CV15" s="54">
        <v>3500</v>
      </c>
      <c r="CW15" s="54">
        <v>3500</v>
      </c>
      <c r="CX15" s="54">
        <v>3500</v>
      </c>
      <c r="CY15" s="54">
        <v>3500</v>
      </c>
      <c r="CZ15" s="54">
        <v>3500</v>
      </c>
      <c r="DA15" s="54"/>
      <c r="DB15" s="54">
        <v>3500</v>
      </c>
      <c r="DC15" s="54">
        <v>3500</v>
      </c>
      <c r="DD15" s="54">
        <v>5000</v>
      </c>
      <c r="DE15" s="54">
        <v>5000</v>
      </c>
      <c r="DF15" s="54">
        <v>5000</v>
      </c>
      <c r="DG15" s="54">
        <v>5000</v>
      </c>
      <c r="DH15" s="54"/>
      <c r="DI15" s="54">
        <v>3500</v>
      </c>
      <c r="DJ15" s="54">
        <v>3500</v>
      </c>
      <c r="DK15" s="54">
        <v>3500</v>
      </c>
      <c r="DL15" s="54">
        <v>3500</v>
      </c>
      <c r="DM15" s="54">
        <v>3500</v>
      </c>
      <c r="DN15" s="54">
        <v>3500</v>
      </c>
      <c r="DO15" s="54"/>
      <c r="DP15" s="54">
        <v>3500</v>
      </c>
      <c r="DQ15" s="54">
        <v>3500</v>
      </c>
      <c r="DR15" s="54">
        <v>3500</v>
      </c>
      <c r="DS15" s="54">
        <v>3500</v>
      </c>
      <c r="DT15" s="54">
        <v>3500</v>
      </c>
      <c r="DU15" s="54">
        <v>3500</v>
      </c>
      <c r="DV15" s="54"/>
      <c r="DW15" s="54">
        <v>3500</v>
      </c>
      <c r="DX15" s="54">
        <v>3500</v>
      </c>
      <c r="DY15" s="54">
        <v>3500</v>
      </c>
      <c r="DZ15" s="54">
        <v>3500</v>
      </c>
      <c r="EA15" s="54">
        <v>3500</v>
      </c>
      <c r="EB15" s="54">
        <v>3500</v>
      </c>
      <c r="EC15" s="54"/>
      <c r="ED15" s="54">
        <v>3500</v>
      </c>
      <c r="EE15" s="54">
        <v>3500</v>
      </c>
      <c r="EF15" s="54">
        <v>3500</v>
      </c>
      <c r="EG15" s="54">
        <v>3500</v>
      </c>
      <c r="EH15" s="54">
        <v>3500</v>
      </c>
      <c r="EI15" s="54">
        <v>3500</v>
      </c>
      <c r="EJ15" s="54"/>
      <c r="EK15" s="54">
        <v>3500</v>
      </c>
      <c r="EL15" s="54">
        <v>3500</v>
      </c>
      <c r="EM15" s="54">
        <v>3500</v>
      </c>
      <c r="EN15" s="54">
        <v>3500</v>
      </c>
      <c r="EO15" s="54">
        <v>3500</v>
      </c>
      <c r="EP15" s="54">
        <v>3500</v>
      </c>
      <c r="EQ15" s="54"/>
      <c r="ER15" s="54">
        <v>3500</v>
      </c>
      <c r="ES15" s="54">
        <v>3500</v>
      </c>
      <c r="ET15" s="54">
        <v>3500</v>
      </c>
      <c r="EU15" s="54">
        <v>3500</v>
      </c>
      <c r="EV15" s="54">
        <v>3500</v>
      </c>
      <c r="EW15" s="54">
        <v>3500</v>
      </c>
      <c r="EX15" s="54"/>
      <c r="EY15" s="54">
        <v>3500</v>
      </c>
      <c r="EZ15" s="54">
        <v>3500</v>
      </c>
      <c r="FA15" s="54">
        <v>3500</v>
      </c>
      <c r="FB15" s="54">
        <v>3500</v>
      </c>
      <c r="FC15" s="54">
        <v>3500</v>
      </c>
      <c r="FD15" s="54">
        <v>3500</v>
      </c>
      <c r="FE15" s="54"/>
      <c r="FF15" s="54">
        <v>3500</v>
      </c>
      <c r="FG15" s="54">
        <v>3500</v>
      </c>
      <c r="FH15" s="54">
        <v>3500</v>
      </c>
      <c r="FI15" s="54">
        <v>3500</v>
      </c>
      <c r="FJ15" s="54">
        <v>3500</v>
      </c>
      <c r="FK15" s="54">
        <v>3500</v>
      </c>
      <c r="FL15" s="54"/>
      <c r="FM15" s="54">
        <v>3500</v>
      </c>
      <c r="FN15" s="54">
        <v>3500</v>
      </c>
      <c r="FO15" s="54">
        <v>3500</v>
      </c>
      <c r="FP15" s="54">
        <v>3500</v>
      </c>
      <c r="FQ15" s="54">
        <v>3500</v>
      </c>
      <c r="FR15" s="54">
        <v>3500</v>
      </c>
      <c r="FS15" s="54"/>
      <c r="FT15" s="54">
        <v>3500</v>
      </c>
      <c r="FU15" s="54">
        <v>3500</v>
      </c>
      <c r="FV15" s="54">
        <v>3500</v>
      </c>
      <c r="FW15" s="54">
        <v>3500</v>
      </c>
      <c r="FX15" s="54">
        <v>3500</v>
      </c>
      <c r="FY15" s="54">
        <v>3500</v>
      </c>
      <c r="FZ15" s="54"/>
      <c r="GA15" s="54">
        <v>3500</v>
      </c>
      <c r="GB15" s="54">
        <v>3500</v>
      </c>
      <c r="GC15" s="54">
        <v>3500</v>
      </c>
      <c r="GD15" s="54">
        <v>3500</v>
      </c>
      <c r="GE15" s="54">
        <v>3500</v>
      </c>
      <c r="GF15" s="54">
        <v>3500</v>
      </c>
      <c r="GG15" s="54"/>
      <c r="GH15" s="54">
        <v>3500</v>
      </c>
      <c r="GI15" s="54">
        <v>3500</v>
      </c>
      <c r="GJ15" s="54">
        <v>3500</v>
      </c>
      <c r="GK15" s="54">
        <v>3500</v>
      </c>
      <c r="GL15" s="54">
        <v>3500</v>
      </c>
      <c r="GM15" s="54">
        <v>3500</v>
      </c>
      <c r="GN15" s="54"/>
      <c r="GO15" s="54">
        <v>3500</v>
      </c>
      <c r="GP15" s="54">
        <v>3500</v>
      </c>
      <c r="GQ15" s="54">
        <v>3500</v>
      </c>
      <c r="GR15" s="54">
        <v>3500</v>
      </c>
      <c r="GS15" s="54">
        <v>3500</v>
      </c>
      <c r="GT15" s="54">
        <v>3500</v>
      </c>
      <c r="GU15" s="54"/>
      <c r="GV15" s="54">
        <v>3500</v>
      </c>
      <c r="GW15" s="54">
        <v>3500</v>
      </c>
      <c r="GX15" s="54">
        <v>3500</v>
      </c>
      <c r="GY15" s="54">
        <v>3500</v>
      </c>
      <c r="GZ15" s="54">
        <v>3500</v>
      </c>
      <c r="HA15" s="54">
        <v>3500</v>
      </c>
      <c r="HB15" s="54"/>
      <c r="HC15" s="54"/>
      <c r="HD15" s="54"/>
      <c r="HE15" s="54">
        <v>3500</v>
      </c>
      <c r="HF15" s="54">
        <v>3500</v>
      </c>
      <c r="HG15" s="54">
        <v>3500</v>
      </c>
      <c r="HH15" s="54">
        <v>3500</v>
      </c>
      <c r="HI15" s="54"/>
      <c r="HJ15" s="54">
        <v>3500</v>
      </c>
      <c r="HK15" s="54">
        <v>3500</v>
      </c>
      <c r="HL15" s="54">
        <v>3500</v>
      </c>
      <c r="HM15" s="54">
        <v>3500</v>
      </c>
      <c r="HN15" s="54">
        <v>3500</v>
      </c>
      <c r="HO15" s="54">
        <v>3500</v>
      </c>
      <c r="HP15" s="54"/>
      <c r="HQ15" s="54">
        <v>3500</v>
      </c>
      <c r="HR15" s="54">
        <v>3500</v>
      </c>
      <c r="HS15" s="54">
        <v>3500</v>
      </c>
      <c r="HT15" s="54">
        <v>3500</v>
      </c>
      <c r="HU15" s="54">
        <v>3500</v>
      </c>
      <c r="HV15" s="54">
        <v>3500</v>
      </c>
      <c r="HW15" s="54"/>
      <c r="HX15" s="54">
        <v>3500</v>
      </c>
      <c r="HY15" s="54">
        <v>3500</v>
      </c>
      <c r="HZ15" s="54">
        <v>3500</v>
      </c>
      <c r="IA15" s="54">
        <v>3500</v>
      </c>
      <c r="IB15" s="54">
        <v>3500</v>
      </c>
      <c r="IC15" s="54">
        <v>3500</v>
      </c>
      <c r="ID15" s="54"/>
      <c r="IE15" s="54">
        <v>3500</v>
      </c>
      <c r="IF15" s="54">
        <v>6000</v>
      </c>
      <c r="IG15" s="54">
        <v>6000</v>
      </c>
      <c r="IH15" s="54">
        <v>6000</v>
      </c>
      <c r="II15" s="54">
        <v>6000</v>
      </c>
      <c r="IJ15" s="54">
        <v>6000</v>
      </c>
      <c r="IK15" s="54"/>
      <c r="IL15" s="54">
        <v>6000</v>
      </c>
      <c r="IM15" s="54">
        <v>6000</v>
      </c>
      <c r="IN15" s="54">
        <v>6000</v>
      </c>
      <c r="IO15" s="54">
        <v>6000</v>
      </c>
      <c r="IP15" s="54">
        <v>6000</v>
      </c>
      <c r="IQ15" s="54">
        <v>6000</v>
      </c>
      <c r="IR15" s="54"/>
      <c r="IS15" s="54">
        <v>6000</v>
      </c>
      <c r="IT15" s="54">
        <v>6000</v>
      </c>
      <c r="IU15" s="54">
        <v>6000</v>
      </c>
      <c r="IV15" s="54">
        <v>6000</v>
      </c>
      <c r="IW15" s="54">
        <v>6000</v>
      </c>
      <c r="IX15" s="54">
        <v>6000</v>
      </c>
      <c r="IY15" s="54"/>
      <c r="IZ15" s="54">
        <v>6000</v>
      </c>
      <c r="JA15" s="54">
        <v>6000</v>
      </c>
      <c r="JB15" s="54">
        <v>6000</v>
      </c>
      <c r="JC15" s="54">
        <v>6000</v>
      </c>
      <c r="JD15" s="54">
        <v>6000</v>
      </c>
      <c r="JE15" s="54">
        <v>6000</v>
      </c>
      <c r="JF15" s="54"/>
      <c r="JG15" s="54">
        <v>6000</v>
      </c>
      <c r="JH15" s="54">
        <v>6000</v>
      </c>
      <c r="JI15" s="54">
        <v>6000</v>
      </c>
      <c r="JJ15" s="54">
        <v>6000</v>
      </c>
      <c r="JK15" s="54">
        <v>6000</v>
      </c>
      <c r="JL15" s="54">
        <v>6000</v>
      </c>
      <c r="JM15" s="54"/>
      <c r="JN15" s="54">
        <v>6000</v>
      </c>
      <c r="JO15" s="54">
        <v>6000</v>
      </c>
      <c r="JP15" s="54">
        <v>6000</v>
      </c>
      <c r="JQ15" s="54">
        <v>6000</v>
      </c>
      <c r="JR15" s="54">
        <v>6000</v>
      </c>
      <c r="JS15" s="54">
        <v>6000</v>
      </c>
      <c r="JT15" s="54"/>
      <c r="JU15" s="54">
        <v>6000</v>
      </c>
      <c r="JV15" s="54">
        <v>6000</v>
      </c>
      <c r="JW15" s="54">
        <v>6000</v>
      </c>
      <c r="JX15" s="54">
        <v>6000</v>
      </c>
      <c r="JY15" s="54">
        <v>6000</v>
      </c>
      <c r="JZ15" s="54">
        <v>6000</v>
      </c>
      <c r="KA15" s="54"/>
      <c r="KB15" s="54">
        <v>6000</v>
      </c>
      <c r="KC15" s="54">
        <v>6000</v>
      </c>
      <c r="KD15" s="54">
        <v>6000</v>
      </c>
      <c r="KE15" s="54">
        <v>6000</v>
      </c>
      <c r="KF15" s="54">
        <v>6000</v>
      </c>
      <c r="KG15" s="54">
        <v>6000</v>
      </c>
      <c r="KH15" s="54"/>
      <c r="KI15" s="54">
        <v>6000</v>
      </c>
      <c r="KJ15" s="54">
        <v>6000</v>
      </c>
      <c r="KK15" s="54">
        <v>6000</v>
      </c>
      <c r="KL15" s="54">
        <v>6000</v>
      </c>
      <c r="KM15" s="54">
        <v>6000</v>
      </c>
      <c r="KN15" s="54">
        <v>6000</v>
      </c>
      <c r="KO15" s="54"/>
      <c r="KP15" s="54">
        <v>6000</v>
      </c>
      <c r="KQ15" s="54">
        <v>6000</v>
      </c>
      <c r="KR15" s="54">
        <v>6000</v>
      </c>
      <c r="KS15" s="54">
        <v>6000</v>
      </c>
      <c r="KT15" s="54">
        <v>6000</v>
      </c>
      <c r="KU15" s="54">
        <v>6000</v>
      </c>
      <c r="KV15" s="54"/>
      <c r="KW15" s="54">
        <v>6000</v>
      </c>
      <c r="KX15" s="54">
        <v>6000</v>
      </c>
      <c r="KY15" s="54">
        <v>6000</v>
      </c>
      <c r="KZ15" s="54">
        <v>6000</v>
      </c>
      <c r="LA15" s="54">
        <v>6000</v>
      </c>
      <c r="LB15" s="54">
        <v>6000</v>
      </c>
      <c r="LC15" s="54"/>
      <c r="LD15" s="54">
        <v>6000</v>
      </c>
      <c r="LE15" s="54">
        <v>6000</v>
      </c>
      <c r="LF15" s="54">
        <v>6000</v>
      </c>
      <c r="LG15" s="54">
        <v>6000</v>
      </c>
      <c r="LH15" s="54">
        <v>6000</v>
      </c>
      <c r="LI15" s="54">
        <v>6000</v>
      </c>
      <c r="LJ15" s="54"/>
      <c r="LK15" s="54">
        <v>6000</v>
      </c>
      <c r="LL15" s="54">
        <v>6000</v>
      </c>
      <c r="LM15" s="54">
        <v>6000</v>
      </c>
      <c r="LN15" s="54">
        <v>6000</v>
      </c>
      <c r="LO15" s="54">
        <v>6000</v>
      </c>
      <c r="LP15" s="54">
        <v>6000</v>
      </c>
      <c r="LQ15" s="54"/>
      <c r="LR15" s="54">
        <v>6000</v>
      </c>
      <c r="LS15" s="54">
        <v>6000</v>
      </c>
      <c r="LT15" s="54">
        <v>6000</v>
      </c>
      <c r="LU15" s="54">
        <v>6000</v>
      </c>
      <c r="LV15" s="54">
        <v>6000</v>
      </c>
      <c r="LW15" s="54">
        <v>6000</v>
      </c>
      <c r="LX15" s="54"/>
      <c r="LY15" s="54">
        <v>6000</v>
      </c>
      <c r="LZ15" s="54">
        <v>6000</v>
      </c>
      <c r="MA15" s="54">
        <v>6000</v>
      </c>
      <c r="MB15" s="54">
        <v>6000</v>
      </c>
      <c r="MC15" s="54">
        <v>6000</v>
      </c>
      <c r="MD15" s="54">
        <v>6000</v>
      </c>
      <c r="ME15" s="54"/>
      <c r="MF15" s="54">
        <v>6000</v>
      </c>
      <c r="MG15" s="54">
        <v>6000</v>
      </c>
      <c r="MH15" s="54">
        <v>6000</v>
      </c>
      <c r="MI15" s="54">
        <v>6000</v>
      </c>
      <c r="MJ15" s="54">
        <v>6000</v>
      </c>
      <c r="MK15" s="54">
        <v>6000</v>
      </c>
      <c r="ML15" s="54"/>
      <c r="MM15" s="54">
        <v>6000</v>
      </c>
      <c r="MN15" s="54">
        <v>6000</v>
      </c>
      <c r="MO15" s="54">
        <v>6000</v>
      </c>
      <c r="MP15" s="54">
        <v>6000</v>
      </c>
      <c r="MQ15" s="54">
        <v>6000</v>
      </c>
      <c r="MR15" s="54">
        <v>6000</v>
      </c>
      <c r="MS15" s="54"/>
      <c r="MT15" s="54">
        <v>6000</v>
      </c>
      <c r="MU15" s="54">
        <v>6000</v>
      </c>
      <c r="MV15" s="54">
        <v>6000</v>
      </c>
      <c r="MW15" s="54">
        <v>6000</v>
      </c>
      <c r="MX15" s="54">
        <v>6000</v>
      </c>
      <c r="MY15" s="54">
        <v>6000</v>
      </c>
      <c r="MZ15" s="54"/>
      <c r="NA15" s="54">
        <v>6000</v>
      </c>
      <c r="NB15" s="54">
        <v>6000</v>
      </c>
      <c r="NC15" s="54">
        <v>6000</v>
      </c>
      <c r="ND15" s="54">
        <v>6000</v>
      </c>
      <c r="NE15" s="54">
        <v>6000</v>
      </c>
      <c r="NF15" s="54">
        <v>6000</v>
      </c>
      <c r="NG15" s="54"/>
      <c r="NH15" s="54">
        <v>6000</v>
      </c>
      <c r="NI15" s="54">
        <v>6000</v>
      </c>
      <c r="NJ15" s="54">
        <v>6000</v>
      </c>
      <c r="NK15" s="54">
        <v>6000</v>
      </c>
      <c r="NL15" s="54"/>
      <c r="NM15" s="54"/>
      <c r="NN15" s="54"/>
      <c r="NO15" s="54"/>
      <c r="NP15" s="54"/>
      <c r="NQ15" s="54"/>
      <c r="NR15" s="54"/>
      <c r="NS15" s="54"/>
      <c r="NT15" s="54"/>
      <c r="NU15" s="54"/>
      <c r="NV15" s="54"/>
      <c r="NW15" s="54"/>
      <c r="NX15" s="54"/>
      <c r="NY15" s="54">
        <v>2000</v>
      </c>
      <c r="NZ15" s="54">
        <v>4000</v>
      </c>
      <c r="OA15" s="54">
        <v>5000</v>
      </c>
      <c r="OB15" s="54"/>
      <c r="OC15" s="54">
        <v>5000</v>
      </c>
      <c r="OD15" s="54">
        <v>5000</v>
      </c>
      <c r="OE15" s="54">
        <v>5000</v>
      </c>
      <c r="OF15" s="54">
        <v>5000</v>
      </c>
      <c r="OG15" s="54">
        <v>5000</v>
      </c>
      <c r="OH15" s="54"/>
      <c r="OI15" s="54"/>
      <c r="OJ15" s="54">
        <v>5000</v>
      </c>
      <c r="OK15" s="54">
        <v>5000</v>
      </c>
      <c r="OL15" s="54">
        <v>5000</v>
      </c>
      <c r="OM15" s="54">
        <v>5000</v>
      </c>
      <c r="ON15" s="54">
        <v>5000</v>
      </c>
      <c r="OO15" s="54">
        <v>5000</v>
      </c>
      <c r="OP15" s="54"/>
      <c r="OQ15" s="54">
        <v>5000</v>
      </c>
      <c r="OR15" s="54">
        <v>5000</v>
      </c>
      <c r="OS15" s="54">
        <v>5000</v>
      </c>
      <c r="OT15" s="54">
        <v>5000</v>
      </c>
      <c r="OU15" s="54">
        <v>5000</v>
      </c>
      <c r="OV15" s="54">
        <v>5000</v>
      </c>
      <c r="OW15" s="54"/>
      <c r="OX15" s="54">
        <v>5000</v>
      </c>
      <c r="OY15" s="54">
        <v>5000</v>
      </c>
      <c r="OZ15" s="54">
        <v>5000</v>
      </c>
      <c r="PA15" s="54">
        <v>5000</v>
      </c>
      <c r="PB15" s="54">
        <v>5000</v>
      </c>
      <c r="PC15" s="54">
        <v>5000</v>
      </c>
      <c r="PD15" s="54"/>
      <c r="PE15" s="54">
        <v>5000</v>
      </c>
      <c r="PF15" s="54">
        <v>5000</v>
      </c>
      <c r="PG15" s="54">
        <v>5000</v>
      </c>
      <c r="PH15" s="54">
        <v>5000</v>
      </c>
      <c r="PI15" s="54"/>
      <c r="PJ15" s="54"/>
      <c r="PK15" s="54"/>
      <c r="PL15" s="54"/>
      <c r="PM15" s="54"/>
      <c r="PN15" s="54"/>
      <c r="PO15" s="54"/>
      <c r="PP15" s="54"/>
      <c r="PQ15" s="54"/>
      <c r="PR15" s="54"/>
      <c r="PS15" s="54"/>
      <c r="PT15" s="54"/>
      <c r="PU15" s="54"/>
      <c r="PV15" s="54"/>
      <c r="PW15" s="54"/>
      <c r="PX15" s="54"/>
      <c r="PY15" s="54"/>
      <c r="PZ15" s="54"/>
      <c r="QA15" s="54"/>
      <c r="QB15" s="54"/>
      <c r="QC15" s="54"/>
      <c r="QD15" s="54"/>
      <c r="QE15" s="54"/>
      <c r="QF15" s="54"/>
    </row>
    <row r="16" spans="1:448" ht="18.75" customHeight="1">
      <c r="A16" s="253"/>
      <c r="B16" s="259"/>
      <c r="C16" s="56" t="s">
        <v>67</v>
      </c>
      <c r="D16" s="261"/>
      <c r="E16" s="55"/>
      <c r="F16" s="55"/>
      <c r="G16" s="55"/>
      <c r="H16" s="55"/>
      <c r="I16" s="55"/>
      <c r="J16" s="55"/>
      <c r="K16" s="55">
        <v>4625</v>
      </c>
      <c r="L16" s="55"/>
      <c r="M16" s="55"/>
      <c r="N16" s="55"/>
      <c r="O16" s="55"/>
      <c r="P16" s="55">
        <v>10100</v>
      </c>
      <c r="Q16" s="55">
        <v>0</v>
      </c>
      <c r="R16" s="55">
        <v>5393</v>
      </c>
      <c r="S16" s="55">
        <v>3218</v>
      </c>
      <c r="T16" s="55">
        <v>3930</v>
      </c>
      <c r="U16" s="55"/>
      <c r="V16" s="55">
        <v>5010</v>
      </c>
      <c r="W16" s="55">
        <v>3911</v>
      </c>
      <c r="X16" s="55">
        <f>2526+1745</f>
        <v>4271</v>
      </c>
      <c r="Y16" s="55">
        <v>1776</v>
      </c>
      <c r="Z16" s="55">
        <v>4862</v>
      </c>
      <c r="AA16" s="55">
        <v>0</v>
      </c>
      <c r="AB16" s="55"/>
      <c r="AC16" s="55">
        <v>3024</v>
      </c>
      <c r="AD16" s="55">
        <v>2564</v>
      </c>
      <c r="AE16" s="55">
        <v>819</v>
      </c>
      <c r="AF16" s="55">
        <v>0</v>
      </c>
      <c r="AG16" s="55">
        <v>3324</v>
      </c>
      <c r="AH16" s="55">
        <v>0</v>
      </c>
      <c r="AI16" s="55"/>
      <c r="AJ16" s="55">
        <v>5027</v>
      </c>
      <c r="AK16" s="55">
        <v>0</v>
      </c>
      <c r="AL16" s="55">
        <v>0</v>
      </c>
      <c r="AM16" s="55">
        <v>2152</v>
      </c>
      <c r="AN16" s="55">
        <v>2334</v>
      </c>
      <c r="AO16" s="55">
        <v>0</v>
      </c>
      <c r="AP16" s="55"/>
      <c r="AQ16" s="55">
        <v>5559</v>
      </c>
      <c r="AR16" s="55">
        <v>2520</v>
      </c>
      <c r="AS16" s="55">
        <v>2922</v>
      </c>
      <c r="AT16" s="55">
        <v>1380</v>
      </c>
      <c r="AU16" s="55">
        <v>0</v>
      </c>
      <c r="AV16" s="55">
        <v>3034</v>
      </c>
      <c r="AW16" s="55"/>
      <c r="AX16" s="55">
        <v>2838</v>
      </c>
      <c r="AY16" s="55">
        <v>1676</v>
      </c>
      <c r="AZ16" s="55">
        <v>1378</v>
      </c>
      <c r="BA16" s="61">
        <f>2899+722</f>
        <v>3621</v>
      </c>
      <c r="BB16" s="55">
        <v>0</v>
      </c>
      <c r="BC16" s="55">
        <v>2532</v>
      </c>
      <c r="BD16" s="55"/>
      <c r="BE16" s="55">
        <v>7368</v>
      </c>
      <c r="BF16" s="55">
        <v>0</v>
      </c>
      <c r="BG16" s="55">
        <v>5209</v>
      </c>
      <c r="BH16" s="55">
        <v>5088</v>
      </c>
      <c r="BI16" s="55">
        <v>1966</v>
      </c>
      <c r="BJ16" s="55">
        <v>2774</v>
      </c>
      <c r="BK16" s="55"/>
      <c r="BL16" s="55"/>
      <c r="BM16" s="55">
        <v>7977</v>
      </c>
      <c r="BN16" s="55">
        <v>2289</v>
      </c>
      <c r="BO16" s="55">
        <v>6020</v>
      </c>
      <c r="BP16" s="55">
        <v>3021</v>
      </c>
      <c r="BQ16" s="55">
        <v>3733</v>
      </c>
      <c r="BR16" s="55"/>
      <c r="BS16" s="55">
        <v>3581</v>
      </c>
      <c r="BT16" s="55">
        <v>3132</v>
      </c>
      <c r="BU16" s="55">
        <v>2034</v>
      </c>
      <c r="BV16" s="55">
        <v>4192</v>
      </c>
      <c r="BW16" s="55">
        <v>3042</v>
      </c>
      <c r="BX16" s="55">
        <v>5948</v>
      </c>
      <c r="BY16" s="55"/>
      <c r="BZ16" s="55">
        <v>9660</v>
      </c>
      <c r="CA16" s="55">
        <v>3557</v>
      </c>
      <c r="CB16" s="55">
        <f>3442+4000</f>
        <v>7442</v>
      </c>
      <c r="CC16" s="55">
        <f>3073+4400</f>
        <v>7473</v>
      </c>
      <c r="CD16" s="55">
        <v>2016</v>
      </c>
      <c r="CE16" s="55">
        <v>3394</v>
      </c>
      <c r="CF16" s="55"/>
      <c r="CG16" s="55">
        <f>6579+3600</f>
        <v>10179</v>
      </c>
      <c r="CH16" s="55">
        <v>0</v>
      </c>
      <c r="CI16" s="55"/>
      <c r="CJ16" s="55"/>
      <c r="CK16" s="55">
        <f>2951+1272</f>
        <v>4223</v>
      </c>
      <c r="CL16" s="55">
        <v>1964</v>
      </c>
      <c r="CM16" s="55"/>
      <c r="CN16" s="55">
        <v>4050</v>
      </c>
      <c r="CO16" s="55">
        <v>2411</v>
      </c>
      <c r="CP16" s="55"/>
      <c r="CQ16" s="55">
        <v>3528</v>
      </c>
      <c r="CR16" s="55">
        <v>4536</v>
      </c>
      <c r="CS16" s="55">
        <v>2294</v>
      </c>
      <c r="CT16" s="55"/>
      <c r="CU16" s="55">
        <v>1762</v>
      </c>
      <c r="CV16" s="55">
        <v>0</v>
      </c>
      <c r="CW16" s="55">
        <v>3024</v>
      </c>
      <c r="CX16" s="55">
        <v>0</v>
      </c>
      <c r="CY16" s="55">
        <v>2774</v>
      </c>
      <c r="CZ16" s="55">
        <f>3311+985</f>
        <v>4296</v>
      </c>
      <c r="DA16" s="55"/>
      <c r="DB16" s="55">
        <v>0</v>
      </c>
      <c r="DC16" s="55">
        <v>3652</v>
      </c>
      <c r="DD16" s="55">
        <v>3190</v>
      </c>
      <c r="DE16" s="55">
        <v>6397</v>
      </c>
      <c r="DF16" s="55">
        <v>3245</v>
      </c>
      <c r="DG16" s="55">
        <v>4807</v>
      </c>
      <c r="DH16" s="55"/>
      <c r="DI16" s="55">
        <v>1651</v>
      </c>
      <c r="DJ16" s="55">
        <f>938+1877</f>
        <v>2815</v>
      </c>
      <c r="DK16" s="55">
        <v>4679</v>
      </c>
      <c r="DL16" s="55">
        <v>2080</v>
      </c>
      <c r="DM16" s="55">
        <v>4289</v>
      </c>
      <c r="DN16" s="55">
        <v>1932</v>
      </c>
      <c r="DO16" s="55"/>
      <c r="DP16" s="55">
        <v>4310</v>
      </c>
      <c r="DQ16" s="55">
        <v>1860</v>
      </c>
      <c r="DR16" s="55">
        <v>1512</v>
      </c>
      <c r="DS16" s="55">
        <v>1530</v>
      </c>
      <c r="DT16" s="55">
        <v>3060</v>
      </c>
      <c r="DU16" s="55">
        <v>1800</v>
      </c>
      <c r="DV16" s="55"/>
      <c r="DW16" s="55">
        <v>1916</v>
      </c>
      <c r="DX16" s="55">
        <v>0</v>
      </c>
      <c r="DY16" s="55">
        <v>1958</v>
      </c>
      <c r="DZ16" s="55">
        <v>0</v>
      </c>
      <c r="EA16" s="55">
        <v>2666</v>
      </c>
      <c r="EB16" s="55">
        <v>3570</v>
      </c>
      <c r="EC16" s="55"/>
      <c r="ED16" s="55">
        <v>1934</v>
      </c>
      <c r="EE16" s="55">
        <v>3386</v>
      </c>
      <c r="EF16" s="55">
        <v>0</v>
      </c>
      <c r="EG16" s="55">
        <v>1854</v>
      </c>
      <c r="EH16" s="55">
        <v>1905</v>
      </c>
      <c r="EI16" s="55">
        <v>2020</v>
      </c>
      <c r="EJ16" s="55"/>
      <c r="EK16" s="55">
        <v>6168</v>
      </c>
      <c r="EL16" s="55">
        <v>1704</v>
      </c>
      <c r="EM16" s="55">
        <v>0</v>
      </c>
      <c r="EN16" s="55">
        <v>1017</v>
      </c>
      <c r="EO16" s="55">
        <v>3326</v>
      </c>
      <c r="EP16" s="55">
        <f>645+739</f>
        <v>1384</v>
      </c>
      <c r="EQ16" s="55"/>
      <c r="ER16" s="55">
        <v>3060</v>
      </c>
      <c r="ES16" s="55">
        <v>3834</v>
      </c>
      <c r="ET16" s="55">
        <v>2040</v>
      </c>
      <c r="EU16" s="55">
        <v>2917</v>
      </c>
      <c r="EV16" s="55">
        <v>0</v>
      </c>
      <c r="EW16" s="55">
        <v>2400</v>
      </c>
      <c r="EX16" s="55"/>
      <c r="EY16" s="55">
        <v>4752</v>
      </c>
      <c r="EZ16" s="55">
        <v>2060</v>
      </c>
      <c r="FA16" s="55">
        <v>4099</v>
      </c>
      <c r="FB16" s="55">
        <v>1530</v>
      </c>
      <c r="FC16" s="55">
        <v>2550</v>
      </c>
      <c r="FD16" s="55">
        <v>1861</v>
      </c>
      <c r="FE16" s="55"/>
      <c r="FF16" s="55">
        <v>2874</v>
      </c>
      <c r="FG16" s="55">
        <v>3359</v>
      </c>
      <c r="FH16" s="55">
        <v>2040</v>
      </c>
      <c r="FI16" s="55">
        <v>2460</v>
      </c>
      <c r="FJ16" s="55">
        <v>2016</v>
      </c>
      <c r="FK16" s="55">
        <v>1132</v>
      </c>
      <c r="FL16" s="55"/>
      <c r="FM16" s="55">
        <v>3420</v>
      </c>
      <c r="FN16" s="55">
        <v>2016</v>
      </c>
      <c r="FO16" s="55">
        <v>1950</v>
      </c>
      <c r="FP16" s="55">
        <v>2016</v>
      </c>
      <c r="FQ16" s="55">
        <v>0</v>
      </c>
      <c r="FR16" s="55">
        <f>3586+1536</f>
        <v>5122</v>
      </c>
      <c r="FS16" s="55"/>
      <c r="FT16" s="55">
        <v>2040</v>
      </c>
      <c r="FU16" s="55">
        <v>2510</v>
      </c>
      <c r="FV16" s="55">
        <v>3940</v>
      </c>
      <c r="FW16" s="55">
        <f>2028+1020</f>
        <v>3048</v>
      </c>
      <c r="FX16" s="55">
        <v>1183</v>
      </c>
      <c r="FY16" s="55">
        <v>1949</v>
      </c>
      <c r="FZ16" s="55"/>
      <c r="GA16" s="55">
        <v>3024</v>
      </c>
      <c r="GB16" s="55">
        <v>2119</v>
      </c>
      <c r="GC16" s="55">
        <v>2730</v>
      </c>
      <c r="GD16" s="55">
        <v>3830</v>
      </c>
      <c r="GE16" s="55">
        <v>2073</v>
      </c>
      <c r="GF16" s="55">
        <v>1530</v>
      </c>
      <c r="GG16" s="55"/>
      <c r="GH16" s="55">
        <v>5130</v>
      </c>
      <c r="GI16" s="55">
        <v>1801</v>
      </c>
      <c r="GJ16" s="55">
        <v>1965</v>
      </c>
      <c r="GK16" s="55">
        <v>2666</v>
      </c>
      <c r="GL16" s="55">
        <v>2040</v>
      </c>
      <c r="GM16" s="55">
        <v>2228</v>
      </c>
      <c r="GN16" s="55"/>
      <c r="GO16" s="55">
        <v>3552</v>
      </c>
      <c r="GP16" s="55">
        <v>2029</v>
      </c>
      <c r="GQ16" s="55">
        <v>2839</v>
      </c>
      <c r="GR16" s="55">
        <v>2016</v>
      </c>
      <c r="GS16" s="55">
        <v>3649</v>
      </c>
      <c r="GT16" s="55">
        <v>2016</v>
      </c>
      <c r="GU16" s="55">
        <v>1956</v>
      </c>
      <c r="GV16" s="55">
        <v>1915</v>
      </c>
      <c r="GW16" s="55">
        <v>2713</v>
      </c>
      <c r="GX16" s="55">
        <v>3000</v>
      </c>
      <c r="GY16" s="55">
        <v>4616</v>
      </c>
      <c r="GZ16" s="55">
        <v>2133</v>
      </c>
      <c r="HA16" s="55">
        <v>2810</v>
      </c>
      <c r="HB16" s="55"/>
      <c r="HC16" s="55"/>
      <c r="HD16" s="55"/>
      <c r="HE16" s="55">
        <v>1362</v>
      </c>
      <c r="HF16" s="55">
        <v>2375</v>
      </c>
      <c r="HG16" s="55">
        <v>1008</v>
      </c>
      <c r="HH16" s="55">
        <f>1008+1008</f>
        <v>2016</v>
      </c>
      <c r="HI16" s="55"/>
      <c r="HJ16" s="55">
        <v>4627</v>
      </c>
      <c r="HK16" s="55">
        <v>2150</v>
      </c>
      <c r="HL16" s="55">
        <v>1710</v>
      </c>
      <c r="HM16" s="55">
        <v>2007</v>
      </c>
      <c r="HN16" s="55">
        <v>2985</v>
      </c>
      <c r="HO16" s="55">
        <v>2706</v>
      </c>
      <c r="HP16" s="55">
        <v>3607</v>
      </c>
      <c r="HQ16" s="55">
        <v>2178</v>
      </c>
      <c r="HR16" s="55">
        <v>2696</v>
      </c>
      <c r="HS16" s="55">
        <v>2520</v>
      </c>
      <c r="HT16" s="55">
        <v>2371</v>
      </c>
      <c r="HU16" s="55">
        <v>2520</v>
      </c>
      <c r="HV16" s="55">
        <v>2293</v>
      </c>
      <c r="HW16" s="55">
        <v>2520</v>
      </c>
      <c r="HX16" s="55">
        <v>2016</v>
      </c>
      <c r="HY16" s="55">
        <v>4498</v>
      </c>
      <c r="HZ16" s="55">
        <v>2306</v>
      </c>
      <c r="IA16" s="55">
        <v>1835</v>
      </c>
      <c r="IB16" s="55">
        <v>3123</v>
      </c>
      <c r="IC16" s="55">
        <v>2943</v>
      </c>
      <c r="ID16" s="55">
        <v>1820</v>
      </c>
      <c r="IE16" s="55">
        <v>3528</v>
      </c>
      <c r="IF16" s="55">
        <v>4016</v>
      </c>
      <c r="IG16" s="55">
        <v>8752</v>
      </c>
      <c r="IH16" s="55">
        <v>0</v>
      </c>
      <c r="II16" s="55">
        <v>6082</v>
      </c>
      <c r="IJ16" s="55">
        <f>12288+2864</f>
        <v>15152</v>
      </c>
      <c r="IK16" s="55">
        <v>2867</v>
      </c>
      <c r="IL16" s="55">
        <v>10475</v>
      </c>
      <c r="IM16" s="55">
        <v>6350</v>
      </c>
      <c r="IN16" s="55">
        <v>2414</v>
      </c>
      <c r="IO16" s="55">
        <v>7190</v>
      </c>
      <c r="IP16" s="55">
        <v>3880</v>
      </c>
      <c r="IQ16" s="55">
        <v>5955</v>
      </c>
      <c r="IR16" s="55"/>
      <c r="IS16" s="55">
        <v>3054</v>
      </c>
      <c r="IT16" s="55">
        <v>6926</v>
      </c>
      <c r="IU16" s="55">
        <f>5455+2991</f>
        <v>8446</v>
      </c>
      <c r="IV16" s="55">
        <v>5661</v>
      </c>
      <c r="IW16" s="55">
        <v>4603</v>
      </c>
      <c r="IX16" s="55">
        <v>3024</v>
      </c>
      <c r="IY16" s="55"/>
      <c r="IZ16" s="55">
        <v>2483</v>
      </c>
      <c r="JA16" s="55">
        <v>8000</v>
      </c>
      <c r="JB16" s="55">
        <v>6888</v>
      </c>
      <c r="JC16" s="55">
        <v>5592</v>
      </c>
      <c r="JD16" s="55">
        <v>4743</v>
      </c>
      <c r="JE16" s="55">
        <v>5842</v>
      </c>
      <c r="JF16" s="55"/>
      <c r="JG16" s="55">
        <v>4772</v>
      </c>
      <c r="JH16" s="55">
        <v>4870</v>
      </c>
      <c r="JI16" s="55">
        <v>3161</v>
      </c>
      <c r="JJ16" s="55">
        <v>5971</v>
      </c>
      <c r="JK16" s="55">
        <f>3506+3528</f>
        <v>7034</v>
      </c>
      <c r="JL16" s="55">
        <v>5765</v>
      </c>
      <c r="JM16" s="55"/>
      <c r="JN16" s="55">
        <f>3823+4564</f>
        <v>8387</v>
      </c>
      <c r="JO16" s="55">
        <v>3608</v>
      </c>
      <c r="JP16" s="55">
        <f>4244+3327</f>
        <v>7571</v>
      </c>
      <c r="JQ16" s="55">
        <v>5724</v>
      </c>
      <c r="JR16" s="55">
        <v>5818</v>
      </c>
      <c r="JS16" s="55">
        <f>1512+4052</f>
        <v>5564</v>
      </c>
      <c r="JT16" s="55"/>
      <c r="JU16" s="55">
        <f>3331+3968</f>
        <v>7299</v>
      </c>
      <c r="JV16" s="55">
        <v>3758</v>
      </c>
      <c r="JW16" s="55">
        <f>2304+3291</f>
        <v>5595</v>
      </c>
      <c r="JX16" s="55">
        <f>4189+3030</f>
        <v>7219</v>
      </c>
      <c r="JY16" s="55">
        <f>984+4416</f>
        <v>5400</v>
      </c>
      <c r="JZ16" s="55">
        <f>4326+1852</f>
        <v>6178</v>
      </c>
      <c r="KA16" s="55"/>
      <c r="KB16" s="55">
        <v>7682</v>
      </c>
      <c r="KC16" s="55">
        <v>6367</v>
      </c>
      <c r="KD16" s="55">
        <v>5968</v>
      </c>
      <c r="KE16" s="55">
        <v>6342</v>
      </c>
      <c r="KF16" s="55">
        <v>4996</v>
      </c>
      <c r="KG16" s="55">
        <v>5797</v>
      </c>
      <c r="KH16" s="55"/>
      <c r="KI16" s="55">
        <v>11144</v>
      </c>
      <c r="KJ16" s="55">
        <f>5612+4800</f>
        <v>10412</v>
      </c>
      <c r="KK16" s="55">
        <f>1939+5616</f>
        <v>7555</v>
      </c>
      <c r="KL16" s="55">
        <v>3891</v>
      </c>
      <c r="KM16" s="55">
        <v>5019</v>
      </c>
      <c r="KN16" s="55">
        <v>5966</v>
      </c>
      <c r="KO16" s="55"/>
      <c r="KP16" s="55">
        <v>6048</v>
      </c>
      <c r="KQ16" s="55">
        <v>7613</v>
      </c>
      <c r="KR16" s="55">
        <v>4536</v>
      </c>
      <c r="KS16" s="55">
        <v>4167</v>
      </c>
      <c r="KT16" s="55">
        <v>8301</v>
      </c>
      <c r="KU16" s="55">
        <f>2253+3024</f>
        <v>5277</v>
      </c>
      <c r="KV16" s="55"/>
      <c r="KW16" s="55">
        <v>4284</v>
      </c>
      <c r="KX16" s="55">
        <v>4042</v>
      </c>
      <c r="KY16" s="55">
        <f>2812+3300</f>
        <v>6112</v>
      </c>
      <c r="KZ16" s="55">
        <v>4063</v>
      </c>
      <c r="LA16" s="55">
        <f>2520+2152</f>
        <v>4672</v>
      </c>
      <c r="LB16" s="55">
        <f>2556+3024</f>
        <v>5580</v>
      </c>
      <c r="LC16" s="55"/>
      <c r="LD16" s="55">
        <f>2880+2556</f>
        <v>5436</v>
      </c>
      <c r="LE16" s="55">
        <v>5691</v>
      </c>
      <c r="LF16" s="55">
        <v>5728</v>
      </c>
      <c r="LG16" s="55">
        <v>3398</v>
      </c>
      <c r="LH16" s="55">
        <v>6451</v>
      </c>
      <c r="LI16" s="55">
        <v>5494</v>
      </c>
      <c r="LJ16" s="55"/>
      <c r="LK16" s="55">
        <v>9492</v>
      </c>
      <c r="LL16" s="55">
        <f>2771+2920</f>
        <v>5691</v>
      </c>
      <c r="LM16" s="55">
        <v>5091</v>
      </c>
      <c r="LN16" s="55">
        <v>3790</v>
      </c>
      <c r="LO16" s="55">
        <v>4045</v>
      </c>
      <c r="LP16" s="55">
        <v>0</v>
      </c>
      <c r="LQ16" s="55"/>
      <c r="LR16" s="55">
        <v>10144</v>
      </c>
      <c r="LS16" s="55">
        <v>6326</v>
      </c>
      <c r="LT16" s="55">
        <v>5384</v>
      </c>
      <c r="LU16" s="55"/>
      <c r="LV16" s="55">
        <v>2485</v>
      </c>
      <c r="LW16" s="55">
        <v>2951</v>
      </c>
      <c r="LX16" s="55"/>
      <c r="LY16" s="55">
        <v>5956</v>
      </c>
      <c r="LZ16" s="55">
        <v>3024</v>
      </c>
      <c r="MA16" s="55">
        <v>3528</v>
      </c>
      <c r="MB16" s="55">
        <v>5544</v>
      </c>
      <c r="MC16" s="55">
        <v>3110</v>
      </c>
      <c r="MD16" s="55">
        <v>3469</v>
      </c>
      <c r="ME16" s="55"/>
      <c r="MF16" s="55">
        <f>3024+5544</f>
        <v>8568</v>
      </c>
      <c r="MG16" s="55">
        <v>4536</v>
      </c>
      <c r="MH16" s="55">
        <v>1512</v>
      </c>
      <c r="MI16" s="55">
        <v>4536</v>
      </c>
      <c r="MJ16" s="55">
        <f>3528+3528</f>
        <v>7056</v>
      </c>
      <c r="MK16" s="55">
        <f>1512+3024</f>
        <v>4536</v>
      </c>
      <c r="ML16" s="55"/>
      <c r="MM16" s="55">
        <v>7388</v>
      </c>
      <c r="MN16" s="55">
        <v>5376</v>
      </c>
      <c r="MO16" s="55">
        <v>3437</v>
      </c>
      <c r="MP16" s="55">
        <v>2794</v>
      </c>
      <c r="MQ16" s="55">
        <v>0</v>
      </c>
      <c r="MR16" s="55">
        <f>7158+4418</f>
        <v>11576</v>
      </c>
      <c r="MS16" s="55">
        <v>9576</v>
      </c>
      <c r="MT16" s="55">
        <v>1512</v>
      </c>
      <c r="MU16" s="55">
        <v>11592</v>
      </c>
      <c r="MV16" s="55">
        <v>7056</v>
      </c>
      <c r="MW16" s="55">
        <v>3024</v>
      </c>
      <c r="MX16" s="55">
        <v>6048</v>
      </c>
      <c r="MY16" s="55">
        <v>5348</v>
      </c>
      <c r="MZ16" s="55"/>
      <c r="NA16" s="55">
        <v>7267</v>
      </c>
      <c r="NB16" s="55">
        <v>7703</v>
      </c>
      <c r="NC16" s="55">
        <v>4032</v>
      </c>
      <c r="ND16" s="55">
        <v>6032</v>
      </c>
      <c r="NE16" s="55">
        <v>5931</v>
      </c>
      <c r="NF16" s="55">
        <f>2172+3920</f>
        <v>6092</v>
      </c>
      <c r="NG16" s="55"/>
      <c r="NH16" s="55">
        <v>2573</v>
      </c>
      <c r="NI16" s="55">
        <v>5365</v>
      </c>
      <c r="NJ16" s="55">
        <v>5250</v>
      </c>
      <c r="NK16" s="55">
        <v>1503</v>
      </c>
      <c r="NL16" s="55"/>
      <c r="NM16" s="55"/>
      <c r="NN16" s="55"/>
      <c r="NO16" s="55"/>
      <c r="NP16" s="55"/>
      <c r="NQ16" s="55"/>
      <c r="NR16" s="55"/>
      <c r="NS16" s="55"/>
      <c r="NT16" s="55"/>
      <c r="NU16" s="55"/>
      <c r="NV16" s="55"/>
      <c r="NW16" s="55"/>
      <c r="NX16" s="55"/>
      <c r="NY16" s="55">
        <v>1979</v>
      </c>
      <c r="NZ16" s="55">
        <v>2016</v>
      </c>
      <c r="OA16" s="55">
        <v>3042</v>
      </c>
      <c r="OB16" s="55"/>
      <c r="OC16" s="55"/>
      <c r="OD16" s="55">
        <v>1175</v>
      </c>
      <c r="OE16" s="55"/>
      <c r="OF16" s="55">
        <v>4797</v>
      </c>
      <c r="OG16" s="55"/>
      <c r="OH16" s="55"/>
      <c r="OI16" s="55"/>
      <c r="OJ16" s="55">
        <v>4384</v>
      </c>
      <c r="OK16" s="55">
        <v>7038</v>
      </c>
      <c r="OL16" s="55">
        <v>1686</v>
      </c>
      <c r="OM16" s="55">
        <v>6370</v>
      </c>
      <c r="ON16" s="55">
        <v>1892</v>
      </c>
      <c r="OO16" s="55">
        <v>1708</v>
      </c>
      <c r="OP16" s="55"/>
      <c r="OQ16" s="55">
        <v>1812</v>
      </c>
      <c r="OR16" s="55">
        <v>2085</v>
      </c>
      <c r="OS16" s="55">
        <f>2520+1604</f>
        <v>4124</v>
      </c>
      <c r="OT16" s="55">
        <v>2975</v>
      </c>
      <c r="OU16" s="55">
        <f>2520+2936</f>
        <v>5456</v>
      </c>
      <c r="OV16" s="55">
        <v>3277</v>
      </c>
      <c r="OW16" s="55"/>
      <c r="OX16" s="55">
        <v>4149</v>
      </c>
      <c r="OY16" s="55">
        <v>2915</v>
      </c>
      <c r="OZ16" s="55">
        <v>2727</v>
      </c>
      <c r="PA16" s="55">
        <v>1987</v>
      </c>
      <c r="PB16" s="55">
        <v>2736</v>
      </c>
      <c r="PC16" s="55">
        <v>6207</v>
      </c>
      <c r="PD16" s="55"/>
      <c r="PE16" s="55">
        <v>4337</v>
      </c>
      <c r="PF16" s="55">
        <v>2073</v>
      </c>
      <c r="PG16" s="55">
        <v>798</v>
      </c>
      <c r="PH16" s="61">
        <v>1008</v>
      </c>
      <c r="PI16" s="55"/>
      <c r="PJ16" s="55"/>
      <c r="PK16" s="55"/>
      <c r="PL16" s="55"/>
      <c r="PM16" s="55"/>
      <c r="PN16" s="55"/>
      <c r="PO16" s="106">
        <v>2439</v>
      </c>
      <c r="PP16" s="55">
        <v>1878</v>
      </c>
      <c r="PQ16" s="55"/>
      <c r="PR16" s="55"/>
      <c r="PS16" s="55">
        <v>3021</v>
      </c>
      <c r="PT16" s="55"/>
      <c r="PU16" s="55">
        <v>1008</v>
      </c>
      <c r="PV16" s="55">
        <v>1512</v>
      </c>
      <c r="PW16" s="55">
        <v>1415</v>
      </c>
      <c r="PX16" s="55">
        <v>1008</v>
      </c>
      <c r="PY16" s="55"/>
      <c r="PZ16" s="55">
        <v>2987</v>
      </c>
      <c r="QA16" s="55"/>
      <c r="QB16" s="55">
        <v>1234</v>
      </c>
      <c r="QC16" s="55"/>
      <c r="QD16" s="55"/>
      <c r="QE16" s="55"/>
      <c r="QF16" s="55"/>
    </row>
    <row r="17" spans="1:448" ht="18.75" customHeight="1">
      <c r="A17" s="253"/>
      <c r="B17" s="259"/>
      <c r="C17" s="57" t="s">
        <v>61</v>
      </c>
      <c r="D17" s="261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>
        <v>0</v>
      </c>
      <c r="P17" s="58">
        <v>1500</v>
      </c>
      <c r="Q17" s="58">
        <v>1500</v>
      </c>
      <c r="R17" s="58">
        <v>1500</v>
      </c>
      <c r="S17" s="58">
        <v>1500</v>
      </c>
      <c r="T17" s="58">
        <v>1500</v>
      </c>
      <c r="U17" s="58"/>
      <c r="V17" s="58">
        <v>3000</v>
      </c>
      <c r="W17" s="58">
        <v>3000</v>
      </c>
      <c r="X17" s="58">
        <v>3000</v>
      </c>
      <c r="Y17" s="58">
        <v>3000</v>
      </c>
      <c r="Z17" s="58">
        <v>3000</v>
      </c>
      <c r="AA17" s="58">
        <v>3000</v>
      </c>
      <c r="AB17" s="55"/>
      <c r="AC17" s="54">
        <v>3000</v>
      </c>
      <c r="AD17" s="54">
        <v>3000</v>
      </c>
      <c r="AE17" s="54">
        <v>3000</v>
      </c>
      <c r="AF17" s="54">
        <v>3000</v>
      </c>
      <c r="AG17" s="54">
        <v>3000</v>
      </c>
      <c r="AH17" s="54">
        <v>3000</v>
      </c>
      <c r="AI17" s="55"/>
      <c r="AJ17" s="54">
        <v>3000</v>
      </c>
      <c r="AK17" s="54">
        <v>3000</v>
      </c>
      <c r="AL17" s="54">
        <v>3000</v>
      </c>
      <c r="AM17" s="54">
        <v>3000</v>
      </c>
      <c r="AN17" s="54">
        <v>3000</v>
      </c>
      <c r="AO17" s="54">
        <v>3000</v>
      </c>
      <c r="AP17" s="55"/>
      <c r="AQ17" s="54">
        <v>3000</v>
      </c>
      <c r="AR17" s="54">
        <v>3000</v>
      </c>
      <c r="AS17" s="54">
        <v>3000</v>
      </c>
      <c r="AT17" s="54">
        <v>3000</v>
      </c>
      <c r="AU17" s="54">
        <v>3000</v>
      </c>
      <c r="AV17" s="54">
        <v>3000</v>
      </c>
      <c r="AW17" s="54"/>
      <c r="AX17" s="54">
        <v>3000</v>
      </c>
      <c r="AY17" s="54">
        <v>3000</v>
      </c>
      <c r="AZ17" s="54">
        <v>3000</v>
      </c>
      <c r="BA17" s="54">
        <v>3000</v>
      </c>
      <c r="BB17" s="54">
        <v>3000</v>
      </c>
      <c r="BC17" s="54">
        <v>3000</v>
      </c>
      <c r="BD17" s="54"/>
      <c r="BE17" s="54">
        <v>3000</v>
      </c>
      <c r="BF17" s="54">
        <v>3000</v>
      </c>
      <c r="BG17" s="54">
        <v>3000</v>
      </c>
      <c r="BH17" s="54">
        <v>3000</v>
      </c>
      <c r="BI17" s="54">
        <v>3000</v>
      </c>
      <c r="BJ17" s="54">
        <v>3000</v>
      </c>
      <c r="BK17" s="54"/>
      <c r="BL17" s="54"/>
      <c r="BM17" s="54">
        <v>3500</v>
      </c>
      <c r="BN17" s="54">
        <v>4000</v>
      </c>
      <c r="BO17" s="54">
        <v>4000</v>
      </c>
      <c r="BP17" s="54">
        <v>4000</v>
      </c>
      <c r="BQ17" s="54">
        <v>4000</v>
      </c>
      <c r="BR17" s="54"/>
      <c r="BS17" s="54">
        <v>7200</v>
      </c>
      <c r="BT17" s="54">
        <v>4000</v>
      </c>
      <c r="BU17" s="54">
        <v>4000</v>
      </c>
      <c r="BV17" s="54">
        <v>4000</v>
      </c>
      <c r="BW17" s="54">
        <v>4000</v>
      </c>
      <c r="BX17" s="54">
        <v>4000</v>
      </c>
      <c r="BY17" s="54"/>
      <c r="BZ17" s="54">
        <v>4500</v>
      </c>
      <c r="CA17" s="54">
        <v>4000</v>
      </c>
      <c r="CB17" s="54">
        <v>4000</v>
      </c>
      <c r="CC17" s="54">
        <v>4000</v>
      </c>
      <c r="CD17" s="54">
        <v>4000</v>
      </c>
      <c r="CE17" s="54">
        <v>4000</v>
      </c>
      <c r="CF17" s="54"/>
      <c r="CG17" s="54">
        <v>3500</v>
      </c>
      <c r="CH17" s="54">
        <v>3500</v>
      </c>
      <c r="CI17" s="54"/>
      <c r="CJ17" s="54"/>
      <c r="CK17" s="54">
        <v>3500</v>
      </c>
      <c r="CL17" s="54">
        <v>3500</v>
      </c>
      <c r="CM17" s="54"/>
      <c r="CN17" s="54">
        <v>3500</v>
      </c>
      <c r="CO17" s="54">
        <v>3500</v>
      </c>
      <c r="CP17" s="54">
        <v>3500</v>
      </c>
      <c r="CQ17" s="54">
        <v>3500</v>
      </c>
      <c r="CR17" s="54">
        <v>3500</v>
      </c>
      <c r="CS17" s="54">
        <v>3500</v>
      </c>
      <c r="CT17" s="54"/>
      <c r="CU17" s="54">
        <v>3500</v>
      </c>
      <c r="CV17" s="54">
        <v>3500</v>
      </c>
      <c r="CW17" s="54">
        <v>3500</v>
      </c>
      <c r="CX17" s="54">
        <v>3500</v>
      </c>
      <c r="CY17" s="54">
        <v>3500</v>
      </c>
      <c r="CZ17" s="54">
        <v>3500</v>
      </c>
      <c r="DA17" s="54"/>
      <c r="DB17" s="54">
        <v>3500</v>
      </c>
      <c r="DC17" s="54">
        <v>5000</v>
      </c>
      <c r="DD17" s="54">
        <v>5000</v>
      </c>
      <c r="DE17" s="54">
        <v>5000</v>
      </c>
      <c r="DF17" s="54">
        <v>5000</v>
      </c>
      <c r="DG17" s="54">
        <v>5000</v>
      </c>
      <c r="DH17" s="54"/>
      <c r="DI17" s="54">
        <v>3500</v>
      </c>
      <c r="DJ17" s="54">
        <v>3500</v>
      </c>
      <c r="DK17" s="54">
        <v>3500</v>
      </c>
      <c r="DL17" s="54">
        <v>3500</v>
      </c>
      <c r="DM17" s="54">
        <v>3500</v>
      </c>
      <c r="DN17" s="54">
        <v>3500</v>
      </c>
      <c r="DO17" s="54"/>
      <c r="DP17" s="54">
        <v>3500</v>
      </c>
      <c r="DQ17" s="54">
        <v>3500</v>
      </c>
      <c r="DR17" s="54">
        <v>3500</v>
      </c>
      <c r="DS17" s="54">
        <v>3500</v>
      </c>
      <c r="DT17" s="54">
        <v>3500</v>
      </c>
      <c r="DU17" s="54">
        <v>3500</v>
      </c>
      <c r="DV17" s="54"/>
      <c r="DW17" s="54">
        <v>3500</v>
      </c>
      <c r="DX17" s="54">
        <v>3500</v>
      </c>
      <c r="DY17" s="54">
        <v>3500</v>
      </c>
      <c r="DZ17" s="54">
        <v>3500</v>
      </c>
      <c r="EA17" s="54">
        <v>3500</v>
      </c>
      <c r="EB17" s="54">
        <v>3500</v>
      </c>
      <c r="EC17" s="54"/>
      <c r="ED17" s="54">
        <v>3500</v>
      </c>
      <c r="EE17" s="54">
        <v>3500</v>
      </c>
      <c r="EF17" s="54">
        <v>3500</v>
      </c>
      <c r="EG17" s="54">
        <v>3500</v>
      </c>
      <c r="EH17" s="54">
        <v>3500</v>
      </c>
      <c r="EI17" s="54">
        <v>3500</v>
      </c>
      <c r="EJ17" s="54"/>
      <c r="EK17" s="54">
        <v>3500</v>
      </c>
      <c r="EL17" s="54">
        <v>3500</v>
      </c>
      <c r="EM17" s="54">
        <v>3500</v>
      </c>
      <c r="EN17" s="54">
        <v>3500</v>
      </c>
      <c r="EO17" s="54">
        <v>3500</v>
      </c>
      <c r="EP17" s="54">
        <v>3500</v>
      </c>
      <c r="EQ17" s="54"/>
      <c r="ER17" s="54">
        <v>3500</v>
      </c>
      <c r="ES17" s="54">
        <v>3500</v>
      </c>
      <c r="ET17" s="54">
        <v>3500</v>
      </c>
      <c r="EU17" s="54">
        <v>3500</v>
      </c>
      <c r="EV17" s="54">
        <v>3500</v>
      </c>
      <c r="EW17" s="54">
        <v>3500</v>
      </c>
      <c r="EX17" s="54"/>
      <c r="EY17" s="54">
        <v>3500</v>
      </c>
      <c r="EZ17" s="54">
        <v>3500</v>
      </c>
      <c r="FA17" s="54">
        <v>3500</v>
      </c>
      <c r="FB17" s="54">
        <v>3500</v>
      </c>
      <c r="FC17" s="54">
        <v>3500</v>
      </c>
      <c r="FD17" s="54">
        <v>3500</v>
      </c>
      <c r="FE17" s="54"/>
      <c r="FF17" s="54">
        <v>3500</v>
      </c>
      <c r="FG17" s="54">
        <v>3500</v>
      </c>
      <c r="FH17" s="54">
        <v>3500</v>
      </c>
      <c r="FI17" s="54">
        <v>3500</v>
      </c>
      <c r="FJ17" s="54">
        <v>3500</v>
      </c>
      <c r="FK17" s="54">
        <v>3500</v>
      </c>
      <c r="FL17" s="54"/>
      <c r="FM17" s="54">
        <v>3500</v>
      </c>
      <c r="FN17" s="54">
        <v>3500</v>
      </c>
      <c r="FO17" s="54">
        <v>3500</v>
      </c>
      <c r="FP17" s="54">
        <v>3500</v>
      </c>
      <c r="FQ17" s="54">
        <v>3500</v>
      </c>
      <c r="FR17" s="54">
        <v>3500</v>
      </c>
      <c r="FS17" s="54"/>
      <c r="FT17" s="54">
        <v>3500</v>
      </c>
      <c r="FU17" s="54">
        <v>3500</v>
      </c>
      <c r="FV17" s="54">
        <v>3500</v>
      </c>
      <c r="FW17" s="54">
        <v>3500</v>
      </c>
      <c r="FX17" s="54">
        <v>3500</v>
      </c>
      <c r="FY17" s="54">
        <v>3500</v>
      </c>
      <c r="FZ17" s="54"/>
      <c r="GA17" s="54">
        <v>3500</v>
      </c>
      <c r="GB17" s="54">
        <v>3500</v>
      </c>
      <c r="GC17" s="54">
        <v>3500</v>
      </c>
      <c r="GD17" s="54">
        <v>3500</v>
      </c>
      <c r="GE17" s="54">
        <v>3500</v>
      </c>
      <c r="GF17" s="54">
        <v>3500</v>
      </c>
      <c r="GG17" s="54"/>
      <c r="GH17" s="54">
        <v>3500</v>
      </c>
      <c r="GI17" s="54">
        <v>3500</v>
      </c>
      <c r="GJ17" s="54">
        <v>3500</v>
      </c>
      <c r="GK17" s="54">
        <v>3500</v>
      </c>
      <c r="GL17" s="54">
        <v>3500</v>
      </c>
      <c r="GM17" s="54">
        <v>3500</v>
      </c>
      <c r="GN17" s="54"/>
      <c r="GO17" s="54">
        <v>3500</v>
      </c>
      <c r="GP17" s="54">
        <v>3500</v>
      </c>
      <c r="GQ17" s="54">
        <v>3500</v>
      </c>
      <c r="GR17" s="54">
        <v>3500</v>
      </c>
      <c r="GS17" s="54">
        <v>3500</v>
      </c>
      <c r="GT17" s="54">
        <v>3500</v>
      </c>
      <c r="GU17" s="54"/>
      <c r="GV17" s="54">
        <v>3500</v>
      </c>
      <c r="GW17" s="54">
        <v>3500</v>
      </c>
      <c r="GX17" s="54">
        <v>3500</v>
      </c>
      <c r="GY17" s="54">
        <v>3500</v>
      </c>
      <c r="GZ17" s="54">
        <v>3500</v>
      </c>
      <c r="HA17" s="54">
        <v>3500</v>
      </c>
      <c r="HB17" s="54"/>
      <c r="HC17" s="54"/>
      <c r="HD17" s="54"/>
      <c r="HE17" s="54">
        <v>3500</v>
      </c>
      <c r="HF17" s="54">
        <v>3500</v>
      </c>
      <c r="HG17" s="54">
        <v>3500</v>
      </c>
      <c r="HH17" s="54">
        <v>3500</v>
      </c>
      <c r="HI17" s="54"/>
      <c r="HJ17" s="54">
        <v>3500</v>
      </c>
      <c r="HK17" s="54">
        <v>3500</v>
      </c>
      <c r="HL17" s="54">
        <v>3500</v>
      </c>
      <c r="HM17" s="54">
        <v>3500</v>
      </c>
      <c r="HN17" s="54">
        <v>3500</v>
      </c>
      <c r="HO17" s="54">
        <v>3500</v>
      </c>
      <c r="HP17" s="54"/>
      <c r="HQ17" s="54">
        <v>3500</v>
      </c>
      <c r="HR17" s="54">
        <v>3500</v>
      </c>
      <c r="HS17" s="54">
        <v>3500</v>
      </c>
      <c r="HT17" s="54">
        <v>3500</v>
      </c>
      <c r="HU17" s="54">
        <v>3500</v>
      </c>
      <c r="HV17" s="54">
        <v>3500</v>
      </c>
      <c r="HW17" s="54"/>
      <c r="HX17" s="54">
        <v>3500</v>
      </c>
      <c r="HY17" s="54">
        <v>3500</v>
      </c>
      <c r="HZ17" s="54">
        <v>3500</v>
      </c>
      <c r="IA17" s="54">
        <v>3500</v>
      </c>
      <c r="IB17" s="54">
        <v>3500</v>
      </c>
      <c r="IC17" s="54">
        <v>3500</v>
      </c>
      <c r="ID17" s="54"/>
      <c r="IE17" s="54">
        <v>3500</v>
      </c>
      <c r="IF17" s="54">
        <v>6000</v>
      </c>
      <c r="IG17" s="54">
        <v>6000</v>
      </c>
      <c r="IH17" s="54">
        <v>6000</v>
      </c>
      <c r="II17" s="54">
        <v>6000</v>
      </c>
      <c r="IJ17" s="54">
        <v>6000</v>
      </c>
      <c r="IK17" s="54"/>
      <c r="IL17" s="54">
        <v>6000</v>
      </c>
      <c r="IM17" s="54">
        <v>6000</v>
      </c>
      <c r="IN17" s="54">
        <v>6000</v>
      </c>
      <c r="IO17" s="54">
        <v>6000</v>
      </c>
      <c r="IP17" s="54">
        <v>6000</v>
      </c>
      <c r="IQ17" s="54">
        <v>6000</v>
      </c>
      <c r="IR17" s="54"/>
      <c r="IS17" s="54">
        <v>6000</v>
      </c>
      <c r="IT17" s="54">
        <v>6000</v>
      </c>
      <c r="IU17" s="54">
        <v>6000</v>
      </c>
      <c r="IV17" s="54">
        <v>6000</v>
      </c>
      <c r="IW17" s="54">
        <v>6000</v>
      </c>
      <c r="IX17" s="54">
        <v>6000</v>
      </c>
      <c r="IY17" s="54"/>
      <c r="IZ17" s="54">
        <v>6000</v>
      </c>
      <c r="JA17" s="54">
        <v>6000</v>
      </c>
      <c r="JB17" s="54">
        <v>6000</v>
      </c>
      <c r="JC17" s="54">
        <v>6000</v>
      </c>
      <c r="JD17" s="54">
        <v>6000</v>
      </c>
      <c r="JE17" s="54">
        <v>6000</v>
      </c>
      <c r="JF17" s="54"/>
      <c r="JG17" s="54">
        <v>6000</v>
      </c>
      <c r="JH17" s="54">
        <v>6000</v>
      </c>
      <c r="JI17" s="54">
        <v>6000</v>
      </c>
      <c r="JJ17" s="54">
        <v>6000</v>
      </c>
      <c r="JK17" s="54">
        <v>6000</v>
      </c>
      <c r="JL17" s="54">
        <v>6000</v>
      </c>
      <c r="JM17" s="54"/>
      <c r="JN17" s="54">
        <v>6000</v>
      </c>
      <c r="JO17" s="54">
        <v>6000</v>
      </c>
      <c r="JP17" s="54">
        <v>6000</v>
      </c>
      <c r="JQ17" s="54">
        <v>6000</v>
      </c>
      <c r="JR17" s="54">
        <v>6000</v>
      </c>
      <c r="JS17" s="54">
        <v>6000</v>
      </c>
      <c r="JT17" s="54"/>
      <c r="JU17" s="54">
        <v>6000</v>
      </c>
      <c r="JV17" s="54">
        <v>6000</v>
      </c>
      <c r="JW17" s="54">
        <v>6000</v>
      </c>
      <c r="JX17" s="54">
        <v>6000</v>
      </c>
      <c r="JY17" s="54">
        <v>6000</v>
      </c>
      <c r="JZ17" s="54">
        <v>6000</v>
      </c>
      <c r="KA17" s="54"/>
      <c r="KB17" s="54">
        <v>6000</v>
      </c>
      <c r="KC17" s="54">
        <v>6000</v>
      </c>
      <c r="KD17" s="54">
        <v>6000</v>
      </c>
      <c r="KE17" s="54">
        <v>6000</v>
      </c>
      <c r="KF17" s="54">
        <v>6000</v>
      </c>
      <c r="KG17" s="54">
        <v>6000</v>
      </c>
      <c r="KH17" s="54"/>
      <c r="KI17" s="54">
        <v>6000</v>
      </c>
      <c r="KJ17" s="54">
        <v>6000</v>
      </c>
      <c r="KK17" s="54">
        <v>6000</v>
      </c>
      <c r="KL17" s="54">
        <v>6000</v>
      </c>
      <c r="KM17" s="54">
        <v>6000</v>
      </c>
      <c r="KN17" s="54">
        <v>6000</v>
      </c>
      <c r="KO17" s="54"/>
      <c r="KP17" s="54">
        <v>6000</v>
      </c>
      <c r="KQ17" s="54">
        <v>6000</v>
      </c>
      <c r="KR17" s="54">
        <v>6000</v>
      </c>
      <c r="KS17" s="54">
        <v>6000</v>
      </c>
      <c r="KT17" s="54">
        <v>6000</v>
      </c>
      <c r="KU17" s="54">
        <v>6000</v>
      </c>
      <c r="KV17" s="54"/>
      <c r="KW17" s="54">
        <v>6000</v>
      </c>
      <c r="KX17" s="54">
        <v>6000</v>
      </c>
      <c r="KY17" s="54">
        <v>6000</v>
      </c>
      <c r="KZ17" s="54">
        <v>6000</v>
      </c>
      <c r="LA17" s="54">
        <v>6000</v>
      </c>
      <c r="LB17" s="54">
        <v>6000</v>
      </c>
      <c r="LC17" s="54"/>
      <c r="LD17" s="54">
        <v>6000</v>
      </c>
      <c r="LE17" s="54">
        <v>6000</v>
      </c>
      <c r="LF17" s="54">
        <v>6000</v>
      </c>
      <c r="LG17" s="54">
        <v>6000</v>
      </c>
      <c r="LH17" s="54">
        <v>6000</v>
      </c>
      <c r="LI17" s="54">
        <v>6000</v>
      </c>
      <c r="LJ17" s="54"/>
      <c r="LK17" s="54">
        <v>6000</v>
      </c>
      <c r="LL17" s="54">
        <v>6000</v>
      </c>
      <c r="LM17" s="54">
        <v>6000</v>
      </c>
      <c r="LN17" s="54">
        <v>6000</v>
      </c>
      <c r="LO17" s="54">
        <v>6000</v>
      </c>
      <c r="LP17" s="54">
        <v>6000</v>
      </c>
      <c r="LQ17" s="54"/>
      <c r="LR17" s="54">
        <v>6000</v>
      </c>
      <c r="LS17" s="54">
        <v>6000</v>
      </c>
      <c r="LT17" s="54">
        <v>6000</v>
      </c>
      <c r="LU17" s="54">
        <v>6000</v>
      </c>
      <c r="LV17" s="54">
        <v>6000</v>
      </c>
      <c r="LW17" s="54">
        <v>6000</v>
      </c>
      <c r="LX17" s="54"/>
      <c r="LY17" s="54">
        <v>6000</v>
      </c>
      <c r="LZ17" s="54">
        <v>6000</v>
      </c>
      <c r="MA17" s="54">
        <v>6000</v>
      </c>
      <c r="MB17" s="54">
        <v>6000</v>
      </c>
      <c r="MC17" s="54">
        <v>6000</v>
      </c>
      <c r="MD17" s="54">
        <v>6000</v>
      </c>
      <c r="ME17" s="54"/>
      <c r="MF17" s="54">
        <v>6000</v>
      </c>
      <c r="MG17" s="54">
        <v>6000</v>
      </c>
      <c r="MH17" s="54">
        <v>6000</v>
      </c>
      <c r="MI17" s="54">
        <v>6000</v>
      </c>
      <c r="MJ17" s="54">
        <v>6000</v>
      </c>
      <c r="MK17" s="54">
        <v>6000</v>
      </c>
      <c r="ML17" s="54"/>
      <c r="MM17" s="54">
        <v>6000</v>
      </c>
      <c r="MN17" s="54">
        <v>6000</v>
      </c>
      <c r="MO17" s="54">
        <v>6000</v>
      </c>
      <c r="MP17" s="54">
        <v>6000</v>
      </c>
      <c r="MQ17" s="54">
        <v>6000</v>
      </c>
      <c r="MR17" s="54">
        <v>6000</v>
      </c>
      <c r="MS17" s="54"/>
      <c r="MT17" s="54">
        <v>6000</v>
      </c>
      <c r="MU17" s="54">
        <v>6000</v>
      </c>
      <c r="MV17" s="54">
        <v>6000</v>
      </c>
      <c r="MW17" s="54">
        <v>6000</v>
      </c>
      <c r="MX17" s="54">
        <v>6000</v>
      </c>
      <c r="MY17" s="54">
        <v>6000</v>
      </c>
      <c r="MZ17" s="54"/>
      <c r="NA17" s="54">
        <v>6000</v>
      </c>
      <c r="NB17" s="54">
        <v>6000</v>
      </c>
      <c r="NC17" s="54">
        <v>6000</v>
      </c>
      <c r="ND17" s="54">
        <v>6000</v>
      </c>
      <c r="NE17" s="54">
        <v>6000</v>
      </c>
      <c r="NF17" s="54">
        <v>6000</v>
      </c>
      <c r="NG17" s="54"/>
      <c r="NH17" s="54">
        <v>6000</v>
      </c>
      <c r="NI17" s="54">
        <v>6000</v>
      </c>
      <c r="NJ17" s="54">
        <v>6000</v>
      </c>
      <c r="NK17" s="54">
        <v>6000</v>
      </c>
      <c r="NL17" s="54"/>
      <c r="NM17" s="54"/>
      <c r="NN17" s="54"/>
      <c r="NO17" s="54"/>
      <c r="NP17" s="54"/>
      <c r="NQ17" s="54"/>
      <c r="NR17" s="54"/>
      <c r="NS17" s="54"/>
      <c r="NT17" s="54"/>
      <c r="NU17" s="54"/>
      <c r="NV17" s="54"/>
      <c r="NW17" s="54"/>
      <c r="NX17" s="54"/>
      <c r="NY17" s="54">
        <v>6000</v>
      </c>
      <c r="NZ17" s="54">
        <v>5000</v>
      </c>
      <c r="OA17" s="54">
        <v>5000</v>
      </c>
      <c r="OB17" s="54"/>
      <c r="OC17" s="54">
        <v>5000</v>
      </c>
      <c r="OD17" s="54">
        <v>5000</v>
      </c>
      <c r="OE17" s="54">
        <v>5000</v>
      </c>
      <c r="OF17" s="54">
        <v>5000</v>
      </c>
      <c r="OG17" s="54">
        <v>5000</v>
      </c>
      <c r="OH17" s="54"/>
      <c r="OI17" s="54"/>
      <c r="OJ17" s="54"/>
      <c r="OK17" s="54">
        <v>2000</v>
      </c>
      <c r="OL17" s="54">
        <v>3000</v>
      </c>
      <c r="OM17" s="54">
        <v>5000</v>
      </c>
      <c r="ON17" s="54">
        <v>5000</v>
      </c>
      <c r="OO17" s="54">
        <v>5000</v>
      </c>
      <c r="OP17" s="54"/>
      <c r="OQ17" s="54"/>
      <c r="OR17" s="54">
        <v>2000</v>
      </c>
      <c r="OS17" s="54">
        <v>3000</v>
      </c>
      <c r="OT17" s="54">
        <v>5000</v>
      </c>
      <c r="OU17" s="54">
        <v>5000</v>
      </c>
      <c r="OV17" s="54">
        <v>5000</v>
      </c>
      <c r="OW17" s="54"/>
      <c r="OX17" s="54">
        <v>5000</v>
      </c>
      <c r="OY17" s="54">
        <v>5000</v>
      </c>
      <c r="OZ17" s="54">
        <v>5000</v>
      </c>
      <c r="PA17" s="54">
        <v>5000</v>
      </c>
      <c r="PB17" s="54">
        <v>5000</v>
      </c>
      <c r="PC17" s="54">
        <v>5000</v>
      </c>
      <c r="PD17" s="54"/>
      <c r="PE17" s="54">
        <v>5000</v>
      </c>
      <c r="PF17" s="54">
        <v>5000</v>
      </c>
      <c r="PG17" s="54">
        <v>5000</v>
      </c>
      <c r="PH17" s="54">
        <v>5000</v>
      </c>
      <c r="PI17" s="54"/>
      <c r="PJ17" s="54"/>
      <c r="PK17" s="54"/>
      <c r="PL17" s="54"/>
      <c r="PM17" s="54"/>
      <c r="PN17" s="54"/>
      <c r="PO17" s="54"/>
      <c r="PP17" s="54"/>
      <c r="PQ17" s="54"/>
      <c r="PR17" s="54"/>
      <c r="PS17" s="54"/>
      <c r="PT17" s="54"/>
      <c r="PU17" s="54"/>
      <c r="PV17" s="54"/>
      <c r="PW17" s="54"/>
      <c r="PX17" s="54"/>
      <c r="PY17" s="54"/>
      <c r="PZ17" s="54"/>
      <c r="QA17" s="54"/>
      <c r="QB17" s="54"/>
      <c r="QC17" s="54"/>
      <c r="QD17" s="54"/>
      <c r="QE17" s="54"/>
      <c r="QF17" s="54"/>
    </row>
    <row r="18" spans="1:448" ht="18.75" customHeight="1">
      <c r="A18" s="253"/>
      <c r="B18" s="259"/>
      <c r="C18" s="56" t="s">
        <v>68</v>
      </c>
      <c r="D18" s="262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>
        <v>0</v>
      </c>
      <c r="P18" s="55">
        <v>3600</v>
      </c>
      <c r="Q18" s="55">
        <v>0</v>
      </c>
      <c r="R18" s="55">
        <v>3800</v>
      </c>
      <c r="S18" s="55">
        <v>3800</v>
      </c>
      <c r="T18" s="55">
        <v>2800</v>
      </c>
      <c r="U18" s="55"/>
      <c r="V18" s="55">
        <v>5400</v>
      </c>
      <c r="W18" s="55">
        <v>3600</v>
      </c>
      <c r="X18" s="55">
        <f>3600+5200</f>
        <v>8800</v>
      </c>
      <c r="Y18" s="55">
        <v>2400</v>
      </c>
      <c r="Z18" s="55">
        <v>4200</v>
      </c>
      <c r="AA18" s="55">
        <v>2700</v>
      </c>
      <c r="AB18" s="55"/>
      <c r="AC18" s="55">
        <v>2100</v>
      </c>
      <c r="AD18" s="55">
        <v>2400</v>
      </c>
      <c r="AE18" s="55">
        <v>2300</v>
      </c>
      <c r="AF18" s="55">
        <v>0</v>
      </c>
      <c r="AG18" s="55">
        <v>2000</v>
      </c>
      <c r="AH18" s="55">
        <v>0</v>
      </c>
      <c r="AI18" s="55"/>
      <c r="AJ18" s="55">
        <v>2200</v>
      </c>
      <c r="AK18" s="55">
        <v>0</v>
      </c>
      <c r="AL18" s="55">
        <v>0</v>
      </c>
      <c r="AM18" s="55">
        <v>5200</v>
      </c>
      <c r="AN18" s="55">
        <v>2100</v>
      </c>
      <c r="AO18" s="55">
        <v>0</v>
      </c>
      <c r="AP18" s="55"/>
      <c r="AQ18" s="55">
        <v>2800</v>
      </c>
      <c r="AR18" s="55">
        <v>2900</v>
      </c>
      <c r="AS18" s="55">
        <v>3600</v>
      </c>
      <c r="AT18" s="55">
        <v>3500</v>
      </c>
      <c r="AU18" s="55">
        <v>0</v>
      </c>
      <c r="AV18" s="55">
        <v>2400</v>
      </c>
      <c r="AW18" s="55"/>
      <c r="AX18" s="55">
        <v>3300</v>
      </c>
      <c r="AY18" s="55">
        <v>1800</v>
      </c>
      <c r="AZ18" s="55">
        <v>2400</v>
      </c>
      <c r="BA18" s="55">
        <v>1500</v>
      </c>
      <c r="BB18" s="55">
        <v>0</v>
      </c>
      <c r="BC18" s="55">
        <v>2500</v>
      </c>
      <c r="BD18" s="55"/>
      <c r="BE18" s="55">
        <v>2400</v>
      </c>
      <c r="BF18" s="55">
        <v>0</v>
      </c>
      <c r="BG18" s="55">
        <v>4500</v>
      </c>
      <c r="BH18" s="55">
        <v>2700</v>
      </c>
      <c r="BI18" s="55">
        <v>3300</v>
      </c>
      <c r="BJ18" s="55">
        <v>3000</v>
      </c>
      <c r="BK18" s="55"/>
      <c r="BL18" s="55"/>
      <c r="BM18" s="55">
        <v>3300</v>
      </c>
      <c r="BN18" s="55">
        <v>4000</v>
      </c>
      <c r="BO18" s="55">
        <v>4000</v>
      </c>
      <c r="BP18" s="55">
        <v>3600</v>
      </c>
      <c r="BQ18" s="55">
        <v>2100</v>
      </c>
      <c r="BR18" s="55"/>
      <c r="BS18" s="55">
        <v>7200</v>
      </c>
      <c r="BT18" s="55">
        <v>6600</v>
      </c>
      <c r="BU18" s="55">
        <v>3100</v>
      </c>
      <c r="BV18" s="55">
        <v>3900</v>
      </c>
      <c r="BW18" s="55">
        <v>4000</v>
      </c>
      <c r="BX18" s="55">
        <v>4700</v>
      </c>
      <c r="BY18" s="55"/>
      <c r="BZ18" s="55">
        <v>4400</v>
      </c>
      <c r="CA18" s="55">
        <v>4000</v>
      </c>
      <c r="CB18" s="55">
        <v>4400</v>
      </c>
      <c r="CC18" s="55">
        <v>3600</v>
      </c>
      <c r="CD18" s="55">
        <v>4800</v>
      </c>
      <c r="CE18" s="55">
        <v>7200</v>
      </c>
      <c r="CF18" s="55"/>
      <c r="CG18" s="55">
        <v>3600</v>
      </c>
      <c r="CH18" s="55">
        <v>0</v>
      </c>
      <c r="CI18" s="55"/>
      <c r="CJ18" s="55"/>
      <c r="CK18" s="55">
        <f>4000+2900</f>
        <v>6900</v>
      </c>
      <c r="CL18" s="55">
        <v>3000</v>
      </c>
      <c r="CM18" s="55"/>
      <c r="CN18" s="55">
        <v>7200</v>
      </c>
      <c r="CO18" s="55">
        <v>3400</v>
      </c>
      <c r="CP18" s="55"/>
      <c r="CQ18" s="55">
        <v>3300</v>
      </c>
      <c r="CR18" s="55">
        <v>4100</v>
      </c>
      <c r="CS18" s="55">
        <v>3000</v>
      </c>
      <c r="CT18" s="55"/>
      <c r="CU18" s="55">
        <v>5100</v>
      </c>
      <c r="CV18" s="55">
        <v>4200</v>
      </c>
      <c r="CW18" s="55">
        <v>0</v>
      </c>
      <c r="CX18" s="55">
        <v>2600</v>
      </c>
      <c r="CY18" s="55">
        <v>0</v>
      </c>
      <c r="CZ18" s="55">
        <v>3700</v>
      </c>
      <c r="DA18" s="55"/>
      <c r="DB18" s="55">
        <v>0</v>
      </c>
      <c r="DC18" s="55">
        <v>3600</v>
      </c>
      <c r="DD18" s="55">
        <v>0</v>
      </c>
      <c r="DE18" s="55">
        <v>7200</v>
      </c>
      <c r="DF18" s="55">
        <v>3600</v>
      </c>
      <c r="DG18" s="55">
        <v>4300</v>
      </c>
      <c r="DH18" s="55"/>
      <c r="DI18" s="55"/>
      <c r="DJ18" s="55">
        <f>4000+5800-3400</f>
        <v>6400</v>
      </c>
      <c r="DK18" s="55">
        <v>5300</v>
      </c>
      <c r="DL18" s="55">
        <v>1500</v>
      </c>
      <c r="DM18" s="55">
        <v>3700</v>
      </c>
      <c r="DN18" s="55">
        <v>3800</v>
      </c>
      <c r="DO18" s="55"/>
      <c r="DP18" s="55">
        <v>3300</v>
      </c>
      <c r="DQ18" s="55">
        <v>2500</v>
      </c>
      <c r="DR18" s="55">
        <v>3300</v>
      </c>
      <c r="DS18" s="55">
        <v>2400</v>
      </c>
      <c r="DT18" s="55">
        <v>2400</v>
      </c>
      <c r="DU18" s="55">
        <v>1600</v>
      </c>
      <c r="DV18" s="55"/>
      <c r="DW18" s="55">
        <v>1900</v>
      </c>
      <c r="DX18" s="55">
        <v>2400</v>
      </c>
      <c r="DY18" s="55">
        <v>0</v>
      </c>
      <c r="DZ18" s="55">
        <v>0</v>
      </c>
      <c r="EA18" s="55">
        <v>2300</v>
      </c>
      <c r="EB18" s="55">
        <v>1500</v>
      </c>
      <c r="EC18" s="55"/>
      <c r="ED18" s="55">
        <v>3100</v>
      </c>
      <c r="EE18" s="55">
        <v>1500</v>
      </c>
      <c r="EF18" s="55">
        <v>3500</v>
      </c>
      <c r="EG18" s="55">
        <v>2400</v>
      </c>
      <c r="EH18" s="55">
        <v>1800</v>
      </c>
      <c r="EI18" s="55">
        <v>1600</v>
      </c>
      <c r="EJ18" s="55"/>
      <c r="EK18" s="55">
        <v>2200</v>
      </c>
      <c r="EL18" s="55">
        <v>2600</v>
      </c>
      <c r="EM18" s="55">
        <v>4400</v>
      </c>
      <c r="EN18" s="55">
        <v>1000</v>
      </c>
      <c r="EO18" s="55">
        <v>0</v>
      </c>
      <c r="EP18" s="55">
        <f>3300+900</f>
        <v>4200</v>
      </c>
      <c r="EQ18" s="55"/>
      <c r="ER18" s="55">
        <v>1400</v>
      </c>
      <c r="ES18" s="55">
        <v>2900</v>
      </c>
      <c r="ET18" s="55">
        <v>2600</v>
      </c>
      <c r="EU18" s="55">
        <v>3200</v>
      </c>
      <c r="EV18" s="55">
        <v>0</v>
      </c>
      <c r="EW18" s="55">
        <v>1800</v>
      </c>
      <c r="EX18" s="55"/>
      <c r="EY18" s="55">
        <v>3600</v>
      </c>
      <c r="EZ18" s="55">
        <v>2400</v>
      </c>
      <c r="FA18" s="55">
        <v>3700</v>
      </c>
      <c r="FB18" s="55">
        <v>1600</v>
      </c>
      <c r="FC18" s="55">
        <v>3600</v>
      </c>
      <c r="FD18" s="55">
        <v>1700</v>
      </c>
      <c r="FE18" s="55"/>
      <c r="FF18" s="55">
        <v>2900</v>
      </c>
      <c r="FG18" s="55">
        <v>2700</v>
      </c>
      <c r="FH18" s="55">
        <v>2100</v>
      </c>
      <c r="FI18" s="55">
        <v>3500</v>
      </c>
      <c r="FJ18" s="55">
        <v>2400</v>
      </c>
      <c r="FK18" s="55">
        <v>2700</v>
      </c>
      <c r="FL18" s="55"/>
      <c r="FM18" s="55">
        <v>0</v>
      </c>
      <c r="FN18" s="55">
        <v>2200</v>
      </c>
      <c r="FO18" s="55">
        <v>2400</v>
      </c>
      <c r="FP18" s="55">
        <v>2900</v>
      </c>
      <c r="FQ18" s="55">
        <v>2200</v>
      </c>
      <c r="FR18" s="55">
        <v>0</v>
      </c>
      <c r="FS18" s="55"/>
      <c r="FT18" s="55">
        <f>3200+2400</f>
        <v>5600</v>
      </c>
      <c r="FU18" s="55">
        <v>0</v>
      </c>
      <c r="FV18" s="55">
        <f>2000+2300</f>
        <v>4300</v>
      </c>
      <c r="FW18" s="55">
        <v>2300</v>
      </c>
      <c r="FX18" s="55">
        <v>1600</v>
      </c>
      <c r="FY18" s="55">
        <v>2000</v>
      </c>
      <c r="FZ18" s="55"/>
      <c r="GA18" s="55">
        <v>2616</v>
      </c>
      <c r="GB18" s="55">
        <f>1700+600</f>
        <v>2300</v>
      </c>
      <c r="GC18" s="55">
        <v>2800</v>
      </c>
      <c r="GD18" s="55">
        <v>2900</v>
      </c>
      <c r="GE18" s="55">
        <v>3900</v>
      </c>
      <c r="GF18" s="55">
        <v>2400</v>
      </c>
      <c r="GG18" s="55"/>
      <c r="GH18" s="55">
        <v>2453</v>
      </c>
      <c r="GI18" s="55">
        <v>3100</v>
      </c>
      <c r="GJ18" s="55">
        <v>3400</v>
      </c>
      <c r="GK18" s="55">
        <v>2100</v>
      </c>
      <c r="GL18" s="55">
        <v>0</v>
      </c>
      <c r="GM18" s="55">
        <v>3600</v>
      </c>
      <c r="GN18" s="55"/>
      <c r="GO18" s="55">
        <f>2400+1700</f>
        <v>4100</v>
      </c>
      <c r="GP18" s="55">
        <v>2100</v>
      </c>
      <c r="GQ18" s="55">
        <v>1900</v>
      </c>
      <c r="GR18" s="55">
        <v>3000</v>
      </c>
      <c r="GS18" s="55">
        <v>1900</v>
      </c>
      <c r="GT18" s="55">
        <v>2300</v>
      </c>
      <c r="GU18" s="55">
        <v>2200</v>
      </c>
      <c r="GV18" s="55">
        <v>2200</v>
      </c>
      <c r="GW18" s="55">
        <v>2500</v>
      </c>
      <c r="GX18" s="55">
        <v>2600</v>
      </c>
      <c r="GY18" s="55">
        <f>1800+2800</f>
        <v>4600</v>
      </c>
      <c r="GZ18" s="55">
        <v>3000</v>
      </c>
      <c r="HA18" s="55">
        <v>2500</v>
      </c>
      <c r="HB18" s="55"/>
      <c r="HC18" s="55"/>
      <c r="HD18" s="55"/>
      <c r="HE18" s="55">
        <v>2100</v>
      </c>
      <c r="HF18" s="55">
        <v>1600</v>
      </c>
      <c r="HG18" s="55">
        <v>2100</v>
      </c>
      <c r="HH18" s="55">
        <v>1500</v>
      </c>
      <c r="HI18" s="55"/>
      <c r="HJ18" s="55">
        <v>1800</v>
      </c>
      <c r="HK18" s="55">
        <v>2400</v>
      </c>
      <c r="HL18" s="55">
        <v>3000</v>
      </c>
      <c r="HM18" s="55">
        <v>1200</v>
      </c>
      <c r="HN18" s="55">
        <v>1900</v>
      </c>
      <c r="HO18" s="55">
        <v>4300</v>
      </c>
      <c r="HP18" s="55">
        <v>2800</v>
      </c>
      <c r="HQ18" s="55">
        <v>2400</v>
      </c>
      <c r="HR18" s="55">
        <v>3000</v>
      </c>
      <c r="HS18" s="55">
        <f>2000+1100</f>
        <v>3100</v>
      </c>
      <c r="HT18" s="55">
        <v>2500</v>
      </c>
      <c r="HU18" s="55">
        <v>2500</v>
      </c>
      <c r="HV18" s="55">
        <v>3000</v>
      </c>
      <c r="HW18" s="55">
        <v>1800</v>
      </c>
      <c r="HX18" s="55">
        <v>2200</v>
      </c>
      <c r="HY18" s="55">
        <v>2300</v>
      </c>
      <c r="HZ18" s="55">
        <v>2700</v>
      </c>
      <c r="IA18" s="55">
        <v>3900</v>
      </c>
      <c r="IB18" s="55">
        <v>2100</v>
      </c>
      <c r="IC18" s="55">
        <v>2600</v>
      </c>
      <c r="ID18" s="55">
        <v>2700</v>
      </c>
      <c r="IE18" s="55">
        <v>2900</v>
      </c>
      <c r="IF18" s="55">
        <v>1600</v>
      </c>
      <c r="IG18" s="55">
        <f>3600+2600</f>
        <v>6200</v>
      </c>
      <c r="IH18" s="55">
        <v>4500</v>
      </c>
      <c r="II18" s="55">
        <v>3400</v>
      </c>
      <c r="IJ18" s="55">
        <f>3500+2300</f>
        <v>5800</v>
      </c>
      <c r="IK18" s="55">
        <v>4500</v>
      </c>
      <c r="IL18" s="55">
        <v>3300</v>
      </c>
      <c r="IM18" s="55">
        <f>4800+900</f>
        <v>5700</v>
      </c>
      <c r="IN18" s="55">
        <f>1200+4600</f>
        <v>5800</v>
      </c>
      <c r="IO18" s="55">
        <v>5800</v>
      </c>
      <c r="IP18" s="55">
        <v>6000</v>
      </c>
      <c r="IQ18" s="55">
        <f>3700+2800</f>
        <v>6500</v>
      </c>
      <c r="IR18" s="55"/>
      <c r="IS18" s="55">
        <f>1900+3200</f>
        <v>5100</v>
      </c>
      <c r="IT18" s="55">
        <f>3000+2700</f>
        <v>5700</v>
      </c>
      <c r="IU18" s="55">
        <f>3600+2400</f>
        <v>6000</v>
      </c>
      <c r="IV18" s="55">
        <f>4000+2000</f>
        <v>6000</v>
      </c>
      <c r="IW18" s="55">
        <v>6100</v>
      </c>
      <c r="IX18" s="55">
        <f>4100+1700</f>
        <v>5800</v>
      </c>
      <c r="IY18" s="55"/>
      <c r="IZ18" s="55">
        <f>1600+4800</f>
        <v>6400</v>
      </c>
      <c r="JA18" s="55">
        <v>4800</v>
      </c>
      <c r="JB18" s="55">
        <f>2000+5200</f>
        <v>7200</v>
      </c>
      <c r="JC18" s="55">
        <v>3200</v>
      </c>
      <c r="JD18" s="55">
        <f>3700+3600</f>
        <v>7300</v>
      </c>
      <c r="JE18" s="55">
        <v>6900</v>
      </c>
      <c r="JF18" s="55"/>
      <c r="JG18" s="55">
        <v>8700</v>
      </c>
      <c r="JH18" s="55">
        <v>5900</v>
      </c>
      <c r="JI18" s="55">
        <v>4800</v>
      </c>
      <c r="JJ18" s="55">
        <f>1200+4300</f>
        <v>5500</v>
      </c>
      <c r="JK18" s="55">
        <f>3000+1700</f>
        <v>4700</v>
      </c>
      <c r="JL18" s="55">
        <v>4800</v>
      </c>
      <c r="JM18" s="55"/>
      <c r="JN18" s="55">
        <v>7200</v>
      </c>
      <c r="JO18" s="55">
        <f>2700+3000</f>
        <v>5700</v>
      </c>
      <c r="JP18" s="55">
        <f>3600+2400</f>
        <v>6000</v>
      </c>
      <c r="JQ18" s="55">
        <v>6000</v>
      </c>
      <c r="JR18" s="55">
        <f>3600+2400</f>
        <v>6000</v>
      </c>
      <c r="JS18" s="55">
        <v>6000</v>
      </c>
      <c r="JT18" s="55"/>
      <c r="JU18" s="55">
        <v>5800</v>
      </c>
      <c r="JV18" s="55">
        <f>4100+1900</f>
        <v>6000</v>
      </c>
      <c r="JW18" s="55">
        <v>5200</v>
      </c>
      <c r="JX18" s="55">
        <v>3600</v>
      </c>
      <c r="JY18" s="55">
        <f>2800+4700</f>
        <v>7500</v>
      </c>
      <c r="JZ18" s="55">
        <v>5300</v>
      </c>
      <c r="KA18" s="55"/>
      <c r="KB18" s="55">
        <v>6000</v>
      </c>
      <c r="KC18" s="55">
        <f>1200+4800</f>
        <v>6000</v>
      </c>
      <c r="KD18" s="55">
        <v>5500</v>
      </c>
      <c r="KE18" s="55">
        <v>0</v>
      </c>
      <c r="KF18" s="55">
        <v>6000</v>
      </c>
      <c r="KG18" s="55">
        <v>7200</v>
      </c>
      <c r="KH18" s="55"/>
      <c r="KI18" s="55">
        <v>9600</v>
      </c>
      <c r="KJ18" s="55">
        <v>7200</v>
      </c>
      <c r="KK18" s="55">
        <v>9600</v>
      </c>
      <c r="KL18" s="55">
        <v>7200</v>
      </c>
      <c r="KM18" s="55">
        <v>7400</v>
      </c>
      <c r="KN18" s="55">
        <f>1600+3100</f>
        <v>4700</v>
      </c>
      <c r="KO18" s="55"/>
      <c r="KP18" s="55">
        <f>2000+3000</f>
        <v>5000</v>
      </c>
      <c r="KQ18" s="55">
        <v>6000</v>
      </c>
      <c r="KR18" s="55">
        <v>6000</v>
      </c>
      <c r="KS18" s="55">
        <f>2400+3600</f>
        <v>6000</v>
      </c>
      <c r="KT18" s="55">
        <v>4800</v>
      </c>
      <c r="KU18" s="55">
        <f>3600+4500</f>
        <v>8100</v>
      </c>
      <c r="KV18" s="55"/>
      <c r="KW18" s="55">
        <f>1800+4400</f>
        <v>6200</v>
      </c>
      <c r="KX18" s="55">
        <f>3500+2600</f>
        <v>6100</v>
      </c>
      <c r="KY18" s="55">
        <f>3000+2800</f>
        <v>5800</v>
      </c>
      <c r="KZ18" s="55">
        <f>1200+3600</f>
        <v>4800</v>
      </c>
      <c r="LA18" s="55">
        <f>3000+3000</f>
        <v>6000</v>
      </c>
      <c r="LB18" s="55">
        <v>6000</v>
      </c>
      <c r="LC18" s="55"/>
      <c r="LD18" s="55">
        <f>3600+1900</f>
        <v>5500</v>
      </c>
      <c r="LE18" s="55">
        <v>4800</v>
      </c>
      <c r="LF18" s="55">
        <v>6300</v>
      </c>
      <c r="LG18" s="55">
        <v>4800</v>
      </c>
      <c r="LH18" s="55">
        <v>5400</v>
      </c>
      <c r="LI18" s="55">
        <v>4800</v>
      </c>
      <c r="LJ18" s="55"/>
      <c r="LK18" s="55">
        <v>4400</v>
      </c>
      <c r="LL18" s="55">
        <f>1200+3000</f>
        <v>4200</v>
      </c>
      <c r="LM18" s="55">
        <v>4800</v>
      </c>
      <c r="LN18" s="55">
        <f>1600+3200</f>
        <v>4800</v>
      </c>
      <c r="LO18" s="55">
        <v>6200</v>
      </c>
      <c r="LP18" s="55">
        <v>5400</v>
      </c>
      <c r="LQ18" s="55"/>
      <c r="LR18" s="55">
        <v>3400</v>
      </c>
      <c r="LS18" s="55">
        <f>3800+2200</f>
        <v>6000</v>
      </c>
      <c r="LT18" s="55">
        <v>4000</v>
      </c>
      <c r="LU18" s="55"/>
      <c r="LV18" s="55">
        <f>5700+2000</f>
        <v>7700</v>
      </c>
      <c r="LW18" s="55">
        <v>6000</v>
      </c>
      <c r="LX18" s="55"/>
      <c r="LY18" s="55">
        <f>2400+3000</f>
        <v>5400</v>
      </c>
      <c r="LZ18" s="55">
        <v>5400</v>
      </c>
      <c r="MA18" s="55">
        <f>3200+2000</f>
        <v>5200</v>
      </c>
      <c r="MB18" s="55">
        <v>3800</v>
      </c>
      <c r="MC18" s="55">
        <f>2100+3000</f>
        <v>5100</v>
      </c>
      <c r="MD18" s="55">
        <v>2600</v>
      </c>
      <c r="ME18" s="55"/>
      <c r="MF18" s="55">
        <v>3000</v>
      </c>
      <c r="MG18" s="55">
        <v>5200</v>
      </c>
      <c r="MH18" s="55">
        <v>4800</v>
      </c>
      <c r="MI18" s="55">
        <v>6000</v>
      </c>
      <c r="MJ18" s="55">
        <v>4000</v>
      </c>
      <c r="MK18" s="55">
        <f>2000+3800</f>
        <v>5800</v>
      </c>
      <c r="ML18" s="55"/>
      <c r="MM18" s="55">
        <f>2000+4000</f>
        <v>6000</v>
      </c>
      <c r="MN18" s="55">
        <f>3800+1600</f>
        <v>5400</v>
      </c>
      <c r="MO18" s="55">
        <v>4460</v>
      </c>
      <c r="MP18" s="55">
        <f>2642+455</f>
        <v>3097</v>
      </c>
      <c r="MQ18" s="55">
        <v>0</v>
      </c>
      <c r="MR18" s="55"/>
      <c r="MS18" s="55">
        <v>4300</v>
      </c>
      <c r="MT18" s="55">
        <v>2000</v>
      </c>
      <c r="MU18" s="55">
        <v>6000</v>
      </c>
      <c r="MV18" s="55">
        <v>6000</v>
      </c>
      <c r="MW18" s="55">
        <v>6000</v>
      </c>
      <c r="MX18" s="55">
        <v>6000</v>
      </c>
      <c r="MY18" s="55">
        <f>5800+2200</f>
        <v>8000</v>
      </c>
      <c r="MZ18" s="55"/>
      <c r="NA18" s="55">
        <v>2400</v>
      </c>
      <c r="NB18" s="55">
        <v>5000</v>
      </c>
      <c r="NC18" s="55">
        <v>6000</v>
      </c>
      <c r="ND18" s="55">
        <f>3600+1800</f>
        <v>5400</v>
      </c>
      <c r="NE18" s="55">
        <f>2000+4000</f>
        <v>6000</v>
      </c>
      <c r="NF18" s="55">
        <f>1800+4200</f>
        <v>6000</v>
      </c>
      <c r="NG18" s="55">
        <v>4400</v>
      </c>
      <c r="NH18" s="55">
        <v>3400</v>
      </c>
      <c r="NI18" s="55">
        <f>2400+1600</f>
        <v>4000</v>
      </c>
      <c r="NJ18" s="55">
        <v>5000</v>
      </c>
      <c r="NK18" s="55">
        <v>2200</v>
      </c>
      <c r="NL18" s="55"/>
      <c r="NM18" s="55"/>
      <c r="NN18" s="55"/>
      <c r="NO18" s="55"/>
      <c r="NP18" s="55"/>
      <c r="NQ18" s="55"/>
      <c r="NR18" s="55"/>
      <c r="NS18" s="55"/>
      <c r="NT18" s="55"/>
      <c r="NU18" s="55"/>
      <c r="NV18" s="55"/>
      <c r="NW18" s="55"/>
      <c r="NX18" s="55"/>
      <c r="NY18" s="55">
        <v>6200</v>
      </c>
      <c r="NZ18" s="55">
        <v>8900</v>
      </c>
      <c r="OA18" s="55">
        <v>1700</v>
      </c>
      <c r="OB18" s="55"/>
      <c r="OC18" s="55"/>
      <c r="OD18" s="55"/>
      <c r="OE18" s="55">
        <v>1500</v>
      </c>
      <c r="OF18" s="55"/>
      <c r="OG18" s="55"/>
      <c r="OH18" s="55"/>
      <c r="OI18" s="55"/>
      <c r="OJ18" s="55"/>
      <c r="OK18" s="55">
        <v>1400</v>
      </c>
      <c r="OL18" s="55">
        <v>3000</v>
      </c>
      <c r="OM18" s="55">
        <v>6000</v>
      </c>
      <c r="ON18" s="55">
        <v>2400</v>
      </c>
      <c r="OO18" s="55">
        <v>6600</v>
      </c>
      <c r="OP18" s="55"/>
      <c r="OQ18" s="55">
        <v>4600</v>
      </c>
      <c r="OR18" s="55">
        <v>1500</v>
      </c>
      <c r="OS18" s="55">
        <v>2000</v>
      </c>
      <c r="OT18" s="55">
        <v>3200</v>
      </c>
      <c r="OU18" s="55">
        <v>2600</v>
      </c>
      <c r="OV18" s="55">
        <v>3300</v>
      </c>
      <c r="OW18" s="55"/>
      <c r="OX18" s="55">
        <v>5000</v>
      </c>
      <c r="OY18" s="55">
        <v>4000</v>
      </c>
      <c r="OZ18" s="55">
        <v>3000</v>
      </c>
      <c r="PA18" s="55">
        <v>3800</v>
      </c>
      <c r="PB18" s="55">
        <v>2400</v>
      </c>
      <c r="PC18" s="55">
        <v>2000</v>
      </c>
      <c r="PD18" s="55">
        <v>2900</v>
      </c>
      <c r="PE18" s="55">
        <v>1200</v>
      </c>
      <c r="PF18" s="55">
        <v>4800</v>
      </c>
      <c r="PG18" s="55">
        <v>3600</v>
      </c>
      <c r="PH18" s="55">
        <v>1700</v>
      </c>
      <c r="PI18" s="55"/>
      <c r="PJ18" s="55"/>
      <c r="PK18" s="55"/>
      <c r="PL18" s="55"/>
      <c r="PM18" s="55"/>
      <c r="PN18" s="55"/>
      <c r="PO18" s="55"/>
      <c r="PP18" s="55">
        <v>1500</v>
      </c>
      <c r="PQ18" s="55">
        <v>2200</v>
      </c>
      <c r="PR18" s="55"/>
      <c r="PS18" s="55">
        <v>400</v>
      </c>
      <c r="PT18" s="55">
        <v>1800</v>
      </c>
      <c r="PU18" s="55">
        <v>1100</v>
      </c>
      <c r="PV18" s="55">
        <v>1000</v>
      </c>
      <c r="PW18" s="55">
        <v>1400</v>
      </c>
      <c r="PX18" s="55">
        <v>1400</v>
      </c>
      <c r="PY18" s="55"/>
      <c r="PZ18" s="55">
        <v>900</v>
      </c>
      <c r="QA18" s="55">
        <v>1400</v>
      </c>
      <c r="QB18" s="55">
        <v>1300</v>
      </c>
      <c r="QC18" s="55"/>
      <c r="QD18" s="55"/>
      <c r="QE18" s="55"/>
      <c r="QF18" s="55"/>
    </row>
    <row r="19" spans="1:448" ht="18.75" customHeight="1">
      <c r="A19" s="253"/>
      <c r="B19" s="259"/>
      <c r="C19" s="59" t="s">
        <v>63</v>
      </c>
      <c r="D19" s="60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61"/>
      <c r="CL19" s="61"/>
      <c r="CM19" s="61"/>
      <c r="CN19" s="61"/>
      <c r="CO19" s="61"/>
      <c r="CP19" s="61"/>
      <c r="CQ19" s="61"/>
      <c r="CR19" s="61"/>
      <c r="CS19" s="61"/>
      <c r="CT19" s="61"/>
      <c r="CU19" s="61"/>
      <c r="CV19" s="61">
        <v>830</v>
      </c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  <c r="DK19" s="61"/>
      <c r="DL19" s="61"/>
      <c r="DM19" s="61"/>
      <c r="DN19" s="61"/>
      <c r="DO19" s="61"/>
      <c r="DP19" s="61"/>
      <c r="DQ19" s="61"/>
      <c r="DR19" s="61"/>
      <c r="DS19" s="61"/>
      <c r="DT19" s="61"/>
      <c r="DU19" s="61"/>
      <c r="DV19" s="61"/>
      <c r="DW19" s="61"/>
      <c r="DX19" s="61"/>
      <c r="DY19" s="61"/>
      <c r="DZ19" s="61"/>
      <c r="EA19" s="61"/>
      <c r="EB19" s="61"/>
      <c r="EC19" s="61"/>
      <c r="ED19" s="61"/>
      <c r="EE19" s="61"/>
      <c r="EF19" s="61"/>
      <c r="EG19" s="61"/>
      <c r="EH19" s="61"/>
      <c r="EI19" s="61"/>
      <c r="EJ19" s="61"/>
      <c r="EK19" s="61"/>
      <c r="EL19" s="61"/>
      <c r="EM19" s="61"/>
      <c r="EN19" s="61"/>
      <c r="EO19" s="61"/>
      <c r="EP19" s="61"/>
      <c r="EQ19" s="61"/>
      <c r="ER19" s="61"/>
      <c r="ES19" s="61"/>
      <c r="ET19" s="61"/>
      <c r="EU19" s="61"/>
      <c r="EV19" s="61"/>
      <c r="EW19" s="61"/>
      <c r="EX19" s="61"/>
      <c r="EY19" s="61"/>
      <c r="EZ19" s="61"/>
      <c r="FA19" s="61"/>
      <c r="FB19" s="61"/>
      <c r="FC19" s="61"/>
      <c r="FD19" s="61"/>
      <c r="FE19" s="61"/>
      <c r="FF19" s="61"/>
      <c r="FG19" s="61"/>
      <c r="FH19" s="106"/>
      <c r="FI19" s="61"/>
      <c r="FJ19" s="61"/>
      <c r="FK19" s="61"/>
      <c r="FL19" s="61"/>
      <c r="FM19" s="61"/>
      <c r="FN19" s="61"/>
      <c r="FO19" s="106"/>
      <c r="FP19" s="61"/>
      <c r="FQ19" s="61"/>
      <c r="FR19" s="61"/>
      <c r="FS19" s="61"/>
      <c r="FT19" s="61"/>
      <c r="FU19" s="61"/>
      <c r="FV19" s="106"/>
      <c r="FW19" s="61"/>
      <c r="FX19" s="61"/>
      <c r="FY19" s="61"/>
      <c r="FZ19" s="61"/>
      <c r="GA19" s="61">
        <f>504+459+504</f>
        <v>1467</v>
      </c>
      <c r="GB19" s="61"/>
      <c r="GC19" s="106"/>
      <c r="GD19" s="61"/>
      <c r="GE19" s="61"/>
      <c r="GF19" s="61"/>
      <c r="GG19" s="61"/>
      <c r="GH19" s="61"/>
      <c r="GI19" s="61"/>
      <c r="GJ19" s="106"/>
      <c r="GK19" s="61"/>
      <c r="GL19" s="61"/>
      <c r="GM19" s="61"/>
      <c r="GN19" s="61"/>
      <c r="GO19" s="61"/>
      <c r="GP19" s="61"/>
      <c r="GQ19" s="106"/>
      <c r="GR19" s="61"/>
      <c r="GS19" s="61">
        <v>773</v>
      </c>
      <c r="GT19" s="61"/>
      <c r="GU19" s="61"/>
      <c r="GV19" s="61"/>
      <c r="GW19" s="61"/>
      <c r="GX19" s="106"/>
      <c r="GY19" s="61"/>
      <c r="GZ19" s="61"/>
      <c r="HA19" s="61"/>
      <c r="HB19" s="61"/>
      <c r="HC19" s="61"/>
      <c r="HD19" s="61"/>
      <c r="HE19" s="106"/>
      <c r="HF19" s="61"/>
      <c r="HG19" s="61"/>
      <c r="HH19" s="61"/>
      <c r="HI19" s="61"/>
      <c r="HJ19" s="61"/>
      <c r="HK19" s="61"/>
      <c r="HL19" s="106"/>
      <c r="HM19" s="61"/>
      <c r="HN19" s="61"/>
      <c r="HO19" s="61"/>
      <c r="HP19" s="61"/>
      <c r="HQ19" s="61"/>
      <c r="HR19" s="61"/>
      <c r="HS19" s="106"/>
      <c r="HT19" s="61"/>
      <c r="HU19" s="61"/>
      <c r="HV19" s="61">
        <f>178+255</f>
        <v>433</v>
      </c>
      <c r="HW19" s="61"/>
      <c r="HX19" s="61"/>
      <c r="HY19" s="61"/>
      <c r="HZ19" s="106"/>
      <c r="IA19" s="61"/>
      <c r="IB19" s="61"/>
      <c r="IC19" s="61"/>
      <c r="ID19" s="61"/>
      <c r="IE19" s="61"/>
      <c r="IF19" s="61"/>
      <c r="IG19" s="106"/>
      <c r="IH19" s="61"/>
      <c r="II19" s="61"/>
      <c r="IJ19" s="61"/>
      <c r="IK19" s="61"/>
      <c r="IL19" s="61"/>
      <c r="IM19" s="61"/>
      <c r="IN19" s="106"/>
      <c r="IO19" s="61"/>
      <c r="IP19" s="61"/>
      <c r="IQ19" s="61"/>
      <c r="IR19" s="61"/>
      <c r="IS19" s="61"/>
      <c r="IT19" s="61"/>
      <c r="IU19" s="106"/>
      <c r="IV19" s="61"/>
      <c r="IW19" s="61"/>
      <c r="IX19" s="61"/>
      <c r="IY19" s="61"/>
      <c r="IZ19" s="61"/>
      <c r="JA19" s="61"/>
      <c r="JB19" s="106"/>
      <c r="JC19" s="61"/>
      <c r="JD19" s="61"/>
      <c r="JE19" s="61"/>
      <c r="JF19" s="61"/>
      <c r="JG19" s="61"/>
      <c r="JH19" s="61"/>
      <c r="JI19" s="106"/>
      <c r="JJ19" s="61">
        <v>1030</v>
      </c>
      <c r="JK19" s="61"/>
      <c r="JL19" s="61"/>
      <c r="JM19" s="61"/>
      <c r="JN19" s="61"/>
      <c r="JO19" s="61"/>
      <c r="JP19" s="106"/>
      <c r="JQ19" s="61"/>
      <c r="JR19" s="61"/>
      <c r="JS19" s="61"/>
      <c r="JT19" s="61"/>
      <c r="JU19" s="61"/>
      <c r="JV19" s="61"/>
      <c r="JW19" s="106"/>
      <c r="JX19" s="61"/>
      <c r="JY19" s="61"/>
      <c r="JZ19" s="61"/>
      <c r="KA19" s="61"/>
      <c r="KB19" s="61"/>
      <c r="KC19" s="61"/>
      <c r="KD19" s="106"/>
      <c r="KE19" s="61"/>
      <c r="KF19" s="61"/>
      <c r="KG19" s="61"/>
      <c r="KH19" s="61"/>
      <c r="KI19" s="61"/>
      <c r="KJ19" s="61"/>
      <c r="KK19" s="106"/>
      <c r="KL19" s="61"/>
      <c r="KM19" s="61"/>
      <c r="KN19" s="61"/>
      <c r="KO19" s="61"/>
      <c r="KP19" s="61"/>
      <c r="KQ19" s="61"/>
      <c r="KR19" s="106"/>
      <c r="KS19" s="61"/>
      <c r="KT19" s="61"/>
      <c r="KU19" s="61"/>
      <c r="KV19" s="61"/>
      <c r="KW19" s="61"/>
      <c r="KX19" s="61"/>
      <c r="KY19" s="106"/>
      <c r="KZ19" s="61"/>
      <c r="LA19" s="61"/>
      <c r="LB19" s="61"/>
      <c r="LC19" s="61"/>
      <c r="LD19" s="61"/>
      <c r="LE19" s="61"/>
      <c r="LF19" s="106"/>
      <c r="LG19" s="61"/>
      <c r="LH19" s="61"/>
      <c r="LI19" s="61"/>
      <c r="LJ19" s="61"/>
      <c r="LK19" s="61"/>
      <c r="LL19" s="61"/>
      <c r="LM19" s="106">
        <v>326</v>
      </c>
      <c r="LN19" s="61"/>
      <c r="LO19" s="61"/>
      <c r="LP19" s="61"/>
      <c r="LQ19" s="61"/>
      <c r="LR19" s="61"/>
      <c r="LS19" s="61"/>
      <c r="LT19" s="106"/>
      <c r="LU19" s="61"/>
      <c r="LV19" s="61"/>
      <c r="LW19" s="61"/>
      <c r="LX19" s="61"/>
      <c r="LY19" s="61"/>
      <c r="LZ19" s="61"/>
      <c r="MA19" s="106"/>
      <c r="MB19" s="61"/>
      <c r="MC19" s="61"/>
      <c r="MD19" s="61"/>
      <c r="ME19" s="61"/>
      <c r="MF19" s="61"/>
      <c r="MG19" s="61"/>
      <c r="MH19" s="106"/>
      <c r="MI19" s="61"/>
      <c r="MJ19" s="61"/>
      <c r="MK19" s="61"/>
      <c r="ML19" s="61"/>
      <c r="MM19" s="61"/>
      <c r="MN19" s="61"/>
      <c r="MO19" s="61">
        <v>1898</v>
      </c>
      <c r="MP19" s="61">
        <f>836+2794</f>
        <v>3630</v>
      </c>
      <c r="MQ19" s="61">
        <v>398</v>
      </c>
      <c r="MR19" s="61"/>
      <c r="MS19" s="61"/>
      <c r="MT19" s="61">
        <v>5040</v>
      </c>
      <c r="MU19" s="61"/>
      <c r="MV19" s="61"/>
      <c r="MW19" s="61"/>
      <c r="MX19" s="133">
        <v>504</v>
      </c>
      <c r="MY19" s="61"/>
      <c r="MZ19" s="61"/>
      <c r="NA19" s="61"/>
      <c r="NB19" s="61"/>
      <c r="NC19" s="61"/>
      <c r="ND19" s="61"/>
      <c r="NE19" s="134"/>
      <c r="NF19" s="61"/>
      <c r="NG19" s="61"/>
      <c r="NH19" s="61"/>
      <c r="NI19" s="61"/>
      <c r="NJ19" s="61"/>
      <c r="NK19" s="61"/>
      <c r="NL19" s="134"/>
      <c r="NM19" s="61"/>
      <c r="NN19" s="61"/>
      <c r="NO19" s="61"/>
      <c r="NP19" s="61"/>
      <c r="NQ19" s="61"/>
      <c r="NR19" s="61"/>
      <c r="NS19" s="134"/>
      <c r="NT19" s="61"/>
      <c r="NU19" s="61"/>
      <c r="NV19" s="61"/>
      <c r="NW19" s="61"/>
      <c r="NX19" s="61"/>
      <c r="NY19" s="61"/>
      <c r="NZ19" s="134"/>
      <c r="OA19" s="61"/>
      <c r="OB19" s="61"/>
      <c r="OC19" s="61">
        <v>1933</v>
      </c>
      <c r="OD19" s="61">
        <v>1175</v>
      </c>
      <c r="OE19" s="61"/>
      <c r="OF19" s="61"/>
      <c r="OG19" s="134">
        <v>4046</v>
      </c>
      <c r="OH19" s="61"/>
      <c r="OI19" s="61"/>
      <c r="OJ19" s="61"/>
      <c r="OK19" s="61"/>
      <c r="OL19" s="61"/>
      <c r="OM19" s="61"/>
      <c r="ON19" s="134"/>
      <c r="OO19" s="61"/>
      <c r="OP19" s="61"/>
      <c r="OQ19" s="61"/>
      <c r="OR19" s="61"/>
      <c r="OS19" s="61"/>
      <c r="OT19" s="61"/>
      <c r="OU19" s="134"/>
      <c r="OV19" s="61"/>
      <c r="OW19" s="61"/>
      <c r="OX19" s="61"/>
      <c r="OY19" s="61"/>
      <c r="OZ19" s="61">
        <v>504</v>
      </c>
      <c r="PA19" s="61"/>
      <c r="PB19" s="134"/>
      <c r="PC19" s="61"/>
      <c r="PD19" s="61"/>
      <c r="PE19" s="61"/>
      <c r="PF19" s="61"/>
      <c r="PG19" s="61">
        <v>1008</v>
      </c>
      <c r="PH19" s="61"/>
      <c r="PI19" s="134"/>
      <c r="PJ19" s="61"/>
      <c r="PK19" s="61"/>
      <c r="PL19" s="61"/>
      <c r="PM19" s="61"/>
      <c r="PN19" s="61">
        <v>1008</v>
      </c>
      <c r="PO19" s="209">
        <v>340</v>
      </c>
      <c r="PP19" s="134"/>
      <c r="PQ19" s="61"/>
      <c r="PR19" s="61"/>
      <c r="PS19" s="61"/>
      <c r="PT19" s="61"/>
      <c r="PU19" s="61"/>
      <c r="PV19" s="61"/>
      <c r="PW19" s="134"/>
      <c r="PX19" s="61"/>
      <c r="PY19" s="61"/>
      <c r="PZ19" s="209">
        <v>427</v>
      </c>
      <c r="QA19" s="61"/>
      <c r="QB19" s="61"/>
      <c r="QC19" s="61"/>
      <c r="QD19" s="134"/>
      <c r="QE19" s="61"/>
      <c r="QF19" s="61"/>
    </row>
    <row r="20" spans="1:448" ht="18.75" customHeight="1" thickBot="1">
      <c r="A20" s="254"/>
      <c r="B20" s="260"/>
      <c r="C20" s="62" t="s">
        <v>64</v>
      </c>
      <c r="D20" s="63"/>
      <c r="E20" s="64">
        <f>+D15+E16-E18-E19</f>
        <v>0</v>
      </c>
      <c r="F20" s="64">
        <f t="shared" ref="F20:AK20" si="50">+E20+F16-F18-F19</f>
        <v>0</v>
      </c>
      <c r="G20" s="64">
        <f t="shared" si="50"/>
        <v>0</v>
      </c>
      <c r="H20" s="64">
        <f t="shared" si="50"/>
        <v>0</v>
      </c>
      <c r="I20" s="64">
        <f t="shared" si="50"/>
        <v>0</v>
      </c>
      <c r="J20" s="64">
        <f t="shared" si="50"/>
        <v>0</v>
      </c>
      <c r="K20" s="64">
        <f t="shared" si="50"/>
        <v>4625</v>
      </c>
      <c r="L20" s="64">
        <f t="shared" si="50"/>
        <v>4625</v>
      </c>
      <c r="M20" s="64">
        <f t="shared" si="50"/>
        <v>4625</v>
      </c>
      <c r="N20" s="64">
        <f t="shared" si="50"/>
        <v>4625</v>
      </c>
      <c r="O20" s="64">
        <f t="shared" si="50"/>
        <v>4625</v>
      </c>
      <c r="P20" s="64">
        <f t="shared" si="50"/>
        <v>11125</v>
      </c>
      <c r="Q20" s="64">
        <f t="shared" si="50"/>
        <v>11125</v>
      </c>
      <c r="R20" s="64">
        <f t="shared" si="50"/>
        <v>12718</v>
      </c>
      <c r="S20" s="64">
        <f t="shared" si="50"/>
        <v>12136</v>
      </c>
      <c r="T20" s="64">
        <f t="shared" si="50"/>
        <v>13266</v>
      </c>
      <c r="U20" s="64">
        <f t="shared" si="50"/>
        <v>13266</v>
      </c>
      <c r="V20" s="64">
        <f t="shared" si="50"/>
        <v>12876</v>
      </c>
      <c r="W20" s="64">
        <f t="shared" si="50"/>
        <v>13187</v>
      </c>
      <c r="X20" s="64">
        <f t="shared" si="50"/>
        <v>8658</v>
      </c>
      <c r="Y20" s="64">
        <f t="shared" si="50"/>
        <v>8034</v>
      </c>
      <c r="Z20" s="64">
        <f t="shared" si="50"/>
        <v>8696</v>
      </c>
      <c r="AA20" s="64">
        <f t="shared" si="50"/>
        <v>5996</v>
      </c>
      <c r="AB20" s="64">
        <f t="shared" si="50"/>
        <v>5996</v>
      </c>
      <c r="AC20" s="64">
        <f t="shared" si="50"/>
        <v>6920</v>
      </c>
      <c r="AD20" s="64">
        <f t="shared" si="50"/>
        <v>7084</v>
      </c>
      <c r="AE20" s="64">
        <f t="shared" si="50"/>
        <v>5603</v>
      </c>
      <c r="AF20" s="64">
        <f t="shared" si="50"/>
        <v>5603</v>
      </c>
      <c r="AG20" s="64">
        <f t="shared" si="50"/>
        <v>6927</v>
      </c>
      <c r="AH20" s="64">
        <f t="shared" si="50"/>
        <v>6927</v>
      </c>
      <c r="AI20" s="64">
        <f t="shared" si="50"/>
        <v>6927</v>
      </c>
      <c r="AJ20" s="64">
        <f t="shared" si="50"/>
        <v>9754</v>
      </c>
      <c r="AK20" s="64">
        <f t="shared" si="50"/>
        <v>9754</v>
      </c>
      <c r="AL20" s="64">
        <f t="shared" ref="AL20:BQ20" si="51">+AK20+AL16-AL18-AL19</f>
        <v>9754</v>
      </c>
      <c r="AM20" s="64">
        <f t="shared" si="51"/>
        <v>6706</v>
      </c>
      <c r="AN20" s="64">
        <f t="shared" si="51"/>
        <v>6940</v>
      </c>
      <c r="AO20" s="64">
        <f t="shared" si="51"/>
        <v>6940</v>
      </c>
      <c r="AP20" s="64">
        <f t="shared" si="51"/>
        <v>6940</v>
      </c>
      <c r="AQ20" s="64">
        <f t="shared" si="51"/>
        <v>9699</v>
      </c>
      <c r="AR20" s="64">
        <f t="shared" si="51"/>
        <v>9319</v>
      </c>
      <c r="AS20" s="64">
        <f t="shared" si="51"/>
        <v>8641</v>
      </c>
      <c r="AT20" s="64">
        <f t="shared" si="51"/>
        <v>6521</v>
      </c>
      <c r="AU20" s="64">
        <f t="shared" si="51"/>
        <v>6521</v>
      </c>
      <c r="AV20" s="64">
        <f t="shared" si="51"/>
        <v>7155</v>
      </c>
      <c r="AW20" s="64">
        <f t="shared" si="51"/>
        <v>7155</v>
      </c>
      <c r="AX20" s="64">
        <f t="shared" si="51"/>
        <v>6693</v>
      </c>
      <c r="AY20" s="64">
        <f t="shared" si="51"/>
        <v>6569</v>
      </c>
      <c r="AZ20" s="64">
        <f t="shared" si="51"/>
        <v>5547</v>
      </c>
      <c r="BA20" s="64">
        <f t="shared" si="51"/>
        <v>7668</v>
      </c>
      <c r="BB20" s="64">
        <f t="shared" si="51"/>
        <v>7668</v>
      </c>
      <c r="BC20" s="64">
        <f t="shared" si="51"/>
        <v>7700</v>
      </c>
      <c r="BD20" s="64">
        <f t="shared" si="51"/>
        <v>7700</v>
      </c>
      <c r="BE20" s="64">
        <f t="shared" si="51"/>
        <v>12668</v>
      </c>
      <c r="BF20" s="64">
        <f t="shared" si="51"/>
        <v>12668</v>
      </c>
      <c r="BG20" s="64">
        <f t="shared" si="51"/>
        <v>13377</v>
      </c>
      <c r="BH20" s="64">
        <f t="shared" si="51"/>
        <v>15765</v>
      </c>
      <c r="BI20" s="64">
        <f t="shared" si="51"/>
        <v>14431</v>
      </c>
      <c r="BJ20" s="64">
        <f t="shared" si="51"/>
        <v>14205</v>
      </c>
      <c r="BK20" s="64">
        <f t="shared" si="51"/>
        <v>14205</v>
      </c>
      <c r="BL20" s="64">
        <f t="shared" si="51"/>
        <v>14205</v>
      </c>
      <c r="BM20" s="64">
        <f t="shared" si="51"/>
        <v>18882</v>
      </c>
      <c r="BN20" s="64">
        <f t="shared" si="51"/>
        <v>17171</v>
      </c>
      <c r="BO20" s="64">
        <f t="shared" si="51"/>
        <v>19191</v>
      </c>
      <c r="BP20" s="64">
        <f t="shared" si="51"/>
        <v>18612</v>
      </c>
      <c r="BQ20" s="64">
        <f t="shared" si="51"/>
        <v>20245</v>
      </c>
      <c r="BR20" s="64">
        <f t="shared" ref="BR20:CW20" si="52">+BQ20+BR16-BR18-BR19</f>
        <v>20245</v>
      </c>
      <c r="BS20" s="64">
        <f t="shared" si="52"/>
        <v>16626</v>
      </c>
      <c r="BT20" s="64">
        <f t="shared" si="52"/>
        <v>13158</v>
      </c>
      <c r="BU20" s="64">
        <f t="shared" si="52"/>
        <v>12092</v>
      </c>
      <c r="BV20" s="64">
        <f t="shared" si="52"/>
        <v>12384</v>
      </c>
      <c r="BW20" s="64">
        <f t="shared" si="52"/>
        <v>11426</v>
      </c>
      <c r="BX20" s="64">
        <f t="shared" si="52"/>
        <v>12674</v>
      </c>
      <c r="BY20" s="64">
        <f t="shared" si="52"/>
        <v>12674</v>
      </c>
      <c r="BZ20" s="64">
        <f t="shared" si="52"/>
        <v>17934</v>
      </c>
      <c r="CA20" s="64">
        <f t="shared" si="52"/>
        <v>17491</v>
      </c>
      <c r="CB20" s="64">
        <f t="shared" si="52"/>
        <v>20533</v>
      </c>
      <c r="CC20" s="64">
        <f t="shared" si="52"/>
        <v>24406</v>
      </c>
      <c r="CD20" s="64">
        <f t="shared" si="52"/>
        <v>21622</v>
      </c>
      <c r="CE20" s="64">
        <f t="shared" si="52"/>
        <v>17816</v>
      </c>
      <c r="CF20" s="64">
        <f t="shared" si="52"/>
        <v>17816</v>
      </c>
      <c r="CG20" s="64">
        <f t="shared" si="52"/>
        <v>24395</v>
      </c>
      <c r="CH20" s="64">
        <f t="shared" si="52"/>
        <v>24395</v>
      </c>
      <c r="CI20" s="64">
        <f t="shared" si="52"/>
        <v>24395</v>
      </c>
      <c r="CJ20" s="64">
        <f t="shared" si="52"/>
        <v>24395</v>
      </c>
      <c r="CK20" s="64">
        <f t="shared" si="52"/>
        <v>21718</v>
      </c>
      <c r="CL20" s="64">
        <f t="shared" si="52"/>
        <v>20682</v>
      </c>
      <c r="CM20" s="64">
        <f t="shared" si="52"/>
        <v>20682</v>
      </c>
      <c r="CN20" s="64">
        <f t="shared" si="52"/>
        <v>17532</v>
      </c>
      <c r="CO20" s="64">
        <f t="shared" si="52"/>
        <v>16543</v>
      </c>
      <c r="CP20" s="64">
        <f t="shared" si="52"/>
        <v>16543</v>
      </c>
      <c r="CQ20" s="64">
        <f t="shared" si="52"/>
        <v>16771</v>
      </c>
      <c r="CR20" s="64">
        <f t="shared" si="52"/>
        <v>17207</v>
      </c>
      <c r="CS20" s="64">
        <f t="shared" si="52"/>
        <v>16501</v>
      </c>
      <c r="CT20" s="64">
        <f t="shared" si="52"/>
        <v>16501</v>
      </c>
      <c r="CU20" s="64">
        <f t="shared" si="52"/>
        <v>13163</v>
      </c>
      <c r="CV20" s="64">
        <f t="shared" si="52"/>
        <v>8133</v>
      </c>
      <c r="CW20" s="64">
        <f t="shared" si="52"/>
        <v>11157</v>
      </c>
      <c r="CX20" s="64">
        <f t="shared" ref="CX20:DU20" si="53">+CW20+CX16-CX18-CX19</f>
        <v>8557</v>
      </c>
      <c r="CY20" s="64">
        <f t="shared" si="53"/>
        <v>11331</v>
      </c>
      <c r="CZ20" s="64">
        <f t="shared" si="53"/>
        <v>11927</v>
      </c>
      <c r="DA20" s="64">
        <f t="shared" si="53"/>
        <v>11927</v>
      </c>
      <c r="DB20" s="64">
        <f t="shared" si="53"/>
        <v>11927</v>
      </c>
      <c r="DC20" s="64">
        <f t="shared" si="53"/>
        <v>11979</v>
      </c>
      <c r="DD20" s="64">
        <f t="shared" si="53"/>
        <v>15169</v>
      </c>
      <c r="DE20" s="64">
        <f t="shared" si="53"/>
        <v>14366</v>
      </c>
      <c r="DF20" s="64">
        <f t="shared" si="53"/>
        <v>14011</v>
      </c>
      <c r="DG20" s="64">
        <f t="shared" si="53"/>
        <v>14518</v>
      </c>
      <c r="DH20" s="64">
        <f t="shared" si="53"/>
        <v>14518</v>
      </c>
      <c r="DI20" s="64">
        <f t="shared" si="53"/>
        <v>16169</v>
      </c>
      <c r="DJ20" s="64">
        <f t="shared" si="53"/>
        <v>12584</v>
      </c>
      <c r="DK20" s="64">
        <f t="shared" si="53"/>
        <v>11963</v>
      </c>
      <c r="DL20" s="64">
        <f t="shared" si="53"/>
        <v>12543</v>
      </c>
      <c r="DM20" s="64">
        <f t="shared" si="53"/>
        <v>13132</v>
      </c>
      <c r="DN20" s="64">
        <f t="shared" si="53"/>
        <v>11264</v>
      </c>
      <c r="DO20" s="64">
        <f t="shared" si="53"/>
        <v>11264</v>
      </c>
      <c r="DP20" s="64">
        <f t="shared" si="53"/>
        <v>12274</v>
      </c>
      <c r="DQ20" s="64">
        <f t="shared" si="53"/>
        <v>11634</v>
      </c>
      <c r="DR20" s="64">
        <f t="shared" si="53"/>
        <v>9846</v>
      </c>
      <c r="DS20" s="64">
        <f t="shared" si="53"/>
        <v>8976</v>
      </c>
      <c r="DT20" s="64">
        <f t="shared" si="53"/>
        <v>9636</v>
      </c>
      <c r="DU20" s="64">
        <f t="shared" si="53"/>
        <v>9836</v>
      </c>
      <c r="DV20" s="64">
        <f t="shared" ref="DV20:EC20" si="54">+DU20+DV16-DV18-DV19</f>
        <v>9836</v>
      </c>
      <c r="DW20" s="64">
        <f>+DV20+DW16-DW18-DW19</f>
        <v>9852</v>
      </c>
      <c r="DX20" s="64">
        <f>+DW20+DX16-DX18-DX19</f>
        <v>7452</v>
      </c>
      <c r="DY20" s="64">
        <f t="shared" si="54"/>
        <v>9410</v>
      </c>
      <c r="DZ20" s="64">
        <f t="shared" si="54"/>
        <v>9410</v>
      </c>
      <c r="EA20" s="64">
        <f t="shared" si="54"/>
        <v>9776</v>
      </c>
      <c r="EB20" s="64">
        <f t="shared" si="54"/>
        <v>11846</v>
      </c>
      <c r="EC20" s="64">
        <f t="shared" si="54"/>
        <v>11846</v>
      </c>
      <c r="ED20" s="64">
        <f t="shared" ref="ED20:EI20" si="55">+EC20+ED16-ED18-ED19</f>
        <v>10680</v>
      </c>
      <c r="EE20" s="64">
        <f t="shared" si="55"/>
        <v>12566</v>
      </c>
      <c r="EF20" s="64">
        <f t="shared" si="55"/>
        <v>9066</v>
      </c>
      <c r="EG20" s="64">
        <f t="shared" si="55"/>
        <v>8520</v>
      </c>
      <c r="EH20" s="64">
        <f t="shared" si="55"/>
        <v>8625</v>
      </c>
      <c r="EI20" s="64">
        <f t="shared" si="55"/>
        <v>9045</v>
      </c>
      <c r="EJ20" s="64">
        <f>+EI20+EJ16-EJ18-EJ19-3541</f>
        <v>5504</v>
      </c>
      <c r="EK20" s="64">
        <f t="shared" ref="EK20:GA20" si="56">+EJ20+EK16-EK18-EK19</f>
        <v>9472</v>
      </c>
      <c r="EL20" s="64">
        <f t="shared" si="56"/>
        <v>8576</v>
      </c>
      <c r="EM20" s="64">
        <f t="shared" si="56"/>
        <v>4176</v>
      </c>
      <c r="EN20" s="64">
        <f t="shared" si="56"/>
        <v>4193</v>
      </c>
      <c r="EO20" s="64">
        <f t="shared" si="56"/>
        <v>7519</v>
      </c>
      <c r="EP20" s="64">
        <f t="shared" si="56"/>
        <v>4703</v>
      </c>
      <c r="EQ20" s="64">
        <f t="shared" si="56"/>
        <v>4703</v>
      </c>
      <c r="ER20" s="64">
        <f t="shared" si="56"/>
        <v>6363</v>
      </c>
      <c r="ES20" s="64">
        <f t="shared" si="56"/>
        <v>7297</v>
      </c>
      <c r="ET20" s="64">
        <f t="shared" si="56"/>
        <v>6737</v>
      </c>
      <c r="EU20" s="64">
        <f t="shared" si="56"/>
        <v>6454</v>
      </c>
      <c r="EV20" s="64">
        <f t="shared" si="56"/>
        <v>6454</v>
      </c>
      <c r="EW20" s="64">
        <f t="shared" si="56"/>
        <v>7054</v>
      </c>
      <c r="EX20" s="64">
        <f t="shared" si="56"/>
        <v>7054</v>
      </c>
      <c r="EY20" s="64">
        <f t="shared" si="56"/>
        <v>8206</v>
      </c>
      <c r="EZ20" s="64">
        <f t="shared" si="56"/>
        <v>7866</v>
      </c>
      <c r="FA20" s="64">
        <f t="shared" si="56"/>
        <v>8265</v>
      </c>
      <c r="FB20" s="64">
        <f t="shared" si="56"/>
        <v>8195</v>
      </c>
      <c r="FC20" s="64">
        <f t="shared" si="56"/>
        <v>7145</v>
      </c>
      <c r="FD20" s="64">
        <f t="shared" si="56"/>
        <v>7306</v>
      </c>
      <c r="FE20" s="64">
        <f t="shared" si="56"/>
        <v>7306</v>
      </c>
      <c r="FF20" s="64">
        <f t="shared" si="56"/>
        <v>7280</v>
      </c>
      <c r="FG20" s="64">
        <f t="shared" si="56"/>
        <v>7939</v>
      </c>
      <c r="FH20" s="64">
        <f t="shared" si="56"/>
        <v>7879</v>
      </c>
      <c r="FI20" s="64">
        <f t="shared" si="56"/>
        <v>6839</v>
      </c>
      <c r="FJ20" s="64">
        <f t="shared" si="56"/>
        <v>6455</v>
      </c>
      <c r="FK20" s="64">
        <f t="shared" si="56"/>
        <v>4887</v>
      </c>
      <c r="FL20" s="64">
        <f t="shared" si="56"/>
        <v>4887</v>
      </c>
      <c r="FM20" s="64">
        <f t="shared" si="56"/>
        <v>8307</v>
      </c>
      <c r="FN20" s="64">
        <f t="shared" si="56"/>
        <v>8123</v>
      </c>
      <c r="FO20" s="64">
        <f t="shared" si="56"/>
        <v>7673</v>
      </c>
      <c r="FP20" s="64">
        <f t="shared" si="56"/>
        <v>6789</v>
      </c>
      <c r="FQ20" s="64">
        <f t="shared" si="56"/>
        <v>4589</v>
      </c>
      <c r="FR20" s="64">
        <f t="shared" si="56"/>
        <v>9711</v>
      </c>
      <c r="FS20" s="64">
        <f t="shared" si="56"/>
        <v>9711</v>
      </c>
      <c r="FT20" s="64">
        <f t="shared" si="56"/>
        <v>6151</v>
      </c>
      <c r="FU20" s="64">
        <f t="shared" si="56"/>
        <v>8661</v>
      </c>
      <c r="FV20" s="64">
        <f t="shared" si="56"/>
        <v>8301</v>
      </c>
      <c r="FW20" s="64">
        <f t="shared" si="56"/>
        <v>9049</v>
      </c>
      <c r="FX20" s="64">
        <f t="shared" si="56"/>
        <v>8632</v>
      </c>
      <c r="FY20" s="64">
        <f t="shared" si="56"/>
        <v>8581</v>
      </c>
      <c r="FZ20" s="64">
        <f t="shared" si="56"/>
        <v>8581</v>
      </c>
      <c r="GA20" s="64">
        <f t="shared" si="56"/>
        <v>7522</v>
      </c>
      <c r="GB20" s="64">
        <f t="shared" ref="GB20:GN20" si="57">+GA20+GB16-GB18-GB19</f>
        <v>7341</v>
      </c>
      <c r="GC20" s="64">
        <f t="shared" si="57"/>
        <v>7271</v>
      </c>
      <c r="GD20" s="64">
        <f t="shared" si="57"/>
        <v>8201</v>
      </c>
      <c r="GE20" s="64">
        <f t="shared" si="57"/>
        <v>6374</v>
      </c>
      <c r="GF20" s="64">
        <f t="shared" si="57"/>
        <v>5504</v>
      </c>
      <c r="GG20" s="64">
        <f t="shared" si="57"/>
        <v>5504</v>
      </c>
      <c r="GH20" s="64">
        <f t="shared" si="57"/>
        <v>8181</v>
      </c>
      <c r="GI20" s="64">
        <f t="shared" si="57"/>
        <v>6882</v>
      </c>
      <c r="GJ20" s="64">
        <f t="shared" si="57"/>
        <v>5447</v>
      </c>
      <c r="GK20" s="64">
        <f t="shared" si="57"/>
        <v>6013</v>
      </c>
      <c r="GL20" s="64">
        <f t="shared" si="57"/>
        <v>8053</v>
      </c>
      <c r="GM20" s="64">
        <f t="shared" si="57"/>
        <v>6681</v>
      </c>
      <c r="GN20" s="64">
        <f t="shared" si="57"/>
        <v>6681</v>
      </c>
      <c r="GO20" s="64">
        <f t="shared" ref="GO20:HL20" si="58">+GN20+GO16-GO18-GO19</f>
        <v>6133</v>
      </c>
      <c r="GP20" s="64">
        <f t="shared" si="58"/>
        <v>6062</v>
      </c>
      <c r="GQ20" s="64">
        <f t="shared" si="58"/>
        <v>7001</v>
      </c>
      <c r="GR20" s="64">
        <f t="shared" si="58"/>
        <v>6017</v>
      </c>
      <c r="GS20" s="64">
        <f t="shared" si="58"/>
        <v>6993</v>
      </c>
      <c r="GT20" s="64">
        <f t="shared" si="58"/>
        <v>6709</v>
      </c>
      <c r="GU20" s="64">
        <f t="shared" si="58"/>
        <v>6465</v>
      </c>
      <c r="GV20" s="64">
        <f t="shared" si="58"/>
        <v>6180</v>
      </c>
      <c r="GW20" s="64">
        <f t="shared" si="58"/>
        <v>6393</v>
      </c>
      <c r="GX20" s="64">
        <f t="shared" si="58"/>
        <v>6793</v>
      </c>
      <c r="GY20" s="64">
        <f t="shared" si="58"/>
        <v>6809</v>
      </c>
      <c r="GZ20" s="64">
        <f t="shared" si="58"/>
        <v>5942</v>
      </c>
      <c r="HA20" s="64">
        <f t="shared" si="58"/>
        <v>6252</v>
      </c>
      <c r="HB20" s="64">
        <f t="shared" si="58"/>
        <v>6252</v>
      </c>
      <c r="HC20" s="64">
        <f t="shared" si="58"/>
        <v>6252</v>
      </c>
      <c r="HD20" s="64">
        <f t="shared" si="58"/>
        <v>6252</v>
      </c>
      <c r="HE20" s="64">
        <f t="shared" si="58"/>
        <v>5514</v>
      </c>
      <c r="HF20" s="64">
        <f t="shared" si="58"/>
        <v>6289</v>
      </c>
      <c r="HG20" s="64">
        <f t="shared" si="58"/>
        <v>5197</v>
      </c>
      <c r="HH20" s="64">
        <f t="shared" si="58"/>
        <v>5713</v>
      </c>
      <c r="HI20" s="64">
        <f t="shared" si="58"/>
        <v>5713</v>
      </c>
      <c r="HJ20" s="64">
        <f t="shared" si="58"/>
        <v>8540</v>
      </c>
      <c r="HK20" s="64">
        <f t="shared" si="58"/>
        <v>8290</v>
      </c>
      <c r="HL20" s="64">
        <f t="shared" si="58"/>
        <v>7000</v>
      </c>
      <c r="HM20" s="120">
        <f>+HL20+HM16-HM18-HM19-2174</f>
        <v>5633</v>
      </c>
      <c r="HN20" s="64">
        <f>+HM20+HN16-HN18-HN19</f>
        <v>6718</v>
      </c>
      <c r="HO20" s="64">
        <f t="shared" ref="HO20:HW20" si="59">+HN20+HO16-HO18-HO19</f>
        <v>5124</v>
      </c>
      <c r="HP20" s="64">
        <f t="shared" si="59"/>
        <v>5931</v>
      </c>
      <c r="HQ20" s="64">
        <f t="shared" si="59"/>
        <v>5709</v>
      </c>
      <c r="HR20" s="64">
        <f t="shared" si="59"/>
        <v>5405</v>
      </c>
      <c r="HS20" s="64">
        <f t="shared" si="59"/>
        <v>4825</v>
      </c>
      <c r="HT20" s="64">
        <f t="shared" si="59"/>
        <v>4696</v>
      </c>
      <c r="HU20" s="64">
        <f t="shared" si="59"/>
        <v>4716</v>
      </c>
      <c r="HV20" s="64">
        <f t="shared" si="59"/>
        <v>3576</v>
      </c>
      <c r="HW20" s="64">
        <f t="shared" si="59"/>
        <v>4296</v>
      </c>
      <c r="HX20" s="64">
        <f t="shared" ref="HX20:JC20" si="60">+HW20+HX16-HX18-HX19</f>
        <v>4112</v>
      </c>
      <c r="HY20" s="64">
        <f t="shared" si="60"/>
        <v>6310</v>
      </c>
      <c r="HZ20" s="64">
        <f t="shared" si="60"/>
        <v>5916</v>
      </c>
      <c r="IA20" s="64">
        <f t="shared" si="60"/>
        <v>3851</v>
      </c>
      <c r="IB20" s="64">
        <f t="shared" si="60"/>
        <v>4874</v>
      </c>
      <c r="IC20" s="64">
        <f t="shared" si="60"/>
        <v>5217</v>
      </c>
      <c r="ID20" s="64">
        <f t="shared" si="60"/>
        <v>4337</v>
      </c>
      <c r="IE20" s="64">
        <f t="shared" si="60"/>
        <v>4965</v>
      </c>
      <c r="IF20" s="64">
        <f t="shared" si="60"/>
        <v>7381</v>
      </c>
      <c r="IG20" s="64">
        <f t="shared" si="60"/>
        <v>9933</v>
      </c>
      <c r="IH20" s="64">
        <f t="shared" si="60"/>
        <v>5433</v>
      </c>
      <c r="II20" s="64">
        <f t="shared" si="60"/>
        <v>8115</v>
      </c>
      <c r="IJ20" s="64">
        <f t="shared" si="60"/>
        <v>17467</v>
      </c>
      <c r="IK20" s="64">
        <f t="shared" si="60"/>
        <v>15834</v>
      </c>
      <c r="IL20" s="64">
        <f t="shared" si="60"/>
        <v>23009</v>
      </c>
      <c r="IM20" s="64">
        <f t="shared" si="60"/>
        <v>23659</v>
      </c>
      <c r="IN20" s="64">
        <f t="shared" si="60"/>
        <v>20273</v>
      </c>
      <c r="IO20" s="64">
        <f t="shared" si="60"/>
        <v>21663</v>
      </c>
      <c r="IP20" s="64">
        <f t="shared" si="60"/>
        <v>19543</v>
      </c>
      <c r="IQ20" s="64">
        <f t="shared" si="60"/>
        <v>18998</v>
      </c>
      <c r="IR20" s="64">
        <f t="shared" si="60"/>
        <v>18998</v>
      </c>
      <c r="IS20" s="64">
        <f t="shared" si="60"/>
        <v>16952</v>
      </c>
      <c r="IT20" s="64">
        <f t="shared" si="60"/>
        <v>18178</v>
      </c>
      <c r="IU20" s="64">
        <f t="shared" si="60"/>
        <v>20624</v>
      </c>
      <c r="IV20" s="64">
        <f t="shared" si="60"/>
        <v>20285</v>
      </c>
      <c r="IW20" s="64">
        <f t="shared" si="60"/>
        <v>18788</v>
      </c>
      <c r="IX20" s="64">
        <f t="shared" si="60"/>
        <v>16012</v>
      </c>
      <c r="IY20" s="64">
        <f t="shared" si="60"/>
        <v>16012</v>
      </c>
      <c r="IZ20" s="64">
        <f t="shared" si="60"/>
        <v>12095</v>
      </c>
      <c r="JA20" s="64">
        <f t="shared" si="60"/>
        <v>15295</v>
      </c>
      <c r="JB20" s="64">
        <f t="shared" si="60"/>
        <v>14983</v>
      </c>
      <c r="JC20" s="64">
        <f t="shared" si="60"/>
        <v>17375</v>
      </c>
      <c r="JD20" s="64">
        <f t="shared" ref="JD20:KI20" si="61">+JC20+JD16-JD18-JD19</f>
        <v>14818</v>
      </c>
      <c r="JE20" s="64">
        <f t="shared" si="61"/>
        <v>13760</v>
      </c>
      <c r="JF20" s="64">
        <f t="shared" si="61"/>
        <v>13760</v>
      </c>
      <c r="JG20" s="64">
        <f t="shared" si="61"/>
        <v>9832</v>
      </c>
      <c r="JH20" s="64">
        <f t="shared" si="61"/>
        <v>8802</v>
      </c>
      <c r="JI20" s="64">
        <f t="shared" si="61"/>
        <v>7163</v>
      </c>
      <c r="JJ20" s="64">
        <f t="shared" si="61"/>
        <v>6604</v>
      </c>
      <c r="JK20" s="64">
        <f t="shared" si="61"/>
        <v>8938</v>
      </c>
      <c r="JL20" s="64">
        <f t="shared" si="61"/>
        <v>9903</v>
      </c>
      <c r="JM20" s="64">
        <f t="shared" si="61"/>
        <v>9903</v>
      </c>
      <c r="JN20" s="64">
        <f t="shared" si="61"/>
        <v>11090</v>
      </c>
      <c r="JO20" s="64">
        <f t="shared" si="61"/>
        <v>8998</v>
      </c>
      <c r="JP20" s="64">
        <f t="shared" si="61"/>
        <v>10569</v>
      </c>
      <c r="JQ20" s="64">
        <f t="shared" si="61"/>
        <v>10293</v>
      </c>
      <c r="JR20" s="64">
        <f t="shared" si="61"/>
        <v>10111</v>
      </c>
      <c r="JS20" s="64">
        <f t="shared" si="61"/>
        <v>9675</v>
      </c>
      <c r="JT20" s="64">
        <f t="shared" si="61"/>
        <v>9675</v>
      </c>
      <c r="JU20" s="64">
        <f t="shared" si="61"/>
        <v>11174</v>
      </c>
      <c r="JV20" s="64">
        <f t="shared" si="61"/>
        <v>8932</v>
      </c>
      <c r="JW20" s="64">
        <f t="shared" si="61"/>
        <v>9327</v>
      </c>
      <c r="JX20" s="64">
        <f t="shared" si="61"/>
        <v>12946</v>
      </c>
      <c r="JY20" s="64">
        <f t="shared" si="61"/>
        <v>10846</v>
      </c>
      <c r="JZ20" s="64">
        <f t="shared" si="61"/>
        <v>11724</v>
      </c>
      <c r="KA20" s="64">
        <f t="shared" si="61"/>
        <v>11724</v>
      </c>
      <c r="KB20" s="64">
        <f t="shared" si="61"/>
        <v>13406</v>
      </c>
      <c r="KC20" s="64">
        <f t="shared" si="61"/>
        <v>13773</v>
      </c>
      <c r="KD20" s="64">
        <f t="shared" si="61"/>
        <v>14241</v>
      </c>
      <c r="KE20" s="64">
        <f t="shared" si="61"/>
        <v>20583</v>
      </c>
      <c r="KF20" s="64">
        <f t="shared" si="61"/>
        <v>19579</v>
      </c>
      <c r="KG20" s="64">
        <f t="shared" si="61"/>
        <v>18176</v>
      </c>
      <c r="KH20" s="64">
        <f t="shared" si="61"/>
        <v>18176</v>
      </c>
      <c r="KI20" s="64">
        <f t="shared" si="61"/>
        <v>19720</v>
      </c>
      <c r="KJ20" s="64">
        <f t="shared" ref="KJ20:LO20" si="62">+KI20+KJ16-KJ18-KJ19</f>
        <v>22932</v>
      </c>
      <c r="KK20" s="64">
        <f t="shared" si="62"/>
        <v>20887</v>
      </c>
      <c r="KL20" s="64">
        <f t="shared" si="62"/>
        <v>17578</v>
      </c>
      <c r="KM20" s="64">
        <f t="shared" si="62"/>
        <v>15197</v>
      </c>
      <c r="KN20" s="64">
        <f t="shared" si="62"/>
        <v>16463</v>
      </c>
      <c r="KO20" s="64">
        <f t="shared" si="62"/>
        <v>16463</v>
      </c>
      <c r="KP20" s="64">
        <f t="shared" si="62"/>
        <v>17511</v>
      </c>
      <c r="KQ20" s="64">
        <f t="shared" si="62"/>
        <v>19124</v>
      </c>
      <c r="KR20" s="64">
        <f t="shared" si="62"/>
        <v>17660</v>
      </c>
      <c r="KS20" s="64">
        <f t="shared" si="62"/>
        <v>15827</v>
      </c>
      <c r="KT20" s="64">
        <f t="shared" si="62"/>
        <v>19328</v>
      </c>
      <c r="KU20" s="64">
        <f t="shared" si="62"/>
        <v>16505</v>
      </c>
      <c r="KV20" s="64">
        <f t="shared" si="62"/>
        <v>16505</v>
      </c>
      <c r="KW20" s="64">
        <f t="shared" si="62"/>
        <v>14589</v>
      </c>
      <c r="KX20" s="64">
        <f t="shared" si="62"/>
        <v>12531</v>
      </c>
      <c r="KY20" s="64">
        <f t="shared" si="62"/>
        <v>12843</v>
      </c>
      <c r="KZ20" s="64">
        <f t="shared" si="62"/>
        <v>12106</v>
      </c>
      <c r="LA20" s="64">
        <f t="shared" si="62"/>
        <v>10778</v>
      </c>
      <c r="LB20" s="64">
        <f t="shared" si="62"/>
        <v>10358</v>
      </c>
      <c r="LC20" s="64">
        <f t="shared" si="62"/>
        <v>10358</v>
      </c>
      <c r="LD20" s="64">
        <f t="shared" si="62"/>
        <v>10294</v>
      </c>
      <c r="LE20" s="64">
        <f t="shared" si="62"/>
        <v>11185</v>
      </c>
      <c r="LF20" s="64">
        <f t="shared" si="62"/>
        <v>10613</v>
      </c>
      <c r="LG20" s="64">
        <f t="shared" si="62"/>
        <v>9211</v>
      </c>
      <c r="LH20" s="64">
        <f t="shared" si="62"/>
        <v>10262</v>
      </c>
      <c r="LI20" s="64">
        <f t="shared" si="62"/>
        <v>10956</v>
      </c>
      <c r="LJ20" s="64">
        <f t="shared" si="62"/>
        <v>10956</v>
      </c>
      <c r="LK20" s="64">
        <f t="shared" si="62"/>
        <v>16048</v>
      </c>
      <c r="LL20" s="64">
        <f t="shared" si="62"/>
        <v>17539</v>
      </c>
      <c r="LM20" s="64">
        <f t="shared" si="62"/>
        <v>17504</v>
      </c>
      <c r="LN20" s="64">
        <f t="shared" si="62"/>
        <v>16494</v>
      </c>
      <c r="LO20" s="64">
        <f t="shared" si="62"/>
        <v>14339</v>
      </c>
      <c r="LP20" s="64">
        <f t="shared" ref="LP20:MU20" si="63">+LO20+LP16-LP18-LP19</f>
        <v>8939</v>
      </c>
      <c r="LQ20" s="64">
        <f t="shared" si="63"/>
        <v>8939</v>
      </c>
      <c r="LR20" s="64">
        <f t="shared" si="63"/>
        <v>15683</v>
      </c>
      <c r="LS20" s="64">
        <f t="shared" si="63"/>
        <v>16009</v>
      </c>
      <c r="LT20" s="64">
        <f t="shared" si="63"/>
        <v>17393</v>
      </c>
      <c r="LU20" s="64">
        <f t="shared" si="63"/>
        <v>17393</v>
      </c>
      <c r="LV20" s="64">
        <f t="shared" si="63"/>
        <v>12178</v>
      </c>
      <c r="LW20" s="64">
        <f t="shared" si="63"/>
        <v>9129</v>
      </c>
      <c r="LX20" s="64">
        <f t="shared" si="63"/>
        <v>9129</v>
      </c>
      <c r="LY20" s="64">
        <f t="shared" si="63"/>
        <v>9685</v>
      </c>
      <c r="LZ20" s="64">
        <f t="shared" si="63"/>
        <v>7309</v>
      </c>
      <c r="MA20" s="64">
        <f t="shared" si="63"/>
        <v>5637</v>
      </c>
      <c r="MB20" s="64">
        <f t="shared" si="63"/>
        <v>7381</v>
      </c>
      <c r="MC20" s="64">
        <f t="shared" si="63"/>
        <v>5391</v>
      </c>
      <c r="MD20" s="64">
        <f t="shared" si="63"/>
        <v>6260</v>
      </c>
      <c r="ME20" s="64">
        <f t="shared" si="63"/>
        <v>6260</v>
      </c>
      <c r="MF20" s="64">
        <f t="shared" si="63"/>
        <v>11828</v>
      </c>
      <c r="MG20" s="64">
        <f t="shared" si="63"/>
        <v>11164</v>
      </c>
      <c r="MH20" s="64">
        <f t="shared" si="63"/>
        <v>7876</v>
      </c>
      <c r="MI20" s="64">
        <f t="shared" si="63"/>
        <v>6412</v>
      </c>
      <c r="MJ20" s="64">
        <f t="shared" si="63"/>
        <v>9468</v>
      </c>
      <c r="MK20" s="64">
        <f t="shared" si="63"/>
        <v>8204</v>
      </c>
      <c r="ML20" s="64">
        <f t="shared" si="63"/>
        <v>8204</v>
      </c>
      <c r="MM20" s="64">
        <f t="shared" si="63"/>
        <v>9592</v>
      </c>
      <c r="MN20" s="64">
        <f t="shared" si="63"/>
        <v>9568</v>
      </c>
      <c r="MO20" s="64">
        <f t="shared" si="63"/>
        <v>6647</v>
      </c>
      <c r="MP20" s="64">
        <f t="shared" si="63"/>
        <v>2714</v>
      </c>
      <c r="MQ20" s="64">
        <f t="shared" si="63"/>
        <v>2316</v>
      </c>
      <c r="MR20" s="64">
        <f t="shared" si="63"/>
        <v>13892</v>
      </c>
      <c r="MS20" s="64">
        <f t="shared" si="63"/>
        <v>19168</v>
      </c>
      <c r="MT20" s="64">
        <f t="shared" si="63"/>
        <v>13640</v>
      </c>
      <c r="MU20" s="64">
        <f t="shared" si="63"/>
        <v>19232</v>
      </c>
      <c r="MV20" s="64">
        <f t="shared" ref="MV20:NZ20" si="64">+MU20+MV16-MV18-MV19</f>
        <v>20288</v>
      </c>
      <c r="MW20" s="64">
        <f t="shared" si="64"/>
        <v>17312</v>
      </c>
      <c r="MX20" s="64">
        <f t="shared" si="64"/>
        <v>16856</v>
      </c>
      <c r="MY20" s="64">
        <f t="shared" si="64"/>
        <v>14204</v>
      </c>
      <c r="MZ20" s="64">
        <f t="shared" si="64"/>
        <v>14204</v>
      </c>
      <c r="NA20" s="64">
        <f t="shared" si="64"/>
        <v>19071</v>
      </c>
      <c r="NB20" s="64">
        <f t="shared" si="64"/>
        <v>21774</v>
      </c>
      <c r="NC20" s="64">
        <f t="shared" si="64"/>
        <v>19806</v>
      </c>
      <c r="ND20" s="64">
        <f t="shared" si="64"/>
        <v>20438</v>
      </c>
      <c r="NE20" s="64">
        <f t="shared" si="64"/>
        <v>20369</v>
      </c>
      <c r="NF20" s="64">
        <f t="shared" si="64"/>
        <v>20461</v>
      </c>
      <c r="NG20" s="64">
        <f t="shared" si="64"/>
        <v>16061</v>
      </c>
      <c r="NH20" s="64">
        <f t="shared" si="64"/>
        <v>15234</v>
      </c>
      <c r="NI20" s="64">
        <f t="shared" si="64"/>
        <v>16599</v>
      </c>
      <c r="NJ20" s="64">
        <f t="shared" si="64"/>
        <v>16849</v>
      </c>
      <c r="NK20" s="64">
        <f t="shared" si="64"/>
        <v>16152</v>
      </c>
      <c r="NL20" s="64">
        <f t="shared" si="64"/>
        <v>16152</v>
      </c>
      <c r="NM20" s="64">
        <f t="shared" si="64"/>
        <v>16152</v>
      </c>
      <c r="NN20" s="64">
        <f t="shared" si="64"/>
        <v>16152</v>
      </c>
      <c r="NO20" s="64">
        <f t="shared" si="64"/>
        <v>16152</v>
      </c>
      <c r="NP20" s="64">
        <f t="shared" si="64"/>
        <v>16152</v>
      </c>
      <c r="NQ20" s="64">
        <f t="shared" si="64"/>
        <v>16152</v>
      </c>
      <c r="NR20" s="64">
        <f t="shared" si="64"/>
        <v>16152</v>
      </c>
      <c r="NS20" s="64">
        <f t="shared" si="64"/>
        <v>16152</v>
      </c>
      <c r="NT20" s="64">
        <f t="shared" si="64"/>
        <v>16152</v>
      </c>
      <c r="NU20" s="64">
        <f t="shared" si="64"/>
        <v>16152</v>
      </c>
      <c r="NV20" s="64">
        <f t="shared" si="64"/>
        <v>16152</v>
      </c>
      <c r="NW20" s="64">
        <f t="shared" si="64"/>
        <v>16152</v>
      </c>
      <c r="NX20" s="64">
        <f t="shared" si="64"/>
        <v>16152</v>
      </c>
      <c r="NY20" s="64">
        <f t="shared" si="64"/>
        <v>11931</v>
      </c>
      <c r="NZ20" s="64">
        <f t="shared" si="64"/>
        <v>5047</v>
      </c>
      <c r="OA20" s="64">
        <f>+NZ20+OA16-OA18-OA19-2316</f>
        <v>4073</v>
      </c>
      <c r="OB20" s="64">
        <f t="shared" ref="OB20:OW20" si="65">+OA20+OB16-OB18-OB19</f>
        <v>4073</v>
      </c>
      <c r="OC20" s="64">
        <f t="shared" si="65"/>
        <v>2140</v>
      </c>
      <c r="OD20" s="64">
        <f t="shared" si="65"/>
        <v>2140</v>
      </c>
      <c r="OE20" s="64">
        <f t="shared" si="65"/>
        <v>640</v>
      </c>
      <c r="OF20" s="64">
        <f t="shared" si="65"/>
        <v>5437</v>
      </c>
      <c r="OG20" s="64">
        <f t="shared" si="65"/>
        <v>1391</v>
      </c>
      <c r="OH20" s="64">
        <f t="shared" si="65"/>
        <v>1391</v>
      </c>
      <c r="OI20" s="64">
        <f t="shared" si="65"/>
        <v>1391</v>
      </c>
      <c r="OJ20" s="64">
        <f t="shared" si="65"/>
        <v>5775</v>
      </c>
      <c r="OK20" s="64">
        <f t="shared" si="65"/>
        <v>11413</v>
      </c>
      <c r="OL20" s="64">
        <f t="shared" si="65"/>
        <v>10099</v>
      </c>
      <c r="OM20" s="64">
        <f t="shared" si="65"/>
        <v>10469</v>
      </c>
      <c r="ON20" s="64">
        <f t="shared" si="65"/>
        <v>9961</v>
      </c>
      <c r="OO20" s="64">
        <f t="shared" si="65"/>
        <v>5069</v>
      </c>
      <c r="OP20" s="64">
        <f t="shared" si="65"/>
        <v>5069</v>
      </c>
      <c r="OQ20" s="64">
        <f t="shared" si="65"/>
        <v>2281</v>
      </c>
      <c r="OR20" s="64">
        <f t="shared" si="65"/>
        <v>2866</v>
      </c>
      <c r="OS20" s="64">
        <f t="shared" si="65"/>
        <v>4990</v>
      </c>
      <c r="OT20" s="64">
        <f t="shared" si="65"/>
        <v>4765</v>
      </c>
      <c r="OU20" s="64">
        <f t="shared" si="65"/>
        <v>7621</v>
      </c>
      <c r="OV20" s="64">
        <f t="shared" si="65"/>
        <v>7598</v>
      </c>
      <c r="OW20" s="64">
        <f t="shared" si="65"/>
        <v>7598</v>
      </c>
      <c r="OX20" s="64">
        <f t="shared" ref="OX20" si="66">+OW20+OX16-OX18-OX19</f>
        <v>6747</v>
      </c>
      <c r="OY20" s="64">
        <f t="shared" ref="OY20" si="67">+OX20+OY16-OY18-OY19</f>
        <v>5662</v>
      </c>
      <c r="OZ20" s="64">
        <f t="shared" ref="OZ20" si="68">+OY20+OZ16-OZ18-OZ19</f>
        <v>4885</v>
      </c>
      <c r="PA20" s="64">
        <f t="shared" ref="PA20" si="69">+OZ20+PA16-PA18-PA19</f>
        <v>3072</v>
      </c>
      <c r="PB20" s="64">
        <f t="shared" ref="PB20" si="70">+PA20+PB16-PB18-PB19</f>
        <v>3408</v>
      </c>
      <c r="PC20" s="64">
        <f t="shared" ref="PC20" si="71">+PB20+PC16-PC18-PC19</f>
        <v>7615</v>
      </c>
      <c r="PD20" s="64">
        <f t="shared" ref="PD20" si="72">+PC20+PD16-PD18-PD19</f>
        <v>4715</v>
      </c>
      <c r="PE20" s="64">
        <f t="shared" ref="PE20" si="73">+PD20+PE16-PE18-PE19</f>
        <v>7852</v>
      </c>
      <c r="PF20" s="64">
        <f t="shared" ref="PF20" si="74">+PE20+PF16-PF18-PF19</f>
        <v>5125</v>
      </c>
      <c r="PG20" s="64">
        <f>+PF20+PG16-PG18-PG19+385+340</f>
        <v>2040</v>
      </c>
      <c r="PH20" s="64">
        <f t="shared" ref="PH20" si="75">+PG20+PH16-PH18-PH19</f>
        <v>1348</v>
      </c>
      <c r="PI20" s="64">
        <f t="shared" ref="PI20" si="76">+PH20+PI16-PI18-PI19</f>
        <v>1348</v>
      </c>
      <c r="PJ20" s="64">
        <f t="shared" ref="PJ20" si="77">+PI20+PJ16-PJ18-PJ19</f>
        <v>1348</v>
      </c>
      <c r="PK20" s="64">
        <f t="shared" ref="PK20" si="78">+PJ20+PK16-PK18-PK19</f>
        <v>1348</v>
      </c>
      <c r="PL20" s="64">
        <f t="shared" ref="PL20" si="79">+PK20+PL16-PL18-PL19</f>
        <v>1348</v>
      </c>
      <c r="PM20" s="64">
        <f t="shared" ref="PM20" si="80">+PL20+PM16-PM18-PM19</f>
        <v>1348</v>
      </c>
      <c r="PN20" s="64">
        <f t="shared" ref="PN20" si="81">+PM20+PN16-PN18-PN19</f>
        <v>340</v>
      </c>
      <c r="PO20" s="64">
        <f t="shared" ref="PO20" si="82">+PN20+PO16-PO18-PO19</f>
        <v>2439</v>
      </c>
      <c r="PP20" s="64">
        <f t="shared" ref="PP20" si="83">+PO20+PP16-PP18-PP19</f>
        <v>2817</v>
      </c>
      <c r="PQ20" s="64">
        <f t="shared" ref="PQ20" si="84">+PP20+PQ16-PQ18-PQ19</f>
        <v>617</v>
      </c>
      <c r="PR20" s="64">
        <f t="shared" ref="PR20" si="85">+PQ20+PR16-PR18-PR19</f>
        <v>617</v>
      </c>
      <c r="PS20" s="64">
        <f t="shared" ref="PS20" si="86">+PR20+PS16-PS18-PS19</f>
        <v>3238</v>
      </c>
      <c r="PT20" s="64">
        <f t="shared" ref="PT20" si="87">+PS20+PT16-PT18-PT19</f>
        <v>1438</v>
      </c>
      <c r="PU20" s="64">
        <f t="shared" ref="PU20" si="88">+PT20+PU16-PU18-PU19</f>
        <v>1346</v>
      </c>
      <c r="PV20" s="64">
        <f t="shared" ref="PV20" si="89">+PU20+PV16-PV18-PV19</f>
        <v>1858</v>
      </c>
      <c r="PW20" s="64">
        <f t="shared" ref="PW20" si="90">+PV20+PW16-PW18-PW19</f>
        <v>1873</v>
      </c>
      <c r="PX20" s="64">
        <f t="shared" ref="PX20" si="91">+PW20+PX16-PX18-PX19</f>
        <v>1481</v>
      </c>
      <c r="PY20" s="64">
        <f t="shared" ref="PY20" si="92">+PX20+PY16-PY18-PY19</f>
        <v>1481</v>
      </c>
      <c r="PZ20" s="64">
        <f>+PY20+PZ16-PZ18-PZ19+427</f>
        <v>3568</v>
      </c>
      <c r="QA20" s="64">
        <f t="shared" ref="QA20" si="93">+PZ20+QA16-QA18-QA19</f>
        <v>2168</v>
      </c>
      <c r="QB20" s="64">
        <f t="shared" ref="QB20" si="94">+QA20+QB16-QB18-QB19</f>
        <v>2102</v>
      </c>
      <c r="QC20" s="64">
        <f t="shared" ref="QC20" si="95">+QB20+QC16-QC18-QC19</f>
        <v>2102</v>
      </c>
      <c r="QD20" s="64">
        <f t="shared" ref="QD20" si="96">+QC20+QD16-QD18-QD19</f>
        <v>2102</v>
      </c>
      <c r="QE20" s="64">
        <f t="shared" ref="QE20" si="97">+QD20+QE16-QE18-QE19</f>
        <v>2102</v>
      </c>
      <c r="QF20" s="64">
        <f t="shared" ref="QF20" si="98">+QE20+QF16-QF18-QF19</f>
        <v>2102</v>
      </c>
    </row>
    <row r="21" spans="1:448">
      <c r="EJ21" s="105"/>
    </row>
    <row r="22" spans="1:448">
      <c r="CN22" s="97"/>
      <c r="CO22" s="97"/>
      <c r="CP22" s="97"/>
      <c r="CQ22" s="97"/>
      <c r="CR22" s="97"/>
      <c r="CS22" s="97"/>
      <c r="CT22" s="97"/>
      <c r="CU22" s="97"/>
      <c r="CV22" s="97"/>
      <c r="CW22" s="97"/>
      <c r="CX22" s="97"/>
      <c r="CY22" s="97"/>
      <c r="CZ22" s="97"/>
      <c r="DA22" s="97"/>
      <c r="DB22" s="99"/>
      <c r="DC22" s="99"/>
      <c r="DD22" s="99"/>
      <c r="DE22" s="99"/>
      <c r="DF22" s="99"/>
      <c r="DG22" s="99"/>
      <c r="DH22" s="99"/>
      <c r="DI22" s="99"/>
      <c r="DJ22" s="99"/>
      <c r="DK22" s="99"/>
      <c r="DL22" s="99"/>
      <c r="DM22" s="99"/>
      <c r="DN22" s="99"/>
      <c r="DO22" s="99"/>
      <c r="DP22" s="99"/>
      <c r="DQ22" s="99"/>
      <c r="DR22" s="99"/>
      <c r="DS22" s="99"/>
      <c r="DT22" s="99"/>
      <c r="DU22" s="99"/>
      <c r="DV22" s="99"/>
      <c r="DW22" s="99"/>
      <c r="DX22" s="99"/>
      <c r="DY22" s="99"/>
      <c r="DZ22" s="99"/>
      <c r="EA22" s="99"/>
      <c r="EB22" s="99"/>
      <c r="EC22" s="99"/>
      <c r="ED22" s="99"/>
      <c r="EE22" s="99"/>
      <c r="EF22" s="99"/>
      <c r="EG22" s="99"/>
      <c r="EH22" s="99"/>
      <c r="EI22" s="99"/>
      <c r="EJ22" s="99"/>
      <c r="EK22" s="99"/>
      <c r="EL22" s="99"/>
      <c r="EM22" s="99"/>
      <c r="EN22" s="99"/>
      <c r="EO22" s="99"/>
      <c r="EP22" s="99"/>
      <c r="EQ22" s="99"/>
      <c r="ER22" s="99"/>
      <c r="ES22" s="99"/>
      <c r="ET22" s="99"/>
      <c r="EU22" s="99"/>
      <c r="EV22" s="99"/>
      <c r="EW22" s="99"/>
      <c r="EX22" s="99"/>
      <c r="EY22" s="99"/>
      <c r="EZ22" s="99"/>
      <c r="FA22" s="99"/>
      <c r="FB22" s="99"/>
      <c r="FC22" s="99"/>
      <c r="FD22" s="99"/>
      <c r="FE22" s="99"/>
      <c r="FF22" s="99"/>
      <c r="FG22" s="99"/>
      <c r="FH22" s="99"/>
      <c r="FI22" s="99"/>
      <c r="FJ22" s="99"/>
      <c r="FK22" s="99"/>
      <c r="FL22" s="99"/>
      <c r="FM22" s="99"/>
      <c r="FN22" s="99"/>
      <c r="FO22" s="99"/>
      <c r="FP22" s="99"/>
      <c r="FQ22" s="99"/>
      <c r="FR22" s="99"/>
      <c r="FS22" s="99"/>
      <c r="FT22" s="99"/>
      <c r="FU22" s="99"/>
      <c r="FV22" s="99"/>
      <c r="FW22" s="99"/>
      <c r="FX22" s="99"/>
      <c r="FY22" s="99"/>
      <c r="FZ22" s="99"/>
      <c r="GA22" s="99"/>
      <c r="GB22" s="99"/>
      <c r="GC22" s="99"/>
      <c r="GD22" s="99"/>
      <c r="GE22" s="99"/>
      <c r="GF22" s="99"/>
      <c r="GG22" s="99"/>
      <c r="GH22" s="99"/>
      <c r="GI22" s="99"/>
      <c r="GJ22" s="99"/>
      <c r="GK22" s="99"/>
      <c r="GL22" s="99"/>
      <c r="GM22" s="99"/>
      <c r="GN22" s="99"/>
      <c r="GO22" s="99"/>
      <c r="GP22" s="99"/>
      <c r="GQ22" s="99"/>
      <c r="GR22" s="99"/>
      <c r="GS22" s="99"/>
      <c r="GT22" s="99"/>
      <c r="GU22" s="99"/>
      <c r="GV22" s="99"/>
      <c r="GW22" s="99"/>
      <c r="GX22" s="99"/>
      <c r="GY22" s="99"/>
      <c r="GZ22" s="99"/>
      <c r="HA22" s="99"/>
      <c r="HB22" s="99"/>
      <c r="HC22" s="99"/>
      <c r="HD22" s="99"/>
      <c r="HE22" s="99"/>
      <c r="HF22" s="99"/>
      <c r="HG22" s="99"/>
      <c r="HH22" s="99"/>
      <c r="HI22" s="99"/>
      <c r="HJ22" s="99"/>
      <c r="HK22" s="99"/>
      <c r="HL22" s="99"/>
      <c r="HM22" s="99"/>
      <c r="HN22" s="99"/>
      <c r="HO22" s="99"/>
      <c r="HP22" s="99"/>
      <c r="HQ22" s="99"/>
      <c r="HR22" s="99"/>
      <c r="HS22" s="99"/>
      <c r="HT22" s="99"/>
      <c r="HU22" s="99"/>
      <c r="HV22" s="99"/>
      <c r="HW22" s="99"/>
      <c r="HX22" s="99"/>
      <c r="HY22" s="99"/>
      <c r="HZ22" s="99"/>
      <c r="IA22" s="99"/>
      <c r="IB22" s="99"/>
      <c r="IC22" s="99"/>
      <c r="ID22" s="99"/>
      <c r="IE22" s="99"/>
      <c r="IF22" s="99"/>
      <c r="IG22" s="99"/>
      <c r="IH22" s="99"/>
      <c r="II22" s="99"/>
      <c r="IJ22" s="99"/>
      <c r="IK22" s="99"/>
      <c r="IL22" s="99"/>
      <c r="IM22" s="99"/>
      <c r="IN22" s="99"/>
      <c r="IO22" s="99"/>
      <c r="IP22" s="99"/>
      <c r="IQ22" s="99"/>
      <c r="IR22" s="99"/>
      <c r="IS22" s="99"/>
      <c r="IT22" s="99"/>
      <c r="IU22" s="99"/>
      <c r="IV22" s="99"/>
      <c r="IW22" s="99"/>
      <c r="IX22" s="99"/>
      <c r="IY22" s="99"/>
      <c r="IZ22" s="99"/>
      <c r="JA22" s="99"/>
      <c r="JB22" s="99"/>
      <c r="JC22" s="99"/>
      <c r="JD22" s="99"/>
      <c r="JE22" s="99"/>
      <c r="JF22" s="99"/>
      <c r="JG22" s="99"/>
      <c r="JH22" s="99"/>
      <c r="JI22" s="99"/>
      <c r="JJ22" s="99"/>
      <c r="JK22" s="99"/>
      <c r="JL22" s="99"/>
      <c r="JM22" s="99"/>
      <c r="JN22" s="99"/>
      <c r="JO22" s="99"/>
      <c r="JP22" s="99"/>
      <c r="JQ22" s="99"/>
      <c r="JR22" s="99"/>
      <c r="JS22" s="99"/>
      <c r="JT22" s="99"/>
      <c r="JU22" s="99"/>
      <c r="JV22" s="99"/>
      <c r="JW22" s="99"/>
      <c r="JX22" s="99"/>
      <c r="JY22" s="99"/>
      <c r="JZ22" s="99"/>
      <c r="KA22" s="99"/>
      <c r="KB22" s="99"/>
      <c r="KC22" s="99"/>
      <c r="KD22" s="99"/>
      <c r="KE22" s="99"/>
      <c r="KF22" s="99"/>
      <c r="KG22" s="99"/>
      <c r="KH22" s="99"/>
      <c r="KI22" s="99"/>
      <c r="KJ22" s="99"/>
      <c r="KK22" s="99"/>
      <c r="KL22" s="99"/>
      <c r="KM22" s="99"/>
      <c r="KN22" s="99"/>
      <c r="KO22" s="99"/>
      <c r="KP22" s="99"/>
      <c r="KQ22" s="99"/>
      <c r="KR22" s="99"/>
      <c r="KS22" s="99"/>
      <c r="KT22" s="99"/>
      <c r="KU22" s="99"/>
      <c r="KV22" s="99"/>
      <c r="KW22" s="99"/>
      <c r="KX22" s="99"/>
      <c r="KY22" s="99"/>
      <c r="KZ22" s="99"/>
      <c r="LA22" s="99"/>
      <c r="LB22" s="99"/>
      <c r="LC22" s="99"/>
      <c r="LD22" s="99"/>
      <c r="LE22" s="99"/>
      <c r="LF22" s="99"/>
      <c r="LG22" s="99"/>
      <c r="LH22" s="99"/>
      <c r="LI22" s="99"/>
      <c r="LJ22" s="99"/>
      <c r="LK22" s="99"/>
      <c r="LL22" s="99"/>
      <c r="LM22" s="99"/>
      <c r="LN22" s="99"/>
      <c r="LO22" s="99"/>
      <c r="LP22" s="99"/>
      <c r="LQ22" s="99"/>
      <c r="LR22" s="99"/>
      <c r="LS22" s="99"/>
      <c r="LT22" s="99"/>
      <c r="LU22" s="99"/>
      <c r="LV22" s="99"/>
      <c r="LW22" s="99"/>
      <c r="LX22" s="99"/>
      <c r="LY22" s="99"/>
      <c r="LZ22" s="99"/>
      <c r="MA22" s="99"/>
      <c r="MB22" s="99"/>
      <c r="MC22" s="99"/>
      <c r="MD22" s="99"/>
      <c r="ME22" s="99"/>
      <c r="MF22" s="99"/>
      <c r="MG22" s="99"/>
      <c r="MH22" s="99"/>
      <c r="MI22" s="99"/>
      <c r="MJ22" s="99"/>
      <c r="MK22" s="99"/>
      <c r="ML22" s="99"/>
      <c r="MM22" s="99"/>
      <c r="MN22" s="99"/>
      <c r="MO22" s="99"/>
      <c r="MP22" s="99"/>
      <c r="MQ22" s="99"/>
      <c r="MR22" s="99"/>
      <c r="MS22" s="99"/>
      <c r="MT22" s="99"/>
      <c r="MU22" s="99"/>
      <c r="MV22" s="99"/>
      <c r="MW22" s="99"/>
      <c r="MX22" s="99"/>
      <c r="MY22" s="99"/>
      <c r="MZ22" s="99"/>
      <c r="NA22" s="99"/>
      <c r="NB22" s="99"/>
      <c r="NC22" s="99"/>
      <c r="ND22" s="99"/>
      <c r="NE22" s="99"/>
      <c r="NF22" s="99"/>
      <c r="NG22" s="99"/>
      <c r="NH22" s="99"/>
      <c r="NI22" s="99"/>
      <c r="NJ22" s="99"/>
      <c r="NK22" s="99"/>
      <c r="NL22" s="99"/>
      <c r="NM22" s="99"/>
      <c r="NN22" s="99"/>
      <c r="NO22" s="99"/>
      <c r="NP22" s="99"/>
      <c r="NQ22" s="99"/>
      <c r="NR22" s="99"/>
      <c r="NS22" s="99"/>
      <c r="NT22" s="99"/>
      <c r="NU22" s="99"/>
      <c r="NV22" s="99"/>
      <c r="NW22" s="99"/>
      <c r="NX22" s="99"/>
      <c r="NY22" s="99"/>
      <c r="NZ22" s="99"/>
      <c r="OA22" s="99"/>
      <c r="OB22" s="99"/>
      <c r="OC22" s="99"/>
      <c r="OD22" s="99"/>
      <c r="OE22" s="99"/>
      <c r="OF22" s="99"/>
      <c r="OG22" s="99"/>
      <c r="OH22" s="99"/>
      <c r="OI22" s="99"/>
      <c r="OJ22" s="99"/>
      <c r="OK22" s="99"/>
      <c r="OL22" s="99"/>
      <c r="OM22" s="99"/>
      <c r="ON22" s="99"/>
      <c r="OO22" s="99"/>
      <c r="OP22" s="99"/>
      <c r="OQ22" s="99"/>
      <c r="OR22" s="99"/>
      <c r="OS22" s="99"/>
      <c r="OT22" s="99"/>
      <c r="OU22" s="99"/>
      <c r="OV22" s="99"/>
      <c r="OW22" s="99"/>
      <c r="OX22" s="99"/>
      <c r="OY22" s="99"/>
      <c r="OZ22" s="99"/>
      <c r="PA22" s="99"/>
      <c r="PB22" s="99"/>
      <c r="PC22" s="99"/>
      <c r="PD22" s="99"/>
      <c r="PE22" s="99"/>
      <c r="PF22" s="99"/>
      <c r="PG22" s="99"/>
      <c r="PH22" s="99"/>
      <c r="PI22" s="99"/>
      <c r="PJ22" s="99"/>
      <c r="PK22" s="99"/>
      <c r="PL22" s="99"/>
      <c r="PM22" s="99"/>
      <c r="PN22" s="99"/>
      <c r="PO22" s="99"/>
      <c r="PP22" s="99"/>
      <c r="PQ22" s="99"/>
      <c r="PR22" s="99"/>
      <c r="PS22" s="99"/>
      <c r="PT22" s="99"/>
      <c r="PU22" s="99"/>
      <c r="PV22" s="99"/>
      <c r="PW22" s="99"/>
      <c r="PX22" s="99"/>
      <c r="PY22" s="99"/>
      <c r="PZ22" s="99"/>
      <c r="QA22" s="99"/>
      <c r="QB22" s="99"/>
      <c r="QC22" s="99"/>
      <c r="QD22" s="99"/>
      <c r="QE22" s="99"/>
      <c r="QF22" s="99"/>
    </row>
    <row r="24" spans="1:448" ht="22.5" customHeight="1">
      <c r="EK24" s="99"/>
      <c r="ER24" s="99"/>
      <c r="EY24" s="99"/>
      <c r="FF24" s="99"/>
      <c r="FM24" s="99"/>
      <c r="FT24" s="99"/>
      <c r="GA24" s="99"/>
      <c r="GH24" s="99"/>
      <c r="GO24" s="99"/>
      <c r="GV24" s="99"/>
      <c r="HC24" s="99"/>
      <c r="HJ24" s="99"/>
      <c r="HQ24" s="99"/>
      <c r="HX24" s="99"/>
      <c r="IE24" s="99"/>
      <c r="IL24" s="99"/>
      <c r="IS24" s="99"/>
      <c r="IZ24" s="99"/>
      <c r="JG24" s="99"/>
      <c r="JN24" s="99"/>
      <c r="JU24" s="99"/>
      <c r="KB24" s="99"/>
      <c r="KI24" s="99"/>
      <c r="KP24" s="99"/>
      <c r="KW24" s="99"/>
      <c r="LD24" s="99"/>
      <c r="LK24" s="99"/>
      <c r="LR24" s="99"/>
      <c r="LY24" s="99"/>
      <c r="MF24" s="99"/>
      <c r="MN24" s="99"/>
      <c r="MU24" s="99"/>
      <c r="NB24" s="99"/>
      <c r="NI24" s="99"/>
      <c r="NP24" s="99"/>
      <c r="NW24" s="99"/>
      <c r="OD24" s="99"/>
      <c r="OK24" s="99"/>
      <c r="OR24" s="99"/>
      <c r="OY24" s="99"/>
      <c r="PF24" s="99"/>
      <c r="PM24" s="99"/>
      <c r="PT24" s="99"/>
      <c r="QA24" s="99"/>
    </row>
    <row r="25" spans="1:448" ht="22.5" customHeight="1">
      <c r="BI25" s="93"/>
      <c r="BJ25" s="93"/>
      <c r="BK25" s="93"/>
      <c r="BL25" s="93"/>
      <c r="BM25" s="93"/>
      <c r="BN25" s="93"/>
    </row>
    <row r="26" spans="1:448" ht="22.5" customHeight="1"/>
    <row r="27" spans="1:448" ht="22.5" customHeight="1"/>
    <row r="28" spans="1:448" ht="22.5" customHeight="1"/>
    <row r="29" spans="1:448" ht="22.5" customHeight="1"/>
    <row r="30" spans="1:448" ht="22.5" customHeight="1"/>
    <row r="31" spans="1:448" ht="22.5" customHeight="1"/>
    <row r="32" spans="1:448" ht="22.5" customHeight="1"/>
    <row r="35" spans="403:445">
      <c r="OM35" s="97"/>
      <c r="OT35" s="97"/>
      <c r="PA35" s="97"/>
      <c r="PH35" s="97"/>
      <c r="PO35" s="97"/>
      <c r="PV35" s="97"/>
      <c r="QC35" s="97"/>
    </row>
  </sheetData>
  <mergeCells count="14">
    <mergeCell ref="A12:IK12"/>
    <mergeCell ref="A13:A20"/>
    <mergeCell ref="B13:B14"/>
    <mergeCell ref="C13:C14"/>
    <mergeCell ref="D13:D14"/>
    <mergeCell ref="B15:B20"/>
    <mergeCell ref="D15:D18"/>
    <mergeCell ref="A2:IK2"/>
    <mergeCell ref="A3:A10"/>
    <mergeCell ref="B3:B4"/>
    <mergeCell ref="C3:C4"/>
    <mergeCell ref="D3:D4"/>
    <mergeCell ref="B5:B10"/>
    <mergeCell ref="D5:D8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1"/>
  <sheetViews>
    <sheetView topLeftCell="A4" workbookViewId="0">
      <selection activeCell="E29" sqref="E29"/>
    </sheetView>
  </sheetViews>
  <sheetFormatPr defaultRowHeight="15"/>
  <cols>
    <col min="1" max="2" width="18.7109375" customWidth="1"/>
    <col min="3" max="3" width="18.7109375" hidden="1" customWidth="1"/>
    <col min="4" max="4" width="36.5703125" customWidth="1"/>
    <col min="5" max="5" width="18.7109375" customWidth="1"/>
    <col min="6" max="6" width="36.140625" customWidth="1"/>
    <col min="9" max="9" width="24.5703125" customWidth="1"/>
    <col min="15" max="15" width="11" customWidth="1"/>
  </cols>
  <sheetData>
    <row r="2" spans="1:10">
      <c r="F2" t="s">
        <v>32</v>
      </c>
    </row>
    <row r="3" spans="1:10">
      <c r="F3" t="s">
        <v>33</v>
      </c>
      <c r="I3" t="s">
        <v>89</v>
      </c>
      <c r="J3" t="s">
        <v>90</v>
      </c>
    </row>
    <row r="4" spans="1:10">
      <c r="B4" t="s">
        <v>77</v>
      </c>
      <c r="C4" t="s">
        <v>76</v>
      </c>
      <c r="D4" t="s">
        <v>102</v>
      </c>
      <c r="E4" t="s">
        <v>69</v>
      </c>
      <c r="F4" t="s">
        <v>35</v>
      </c>
      <c r="J4" t="s">
        <v>91</v>
      </c>
    </row>
    <row r="5" spans="1:10">
      <c r="A5" t="s">
        <v>103</v>
      </c>
      <c r="B5" t="s">
        <v>41</v>
      </c>
      <c r="C5" t="s">
        <v>44</v>
      </c>
      <c r="D5" t="s">
        <v>104</v>
      </c>
      <c r="E5" t="s">
        <v>70</v>
      </c>
      <c r="F5" t="s">
        <v>34</v>
      </c>
    </row>
    <row r="6" spans="1:10">
      <c r="A6" t="s">
        <v>42</v>
      </c>
      <c r="B6" s="36" t="s">
        <v>41</v>
      </c>
      <c r="C6" t="s">
        <v>45</v>
      </c>
      <c r="E6" t="s">
        <v>71</v>
      </c>
      <c r="F6" t="s">
        <v>47</v>
      </c>
      <c r="I6" t="s">
        <v>92</v>
      </c>
      <c r="J6" t="s">
        <v>93</v>
      </c>
    </row>
    <row r="7" spans="1:10">
      <c r="A7" t="s">
        <v>46</v>
      </c>
      <c r="B7" t="s">
        <v>41</v>
      </c>
      <c r="C7" t="s">
        <v>74</v>
      </c>
      <c r="D7" t="s">
        <v>105</v>
      </c>
      <c r="E7" t="s">
        <v>72</v>
      </c>
      <c r="J7" t="s">
        <v>94</v>
      </c>
    </row>
    <row r="8" spans="1:10">
      <c r="A8" t="s">
        <v>73</v>
      </c>
      <c r="B8" t="s">
        <v>41</v>
      </c>
      <c r="C8" t="s">
        <v>74</v>
      </c>
      <c r="D8" t="s">
        <v>105</v>
      </c>
      <c r="E8" t="s">
        <v>75</v>
      </c>
      <c r="F8" t="s">
        <v>36</v>
      </c>
    </row>
    <row r="9" spans="1:10">
      <c r="A9" t="s">
        <v>40</v>
      </c>
      <c r="B9" t="s">
        <v>41</v>
      </c>
      <c r="C9" t="s">
        <v>43</v>
      </c>
      <c r="E9" t="s">
        <v>70</v>
      </c>
      <c r="F9" t="s">
        <v>37</v>
      </c>
    </row>
    <row r="10" spans="1:10">
      <c r="F10" t="s">
        <v>38</v>
      </c>
    </row>
    <row r="11" spans="1:10">
      <c r="F11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ZF Simulation Cuối</vt:lpstr>
      <vt:lpstr>Plan vendor</vt:lpstr>
      <vt:lpstr>Sheet1</vt:lpstr>
      <vt:lpstr>'ZF Simulation Cuối'!Print_Area</vt:lpstr>
      <vt:lpstr>'ZF Simulation Cuối'!Print_Titles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thuychi</dc:creator>
  <cp:lastModifiedBy>thuychi</cp:lastModifiedBy>
  <cp:lastPrinted>2025-09-20T02:11:13Z</cp:lastPrinted>
  <dcterms:created xsi:type="dcterms:W3CDTF">2025-02-06T04:29:26Z</dcterms:created>
  <dcterms:modified xsi:type="dcterms:W3CDTF">2026-04-24T02:05:07Z</dcterms:modified>
</cp:coreProperties>
</file>